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dist\"/>
    </mc:Choice>
  </mc:AlternateContent>
  <xr:revisionPtr revIDLastSave="0" documentId="13_ncr:1_{1E4A371A-140E-4BCE-BD02-7EF4B919BDC6}" xr6:coauthVersionLast="47" xr6:coauthVersionMax="47" xr10:uidLastSave="{00000000-0000-0000-0000-000000000000}"/>
  <bookViews>
    <workbookView xWindow="-120" yWindow="-120" windowWidth="29040" windowHeight="15720" xr2:uid="{F3500F54-771B-466A-AD40-60391A1670AF}"/>
  </bookViews>
  <sheets>
    <sheet name="Univariate" sheetId="28" r:id="rId1"/>
    <sheet name="Life Expectancy Data" sheetId="2" r:id="rId2"/>
    <sheet name="Version History" sheetId="8" r:id="rId3"/>
    <sheet name="LAMBDA_functions" sheetId="1" r:id="rId4"/>
  </sheets>
  <definedNames>
    <definedName name="UV_BETA_S1_Alpha" localSheetId="0">OFFSET(Univariate!$BZ$32,0,0,MAX(IFERROR(Univariate!$CA$4,1),1)^2,1)</definedName>
    <definedName name="UV_BETA_S1_Beta" localSheetId="0">OFFSET(Univariate!$CA$32,0,0,MAX(IFERROR(Univariate!$CA$4,1),1)^2,1)</definedName>
    <definedName name="UV_BETA_S1_NLL" localSheetId="0">OFFSET(Univariate!$CB$32,0,0,MAX(IFERROR(Univariate!$CA$4,1),1)^2,1)</definedName>
    <definedName name="UV_BETA_S2_Alpha" localSheetId="0">OFFSET(Univariate!$CC$32,0,0,MAX(IFERROR(Univariate!$CC$4,1),1)^2,1)</definedName>
    <definedName name="UV_BETA_S2_Beta" localSheetId="0">OFFSET(Univariate!$CD$32,0,0,MAX(IFERROR(Univariate!$CC$4,1),1)^2,1)</definedName>
    <definedName name="UV_BETA_S2_NLL" localSheetId="0">OFFSET(Univariate!$CE$32,0,0,MAX(IFERROR(Univariate!$CC$4,1),1)^2,1)</definedName>
    <definedName name="UV_Data" localSheetId="0">_xlfn.ANCHORARRAY(Univariate!$A$4)</definedName>
    <definedName name="UV_FD_Beta_CDF" localSheetId="0">OFFSET(Univariate!$BB$4,1,0,MAX(IFERROR(Number_Of_Histogram_Bins(Univariate!UV_Data,Univariate!$AU$2,Univariate!UV_Include),1),1),1)</definedName>
    <definedName name="UV_FD_Beta_Expected" comment="Freedman-Diaconis Method histogram chart: Beta overlay line (expected counts = bin probability × n)" localSheetId="0">OFFSET(Univariate!$BB$4,1,0,MAX(IFERROR(Number_Of_Histogram_Bins(Univariate!UV_Data,Univariate!$AU$2,Univariate!UV_Include),1),1),1)*Univariate!$E$14</definedName>
    <definedName name="UV_FD_BetaPERT_CDF" localSheetId="0">OFFSET(Univariate!$BC$4,1,0,MAX(IFERROR(Number_Of_Histogram_Bins(Univariate!UV_Data,Univariate!$AU$2,Univariate!UV_Include),1),1),1)</definedName>
    <definedName name="UV_FD_BetaPERT_Expected" comment="Freedman-Diaconis Method histogram chart: BetaPERT overlay line (expected counts = bin probability × n)" localSheetId="0">OFFSET(Univariate!$BC$4,1,0,MAX(IFERROR(Number_Of_Histogram_Bins(Univariate!UV_Data,Univariate!$AU$2,Univariate!UV_Include),1),1),1)*Univariate!$E$14</definedName>
    <definedName name="UV_FD_Counts" comment="Freedman-Diaconis Method histogram chart: bar values (bin counts)" localSheetId="0">OFFSET(Univariate!$AU$4,1,0,MAX(IFERROR(Number_Of_Histogram_Bins(Univariate!UV_Data,Univariate!$AU$2,Univariate!UV_Include),1),1),1)</definedName>
    <definedName name="UV_FD_Exponential_CDF" localSheetId="0">OFFSET(Univariate!$AX$4,1,0,MAX(IFERROR(Number_Of_Histogram_Bins(Univariate!UV_Data,Univariate!$AU$2,Univariate!UV_Include),1),1),1)</definedName>
    <definedName name="UV_FD_Exponential_Expected" comment="Freedman-Diaconis Method histogram chart: Exponential overlay line (expected counts = bin probability × n)" localSheetId="0">OFFSET(Univariate!$AX$4,1,0,MAX(IFERROR(Number_Of_Histogram_Bins(Univariate!UV_Data,Univariate!$AU$2,Univariate!UV_Include),1),1),1)*Univariate!$E$14</definedName>
    <definedName name="UV_FD_Gamma_CDF" localSheetId="0">OFFSET(Univariate!$AZ$4,1,0,MAX(IFERROR(Number_Of_Histogram_Bins(Univariate!UV_Data,Univariate!$AU$2,Univariate!UV_Include),1),1),1)</definedName>
    <definedName name="UV_FD_Gamma_Expected" comment="Freedman-Diaconis Method histogram chart: Gamma overlay line (expected counts = bin probability × n)" localSheetId="0">OFFSET(Univariate!$AZ$4,1,0,MAX(IFERROR(Number_Of_Histogram_Bins(Univariate!UV_Data,Univariate!$AU$2,Univariate!UV_Include),1),1),1)*Univariate!$E$14</definedName>
    <definedName name="UV_FD_Lognormal_CDF" localSheetId="0">OFFSET(Univariate!$AW$4,1,0,MAX(IFERROR(Number_Of_Histogram_Bins(Univariate!UV_Data,Univariate!$AU$2,Univariate!UV_Include),1),1),1)</definedName>
    <definedName name="UV_FD_Lognormal_Expected" comment="Freedman-Diaconis Method histogram chart: Lognormal overlay line (expected counts = bin probability × n)" localSheetId="0">OFFSET(Univariate!$AW$4,1,0,MAX(IFERROR(Number_Of_Histogram_Bins(Univariate!UV_Data,Univariate!$AU$2,Univariate!UV_Include),1),1),1)*Univariate!$E$14</definedName>
    <definedName name="UV_FD_Lower_Edges" localSheetId="0">OFFSET(Univariate!$AS$4,1,0,MAX(IFERROR(Number_Of_Histogram_Bins(Univariate!UV_Data,Univariate!$AU$2,Univariate!UV_Include),1),1),1)</definedName>
    <definedName name="UV_FD_Normal_CDF" localSheetId="0">OFFSET(Univariate!$AV$4,1,0,MAX(IFERROR(Number_Of_Histogram_Bins(Univariate!UV_Data,Univariate!$AU$2,Univariate!UV_Include),1),1),1)</definedName>
    <definedName name="UV_FD_Normal_Expected" comment="Freedman-Diaconis Method histogram chart: Normal overlay line (expected counts = bin probability × n)" localSheetId="0">OFFSET(Univariate!$AV$4,1,0,MAX(IFERROR(Number_Of_Histogram_Bins(Univariate!UV_Data,Univariate!$AU$2,Univariate!UV_Include),1),1),1)*Univariate!$E$14</definedName>
    <definedName name="UV_FD_Triangular_CDF" localSheetId="0">OFFSET(Univariate!$BA$4,1,0,MAX(IFERROR(Number_Of_Histogram_Bins(Univariate!UV_Data,Univariate!$AU$2,Univariate!UV_Include),1),1),1)</definedName>
    <definedName name="UV_FD_Triangular_Expected" comment="Freedman-Diaconis Method histogram chart: Triangular overlay line (expected counts = bin probability × n)" localSheetId="0">OFFSET(Univariate!$BA$4,1,0,MAX(IFERROR(Number_Of_Histogram_Bins(Univariate!UV_Data,Univariate!$AU$2,Univariate!UV_Include),1),1),1)*Univariate!$E$14</definedName>
    <definedName name="UV_FD_Upper_Edges" comment="Freedman-Diaconis Method histogram chart: category (X) axis bin edges" localSheetId="0">OFFSET(Univariate!$AT$4,1,0,MAX(IFERROR(Number_Of_Histogram_Bins(Univariate!UV_Data,Univariate!$AU$2,Univariate!UV_Include),1),1),1)</definedName>
    <definedName name="UV_FD_Weibull_CDF" localSheetId="0">OFFSET(Univariate!$AY$4,1,0,MAX(IFERROR(Number_Of_Histogram_Bins(Univariate!UV_Data,Univariate!$AU$2,Univariate!UV_Include),1),1),1)</definedName>
    <definedName name="UV_FD_Weibull_Expected" comment="Freedman-Diaconis Method histogram chart: Weibull overlay line (expected counts = bin probability × n)" localSheetId="0">OFFSET(Univariate!$AY$4,1,0,MAX(IFERROR(Number_Of_Histogram_Bins(Univariate!UV_Data,Univariate!$AU$2,Univariate!UV_Include),1),1),1)*Univariate!$E$14</definedName>
    <definedName name="UV_GAMMA_S1" localSheetId="0">OFFSET(Univariate!$BV$32,0,0,MAX(IFERROR(Univariate!$BV$4,1),1),1)</definedName>
    <definedName name="UV_GAMMA_S1_Axis" localSheetId="0">OFFSET(Univariate!$BU$32,0,0,MAX(IFERROR(Univariate!$BV$4,1),1),1)</definedName>
    <definedName name="UV_GAMMA_S2" localSheetId="0">OFFSET(Univariate!$BX$32,0,0,MAX(IFERROR(Univariate!$BW$4,1),1),1)</definedName>
    <definedName name="UV_GAMMA_S2_Axis" localSheetId="0">OFFSET(Univariate!$BW$32,0,0,MAX(IFERROR(Univariate!$BW$4,1),1),1)</definedName>
    <definedName name="UV_Include" localSheetId="0">_xlfn.ANCHORARRAY(Univariate!$B$4)</definedName>
    <definedName name="UV_n" localSheetId="0">IFERROR(COUNT(_xlfn._xlws.FILTER(_xlfn.ANCHORARRAY(Univariate!$A$4),Univariate!UV_Include)),0)</definedName>
    <definedName name="UV_Profile_BETA_S1_Alpha_Axis" localSheetId="0">OFFSET(Univariate!$BZ$32,0,0,MAX(IFERROR(Univariate!$CA$4,1),1)^2,1)</definedName>
    <definedName name="UV_Profile_BETA_S1_Beta_Axis" localSheetId="0">OFFSET(Univariate!$CA$32,0,0,MAX(IFERROR(Univariate!$CA$4,1),1)^2,1)</definedName>
    <definedName name="UV_Profile_BETA_S1_NLL" localSheetId="0">OFFSET(Univariate!$CB$32,0,0,MAX(IFERROR(Univariate!$CA$4,1),1)^2,1)</definedName>
    <definedName name="UV_Profile_BETA_S2_Alpha_Axis" localSheetId="0">OFFSET(Univariate!$CC$32,0,0,MAX(IFERROR(Univariate!$CC$4,1),1)^2,1)</definedName>
    <definedName name="UV_Profile_BETA_S2_Beta_Axis" localSheetId="0">OFFSET(Univariate!$CD$32,0,0,MAX(IFERROR(Univariate!$CC$4,1),1)^2,1)</definedName>
    <definedName name="UV_Profile_BETA_S2_NLL" localSheetId="0">OFFSET(Univariate!$CE$32,0,0,MAX(IFERROR(Univariate!$CC$4,1),1)^2,1)</definedName>
    <definedName name="UV_Profile_GAMMA_S1_Axis" localSheetId="0">OFFSET(Univariate!$BU$32,0,0,MAX(IFERROR(Univariate!$BV$4,1),1),1)</definedName>
    <definedName name="UV_Profile_GAMMA_S1_NLL" localSheetId="0">OFFSET(Univariate!$BV$32,0,0,MAX(IFERROR(Univariate!$BV$4,1),1),1)</definedName>
    <definedName name="UV_Profile_GAMMA_S2_Axis" localSheetId="0">OFFSET(Univariate!$BW$32,0,0,MAX(IFERROR(Univariate!$BW$4,1),1),1)</definedName>
    <definedName name="UV_Profile_GAMMA_S2_NLL" localSheetId="0">OFFSET(Univariate!$BX$32,0,0,MAX(IFERROR(Univariate!$BW$4,1),1),1)</definedName>
    <definedName name="UV_Profile_WB_S1_Axis" localSheetId="0">OFFSET(Univariate!$BP$32,0,0,MAX(IFERROR(Univariate!$BQ$4,1),1),1)</definedName>
    <definedName name="UV_Profile_WB_S1_NLL" localSheetId="0">OFFSET(Univariate!$BQ$32,0,0,MAX(IFERROR(Univariate!$BQ$4,1),1),1)</definedName>
    <definedName name="UV_Profile_WB_S2_Axis" localSheetId="0">OFFSET(Univariate!$BR$32,0,0,MAX(IFERROR(Univariate!$BR$4,1),1),1)</definedName>
    <definedName name="UV_Profile_WB_S2_NLL" localSheetId="0">OFFSET(Univariate!$BS$32,0,0,MAX(IFERROR(Univariate!$BR$4,1),1),1)</definedName>
    <definedName name="UV_QQ_Beta" comment="Beta Q-Q plot: theoretical quantiles (X axis)" localSheetId="0">OFFSET(Univariate!$BM$4,1,0,MAX(IFERROR(Univariate!$E$14,1),1),1)</definedName>
    <definedName name="UV_QQ_BetaPERT" comment="BetaPERT Q-Q plot: theoretical quantiles (X axis)" localSheetId="0">OFFSET(Univariate!$BN$4,1,0,MAX(IFERROR(Univariate!$E$14,1),1),1)</definedName>
    <definedName name="UV_QQ_Exponential" comment="Exponential Q-Q plot: theoretical quantiles (X axis)" localSheetId="0">OFFSET(Univariate!$BI$4,1,0,MAX(IFERROR(Univariate!$E$14,1),1),1)</definedName>
    <definedName name="UV_QQ_Gamma" comment="Gamma Q-Q plot: theoretical quantiles (X axis)" localSheetId="0">OFFSET(Univariate!$BK$4,1,0,MAX(IFERROR(Univariate!$E$14,1),1),1)</definedName>
    <definedName name="UV_QQ_Lognormal" comment="Lognormal Q-Q plot: theoretical quantiles (X axis)" localSheetId="0">OFFSET(Univariate!$BH$4,1,0,MAX(IFERROR(Univariate!$E$14,1),1),1)</definedName>
    <definedName name="UV_QQ_Normal" comment="Normal Q-Q plot: theoretical quantiles (X axis)" localSheetId="0">OFFSET(Univariate!$BG$4,1,0,MAX(IFERROR(Univariate!$E$14,1),1),1)</definedName>
    <definedName name="UV_QQ_Sample" comment="Q-Q plots: sorted sample values (Y axis, shared by all eight charts)" localSheetId="0">OFFSET(Univariate!$BF$4,1,0,MAX(IFERROR(Univariate!$E$14,1),1),1)</definedName>
    <definedName name="UV_QQ_Triangular" comment="Triangular Q-Q plot: theoretical quantiles (X axis)" localSheetId="0">OFFSET(Univariate!$BL$4,1,0,MAX(IFERROR(Univariate!$E$14,1),1),1)</definedName>
    <definedName name="UV_QQ_Weibull" comment="Weibull Q-Q plot: theoretical quantiles (X axis)" localSheetId="0">OFFSET(Univariate!$BJ$4,1,0,MAX(IFERROR(Univariate!$E$14,1),1),1)</definedName>
    <definedName name="UV_Scott_Beta_CDF" localSheetId="0">OFFSET(Univariate!$AP$4,1,0,MAX(IFERROR(Number_Of_Histogram_Bins(Univariate!UV_Data,Univariate!$AI$2,Univariate!UV_Include),1),1),1)</definedName>
    <definedName name="UV_Scott_Beta_Expected" comment="Scott Method histogram chart: Beta overlay line (expected counts = bin probability × n)" localSheetId="0">OFFSET(Univariate!$AP$4,1,0,MAX(IFERROR(Number_Of_Histogram_Bins(Univariate!UV_Data,Univariate!$AI$2,Univariate!UV_Include),1),1),1)*Univariate!$E$14</definedName>
    <definedName name="UV_Scott_BetaPERT_CDF" localSheetId="0">OFFSET(Univariate!$AQ$4,1,0,MAX(IFERROR(Number_Of_Histogram_Bins(Univariate!UV_Data,Univariate!$AI$2,Univariate!UV_Include),1),1),1)</definedName>
    <definedName name="UV_Scott_BetaPERT_Expected" comment="Scott Method histogram chart: BetaPERT overlay line (expected counts = bin probability × n)" localSheetId="0">OFFSET(Univariate!$AQ$4,1,0,MAX(IFERROR(Number_Of_Histogram_Bins(Univariate!UV_Data,Univariate!$AI$2,Univariate!UV_Include),1),1),1)*Univariate!$E$14</definedName>
    <definedName name="UV_Scott_Counts" comment="Scott Method histogram chart: bar values (bin counts)" localSheetId="0">OFFSET(Univariate!$AI$4,1,0,MAX(IFERROR(Number_Of_Histogram_Bins(Univariate!UV_Data,Univariate!$AI$2,Univariate!UV_Include),1),1),1)</definedName>
    <definedName name="UV_Scott_Exponential_CDF" localSheetId="0">OFFSET(Univariate!$AL$4,1,0,MAX(IFERROR(Number_Of_Histogram_Bins(Univariate!UV_Data,Univariate!$AI$2,Univariate!UV_Include),1),1),1)</definedName>
    <definedName name="UV_Scott_Exponential_Expected" comment="Scott Method histogram chart: Exponential overlay line (expected counts = bin probability × n)" localSheetId="0">OFFSET(Univariate!$AL$4,1,0,MAX(IFERROR(Number_Of_Histogram_Bins(Univariate!UV_Data,Univariate!$AI$2,Univariate!UV_Include),1),1),1)*Univariate!$E$14</definedName>
    <definedName name="UV_Scott_Gamma_CDF" localSheetId="0">OFFSET(Univariate!$AN$4,1,0,MAX(IFERROR(Number_Of_Histogram_Bins(Univariate!UV_Data,Univariate!$AI$2,Univariate!UV_Include),1),1),1)</definedName>
    <definedName name="UV_Scott_Gamma_Expected" comment="Scott Method histogram chart: Gamma overlay line (expected counts = bin probability × n)" localSheetId="0">OFFSET(Univariate!$AN$4,1,0,MAX(IFERROR(Number_Of_Histogram_Bins(Univariate!UV_Data,Univariate!$AI$2,Univariate!UV_Include),1),1),1)*Univariate!$E$14</definedName>
    <definedName name="UV_Scott_Lognormal_CDF" localSheetId="0">OFFSET(Univariate!$AK$4,1,0,MAX(IFERROR(Number_Of_Histogram_Bins(Univariate!UV_Data,Univariate!$AI$2,Univariate!UV_Include),1),1),1)</definedName>
    <definedName name="UV_Scott_Lognormal_Expected" comment="Scott Method histogram chart: Lognormal overlay line (expected counts = bin probability × n)" localSheetId="0">OFFSET(Univariate!$AK$4,1,0,MAX(IFERROR(Number_Of_Histogram_Bins(Univariate!UV_Data,Univariate!$AI$2,Univariate!UV_Include),1),1),1)*Univariate!$E$14</definedName>
    <definedName name="UV_Scott_Lower_Edges" localSheetId="0">OFFSET(Univariate!$AG$4,1,0,MAX(IFERROR(Number_Of_Histogram_Bins(Univariate!UV_Data,Univariate!$AI$2,Univariate!UV_Include),1),1),1)</definedName>
    <definedName name="UV_Scott_Normal_CDF" localSheetId="0">OFFSET(Univariate!$AJ$4,1,0,MAX(IFERROR(Number_Of_Histogram_Bins(Univariate!UV_Data,Univariate!$AI$2,Univariate!UV_Include),1),1),1)</definedName>
    <definedName name="UV_Scott_Normal_Expected" comment="Scott Method histogram chart: Normal overlay line (expected counts = bin probability × n)" localSheetId="0">OFFSET(Univariate!$AJ$4,1,0,MAX(IFERROR(Number_Of_Histogram_Bins(Univariate!UV_Data,Univariate!$AI$2,Univariate!UV_Include),1),1),1)*Univariate!$E$14</definedName>
    <definedName name="UV_Scott_Triangular_CDF" localSheetId="0">OFFSET(Univariate!$AO$4,1,0,MAX(IFERROR(Number_Of_Histogram_Bins(Univariate!UV_Data,Univariate!$AI$2,Univariate!UV_Include),1),1),1)</definedName>
    <definedName name="UV_Scott_Triangular_Expected" comment="Scott Method histogram chart: Triangular overlay line (expected counts = bin probability × n)" localSheetId="0">OFFSET(Univariate!$AO$4,1,0,MAX(IFERROR(Number_Of_Histogram_Bins(Univariate!UV_Data,Univariate!$AI$2,Univariate!UV_Include),1),1),1)*Univariate!$E$14</definedName>
    <definedName name="UV_Scott_Upper_Edges" comment="Scott Method histogram chart: category (X) axis bin edges" localSheetId="0">OFFSET(Univariate!$AH$4,1,0,MAX(IFERROR(Number_Of_Histogram_Bins(Univariate!UV_Data,Univariate!$AI$2,Univariate!UV_Include),1),1),1)</definedName>
    <definedName name="UV_Scott_Weibull_CDF" localSheetId="0">OFFSET(Univariate!$AM$4,1,0,MAX(IFERROR(Number_Of_Histogram_Bins(Univariate!UV_Data,Univariate!$AI$2,Univariate!UV_Include),1),1),1)</definedName>
    <definedName name="UV_Scott_Weibull_Expected" comment="Scott Method histogram chart: Weibull overlay line (expected counts = bin probability × n)" localSheetId="0">OFFSET(Univariate!$AM$4,1,0,MAX(IFERROR(Number_Of_Histogram_Bins(Univariate!UV_Data,Univariate!$AI$2,Univariate!UV_Include),1),1),1)*Univariate!$E$14</definedName>
    <definedName name="UV_Sturges_Beta_CDF" localSheetId="0">OFFSET(Univariate!$AD$4,1,0,MAX(IFERROR(Number_Of_Histogram_Bins(Univariate!UV_Data,Univariate!$W$2,Univariate!UV_Include),1),1),1)</definedName>
    <definedName name="UV_Sturges_Beta_Expected" comment="Sturges Method histogram chart: Beta overlay line (expected counts = bin probability × n)" localSheetId="0">OFFSET(Univariate!$AD$4,1,0,MAX(IFERROR(Number_Of_Histogram_Bins(Univariate!UV_Data,Univariate!$W$2,Univariate!UV_Include),1),1),1)*Univariate!$E$14</definedName>
    <definedName name="UV_Sturges_BetaPERT_CDF" localSheetId="0">OFFSET(Univariate!$AE$4,1,0,MAX(IFERROR(Number_Of_Histogram_Bins(Univariate!UV_Data,Univariate!$W$2,Univariate!UV_Include),1),1),1)</definedName>
    <definedName name="UV_Sturges_BetaPERT_Expected" comment="Sturges Method histogram chart: BetaPERT overlay line (expected counts = bin probability × n)" localSheetId="0">OFFSET(Univariate!$AE$4,1,0,MAX(IFERROR(Number_Of_Histogram_Bins(Univariate!UV_Data,Univariate!$W$2,Univariate!UV_Include),1),1),1)*Univariate!$E$14</definedName>
    <definedName name="UV_Sturges_Counts" comment="Sturges Method histogram chart: bar values (bin counts)" localSheetId="0">OFFSET(Univariate!$W$4,1,0,MAX(IFERROR(Number_Of_Histogram_Bins(Univariate!UV_Data,Univariate!$W$2,Univariate!UV_Include),1),1),1)</definedName>
    <definedName name="UV_Sturges_Exponential_CDF" localSheetId="0">OFFSET(Univariate!$Z$4,1,0,MAX(IFERROR(Number_Of_Histogram_Bins(Univariate!UV_Data,Univariate!$W$2,Univariate!UV_Include),1),1),1)</definedName>
    <definedName name="UV_Sturges_Exponential_Expected" comment="Sturges Method histogram chart: Exponential overlay line (expected counts = bin probability × n)" localSheetId="0">OFFSET(Univariate!$Z$4,1,0,MAX(IFERROR(Number_Of_Histogram_Bins(Univariate!UV_Data,Univariate!$W$2,Univariate!UV_Include),1),1),1)*Univariate!$E$14</definedName>
    <definedName name="UV_Sturges_Gamma_CDF" localSheetId="0">OFFSET(Univariate!$AB$4,1,0,MAX(IFERROR(Number_Of_Histogram_Bins(Univariate!UV_Data,Univariate!$W$2,Univariate!UV_Include),1),1),1)</definedName>
    <definedName name="UV_Sturges_Gamma_Expected" comment="Sturges Method histogram chart: Gamma overlay line (expected counts = bin probability × n)" localSheetId="0">OFFSET(Univariate!$AB$4,1,0,MAX(IFERROR(Number_Of_Histogram_Bins(Univariate!UV_Data,Univariate!$W$2,Univariate!UV_Include),1),1),1)*Univariate!$E$14</definedName>
    <definedName name="UV_Sturges_Lognormal_CDF" localSheetId="0">OFFSET(Univariate!$Y$4,1,0,MAX(IFERROR(Number_Of_Histogram_Bins(Univariate!UV_Data,Univariate!$W$2,Univariate!UV_Include),1),1),1)</definedName>
    <definedName name="UV_Sturges_Lognormal_Expected" comment="Sturges Method histogram chart: Lognormal overlay line (expected counts = bin probability × n)" localSheetId="0">OFFSET(Univariate!$Y$4,1,0,MAX(IFERROR(Number_Of_Histogram_Bins(Univariate!UV_Data,Univariate!$W$2,Univariate!UV_Include),1),1),1)*Univariate!$E$14</definedName>
    <definedName name="UV_Sturges_Lower_Edges" localSheetId="0">OFFSET(Univariate!$U$4,1,0,MAX(IFERROR(Number_Of_Histogram_Bins(Univariate!UV_Data,Univariate!$W$2,Univariate!UV_Include),1),1),1)</definedName>
    <definedName name="UV_Sturges_Normal_CDF" localSheetId="0">OFFSET(Univariate!$X$4,1,0,MAX(IFERROR(Number_Of_Histogram_Bins(Univariate!UV_Data,Univariate!$W$2,Univariate!UV_Include),1),1),1)</definedName>
    <definedName name="UV_Sturges_Normal_Expected" comment="Sturges Method histogram chart: Normal overlay line (expected counts = bin probability × n)" localSheetId="0">OFFSET(Univariate!$X$4,1,0,MAX(IFERROR(Number_Of_Histogram_Bins(Univariate!UV_Data,Univariate!$W$2,Univariate!UV_Include),1),1),1)*Univariate!$E$14</definedName>
    <definedName name="UV_Sturges_Triangular_CDF" localSheetId="0">OFFSET(Univariate!$AC$4,1,0,MAX(IFERROR(Number_Of_Histogram_Bins(Univariate!UV_Data,Univariate!$W$2,Univariate!UV_Include),1),1),1)</definedName>
    <definedName name="UV_Sturges_Triangular_Expected" comment="Sturges Method histogram chart: Triangular overlay line (expected counts = bin probability × n)" localSheetId="0">OFFSET(Univariate!$AC$4,1,0,MAX(IFERROR(Number_Of_Histogram_Bins(Univariate!UV_Data,Univariate!$W$2,Univariate!UV_Include),1),1),1)*Univariate!$E$14</definedName>
    <definedName name="UV_Sturges_Upper_Edges" comment="Sturges Method histogram chart: category (X) axis bin edges" localSheetId="0">OFFSET(Univariate!$V$4,1,0,MAX(IFERROR(Number_Of_Histogram_Bins(Univariate!UV_Data,Univariate!$W$2,Univariate!UV_Include),1),1),1)</definedName>
    <definedName name="UV_Sturges_Weibull_CDF" localSheetId="0">OFFSET(Univariate!$AA$4,1,0,MAX(IFERROR(Number_Of_Histogram_Bins(Univariate!UV_Data,Univariate!$W$2,Univariate!UV_Include),1),1),1)</definedName>
    <definedName name="UV_Sturges_Weibull_Expected" comment="Sturges Method histogram chart: Weibull overlay line (expected counts = bin probability × n)" localSheetId="0">OFFSET(Univariate!$AA$4,1,0,MAX(IFERROR(Number_Of_Histogram_Bins(Univariate!UV_Data,Univariate!$W$2,Univariate!UV_Include),1),1),1)*Univariate!$E$14</definedName>
    <definedName name="UV_WB_S1" localSheetId="0">OFFSET(Univariate!$BQ$32,0,0,MAX(IFERROR(Univariate!$BQ$4,1),1),1)</definedName>
    <definedName name="UV_WB_S1_Axis" localSheetId="0">OFFSET(Univariate!$BP$32,0,0,MAX(IFERROR(Univariate!$BQ$4,1),1),1)</definedName>
    <definedName name="UV_WB_S2" localSheetId="0">OFFSET(Univariate!$BS$32,0,0,MAX(IFERROR(Univariate!$BR$4,1),1),1)</definedName>
    <definedName name="UV_WB_S2_Axis" localSheetId="0">OFFSET(Univariate!$BR$32,0,0,MAX(IFERROR(Univariate!$BR$4,1),1),1)</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Regression_Degrees_Of_Freedom" comment="Degrees of freedom for regression = number of predictors k (= COLUMNS(X) less the intercept column, if the design matrix has one). Used as the numerator df in the F-test.">_xlfn.LAMBDA(_xlpm.X,_xlop.Context,_xlfn.LET(_xlpm.context_arg,IF(_xlfn.ISOMITTED(_xlpm.Context),Model_Context(),_xlpm.Context),_xlpm.has_arg,Context_Has_Intercept(_xlpm.context_arg),COLUMNS(_xlpm.X)-N(_xlpm.has_arg)))</definedName>
    <definedName name="Total_Degrees_Of_Freedom" comment="Total degrees of freedom = n − 1 with intercept or n without. Partitions into Regression_Degrees_Of_Freedom + Residual_Degrees_Of_Freedom.">_xlfn.LAMBDA(_xlpm.Y,_xlop.Include,_xlop.Context,_xlfn.LET(_xlpm.context_arg,IF(_xlfn.ISOMITTED(_xlpm.Context),Model_Context(),_xlpm.Context),_xlpm.has_arg,Context_Has_Intercept(_xlpm.context_arg),_xlpm.filt_arg,IF(_xlfn.ISOMITTED(_xlpm.Include),TRUE,_xlpm.Include),_xlpm.n,Observations(_xlpm.Y,_xlpm.filt_arg),_xlpm.n-N(_xlpm.has_arg)))</definedName>
    <definedName name="R_Squared" comment="Coefficient of determination, 1 - SS_Residual/SS_Total. Derived from the sums of squares, NOT from LINEST — under const = FALSE LINEST reports the uncentered R².">_xlfn.LAMBDA(_xlpm.X,_xlpm.Y,_xlop.Include,_xlop.Context,_xlfn.LET(_xlpm.context_arg,IF(_xlfn.ISOMITTED(_xlpm.Context),Model_Context(),_xlpm.Context),_xlpm.has_arg,Context_Has_Intercept(_xlpm.context_arg),_xlpm.filt_arg,IF(_xlfn.ISOMITTED(_xlpm.Include),TRUE,_xlpm.Include),1-SS_Residual(_xlpm.X,_xlpm.Y,_xlpm.filt_arg)/SS_Total(_xlpm.X,_xlpm.Y,_xlpm.filt_arg,_xlpm.context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Context,_xlfn.LET(_xlpm.filt_arg,IF(_xlfn.ISOMITTED(_xlpm.Include),TRUE,_xlpm.Include),_xlpm.context_arg,IF(_xlfn.ISOMITTED(_xlpm.Context),Model_Context(),_xlpm.Context),_xlpm.absorbed_arg,Context_DF_Absorbed(_xlpm.context_arg),Observations(_xlpm.Y,_xlpm.filt_arg)-COLUMNS(_xlpm.X)-_xlpm.absorbed_arg))</definedName>
    <definedName name="Multiple_R" comment="Correlation between observed and fitted Y values = √R². Ranges [0, 1]. Square to recover R_Squared.">_xlfn.LAMBDA(_xlpm.X,_xlpm.Y,_xlop.Include,_xlop.Context,_xlfn.LET(_xlpm.context_arg,IF(_xlfn.ISOMITTED(_xlpm.Context),Model_Context(),_xlpm.Context),_xlpm.has_arg,Context_Has_Intercept(_xlpm.context_arg),_xlpm.filt_arg,IF(_xlfn.ISOMITTED(_xlpm.Include),TRUE,_xlpm.Include),SQRT(R_Squared(_xlpm.X,_xlpm.Y,_xlpm.filt_arg,_xlpm.context_arg))))</definedName>
    <definedName name="Adjusted_R_Squared" comment="R² penalised for model complexity: 1 − (1 − R²)·df_total/df_residual. Can be negative when the model fits worse than the mean. Optional DF_Absorbed (default 0) corrects df_residual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1-(1-R_Squared(_xlpm.X,_xlpm.Y,_xlpm.filt_arg,_xlpm.context_arg))*Total_Degrees_Of_Freedom(_xlpm.Y,_xlpm.filt_arg,_xlpm.context_arg)/Residual_Degrees_Of_Freedom(_xlpm.X,_xlpm.Y,_xlpm.filt_arg,_xlpm.context_arg)))</definedName>
    <definedName name="SS_Total" comment="Total sum of squares: the residual sum of squares from the intercept-only model, ||y||² - (c'y)²/(c'c) where c is the intercept column. Reduces to DEVSQ(y) for an ordinary intercept and SUMSQ(y) with none.">_xlfn.LAMBDA(_xlpm.X,_xlpm.Y,_xlop.Include,_xlop.Context,_xlfn.LET(_xlpm.context_arg,IF(_xlfn.ISOMITTED(_xlpm.Context),Model_Context(),_xlpm.Context),_xlpm.has_arg,Context_Has_Intercept(_xlpm.context_arg),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Regression" comment="Explained variation in Y = SS_Total × R². Grows as model fit improves.">_xlfn.LAMBDA(_xlpm.X,_xlpm.Y,_xlop.Include,_xlop.Context,_xlfn.LET(_xlpm.context_arg,IF(_xlfn.ISOMITTED(_xlpm.Context),Model_Context(),_xlpm.Context),_xlpm.has_arg,Context_Has_Intercept(_xlpm.context_arg),_xlpm.filt_arg,IF(_xlfn.ISOMITTED(_xlpm.Include),TRUE,_xlpm.Include),SS_Total(_xlpm.X,_xlpm.Y,_xlpm.filt_arg,_xlpm.context_arg)-SS_Residual(_xlpm.X,_xlpm.Y,_xlpm.filt_arg)))</definedName>
    <definedName name="MS_Regression" comment="Mean square for regression = SS_Regression / df_Regression. Numerator of the overall F-statistic.">_xlfn.LAMBDA(_xlpm.X,_xlpm.Y,_xlop.Include,_xlop.Context,_xlfn.LET(_xlpm.context_arg,IF(_xlfn.ISOMITTED(_xlpm.Context),Model_Context(),_xlpm.Context),_xlpm.has_arg,Context_Has_Intercept(_xlpm.context_arg),_xlpm.filt_arg,IF(_xlfn.ISOMITTED(_xlpm.Include),TRUE,_xlpm.Include),SS_Regression(_xlpm.X,_xlpm.Y,_xlpm.filt_arg,_xlpm.context_arg)/Regression_Degrees_Of_Freedom(_xlpm.X,_xlpm.context_arg)))</definedName>
    <definedName name="MS_Residual" comment="Mean square residual = SS_Residual / df_Residual = SE_Regression². Denominator of the F-statistic.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S_Residual(_xlpm.X,_xlpm.Y,_xlpm.filt_arg)/Residual_Degrees_Of_Freedom(_xlpm.X,_xlpm.Y,_xlpm.filt_arg,_xlpm.context_arg)))</definedName>
    <definedName name="SE_Regression" comment="Standard error of the regression (root MSE = √(SS_Residual / df_residual)). Typical prediction error in Y units.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QRT(SS_Residual(_xlpm.X,_xlpm.Y,_xlpm.filt_arg)/Residual_Degrees_Of_Freedom(_xlpm.X,_xlpm.Y,_xlpm.filt_arg,_xlpm.context_arg))))</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AIC" comment="Akaike Information Criterion = n·ln(SSR/n) + 2p. Lower = better.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+2*_xlpm.p))</definedName>
    <definedName name="BIC" comment="Bayesian Information Criterion = n·ln(SSR/n) + p·ln(n). Penalises model complexity more strongly than AIC.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_xlpm.p*LN(_xlpm.n)))</definedName>
    <definedName name="AICc" comment="AIC with a small-sample correction (+2p(p+1)/(n−p−1)). Preferred when n/p &lt; 40; converges to AIC as n → ∞.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aic,_xlpm.n*LN(_xlpm.ssr/_xlpm.n)+2*_xlpm.p,_xlpm.aic+2*_xlpm.p*(_xlpm.p+1)/(_xlpm.n-_xlpm.p-1)))</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QQ_Correlation" comment="Filliben Q-Q correlation between ranked scaled residuals and normal quantile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sr,Scaled_Residuals_Ranked(_xlpm.X,_xlpm.Y,_xlpm.filt_arg,_xlpm.context_arg),_xlpm.n,ROWS(_xlpm.sr),_xlpm.ns,_xlfn.NORM.S.INV((_xlfn.SEQUENCE(_xlpm.n)-0.5)/_xlpm.n),CORREL(_xlpm.sr,_xlpm.ns)))</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SE_Coefficients" comment="Standard errors of the OLS coefficients. LINEST can't accept an external df, so DF_Absorbed (default 0) rescales its output by SQRT(naive_df/true_df) — exact, since SSR and (X'X)⁻¹ don't change.">_xlfn.LAMBDA(_xlpm.X,_xlpm.Y,_xlop.Include,_xlop.Context,_xlfn.LET(_xlpm.filt_arg,IF(_xlfn.ISOMITTED(_xlpm.Include),TRUE,_xlpm.Include),_xlpm.context_arg,IF(_xlfn.ISOMITTED(_xlpm.Context),Model_Context(),_xlpm.Context),_xlpm.absorbed_arg,Context_DF_Absorbed(_xlpm.context_arg),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T_Statistics" comment="t-statistics = Coefficients / SE_Coefficients. Same order as Coefficients. Optional DF_Absorbed (default 0) threads to SE_Coefficients under Fixed Effects.">_xlfn.LAMBDA(_xlpm.X,_xlpm.Y,_xlop.Include,_xlop.Context,_xlfn.LET(_xlpm.filt_arg,IF(_xlfn.ISOMITTED(_xlpm.Include),TRUE,_xlpm.Include),_xlpm.context_arg,IF(_xlfn.ISOMITTED(_xlpm.Context),Model_Context(),_xlpm.Context),_xlpm.absorbed_arg,Context_DF_Absorbed(_xlpm.context_arg),Coefficients(_xlpm.X,_xlpm.Y,_xlpm.filt_arg)/SE_Coefficients(_xlpm.X,_xlpm.Y,_xlpm.filt_arg,_xlpm.context_arg)))</definedName>
    <definedName name="P_Values" comment="Two-tailed p-values per coefficient testing H₀: true effect = 0. Optional DF_Absorbed (default 0) corrects both the t-stat's SE and the test's df under Fixed Effects.">_xlfn.LAMBDA(_xlpm.X,_xlpm.Y,_xlop.Include,_xlop.Context,_xlfn.LET(_xlpm.filt_arg,IF(_xlfn.ISOMITTED(_xlpm.Include),TRUE,_xlpm.Include),_xlpm.context_arg,IF(_xlfn.ISOMITTED(_xlpm.Context),Model_Context(),_xlpm.Context),_xlpm.absorbed_arg,Context_DF_Absorbed(_xlpm.context_arg),_xlfn.T.DIST.2T(ABS(T_Statistics(_xlpm.X,_xlpm.Y,_xlpm.filt_arg,_xlpm.context_arg)),Residual_Degrees_Of_Freedom(_xlpm.X,_xlpm.Y,_xlpm.filt_arg,_xlpm.context_arg))))</definedName>
    <definedName name="Confidence_Interval_Lower" comment="Low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fidence_Interval_Upper" comment="Upp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Partial_R_Squared" comment="Unique proportion of residual variance explained by each predictor after controlling for all others. Range [0,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2/(_xlpm.t^2+_xlpm.df)))</definedName>
    <definedName name="Partial_Correlation" comment="Sign-preserving partial correlation between Y and each predictor after removing all other predictor effects. Range [−1,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SQRT(_xlpm.t^2+_xlpm.df)))</definedName>
    <definedName name="Beta_Weights" comment="Standardised coefficients in SD units for comparing predictors measured on different scales. k rows; no intercept row.">_xlfn.LAMBDA(_xlpm.X,_xlpm.Y,_xlop.Include,_xlop.Context,_xlfn.LET(_xlpm.context_arg,IF(_xlfn.ISOMITTED(_xlpm.Context),Model_Context(),_xlpm.Context),_xlpm.has_arg,Context_Has_Intercept(_xlpm.context_arg),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Tolerance" comment="1/VIF per predictor. Fraction of unique variance not shared with other predictors. &lt; 0.2: review; &lt; 0.1: strong collinearity.">_xlfn.LAMBDA(_xlpm.Predictors,_xlop.Include,1/VIF(_xlpm.Predictors,_xlpm.Include))</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Prediction_Interval" comment="6-element vector: point estimate, SE_prediction, t-critical, lower/upper PI bound, confidence level. Optional DF_Absorbed (default 0) corrects df/SE under Fixed Effects.">_xlfn.LAMBDA(_xlpm.X,_xlpm.Y,_xlpm.X_new,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design,Design_Matrix(_xlpm.X,_xlpm.filt_arg),_xlpm.beta,Coefficients(_xlpm.X,_xlpm.Y,_xlpm.filt_arg),_xlpm.s,SE_Regression(_xlpm.X,_xlpm.Y,_xlpm.filt_arg,_xlpm.context_arg),_xlpm.df,Residual_Degrees_Of_Freedom(_xlpm.X,_xlpm.Y,_xlpm.filt_arg,_xlpm.context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context_arg),_xlpm.df,Residual_Degrees_Of_Freedom(_xlpm.design_within,_xlpm.y_within,_xlpm.filt_arg,_xlpm.context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Y_Ranked" comment="Filtered Y values sorted from low to high. Paired with Normal_Scores to build a Y-variable Q-Q plot.">_xlfn.LAMBDA(_xlpm.Y,_xlop.Include,_xlfn._xlws.SORT(_xlfn._xlws.FILTER(_xlpm.Y,IF(_xlfn.ISOMITTED(_xlpm.Include),TRUE,_xlpm.Include))))</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Gram_Inverse" comment="Inverse of the Gram matrix (X’X)⁻¹. Central to leverage, prediction intervals, and LOOCV calculations. Pass Design_Matrix output.">_xlfn.LAMBDA(_xlpm.X,MINVERSE(MMULT(TRANSPOSE(_xlpm.X),_xlpm.X)))</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Scaled_Residuals" comment="Residuals divided by SE_Regression. Not leverage-adjusted. Optional DF_Absorbed (default 0) corrects SE_Regression under Fixed Effects.">_xlfn.LAMBDA(_xlpm.X,_xlpm.Y,_xlop.Include,_xlop.Context,_xlfn.LET(_xlpm.filt_arg,IF(_xlfn.ISOMITTED(_xlpm.Include),TRUE,_xlpm.Include),_xlpm.context_arg,IF(_xlfn.ISOMITTED(_xlpm.Context),Model_Context(),_xlpm.Context),_xlpm.absorbed_arg,Context_DF_Absorbed(_xlpm.context_arg),Residuals(_xlpm.X,_xlpm.Y,_xlpm.filt_arg)/SE_Regression(_xlpm.X,_xlpm.Y,_xlpm.filt_arg,_xlpm.context_arg)))</definedName>
    <definedName name="This_Row" comment="Relative row numbers 1..n for the current spilled array. Pass to CHOOSEROWS or use as a mask inside FILTER.">_xlfn.LAMBDA(_xlpm.array,_xlfn.SEQUENCE(ROWS(_xlpm.array)))</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Context,_xlfn.LET(_xlpm.filt_arg,IF(_xlfn.ISOMITTED(_xlpm.Include),TRUE,_xlpm.Include),_xlpm.context_arg,IF(_xlfn.ISOMITTED(_xlpm.Context),Model_Context(),_xlpm.Context),_xlpm.absorbed_arg,Context_DF_Absorbed(_xlpm.context_arg),_xlpm.e,Residuals(_xlpm.X,_xlpm.Y,_xlpm.filt_arg),_xlpm.se,SE_Regression(_xlpm.X,_xlpm.Y,_xlpm.filt_arg,_xlpm.context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tudentized_Residuals(_xlpm.X,_xlpm.Y,_xlpm.filt_arg,_xlpm.context_arg))))</definedName>
    <definedName name="Cooks_Distance" comment="Influence measure Dᵢ = rᵢ²·hᵢ / ((1−hᵢ)·p). Values &gt; 4/n or &gt; 1 flag influential row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r,Studentized_Residuals(_xlpm.X,_xlpm.Y,_xlpm.filt_arg,_xlpm.context_arg),_xlpm.h,Hat_Diagonal(_xlpm.X,_xlpm.filt_arg),_xlpm.p,COLUMNS(Design_Matrix(_xlpm.X,_xlpm.filt_arg)),_xlpm.r^2*_xlpm.h/((1-_xlpm.h)*_xlpm.p)))</definedName>
    <definedName name="Scaled_Residuals_Ranked" comment="Scaled residuals sorted ascending. Paired with Normal_Scores for a standar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caled_Residuals(_xlpm.X,_xlpm.Y,_xlpm.filt_arg,_xlpm.context_arg))))</definedName>
    <definedName name="Column_Select" comment="Named wrapper for CHOOSECOLS: picks non-contiguous predictor columns by index. Returns an array suitable for X.">_xlfn.LAMBDA(_xlpm.table,_xlpm.col_nums,_xlfn.CHOOSECOLS(_xlpm.table,_xlpm.col_nums))</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Data_Completeness" comment="Returns TRUE when every predictor cell in one table row is numeric. Use as a calculated table column and pass as Include.">_xlfn.LAMBDA(_xlpm.predictor_row,AND(ISNUMBER(_xlpm.predictor_row)))</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F_Statistic" comment="Overall F = MS_Regression / MS_Residual. Optional DF_Absorbed (default 0) corrects only the denominator df under Fixed Effects — the numerator df is unaffected.">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MS_Regression(_xlpm.X,_xlpm.Y,_xlpm.filt_arg,_xlpm.context_arg)/MS_Residual(_xlpm.X,_xlpm.Y,_xlpm.filt_arg,_xlpm.context_arg)))</definedName>
    <definedName name="F_Statistic_P_Value" comment="Right-tail p-value for the overall F-test. Optional DF_Absorbed (default 0) corrects both F_Statistic and its denominator df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_xlfn.F.DIST.RT(F_Statistic(_xlpm.X,_xlpm.Y,_xlpm.filt_arg,_xlpm.context_arg),Regression_Degrees_Of_Freedom(_xlpm.X,_xlpm.context_arg),Residual_Degrees_Of_Freedom(_xlpm.X,_xlpm.Y,_xlpm.filt_arg,_xlpm.context_arg))))</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Bin_Lower_Edges" comment="k lower bin boundaries (Bin_Edges without the last element). First element = data minimum.">_xlfn.LAMBDA(_xlpm.data,_xlop.method,_xlop.filter,_xlfn.DROP(Bin_Edges(_xlpm.data,_xlpm.method,_xlpm.filter),-1))</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Min_NLL_Params" comment="Use with a parameter array and its matching NLL array to recover the optimal parameter row at the first minimum.">_xlfn.LAMBDA(_xlpm.Param_Array,_xlpm.NLL_Array,INDEX(_xlpm.Param_Array,_xlfn.XMATCH(MIN(_xlpm.NLL_Array),_xlpm.NLL_Array),_xlfn.SEQUENCE(,COLUMNS(_xlpm.Param_Array))))</definedName>
    <definedName name="Full_Factorial" comment="N^d × d full-factorial grid: N evenly-spaced levels per dimension between minimums and maximums. Column 1 slowest-varying, column d fastest. N must be ≥ 1; MAX(1,N-1) guards the N=1 single-point case.">_xlfn.LAMBDA(_xlpm.N,_xlpm.minimums,_xlpm.maximums,_xlfn.LET(_xlpm.mins,_xlfn.TOROW(_xlpm.minimums),_xlpm.maxs,_xlfn.TOROW(_xlpm.maximums),_xlpm.d,COLUMNS(_xlpm.mins),_xlfn.MAKEARRAY(_xlpm.N^_xlpm.d,_xlpm.d,_xlfn.LAMBDA(_xlpm.r,_xlpm.c,_xlfn.LET(_xlpm.i,MOD(QUOTIENT(_xlpm.r-1,_xlpm.N^(_xlpm.d-_xlpm.c)),_xlpm.N),INDEX(_xlpm.mins,1,_xlpm.c)+_xlpm.i*(INDEX(_xlpm.maxs,1,_xlpm.c)-INDEX(_xlpm.mins,1,_xlpm.c))/MAX(1,_xlpm.N-1))))))</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E+15)))</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E+15)))</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_xlfn.LAMBDA(_xlpm.data,_xlpm.rate,_xlop.filter,_xlfn.LET(_xlpm.filt_arg,IF(_xlfn.ISOMITTED(_xlpm.filter),ISNUMBER(_xlpm.data),_xlpm.filter),_xlpm.x,_xlfn._xlws.FILTER(_xlpm.data,_xlpm.filt_arg),IFERROR(-SUMPRODUCT(LN(_xlfn.EXPON.DIST(_xlpm.x,_xlpm.rate,FALSE))),1E+15)))</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E+15)))</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E+15)))</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E+15)))</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E+15)))</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E+15)))</definedName>
    <definedName name="GoF_AIC" comment="AIC = 2k + 2·NLL for distribution comparison. k = number of free parameters. Lower = better. Compare across distributions on same data.">_xlfn.LAMBDA(_xlpm.nll,_xlpm.k,2*_xlpm.k+2*_xlpm.nll)</definedName>
    <definedName name="GoF_BIC" comment="BIC = k·ln(n) + 2·NLL. Penalises extra parameters more than AIC (penalty scales with log n). Lower = better.">_xlfn.LAMBDA(_xlpm.nll,_xlpm.k,_xlpm.n,_xlpm.k*LN(_xlpm.n)+2*_xlpm.nll)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1E-10,_xlpm.fc,IF(_xlpm.fs&lt;_xlpm.eps,_xlpm.eps,IF(_xlpm.fs&gt;1-_xlpm.eps,1-_xlpm.eps,_xlpm.fs)),_xlpm.i,_xlfn.SEQUENCE(_xlpm.n),_xlpm.fc_rev,_xlfn.SORTBY(_xlpm.fc,_xlpm.i,-1),-_xlpm.n-SUMPRODUCT((2*_xlpm.i-1)*(LN(_xlpm.fc)+LN(1-_xlpm.fc_rev)))/_xlpm.n))))</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Model_Context" comment="Row order is a versioned public contract - append only, never insert. ROWS(Model_Context()) is the build-time constant asserted in the build. Defaults reproduce the pre-v3.0 no-intercept-extra, no-FE surface: VSTACK(TRUE,0,'None','None').">_xlfn.LAMBDA(_xlop.Has_Intercept,_xlop.DF_Absorbed,_xlop.Response_Transform,_xlop.Predictor_Transform,_xlfn.LET(_xlpm.has_arg,IF(_xlfn.ISOMITTED(_xlpm.Has_Intercept),TRUE,_xlpm.Has_Intercept),_xlpm.df_arg,IF(_xlfn.ISOMITTED(_xlpm.DF_Absorbed),0,_xlpm.DF_Absorbed),_xlpm.rt_arg,IF(_xlfn.ISOMITTED(_xlpm.Response_Transform),"None",_xlpm.Response_Transform),_xlpm.pt_arg,IF(_xlfn.ISOMITTED(_xlpm.Predictor_Transform),"None",_xlpm.Predictor_Transform),_xlfn.VSTACK(_xlpm.has_arg,_xlpm.df_arg,_xlpm.rt_arg,_xlpm.pt_arg)))</definedName>
    <definedName name="Context_Has_Intercept" comment="Part of the v3.0 context row-order contract (append only, never insert).">_xlfn.LAMBDA(_xlpm.Context,INDEX(_xlpm.Context,1))</definedName>
    <definedName name="Context_DF_Absorbed" comment="Part of the v3.0 context row-order contract (append only, never insert).">_xlfn.LAMBDA(_xlpm.Context,INDEX(_xlpm.Context,2))</definedName>
    <definedName name="Context_Response_Transform" comment="Part of the v3.0 context row-order contract (append only, never insert).">_xlfn.LAMBDA(_xlpm.Context,INDEX(_xlpm.Context,3))</definedName>
    <definedName name="Context_Predictor_Transform" comment="Part of the v3.0 context row-order contract (append only, never insert).">_xlfn.LAMBDA(_xlpm.Context,INDEX(_xlpm.Context,4))</definedName>
    <definedName name="Smearing_Factor" comment="Duan (1983) smearing factor: 1.0 when Context_Response_Transform = &quot;None&quot;; AVERAGE(EXP(Residuals(X,Y,Include))) when &quot;Log&quot;; #N/A otherwise. Under FE reads within residuals; the level shift is added back at the back-transformation step.">_xlfn.LAMBDA(_xlpm.X,_xlpm.Y,_xlop.Include,_xlop.Context,_xlfn.LET(_xlpm.context_arg,IF(_xlfn.ISOMITTED(_xlpm.Context),Model_Context(),_xlpm.Context),_xlpm.filt_arg,IF(_xlfn.ISOMITTED(_xlpm.Include),TRUE,_xlpm.Include),_xlpm.rt,Context_Response_Transform(_xlpm.context_arg),IF(_xlpm.rt="None",1,IF(_xlpm.rt="Log",IFERROR(AVERAGE(EXP(Residuals(_xlpm.X,_xlpm.Y,_xlpm.filt_arg))),NA()),NA()))))</definedName>
    <definedName name="Back_Transform_Response" comment="Back-transforms a fit-space column to response units. &quot;None&quot; → pass-through. &quot;Log&quot; + Duan → EXP(x)*Smearing. &quot;Log&quot; + Naive → EXP(x). Anything else → #N/A. The (response, method) SWITCH lives here only; the Unit_Space_* names are built on top of it.">_xlfn.LAMBDA(_xlpm.Values,_xlop.Context,_xlop.Method,_xlop.Smearing,_xlfn.LET(_xlpm.context_arg,IF(_xlfn.ISOMITTED(_xlpm.Context),Model_Context(),_xlpm.Context),_xlpm.method_arg,IF(_xlfn.ISOMITTED(_xlpm.Method),"Duan",_xlpm.Method),_xlpm.smear_arg,IF(_xlfn.ISOMITTED(_xlpm.Smearing),1,_xlpm.Smearing),_xlpm.rt,Context_Response_Transform(_xlpm.context_arg),IF(_xlpm.rt="None",_xlpm.Values,IF(_xlpm.rt="Log",_xlfn.SWITCH(_xlpm.method_arg,"Duan",IFERROR(EXP(_xlpm.Values)*_xlpm.smear_arg,NA()),"Naive",IFERROR(EXP(_xlpm.Values),NA()),NA()),NA()))))</definedName>
    <definedName name="Unit_Space_Predictions" comment="Predictions(X,Y,Include) + shift, then Back_Transform_Response. shift = IF(rt=&quot;Log&quot;, FILTER(Y_Full,Include)-FILTER(Y,Include), 0) — the FE group mean, gated on Log because nothing is exponentiated under None. Six recognised pairs; else #N/A.">_xlfn.LAMBDA(_xlpm.X,_xlpm.Y,_xlpm.Y_Full,_xlop.Include,_xlop.Context,_xlop.Method,_xlfn.LET(_xlpm.context_arg,IF(_xlfn.ISOMITTED(_xlpm.Context),Model_Context(),_xlpm.Context),_xlpm.method_arg,IF(_xlfn.ISOMITTED(_xlpm.Method),"Duan",_xlpm.Method),_xlpm.filt_arg,IF(_xlfn.ISOMITTED(_xlpm.Include),TRUE,_xlpm.Include),_xlpm.rt,Context_Response_Transform(_xlpm.context_arg),_xlpm.pt,Context_Predictor_Transform(_xlpm.context_arg),_xlpm.sm,Smearing_Factor(_xlpm.X,_xlpm.Y,_xlpm.filt_arg,_xlpm.context_arg),_xlpm.shift,IF(_xlpm.rt="Log",_xlfn._xlws.FILTER(_xlpm.Y_Full,_xlpm.filt_arg)-_xlfn._xlws.FILTER(_xlpm.Y,_xlpm.filt_arg),0),_xlpm.fitted,Predictions(_xlpm.X,_xlpm.Y,_xlpm.filt_arg)+_xlpm.shift,_xlfn.SWITCH(_xlpm.rt&amp;"|"&amp;_xlpm.pt,"None|None",Back_Transform_Response(_xlpm.fitted,_xlpm.context_arg,_xlpm.method_arg,_xlpm.sm),"None|Log",Back_Transform_Response(_xlpm.fitted,_xlpm.context_arg,_xlpm.method_arg,_xlpm.sm),"None|Mixed",Back_Transform_Response(_xlpm.fitted,_xlpm.context_arg,_xlpm.method_arg,_xlpm.sm),"Log|None",Back_Transform_Response(_xlpm.fitted,_xlpm.context_arg,_xlpm.method_arg,_xlpm.sm),"Log|Log",Back_Transform_Response(_xlpm.fitted,_xlpm.context_arg,_xlpm.method_arg,_xlpm.sm),"Log|Mixed",Back_Transform_Response(_xlpm.fitted,_xlpm.context_arg,_xlpm.method_arg,_xlpm.sm),NA())))</definedName>
    <definedName name="Unit_Space_Observed" comment="Back_Transform_Response(Dependent_Variable(Y, Include) + shift, Context, &quot;Naive&quot;, 1) with shift = IF(rt=&quot;Log&quot;, FILTER(Y_Full,Include)-FILTER(Y,Include), 0). Log -&gt; raw y; None -&gt; the within-demeaned Y, so the reduction invariant holds under FE.">_xlfn.LAMBDA(_xlpm.Y,_xlpm.Y_Full,_xlop.Include,_xlop.Context,_xlfn.LET(_xlpm.context_arg,IF(_xlfn.ISOMITTED(_xlpm.Context),Model_Context(),_xlpm.Context),_xlpm.filt_arg,IF(_xlfn.ISOMITTED(_xlpm.Include),TRUE,_xlpm.Include),_xlpm.rt,Context_Response_Transform(_xlpm.context_arg),_xlpm.shift,IF(_xlpm.rt="Log",_xlfn._xlws.FILTER(_xlpm.Y_Full,_xlpm.filt_arg)-_xlfn._xlws.FILTER(_xlpm.Y,_xlpm.filt_arg),0),_xlpm.y_level,Dependent_Variable(_xlpm.Y,_xlpm.filt_arg)+_xlpm.shift,Back_Transform_Response(_xlpm.y_level,_xlpm.context_arg,"Naive",1)))</definedName>
    <definedName name="Unit_Space_Residuals" comment="y_unit - Unit_Space_Predictions(...), y_unit = Back_Transform_Response(Dependent_Variable(Y_Full,Include), Context, &quot;Naive&quot;, 1). The observed side is never smeared. Reduces to Residuals(X,Y,Include) with no transforms and no F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y_unit-Unit_Space_Predictions(_xlpm.X,_xlpm.Y,_xlpm.Y_Full,_xlpm.filt_arg,_xlpm.context_arg,_xlpm.method_arg)))</definedName>
    <definedName name="Unit_Space_R_Squared" comment="1 - SSE_unit/SST_unit, both formed from y_unit = the Naive back-transform of Dependent_Variable(Y_Full,Include) — original units, never fit-space Y_Full. SST_unit follows SS_Total. TOTAL under FE+Log; within (= R_Squared) under Non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_xlpm.sse_unit,SUMSQ(_xlpm.y_unit-_xlpm.pred_unit),_xlpm.sst_unit,_xlfn.LET(_xlpm.has,Context_Has_Intercept(_xlpm.context_arg),IF(_xlpm.has,SUMSQ(_xlpm.y_unit-AVERAGE(_xlpm.y_unit)),SUMSQ(_xlpm.y_unit))),1-_xlpm.sse_unit/_xlpm.sst_unit))</definedName>
    <definedName name="Unit_Space_Adjusted_R_Squared" comment="1 − (1 − R²_unit) × df_total / df_residual, reusing the existing df functions so the FE correction is honoured. Reduces to Adjusted_R_Squared when no transforms and no FE.">_xlfn.LAMBDA(_xlpm.X,_xlpm.Y,_xlpm.Y_Full,_xlop.Include,_xlop.Context,_xlop.Method,_xlfn.LET(_xlpm.context_arg,IF(_xlfn.ISOMITTED(_xlpm.Context),Model_Context(),_xlpm.Context),_xlpm.filt_arg,IF(_xlfn.ISOMITTED(_xlpm.Include),TRUE,_xlpm.Include),1-(1-Unit_Space_R_Squared(_xlpm.X,_xlpm.Y,_xlpm.Y_Full,_xlpm.filt_arg,_xlpm.context_arg,IF(_xlfn.ISOMITTED(_xlpm.Method),"Duan",_xlpm.Method)))*Total_Degrees_Of_Freedom(_xlpm.Y,_xlpm.filt_arg,_xlpm.context_arg)/Residual_Degrees_Of_Freedom(_xlpm.X,_xlpm.Y,_xlpm.filt_arg,_xlpm.context_arg)))</definedName>
    <definedName name="Unit_Space_RMSE" comment="SQRT(SUMSQ(y_unit - pred_unit) / Residual_Degrees_Of_Freedom(...)), y_unit = the Naive back-transform of Dependent_Variable(Y_Full,Include). Same divisor as SE_Regression, so the None case reduces to it exactly.">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SQRT(SUMSQ(_xlpm.y_unit-_xlpm.pred_unit)/Residual_Degrees_Of_Freedom(_xlpm.X,_xlpm.Y,_xlpm.filt_arg,_xlpm.context_arg))))</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BE1" authorId="0" shapeId="0" xr:uid="{F2002AA0-288F-4F40-83C2-9F71DF2499BE}">
      <text>
        <r>
          <rPr>
            <b/>
            <sz val="9"/>
            <color indexed="81"/>
            <rFont val="Tahoma"/>
            <family val="2"/>
          </rPr>
          <t>The plotting positions, sorted sample, and per-distribution theoretical quantiles used by the Q-Q charts below. The plotting positions are Hazen, (i - 0.5) / n.</t>
        </r>
      </text>
    </comment>
    <comment ref="U2" authorId="0" shapeId="0" xr:uid="{AA939EC1-DE1B-4964-8407-E610AE947EB0}">
      <text>
        <r>
          <rPr>
            <b/>
            <sz val="9"/>
            <color indexed="81"/>
            <rFont val="Tahoma"/>
            <family val="2"/>
          </rPr>
          <t>Sturges' rule sets the number of bins to 1 + log2(n), where n is the count of included rows. Simple and best on small, near-normal samples; tends to under-bin larger samples.</t>
        </r>
      </text>
    </comment>
    <comment ref="AG2" authorId="0" shapeId="0" xr:uid="{269A328F-1195-40E7-92E2-BB0DA08F366C}">
      <text>
        <r>
          <rPr>
            <b/>
            <sz val="9"/>
            <color indexed="81"/>
            <rFont val="Tahoma"/>
            <family val="2"/>
          </rPr>
          <t>Scott's rule sets bin width to 3.49 × σ / n^(1/3), where σ is the standard deviation of the included sample. The number of bins is the data range divided by that width, rounded up. More responsive to spread than Sturges.</t>
        </r>
      </text>
    </comment>
    <comment ref="AS2" authorId="0" shapeId="0" xr:uid="{7BE6087A-A0E1-49AF-B5C1-1AA959078303}">
      <text>
        <r>
          <rPr>
            <b/>
            <sz val="9"/>
            <color indexed="81"/>
            <rFont val="Tahoma"/>
            <family val="2"/>
          </rPr>
          <t>Freedman-Diaconis rule sets bin width to 2 × IQR / n^(1/3), where IQR is the interquartile range of the included sample. Robust to outliers — the IQR keeps a few extreme values from blowing out the bin width.</t>
        </r>
      </text>
    </comment>
    <comment ref="N4" authorId="0" shapeId="0" xr:uid="{6B602EC6-C4BD-4D02-83C0-4FA11BF60510}">
      <text>
        <r>
          <rPr>
            <b/>
            <sz val="9"/>
            <color indexed="81"/>
            <rFont val="Tahoma"/>
            <family val="2"/>
          </rPr>
          <t>Negative Log-Likelihood at the MLE. The smaller the value, the better the fit on this sample; the value alone is not comparable across datasets, but it is the basis for AIC and BIC.</t>
        </r>
      </text>
    </comment>
    <comment ref="O4" authorId="0" shapeId="0" xr:uid="{B5A918F3-B3FD-4722-BCB0-E652571E8072}">
      <text>
        <r>
          <rPr>
            <b/>
            <sz val="9"/>
            <color indexed="81"/>
            <rFont val="Tahoma"/>
            <family val="2"/>
          </rPr>
          <t>Number of free parameters estimated for this distribution (location, scale, shape as applicable). Used as the AIC/BIC penalty term.</t>
        </r>
      </text>
    </comment>
    <comment ref="P4" authorId="0" shapeId="0" xr:uid="{E2B054A1-770D-49E9-9C99-04C05940A186}">
      <text>
        <r>
          <rPr>
            <b/>
            <sz val="9"/>
            <color indexed="81"/>
            <rFont val="Tahoma"/>
            <family val="2"/>
          </rPr>
          <t>Akaike Information Criterion. NLL + k. Compares models on the same data; smaller is better. A difference under 2 is essentially equivalent, over 10 is strong evidence for the lower-AIC model.</t>
        </r>
      </text>
    </comment>
    <comment ref="Q4" authorId="0" shapeId="0" xr:uid="{7E4E2769-2D96-4E93-A5C0-5AFCF3EE506B}">
      <text>
        <r>
          <rPr>
            <b/>
            <sz val="9"/>
            <color indexed="81"/>
            <rFont val="Tahoma"/>
            <family val="2"/>
          </rPr>
          <t>Bayesian Information Criterion. NLL + (k/2) × ln(n). Like AIC, smaller is better, but penalizes extra parameters more strongly as the sample grows.</t>
        </r>
      </text>
    </comment>
    <comment ref="R4" authorId="0" shapeId="0" xr:uid="{E9758E17-02E0-47F9-947E-51187CCA80EC}">
      <text>
        <r>
          <rPr>
            <b/>
            <sz val="9"/>
            <color indexed="81"/>
            <rFont val="Tahoma"/>
            <family val="2"/>
          </rPr>
          <t>Anderson-Darling statistic — a goodness-of-fit test that weights the tails of the empirical CDF more heavily than the Kolmogorov-Smirnov test. Smaller is better; the value is unitless and the critical thresholds depend on the fitted distribution's parameter count.</t>
        </r>
      </text>
    </comment>
    <comment ref="S4" authorId="0" shapeId="0" xr:uid="{805D6901-7645-44C2-8FE3-CB30FABD6532}">
      <text>
        <r>
          <rPr>
            <b/>
            <sz val="9"/>
            <color indexed="81"/>
            <rFont val="Tahoma"/>
            <family val="2"/>
          </rPr>
          <t>Kolmogorov-Smirnov statistic — the maximum vertical distance between the empirical CDF of the included sample and the fitted distribution's CDF. Smaller is better; the value is between 0 and 1.</t>
        </r>
      </text>
    </comment>
    <comment ref="BE4" authorId="0" shapeId="0" xr:uid="{F41C65E5-C519-4364-80C9-CF8363E17F16}">
      <text>
        <r>
          <rPr>
            <b/>
            <sz val="9"/>
            <color indexed="81"/>
            <rFont val="Tahoma"/>
            <family val="2"/>
          </rPr>
          <t>Hazen plotting position (i - 0.5) / n, where i is the rank of each sorted sample value and n is the count of included rows. The same convention the Normal Q-Q machinery uses in the regression sheet.</t>
        </r>
      </text>
    </comment>
    <comment ref="BF4" authorId="0" shapeId="0" xr:uid="{523B381D-EC99-4A37-9460-B26E505E6C7B}">
      <text>
        <r>
          <rPr>
            <b/>
            <sz val="9"/>
            <color indexed="81"/>
            <rFont val="Tahoma"/>
            <family val="2"/>
          </rPr>
          <t>The included sample, sorted smallest to largest. Built as SORT(FILTER(UV_Data, UV_Include)) — only rows passing the filter, in rank order.</t>
        </r>
      </text>
    </comment>
    <comment ref="BP7" authorId="0" shapeId="0" xr:uid="{627EADBB-46E4-436D-A63D-9899AB55C629}">
      <text>
        <r>
          <rPr>
            <b/>
            <sz val="9"/>
            <color indexed="81"/>
            <rFont val="Tahoma"/>
            <family val="2"/>
          </rPr>
          <t>Closed-form starting value for the searched parameter, used to bracket Stage 1: Weibull from a probability-plot regression of ln(-ln(1-F)) on ln x, Gamma from Minka's approximation. Stage 1's Min and Max default to one third and three times this value; type over them to widen the search.</t>
        </r>
      </text>
    </comment>
    <comment ref="BU7" authorId="0" shapeId="0" xr:uid="{00B8B157-DA2E-4A17-B415-B6D41D530ACE}">
      <text>
        <r>
          <rPr>
            <b/>
            <sz val="9"/>
            <color indexed="81"/>
            <rFont val="Tahoma"/>
            <family val="2"/>
          </rPr>
          <t>Closed-form starting value for the searched parameter, used to bracket Stage 1: Weibull from a probability-plot regression of ln(-ln(1-F)) on ln x, Gamma from Minka's approximation. Stage 1's Min and Max default to one third and three times this value; type over them to widen the search.</t>
        </r>
      </text>
    </comment>
    <comment ref="BQ31" authorId="0" shapeId="0" xr:uid="{417CEA9C-9C13-4909-BEEF-528D9ED42DFF}">
      <text>
        <r>
          <rPr>
            <b/>
            <sz val="9"/>
            <color indexed="81"/>
            <rFont val="Tahoma"/>
            <family val="2"/>
          </rPr>
          <t>Negative log-likelihood at each trial value of the searched parameter, with the other parameter eliminated in closed form (Weibull scale, Gamma rate). The minimum of this curve is the joint MLE, so one 20-point column replaces a 20x20 grid. Charted below as the profile-NLL line chart.</t>
        </r>
      </text>
    </comment>
    <comment ref="BV31" authorId="0" shapeId="0" xr:uid="{A27D5B5F-97E4-48CA-B065-C7C97514C2D2}">
      <text>
        <r>
          <rPr>
            <b/>
            <sz val="9"/>
            <color indexed="81"/>
            <rFont val="Tahoma"/>
            <family val="2"/>
          </rPr>
          <t>Negative log-likelihood at each trial value of the searched parameter, with the other parameter eliminated in closed form (Weibull scale, Gamma rate). The minimum of this curve is the joint MLE, so one 20-point column replaces a 20x20 grid. Charted below as the profile-NLL line chart.</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<sst xmlns="http://schemas.openxmlformats.org/spreadsheetml/2006/main" count="7043" uniqueCount="1081">
  <si>
    <t>Function Name</t>
  </si>
  <si>
    <t>Scope</t>
  </si>
  <si>
    <t>Definition</t>
  </si>
  <si>
    <t>Arguments</t>
  </si>
  <si>
    <t>Yields</t>
  </si>
  <si>
    <t>Plain-Language Summary</t>
  </si>
  <si>
    <t>Description</t>
  </si>
  <si>
    <t>Observations</t>
  </si>
  <si>
    <t>Workbook</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</si>
  <si>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</si>
  <si>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</si>
  <si>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</si>
  <si>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</si>
  <si>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Regression_Degrees_Of_Freedom</t>
  </si>
  <si>
    <t>df_regression (k, number of predictors) as a scalar integer</t>
  </si>
  <si>
    <t>How many predictor slots the model is trying to fit.</t>
  </si>
  <si>
    <t>Total_Degrees_Of_Freedom</t>
  </si>
  <si>
    <t>df_total (n-1 with intercept, n without) as a scalar integer</t>
  </si>
  <si>
    <t>The total amount of independent information in the outcome column.</t>
  </si>
  <si>
    <t>R_Squared</t>
  </si>
  <si>
    <t>R² (coefficient of determination) as a scalar in [0, 1]</t>
  </si>
  <si>
    <t>How much of the outcome's movement the model explains.</t>
  </si>
  <si>
    <t>Residual_Degrees_Of_Freedom</t>
  </si>
  <si>
    <t>df_residual (n-k-1 with intercept, n-k without, minus DF_Absorbed) as a scalar integer</t>
  </si>
  <si>
    <t>How much data is left to estimate random error after fitting the model, minus any degrees of freedom a Fixed Effects variable has already absorbed.</t>
  </si>
  <si>
    <t>Multiple_R</t>
  </si>
  <si>
    <t>Multiple R (correlation coefficient) as a scalar in [0, 1]</t>
  </si>
  <si>
    <t>How closely the model's predictions track the real outcome values.</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</si>
  <si>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</si>
  <si>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</si>
  <si>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Adjusted R² as a scalar, typically in [0, 1] but can be negative</t>
  </si>
  <si>
    <t>R-squared adjusted so extra predictors do not get free credit.</t>
  </si>
  <si>
    <t>SS_Total</t>
  </si>
  <si>
    <t>SS_total (total sum of squares) as a scalar</t>
  </si>
  <si>
    <t>All of the variation in Y before the model explains any of it.</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</si>
  <si>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</si>
  <si>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</si>
  <si>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</si>
  <si>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</si>
  <si>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</si>
  <si>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</si>
  <si>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</si>
  <si>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</si>
  <si>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</si>
  <si>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</si>
  <si>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</si>
  <si>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</si>
  <si>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</si>
  <si>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</si>
  <si>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t>
  </si>
  <si>
    <t>SE_regression (standard error of the regression) as a scalar</t>
  </si>
  <si>
    <t>The typical size of the model's prediction mistakes, in Y units.</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</si>
  <si>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</si>
  <si>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PRESS</t>
  </si>
  <si>
    <t>PRESS (Prediction Residual Error Sum of Squares) as a scalar</t>
  </si>
  <si>
    <t>How well the model predicts rows it did not get to train on.</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</si>
  <si>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</si>
  <si>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</si>
  <si>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</si>
  <si>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</si>
  <si>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</si>
  <si>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</si>
  <si>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</si>
  <si>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</si>
  <si>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t>
  </si>
  <si>
    <t>Corrected Akaike Information Criterion (AICc) scalar</t>
  </si>
  <si>
    <t>AIC with an extra small-sample penalty.</t>
  </si>
  <si>
    <t>AICc = AIC + 2p(p+1)/(n−p−1). The small-sample correction reduces upward bias in AIC when n/p &lt; 40. Converges to AIC as n → ∞.
Under v2.1 Fixed Effects, an optional trailing DF_Absorbed adds directly into p, propagating into both the AIC term and the small-sample correction term.</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</si>
  <si>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</si>
  <si>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</si>
  <si>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</si>
  <si>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</si>
  <si>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Durbin_Watson_By</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</si>
  <si>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</si>
  <si>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</si>
  <si>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</si>
  <si>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</si>
  <si>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</si>
  <si>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</si>
  <si>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</si>
  <si>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</si>
  <si>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</si>
  <si>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</si>
  <si>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</si>
  <si>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</si>
  <si>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</si>
  <si>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</si>
  <si>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SE_Coefficients</t>
  </si>
  <si>
    <t>vertical array of standard errors of the OLS coefficients — same order as Coefficients</t>
  </si>
  <si>
    <t>How uncertain each fitted coefficient is — rescaled under Fixed Effects since Excel's LINEST can't be told about the absorbed groups directly.</t>
  </si>
  <si>
    <t>T_Statistics</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</si>
  <si>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</si>
  <si>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</si>
  <si>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</si>
  <si>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P_Values</t>
  </si>
  <si>
    <t>vertical array of two-tailed p-values for each coefficient</t>
  </si>
  <si>
    <t>How surprising each coefficient would be if its true effect were zero.</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</si>
  <si>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</si>
  <si>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Confidence_Interval_Lower</t>
  </si>
  <si>
    <t>vertical array of lower confidence interval bounds for each coefficient</t>
  </si>
  <si>
    <t>The low end of the likely range for each coefficient.</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</si>
  <si>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</si>
  <si>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Confidence_Interval_Upper</t>
  </si>
  <si>
    <t>vertical array of upper confidence interval bounds for each coefficient</t>
  </si>
  <si>
    <t>The high end of the likely range for each coefficient.</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</si>
  <si>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</si>
  <si>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Partial_R_Squared</t>
  </si>
  <si>
    <t>vertical array of partial R² values — same order as Coefficients (intercept first when included)</t>
  </si>
  <si>
    <t>How much unique explanatory value each predictor adds after controlling for the rest.</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</si>
  <si>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</si>
  <si>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Partial_Correlation</t>
  </si>
  <si>
    <t>vertical array of partial correlation coefficients — same order as Coefficients (intercept first when included)</t>
  </si>
  <si>
    <t>The predictor-outcome relationship left over after accounting for the other predictors.</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</si>
  <si>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</si>
  <si>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Beta_Weights</t>
  </si>
  <si>
    <t>k×1 column vector of standardized coefficients (Beta weights), one per predictor — intercept row excluded</t>
  </si>
  <si>
    <t>Coefficients rescaled so predictors on different units can be compared fairly.</t>
  </si>
  <si>
    <t>VIF</t>
  </si>
  <si>
    <t>k×1 column vector of VIF values, one per predictor (does not include an intercept row)</t>
  </si>
  <si>
    <t>How much overlap with other predictors is inflating each coefficient's instability.</t>
  </si>
  <si>
    <t>Tolerance</t>
  </si>
  <si>
    <t>k×1 column vector of Tolerance values (= 1/VIF), one per predictor</t>
  </si>
  <si>
    <t>How much unique information a predictor still has after overlap with the others.</t>
  </si>
  <si>
    <t>GVIF</t>
  </si>
  <si>
    <t>How much overlap with the other predictors is inflating a variable's instability — one shared number per variable, even when it spans several dummy columns.</t>
  </si>
  <si>
    <t>Generalized_Tolerance</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</si>
  <si>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</si>
  <si>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</si>
  <si>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Prediction_Interval</t>
  </si>
  <si>
    <t>6-element vertical array: [Point Estimate, SE Prediction, t Critical, Lower bound, Upper bound, Confidence Level]</t>
  </si>
  <si>
    <t>A predicted outcome plus the range a new real-world observation is likely to fall in.</t>
  </si>
  <si>
    <t>Group_Prediction_Interval</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</si>
  <si>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</si>
  <si>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</si>
  <si>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Observation_Number</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</si>
  <si>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</si>
  <si>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</si>
  <si>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</si>
  <si>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</si>
  <si>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</si>
  <si>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</si>
  <si>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</si>
  <si>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</si>
  <si>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</si>
  <si>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</si>
  <si>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</si>
  <si>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</si>
  <si>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</si>
  <si>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</si>
  <si>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Dependent_Variable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</si>
  <si>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</si>
  <si>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</si>
  <si>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</si>
  <si>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</si>
  <si>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</si>
  <si>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</si>
  <si>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</si>
  <si>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</si>
  <si>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</si>
  <si>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</si>
  <si>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</si>
  <si>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</si>
  <si>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</si>
  <si>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</si>
  <si>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</si>
  <si>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</si>
  <si>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</si>
  <si>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</si>
  <si>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</si>
  <si>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</si>
  <si>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</si>
  <si>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</si>
  <si>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</si>
  <si>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</si>
  <si>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</si>
  <si>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</si>
  <si>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</si>
  <si>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</si>
  <si>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</si>
  <si>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</si>
  <si>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</si>
  <si>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</si>
  <si>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</si>
  <si>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</si>
  <si>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Relative row numbers for the current spilled array.</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</si>
  <si>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</si>
  <si>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</si>
  <si>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</si>
  <si>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</si>
  <si>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</si>
  <si>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</si>
  <si>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</si>
  <si>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Leave_One_Out_Prediction</t>
  </si>
  <si>
    <t>One leave-one-out prediction for the requested row.</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</si>
  <si>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</si>
  <si>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</si>
  <si>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n-element spill vector of LOO predictions for every filtered observation</t>
  </si>
  <si>
    <t>Each row's prediction from a model refit without that row.</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</si>
  <si>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</si>
  <si>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</si>
  <si>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</si>
  <si>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</si>
  <si>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</si>
  <si>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Hat_Diagonal</t>
  </si>
  <si>
    <t>n-element hat-matrix diagonal (leverage values) as spilled vector</t>
  </si>
  <si>
    <t>Each row's leverage, meaning how unusual its predictor values are.</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</si>
  <si>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</si>
  <si>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</si>
  <si>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</si>
  <si>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</si>
  <si>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</si>
  <si>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</si>
  <si>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</si>
  <si>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</si>
  <si>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</si>
  <si>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</si>
  <si>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</si>
  <si>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</si>
  <si>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</si>
  <si>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</si>
  <si>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</si>
  <si>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</si>
  <si>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</si>
  <si>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Column_Select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</si>
  <si>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</si>
  <si>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</si>
  <si>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</si>
  <si>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</si>
  <si>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</si>
  <si>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</si>
  <si>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</si>
  <si>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</si>
  <si>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</si>
  <si>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</si>
  <si>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</si>
  <si>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</si>
  <si>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</si>
  <si>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</si>
  <si>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k×1 column vector of Pearson correlations between each predictor and Y</t>
  </si>
  <si>
    <t>The straight-line relationship between each predictor and the outcome.</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</si>
  <si>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</si>
  <si>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</si>
  <si>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</si>
  <si>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</si>
  <si>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</si>
  <si>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</si>
  <si>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</si>
  <si>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Whether a variable has a longer tail on one side than the other.</t>
  </si>
  <si>
    <t>Kurtosis</t>
  </si>
  <si>
    <t>Whether a variable has unusually heavy tails or outliers.</t>
  </si>
  <si>
    <t>F_Statistic</t>
  </si>
  <si>
    <t>F-statistic for the overall regression model as a scalar</t>
  </si>
  <si>
    <t>Whether the model, taken as a whole, explains more than random noise would.</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</si>
  <si>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</si>
  <si>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t>
  </si>
  <si>
    <t>p-value for the overall F-test (right-tail probability of the F distribution)</t>
  </si>
  <si>
    <t>How surprising the overall F-statistic would be if the model had no real signal.</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</si>
  <si>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</si>
  <si>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Correlation_Matrix</t>
  </si>
  <si>
    <t>k×k symmetric matrix of pairwise Pearson correlations (diagonal = 1)</t>
  </si>
  <si>
    <t>The pairwise correlations among all predictor columns.</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</si>
  <si>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</si>
  <si>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</si>
  <si>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</si>
  <si>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</si>
  <si>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</si>
  <si>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</si>
  <si>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Descriptive_Statistics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</si>
  <si>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</si>
  <si>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</si>
  <si>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</si>
  <si>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</si>
  <si>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</si>
  <si>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</si>
  <si>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</si>
  <si>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</si>
  <si>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</si>
  <si>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</si>
  <si>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</si>
  <si>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</si>
  <si>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</si>
  <si>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</si>
  <si>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</si>
  <si>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</si>
  <si>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Freedman_Diaconis_Bins</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</si>
  <si>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</si>
  <si>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</si>
  <si>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</si>
  <si>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</si>
  <si>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</si>
  <si>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</si>
  <si>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</si>
  <si>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</si>
  <si>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</si>
  <si>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</si>
  <si>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Bin_Edges</t>
  </si>
  <si>
    <t>=LAMBDA(data, [method], [filter],
  LET(
    filt_arg, IF(ISOMITTED(filter), ISNUMBER(data), filter),
    x, FILTER(data, filt_arg),
    min_x, MIN(x),
    max_x, MAX(x),
    k, Number_Of_Histogram_Bins(data, IF(ISOMITTED(method), "FD", method), filt_arg),
    width, (max_x - min_x) / k,
    VSTACK(SEQUENCE(k, 1, min_x, width), max_x)
  ))</t>
  </si>
  <si>
    <t>k+1 × 1 column vector of bin boundaries — the minimum of the data followed by k evenly-spaced upper edges</t>
  </si>
  <si>
    <t>The complete list of k+1 bin boundary values from min to max.</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</si>
  <si>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</si>
  <si>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</si>
  <si>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</si>
  <si>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</si>
  <si>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</si>
  <si>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</si>
  <si>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Bin_Counts</t>
  </si>
  <si>
    <t>=LAMBDA(data, [method], [filter],
  LET(
    filt_arg, IF(ISOMITTED(filter), ISNUMBER(data), filter),
    x, FILTER(data, filt_arg),
    upper, Upper_Bin_Edges(data, method, filter),
    TAKE(FREQUENCY(x, upper), ROWS(upper))
  ))</t>
  </si>
  <si>
    <t>k × 1 column vector of bin frequencies</t>
  </si>
  <si>
    <t>How many data values fall into each histogram bin.</t>
  </si>
  <si>
    <t>Bin_Counts returns the number of observations in each bin, using Excel's FREQUENCY function applied to the upper edges from Upper_Bin_Edges.</t>
  </si>
  <si>
    <t>Bin_Midpoints</t>
  </si>
  <si>
    <t>=LAMBDA(data, [method], [filter],
  LET(
    e, Bin_Edges(data, method, filter),
    (DROP(e, 1) + DROP(e, -1)) / 2
  ))</t>
  </si>
  <si>
    <t>k × 1 column vector of bin midpoints</t>
  </si>
  <si>
    <t>The centre of each histogram bin — use as the X-axis value for distribution overlay curves.</t>
  </si>
  <si>
    <t>Bin_Midpoints returns the midpoint of each bin, computed as the average of consecutive boundaries from Bin_Edges: (upper_edge + lower_edge) / 2. Bin_Edges is called once via LET to avoid recomputation.</t>
  </si>
  <si>
    <t>Bin_Lower_Edges</t>
  </si>
  <si>
    <t>=LAMBDA(data, [method], [filter],
  DROP(Bin_Edges(data, method, filter), -1)
)</t>
  </si>
  <si>
    <t>k × 1 column vector of lower bin edges (the k+1 boundary vector with the last element dropped)</t>
  </si>
  <si>
    <t>The lower boundary of each histogram bin — data minimum for bin 1, then each previous upper edge.</t>
  </si>
  <si>
    <t>Bin_Lower_Edges returns the k lower bin edges derived from Bin_Edges by dropping the last boundary (the data maximum). The first lower edge is the data minimum.</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</si>
  <si>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</si>
  <si>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</si>
  <si>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</si>
  <si>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</si>
  <si>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</si>
  <si>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</si>
  <si>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</si>
  <si>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</si>
  <si>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</si>
  <si>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</si>
  <si>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</si>
  <si>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</si>
  <si>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</si>
  <si>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</si>
  <si>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</si>
  <si>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</si>
  <si>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</si>
  <si>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</si>
  <si>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</si>
  <si>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</si>
  <si>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</si>
  <si>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</si>
  <si>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</si>
  <si>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</si>
  <si>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</si>
  <si>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</si>
  <si>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</si>
  <si>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</si>
  <si>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</si>
  <si>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</si>
  <si>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</si>
  <si>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</si>
  <si>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</si>
  <si>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</si>
  <si>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</si>
  <si>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</si>
  <si>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</si>
  <si>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</si>
  <si>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</si>
  <si>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</si>
  <si>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</si>
  <si>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</si>
  <si>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</si>
  <si>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</si>
  <si>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</si>
  <si>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</si>
  <si>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</si>
  <si>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</si>
  <si>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Grid_Argument_Minimum</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</si>
  <si>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</si>
  <si>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</si>
  <si>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</si>
  <si>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</si>
  <si>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</si>
  <si>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</si>
  <si>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</si>
  <si>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</si>
  <si>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</si>
  <si>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</si>
  <si>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</si>
  <si>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</si>
  <si>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</si>
  <si>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</si>
  <si>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</si>
  <si>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</si>
  <si>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</si>
  <si>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</si>
  <si>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</si>
  <si>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</si>
  <si>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</si>
  <si>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</si>
  <si>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</si>
  <si>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</si>
  <si>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</si>
  <si>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</si>
  <si>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</si>
  <si>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</si>
  <si>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</si>
  <si>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</si>
  <si>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</si>
  <si>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</si>
  <si>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</si>
  <si>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</si>
  <si>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</si>
  <si>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</si>
  <si>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</si>
  <si>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</si>
  <si>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</si>
  <si>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</si>
  <si>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</si>
  <si>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</si>
  <si>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</si>
  <si>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</si>
  <si>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</si>
  <si>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</si>
  <si>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</si>
  <si>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</si>
  <si>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</si>
  <si>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</si>
  <si>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</si>
  <si>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</si>
  <si>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</si>
  <si>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</si>
  <si>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</si>
  <si>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</si>
  <si>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</si>
  <si>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</si>
  <si>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</si>
  <si>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</si>
  <si>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</si>
  <si>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</si>
  <si>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</si>
  <si>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</si>
  <si>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</si>
  <si>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GoF_Anderson_Darling</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</si>
  <si>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</si>
  <si>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</si>
  <si>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</si>
  <si>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</si>
  <si>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</si>
  <si>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</si>
  <si>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</si>
  <si>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</si>
  <si>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</si>
  <si>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</si>
  <si>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</si>
  <si>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</si>
  <si>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</si>
  <si>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</si>
  <si>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</si>
  <si>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</si>
  <si>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</si>
  <si>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</si>
  <si>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</si>
  <si>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</si>
  <si>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</si>
  <si>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</si>
  <si>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</si>
  <si>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</si>
  <si>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</si>
  <si>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</si>
  <si>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Base_Period_Delta</t>
  </si>
  <si>
    <t>The base period Δ in effect — the numeric value of spec cell J (Period In Use) on the Sequence-flagged row of the Regression sheet; #N/A when no Sequence axis is flagged or the cell holds no number.</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</si>
  <si>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</si>
  <si>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</si>
  <si>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</si>
  <si>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</si>
  <si>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</si>
  <si>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</si>
  <si>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</si>
  <si>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</si>
  <si>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</si>
  <si>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</si>
  <si>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</si>
  <si>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</si>
  <si>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</si>
  <si>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Group_Mean</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</si>
  <si>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</si>
  <si>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</si>
  <si>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</si>
  <si>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</si>
  <si>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</si>
  <si>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</si>
  <si>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</si>
  <si>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</si>
  <si>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</si>
  <si>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</si>
  <si>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</si>
  <si>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</si>
  <si>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</si>
  <si>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</si>
  <si>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</si>
  <si>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</si>
  <si>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</si>
  <si>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</si>
  <si>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</si>
  <si>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</si>
  <si>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</si>
  <si>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</si>
  <si>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</si>
  <si>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</si>
  <si>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</si>
  <si>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</si>
  <si>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</si>
  <si>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Sample_Include</t>
  </si>
  <si>
    <t>Regression</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</si>
  <si>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</si>
  <si>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</si>
  <si>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</si>
  <si>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</si>
  <si>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</si>
  <si>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</si>
  <si>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</si>
  <si>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</si>
  <si>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Row_Labels</t>
  </si>
  <si>
    <t>=LAMBDA(LET(n_c,COLUMNS(Source_Data),rl,TAKE(Spec_Role,n_c),ids,IFERROR(TRANSPOSE(FILTER(TRANSPOSE(Source_Data),rl="Identifier (Row Label)")),NA()),IF(SUM(--(rl="Identifier (Row Label)"))=0,"Obs. "&amp;SEQUENCE(ROWS(Source_Data)),BYROW(ids,LAMBDA(r,TEXTJOIN("|",FALSE,r))))))</t>
  </si>
  <si>
    <t>Full-height text column of observation labels: joined Identifier columns, or 'Obs. n' when none are declared.</t>
  </si>
  <si>
    <t>A readable label per row — the Identifier columns joined, or Obs. 1, Obs. 2, … when there are none.</t>
  </si>
  <si>
    <t>The design matrix built from the spec — continuous columns as-is (or natural-logged), categorical columns turned into reference-dropped dummies (never logged).</t>
  </si>
  <si>
    <t>Constructed_Column_Names</t>
  </si>
  <si>
    <t>The column headings for the design matrix — like 'Status: Developing', 'Year: 2001', or 'Ln(Weight)' for a logged predictor — one per X_s column.</t>
  </si>
  <si>
    <t>Constructed_Column_Transforms</t>
  </si>
  <si>
    <t>Which constructed columns are natural-logged ('Log') versus untouched ('None') — one flag per X_s() column, with every dummy column from a Categorical Predictor always 'None'.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</si>
  <si>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</si>
  <si>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</si>
  <si>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</si>
  <si>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</si>
  <si>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</si>
  <si>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</si>
  <si>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</si>
  <si>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</si>
  <si>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</si>
  <si>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</si>
  <si>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</si>
  <si>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</si>
  <si>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</si>
  <si>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</si>
  <si>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</si>
  <si>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</si>
  <si>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</si>
  <si>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</si>
  <si>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</si>
  <si>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</si>
  <si>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</si>
  <si>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The design matrix the model actually fits: unchanged with no Fixed Effects, or with each predictor column's group average subtracted out when a Fixed Effects variable is declared.</t>
  </si>
  <si>
    <t>Serial_Correlation_Group</t>
  </si>
  <si>
    <t>Which column groups the residuals for the serial-correlation checks — the Fixed Effects variable today, with a reserved slot for the future Cluster role.</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</si>
  <si>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</si>
  <si>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</si>
  <si>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</si>
  <si>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</si>
  <si>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</si>
  <si>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</si>
  <si>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</si>
  <si>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</si>
  <si>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</si>
  <si>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</si>
  <si>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</si>
  <si>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</si>
  <si>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</si>
  <si>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</si>
  <si>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</si>
  <si>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</si>
  <si>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</si>
  <si>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</si>
  <si>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</si>
  <si>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</si>
  <si>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</si>
  <si>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</si>
  <si>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</si>
  <si>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</si>
  <si>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</si>
  <si>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</si>
  <si>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</si>
  <si>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</si>
  <si>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</si>
  <si>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</si>
  <si>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</si>
  <si>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</si>
  <si>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</si>
  <si>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</si>
  <si>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</si>
  <si>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</si>
  <si>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</si>
  <si>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</si>
  <si>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</si>
  <si>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</si>
  <si>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</si>
  <si>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</si>
  <si>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</si>
  <si>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</si>
  <si>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</si>
  <si>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</si>
  <si>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</si>
  <si>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</si>
  <si>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</si>
  <si>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</si>
  <si>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</si>
  <si>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</si>
  <si>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</si>
  <si>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</si>
  <si>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</si>
  <si>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</si>
  <si>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</si>
  <si>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</si>
  <si>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</si>
  <si>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</si>
  <si>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</si>
  <si>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</si>
  <si>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</si>
  <si>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</si>
  <si>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</si>
  <si>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</si>
  <si>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</si>
  <si>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</si>
  <si>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</si>
  <si>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</si>
  <si>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</si>
  <si>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</si>
  <si>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</si>
  <si>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</si>
  <si>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</si>
  <si>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</si>
  <si>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</si>
  <si>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</si>
  <si>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</si>
  <si>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</si>
  <si>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</si>
  <si>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</si>
  <si>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</si>
  <si>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</si>
  <si>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</si>
  <si>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</si>
  <si>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</si>
  <si>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</si>
  <si>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</si>
  <si>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</si>
  <si>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</si>
  <si>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</si>
  <si>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</si>
  <si>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</si>
  <si>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</si>
  <si>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</si>
  <si>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</si>
  <si>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</si>
  <si>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</si>
  <si>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</si>
  <si>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</si>
  <si>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</si>
  <si>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</si>
  <si>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</si>
  <si>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</si>
  <si>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</si>
  <si>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</si>
  <si>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</si>
  <si>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</si>
  <si>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</si>
  <si>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</si>
  <si>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</si>
  <si>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</si>
  <si>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</si>
  <si>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</si>
  <si>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</si>
  <si>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</si>
  <si>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</si>
  <si>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</si>
  <si>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</si>
  <si>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</si>
  <si>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</si>
  <si>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</si>
  <si>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</si>
  <si>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</si>
  <si>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</si>
  <si>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</si>
  <si>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</si>
  <si>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</si>
  <si>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</si>
  <si>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</si>
  <si>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</si>
  <si>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</si>
  <si>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</si>
  <si>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</si>
  <si>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</si>
  <si>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</si>
  <si>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</si>
  <si>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</si>
  <si>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</si>
  <si>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</si>
  <si>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</si>
  <si>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</si>
  <si>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</si>
  <si>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</si>
  <si>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</si>
  <si>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</si>
  <si>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</si>
  <si>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</si>
  <si>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</si>
  <si>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</si>
  <si>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</si>
  <si>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</si>
  <si>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</si>
  <si>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</si>
  <si>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</si>
  <si>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</si>
  <si>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</si>
  <si>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</si>
  <si>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</si>
  <si>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</si>
  <si>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</si>
  <si>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</si>
  <si>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</si>
  <si>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</si>
  <si>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</si>
  <si>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</si>
  <si>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</si>
  <si>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</si>
  <si>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</si>
  <si>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</si>
  <si>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</si>
  <si>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</si>
  <si>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</si>
  <si>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</si>
  <si>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</si>
  <si>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</si>
  <si>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</si>
  <si>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</si>
  <si>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</si>
  <si>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</si>
  <si>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</si>
  <si>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</si>
  <si>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</si>
  <si>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</si>
  <si>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</si>
  <si>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</si>
  <si>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</si>
  <si>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</si>
  <si>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</si>
  <si>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</si>
  <si>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</si>
  <si>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</si>
  <si>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</si>
  <si>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</si>
  <si>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</si>
  <si>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</si>
  <si>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</si>
  <si>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</si>
  <si>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</si>
  <si>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</si>
  <si>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</si>
  <si>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</si>
  <si>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</si>
  <si>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</si>
  <si>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</si>
  <si>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</si>
  <si>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</si>
  <si>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</si>
  <si>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</si>
  <si>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</si>
  <si>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</si>
  <si>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</si>
  <si>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</si>
  <si>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</si>
  <si>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</si>
  <si>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</si>
  <si>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</si>
  <si>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</si>
  <si>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</si>
  <si>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</si>
  <si>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</si>
  <si>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</si>
  <si>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</si>
  <si>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</si>
  <si>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</si>
  <si>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</si>
  <si>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</si>
  <si>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</si>
  <si>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</si>
  <si>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</si>
  <si>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</si>
  <si>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</si>
  <si>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Univariate Analysis</t>
  </si>
  <si>
    <t>Data</t>
  </si>
  <si>
    <t>Filter</t>
  </si>
  <si>
    <t>Descriptive Statistics</t>
  </si>
  <si>
    <t>Value</t>
  </si>
  <si>
    <t>Mean</t>
  </si>
  <si>
    <t>Median</t>
  </si>
  <si>
    <t>Mode</t>
  </si>
  <si>
    <t>Std Dev</t>
  </si>
  <si>
    <t>Variance</t>
  </si>
  <si>
    <t>Min</t>
  </si>
  <si>
    <t>Max</t>
  </si>
  <si>
    <t>Range</t>
  </si>
  <si>
    <t>Count</t>
  </si>
  <si>
    <t>Missing</t>
  </si>
  <si>
    <t>Histograms</t>
  </si>
  <si>
    <t>Method</t>
  </si>
  <si>
    <t>Sturges</t>
  </si>
  <si>
    <t>Lower Edges</t>
  </si>
  <si>
    <t>Upper Edges</t>
  </si>
  <si>
    <t>Normal</t>
  </si>
  <si>
    <t>Lognormal</t>
  </si>
  <si>
    <t>Exponential</t>
  </si>
  <si>
    <t>Weibull</t>
  </si>
  <si>
    <t>Gamma</t>
  </si>
  <si>
    <t>Triangular</t>
  </si>
  <si>
    <t>Beta</t>
  </si>
  <si>
    <t>BetaPERT</t>
  </si>
  <si>
    <t>Bins:</t>
  </si>
  <si>
    <t>Scott</t>
  </si>
  <si>
    <t>FD</t>
  </si>
  <si>
    <t>Distribution Fitting/Comparison</t>
  </si>
  <si>
    <t>Distribution</t>
  </si>
  <si>
    <t>θ₁</t>
  </si>
  <si>
    <t>θ₂</t>
  </si>
  <si>
    <t>θ₃</t>
  </si>
  <si>
    <t>NLL</t>
  </si>
  <si>
    <t>k</t>
  </si>
  <si>
    <t>A-D</t>
  </si>
  <si>
    <t>K-S</t>
  </si>
  <si>
    <t>μ_ln</t>
  </si>
  <si>
    <t>σ_ln</t>
  </si>
  <si>
    <t>Rate</t>
  </si>
  <si>
    <t>shape</t>
  </si>
  <si>
    <t>scale</t>
  </si>
  <si>
    <t>rate</t>
  </si>
  <si>
    <t>alpha</t>
  </si>
  <si>
    <t>beta</t>
  </si>
  <si>
    <t>Q-Q Plot Data</t>
  </si>
  <si>
    <t>P</t>
  </si>
  <si>
    <t>Sample</t>
  </si>
  <si>
    <t>Beta (β)</t>
  </si>
  <si>
    <t>VERSION HISTORY</t>
  </si>
  <si>
    <t>Version</t>
  </si>
  <si>
    <t>Release Date</t>
  </si>
  <si>
    <t>Breaking?</t>
  </si>
  <si>
    <t>Summary of Changes</t>
  </si>
  <si>
    <t>1.0.0</t>
  </si>
  <si>
    <t>No</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</si>
  <si>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</si>
  <si>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=LAMBDA(X, [Context],
  LET(
    context_arg, IF(ISOMITTED(Context), Model_Context(), Context),
    has_arg,      Context_Has_Intercept(context_arg),
    COLUMNS(X) - N(has_arg)
  ))</t>
  </si>
  <si>
    <t>X: design matrix — the constructed model columns, including the intercept column when the model has one
[Context]: the materialized Model_Context() 4x1 array - [Has_Intercept, DF_Absorbed, Response_Transform, Predictor_Transform]; defaults to VSTACK(TRUE,0,"None","None") when omitted, so every ad-hoc caller sees an intercept model with no absorbed df</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</si>
  <si>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</si>
  <si>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=LAMBDA(Y, [Include], [Context],
  LET(
    context_arg, IF(ISOMITTED(Context), Model_Context(), Context),
    has_arg,      Context_Has_Intercept(context_arg),
    filt_arg, IF(ISOMITTED(Include),       TRUE, Include),
    n,        Observations(Y, filt_arg),
    n - N(has_arg)
  ))</t>
  </si>
  <si>
    <t>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</si>
  <si>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</si>
  <si>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=LAMBDA(X, Y, [Include], [Context],
  LET(
    context_arg, IF(ISOMITTED(Context), Model_Context(), Context),
    has_arg,      Context_Has_Intercept(context_arg),
    filt_arg, IF(ISOMITTED(Include),       TRUE, Include),
    1 - SS_Residual(X, Y, filt_arg) / SS_Total(X, Y, filt_arg, context_arg)
  ))</t>
  </si>
  <si>
    <t>X: design matrix — the constructed model columns, including the intercept column when the model has one
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</si>
  <si>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</si>
  <si>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=LAMBDA(X, Y, [Include], [Context],
  LET(
    filt_arg,     IF(ISOMITTED(Include),     TRUE, Include),
    context_arg, IF(ISOMITTED(Context), Model_Context(), Context),
    absorbed_arg, Context_DF_Absorbed(context_arg),
    Observations(Y, filt_arg) - COLUMNS(X) - absorbed_arg
  ))</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</si>
  <si>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</si>
  <si>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=LAMBDA(X, Y, [Include], [Context],
  LET(
    context_arg, IF(ISOMITTED(Context), Model_Context(), Context),
    has_arg,      Context_Has_Intercept(context_arg),
    filt_arg, IF(ISOMITTED(Include),       TRUE, Include),
    SQRT(R_Squared(X, Y, filt_arg, context_arg))
  ))</t>
  </si>
  <si>
    <t>=LAMBDA(X, Y, [Include], [Context],
  LET(
    context_arg, IF(ISOMITTED(Context), Model_Context(), Context),
    has_arg,      Context_Has_Intercept(context_arg),
    filt_arg,     IF(ISOMITTED(Include),       TRUE, Include),
    absorbed_arg, Context_DF_Absorbed(context_arg),
    1 - (1 - R_Squared(X, Y, filt_arg, context_arg))
      * Total_Degrees_Of_Freedom(Y, filt_arg, context_arg)
      / Residual_Degrees_Of_Freedom(X, Y, filt_arg, context_arg)
  ))</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</si>
  <si>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</si>
  <si>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=LAMBDA(X, Y, [Include], [Context],
  LET(
    context_arg, IF(ISOMITTED(Context), Model_Context(), Context),
    has_arg,      Context_Has_Intercept(context_arg),
    filt_arg, IF(ISOMITTED(Include),       TRUE, Include),
    y_filt,   FILTER(Y, filt_arg),
    IF(NOT(has_arg),
      SUMSQ(y_filt),
      LET(
        c, FILTER(CHOOSECOLS(X, 1), filt_arg),
        SUMSQ(y_filt) - SUMPRODUCT(c, y_filt) ^ 2 / SUMSQ(c)
      )
    )
  ))</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</si>
  <si>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</si>
  <si>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</si>
  <si>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</si>
  <si>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</si>
  <si>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=LAMBDA(X, Y, [Include], [Context],
  LET(
    context_arg, IF(ISOMITTED(Context), Model_Context(), Context),
    has_arg,      Context_Has_Intercept(context_arg),
    filt_arg, IF(ISOMITTED(Include),       TRUE, Include),
    SS_Total(X, Y, filt_arg, context_arg) - SS_Residual(X, Y, filt_arg)
  ))</t>
  </si>
  <si>
    <t>SS_Regression (also SSR, the model sum of squares) is the variation explained by the fitted model.
Computed as SS_Total - SS_Residual, which makes the ANOVA decomposition SS_Total = SS_Regression + SS_Residual true by construction.</t>
  </si>
  <si>
    <t>=LAMBDA(X, Y, [Include], [Context],
  LET(
    context_arg, IF(ISOMITTED(Context), Model_Context(), Context),
    has_arg,      Context_Has_Intercept(context_arg),
    filt_arg, IF(ISOMITTED(Include),       TRUE, Include),
    SS_Regression(X, Y, filt_arg, context_arg) / Regression_Degrees_Of_Freedom(X, context_arg)
  ))</t>
  </si>
  <si>
    <t>=LAMBDA(X, Y, [Include], [Context],
  LET(
    filt_arg,     IF(ISOMITTED(Include),     TRUE, Include),
    context_arg, IF(ISOMITTED(Context), Model_Context(), Context),
    absorbed_arg, Context_DF_Absorbed(context_arg),
    SS_Residual(X, Y, filt_arg) / Residual_Degrees_Of_Freedom(X, Y, filt_arg, context_arg)
  ))</t>
  </si>
  <si>
    <t>=LAMBDA(X, Y, [Include], [Context],
  LET(
    filt_arg,     IF(ISOMITTED(Include),     TRUE, Include),
    context_arg, IF(ISOMITTED(Context), Model_Context(), Context),
    absorbed_arg, Context_DF_Absorbed(context_arg),
    SQRT(SS_Residual(X, Y, filt_arg) / Residual_Degrees_Of_Freedom(X, Y, filt_arg, context_arg))
  ))</t>
  </si>
  <si>
    <t>=LAMBDA(X, Y, [Include],
  LET(
    filt_arg, IF(ISOMITTED(Include), TRUE, Include),
    SUMSQ(LOOCV_Residual(X, Y, filt_arg))
  ))</t>
  </si>
  <si>
    <t>=LAMBDA(X, Y, [Include], [Context],
  LET(
    filt_arg,     IF(ISOMITTED(Include),     TRUE, Include),
    context_arg, IF(ISOMITTED(Context), Model_Context(), Context),
    absorbed_arg, Context_DF_Absorbed(context_arg),
    n,   Observations(Y, filt_arg),
    ssr, SS_Residual(X, Y, filt_arg),
    p,   COLUMNS(X) + absorbed_arg,
    n * LN(ssr / n) + 2 * p
  ))</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</si>
  <si>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</si>
  <si>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 Y, [Include], [Context],
  LET(
    filt_arg,     IF(ISOMITTED(Include),     TRUE, Include),
    context_arg, IF(ISOMITTED(Context), Model_Context(), Context),
    absorbed_arg, Context_DF_Absorbed(context_arg),
    n,   Observations(Y, filt_arg),
    ssr, SS_Residual(X, Y, filt_arg),
    p,   COLUMNS(X) + absorbed_arg,
    n * LN(ssr / n) + p * LN(n)
  ))</t>
  </si>
  <si>
    <t>=LAMBDA(X, Y, [Include], [Context],
  LET(
    filt_arg,     IF(ISOMITTED(Include),     TRUE, Include),
    context_arg, IF(ISOMITTED(Context), Model_Context(), Context),
    absorbed_arg, Context_DF_Absorbed(context_arg),
    n,   Observations(Y, filt_arg),
    ssr, SS_Residual(X, Y, filt_arg),
    p,   COLUMNS(X) + absorbed_arg,
    aic, n * LN(ssr / n) + 2 * p,
    aic + 2 * p * (p + 1) / (n - p - 1)
  ))</t>
  </si>
  <si>
    <t>=LAMBDA(X, Y, [Include],
  LET(
    filt_arg, IF(ISOMITTED(Include), TRUE, Include),
    e,        Residuals(X, Y, filt_arg),
    SUM((DROP(e, 1) - DROP(e, -1))^2) / SUM(e^2)
  ))</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</si>
  <si>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</si>
  <si>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</si>
  <si>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</si>
  <si>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</si>
  <si>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=LAMBDA(X, Y, [Include], [Context],
  LET(
    filt_arg,     IF(ISOMITTED(Include),     TRUE, Include),
    context_arg, IF(ISOMITTED(Context), Model_Context(), Context),
    absorbed_arg, Context_DF_Absorbed(context_arg),
    sr, Scaled_Residuals_Ranked(X, Y, filt_arg, context_arg),
    n,  ROWS(sr),
    ns, NORM.S.INV((SEQUENCE(n) - 0.5) / n),
    CORREL(sr, ns)
  ))</t>
  </si>
  <si>
    <t>=LAMBDA(X, Y, [Include],
  LET(
    filt_arg, IF(ISOMITTED(Include), TRUE, Include),
    ls,       LINEST(FILTER(Y, filt_arg), FILTER(X, filt_arg), FALSE, FALSE),
    k,        COLUMNS(X),
    TRANSPOSE(CHOOSECOLS(ls, SEQUENCE(1, k, k, -1)))
  ))</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</si>
  <si>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</si>
  <si>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=LAMBDA(X, Y, [Include], [Context],
  LET(
    filt_arg,     IF(ISOMITTED(Include),     TRUE, Include),
    context_arg, IF(ISOMITTED(Context), Model_Context(), Context),
    absorbed_arg, Context_DF_Absorbed(context_arg),
    ls,       LINEST(FILTER(Y, filt_arg), FILTER(X, filt_arg), FALSE, TRUE),
    ses,      INDEX(ls, 2),
    k,        COLUMNS(X),
    naive_df, Residual_Degrees_Of_Freedom(X, Y, filt_arg),
    true_df,  naive_df - absorbed_arg,
    scale,    SQRT(naive_df / true_df),
    TRANSPOSE(CHOOSECOLS(ses, SEQUENCE(1, k, k, -1))) * scale
  ))</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</si>
  <si>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</si>
  <si>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=LAMBDA(X, Y, [Include], [Context],
  LET(
    filt_arg,     IF(ISOMITTED(Include),     TRUE, Include),
    context_arg, IF(ISOMITTED(Context), Model_Context(), Context),
    absorbed_arg, Context_DF_Absorbed(context_arg),
    Coefficients(X, Y, filt_arg) / SE_Coefficients(X, Y, filt_arg, context_arg)
  ))</t>
  </si>
  <si>
    <t>=LAMBDA(X, Y, [Include], [Context],
  LET(
    filt_arg,     IF(ISOMITTED(Include),     TRUE, Include),
    context_arg, IF(ISOMITTED(Context), Model_Context(), Context),
    absorbed_arg, Context_DF_Absorbed(context_arg),
    T.DIST.2T(ABS(T_Statistics(X, Y, filt_arg, context_arg)), Residual_Degrees_Of_Freedom(X, Y, filt_arg, context_arg))
  ))</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</si>
  <si>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</si>
  <si>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X: design matrix — the constructed model columns, including the intercept column when the model has one
Y: single-column outcome range
[Include]: boolean array — TRUE includes the row, FALSE excludes it
[Alpha]: significance level (0–1); default 0.05 yields 95% CIs.
[Context]: the materialized Model_Context() 4x1 array - [Has_Intercept, DF_Absorbed, Response_Transform, Predictor_Transform]; defaults to VSTACK(TRUE,0,"None","None") when omitted, so every ad-hoc caller sees an intercept model with no absorbed df</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</si>
  <si>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</si>
  <si>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=LAMBDA(X, Y, [Include], [Context],
  LET(
    filt_arg,     IF(ISOMITTED(Include),     TRUE, Include),
    context_arg, IF(ISOMITTED(Context), Model_Context(), Context),
    absorbed_arg, Context_DF_Absorbed(context_arg),
    t,  T_Statistics(X, Y, filt_arg, context_arg),
    df, Residual_Degrees_Of_Freedom(X, Y, filt_arg, context_arg),
    t^2 / (t^2 + df)
  ))</t>
  </si>
  <si>
    <t>=LAMBDA(X, Y, [Include], [Context],
  LET(
    filt_arg,     IF(ISOMITTED(Include),     TRUE, Include),
    context_arg, IF(ISOMITTED(Context), Model_Context(), Context),
    absorbed_arg, Context_DF_Absorbed(context_arg),
    t,  T_Statistics(X, Y, filt_arg, context_arg),
    df, Residual_Degrees_Of_Freedom(X, Y, filt_arg, context_arg),
    t / SQRT(t^2 + df)
  ))</t>
  </si>
  <si>
    <t>=LAMBDA(X, Y, [Include], [Context],
  LET(
    context_arg, IF(ISOMITTED(Context), Model_Context(), Context),
    has_arg,      Context_Has_Intercept(context_arg),
    filt_arg,   IF(ISOMITTED(Include),       TRUE, Include),
    coefs,      Coefficients(X, Y, filt_arg),
    preds,      IF(has_arg, DROP(X, , 1), X),
    pred_coefs, IF(has_arg, DROP(coefs, 1), coefs),
    sd_y,       STDEV(FILTER(Y, filt_arg)),
    k,          COLUMNS(preds),
    sd_x,       MAKEARRAY(k, 1, LAMBDA(j, _, STDEV(FILTER(CHOOSECOLS(preds, j), filt_arg)))),
    pred_coefs * sd_x / sd_y
  ))</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</si>
  <si>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</si>
  <si>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</si>
  <si>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</si>
  <si>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</si>
  <si>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=LAMBDA(Predictors, [Include],
  1 / VIF(Predictors, Include)
)</t>
  </si>
  <si>
    <t>Tolerance is the reciprocal of the Variance Inflation Factor, 1 / VIF — the share of a predictor's variance not explained by the other predictors. Values below roughly 0.1-0.2 indicate problematic multicollinearity.
Takes predictor columns, never a design matrix.</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</si>
  <si>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</si>
  <si>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</si>
  <si>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</si>
  <si>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</si>
  <si>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=LAMBDA(Predictors, Column_Names, [Include],
  1 / GVIF(Predictors, Column_Names, Include)
)</t>
  </si>
  <si>
    <t>k×1 column vector of Generalized Tolerance values (= 1/GVIF), one per column of Predictors</t>
  </si>
  <si>
    <t>=LAMBDA(X, Y, X_new, [Include], [alpha], [Context],
  LET(
    context_arg, IF(ISOMITTED(Context), Model_Context(), Context),
    has_arg,      Context_Has_Intercept(context_arg),
    filt_arg,      IF(ISOMITTED(Include),       TRUE, Include),
    alpha_arg,     IF(ISOMITTED(alpha),         0.05, alpha),
    absorbed_arg, Context_DF_Absorbed(context_arg),
    X_design,      Design_Matrix(X, filt_arg),
    beta,          Coefficients(X, Y, filt_arg),
    s,             SE_Regression(X, Y, filt_arg, context_arg),
    df,            Residual_Degrees_Of_Freedom(X, Y, filt_arg, context_arg),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</si>
  <si>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</si>
  <si>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</si>
  <si>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=LAMBDA(Predictors, Y, X_new, group, selected_group, [Include], [alpha], [Context],
  LET(
    context_arg, IF(ISOMITTED(Context), Model_Context(), Context),
    has_arg,      Context_Has_Intercept(context_arg),
    filt_arg,      IF(ISOMITTED(Include),       TRUE, Include),
    alpha_arg,     IF(ISOMITTED(alpha),         0.05, alpha),
    absorbed_arg, Context_DF_Absorbed(context_arg),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context_arg),
    df,            Residual_Degrees_Of_Freedom(design_within, y_within, filt_arg, context_arg),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</si>
  <si>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</si>
  <si>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=LAMBDA(X, [Include],
  LET(
    filt_arg, IF(ISOMITTED(Include), TRUE, Include),
    FILTER(X, filt_arg)
  ))</t>
  </si>
  <si>
    <t>X: design matrix — the constructed model columns, including the intercept column when the model has one
[Include]: boolean array — TRUE includes the row, FALSE excludes it</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</si>
  <si>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</si>
  <si>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=LAMBDA(X, Y, [Include],
  LET(
    filt_arg, IF(ISOMITTED(Include), TRUE, Include),
    MMULT(
      Design_Matrix(X, filt_arg),
      Coefficients(X, Y, filt_arg)
    )
  ))</t>
  </si>
  <si>
    <t>=LAMBDA(X, Y, [Include],
  LET(
    filt_arg, IF(ISOMITTED(Include), TRUE, Include),
    FILTER(Y, filt_arg) - Predictions(X, Y, filt_arg)
  ))</t>
  </si>
  <si>
    <t>=LAMBDA(X, Y, [Include], [Context],
  LET(
    filt_arg,     IF(ISOMITTED(Include),     TRUE, Include),
    context_arg, IF(ISOMITTED(Context), Model_Context(), Context),
    absorbed_arg, Context_DF_Absorbed(context_arg),
    Residuals(X, Y, filt_arg)
      / SE_Regression(X, Y, filt_arg, context_arg)
  ))</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</si>
  <si>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</si>
  <si>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</si>
  <si>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</si>
  <si>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=LAMBDA(X, Y, [Include],
  LET(
    filt_arg, IF(ISOMITTED(Include), TRUE, Include),
    yhat,     Predictions(X, Y, filt_arg),
    e,        FILTER(Y, filt_arg) - yhat,
    h,        Hat_Diagonal(X, filt_arg),
    yhat - h * e / (1 - h)
  )
)</t>
  </si>
  <si>
    <t>=LAMBDA(X, Y, [Include],
  LET(
    filt_arg, IF(ISOMITTED(Include), TRUE, Include),
    e, Residuals(X, Y, filt_arg),
    h, Hat_Diagonal(X, filt_arg),
    IFERROR(e / (1 - h), NA())
  )
)</t>
  </si>
  <si>
    <t>=LAMBDA(X, [Include],
  LET(
    filt_arg, IF(ISOMITTED(Include), TRUE, Include),
    X_design, Design_Matrix(X, filt_arg),
    p,        COLUMNS(X_design),
    XtX_inv,  Gram_Inverse(X_design),
    Z,        MMULT(X_design, XtX_inv),
    MMULT(Z * X_design, SEQUENCE(p, 1, 1, 0))
  ))</t>
  </si>
  <si>
    <t>=LAMBDA(X, Y, [Include], [Context],
  LET(
    filt_arg,     IF(ISOMITTED(Include),     TRUE, Include),
    context_arg, IF(ISOMITTED(Context), Model_Context(), Context),
    absorbed_arg, Context_DF_Absorbed(context_arg),
    e,  Residuals(X, Y, filt_arg),
    se, SE_Regression(X, Y, filt_arg, context_arg),
    h,  Hat_Diagonal(X, filt_arg),
    IFERROR(e / (se * SQRT(1 - h)), NA())
  ))</t>
  </si>
  <si>
    <t>=LAMBDA(X, Y, [Include], [Context],
  LET(
    filt_arg,     IF(ISOMITTED(Include),     TRUE, Include),
    context_arg, IF(ISOMITTED(Context), Model_Context(), Context),
    absorbed_arg, Context_DF_Absorbed(context_arg),
    SORT(Studentized_Residuals(X, Y, filt_arg, context_arg))
  ))</t>
  </si>
  <si>
    <t>=LAMBDA(X, Y, [Include], [Context],
  LET(
    filt_arg,     IF(ISOMITTED(Include),     TRUE, Include),
    context_arg, IF(ISOMITTED(Context), Model_Context(), Context),
    absorbed_arg, Context_DF_Absorbed(context_arg),
    r, Studentized_Residuals(X, Y, filt_arg, context_arg),
    h, Hat_Diagonal(X, filt_arg),
    p, COLUMNS(Design_Matrix(X, filt_arg)),
    r ^ 2 * h / ((1 - h) * p)
  ))</t>
  </si>
  <si>
    <t>=LAMBDA(X, Y, [Include], [Context],
  LET(
    filt_arg,     IF(ISOMITTED(Include),     TRUE, Include),
    context_arg, IF(ISOMITTED(Context), Model_Context(), Context),
    absorbed_arg, Context_DF_Absorbed(context_arg),
    SORT(Scaled_Residuals(X, Y, filt_arg, context_arg))
  ))</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</si>
  <si>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</si>
  <si>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</si>
  <si>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</si>
  <si>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</si>
  <si>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</si>
  <si>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</si>
  <si>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</si>
  <si>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=LAMBDA(Predictors, [Include],
  LET(
    filt_arg, IF(ISOMITTED(Include), TRUE, Include),
    xf, FILTER(Predictors, filt_arg),
    MAKEARRAY(COLUMNS(Predictors), 1, LAMBDA(r, c, SKEW(CHOOSECOLS(xf, r))))
  ))</t>
  </si>
  <si>
    <t>k×1 column vector of sample skewness values (one per column of Predictors)</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</si>
  <si>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</si>
  <si>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=LAMBDA(Predictors, [Include],
  LET(
    filt_arg, IF(ISOMITTED(Include), TRUE, Include),
    xf, FILTER(Predictors, filt_arg),
    MAKEARRAY(COLUMNS(Predictors), 1, LAMBDA(r, c, KURT(CHOOSECOLS(xf, r))))
  ))</t>
  </si>
  <si>
    <t>k×1 column vector of excess kurtosis values (one per column of Predictors)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</si>
  <si>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</si>
  <si>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=LAMBDA(X, Y, [Include], [Context],
  LET(
    context_arg, IF(ISOMITTED(Context), Model_Context(), Context),
    has_arg,      Context_Has_Intercept(context_arg),
    filt_arg,     IF(ISOMITTED(Include),       TRUE, Include),
    absorbed_arg, Context_DF_Absorbed(context_arg),
    MS_Regression(X, Y, filt_arg, context_arg) / MS_Residual(X, Y, filt_arg, context_arg)
  ))</t>
  </si>
  <si>
    <t>=LAMBDA(X, Y, [Include], [Context],
  LET(
    context_arg, IF(ISOMITTED(Context), Model_Context(), Context),
    has_arg,      Context_Has_Intercept(context_arg),
    filt_arg,     IF(ISOMITTED(Include),       TRUE, Include),
    absorbed_arg, Context_DF_Absorbed(context_arg),
    F.DIST.RT(
      F_Statistic(X, Y, filt_arg, context_arg),
      Regression_Degrees_Of_Freedom(X, context_arg),
      Residual_Degrees_Of_Freedom(X, Y, filt_arg, context_arg)
    )
  ))</t>
  </si>
  <si>
    <t>=LAMBDA(Predictors, [Include],
  LET(
    filt_arg, IF(ISOMITTED(Include), TRUE, Include),
    xf, FILTER(Predictors, filt_arg),
    k,  COLUMNS(Predictors),
    MAKEARRAY(k, k, LAMBDA(r, c, CORREL(CHOOSECOLS(xf, r), CHOOSECOLS(xf, c))))
  ))</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</si>
  <si>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</si>
  <si>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</si>
  <si>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</si>
  <si>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</si>
  <si>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</si>
  <si>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</si>
  <si>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</si>
  <si>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</si>
  <si>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</si>
  <si>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</si>
  <si>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</si>
  <si>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</si>
  <si>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</si>
  <si>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Design_Columns</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</si>
  <si>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Sample_Include(),
                            xp,    Predictor_Columns(),
                            seed,  SEQUENCE(ROWS(xp), 1, 0, 0),
                            built, REDUCE(seed, SEQUENCE(k_p), LAMBDA(acc, j,
                                HSTACK(acc, Demean_By(INDEX(xp, 0, j), fe, inc))
                            )),
                            DROP(built, , 1)
                        )),
           IF(has_int, HSTACK(ones, demeaned), demeaned)
       )
    )
))</t>
  </si>
  <si>
    <t>The fit-time design matrix: X() unchanged when no Fixed Effects row is declared, or each of its columns one-way within-transformed (group-demeaned) when one is; full height, same width as X().</t>
  </si>
  <si>
    <t>Design_Columns is the fit-time design matrix for the Regression sheet —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as a NEW function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is repointed to 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 identically, never masked.</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</si>
  <si>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</si>
  <si>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</si>
  <si>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</si>
  <si>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Model_Context</t>
  </si>
  <si>
    <t>=LAMBDA([Has_Intercept], [DF_Absorbed], [Response_Transform], [Predictor_Transform],
  LET(
    has_arg, IF(ISOMITTED(Has_Intercept), TRUE, Has_Intercept),
    df_arg,  IF(ISOMITTED(DF_Absorbed), 0, DF_Absorbed),
    rt_arg,  IF(ISOMITTED(Response_Transform), "None", Response_Transform),
    pt_arg,  IF(ISOMITTED(Predictor_Transform), "None", Predictor_Transform),
    VSTACK(has_arg, df_arg, rt_arg, pt_arg)
  ))</t>
  </si>
  <si>
    <t>[Has_Intercept]: TRUE when column 1 of the design matrix is the intercept column
[DF_Absorbed]: degrees of freedom absorbed by declared Fixed Effects groups; defaults to 0
[Response_Transform]: transform applied to the response (None/Log/...); defaults to None
[Predictor_Transform]: per-predictor transform summary (None/Log/Mixed); defaults to None</t>
  </si>
  <si>
    <t>A 4x1 vertical array: [Has_Intercept, DF_Absorbed, Response_Transform, Predictor_Transform] - the bounded, materializable context every engine function reads via its [Context] argument.</t>
  </si>
  <si>
    <t>Build the 4-row context array (intercept flag, absorbed df, response transform, predictor transform) that every v3.0 engine function receives.</t>
  </si>
  <si>
    <t>Model_Context is the workbook-scoped constructor for the bounded 4x1 context array threaded through the v3.0 engine as the [Context] argument. It bundles the spec-derived scalars an engine function cannot derive from its own design-matrix argument: the intercept flag (column-1 identity, not a synthesize switch), the fixed-effects absorbed df, and the two transform summaries. Free-form callers outside the Regression sheet build a context with it; on the Regression sheet the context is materialized once into a spill range and read back by Fit_Context(), a sheet-scoped zero-arg reader thunk over that fixed range. The reader carries its own name so this constructor is not shadowed on the sheet (the pre-stage-two design reused the name Model_Context for the thunk, which is what the unshadowing split removed).</t>
  </si>
  <si>
    <t>Context_Has_Intercept</t>
  </si>
  <si>
    <t>=LAMBDA(Context,
  INDEX(Context, 1)
)</t>
  </si>
  <si>
    <t>Context: the intercept flag (column-1 identity, not a synthesize switch) - element 1 of Model_Context()</t>
  </si>
  <si>
    <t>Element 1 of the Model_Context() 4x1 array.</t>
  </si>
  <si>
    <t>Read element 1 of the model context array.</t>
  </si>
  <si>
    <t>Accessor for element 1 of the v3.0 [Context] array. Routing every context read through this one-line function means the Model_Context row order is a contract enforced in one place rather than 32 hard-coded positional indices.</t>
  </si>
  <si>
    <t>Context_DF_Absorbed</t>
  </si>
  <si>
    <t>=LAMBDA(Context,
  INDEX(Context, 2)
)</t>
  </si>
  <si>
    <t>Context: the fixed-effects absorbed degrees of freedom - element 2 of Model_Context()</t>
  </si>
  <si>
    <t>Element 2 of the Model_Context() 4x1 array.</t>
  </si>
  <si>
    <t>Read element 2 of the model context array.</t>
  </si>
  <si>
    <t>Accessor for element 2 of the v3.0 [Context] array. Routing every context read through this one-line function means the Model_Context row order is a contract enforced in one place rather than 32 hard-coded positional indices.</t>
  </si>
  <si>
    <t>Context_Response_Transform</t>
  </si>
  <si>
    <t>=LAMBDA(Context,
  INDEX(Context, 3)
)</t>
  </si>
  <si>
    <t>Context: the response transform summary (None/Log) - element 3 of Model_Context()</t>
  </si>
  <si>
    <t>Element 3 of the Model_Context() 4x1 array.</t>
  </si>
  <si>
    <t>Read element 3 of the model context array.</t>
  </si>
  <si>
    <t>Accessor for element 3 of the v3.0 [Context] array. Routing every context read through this one-line function means the Model_Context row order is a contract enforced in one place rather than 32 hard-coded positional indices.</t>
  </si>
  <si>
    <t>Context_Predictor_Transform</t>
  </si>
  <si>
    <t>=LAMBDA(Context,
  INDEX(Context, 4)
)</t>
  </si>
  <si>
    <t>Context: the predictor transform summary (None/Log/Mixed) - element 4 of Model_Context()</t>
  </si>
  <si>
    <t>Element 4 of the Model_Context() 4x1 array.</t>
  </si>
  <si>
    <t>Read element 4 of the model context array.</t>
  </si>
  <si>
    <t>Accessor for element 4 of the v3.0 [Context] array. Routing every context read through this one-line function means the Model_Context row order is a contract enforced in one place rather than 32 hard-coded positional indices.</t>
  </si>
  <si>
    <t>Initial release of the standalone Univariate workbook. Ships Univariate Analysis in its own file so its six two-input Data Tables (Weibull, Gamma, Beta across two stages; 2,400 NLL evaluations per recalculation) can run in full Automatic calculation — distribution-fit results are never stale pending a manual Ctrl+Alt+F9. Carries the complete 126-function LAMBDA library, the Life Expectancy Data sheet the Univariate data zone reads, and this Version History. The sheet content is unchanged from the Univariate Analysis that shipped inside Lambda_Library.xlsx through 3.0.0; only the packaging (own workbook, own calc mode) is new.</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</si>
  <si>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SEQUENCE(ROWS(Source_Data),1,0,0),blk,LAMBDA(x,IF(INDEX(typ,x)&lt;&gt;"Categorical",LET(col,INDEX(Source_Data,0,x),IF(INDEX(trn,x)="Log",Ln_Positive(col,Sample_Include()),col)),LET(col,INDEX(Source_Data,0,x),d,INDEX(refs,x),r,IF(LEN(d&amp;"")=0,"",d),lv,Dummy_Levels(col,r,Sample_Include()),IF(ISNA(INDEX(lv,1,1)),NA(),--(col=lv))))),built,REDUCE(seed,SEQUENCE(n_c),LAMBDA(acc,j,IF(OR(INDEX(rl,j)&lt;&gt;"Predictor (x)",INDEX(inc,j)&lt;&gt;TRUE),acc,LET(a,blk(j),IF(NOT(keep(j,a)),acc,LET(m,HSTACK(acc,a),q,mate(j),IF(q=0,m,LET(b,blk(q),IF(NOT(keep(q,b)),m,LET(o,INDEX(iop,j),REDUCE(m,SEQUENCE(COLUMNS(a)),LAMBDA(p,ai,REDUCE(p,SEQUENCE(COLUMNS(b)),LAMBDA(pp,bi,HSTACK(pp,SWITCH(o,"Product",INDEX(a,0,ai)*INDEX(b,0,bi),"Difference",INDEX(a,0,ai)-INDEX(b,0,bi),"Ratio",IFERROR(INDEX(a,0,ai)/INDEX(b,0,bi),NA()),NA())))))))))))))))),DROP(built,,1)))</t>
  </si>
  <si>
    <t>The constructed design matrix in spec order: continuous predictors passed through (Ln_Positive-transformed when that row's Transform is Log), categoricals reference-dropped one-hot (Transform ignored — see the spec block's red flag for a Categorical row with Log set), each followed immediately by any interaction columns that row declares; full height.</t>
  </si>
  <si>
    <t>Sheet-scoped design-matrix constructor for the Regression sheet. A REDUCE assembles columns in spec order for rows where Role=Predictor and Include=TRUE. Each row's own block is built by the LET-bound blk(): a Continuous predictor is its raw column — or Ln_Positive(column) when that row's Transform (spec column G) is Log — and a Categorical predictor is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From v3.1 the row's block is followed by its INTERACTION columns: mate() resolves spec column M (Interaction Term) to the operand's spec row — 0 when M or N is blank, when the name matches no column, or when the operand's Role is not Predictor, in which case the row contributes its main effect only — and the operand block is built by the SAME blk(), so an operand that is itself Categorical, Log-transformed, or excluded (the flagged-amber marginality case) encodes exactly as it would on its own. The two blocks are combined pairwise by a nested REDUCE, giving COLUMNS(a)*COLUMNS(b) columns: 1 for Continuous x Continuous, L-1 for Continuous x Categorical, (L1-1)(L2-1) for Categorical x Categorical. The operation (spec column N) is the closed Product | Difference | Ratio vocabulary; Ratio returns NA() on a zero denominator rather than a bare #DIV/0!. A row pointing at itself under Product is the documented quadratic term. Two-way only — one operand per spec row, so (AxB)xC is not expressible. Reads Sample_Include only to fix categorical level sets and to gate the Log transform's row mask; the output is always full-height (the row-mask contract). The retained-levels broadcast is inlined, never LET-bound, to avoid an eager empty-array error. The degenerate skip tests ISNA(INDEX(arr,1,1)), a scalar, and only on the Categorical branch: lv is a 1x(L-1) row, and an array ISNA condition in front of a wider HSTACK branch broadcasts to #N/A.</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</si>
  <si>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n("&amp;INDEX(hdrs,1,x)&amp;")",INDEX(hdrs,1,x)),LET(col,INDEX(Source_Data,0,x),d,INDEX(refs,x),r,IF(LEN(d&amp;"")=0,"",d),lv,Dummy_Levels(col,r,Sample_Include()),IF(ISNA(INDEX(lv,1,1)),NA(),INDEX(hdrs,1,x)&amp;": "&amp;lv)))),built,REDUCE(seed,SEQUENCE(n_c),LAMBDA(acc,j,IF(OR(INDEX(rl,j)&lt;&gt;"Predictor (x)",INDEX(inc,j)&lt;&gt;TRUE),acc,LET(a,blk(j),IF(NOT(keep(j,a)),acc,LET(m,HSTACK(acc,a),q,mate(j),IF(q=0,m,LET(b,blk(q),IF(NOT(keep(q,b)),m,LET(o,INDEX(iop,j),REDUCE(m,SEQUENCE(COLUMNS(a)),LAMBDA(p,ai,REDUCE(p,SEQUENCE(COLUMNS(b)),LAMBDA(pp,bi,HSTACK(pp,INDEX(a,0,ai)&amp;SWITCH(o,"Product"," × ","Difference"," − ","Ratio"," ÷ "," ? ")&amp;INDEX(b,0,bi)))))))))))))))),DROP(built,,1)))</t>
  </si>
  <si>
    <t>One header per constructed column, in the same order and width as Predictor_Columns(): the raw name, Ln(name) under Transform=Log, "name: level" per retained categorical level, and for an interaction column the two operands' own names joined by the operation's symbol — " × " Product, " − " Difference, " ÷ " Ratio, " ? " otherwise.</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</si>
  <si>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og","None"),LET(col,INDEX(Source_Data,0,x),d,INDEX(refs,x),r,IF(LEN(d&amp;"")=0,"",d),lv,Dummy_Levels(col,r,Sample_Include()),IF(ISNA(INDEX(lv,1,1)),NA(),EXPAND("None",1,COLUMNS(lv),"None"))))),built,REDUCE(seed,SEQUENCE(n_c),LAMBDA(acc,j,IF(OR(INDEX(rl,j)&lt;&gt;"Predictor (x)",INDEX(inc,j)&lt;&gt;TRUE),acc,LET(a,blk(j),IF(NOT(keep(j,a)),acc,LET(m,HSTACK(acc,a),q,mate(j),IF(q=0,m,LET(b,blk(q),IF(NOT(keep(q,b)),m,LET(o,INDEX(iop,j),HSTACK(m,EXPAND("None",1,COLUMNS(a)*COLUMNS(b),"None")))))))))))),DROP(built,,1)))</t>
  </si>
  <si>
    <t>"Log" or "None" per constructed column, same order and width as Predictor_Columns(). Every dummy column from a Categorical Predictor reads "None", and so does every interaction column — the transform lives on each operand's own column and is applied before the two are combined.</t>
  </si>
  <si>
    <t>Grid Points</t>
  </si>
  <si>
    <t>Start</t>
  </si>
  <si>
    <t>2.0.0</t>
  </si>
  <si>
    <t>Yes</t>
  </si>
  <si>
    <t>The grid shrink, Weibull and Gamma half. Both fits now profile their scale/rate parameter out in closed form (Weibull λ(k) = ((1/n)·Σ x^k)^(1/k); Gamma β(α) = α/mean(x)) and search a 20-point Profile NLL column per stage, replacing four 20x20 grid blocks — 40 negative-log-likelihood evaluations per fit instead of 800. Each Stage 1 brackets a closed-form starting value (Weibull from a probability-plot regression, Gamma from Minka's approximation) at one third to three times that value, so the search no longer depends on a guessed range; the two NLL heatmaps are replaced by profile-NLL line charts. Profiling is still exact MLE — the profile maximizer is the joint maximizer — and on the shipped Life Expectancy sample both fits land closer to the true optimum than the grids they replace (Gamma by 6.8 NLL, worth about 13.7 of AIC). The fitting band is also rearranged: each distribution now has its own column zone with that fit's two stages stacked inside it, rather than one wide band per stage with the three distributions stacked across them. A fit reads as a single self-contained block, the two profile-NLL curves sit side by side, and the Q-Q plot data moves left of the fits. The band is 26 rows shorter and the sheet ends at column DD instead of DF. Each profile-NLL chart moves out of the chart band to sit directly under its own fit zone (BP33, BZ33), one clear row below the curve it draws, and now plots both stages rather than just the wide Stage 1 bracket — Stage 2 carries + markers, so the narrow region the search actually resolved is visible instead of being a couple of pixels of the Stage 1 line. BREAKING for this workbook, on two counts. The Scale (λ) and Rate (β) rows lose their Min, Max, and Step Size input cells — those parameters are solved, not searched — so saved bounds for them no longer mean anything. And every cell in the fitting and Q-Q band changes address, so anything pointing into that band from outside the sheet needs updating; formulas inside the sheet and all named ranges were moved with it. The Shape Min/Max cells remain editable overrides, now formula-defaulted from the start value. Beta is unchanged apart from its new location: it keeps the artifact's only two two-input Data Tables. No function changed; the library version does not move.</t>
  </si>
  <si>
    <t>Smearing_Factor</t>
  </si>
  <si>
    <t>=LAMBDA(X, Y, [Include], [Context],
  LET(
    context_arg, IF(ISOMITTED(Context), Model_Context(), Context),
    filt_arg,    IF(ISOMITTED(Include), TRUE, Include),
    rt,          Context_Response_Transform(context_arg),
    IF(rt="None", 1,
      IF(rt="Log",
        IFERROR(AVERAGE(EXP(Residuals(X, Y, filt_arg))), NA()),
        NA()))
  )
)</t>
  </si>
  <si>
    <t>X: design matrix — the constructed model columns, including the intercept column when the model has one
Y: single-column outcome range (the model's fit-space response: transformed under Log, within-demeaned under FE)
[Include]: boolean array — TRUE includes the row, FALSE excludes it
[Context]: the materialized Model_Context() 4x1 array; defaults to VSTACK(TRUE,0,"None","None") when omitted, so every ad-hoc caller sees an intercept model with no absorbed df and a None response transform</t>
  </si>
  <si>
    <t>Scalar smearing factor. 1.0 when Context_Response_Transform is "None"; AVERAGE(EXP(residuals)) when "Log"; #N/A for any other response-transform value.</t>
  </si>
  <si>
    <t>Duan's smearing factor — 1 when response is untransformed, mean(EXP(residuals)) under Log.</t>
  </si>
  <si>
    <t>Smearing_Factor returns the Duan (1983) smearing factor: the mean of EXP(residuals) over the included sample, used to correct the bias of EXP(ŷ) as a predictor of the conditional mean of y when the response is log-transformed. The simple textbook back-transform EXP(ŷ) is an unbiased predictor of the conditional median; smearing lifts it to an unbiased predictor of the conditional mean.
With Context_Response_Transform = "None" the response is fit in its original units and no smearing is required, so the function returns 1.0 — never NA() — so the sheet's cells stay uniform across the None / Log boundary (a model with smearing=1 reproduces EXP-only exactly, the same way the v2.2 Log wiring reduces to the un-transformed behavior). With "Log" it returns AVERAGE(EXP(Residuals(X, Y, Include))). Any other response-transform value returns #N/A.
The factor is computed on the fit-time pair (X/Y) and is therefore a function of the same residuals the rest of the workbook reads. Under Fixed Effects, Residuals() already returns within residuals (the design is within-demeaned), so the smearing factor uses the within residuals directly; the FE level shift is reintroduced at the back-transformation step, not here.</t>
  </si>
  <si>
    <t>Back_Transform_Response</t>
  </si>
  <si>
    <t>=LAMBDA(Values, [Context], [Method], [Smearing],
  LET(
    context_arg,  IF(ISOMITTED(Context), Model_Context(), Context),
    method_arg,   IF(ISOMITTED(Method), "Duan", Method),
    smear_arg,    IF(ISOMITTED(Smearing), 1, Smearing),
    rt,           Context_Response_Transform(context_arg),
    IF(rt="None", Values,
      IF(rt="Log",
        SWITCH(method_arg,
          "Duan",  IFERROR(EXP(Values) * smear_arg, NA()),
          "Naive", IFERROR(EXP(Values), NA()),
          NA()),
        NA()))
  )
)</t>
  </si>
  <si>
    <t>Values: n × 1 column of fit-space values to back-transform (LN(y) for a Log response; y unchanged for None)
[Context]: the materialized Model_Context() 4x1 array; defaults to VSTACK(TRUE,0,"None","None") when omitted
[Method]: Duan (multiply by smearing factor — predicts the conditional mean) or Naive (EXP only — predicts the conditional median, biased for the mean); defaults to "Duan" so unit-space R² always corresponds to the displayed predictions
[Smearing]: the scalar smearing factor (Smearing_Factor(X, Y, Include, Context)); defaults to 1, so an omitted smearing under Duan collapses to the Naive result</t>
  </si>
  <si>
    <t>n × 1 column: Values unchanged when Context_Response_Transform = "None"; EXP(Values) * Smearing under Duan, EXP(Values) under Naive, when = "Log"; #N/A outside the recognised response-transform × method pairs.</t>
  </si>
  <si>
    <t>Convert a fit-space column to response units — EXP(x) under Log (with or without Duan smearing); pass-through under None.</t>
  </si>
  <si>
    <t>Back_Transform_Response returns the response-scale counterpart of a fit-space column, applying Duan smearing or a naive EXP back-transform when the response is log-transformed. It is the single dispatch site for the response-side transform pair — every other catalog function in the back-transformation family (Unit_Space_Predictions, Unit_Space_Residuals) is built on top of it, so the (response, method) SWITCH lives in exactly one place.
Three recognised branches: Context_Response_Transform = "None" returns Values unchanged (the spec's response transform carries through to the display); "Log" with Method = "Duan" returns EXP(Values) * Smearing; "Log" with Method = "Naive" returns EXP(Values). Any other (transform, method) pair returns #N/A — a deliberately honest signal, not a silent default to Duan. The Duan case is the default because unit-space R² must always correspond to the predictions the sheet shows, and the sheet's default back-transform-method toggle is Duan.
CI/PI bounds are quantiles, not means, so a back-transformation that smears them (multiplies both bounds by the same factor) preserves coverage but would skew the interval away from its nominal width — see the AMENDMENT in docs/v3.3-unit-space-and-back-transformation.md about EXP-only bound back-transformation. The sheet forces the bounds' Back_Transform_Response call to "Naive" for that reason; the caller controls the method, not the function.</t>
  </si>
  <si>
    <t>Unit_Space_Predictions</t>
  </si>
  <si>
    <t>X: design matrix — the constructed model columns, including the intercept column when the model has one
Y: single-column outcome in fit space: transformed under Log, within-demeaned under FE
Y_Full: single-column outcome in response space with the within-demean removed: Response_Column() — transformed but NOT within-demeaned. Their difference on the filtered sample is exactly the level the within transformation removed, so the back-transformed fitted value carries the group effect without an FE-detection branch or new closure.
[Include]: boolean array — TRUE includes the row, FALSE excludes it
[Context]: the materialized Model_Context() 4x1 array; defaults to VSTACK(TRUE,0,"None","None") when omitted
[Method]: Duan (default — multiply by smearing) or Naive; passed through to Back_Transform_Response</t>
  </si>
  <si>
    <t>n × 1 column of back-transformed predictions, in response units. #N/A when the (Context_Response_Transform, Context_Predictor_Transform) pair is outside the six recognised pairs {None, Log} × {None, Log, Mixed}.</t>
  </si>
  <si>
    <t>Predictions in response units — adds back the level shift Y_Full − Y, then back-transforms. The (response, predictor) pair is a six-way SWITCH; outside the six, #N/A.</t>
  </si>
  <si>
    <t>Unit_Space_Residuals</t>
  </si>
  <si>
    <t>n × 1 column of unit-space residuals (observed response in original units minus back-transformed fitted value). #N/A outside the six recognised (response, predictor) pairs.</t>
  </si>
  <si>
    <t>Residuals in response units — observed y minus back-transformed fitted value.</t>
  </si>
  <si>
    <t>Unit_Space_R_Squared</t>
  </si>
  <si>
    <t>Unit-space R² as a scalar. 1 − SSE_unit / SST_unit (about the mean when the model has an intercept, about zero without — mirroring SS_Total). May be negative when the model fits worse than the mean; not clamped.</t>
  </si>
  <si>
    <t>R² in response units — 1 − SUMSQ(y − ŷ_unit) / SST_unit. May be negative; not clamped.</t>
  </si>
  <si>
    <t>Unit_Space_Adjusted_R_Squared</t>
  </si>
  <si>
    <t>=LAMBDA(X, Y, Y_Full, [Include], [Context], [Method],
  LET(
    context_arg, IF(ISOMITTED(Context), Model_Context(), Context),
    filt_arg,    IF(ISOMITTED(Include), TRUE, Include),
    1 - (1 - Unit_Space_R_Squared(X, Y, Y_Full, filt_arg, context_arg, IF(ISOMITTED(Method),"Duan",Method)))
      * Total_Degrees_Of_Freedom(Y, filt_arg, context_arg)
      / Residual_Degrees_Of_Freedom(X, Y, filt_arg, context_arg)
  )
)</t>
  </si>
  <si>
    <t>Unit-space Adjusted R² as a scalar. 1 − (1 − R²_unit) × df_total / df_residual, the standard penalty form. Reuses Total_Degrees_Of_Freedom and Residual_Degrees_Of_Freedom so Context_DF_Absorbed is honoured under FE.</t>
  </si>
  <si>
    <t>Adjusted R² in response units — same penalty form as the in-space version, df threads through Context_DF_Absorbed.</t>
  </si>
  <si>
    <t>Unit_Space_Adjusted_R_Squared penalises the unit-space R² for the model's parameter count, using the standard 1 − (1 − R²_unit) × df_total / df_residual form. df_total and df_residual are read through the same Total_Degrees_Of_Freedom / Residual_Degrees_Of_Freedom functions the centered R² uses, so the FE df correction (Context_DF_Absorbed) threads through automatically — under Fixed Effects the penalty term shrinks by the absorbed group count, exactly as it does for the in-space Adjusted R².
The reduction invariant: with Context_Response_Transform = "None" and no FE, Unit_Space_Adjusted_R_Squared = Adjusted_R_Squared to floating-point precision. The same six recognised (response, predictor) pairs govern when the function returns a number; outside them Unit_Space_R_Squared returns #N/A and this function's arithmetic propagates it. Can be negative when the unit-space model fits worse than the mean — same honest reading as the in-space Adjusted R², never clamped.</t>
  </si>
  <si>
    <t>Unit_Space_RMSE</t>
  </si>
  <si>
    <t>Unit-space RMSE as a scalar. SQRT(SSE_unit / df_residual) — the same divisor SE_Regression uses, so the None / no-FE case reduces to SE_Regression exactly.</t>
  </si>
  <si>
    <t>RMSE in response units — SUMSQ(unit residuals) / df_residual, df corrected for FE.</t>
  </si>
  <si>
    <t>=LAMBDA(
    LET(
        n_c,      COLUMNS(Source_Data),
        position, XMATCH(TRUE, TAKE(Spec_Sequence, n_c), 0),
        value,    INDEX(TAKE(Spec_Sequence_Period, n_c), position),
        IF(ISNUMBER(value), value, NA())
    )
)</t>
  </si>
  <si>
    <t>Base_Period_Delta returns the base period Δ currently in effect for THIS sheet's sequence axis: the value of the Period In Use spec cell (column J) on the row whose Sequence flag (column H) is TRUE.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SHEET-SCOPED (scope: Regression), like the constructor closures it reads. It was workbook-scoped and sheet-qualified ('Regression'!Spec_Sequence), which had two costs. A workbook with more than one Regression-shaped sheet — the test-model artifact has 47 — would have every one of them read the single sheet named 'Regression'; and a workbook with NO such sheet had the function skipped at build time to avoid an external link, leaving #NAME? wherever it was called. Unqualified names resolve against the sheet the calling formula lives on, so one sheet-scoped definition per Regression sheet gives each its own Δ. The narrow cost: an omitted-delta Lag_By/Difference_By evaluated on a sheet that has no spec block (a data sheet, say) now returns #NAME? instead of borrowing the Regression sheet's Δ — which is the honest answer, since that sheet declares no sequence axis.</t>
  </si>
  <si>
    <t>Model_Formula</t>
  </si>
  <si>
    <t>=LAMBDA(
    LET(
        n_c,        COLUMNS(Source_Data),
        p,          XMATCH("Response (y)", TAKE(Spec_Role, n_c)),
        h,          INDEX(TOROW(Header_Names), p),
        response,   IFERROR(IF(INDEX(TAKE(Spec_Transform, n_c), p) = "Log", "Ln(" &amp; h &amp; ")", h), "(none)"),
        intercept,  IF(Allow_Intercept, "1 + ", "0 + "),
        predictors, IFERROR(TEXTJOIN(" + ", TRUE, Constructed_Column_Names()), ""),
        fe_count,   SUMPRODUCT(N(TAKE(Spec_Role, n_c) = "Fixed Effects")),
        fe_name,    IFERROR(INDEX(TOROW(Header_Names), XMATCH("Fixed Effects", TAKE(Spec_Role, n_c))), "FE"),
        response &amp; " ~ " &amp; intercept &amp; predictors &amp; IF(fe_count &gt; 0, " | " &amp; fe_name, "")
    )
)</t>
  </si>
  <si>
    <t>The model formula as one string: "&lt;response&gt; ~ 1 + &lt;constructed predictors&gt;", with "0 + " when the intercept is off and a " | &lt;FE variable&gt;" suffix when a Fixed Effects row is declared.</t>
  </si>
  <si>
    <t>The model written out in one line — "mpg ~ 1 + weight + horsepower" — built from the spec block, so it always says exactly what is being fitted.</t>
  </si>
  <si>
    <t>Model_Formula renders the saved spec as the one-line formula the model actually is — the caption a reader (and the v3.4 Model Comparison sheet) uses to tell two fits apart. It assembles four pieces out of names that already exist, so it can never describe a model other than the one being fitted:
Response — the Role=Response (y) row's header, wrapped as "Ln(name)" when that row's Transform is Log. It reads the same XMATCH-on-Role position Response_Column() reads, so the label and the fitted column cannot disagree; while no Response row is declared it degrades to "(none)" rather than an error.
Intercept — "1 + " or "0 + ", from the Allow_Intercept toggle.
Predictors — TEXTJOIN over Constructed_Column_Names(), which already emits "Ln(name)" per logged predictor, level-qualified dummy names such as "Status[Developing]", and interaction names, so a mixed Log/None spec renders correctly with no extra work here. IFERROR degrades to an empty right-hand side while the spec names nothing.
Fixed effects — a " | &lt;variable&gt;" suffix when a Role=Fixed Effects row is declared, naming the absorbed variable rather than a bare "FE" token; omitted entirely when the count is zero.
It is a DISPLAY: every piece derives from the spec and no constructor reads it back (ARCHITECTURE §4 — display derives, never feeds). It lives in the catalog rather than inline in one cell so the assembly rules are documented on the LAMBDA_functions sheet and every Regression-shaped sheet renders its own spec identically.
Sheet-scoped, not workbook-scoped: the body reads the sheet-scoped spec names (Spec_Role, Spec_Transform, Header_Names, Allow_Intercept) and the Constructed_Column_Names() closure beside them, so each Regression-shaped sheet in a workbook gets its own formula string — the same reason Base_Period_Delta is sheet-scoped rather than hardcoding 'Regression'!.</t>
  </si>
  <si>
    <t>=LAMBDA(X, Y, Y_Full, [Include], [Context], [Method],
  LET(
    context_arg, IF(ISOMITTED(Context), Model_Context(), Context),
    method_arg,  IF(ISOMITTED(Method), "Duan", Method),
    filt_arg,    IF(ISOMITTED(Include), TRUE, Include),
    rt,          Context_Response_Transform(context_arg),
    pt,          Context_Predictor_Transform(context_arg),
    sm,          Smearing_Factor(X, Y, filt_arg, context_arg),
    shift,       IF(rt = "Log", FILTER(Y_Full, filt_arg) - FILTER(Y, filt_arg), 0),
    fitted,      Predictions(X, Y, filt_arg) + shift,
    SWITCH(rt &amp; "|" &amp; pt,
      "None|None",  Back_Transform_Response(fitted, context_arg, method_arg, sm),
      "None|Log",   Back_Transform_Response(fitted, context_arg, method_arg, sm),
      "None|Mixed", Back_Transform_Response(fitted, context_arg, method_arg, sm),
      "Log|None",   Back_Transform_Response(fitted, context_arg, method_arg, sm),
      "Log|Log",    Back_Transform_Response(fitted, context_arg, method_arg, sm),
      "Log|Mixed",  Back_Transform_Response(fitted, context_arg, method_arg, sm),
      NA())
  )
)</t>
  </si>
  <si>
    <t>Unit_Space_Predictions returns Predictions(X, Y, Include) plus a level shift, back-transformed to response units. The level shift is IF(rt = "Log", FILTER(Y_Full, Include) − FILTER(Y, Include), 0): when no Fixed Effects row is declared Y_Full and Y are the same column and the shift is exactly zero, and it is gated on a Log response because nothing is exponentiated under None — applying it there would silently convert the within-flavoured statistics into total ones and break the reduction invariant; under FE the difference is the group mean the within transformation removed, so the back-transformed fitted value carries the group effect (a unit-space statistic cannot read exp(within deviation) and call itself a prediction of the un-demeaned y).
The pair-SWITCH on (Context_Response_Transform, Context_Predictor_Transform) is the single dispatch point. The six recognised pairs are {None, Log} × {None, Log, Mixed} — the predictor half is INERT for the response-unit arithmetic (a response-unit statistic cannot depend on predictor units) but is carried as validation, so a spec with an unrecognised predictor transform (e.g. the v2.2-era "Center" placeholder) returns #N/A instead of silently producing a number. The dispatchers' actual arithmetic is a single Back_Transform_Response call per row of fitted values — keeps the Unit_Space_* names the names the v2.2 design committed to, and confines the (response, method) combinatorial switch to one place.
The function computes its own smearing factor — caller does not have to pre-compute Smearing_Factor and thread it. Under "None" the SWITCH reduces to a pass-through (Back_Transform_Response returns Values unchanged) and the smearing factor is 1, so the predictions equal Predictions(X, Y, Include) exactly. Under "Log" the smearing factor is the mean of EXP(within residuals) and the back-transform is EXP(fitted) * smearing (Duan) or EXP(fitted) (Naive).</t>
  </si>
  <si>
    <t>Unit_Space_Observed</t>
  </si>
  <si>
    <t>=LAMBDA(Y, Y_Full, [Include], [Context],
  LET(
    context_arg, IF(ISOMITTED(Context), Model_Context(), Context),
    filt_arg,    IF(ISOMITTED(Include), TRUE, Include),
    rt,          Context_Response_Transform(context_arg),
    shift,       IF(rt = "Log", FILTER(Y_Full, filt_arg) - FILTER(Y, filt_arg), 0),
    y_level,     Dependent_Variable(Y, filt_arg) + shift,
    Back_Transform_Response(y_level, context_arg, "Naive", 1)
  )
)</t>
  </si>
  <si>
    <t>Y: Design_Response() — the fit-space response the model was actually fitted on (transformed and, under Fixed Effects, within-demeaned).
Y_Full: Response_Column() — the same response with the within-demean removed. Its difference from Y is the level the within transformation took out.
[Include]: boolean row mask; when omitted every row is used
[Context]: the Model_Context() array; defaults to the constructor's own defaults when omitted</t>
  </si>
  <si>
    <t>n x 1 column of the OBSERVED response, in the same space as Unit_Space_Predictions' output: the raw response under a Log Response row, the within-demeaned fit-space response under None.</t>
  </si>
  <si>
    <t>The observed response, read in the same units as the back-transformed predictions.</t>
  </si>
  <si>
    <t>Unit_Space_Observed is the observed half of every unit-space comparison. It exists because the observed response and the back-transformed prediction have to be read in the SAME space, and which space that is depends on the response transform — so the choice belongs in one function rather than being restated at each of the three goodness-of-fit call sites.
Both branches fall out of one expression. The level shift is IF(rt = "Log", FILTER(Y_Full, Include) - FILTER(Y, Include), 0) — the same shift Unit_Space_Predictions adds to its fitted values — and y_level is Dependent_Variable(Y, Include) + shift. Under Log that is Y_Full (the un-demeaned log response) and the Naive back-transform returns the raw response; under None the shift is zero, y_level is Y itself, and Back_Transform_Response is a pass-through, so the observed side stays the within-demeaned column the ordinary statistics are computed on.
The back-transform is forced to Naive. The smearing factor lifts a prediction from the conditional median to the conditional mean; an observation is neither, and smearing one would corrupt SSE and SST alike.</t>
  </si>
  <si>
    <t>=LAMBDA(X, Y, Y_Full, [Include], [Context], [Method],
  LET(
    context_arg, IF(ISOMITTED(Context), Model_Context(), Context),
    filt_arg,    IF(ISOMITTED(Include), TRUE, Include),
    method_arg,  IF(ISOMITTED(Method), "Duan", Method),
    y_unit,      Unit_Space_Observed(Y, Y_Full, filt_arg, context_arg),
    y_unit - Unit_Space_Predictions(X, Y, Y_Full, filt_arg, context_arg, method_arg)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</si>
  <si>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Unit_Space_Predictions</t>
  </si>
  <si>
    <t>Unit_Space_Residuals returns the observed response in original units minus the back-transformed fitted value: Back_Transform_Response(Dependent_Variable(Y_Full, Include), Context, "Naive", 1) − Unit_Space_Predictions(X, Y, Y_Full, Include, Context, Method). Y_Full is the FIT-space un-demeaned response, so the observed side goes back through the same transform as the predictions before the subtraction — always on the Naive branch, because an observation is not a prediction and must never carry the smearing factor. Subtracting Y_Full directly would put ln(y) and a response-unit prediction in one expression. The same (response, predictor) SWITCH governs the result; outside the six recognised pairs both this and Unit_Space_Predictions return #N/A, never a silently-wrong number.
When Context_Response_Transform = "None" and no Fixed Effects row is declared, Unit_Space_Residuals reduces to Residuals(X, Y, Include) exactly — Y_Full and Y are the same column, the level shift is zero, and Back_Transform_Response is a pass-through. The reduction invariant this preserves is the acceptance criterion for the whole back-transformation family: with no transforms and no FE, the new columns equal the originals to floating-point precision, so a model that was already shipped continues to compute the same numbers under v3.3.</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</si>
  <si>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sse_unit,    SUMSQ(y_unit - pred_unit),
    sst_unit,    LET(has, Context_Has_Intercept(context_arg),
                     IF(has,
                       SUMSQ(y_unit - AVERAGE(y_unit)),
                       SUMSQ(y_unit))),
    1 - sse_unit / sst_unit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</si>
  <si>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the unit-space R² always corresponds to the displayed predictions, so this is the same method the Prediction Outputs block uses</t>
  </si>
  <si>
    <t>Unit_Space_R_Squared is the coefficient of determination in the response's original units: 1 − SSE_unit / SST_unit, where SSE_unit is the squared back-transformed residual and SST_unit is the response's total sum of squares. SST_unit is taken about the mean when the model has an intercept (the standard centered total) and about zero otherwise — the same convention SS_Total uses for the within-transform pair. The R² may be negative when the model fits worse than a horizontal line in the response's original units; that is an honest reading of a bad fit and is NOT clamped to zero.
Under FE + Log the unit-space statistics are TOTAL (about the grand mean of raw y), not within. exp(within deviation) predicts nothing, so the back-transformed fitted value necessarily carries the group effect — and so does SST_unit. Every other statistic on the sheet reports the within flavor; this one cannot, so the cell note for the unit-space block states the convention. With Context_Response_Transform = "None" and no FE row, Unit_Space_R_Squared reduces to R_Squared exactly — the reduction invariant the regression tests assert.
The Method argument is propagated to Unit_Space_Predictions so unit-space R² always corresponds to the predictions the sheet shows; the sheet's Back_Transform_Method toggle drives both via a single parameter.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</si>
  <si>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Unit_Space_R_Squared</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</si>
  <si>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SQRT(SUMSQ(y_unit - pred_unit) / Residual_Degrees_Of_Freedom(X, Y, filt_arg, context_arg))
  )
)</t>
  </si>
  <si>
    <t>Unit_Space_RMSE is the standard error of the regression in response units: SQRT(SSE_unit / Residual_Degrees_Of_Freedom(X, Y, Include, Context)). The divisor is read through Residual_Degrees_Of_Freedom, so FE df correction (Context_DF_Absorbed) threads through — under Fixed Effects, df_residual is the within residual df and the RMSE divisor matches what SE_Regression would have produced on the same model. The Method argument is propagated to Unit_Space_Predictions so the RMSE corresponds to the predictions the sheet shows.
The reduction invariant: with Context_Response_Transform = "None" and no FE, Unit_Space_RMSE = SE_Regression exactly. Outside the six recognised (response, predictor) pairs Unit_Space_Predictions returns #N/A, which propagates through the SUMSQ and the SQRT to a final #N/A — never a silently-wrong number.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</si>
  <si>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(docs/DECISIONS.md's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</si>
  <si>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Full_Factorial</t>
  </si>
  <si>
    <t>N^d × d matrix — one row per level combination, one column per dimension, each dimension evenly spaced from its minimum to its maximum; column 1 is the slowest-varying axis, column d the fastest</t>
  </si>
  <si>
    <t>Every N-level combination of d variables, each spanning its own [min, max] range — the full-factorial grid.</t>
  </si>
  <si>
    <t>Weibull Profile-NLL MLE  —  Shape (k); Scale (λ) profiled out</t>
  </si>
  <si>
    <t>Stage 1 (Wide Scope)</t>
  </si>
  <si>
    <t>Stage 2 (refined)</t>
  </si>
  <si>
    <t>Min NLL</t>
  </si>
  <si>
    <t>Optimal Shape (k)</t>
  </si>
  <si>
    <t>Optimal Scale (λ) (profiled)</t>
  </si>
  <si>
    <t>Gamma Profile-NLL MLE  —  Shape (α); Rate (β) profiled out</t>
  </si>
  <si>
    <t>Optimal Shape (α)</t>
  </si>
  <si>
    <t>Optimal Rate (β) (profiled)</t>
  </si>
  <si>
    <t>Beta Full_Factorial MLE  —  Alpha (α) × Beta (β); two stages side by side</t>
  </si>
  <si>
    <t>=LAMBDA(N,minimums,maximums,
    LET(
        mins,TOROW(minimums),
        maxs,TOROW(maximums),
        d,COLUMNS(mins),
        MAKEARRAY(
            N^d,
            d,
            LAMBDA(r,c,
                LET(
                    i,MOD(QUOTIENT(r-1,N^(d-c)),N),
                    INDEX(mins,1,c)
                        +i*(INDEX(maxs,1,c)-INDEX(mins,1,c))/MAX(1,N-1)
                )
            )
        )
    )
)</t>
  </si>
  <si>
    <t>N: number of levels per axis — the grid has N evenly-spaced values along every dimension; N must be ≥ 1 (the MAX(1,N-1) divisor guards the N=1 case, which yields the single point at the minimum)
minimums: lower bound for each dimension — a 1×d row vector or d×1 column vector; TOROW normalizes either to a single row, so orientation does not matter
maximums: upper bound for each dimension — same shape contract as minimums; the c-th entry pairs with the c-th minimum</t>
  </si>
  <si>
    <t>Full_Factorial generates the complete N-level Cartesian-product grid over a d-dimensional box bounded by minimums and maximums. TOROW normalizes both bound vectors to single rows, so a row or column vector may be passed interchangeably; d is COLUMNS of the normalized minimums, and the two bound vectors must agree in length. MAKEARRAY builds N^d rows by d columns, where the level index for dimension c at row r is i = MOD(QUOTIENT(r-1, N^(d-c)), N) — mixed-radix counting with column 1 the slowest-varying axis and column d the fastest — and the value is the linear interpolation mins[c] + i·(maxs[c]-mins[c])/MAX(1,N-1). With i ranging 0 to N-1, each dimension spans its full [min, max] range in N evenly-spaced points: the N=2 case is the 2^d corners of the box, and larger N densifies every dimension uniformly. The MAX(1,N-1) divisor guards the N=1 case (where N-1 would be zero): N=1 yields a single row at the minimum of every dimension, so the single-dimension case d=1 reduces to SEQUENCE(N,1,min,(max-min)/MAX(1,N-1)) — an N-point linear spacing from minimums to maximums, and a single point when N=1. N must be ≥ 1. This is the general grid the Beta (and any two-parameter) grid search is a specialization of — a 2-D N×N grid is Full_Factorial(N, VSTACK(alpha_min, beta_min), VSTACK(alpha_max, beta_max)).</t>
  </si>
  <si>
    <t>Min_NLL_Params</t>
  </si>
  <si>
    <t>=LAMBDA(Param_Array,NLL_Array,INDEX(Param_Array,XMATCH(MIN(NLL_Array),NLL_Array),SEQUENCE(,COLUMNS(Param_Array))))</t>
  </si>
  <si>
    <t>Param_Array: candidate parameter rows, one row per trial and one column per parameter
NLL_Array: matching NLL values, one per trial row</t>
  </si>
  <si>
    <t>1×d row vector containing the parameter row associated with the minimum NLL</t>
  </si>
  <si>
    <t>The parameter value or values attached to the smallest NLL result.</t>
  </si>
  <si>
    <t>Min_NLL_Params returns the parameter row aligned to the first minimum in an NLL vector. XMATCH locates MIN(NLL_Array) within the NLL results, and INDEX returns the full matching row from Param_Array across however many parameter columns it contains.
This works for a single searched parameter (for example a 1-D profile-NLL axis) and for multi-parameter searches such as a Full_Factorial Alpha/Beta grid materialized as an N^2×2 parameter array.</t>
  </si>
  <si>
    <t>Optimal (α, β)</t>
  </si>
  <si>
    <t>Shape (k)</t>
  </si>
  <si>
    <t>Profile NLL</t>
  </si>
  <si>
    <t>Shape (α)</t>
  </si>
  <si>
    <t>Alpha (α)</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</si>
</sst>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000"/>
    <numFmt numFmtId="166" formatCode="0.0E+00"/>
    <numFmt numFmtId="167" formatCode="0.000"/>
  </numFmts>
  <fonts count="4" x14ac:knownFonts="1">
    <font>
      <sz val="11"/>
      <color theme="1"/>
      <name val="Aptos Narrow"/>
      <family val="2"/>
      <scheme val="minor"/>
    </font>
    <font>
      <b/>
      <sz val="11"/>
      <color theme="1"/>
      <name val="Aptos Narrow"/>
      <family val="2"/>
      <scheme val="minor"/>
    </font>
    <font>
      <b/>
      <sz val="14"/>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FBE2D5"/>
        <bgColor indexed="64"/>
      </patternFill>
    </fill>
    <fill>
      <patternFill patternType="solid">
        <fgColor rgb="FFDCE6F1"/>
        <bgColor indexed="64"/>
      </patternFill>
    </fill>
  </fills>
  <borders count="9">
    <border>
      <left/>
      <right/>
      <top/>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right/>
      <top style="thin">
        <color auto="1"/>
      </top>
      <bottom/>
      <diagonal/>
    </border>
    <border>
      <left/>
      <right style="thin">
        <color indexed="64"/>
      </right>
      <top style="thin">
        <color auto="1"/>
      </top>
      <bottom/>
      <diagonal/>
    </border>
    <border>
      <left style="thin">
        <color auto="1"/>
      </left>
      <right/>
      <top/>
      <bottom/>
      <diagonal/>
    </border>
    <border>
      <left style="thin">
        <color auto="1"/>
      </left>
      <right/>
      <top style="thin">
        <color indexed="64"/>
      </top>
      <bottom/>
      <diagonal/>
    </border>
    <border>
      <left style="thin">
        <color auto="1"/>
      </left>
      <right/>
      <top/>
      <bottom style="thin">
        <color indexed="64"/>
      </bottom>
      <diagonal/>
    </border>
  </borders>
  <cellStyleXfs count="1">
    <xf numFmtId="0" fontId="0" fillId="0" borderId="0"/>
  </cellStyleXfs>
  <cellXfs count="46">
    <xf numFmtId="0" fontId="0" fillId="0" borderId="0" xfId="0"/>
    <xf numFmtId="49" fontId="0" fillId="0" borderId="0" xfId="0" applyNumberFormat="1" applyAlignment="1">
      <alignment wrapText="1"/>
    </xf>
    <xf numFmtId="0" fontId="0" fillId="0" borderId="0" xfId="0" applyAlignment="1">
      <alignment wrapText="1"/>
    </xf>
    <xf numFmtId="0" fontId="2" fillId="0" borderId="0" xfId="0" applyFont="1"/>
    <xf numFmtId="0" fontId="1" fillId="2" borderId="0" xfId="0" applyFont="1" applyFill="1"/>
    <xf numFmtId="0" fontId="1" fillId="3" borderId="0" xfId="0" applyFont="1" applyFill="1"/>
    <xf numFmtId="164" fontId="0" fillId="3" borderId="0" xfId="0" applyNumberFormat="1" applyFill="1"/>
    <xf numFmtId="1" fontId="0" fillId="3" borderId="0" xfId="0" applyNumberFormat="1" applyFill="1"/>
    <xf numFmtId="0" fontId="1" fillId="4" borderId="0" xfId="0" applyFont="1" applyFill="1"/>
    <xf numFmtId="164" fontId="0" fillId="0" borderId="0" xfId="0" applyNumberFormat="1"/>
    <xf numFmtId="1" fontId="0" fillId="0" borderId="0" xfId="0" applyNumberFormat="1"/>
    <xf numFmtId="1" fontId="0" fillId="0" borderId="1" xfId="0" applyNumberFormat="1" applyBorder="1"/>
    <xf numFmtId="164" fontId="1" fillId="4" borderId="2" xfId="0" applyNumberFormat="1" applyFont="1" applyFill="1" applyBorder="1"/>
    <xf numFmtId="164" fontId="0" fillId="0" borderId="2" xfId="0" applyNumberFormat="1" applyBorder="1"/>
    <xf numFmtId="1" fontId="0" fillId="0" borderId="2" xfId="0" applyNumberFormat="1" applyBorder="1"/>
    <xf numFmtId="1" fontId="0" fillId="0" borderId="3" xfId="0" applyNumberFormat="1" applyBorder="1"/>
    <xf numFmtId="0" fontId="0" fillId="2" borderId="0" xfId="0" applyFill="1"/>
    <xf numFmtId="165" fontId="0" fillId="0" borderId="0" xfId="0" applyNumberFormat="1"/>
    <xf numFmtId="0" fontId="0" fillId="0" borderId="1" xfId="0" applyBorder="1"/>
    <xf numFmtId="164" fontId="0" fillId="0" borderId="1" xfId="0" applyNumberFormat="1" applyBorder="1"/>
    <xf numFmtId="166" fontId="0" fillId="0" borderId="1" xfId="0" applyNumberFormat="1" applyBorder="1"/>
    <xf numFmtId="165" fontId="0" fillId="0" borderId="1" xfId="0" applyNumberFormat="1" applyBorder="1"/>
    <xf numFmtId="165" fontId="0" fillId="0" borderId="2" xfId="0" applyNumberFormat="1" applyBorder="1"/>
    <xf numFmtId="165" fontId="0" fillId="0" borderId="3" xfId="0" applyNumberFormat="1" applyBorder="1"/>
    <xf numFmtId="166" fontId="0" fillId="0" borderId="2" xfId="0" applyNumberFormat="1" applyBorder="1"/>
    <xf numFmtId="14" fontId="0" fillId="0" borderId="0" xfId="0" applyNumberFormat="1"/>
    <xf numFmtId="164" fontId="0" fillId="0" borderId="3" xfId="0" applyNumberFormat="1" applyBorder="1"/>
    <xf numFmtId="0" fontId="0" fillId="0" borderId="4" xfId="0" applyBorder="1"/>
    <xf numFmtId="0" fontId="0" fillId="0" borderId="5" xfId="0" applyBorder="1"/>
    <xf numFmtId="0" fontId="1" fillId="4" borderId="4" xfId="0" applyFont="1" applyFill="1" applyBorder="1"/>
    <xf numFmtId="0" fontId="1" fillId="4" borderId="5" xfId="0" applyFont="1" applyFill="1" applyBorder="1"/>
    <xf numFmtId="1" fontId="0" fillId="0" borderId="4" xfId="0" applyNumberFormat="1" applyBorder="1"/>
    <xf numFmtId="1" fontId="0" fillId="0" borderId="5" xfId="0" applyNumberFormat="1" applyBorder="1"/>
    <xf numFmtId="0" fontId="0" fillId="0" borderId="2" xfId="0" applyBorder="1"/>
    <xf numFmtId="1" fontId="0" fillId="3" borderId="4" xfId="0" applyNumberFormat="1" applyFill="1" applyBorder="1"/>
    <xf numFmtId="0" fontId="1" fillId="4" borderId="7" xfId="0" applyFont="1" applyFill="1" applyBorder="1"/>
    <xf numFmtId="0" fontId="1" fillId="4" borderId="6" xfId="0" applyFont="1" applyFill="1" applyBorder="1"/>
    <xf numFmtId="0" fontId="0" fillId="0" borderId="6" xfId="0" applyBorder="1"/>
    <xf numFmtId="0" fontId="1" fillId="2" borderId="7" xfId="0" applyFont="1" applyFill="1" applyBorder="1"/>
    <xf numFmtId="0" fontId="0" fillId="0" borderId="8" xfId="0" applyBorder="1"/>
    <xf numFmtId="166" fontId="0" fillId="0" borderId="0" xfId="0" applyNumberFormat="1"/>
    <xf numFmtId="0" fontId="0" fillId="0" borderId="7" xfId="0" applyBorder="1"/>
    <xf numFmtId="0" fontId="1" fillId="4" borderId="0" xfId="0" applyFont="1" applyFill="1" applyAlignment="1">
      <alignment horizontal="centerContinuous"/>
    </xf>
    <xf numFmtId="167" fontId="0" fillId="0" borderId="1" xfId="0" applyNumberFormat="1" applyBorder="1"/>
    <xf numFmtId="167" fontId="0" fillId="0" borderId="3" xfId="0" applyNumberFormat="1" applyBorder="1"/>
    <xf numFmtId="0" fontId="1" fillId="2" borderId="0" xfId="0" applyFont="1" applyFill="1"/>
  </cellXfs>
  <cellStyles count="1">
    <cellStyle name="Normal" xfId="0" builtinId="0"/>
  </cellStyles>
  <dxfs count="19">
    <dxf>
      <font>
        <color rgb="FFFFFFFF"/>
      </font>
      <fill>
        <patternFill>
          <bgColor rgb="FFFF0000"/>
        </patternFill>
      </fill>
    </dxf>
    <dxf>
      <font>
        <color rgb="FFFFFFFF"/>
      </font>
      <fill>
        <patternFill>
          <bgColor rgb="FFFF0000"/>
        </patternFill>
      </fill>
    </dxf>
    <dxf>
      <font>
        <color rgb="FF9C0006"/>
      </font>
      <fill>
        <patternFill>
          <bgColor rgb="FFFFC7CE"/>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ont>
        <color rgb="FF286227"/>
      </font>
      <fill>
        <patternFill>
          <bgColor rgb="FFCEEFC6"/>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Univariate!$G$14</c:f>
          <c:strCache>
            <c:ptCount val="1"/>
            <c:pt idx="0">
              <c:v>Sturges Method Histogram</c:v>
            </c:pt>
          </c:strCache>
        </c:strRef>
      </c:tx>
      <c:overlay val="0"/>
    </c:title>
    <c:autoTitleDeleted val="0"/>
    <c:plotArea>
      <c:layout/>
      <c:barChart>
        <c:barDir val="col"/>
        <c:grouping val="clustered"/>
        <c:varyColors val="0"/>
        <c:ser>
          <c:idx val="0"/>
          <c:order val="0"/>
          <c:tx>
            <c:v>Count</c:v>
          </c:tx>
          <c:invertIfNegative val="0"/>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Univariate!UV_Sturges_Counts</c:f>
              <c:numCache>
                <c:formatCode>0</c:formatCode>
                <c:ptCount val="13"/>
                <c:pt idx="0">
                  <c:v>2</c:v>
                </c:pt>
                <c:pt idx="1">
                  <c:v>10</c:v>
                </c:pt>
                <c:pt idx="2">
                  <c:v>76</c:v>
                </c:pt>
                <c:pt idx="3">
                  <c:v>118</c:v>
                </c:pt>
                <c:pt idx="4">
                  <c:v>170</c:v>
                </c:pt>
                <c:pt idx="5">
                  <c:v>218</c:v>
                </c:pt>
                <c:pt idx="6">
                  <c:v>237</c:v>
                </c:pt>
                <c:pt idx="7">
                  <c:v>351</c:v>
                </c:pt>
                <c:pt idx="8">
                  <c:v>396</c:v>
                </c:pt>
                <c:pt idx="9">
                  <c:v>754</c:v>
                </c:pt>
                <c:pt idx="10">
                  <c:v>343</c:v>
                </c:pt>
                <c:pt idx="11">
                  <c:v>196</c:v>
                </c:pt>
                <c:pt idx="12">
                  <c:v>57</c:v>
                </c:pt>
              </c:numCache>
            </c:numRef>
          </c:val>
          <c:extLst>
            <c:ext xmlns:c16="http://schemas.microsoft.com/office/drawing/2014/chart" uri="{C3380CC4-5D6E-409C-BE32-E72D297353CC}">
              <c16:uniqueId val="{00000001-6AB2-4991-BEC5-0570EBE047EB}"/>
            </c:ext>
          </c:extLst>
        </c:ser>
        <c:dLbls>
          <c:showLegendKey val="0"/>
          <c:showVal val="0"/>
          <c:showCatName val="0"/>
          <c:showSerName val="0"/>
          <c:showPercent val="0"/>
          <c:showBubbleSize val="0"/>
        </c:dLbls>
        <c:gapWidth val="0"/>
        <c:axId val="2098183903"/>
        <c:axId val="1949819663"/>
      </c:barChart>
      <c:lineChart>
        <c:grouping val="standard"/>
        <c:varyColors val="0"/>
        <c:ser>
          <c:idx val="1"/>
          <c:order val="1"/>
          <c:tx>
            <c:v>Normal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Univariate!UV_Sturges_Normal_Expected</c:f>
              <c:numCache>
                <c:formatCode>General</c:formatCode>
                <c:ptCount val="13"/>
                <c:pt idx="0">
                  <c:v>2.7637825077142715</c:v>
                </c:pt>
                <c:pt idx="1">
                  <c:v>9.8560746619324693</c:v>
                </c:pt>
                <c:pt idx="2">
                  <c:v>29.398162327012038</c:v>
                </c:pt>
                <c:pt idx="3">
                  <c:v>73.345548026625949</c:v>
                </c:pt>
                <c:pt idx="4">
                  <c:v>153.06751638591393</c:v>
                </c:pt>
                <c:pt idx="5">
                  <c:v>267.21640377216181</c:v>
                </c:pt>
                <c:pt idx="6">
                  <c:v>390.23448391563971</c:v>
                </c:pt>
                <c:pt idx="7">
                  <c:v>476.73676721876984</c:v>
                </c:pt>
                <c:pt idx="8">
                  <c:v>487.22145233104203</c:v>
                </c:pt>
                <c:pt idx="9">
                  <c:v>416.55214476432565</c:v>
                </c:pt>
                <c:pt idx="10">
                  <c:v>297.92312408807055</c:v>
                </c:pt>
                <c:pt idx="11">
                  <c:v>178.2476437704675</c:v>
                </c:pt>
                <c:pt idx="12">
                  <c:v>89.210782546436263</c:v>
                </c:pt>
              </c:numCache>
            </c:numRef>
          </c:val>
          <c:smooth val="1"/>
          <c:extLst>
            <c:ext xmlns:c16="http://schemas.microsoft.com/office/drawing/2014/chart" uri="{C3380CC4-5D6E-409C-BE32-E72D297353CC}">
              <c16:uniqueId val="{00000002-6AB2-4991-BEC5-0570EBE047EB}"/>
            </c:ext>
          </c:extLst>
        </c:ser>
        <c:ser>
          <c:idx val="2"/>
          <c:order val="2"/>
          <c:tx>
            <c:v>Lognormal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Univariate!UV_Sturges_Lognormal_Expected</c:f>
              <c:numCache>
                <c:formatCode>General</c:formatCode>
                <c:ptCount val="13"/>
                <c:pt idx="0">
                  <c:v>0.4437205090425318</c:v>
                </c:pt>
                <c:pt idx="1">
                  <c:v>4.205871901009119</c:v>
                </c:pt>
                <c:pt idx="2">
                  <c:v>22.471643554719584</c:v>
                </c:pt>
                <c:pt idx="3">
                  <c:v>76.142545747309285</c:v>
                </c:pt>
                <c:pt idx="4">
                  <c:v>178.78156725072213</c:v>
                </c:pt>
                <c:pt idx="5">
                  <c:v>311.36927898676419</c:v>
                </c:pt>
                <c:pt idx="6">
                  <c:v>424.18348476544185</c:v>
                </c:pt>
                <c:pt idx="7">
                  <c:v>471.41510578928916</c:v>
                </c:pt>
                <c:pt idx="8">
                  <c:v>442.00369426251643</c:v>
                </c:pt>
                <c:pt idx="9">
                  <c:v>359.27275020241422</c:v>
                </c:pt>
                <c:pt idx="10">
                  <c:v>258.83819971296072</c:v>
                </c:pt>
                <c:pt idx="11">
                  <c:v>168.32957368583229</c:v>
                </c:pt>
                <c:pt idx="12">
                  <c:v>100.320069396534</c:v>
                </c:pt>
              </c:numCache>
            </c:numRef>
          </c:val>
          <c:smooth val="1"/>
          <c:extLst>
            <c:ext xmlns:c16="http://schemas.microsoft.com/office/drawing/2014/chart" uri="{C3380CC4-5D6E-409C-BE32-E72D297353CC}">
              <c16:uniqueId val="{00000003-6AB2-4991-BEC5-0570EBE047EB}"/>
            </c:ext>
          </c:extLst>
        </c:ser>
        <c:ser>
          <c:idx val="3"/>
          <c:order val="3"/>
          <c:tx>
            <c:v>Exponential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Univariate!UV_Sturges_Exponential_Expected</c:f>
              <c:numCache>
                <c:formatCode>General</c:formatCode>
                <c:ptCount val="13"/>
                <c:pt idx="0">
                  <c:v>98.579662734667835</c:v>
                </c:pt>
                <c:pt idx="1">
                  <c:v>92.972568442718327</c:v>
                </c:pt>
                <c:pt idx="2">
                  <c:v>87.684399023572468</c:v>
                </c:pt>
                <c:pt idx="3">
                  <c:v>82.697014408741353</c:v>
                </c:pt>
                <c:pt idx="4">
                  <c:v>77.993306315311699</c:v>
                </c:pt>
                <c:pt idx="5">
                  <c:v>73.557139559213624</c:v>
                </c:pt>
                <c:pt idx="6">
                  <c:v>69.373296706507475</c:v>
                </c:pt>
                <c:pt idx="7">
                  <c:v>65.427425872846399</c:v>
                </c:pt>
                <c:pt idx="8">
                  <c:v>61.705991492044518</c:v>
                </c:pt>
                <c:pt idx="9">
                  <c:v>58.196227884865408</c:v>
                </c:pt>
                <c:pt idx="10">
                  <c:v>54.886095468764694</c:v>
                </c:pt>
                <c:pt idx="11">
                  <c:v>51.764239458375712</c:v>
                </c:pt>
                <c:pt idx="12">
                  <c:v>48.819950915054292</c:v>
                </c:pt>
              </c:numCache>
            </c:numRef>
          </c:val>
          <c:smooth val="1"/>
          <c:extLst>
            <c:ext xmlns:c16="http://schemas.microsoft.com/office/drawing/2014/chart" uri="{C3380CC4-5D6E-409C-BE32-E72D297353CC}">
              <c16:uniqueId val="{00000004-6AB2-4991-BEC5-0570EBE047EB}"/>
            </c:ext>
          </c:extLst>
        </c:ser>
        <c:ser>
          <c:idx val="4"/>
          <c:order val="4"/>
          <c:tx>
            <c:v>Weibull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Univariate!UV_Sturges_Weibull_Expected</c:f>
              <c:numCache>
                <c:formatCode>General</c:formatCode>
                <c:ptCount val="13"/>
                <c:pt idx="0">
                  <c:v>8.0786938975688116</c:v>
                </c:pt>
                <c:pt idx="1">
                  <c:v>18.033279823881184</c:v>
                </c:pt>
                <c:pt idx="2">
                  <c:v>37.227869094706207</c:v>
                </c:pt>
                <c:pt idx="3">
                  <c:v>71.618027067702158</c:v>
                </c:pt>
                <c:pt idx="4">
                  <c:v>128.62134355031114</c:v>
                </c:pt>
                <c:pt idx="5">
                  <c:v>214.61104821069503</c:v>
                </c:pt>
                <c:pt idx="6">
                  <c:v>328.39319838862389</c:v>
                </c:pt>
                <c:pt idx="7">
                  <c:v>450.07527991757496</c:v>
                </c:pt>
                <c:pt idx="8">
                  <c:v>532.15977378854723</c:v>
                </c:pt>
                <c:pt idx="9">
                  <c:v>513.53479929178968</c:v>
                </c:pt>
                <c:pt idx="10">
                  <c:v>373.98610983395662</c:v>
                </c:pt>
                <c:pt idx="11">
                  <c:v>184.75802219654304</c:v>
                </c:pt>
                <c:pt idx="12">
                  <c:v>53.777240358196352</c:v>
                </c:pt>
              </c:numCache>
            </c:numRef>
          </c:val>
          <c:smooth val="1"/>
          <c:extLst>
            <c:ext xmlns:c16="http://schemas.microsoft.com/office/drawing/2014/chart" uri="{C3380CC4-5D6E-409C-BE32-E72D297353CC}">
              <c16:uniqueId val="{00000005-6AB2-4991-BEC5-0570EBE047EB}"/>
            </c:ext>
          </c:extLst>
        </c:ser>
        <c:ser>
          <c:idx val="5"/>
          <c:order val="5"/>
          <c:tx>
            <c:v>Gamma</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Univariate!UV_Sturges_Gamma_Expected</c:f>
              <c:numCache>
                <c:formatCode>General</c:formatCode>
                <c:ptCount val="13"/>
                <c:pt idx="0">
                  <c:v>0.89500611994606083</c:v>
                </c:pt>
                <c:pt idx="1">
                  <c:v>5.8061914332465969</c:v>
                </c:pt>
                <c:pt idx="2">
                  <c:v>24.913854150381344</c:v>
                </c:pt>
                <c:pt idx="3">
                  <c:v>75.494451665305988</c:v>
                </c:pt>
                <c:pt idx="4">
                  <c:v>170.03260960317078</c:v>
                </c:pt>
                <c:pt idx="5">
                  <c:v>296.47420547053855</c:v>
                </c:pt>
                <c:pt idx="6">
                  <c:v>413.61764090588105</c:v>
                </c:pt>
                <c:pt idx="7">
                  <c:v>474.3707657650545</c:v>
                </c:pt>
                <c:pt idx="8">
                  <c:v>457.40337122990542</c:v>
                </c:pt>
                <c:pt idx="9">
                  <c:v>377.85889710135882</c:v>
                </c:pt>
                <c:pt idx="10">
                  <c:v>271.73312933559191</c:v>
                </c:pt>
                <c:pt idx="11">
                  <c:v>172.44900366236521</c:v>
                </c:pt>
                <c:pt idx="12">
                  <c:v>97.719503205916965</c:v>
                </c:pt>
              </c:numCache>
            </c:numRef>
          </c:val>
          <c:smooth val="1"/>
          <c:extLst>
            <c:ext xmlns:c16="http://schemas.microsoft.com/office/drawing/2014/chart" uri="{C3380CC4-5D6E-409C-BE32-E72D297353CC}">
              <c16:uniqueId val="{00000006-6AB2-4991-BEC5-0570EBE047EB}"/>
            </c:ext>
          </c:extLst>
        </c:ser>
        <c:ser>
          <c:idx val="6"/>
          <c:order val="6"/>
          <c:tx>
            <c:v>Triangular</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Univariate!UV_Sturges_Triangular_Expected</c:f>
              <c:numCache>
                <c:formatCode>General</c:formatCode>
                <c:ptCount val="13"/>
                <c:pt idx="0">
                  <c:v>25.438141140951959</c:v>
                </c:pt>
                <c:pt idx="1">
                  <c:v>75.025160908889461</c:v>
                </c:pt>
                <c:pt idx="2">
                  <c:v>124.61218067682698</c:v>
                </c:pt>
                <c:pt idx="3">
                  <c:v>174.19920044476444</c:v>
                </c:pt>
                <c:pt idx="4">
                  <c:v>223.78622021270195</c:v>
                </c:pt>
                <c:pt idx="5">
                  <c:v>273.3732399806396</c:v>
                </c:pt>
                <c:pt idx="6">
                  <c:v>322.96025974857702</c:v>
                </c:pt>
                <c:pt idx="7">
                  <c:v>372.54727951651432</c:v>
                </c:pt>
                <c:pt idx="8">
                  <c:v>422.13429928445208</c:v>
                </c:pt>
                <c:pt idx="9">
                  <c:v>398.5993092153729</c:v>
                </c:pt>
                <c:pt idx="10">
                  <c:v>285.29992417233399</c:v>
                </c:pt>
                <c:pt idx="11">
                  <c:v>171.77030850487188</c:v>
                </c:pt>
                <c:pt idx="12">
                  <c:v>58.240692837409142</c:v>
                </c:pt>
              </c:numCache>
            </c:numRef>
          </c:val>
          <c:smooth val="1"/>
          <c:extLst>
            <c:ext xmlns:c16="http://schemas.microsoft.com/office/drawing/2014/chart" uri="{C3380CC4-5D6E-409C-BE32-E72D297353CC}">
              <c16:uniqueId val="{00000007-6AB2-4991-BEC5-0570EBE047EB}"/>
            </c:ext>
          </c:extLst>
        </c:ser>
        <c:ser>
          <c:idx val="7"/>
          <c:order val="7"/>
          <c:tx>
            <c:v>Beta</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Univariate!UV_Sturges_Beta_Expected</c:f>
              <c:numCache>
                <c:formatCode>General</c:formatCode>
                <c:ptCount val="13"/>
                <c:pt idx="0">
                  <c:v>1.2473210952254927</c:v>
                </c:pt>
                <c:pt idx="1">
                  <c:v>13.732720049786254</c:v>
                </c:pt>
                <c:pt idx="2">
                  <c:v>46.923819206335125</c:v>
                </c:pt>
                <c:pt idx="3">
                  <c:v>102.23529854481004</c:v>
                </c:pt>
                <c:pt idx="4">
                  <c:v>175.51643660222624</c:v>
                </c:pt>
                <c:pt idx="5">
                  <c:v>258.49875868484605</c:v>
                </c:pt>
                <c:pt idx="6">
                  <c:v>339.84210495794815</c:v>
                </c:pt>
                <c:pt idx="7">
                  <c:v>406.10556640192107</c:v>
                </c:pt>
                <c:pt idx="8">
                  <c:v>442.81508583748604</c:v>
                </c:pt>
                <c:pt idx="9">
                  <c:v>435.83311295450176</c:v>
                </c:pt>
                <c:pt idx="10">
                  <c:v>373.4496981238234</c:v>
                </c:pt>
                <c:pt idx="11">
                  <c:v>250.45589813471111</c:v>
                </c:pt>
                <c:pt idx="12">
                  <c:v>81.339482735158171</c:v>
                </c:pt>
              </c:numCache>
            </c:numRef>
          </c:val>
          <c:smooth val="1"/>
          <c:extLst>
            <c:ext xmlns:c16="http://schemas.microsoft.com/office/drawing/2014/chart" uri="{C3380CC4-5D6E-409C-BE32-E72D297353CC}">
              <c16:uniqueId val="{00000008-6AB2-4991-BEC5-0570EBE047EB}"/>
            </c:ext>
          </c:extLst>
        </c:ser>
        <c:ser>
          <c:idx val="8"/>
          <c:order val="8"/>
          <c:tx>
            <c:v>BetaPERT</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Univariate!UV_Sturges_BetaPERT_Expected</c:f>
              <c:numCache>
                <c:formatCode>General</c:formatCode>
                <c:ptCount val="13"/>
                <c:pt idx="0">
                  <c:v>1.0663009001511186</c:v>
                </c:pt>
                <c:pt idx="1">
                  <c:v>12.150185075650418</c:v>
                </c:pt>
                <c:pt idx="2">
                  <c:v>42.518339137898408</c:v>
                </c:pt>
                <c:pt idx="3">
                  <c:v>94.398250616831064</c:v>
                </c:pt>
                <c:pt idx="4">
                  <c:v>164.74593231533473</c:v>
                </c:pt>
                <c:pt idx="5">
                  <c:v>246.3857126227654</c:v>
                </c:pt>
                <c:pt idx="6">
                  <c:v>328.84248219128972</c:v>
                </c:pt>
                <c:pt idx="7">
                  <c:v>399.12143870147167</c:v>
                </c:pt>
                <c:pt idx="8">
                  <c:v>442.5753522118074</c:v>
                </c:pt>
                <c:pt idx="9">
                  <c:v>444.03375578218436</c:v>
                </c:pt>
                <c:pt idx="10">
                  <c:v>389.55988258306741</c:v>
                </c:pt>
                <c:pt idx="11">
                  <c:v>269.95942961176758</c:v>
                </c:pt>
                <c:pt idx="12">
                  <c:v>92.636015268801458</c:v>
                </c:pt>
              </c:numCache>
            </c:numRef>
          </c:val>
          <c:smooth val="1"/>
          <c:extLst>
            <c:ext xmlns:c16="http://schemas.microsoft.com/office/drawing/2014/chart" uri="{C3380CC4-5D6E-409C-BE32-E72D297353CC}">
              <c16:uniqueId val="{00000009-6AB2-4991-BEC5-0570EBE047EB}"/>
            </c:ext>
          </c:extLst>
        </c:ser>
        <c:dLbls>
          <c:showLegendKey val="0"/>
          <c:showVal val="0"/>
          <c:showCatName val="0"/>
          <c:showSerName val="0"/>
          <c:showPercent val="0"/>
          <c:showBubbleSize val="0"/>
        </c:dLbls>
        <c:marker val="1"/>
        <c:smooth val="0"/>
        <c:axId val="2098183903"/>
        <c:axId val="1949819663"/>
      </c:lineChart>
      <c:catAx>
        <c:axId val="2098183903"/>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949819663"/>
        <c:crosses val="autoZero"/>
        <c:auto val="1"/>
        <c:lblAlgn val="ctr"/>
        <c:lblOffset val="100"/>
        <c:noMultiLvlLbl val="0"/>
      </c:catAx>
      <c:valAx>
        <c:axId val="1949819663"/>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2098183903"/>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Univariate!$G$34</c:f>
          <c:strCache>
            <c:ptCount val="1"/>
            <c:pt idx="0">
              <c:v>Scott Method Histogram</c:v>
            </c:pt>
          </c:strCache>
        </c:strRef>
      </c:tx>
      <c:overlay val="0"/>
    </c:title>
    <c:autoTitleDeleted val="0"/>
    <c:plotArea>
      <c:layout/>
      <c:barChart>
        <c:barDir val="col"/>
        <c:grouping val="clustered"/>
        <c:varyColors val="0"/>
        <c:ser>
          <c:idx val="0"/>
          <c:order val="0"/>
          <c:tx>
            <c:v>Count</c:v>
          </c:tx>
          <c:invertIfNegative val="0"/>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Univariate!UV_Scott_Counts</c:f>
              <c:numCache>
                <c:formatCode>0</c:formatCode>
                <c:ptCount val="23"/>
                <c:pt idx="0">
                  <c:v>1</c:v>
                </c:pt>
                <c:pt idx="1">
                  <c:v>1</c:v>
                </c:pt>
                <c:pt idx="2">
                  <c:v>4</c:v>
                </c:pt>
                <c:pt idx="3">
                  <c:v>20</c:v>
                </c:pt>
                <c:pt idx="4">
                  <c:v>41</c:v>
                </c:pt>
                <c:pt idx="5">
                  <c:v>60</c:v>
                </c:pt>
                <c:pt idx="6">
                  <c:v>68</c:v>
                </c:pt>
                <c:pt idx="7">
                  <c:v>93</c:v>
                </c:pt>
                <c:pt idx="8">
                  <c:v>109</c:v>
                </c:pt>
                <c:pt idx="9">
                  <c:v>140</c:v>
                </c:pt>
                <c:pt idx="10">
                  <c:v>89</c:v>
                </c:pt>
                <c:pt idx="11">
                  <c:v>145</c:v>
                </c:pt>
                <c:pt idx="12">
                  <c:v>173</c:v>
                </c:pt>
                <c:pt idx="13">
                  <c:v>200</c:v>
                </c:pt>
                <c:pt idx="14">
                  <c:v>164</c:v>
                </c:pt>
                <c:pt idx="15">
                  <c:v>308</c:v>
                </c:pt>
                <c:pt idx="16">
                  <c:v>513</c:v>
                </c:pt>
                <c:pt idx="17">
                  <c:v>274</c:v>
                </c:pt>
                <c:pt idx="18">
                  <c:v>251</c:v>
                </c:pt>
                <c:pt idx="19">
                  <c:v>150</c:v>
                </c:pt>
                <c:pt idx="20">
                  <c:v>67</c:v>
                </c:pt>
                <c:pt idx="21">
                  <c:v>27</c:v>
                </c:pt>
                <c:pt idx="22">
                  <c:v>30</c:v>
                </c:pt>
              </c:numCache>
            </c:numRef>
          </c:val>
          <c:extLst>
            <c:ext xmlns:c16="http://schemas.microsoft.com/office/drawing/2014/chart" uri="{C3380CC4-5D6E-409C-BE32-E72D297353CC}">
              <c16:uniqueId val="{00000001-F38D-4A84-A67B-3B5C4531CD8F}"/>
            </c:ext>
          </c:extLst>
        </c:ser>
        <c:dLbls>
          <c:showLegendKey val="0"/>
          <c:showVal val="0"/>
          <c:showCatName val="0"/>
          <c:showSerName val="0"/>
          <c:showPercent val="0"/>
          <c:showBubbleSize val="0"/>
        </c:dLbls>
        <c:gapWidth val="0"/>
        <c:axId val="2127017967"/>
        <c:axId val="1949831663"/>
      </c:barChart>
      <c:lineChart>
        <c:grouping val="standard"/>
        <c:varyColors val="0"/>
        <c:ser>
          <c:idx val="1"/>
          <c:order val="1"/>
          <c:tx>
            <c:v>Normal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Univariate!UV_Scott_Normal_Expected</c:f>
              <c:numCache>
                <c:formatCode>General</c:formatCode>
                <c:ptCount val="23"/>
                <c:pt idx="0">
                  <c:v>1.1002919797007837</c:v>
                </c:pt>
                <c:pt idx="1">
                  <c:v>2.3767469003777291</c:v>
                </c:pt>
                <c:pt idx="2">
                  <c:v>4.8466103023372531</c:v>
                </c:pt>
                <c:pt idx="3">
                  <c:v>9.3298341144929768</c:v>
                </c:pt>
                <c:pt idx="4">
                  <c:v>16.954728614080597</c:v>
                </c:pt>
                <c:pt idx="5">
                  <c:v>29.086352973043944</c:v>
                </c:pt>
                <c:pt idx="6">
                  <c:v>47.10527833257968</c:v>
                </c:pt>
                <c:pt idx="7">
                  <c:v>72.01651261057205</c:v>
                </c:pt>
                <c:pt idx="8">
                  <c:v>103.93865710948769</c:v>
                </c:pt>
                <c:pt idx="9">
                  <c:v>141.61357036880588</c:v>
                </c:pt>
                <c:pt idx="10">
                  <c:v>182.14431255953883</c:v>
                </c:pt>
                <c:pt idx="11">
                  <c:v>221.1614888004631</c:v>
                </c:pt>
                <c:pt idx="12">
                  <c:v>253.5050864275259</c:v>
                </c:pt>
                <c:pt idx="13">
                  <c:v>274.31353000125233</c:v>
                </c:pt>
                <c:pt idx="14">
                  <c:v>280.21489319194131</c:v>
                </c:pt>
                <c:pt idx="15">
                  <c:v>270.22072056696129</c:v>
                </c:pt>
                <c:pt idx="16">
                  <c:v>245.99682664589358</c:v>
                </c:pt>
                <c:pt idx="17">
                  <c:v>211.40912036674925</c:v>
                </c:pt>
                <c:pt idx="18">
                  <c:v>171.51463563398519</c:v>
                </c:pt>
                <c:pt idx="19">
                  <c:v>131.35958149624909</c:v>
                </c:pt>
                <c:pt idx="20">
                  <c:v>94.974113072190789</c:v>
                </c:pt>
                <c:pt idx="21">
                  <c:v>64.823343963167531</c:v>
                </c:pt>
                <c:pt idx="22">
                  <c:v>41.767650284715202</c:v>
                </c:pt>
              </c:numCache>
            </c:numRef>
          </c:val>
          <c:smooth val="1"/>
          <c:extLst>
            <c:ext xmlns:c16="http://schemas.microsoft.com/office/drawing/2014/chart" uri="{C3380CC4-5D6E-409C-BE32-E72D297353CC}">
              <c16:uniqueId val="{00000002-F38D-4A84-A67B-3B5C4531CD8F}"/>
            </c:ext>
          </c:extLst>
        </c:ser>
        <c:ser>
          <c:idx val="2"/>
          <c:order val="2"/>
          <c:tx>
            <c:v>Lognormal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Univariate!UV_Scott_Lognormal_Expected</c:f>
              <c:numCache>
                <c:formatCode>General</c:formatCode>
                <c:ptCount val="23"/>
                <c:pt idx="0">
                  <c:v>0.11604249498883461</c:v>
                </c:pt>
                <c:pt idx="1">
                  <c:v>0.51447413113909868</c:v>
                </c:pt>
                <c:pt idx="2">
                  <c:v>1.8178585437628438</c:v>
                </c:pt>
                <c:pt idx="3">
                  <c:v>5.2781135478875552</c:v>
                </c:pt>
                <c:pt idx="4">
                  <c:v>12.917290925134429</c:v>
                </c:pt>
                <c:pt idx="5">
                  <c:v>27.221797294204897</c:v>
                </c:pt>
                <c:pt idx="6">
                  <c:v>50.299283254732096</c:v>
                </c:pt>
                <c:pt idx="7">
                  <c:v>82.753618213888558</c:v>
                </c:pt>
                <c:pt idx="8">
                  <c:v>122.83284391222604</c:v>
                </c:pt>
                <c:pt idx="9">
                  <c:v>166.36922067734923</c:v>
                </c:pt>
                <c:pt idx="10">
                  <c:v>207.64885411338292</c:v>
                </c:pt>
                <c:pt idx="11">
                  <c:v>240.87751537869886</c:v>
                </c:pt>
                <c:pt idx="12">
                  <c:v>261.64761227449361</c:v>
                </c:pt>
                <c:pt idx="13">
                  <c:v>267.87804193192778</c:v>
                </c:pt>
                <c:pt idx="14">
                  <c:v>259.99449338532378</c:v>
                </c:pt>
                <c:pt idx="15">
                  <c:v>240.44403411194855</c:v>
                </c:pt>
                <c:pt idx="16">
                  <c:v>212.83961109280403</c:v>
                </c:pt>
                <c:pt idx="17">
                  <c:v>181.06260924514748</c:v>
                </c:pt>
                <c:pt idx="18">
                  <c:v>148.56080846491651</c:v>
                </c:pt>
                <c:pt idx="19">
                  <c:v>117.94413729688549</c:v>
                </c:pt>
                <c:pt idx="20">
                  <c:v>90.865547672434488</c:v>
                </c:pt>
                <c:pt idx="21">
                  <c:v>68.108500678561825</c:v>
                </c:pt>
                <c:pt idx="22">
                  <c:v>49.785197122716518</c:v>
                </c:pt>
              </c:numCache>
            </c:numRef>
          </c:val>
          <c:smooth val="1"/>
          <c:extLst>
            <c:ext xmlns:c16="http://schemas.microsoft.com/office/drawing/2014/chart" uri="{C3380CC4-5D6E-409C-BE32-E72D297353CC}">
              <c16:uniqueId val="{00000003-F38D-4A84-A67B-3B5C4531CD8F}"/>
            </c:ext>
          </c:extLst>
        </c:ser>
        <c:ser>
          <c:idx val="3"/>
          <c:order val="3"/>
          <c:tx>
            <c:v>Exponential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Univariate!UV_Scott_Exponential_Expected</c:f>
              <c:numCache>
                <c:formatCode>General</c:formatCode>
                <c:ptCount val="23"/>
                <c:pt idx="0">
                  <c:v>56.427319371871135</c:v>
                </c:pt>
                <c:pt idx="1">
                  <c:v>54.590180265240292</c:v>
                </c:pt>
                <c:pt idx="2">
                  <c:v>52.812854031782521</c:v>
                </c:pt>
                <c:pt idx="3">
                  <c:v>51.09339330682505</c:v>
                </c:pt>
                <c:pt idx="4">
                  <c:v>49.429914127247571</c:v>
                </c:pt>
                <c:pt idx="5">
                  <c:v>47.820593867284366</c:v>
                </c:pt>
                <c:pt idx="6">
                  <c:v>46.263669241520496</c:v>
                </c:pt>
                <c:pt idx="7">
                  <c:v>44.757434372915185</c:v>
                </c:pt>
                <c:pt idx="8">
                  <c:v>43.300238923720215</c:v>
                </c:pt>
                <c:pt idx="9">
                  <c:v>41.890486287253829</c:v>
                </c:pt>
                <c:pt idx="10">
                  <c:v>40.526631838543651</c:v>
                </c:pt>
                <c:pt idx="11">
                  <c:v>39.207181241928083</c:v>
                </c:pt>
                <c:pt idx="12">
                  <c:v>37.930688813754742</c:v>
                </c:pt>
                <c:pt idx="13">
                  <c:v>36.695755938387336</c:v>
                </c:pt>
                <c:pt idx="14">
                  <c:v>35.501029535782166</c:v>
                </c:pt>
                <c:pt idx="15">
                  <c:v>34.345200578959791</c:v>
                </c:pt>
                <c:pt idx="16">
                  <c:v>33.227002659741629</c:v>
                </c:pt>
                <c:pt idx="17">
                  <c:v>32.145210601181113</c:v>
                </c:pt>
                <c:pt idx="18">
                  <c:v>31.098639115176034</c:v>
                </c:pt>
                <c:pt idx="19">
                  <c:v>30.086141503779945</c:v>
                </c:pt>
                <c:pt idx="20">
                  <c:v>29.106608402801626</c:v>
                </c:pt>
                <c:pt idx="21">
                  <c:v>28.158966566304006</c:v>
                </c:pt>
                <c:pt idx="22">
                  <c:v>27.242177690683022</c:v>
                </c:pt>
              </c:numCache>
            </c:numRef>
          </c:val>
          <c:smooth val="1"/>
          <c:extLst>
            <c:ext xmlns:c16="http://schemas.microsoft.com/office/drawing/2014/chart" uri="{C3380CC4-5D6E-409C-BE32-E72D297353CC}">
              <c16:uniqueId val="{00000004-F38D-4A84-A67B-3B5C4531CD8F}"/>
            </c:ext>
          </c:extLst>
        </c:ser>
        <c:ser>
          <c:idx val="4"/>
          <c:order val="4"/>
          <c:tx>
            <c:v>Weibull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Univariate!UV_Scott_Weibull_Expected</c:f>
              <c:numCache>
                <c:formatCode>General</c:formatCode>
                <c:ptCount val="23"/>
                <c:pt idx="0">
                  <c:v>3.7209520685168975</c:v>
                </c:pt>
                <c:pt idx="1">
                  <c:v>5.9961942353582582</c:v>
                </c:pt>
                <c:pt idx="2">
                  <c:v>9.3984401597428153</c:v>
                </c:pt>
                <c:pt idx="3">
                  <c:v>14.362062107809248</c:v>
                </c:pt>
                <c:pt idx="4">
                  <c:v>21.434671496139714</c:v>
                </c:pt>
                <c:pt idx="5">
                  <c:v>31.279535800679287</c:v>
                </c:pt>
                <c:pt idx="6">
                  <c:v>44.657563725238738</c:v>
                </c:pt>
                <c:pt idx="7">
                  <c:v>62.373022043541503</c:v>
                </c:pt>
                <c:pt idx="8">
                  <c:v>85.161208913065053</c:v>
                </c:pt>
                <c:pt idx="9">
                  <c:v>113.49253393062752</c:v>
                </c:pt>
                <c:pt idx="10">
                  <c:v>147.27172090742266</c:v>
                </c:pt>
                <c:pt idx="11">
                  <c:v>185.43347852073762</c:v>
                </c:pt>
                <c:pt idx="12">
                  <c:v>225.49081266293211</c:v>
                </c:pt>
                <c:pt idx="13">
                  <c:v>263.189219849469</c:v>
                </c:pt>
                <c:pt idx="14">
                  <c:v>292.54618292373652</c:v>
                </c:pt>
                <c:pt idx="15">
                  <c:v>306.64235656727044</c:v>
                </c:pt>
                <c:pt idx="16">
                  <c:v>299.43140420876676</c:v>
                </c:pt>
                <c:pt idx="17">
                  <c:v>268.37111341418426</c:v>
                </c:pt>
                <c:pt idx="18">
                  <c:v>216.84106481093124</c:v>
                </c:pt>
                <c:pt idx="19">
                  <c:v>154.58119776375727</c:v>
                </c:pt>
                <c:pt idx="20">
                  <c:v>94.765666566069257</c:v>
                </c:pt>
                <c:pt idx="21">
                  <c:v>48.470995786616484</c:v>
                </c:pt>
                <c:pt idx="22">
                  <c:v>19.963286957483497</c:v>
                </c:pt>
              </c:numCache>
            </c:numRef>
          </c:val>
          <c:smooth val="1"/>
          <c:extLst>
            <c:ext xmlns:c16="http://schemas.microsoft.com/office/drawing/2014/chart" uri="{C3380CC4-5D6E-409C-BE32-E72D297353CC}">
              <c16:uniqueId val="{00000005-F38D-4A84-A67B-3B5C4531CD8F}"/>
            </c:ext>
          </c:extLst>
        </c:ser>
        <c:ser>
          <c:idx val="5"/>
          <c:order val="5"/>
          <c:tx>
            <c:v>Gamma</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Univariate!UV_Scott_Gamma_Expected</c:f>
              <c:numCache>
                <c:formatCode>General</c:formatCode>
                <c:ptCount val="23"/>
                <c:pt idx="0">
                  <c:v>0.27950090821524315</c:v>
                </c:pt>
                <c:pt idx="1">
                  <c:v>0.92944277868760927</c:v>
                </c:pt>
                <c:pt idx="2">
                  <c:v>2.647251828548598</c:v>
                </c:pt>
                <c:pt idx="3">
                  <c:v>6.562494359882546</c:v>
                </c:pt>
                <c:pt idx="4">
                  <c:v>14.354528299387917</c:v>
                </c:pt>
                <c:pt idx="5">
                  <c:v>28.032883297849342</c:v>
                </c:pt>
                <c:pt idx="6">
                  <c:v>49.377980665328003</c:v>
                </c:pt>
                <c:pt idx="7">
                  <c:v>79.148971618356683</c:v>
                </c:pt>
                <c:pt idx="8">
                  <c:v>116.35577684923497</c:v>
                </c:pt>
                <c:pt idx="9">
                  <c:v>157.95921839460829</c:v>
                </c:pt>
                <c:pt idx="10">
                  <c:v>199.23236128839744</c:v>
                </c:pt>
                <c:pt idx="11">
                  <c:v>234.73923536472347</c:v>
                </c:pt>
                <c:pt idx="12">
                  <c:v>259.61261450789937</c:v>
                </c:pt>
                <c:pt idx="13">
                  <c:v>270.6873482585122</c:v>
                </c:pt>
                <c:pt idx="14">
                  <c:v>267.12386937017629</c:v>
                </c:pt>
                <c:pt idx="15">
                  <c:v>250.37857160018368</c:v>
                </c:pt>
                <c:pt idx="16">
                  <c:v>223.62241360260842</c:v>
                </c:pt>
                <c:pt idx="17">
                  <c:v>190.86892838729682</c:v>
                </c:pt>
                <c:pt idx="18">
                  <c:v>156.10384692938865</c:v>
                </c:pt>
                <c:pt idx="19">
                  <c:v>122.63332556743759</c:v>
                </c:pt>
                <c:pt idx="20">
                  <c:v>92.744936518982485</c:v>
                </c:pt>
                <c:pt idx="21">
                  <c:v>67.662902180118181</c:v>
                </c:pt>
                <c:pt idx="22">
                  <c:v>47.710227072839309</c:v>
                </c:pt>
              </c:numCache>
            </c:numRef>
          </c:val>
          <c:smooth val="1"/>
          <c:extLst>
            <c:ext xmlns:c16="http://schemas.microsoft.com/office/drawing/2014/chart" uri="{C3380CC4-5D6E-409C-BE32-E72D297353CC}">
              <c16:uniqueId val="{00000006-F38D-4A84-A67B-3B5C4531CD8F}"/>
            </c:ext>
          </c:extLst>
        </c:ser>
        <c:ser>
          <c:idx val="6"/>
          <c:order val="6"/>
          <c:tx>
            <c:v>Triangular</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Univariate!UV_Scott_Triangular_Expected</c:f>
              <c:numCache>
                <c:formatCode>General</c:formatCode>
                <c:ptCount val="23"/>
                <c:pt idx="0">
                  <c:v>8.2851567414531058</c:v>
                </c:pt>
                <c:pt idx="1">
                  <c:v>24.126756629508741</c:v>
                </c:pt>
                <c:pt idx="2">
                  <c:v>39.968356517564374</c:v>
                </c:pt>
                <c:pt idx="3">
                  <c:v>55.809956405620007</c:v>
                </c:pt>
                <c:pt idx="4">
                  <c:v>71.651556293675597</c:v>
                </c:pt>
                <c:pt idx="5">
                  <c:v>87.49315618173128</c:v>
                </c:pt>
                <c:pt idx="6">
                  <c:v>103.33475606978689</c:v>
                </c:pt>
                <c:pt idx="7">
                  <c:v>119.17635595784249</c:v>
                </c:pt>
                <c:pt idx="8">
                  <c:v>135.01795584589817</c:v>
                </c:pt>
                <c:pt idx="9">
                  <c:v>150.85955573395387</c:v>
                </c:pt>
                <c:pt idx="10">
                  <c:v>166.7011556220094</c:v>
                </c:pt>
                <c:pt idx="11">
                  <c:v>182.54275551006506</c:v>
                </c:pt>
                <c:pt idx="12">
                  <c:v>198.38435539812076</c:v>
                </c:pt>
                <c:pt idx="13">
                  <c:v>214.22595528617629</c:v>
                </c:pt>
                <c:pt idx="14">
                  <c:v>230.06755517423213</c:v>
                </c:pt>
                <c:pt idx="15">
                  <c:v>245.90915506228731</c:v>
                </c:pt>
                <c:pt idx="16">
                  <c:v>236.57760395914332</c:v>
                </c:pt>
                <c:pt idx="17">
                  <c:v>200.31581735161876</c:v>
                </c:pt>
                <c:pt idx="18">
                  <c:v>164.046431627987</c:v>
                </c:pt>
                <c:pt idx="19">
                  <c:v>127.77704590435525</c:v>
                </c:pt>
                <c:pt idx="20">
                  <c:v>91.507660180723491</c:v>
                </c:pt>
                <c:pt idx="21">
                  <c:v>55.238274457092068</c:v>
                </c:pt>
                <c:pt idx="22">
                  <c:v>18.968888733460311</c:v>
                </c:pt>
              </c:numCache>
            </c:numRef>
          </c:val>
          <c:smooth val="1"/>
          <c:extLst>
            <c:ext xmlns:c16="http://schemas.microsoft.com/office/drawing/2014/chart" uri="{C3380CC4-5D6E-409C-BE32-E72D297353CC}">
              <c16:uniqueId val="{00000007-F38D-4A84-A67B-3B5C4531CD8F}"/>
            </c:ext>
          </c:extLst>
        </c:ser>
        <c:ser>
          <c:idx val="7"/>
          <c:order val="7"/>
          <c:tx>
            <c:v>Beta</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Univariate!UV_Scott_Beta_Expected</c:f>
              <c:numCache>
                <c:formatCode>General</c:formatCode>
                <c:ptCount val="23"/>
                <c:pt idx="0">
                  <c:v>0.15837687317318744</c:v>
                </c:pt>
                <c:pt idx="1">
                  <c:v>1.7834678725922866</c:v>
                </c:pt>
                <c:pt idx="2">
                  <c:v>6.3854234359407869</c:v>
                </c:pt>
                <c:pt idx="3">
                  <c:v>14.771432480502684</c:v>
                </c:pt>
                <c:pt idx="4">
                  <c:v>27.266218821955626</c:v>
                </c:pt>
                <c:pt idx="5">
                  <c:v>43.823148846145557</c:v>
                </c:pt>
                <c:pt idx="6">
                  <c:v>64.088145087897772</c:v>
                </c:pt>
                <c:pt idx="7">
                  <c:v>87.445633133388355</c:v>
                </c:pt>
                <c:pt idx="8">
                  <c:v>113.05587697098896</c:v>
                </c:pt>
                <c:pt idx="9">
                  <c:v>139.88796725674536</c:v>
                </c:pt>
                <c:pt idx="10">
                  <c:v>166.75090279771524</c:v>
                </c:pt>
                <c:pt idx="11">
                  <c:v>192.32448604055665</c:v>
                </c:pt>
                <c:pt idx="12">
                  <c:v>215.19153574517276</c:v>
                </c:pt>
                <c:pt idx="13">
                  <c:v>233.87302653009667</c:v>
                </c:pt>
                <c:pt idx="14">
                  <c:v>246.86819432103727</c:v>
                </c:pt>
                <c:pt idx="15">
                  <c:v>252.70254004919275</c:v>
                </c:pt>
                <c:pt idx="16">
                  <c:v>249.98838857566051</c:v>
                </c:pt>
                <c:pt idx="17">
                  <c:v>237.50609152853656</c:v>
                </c:pt>
                <c:pt idx="18">
                  <c:v>214.32133820670899</c:v>
                </c:pt>
                <c:pt idx="19">
                  <c:v>179.97185905042588</c:v>
                </c:pt>
                <c:pt idx="20">
                  <c:v>134.80796998930404</c:v>
                </c:pt>
                <c:pt idx="21">
                  <c:v>80.765635832448979</c:v>
                </c:pt>
                <c:pt idx="22">
                  <c:v>24.257643882591957</c:v>
                </c:pt>
              </c:numCache>
            </c:numRef>
          </c:val>
          <c:smooth val="1"/>
          <c:extLst>
            <c:ext xmlns:c16="http://schemas.microsoft.com/office/drawing/2014/chart" uri="{C3380CC4-5D6E-409C-BE32-E72D297353CC}">
              <c16:uniqueId val="{00000008-F38D-4A84-A67B-3B5C4531CD8F}"/>
            </c:ext>
          </c:extLst>
        </c:ser>
        <c:ser>
          <c:idx val="8"/>
          <c:order val="8"/>
          <c:tx>
            <c:v>BetaPERT</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Univariate!UV_Scott_BetaPERT_Expected</c:f>
              <c:numCache>
                <c:formatCode>General</c:formatCode>
                <c:ptCount val="23"/>
                <c:pt idx="0">
                  <c:v>0.13214387214132137</c:v>
                </c:pt>
                <c:pt idx="1">
                  <c:v>1.5368459049400425</c:v>
                </c:pt>
                <c:pt idx="2">
                  <c:v>5.6208786788816916</c:v>
                </c:pt>
                <c:pt idx="3">
                  <c:v>13.210955984813042</c:v>
                </c:pt>
                <c:pt idx="4">
                  <c:v>24.70418380929571</c:v>
                </c:pt>
                <c:pt idx="5">
                  <c:v>40.154050514110487</c:v>
                </c:pt>
                <c:pt idx="6">
                  <c:v>59.320465211087658</c:v>
                </c:pt>
                <c:pt idx="7">
                  <c:v>81.705970596835201</c:v>
                </c:pt>
                <c:pt idx="8">
                  <c:v>106.58531595651351</c:v>
                </c:pt>
                <c:pt idx="9">
                  <c:v>133.03170422121966</c:v>
                </c:pt>
                <c:pt idx="10">
                  <c:v>159.94163571419756</c:v>
                </c:pt>
                <c:pt idx="11">
                  <c:v>186.05972909037339</c:v>
                </c:pt>
                <c:pt idx="12">
                  <c:v>210.00475150118933</c:v>
                </c:pt>
                <c:pt idx="13">
                  <c:v>230.29820510210581</c:v>
                </c:pt>
                <c:pt idx="14">
                  <c:v>245.39720591615867</c:v>
                </c:pt>
                <c:pt idx="15">
                  <c:v>253.73418509816938</c:v>
                </c:pt>
                <c:pt idx="16">
                  <c:v>253.76747433373589</c:v>
                </c:pt>
                <c:pt idx="17">
                  <c:v>244.04989940115235</c:v>
                </c:pt>
                <c:pt idx="18">
                  <c:v>223.3291365413497</c:v>
                </c:pt>
                <c:pt idx="19">
                  <c:v>190.70975969491082</c:v>
                </c:pt>
                <c:pt idx="20">
                  <c:v>145.95390002325374</c:v>
                </c:pt>
                <c:pt idx="21">
                  <c:v>90.178753350328762</c:v>
                </c:pt>
                <c:pt idx="22">
                  <c:v>28.565926502257128</c:v>
                </c:pt>
              </c:numCache>
            </c:numRef>
          </c:val>
          <c:smooth val="1"/>
          <c:extLst>
            <c:ext xmlns:c16="http://schemas.microsoft.com/office/drawing/2014/chart" uri="{C3380CC4-5D6E-409C-BE32-E72D297353CC}">
              <c16:uniqueId val="{00000009-F38D-4A84-A67B-3B5C4531CD8F}"/>
            </c:ext>
          </c:extLst>
        </c:ser>
        <c:dLbls>
          <c:showLegendKey val="0"/>
          <c:showVal val="0"/>
          <c:showCatName val="0"/>
          <c:showSerName val="0"/>
          <c:showPercent val="0"/>
          <c:showBubbleSize val="0"/>
        </c:dLbls>
        <c:marker val="1"/>
        <c:smooth val="0"/>
        <c:axId val="2127017967"/>
        <c:axId val="1949831663"/>
      </c:lineChart>
      <c:catAx>
        <c:axId val="2127017967"/>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949831663"/>
        <c:crosses val="autoZero"/>
        <c:auto val="1"/>
        <c:lblAlgn val="ctr"/>
        <c:lblOffset val="100"/>
        <c:noMultiLvlLbl val="0"/>
      </c:catAx>
      <c:valAx>
        <c:axId val="1949831663"/>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2127017967"/>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Univariate!$G$54</c:f>
          <c:strCache>
            <c:ptCount val="1"/>
            <c:pt idx="0">
              <c:v>FD Method Histogram</c:v>
            </c:pt>
          </c:strCache>
        </c:strRef>
      </c:tx>
      <c:overlay val="0"/>
    </c:title>
    <c:autoTitleDeleted val="0"/>
    <c:plotArea>
      <c:layout/>
      <c:barChart>
        <c:barDir val="col"/>
        <c:grouping val="clustered"/>
        <c:varyColors val="0"/>
        <c:ser>
          <c:idx val="0"/>
          <c:order val="0"/>
          <c:tx>
            <c:v>Count</c:v>
          </c:tx>
          <c:invertIfNegative val="0"/>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Univariate!UV_FD_Counts</c:f>
              <c:numCache>
                <c:formatCode>0</c:formatCode>
                <c:ptCount val="30"/>
                <c:pt idx="0">
                  <c:v>1</c:v>
                </c:pt>
                <c:pt idx="1">
                  <c:v>1</c:v>
                </c:pt>
                <c:pt idx="2">
                  <c:v>2</c:v>
                </c:pt>
                <c:pt idx="3">
                  <c:v>3</c:v>
                </c:pt>
                <c:pt idx="4">
                  <c:v>12</c:v>
                </c:pt>
                <c:pt idx="5">
                  <c:v>35</c:v>
                </c:pt>
                <c:pt idx="6">
                  <c:v>38</c:v>
                </c:pt>
                <c:pt idx="7">
                  <c:v>35</c:v>
                </c:pt>
                <c:pt idx="8">
                  <c:v>61</c:v>
                </c:pt>
                <c:pt idx="9">
                  <c:v>69</c:v>
                </c:pt>
                <c:pt idx="10">
                  <c:v>81</c:v>
                </c:pt>
                <c:pt idx="11">
                  <c:v>79</c:v>
                </c:pt>
                <c:pt idx="12">
                  <c:v>113</c:v>
                </c:pt>
                <c:pt idx="13">
                  <c:v>64</c:v>
                </c:pt>
                <c:pt idx="14">
                  <c:v>100</c:v>
                </c:pt>
                <c:pt idx="15">
                  <c:v>125</c:v>
                </c:pt>
                <c:pt idx="16">
                  <c:v>131</c:v>
                </c:pt>
                <c:pt idx="17">
                  <c:v>149</c:v>
                </c:pt>
                <c:pt idx="18">
                  <c:v>176</c:v>
                </c:pt>
                <c:pt idx="19">
                  <c:v>99</c:v>
                </c:pt>
                <c:pt idx="20">
                  <c:v>305</c:v>
                </c:pt>
                <c:pt idx="21">
                  <c:v>392</c:v>
                </c:pt>
                <c:pt idx="22">
                  <c:v>251</c:v>
                </c:pt>
                <c:pt idx="23">
                  <c:v>176</c:v>
                </c:pt>
                <c:pt idx="24">
                  <c:v>177</c:v>
                </c:pt>
                <c:pt idx="25">
                  <c:v>103</c:v>
                </c:pt>
                <c:pt idx="26">
                  <c:v>82</c:v>
                </c:pt>
                <c:pt idx="27">
                  <c:v>23</c:v>
                </c:pt>
                <c:pt idx="28">
                  <c:v>24</c:v>
                </c:pt>
                <c:pt idx="29">
                  <c:v>21</c:v>
                </c:pt>
              </c:numCache>
            </c:numRef>
          </c:val>
          <c:extLst>
            <c:ext xmlns:c16="http://schemas.microsoft.com/office/drawing/2014/chart" uri="{C3380CC4-5D6E-409C-BE32-E72D297353CC}">
              <c16:uniqueId val="{00000001-51A9-4E0E-B491-648FD7AE7134}"/>
            </c:ext>
          </c:extLst>
        </c:ser>
        <c:dLbls>
          <c:showLegendKey val="0"/>
          <c:showVal val="0"/>
          <c:showCatName val="0"/>
          <c:showSerName val="0"/>
          <c:showPercent val="0"/>
          <c:showBubbleSize val="0"/>
        </c:dLbls>
        <c:gapWidth val="0"/>
        <c:axId val="1947752959"/>
        <c:axId val="1949863343"/>
      </c:barChart>
      <c:lineChart>
        <c:grouping val="standard"/>
        <c:varyColors val="0"/>
        <c:ser>
          <c:idx val="1"/>
          <c:order val="1"/>
          <c:tx>
            <c:v>Normal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Univariate!UV_FD_Normal_Expected</c:f>
              <c:numCache>
                <c:formatCode>General</c:formatCode>
                <c:ptCount val="30"/>
                <c:pt idx="0">
                  <c:v>0.76043438996394841</c:v>
                </c:pt>
                <c:pt idx="1">
                  <c:v>1.3882884116395573</c:v>
                </c:pt>
                <c:pt idx="2">
                  <c:v>2.4499853059879078</c:v>
                </c:pt>
                <c:pt idx="3">
                  <c:v>4.1793926197814493</c:v>
                </c:pt>
                <c:pt idx="4">
                  <c:v>6.891739422707496</c:v>
                </c:pt>
                <c:pt idx="5">
                  <c:v>10.985266067809903</c:v>
                </c:pt>
                <c:pt idx="6">
                  <c:v>16.926159622337032</c:v>
                </c:pt>
                <c:pt idx="7">
                  <c:v>25.209977904445257</c:v>
                </c:pt>
                <c:pt idx="8">
                  <c:v>36.295495925694929</c:v>
                </c:pt>
                <c:pt idx="9">
                  <c:v>50.512549938412263</c:v>
                </c:pt>
                <c:pt idx="10">
                  <c:v>67.953555614901788</c:v>
                </c:pt>
                <c:pt idx="11">
                  <c:v>88.367273546922419</c:v>
                </c:pt>
                <c:pt idx="12">
                  <c:v>111.08032445105606</c:v>
                </c:pt>
                <c:pt idx="13">
                  <c:v>134.97373632192088</c:v>
                </c:pt>
                <c:pt idx="14">
                  <c:v>158.53599215387899</c:v>
                </c:pt>
                <c:pt idx="15">
                  <c:v>180.00019547363152</c:v>
                </c:pt>
                <c:pt idx="16">
                  <c:v>197.55343876827047</c:v>
                </c:pt>
                <c:pt idx="17">
                  <c:v>209.58622684331095</c:v>
                </c:pt>
                <c:pt idx="18">
                  <c:v>214.93513842689214</c:v>
                </c:pt>
                <c:pt idx="19">
                  <c:v>213.06820350288478</c:v>
                </c:pt>
                <c:pt idx="20">
                  <c:v>204.17210482039167</c:v>
                </c:pt>
                <c:pt idx="21">
                  <c:v>189.12141166203995</c:v>
                </c:pt>
                <c:pt idx="22">
                  <c:v>169.33686610580028</c:v>
                </c:pt>
                <c:pt idx="23">
                  <c:v>146.56451719510952</c:v>
                </c:pt>
                <c:pt idx="24">
                  <c:v>122.62320166724815</c:v>
                </c:pt>
                <c:pt idx="25">
                  <c:v>99.170595579907911</c:v>
                </c:pt>
                <c:pt idx="26">
                  <c:v>77.528185925400649</c:v>
                </c:pt>
                <c:pt idx="27">
                  <c:v>58.587196704187242</c:v>
                </c:pt>
                <c:pt idx="28">
                  <c:v>42.796886046635869</c:v>
                </c:pt>
                <c:pt idx="29">
                  <c:v>30.219545896941028</c:v>
                </c:pt>
              </c:numCache>
            </c:numRef>
          </c:val>
          <c:smooth val="1"/>
          <c:extLst>
            <c:ext xmlns:c16="http://schemas.microsoft.com/office/drawing/2014/chart" uri="{C3380CC4-5D6E-409C-BE32-E72D297353CC}">
              <c16:uniqueId val="{00000002-51A9-4E0E-B491-648FD7AE7134}"/>
            </c:ext>
          </c:extLst>
        </c:ser>
        <c:ser>
          <c:idx val="2"/>
          <c:order val="2"/>
          <c:tx>
            <c:v>Lognormal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Univariate!UV_FD_Lognormal_Expected</c:f>
              <c:numCache>
                <c:formatCode>General</c:formatCode>
                <c:ptCount val="30"/>
                <c:pt idx="0">
                  <c:v>7.0573086918956848E-2</c:v>
                </c:pt>
                <c:pt idx="1">
                  <c:v>0.23319165264031216</c:v>
                </c:pt>
                <c:pt idx="2">
                  <c:v>0.66826979445912016</c:v>
                </c:pt>
                <c:pt idx="3">
                  <c:v>1.6867647679557891</c:v>
                </c:pt>
                <c:pt idx="4">
                  <c:v>3.800203000051757</c:v>
                </c:pt>
                <c:pt idx="5">
                  <c:v>7.7309375278124302</c:v>
                </c:pt>
                <c:pt idx="6">
                  <c:v>14.345432756425405</c:v>
                </c:pt>
                <c:pt idx="7">
                  <c:v>24.495866746589932</c:v>
                </c:pt>
                <c:pt idx="8">
                  <c:v>38.79276877509897</c:v>
                </c:pt>
                <c:pt idx="9">
                  <c:v>57.368722241976975</c:v>
                </c:pt>
                <c:pt idx="10">
                  <c:v>79.71051566858003</c:v>
                </c:pt>
                <c:pt idx="11">
                  <c:v>104.6236927109057</c:v>
                </c:pt>
                <c:pt idx="12">
                  <c:v>130.35378058950792</c:v>
                </c:pt>
                <c:pt idx="13">
                  <c:v>154.83944900693962</c:v>
                </c:pt>
                <c:pt idx="14">
                  <c:v>176.03423275549653</c:v>
                </c:pt>
                <c:pt idx="15">
                  <c:v>192.2183740338977</c:v>
                </c:pt>
                <c:pt idx="16">
                  <c:v>202.23276190267666</c:v>
                </c:pt>
                <c:pt idx="17">
                  <c:v>205.59514134792022</c:v>
                </c:pt>
                <c:pt idx="18">
                  <c:v>202.49255804015209</c:v>
                </c:pt>
                <c:pt idx="19">
                  <c:v>193.67234760677374</c:v>
                </c:pt>
                <c:pt idx="20">
                  <c:v>180.27043200170081</c:v>
                </c:pt>
                <c:pt idx="21">
                  <c:v>163.61913686606556</c:v>
                </c:pt>
                <c:pt idx="22">
                  <c:v>145.07004948845218</c:v>
                </c:pt>
                <c:pt idx="23">
                  <c:v>125.85524655866372</c:v>
                </c:pt>
                <c:pt idx="24">
                  <c:v>106.99703404763027</c:v>
                </c:pt>
                <c:pt idx="25">
                  <c:v>89.265344107378723</c:v>
                </c:pt>
                <c:pt idx="26">
                  <c:v>73.174662349178021</c:v>
                </c:pt>
                <c:pt idx="27">
                  <c:v>59.008950923703182</c:v>
                </c:pt>
                <c:pt idx="28">
                  <c:v>46.862744053848729</c:v>
                </c:pt>
                <c:pt idx="29">
                  <c:v>36.6883213551544</c:v>
                </c:pt>
              </c:numCache>
            </c:numRef>
          </c:val>
          <c:smooth val="1"/>
          <c:extLst>
            <c:ext xmlns:c16="http://schemas.microsoft.com/office/drawing/2014/chart" uri="{C3380CC4-5D6E-409C-BE32-E72D297353CC}">
              <c16:uniqueId val="{00000003-51A9-4E0E-B491-648FD7AE7134}"/>
            </c:ext>
          </c:extLst>
        </c:ser>
        <c:ser>
          <c:idx val="3"/>
          <c:order val="3"/>
          <c:tx>
            <c:v>Exponential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Univariate!UV_FD_Exponential_Expected</c:f>
              <c:numCache>
                <c:formatCode>General</c:formatCode>
                <c:ptCount val="30"/>
                <c:pt idx="0">
                  <c:v>43.4275069964255</c:v>
                </c:pt>
                <c:pt idx="1">
                  <c:v>42.339346385413911</c:v>
                </c:pt>
                <c:pt idx="2">
                  <c:v>41.27845175389929</c:v>
                </c:pt>
                <c:pt idx="3">
                  <c:v>40.244139899759595</c:v>
                </c:pt>
                <c:pt idx="4">
                  <c:v>39.235744739830984</c:v>
                </c:pt>
                <c:pt idx="5">
                  <c:v>38.252616880957973</c:v>
                </c:pt>
                <c:pt idx="6">
                  <c:v>37.294123201793496</c:v>
                </c:pt>
                <c:pt idx="7">
                  <c:v>36.359646445073722</c:v>
                </c:pt>
                <c:pt idx="8">
                  <c:v>35.448584820121397</c:v>
                </c:pt>
                <c:pt idx="9">
                  <c:v>34.560351615287708</c:v>
                </c:pt>
                <c:pt idx="10">
                  <c:v>33.69437482012971</c:v>
                </c:pt>
                <c:pt idx="11">
                  <c:v>32.850096757035786</c:v>
                </c:pt>
                <c:pt idx="12">
                  <c:v>32.026973722092777</c:v>
                </c:pt>
                <c:pt idx="13">
                  <c:v>31.224475634943989</c:v>
                </c:pt>
                <c:pt idx="14">
                  <c:v>30.442085697426847</c:v>
                </c:pt>
                <c:pt idx="15">
                  <c:v>29.679300060763772</c:v>
                </c:pt>
                <c:pt idx="16">
                  <c:v>28.93562750108444</c:v>
                </c:pt>
                <c:pt idx="17">
                  <c:v>28.210589103090115</c:v>
                </c:pt>
                <c:pt idx="18">
                  <c:v>27.503717951633853</c:v>
                </c:pt>
                <c:pt idx="19">
                  <c:v>26.814558831038433</c:v>
                </c:pt>
                <c:pt idx="20">
                  <c:v>26.142667931935819</c:v>
                </c:pt>
                <c:pt idx="21">
                  <c:v>25.487612565469224</c:v>
                </c:pt>
                <c:pt idx="22">
                  <c:v>24.848970884638959</c:v>
                </c:pt>
                <c:pt idx="23">
                  <c:v>24.22633161264357</c:v>
                </c:pt>
                <c:pt idx="24">
                  <c:v>23.619293778020495</c:v>
                </c:pt>
                <c:pt idx="25">
                  <c:v>23.027466456427685</c:v>
                </c:pt>
                <c:pt idx="26">
                  <c:v>22.450468518891217</c:v>
                </c:pt>
                <c:pt idx="27">
                  <c:v>21.88792838636618</c:v>
                </c:pt>
                <c:pt idx="28">
                  <c:v>21.339483790441445</c:v>
                </c:pt>
                <c:pt idx="29">
                  <c:v>20.80478154004593</c:v>
                </c:pt>
              </c:numCache>
            </c:numRef>
          </c:val>
          <c:smooth val="1"/>
          <c:extLst>
            <c:ext xmlns:c16="http://schemas.microsoft.com/office/drawing/2014/chart" uri="{C3380CC4-5D6E-409C-BE32-E72D297353CC}">
              <c16:uniqueId val="{00000004-51A9-4E0E-B491-648FD7AE7134}"/>
            </c:ext>
          </c:extLst>
        </c:ser>
        <c:ser>
          <c:idx val="4"/>
          <c:order val="4"/>
          <c:tx>
            <c:v>Weibull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Univariate!UV_FD_Weibull_Expected</c:f>
              <c:numCache>
                <c:formatCode>General</c:formatCode>
                <c:ptCount val="30"/>
                <c:pt idx="0">
                  <c:v>2.6831450915358355</c:v>
                </c:pt>
                <c:pt idx="1">
                  <c:v>3.8898493154758</c:v>
                </c:pt>
                <c:pt idx="2">
                  <c:v>5.5447746466946315</c:v>
                </c:pt>
                <c:pt idx="3">
                  <c:v>7.7807229011402397</c:v>
                </c:pt>
                <c:pt idx="4">
                  <c:v>10.758886363537448</c:v>
                </c:pt>
                <c:pt idx="5">
                  <c:v>14.671081778510677</c:v>
                </c:pt>
                <c:pt idx="6">
                  <c:v>19.740260833700773</c:v>
                </c:pt>
                <c:pt idx="7">
                  <c:v>26.218041939250426</c:v>
                </c:pt>
                <c:pt idx="8">
                  <c:v>34.377506132073272</c:v>
                </c:pt>
                <c:pt idx="9">
                  <c:v>44.498928782142848</c:v>
                </c:pt>
                <c:pt idx="10">
                  <c:v>56.845572938237147</c:v>
                </c:pt>
                <c:pt idx="11">
                  <c:v>71.62634935246794</c:v>
                </c:pt>
                <c:pt idx="12">
                  <c:v>88.942410018197663</c:v>
                </c:pt>
                <c:pt idx="13">
                  <c:v>108.71614771798413</c:v>
                </c:pt>
                <c:pt idx="14">
                  <c:v>130.60438700495015</c:v>
                </c:pt>
                <c:pt idx="15">
                  <c:v>153.90361006842221</c:v>
                </c:pt>
                <c:pt idx="16">
                  <c:v>177.46440209226478</c:v>
                </c:pt>
                <c:pt idx="17">
                  <c:v>199.6444113475043</c:v>
                </c:pt>
                <c:pt idx="18">
                  <c:v>218.3412744409774</c:v>
                </c:pt>
                <c:pt idx="19">
                  <c:v>231.15296213597185</c:v>
                </c:pt>
                <c:pt idx="20">
                  <c:v>235.7028209801241</c:v>
                </c:pt>
                <c:pt idx="21">
                  <c:v>230.12872198684812</c:v>
                </c:pt>
                <c:pt idx="22">
                  <c:v>213.66448345853036</c:v>
                </c:pt>
                <c:pt idx="23">
                  <c:v>187.14953356392505</c:v>
                </c:pt>
                <c:pt idx="24">
                  <c:v>153.23168354471835</c:v>
                </c:pt>
                <c:pt idx="25">
                  <c:v>116.04569099126155</c:v>
                </c:pt>
                <c:pt idx="26">
                  <c:v>80.313897265448858</c:v>
                </c:pt>
                <c:pt idx="27">
                  <c:v>50.103409708786195</c:v>
                </c:pt>
                <c:pt idx="28">
                  <c:v>27.738940159472595</c:v>
                </c:pt>
                <c:pt idx="29">
                  <c:v>13.390778859941484</c:v>
                </c:pt>
              </c:numCache>
            </c:numRef>
          </c:val>
          <c:smooth val="1"/>
          <c:extLst>
            <c:ext xmlns:c16="http://schemas.microsoft.com/office/drawing/2014/chart" uri="{C3380CC4-5D6E-409C-BE32-E72D297353CC}">
              <c16:uniqueId val="{00000005-51A9-4E0E-B491-648FD7AE7134}"/>
            </c:ext>
          </c:extLst>
        </c:ser>
        <c:ser>
          <c:idx val="5"/>
          <c:order val="5"/>
          <c:tx>
            <c:v>Gamma</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Univariate!UV_FD_Gamma_Expected</c:f>
              <c:numCache>
                <c:formatCode>General</c:formatCode>
                <c:ptCount val="30"/>
                <c:pt idx="0">
                  <c:v>0.17948501426406396</c:v>
                </c:pt>
                <c:pt idx="1">
                  <c:v>0.46680061265320244</c:v>
                </c:pt>
                <c:pt idx="2">
                  <c:v>1.1034058256989876</c:v>
                </c:pt>
                <c:pt idx="3">
                  <c:v>2.3894162261435663</c:v>
                </c:pt>
                <c:pt idx="4">
                  <c:v>4.77355091262001</c:v>
                </c:pt>
                <c:pt idx="5">
                  <c:v>8.8527096832093815</c:v>
                </c:pt>
                <c:pt idx="6">
                  <c:v>15.324625618920741</c:v>
                </c:pt>
                <c:pt idx="7">
                  <c:v>24.884053934786788</c:v>
                </c:pt>
                <c:pt idx="8">
                  <c:v>38.07046181635075</c:v>
                </c:pt>
                <c:pt idx="9">
                  <c:v>55.095708330321557</c:v>
                </c:pt>
                <c:pt idx="10">
                  <c:v>75.695512296516114</c:v>
                </c:pt>
                <c:pt idx="11">
                  <c:v>99.051108753060944</c:v>
                </c:pt>
                <c:pt idx="12">
                  <c:v>123.81438750953487</c:v>
                </c:pt>
                <c:pt idx="13">
                  <c:v>148.24423548505499</c:v>
                </c:pt>
                <c:pt idx="14">
                  <c:v>170.43208862799611</c:v>
                </c:pt>
                <c:pt idx="15">
                  <c:v>188.5707689728564</c:v>
                </c:pt>
                <c:pt idx="16">
                  <c:v>201.21008676219893</c:v>
                </c:pt>
                <c:pt idx="17">
                  <c:v>207.44792382742068</c:v>
                </c:pt>
                <c:pt idx="18">
                  <c:v>207.02366145441917</c:v>
                </c:pt>
                <c:pt idx="19">
                  <c:v>200.30527230760413</c:v>
                </c:pt>
                <c:pt idx="20">
                  <c:v>188.18466171291777</c:v>
                </c:pt>
                <c:pt idx="21">
                  <c:v>171.91207944561563</c:v>
                </c:pt>
                <c:pt idx="22">
                  <c:v>152.90690182387533</c:v>
                </c:pt>
                <c:pt idx="23">
                  <c:v>132.57929217970894</c:v>
                </c:pt>
                <c:pt idx="24">
                  <c:v>112.18795828430825</c:v>
                </c:pt>
                <c:pt idx="25">
                  <c:v>92.747129812048655</c:v>
                </c:pt>
                <c:pt idx="26">
                  <c:v>74.984346046780985</c:v>
                </c:pt>
                <c:pt idx="27">
                  <c:v>59.341943948347051</c:v>
                </c:pt>
                <c:pt idx="28">
                  <c:v>46.01021204123797</c:v>
                </c:pt>
                <c:pt idx="29">
                  <c:v>34.978840382191159</c:v>
                </c:pt>
              </c:numCache>
            </c:numRef>
          </c:val>
          <c:smooth val="1"/>
          <c:extLst>
            <c:ext xmlns:c16="http://schemas.microsoft.com/office/drawing/2014/chart" uri="{C3380CC4-5D6E-409C-BE32-E72D297353CC}">
              <c16:uniqueId val="{00000006-51A9-4E0E-B491-648FD7AE7134}"/>
            </c:ext>
          </c:extLst>
        </c:ser>
        <c:ser>
          <c:idx val="6"/>
          <c:order val="6"/>
          <c:tx>
            <c:v>Triangular</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Univariate!UV_FD_Triangular_Expected</c:f>
              <c:numCache>
                <c:formatCode>General</c:formatCode>
                <c:ptCount val="30"/>
                <c:pt idx="0">
                  <c:v>4.9350104006824216</c:v>
                </c:pt>
                <c:pt idx="1">
                  <c:v>14.246350779328484</c:v>
                </c:pt>
                <c:pt idx="2">
                  <c:v>23.557691157974546</c:v>
                </c:pt>
                <c:pt idx="3">
                  <c:v>32.869031536620611</c:v>
                </c:pt>
                <c:pt idx="4">
                  <c:v>42.180371915266669</c:v>
                </c:pt>
                <c:pt idx="5">
                  <c:v>51.491712293912734</c:v>
                </c:pt>
                <c:pt idx="6">
                  <c:v>60.803052672558763</c:v>
                </c:pt>
                <c:pt idx="7">
                  <c:v>70.114393051204885</c:v>
                </c:pt>
                <c:pt idx="8">
                  <c:v>79.425733429850894</c:v>
                </c:pt>
                <c:pt idx="9">
                  <c:v>88.73707380849703</c:v>
                </c:pt>
                <c:pt idx="10">
                  <c:v>98.048414187143067</c:v>
                </c:pt>
                <c:pt idx="11">
                  <c:v>107.35975456578912</c:v>
                </c:pt>
                <c:pt idx="12">
                  <c:v>116.67109494443508</c:v>
                </c:pt>
                <c:pt idx="13">
                  <c:v>125.98243532308138</c:v>
                </c:pt>
                <c:pt idx="14">
                  <c:v>135.29377570172724</c:v>
                </c:pt>
                <c:pt idx="15">
                  <c:v>144.60511608037331</c:v>
                </c:pt>
                <c:pt idx="16">
                  <c:v>153.91645645901886</c:v>
                </c:pt>
                <c:pt idx="17">
                  <c:v>163.22779683766458</c:v>
                </c:pt>
                <c:pt idx="18">
                  <c:v>172.53913721631096</c:v>
                </c:pt>
                <c:pt idx="19">
                  <c:v>181.85047759495683</c:v>
                </c:pt>
                <c:pt idx="20">
                  <c:v>190.98265802251234</c:v>
                </c:pt>
                <c:pt idx="21">
                  <c:v>181.84543117527062</c:v>
                </c:pt>
                <c:pt idx="22">
                  <c:v>160.52709223327</c:v>
                </c:pt>
                <c:pt idx="23">
                  <c:v>139.20875329126838</c:v>
                </c:pt>
                <c:pt idx="24">
                  <c:v>117.89041434926742</c:v>
                </c:pt>
                <c:pt idx="25">
                  <c:v>96.572075407266453</c:v>
                </c:pt>
                <c:pt idx="26">
                  <c:v>75.253736465264851</c:v>
                </c:pt>
                <c:pt idx="27">
                  <c:v>53.935397523263887</c:v>
                </c:pt>
                <c:pt idx="28">
                  <c:v>32.617058581262597</c:v>
                </c:pt>
                <c:pt idx="29">
                  <c:v>11.298719639261638</c:v>
                </c:pt>
              </c:numCache>
            </c:numRef>
          </c:val>
          <c:smooth val="1"/>
          <c:extLst>
            <c:ext xmlns:c16="http://schemas.microsoft.com/office/drawing/2014/chart" uri="{C3380CC4-5D6E-409C-BE32-E72D297353CC}">
              <c16:uniqueId val="{00000007-51A9-4E0E-B491-648FD7AE7134}"/>
            </c:ext>
          </c:extLst>
        </c:ser>
        <c:ser>
          <c:idx val="7"/>
          <c:order val="7"/>
          <c:tx>
            <c:v>Beta</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Univariate!UV_FD_Beta_Expected</c:f>
              <c:numCache>
                <c:formatCode>General</c:formatCode>
                <c:ptCount val="30"/>
                <c:pt idx="0">
                  <c:v>6.0725521812069062E-2</c:v>
                </c:pt>
                <c:pt idx="1">
                  <c:v>0.68276900516669892</c:v>
                </c:pt>
                <c:pt idx="2">
                  <c:v>2.469298374131756</c:v>
                </c:pt>
                <c:pt idx="3">
                  <c:v>5.7937187748834651</c:v>
                </c:pt>
                <c:pt idx="4">
                  <c:v>10.87477594377447</c:v>
                </c:pt>
                <c:pt idx="5">
                  <c:v>17.812925931500736</c:v>
                </c:pt>
                <c:pt idx="6">
                  <c:v>26.610108882357967</c:v>
                </c:pt>
                <c:pt idx="7">
                  <c:v>37.183148574710849</c:v>
                </c:pt>
                <c:pt idx="8">
                  <c:v>49.373968964393988</c:v>
                </c:pt>
                <c:pt idx="9">
                  <c:v>62.958015579199348</c:v>
                </c:pt>
                <c:pt idx="10">
                  <c:v>77.651605894698534</c:v>
                </c:pt>
                <c:pt idx="11">
                  <c:v>93.118640073624135</c:v>
                </c:pt>
                <c:pt idx="12">
                  <c:v>108.97696053087144</c:v>
                </c:pt>
                <c:pt idx="13">
                  <c:v>124.80457662412203</c:v>
                </c:pt>
                <c:pt idx="14">
                  <c:v>140.14593725390398</c:v>
                </c:pt>
                <c:pt idx="15">
                  <c:v>154.51842571654404</c:v>
                </c:pt>
                <c:pt idx="16">
                  <c:v>167.41926301495212</c:v>
                </c:pt>
                <c:pt idx="17">
                  <c:v>178.33303869417946</c:v>
                </c:pt>
                <c:pt idx="18">
                  <c:v>186.74014787646345</c:v>
                </c:pt>
                <c:pt idx="19">
                  <c:v>192.12651205143166</c:v>
                </c:pt>
                <c:pt idx="20">
                  <c:v>193.9951233324515</c:v>
                </c:pt>
                <c:pt idx="21">
                  <c:v>191.88022326266289</c:v>
                </c:pt>
                <c:pt idx="22">
                  <c:v>185.36539936762901</c:v>
                </c:pt>
                <c:pt idx="23">
                  <c:v>174.10774941962796</c:v>
                </c:pt>
                <c:pt idx="24">
                  <c:v>157.87197010861917</c:v>
                </c:pt>
                <c:pt idx="25">
                  <c:v>136.58190785897827</c:v>
                </c:pt>
                <c:pt idx="26">
                  <c:v>110.40608057526124</c:v>
                </c:pt>
                <c:pt idx="27">
                  <c:v>79.919707024098685</c:v>
                </c:pt>
                <c:pt idx="28">
                  <c:v>46.48568690310848</c:v>
                </c:pt>
                <c:pt idx="29">
                  <c:v>13.726892193619399</c:v>
                </c:pt>
              </c:numCache>
            </c:numRef>
          </c:val>
          <c:smooth val="1"/>
          <c:extLst>
            <c:ext xmlns:c16="http://schemas.microsoft.com/office/drawing/2014/chart" uri="{C3380CC4-5D6E-409C-BE32-E72D297353CC}">
              <c16:uniqueId val="{00000008-51A9-4E0E-B491-648FD7AE7134}"/>
            </c:ext>
          </c:extLst>
        </c:ser>
        <c:ser>
          <c:idx val="8"/>
          <c:order val="8"/>
          <c:tx>
            <c:v>BetaPERT</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Univariate!UV_FD_BetaPERT_Expected</c:f>
              <c:numCache>
                <c:formatCode>General</c:formatCode>
                <c:ptCount val="30"/>
                <c:pt idx="0">
                  <c:v>5.0114904748371845E-2</c:v>
                </c:pt>
                <c:pt idx="1">
                  <c:v>0.58154927094002551</c:v>
                </c:pt>
                <c:pt idx="2">
                  <c:v>2.1469314902554761</c:v>
                </c:pt>
                <c:pt idx="3">
                  <c:v>5.1139886290639884</c:v>
                </c:pt>
                <c:pt idx="4">
                  <c:v>9.7160384291388091</c:v>
                </c:pt>
                <c:pt idx="5">
                  <c:v>16.079888692065541</c:v>
                </c:pt>
                <c:pt idx="6">
                  <c:v>24.241199792545675</c:v>
                </c:pt>
                <c:pt idx="7">
                  <c:v>34.154972117371962</c:v>
                </c:pt>
                <c:pt idx="8">
                  <c:v>45.703583753206694</c:v>
                </c:pt>
                <c:pt idx="9">
                  <c:v>58.703442781396362</c:v>
                </c:pt>
                <c:pt idx="10">
                  <c:v>72.910813966156596</c:v>
                </c:pt>
                <c:pt idx="11">
                  <c:v>88.02715614934263</c:v>
                </c:pt>
                <c:pt idx="12">
                  <c:v>103.70419755075145</c:v>
                </c:pt>
                <c:pt idx="13">
                  <c:v>119.54892152768771</c:v>
                </c:pt>
                <c:pt idx="14">
                  <c:v>135.12861084279797</c:v>
                </c:pt>
                <c:pt idx="15">
                  <c:v>149.97609396757019</c:v>
                </c:pt>
                <c:pt idx="16">
                  <c:v>163.59534910035751</c:v>
                </c:pt>
                <c:pt idx="17">
                  <c:v>175.46765151530042</c:v>
                </c:pt>
                <c:pt idx="18">
                  <c:v>185.05850298020056</c:v>
                </c:pt>
                <c:pt idx="19">
                  <c:v>191.82566965729072</c:v>
                </c:pt>
                <c:pt idx="20">
                  <c:v>195.22879879200136</c:v>
                </c:pt>
                <c:pt idx="21">
                  <c:v>194.74132613347734</c:v>
                </c:pt>
                <c:pt idx="22">
                  <c:v>189.86580850970086</c:v>
                </c:pt>
                <c:pt idx="23">
                  <c:v>180.15459634055102</c:v>
                </c:pt>
                <c:pt idx="24">
                  <c:v>165.23930835010876</c:v>
                </c:pt>
                <c:pt idx="25">
                  <c:v>144.87593574169293</c:v>
                </c:pt>
                <c:pt idx="26">
                  <c:v>119.02068347755028</c:v>
                </c:pt>
                <c:pt idx="27">
                  <c:v>87.975967394603785</c:v>
                </c:pt>
                <c:pt idx="28">
                  <c:v>52.740810041510109</c:v>
                </c:pt>
                <c:pt idx="29">
                  <c:v>16.415165119635695</c:v>
                </c:pt>
              </c:numCache>
            </c:numRef>
          </c:val>
          <c:smooth val="1"/>
          <c:extLst>
            <c:ext xmlns:c16="http://schemas.microsoft.com/office/drawing/2014/chart" uri="{C3380CC4-5D6E-409C-BE32-E72D297353CC}">
              <c16:uniqueId val="{00000009-51A9-4E0E-B491-648FD7AE7134}"/>
            </c:ext>
          </c:extLst>
        </c:ser>
        <c:dLbls>
          <c:showLegendKey val="0"/>
          <c:showVal val="0"/>
          <c:showCatName val="0"/>
          <c:showSerName val="0"/>
          <c:showPercent val="0"/>
          <c:showBubbleSize val="0"/>
        </c:dLbls>
        <c:marker val="1"/>
        <c:smooth val="0"/>
        <c:axId val="1947752959"/>
        <c:axId val="1949863343"/>
      </c:lineChart>
      <c:catAx>
        <c:axId val="1947752959"/>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949863343"/>
        <c:crosses val="autoZero"/>
        <c:auto val="1"/>
        <c:lblAlgn val="ctr"/>
        <c:lblOffset val="100"/>
        <c:noMultiLvlLbl val="0"/>
      </c:catAx>
      <c:valAx>
        <c:axId val="1949863343"/>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947752959"/>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Normal Q-Q Plot</a:t>
            </a:r>
          </a:p>
        </c:rich>
      </c:tx>
      <c:overlay val="0"/>
    </c:title>
    <c:autoTitleDeleted val="0"/>
    <c:plotArea>
      <c:layout/>
      <c:scatterChart>
        <c:scatterStyle val="lineMarker"/>
        <c:varyColors val="0"/>
        <c:ser>
          <c:idx val="0"/>
          <c:order val="0"/>
          <c:tx>
            <c:v>Normal</c:v>
          </c:tx>
          <c:spPr>
            <a:ln w="38100">
              <a:noFill/>
            </a:ln>
          </c:spPr>
          <c:marker>
            <c:symbol val="diamond"/>
            <c:size val="4"/>
          </c:marker>
          <c:x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54.520904124383605</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80B4-400E-8497-A5581D44B141}"/>
            </c:ext>
          </c:extLst>
        </c:ser>
        <c:ser>
          <c:idx val="1"/>
          <c:order val="1"/>
          <c:tx>
            <c:v>Identity</c:v>
          </c:tx>
          <c:spPr>
            <a:ln w="15875" cap="rnd">
              <a:solidFill>
                <a:srgbClr val="787878"/>
              </a:solidFill>
              <a:prstDash val="dot"/>
            </a:ln>
          </c:spPr>
          <c:marker>
            <c:symbol val="none"/>
          </c:marker>
          <c:x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54.520904124383605</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xVal>
          <c:y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54.520904124383605</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yVal>
          <c:smooth val="0"/>
          <c:extLst>
            <c:ext xmlns:c16="http://schemas.microsoft.com/office/drawing/2014/chart" uri="{C3380CC4-5D6E-409C-BE32-E72D297353CC}">
              <c16:uniqueId val="{00000002-80B4-400E-8497-A5581D44B141}"/>
            </c:ext>
          </c:extLst>
        </c:ser>
        <c:dLbls>
          <c:showLegendKey val="0"/>
          <c:showVal val="0"/>
          <c:showCatName val="0"/>
          <c:showSerName val="0"/>
          <c:showPercent val="0"/>
          <c:showBubbleSize val="0"/>
        </c:dLbls>
        <c:axId val="2129023087"/>
        <c:axId val="1949884943"/>
      </c:scatterChart>
      <c:valAx>
        <c:axId val="2129023087"/>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949884943"/>
        <c:crosses val="autoZero"/>
        <c:crossBetween val="midCat"/>
      </c:valAx>
      <c:valAx>
        <c:axId val="1949884943"/>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212902308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Lognormal Q-Q Plot</a:t>
            </a:r>
          </a:p>
        </c:rich>
      </c:tx>
      <c:overlay val="0"/>
    </c:title>
    <c:autoTitleDeleted val="0"/>
    <c:plotArea>
      <c:layout/>
      <c:scatterChart>
        <c:scatterStyle val="lineMarker"/>
        <c:varyColors val="0"/>
        <c:ser>
          <c:idx val="0"/>
          <c:order val="0"/>
          <c:tx>
            <c:v>Lognormal</c:v>
          </c:tx>
          <c:spPr>
            <a:ln w="38100">
              <a:noFill/>
            </a:ln>
          </c:spPr>
          <c:marker>
            <c:symbol val="diamond"/>
            <c:size val="4"/>
          </c:marker>
          <c:x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4D75-43FD-8BBC-D715F767A40F}"/>
            </c:ext>
          </c:extLst>
        </c:ser>
        <c:ser>
          <c:idx val="1"/>
          <c:order val="1"/>
          <c:tx>
            <c:v>Identity</c:v>
          </c:tx>
          <c:spPr>
            <a:ln w="15875" cap="rnd">
              <a:solidFill>
                <a:srgbClr val="787878"/>
              </a:solidFill>
              <a:prstDash val="dot"/>
            </a:ln>
          </c:spPr>
          <c:marker>
            <c:symbol val="none"/>
          </c:marker>
          <c:x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xVal>
          <c:y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yVal>
          <c:smooth val="0"/>
          <c:extLst>
            <c:ext xmlns:c16="http://schemas.microsoft.com/office/drawing/2014/chart" uri="{C3380CC4-5D6E-409C-BE32-E72D297353CC}">
              <c16:uniqueId val="{00000002-4D75-43FD-8BBC-D715F767A40F}"/>
            </c:ext>
          </c:extLst>
        </c:ser>
        <c:dLbls>
          <c:showLegendKey val="0"/>
          <c:showVal val="0"/>
          <c:showCatName val="0"/>
          <c:showSerName val="0"/>
          <c:showPercent val="0"/>
          <c:showBubbleSize val="0"/>
        </c:dLbls>
        <c:axId val="2129025407"/>
        <c:axId val="1949883503"/>
      </c:scatterChart>
      <c:valAx>
        <c:axId val="2129025407"/>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949883503"/>
        <c:crosses val="autoZero"/>
        <c:crossBetween val="midCat"/>
      </c:valAx>
      <c:valAx>
        <c:axId val="1949883503"/>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212902540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Exponential Q-Q Plot</a:t>
            </a:r>
          </a:p>
        </c:rich>
      </c:tx>
      <c:overlay val="0"/>
    </c:title>
    <c:autoTitleDeleted val="0"/>
    <c:plotArea>
      <c:layout/>
      <c:scatterChart>
        <c:scatterStyle val="lineMarker"/>
        <c:varyColors val="0"/>
        <c:ser>
          <c:idx val="0"/>
          <c:order val="0"/>
          <c:tx>
            <c:v>Exponential</c:v>
          </c:tx>
          <c:spPr>
            <a:ln w="38100">
              <a:noFill/>
            </a:ln>
          </c:spPr>
          <c:marker>
            <c:symbol val="diamond"/>
            <c:size val="4"/>
          </c:marker>
          <c:x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A153-42C9-AD6D-E10F12FED207}"/>
            </c:ext>
          </c:extLst>
        </c:ser>
        <c:ser>
          <c:idx val="1"/>
          <c:order val="1"/>
          <c:tx>
            <c:v>Identity</c:v>
          </c:tx>
          <c:spPr>
            <a:ln w="15875" cap="rnd">
              <a:solidFill>
                <a:srgbClr val="787878"/>
              </a:solidFill>
              <a:prstDash val="dot"/>
            </a:ln>
          </c:spPr>
          <c:marker>
            <c:symbol val="none"/>
          </c:marker>
          <c:x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xVal>
          <c:y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yVal>
          <c:smooth val="0"/>
          <c:extLst>
            <c:ext xmlns:c16="http://schemas.microsoft.com/office/drawing/2014/chart" uri="{C3380CC4-5D6E-409C-BE32-E72D297353CC}">
              <c16:uniqueId val="{00000002-A153-42C9-AD6D-E10F12FED207}"/>
            </c:ext>
          </c:extLst>
        </c:ser>
        <c:dLbls>
          <c:showLegendKey val="0"/>
          <c:showVal val="0"/>
          <c:showCatName val="0"/>
          <c:showSerName val="0"/>
          <c:showPercent val="0"/>
          <c:showBubbleSize val="0"/>
        </c:dLbls>
        <c:axId val="2129031903"/>
        <c:axId val="1949887343"/>
      </c:scatterChart>
      <c:valAx>
        <c:axId val="2129031903"/>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949887343"/>
        <c:crosses val="autoZero"/>
        <c:crossBetween val="midCat"/>
      </c:valAx>
      <c:valAx>
        <c:axId val="1949887343"/>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212903190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Weibull Q-Q Plot</a:t>
            </a:r>
          </a:p>
        </c:rich>
      </c:tx>
      <c:overlay val="0"/>
    </c:title>
    <c:autoTitleDeleted val="0"/>
    <c:plotArea>
      <c:layout/>
      <c:scatterChart>
        <c:scatterStyle val="lineMarker"/>
        <c:varyColors val="0"/>
        <c:ser>
          <c:idx val="0"/>
          <c:order val="0"/>
          <c:tx>
            <c:v>Weibull</c:v>
          </c:tx>
          <c:spPr>
            <a:ln w="38100">
              <a:noFill/>
            </a:ln>
          </c:spPr>
          <c:marker>
            <c:symbol val="diamond"/>
            <c:size val="4"/>
          </c:marker>
          <c:xVal>
            <c:numRef>
              <c:f>Univariate!UV_QQ_Weibull</c:f>
              <c:numCache>
                <c:formatCode>0.0</c:formatCode>
                <c:ptCount val="2928"/>
                <c:pt idx="0">
                  <c:v>28.156882907135863</c:v>
                </c:pt>
                <c:pt idx="1">
                  <c:v>31.779460936814107</c:v>
                </c:pt>
                <c:pt idx="2">
                  <c:v>33.619466376558947</c:v>
                </c:pt>
                <c:pt idx="3">
                  <c:v>34.88949230916235</c:v>
                </c:pt>
                <c:pt idx="4">
                  <c:v>35.869459599615212</c:v>
                </c:pt>
                <c:pt idx="5">
                  <c:v>36.671814606062838</c:v>
                </c:pt>
                <c:pt idx="6">
                  <c:v>37.353548746254283</c:v>
                </c:pt>
                <c:pt idx="7">
                  <c:v>37.947703473990842</c:v>
                </c:pt>
                <c:pt idx="8">
                  <c:v>38.475214879032023</c:v>
                </c:pt>
                <c:pt idx="9">
                  <c:v>38.950217777644937</c:v>
                </c:pt>
                <c:pt idx="10">
                  <c:v>39.382721651146916</c:v>
                </c:pt>
                <c:pt idx="11">
                  <c:v>39.780083739137112</c:v>
                </c:pt>
                <c:pt idx="12">
                  <c:v>40.147876096291853</c:v>
                </c:pt>
                <c:pt idx="13">
                  <c:v>40.490423771576509</c:v>
                </c:pt>
                <c:pt idx="14">
                  <c:v>40.811153614277345</c:v>
                </c:pt>
                <c:pt idx="15">
                  <c:v>41.112828612929235</c:v>
                </c:pt>
                <c:pt idx="16">
                  <c:v>41.397710183330368</c:v>
                </c:pt>
                <c:pt idx="17">
                  <c:v>41.667673518576052</c:v>
                </c:pt>
                <c:pt idx="18">
                  <c:v>41.924291444292322</c:v>
                </c:pt>
                <c:pt idx="19">
                  <c:v>42.16889659160671</c:v>
                </c:pt>
                <c:pt idx="20">
                  <c:v>42.402628303026731</c:v>
                </c:pt>
                <c:pt idx="21">
                  <c:v>42.626468571828667</c:v>
                </c:pt>
                <c:pt idx="22">
                  <c:v>42.841269962866299</c:v>
                </c:pt>
                <c:pt idx="23">
                  <c:v>43.047777576042385</c:v>
                </c:pt>
                <c:pt idx="24">
                  <c:v>43.246646519693101</c:v>
                </c:pt>
                <c:pt idx="25">
                  <c:v>43.438455955315817</c:v>
                </c:pt>
                <c:pt idx="26">
                  <c:v>43.623720492840263</c:v>
                </c:pt>
                <c:pt idx="27">
                  <c:v>43.802899516167869</c:v>
                </c:pt>
                <c:pt idx="28">
                  <c:v>43.976404875617732</c:v>
                </c:pt>
                <c:pt idx="29">
                  <c:v>44.144607279875906</c:v>
                </c:pt>
                <c:pt idx="30">
                  <c:v>44.307841643451148</c:v>
                </c:pt>
                <c:pt idx="31">
                  <c:v>44.466411588588144</c:v>
                </c:pt>
                <c:pt idx="32">
                  <c:v>44.62059325764676</c:v>
                </c:pt>
                <c:pt idx="33">
                  <c:v>44.770638559303876</c:v>
                </c:pt>
                <c:pt idx="34">
                  <c:v>44.916777946877417</c:v>
                </c:pt>
                <c:pt idx="35">
                  <c:v>45.059222807678893</c:v>
                </c:pt>
                <c:pt idx="36">
                  <c:v>45.198167527166746</c:v>
                </c:pt>
                <c:pt idx="37">
                  <c:v>45.333791279771006</c:v>
                </c:pt>
                <c:pt idx="38">
                  <c:v>45.466259588838291</c:v>
                </c:pt>
                <c:pt idx="39">
                  <c:v>45.595725690630118</c:v>
                </c:pt>
                <c:pt idx="40">
                  <c:v>45.722331731280242</c:v>
                </c:pt>
                <c:pt idx="41">
                  <c:v>45.846209820750531</c:v>
                </c:pt>
                <c:pt idx="42">
                  <c:v>45.967482963872982</c:v>
                </c:pt>
                <c:pt idx="43">
                  <c:v>46.086265885342584</c:v>
                </c:pt>
                <c:pt idx="44">
                  <c:v>46.202665762880287</c:v>
                </c:pt>
                <c:pt idx="45">
                  <c:v>46.316782880603576</c:v>
                </c:pt>
                <c:pt idx="46">
                  <c:v>46.428711212838202</c:v>
                </c:pt>
                <c:pt idx="47">
                  <c:v>46.538538947100214</c:v>
                </c:pt>
                <c:pt idx="48">
                  <c:v>46.646348953723695</c:v>
                </c:pt>
                <c:pt idx="49">
                  <c:v>46.752219208557172</c:v>
                </c:pt>
                <c:pt idx="50">
                  <c:v>46.856223174264031</c:v>
                </c:pt>
                <c:pt idx="51">
                  <c:v>46.958430145014674</c:v>
                </c:pt>
                <c:pt idx="52">
                  <c:v>47.058905558722735</c:v>
                </c:pt>
                <c:pt idx="53">
                  <c:v>47.157711280436139</c:v>
                </c:pt>
                <c:pt idx="54">
                  <c:v>47.254905860034079</c:v>
                </c:pt>
                <c:pt idx="55">
                  <c:v>47.350544766984363</c:v>
                </c:pt>
                <c:pt idx="56">
                  <c:v>47.44468060457686</c:v>
                </c:pt>
                <c:pt idx="57">
                  <c:v>47.537363305756791</c:v>
                </c:pt>
                <c:pt idx="58">
                  <c:v>47.628640312428033</c:v>
                </c:pt>
                <c:pt idx="59">
                  <c:v>47.718556739878764</c:v>
                </c:pt>
                <c:pt idx="60">
                  <c:v>47.807155527791885</c:v>
                </c:pt>
                <c:pt idx="61">
                  <c:v>47.894477579136364</c:v>
                </c:pt>
                <c:pt idx="62">
                  <c:v>47.980561888092467</c:v>
                </c:pt>
                <c:pt idx="63">
                  <c:v>48.065445658037284</c:v>
                </c:pt>
                <c:pt idx="64">
                  <c:v>48.149164410505819</c:v>
                </c:pt>
                <c:pt idx="65">
                  <c:v>48.231752085946802</c:v>
                </c:pt>
                <c:pt idx="66">
                  <c:v>48.313241137005761</c:v>
                </c:pt>
                <c:pt idx="67">
                  <c:v>48.393662614993012</c:v>
                </c:pt>
                <c:pt idx="68">
                  <c:v>48.473046250127886</c:v>
                </c:pt>
                <c:pt idx="69">
                  <c:v>48.551420526090347</c:v>
                </c:pt>
                <c:pt idx="70">
                  <c:v>48.628812749359717</c:v>
                </c:pt>
                <c:pt idx="71">
                  <c:v>48.705249113773668</c:v>
                </c:pt>
                <c:pt idx="72">
                  <c:v>48.780754760698173</c:v>
                </c:pt>
                <c:pt idx="73">
                  <c:v>48.85535383516364</c:v>
                </c:pt>
                <c:pt idx="74">
                  <c:v>48.929069538287919</c:v>
                </c:pt>
                <c:pt idx="75">
                  <c:v>49.001924176278315</c:v>
                </c:pt>
                <c:pt idx="76">
                  <c:v>49.073939206278233</c:v>
                </c:pt>
                <c:pt idx="77">
                  <c:v>49.145135279299502</c:v>
                </c:pt>
                <c:pt idx="78">
                  <c:v>49.215532280460927</c:v>
                </c:pt>
                <c:pt idx="79">
                  <c:v>49.285149366734203</c:v>
                </c:pt>
                <c:pt idx="80">
                  <c:v>49.354005002380468</c:v>
                </c:pt>
                <c:pt idx="81">
                  <c:v>49.422116992245989</c:v>
                </c:pt>
                <c:pt idx="82">
                  <c:v>49.489502513070612</c:v>
                </c:pt>
                <c:pt idx="83">
                  <c:v>49.556178142950031</c:v>
                </c:pt>
                <c:pt idx="84">
                  <c:v>49.622159889081871</c:v>
                </c:pt>
                <c:pt idx="85">
                  <c:v>49.687463213914079</c:v>
                </c:pt>
                <c:pt idx="86">
                  <c:v>49.752103059805336</c:v>
                </c:pt>
                <c:pt idx="87">
                  <c:v>49.816093872298588</c:v>
                </c:pt>
                <c:pt idx="88">
                  <c:v>49.879449622100005</c:v>
                </c:pt>
                <c:pt idx="89">
                  <c:v>49.942183825849554</c:v>
                </c:pt>
                <c:pt idx="90">
                  <c:v>50.004309565762362</c:v>
                </c:pt>
                <c:pt idx="91">
                  <c:v>50.065839508213493</c:v>
                </c:pt>
                <c:pt idx="92">
                  <c:v>50.126785921334594</c:v>
                </c:pt>
                <c:pt idx="93">
                  <c:v>50.187160691684305</c:v>
                </c:pt>
                <c:pt idx="94">
                  <c:v>50.24697534005093</c:v>
                </c:pt>
                <c:pt idx="95">
                  <c:v>50.306241036441243</c:v>
                </c:pt>
                <c:pt idx="96">
                  <c:v>50.364968614305042</c:v>
                </c:pt>
                <c:pt idx="97">
                  <c:v>50.423168584042301</c:v>
                </c:pt>
                <c:pt idx="98">
                  <c:v>50.480851145835793</c:v>
                </c:pt>
                <c:pt idx="99">
                  <c:v>50.538026201849348</c:v>
                </c:pt>
                <c:pt idx="100">
                  <c:v>50.594703367829403</c:v>
                </c:pt>
                <c:pt idx="101">
                  <c:v>50.65089198414433</c:v>
                </c:pt>
                <c:pt idx="102">
                  <c:v>50.706601126294153</c:v>
                </c:pt>
                <c:pt idx="103">
                  <c:v>50.761839614921101</c:v>
                </c:pt>
                <c:pt idx="104">
                  <c:v>50.816616025349106</c:v>
                </c:pt>
                <c:pt idx="105">
                  <c:v>50.870938696678607</c:v>
                </c:pt>
                <c:pt idx="106">
                  <c:v>50.924815740461852</c:v>
                </c:pt>
                <c:pt idx="107">
                  <c:v>50.978255048981048</c:v>
                </c:pt>
                <c:pt idx="108">
                  <c:v>51.031264303151829</c:v>
                </c:pt>
                <c:pt idx="109">
                  <c:v>51.083850980071752</c:v>
                </c:pt>
                <c:pt idx="110">
                  <c:v>51.136022360232957</c:v>
                </c:pt>
                <c:pt idx="111">
                  <c:v>51.18778553441706</c:v>
                </c:pt>
                <c:pt idx="112">
                  <c:v>51.239147410288723</c:v>
                </c:pt>
                <c:pt idx="113">
                  <c:v>51.290114718703649</c:v>
                </c:pt>
                <c:pt idx="114">
                  <c:v>51.340694019745982</c:v>
                </c:pt>
                <c:pt idx="115">
                  <c:v>51.390891708508704</c:v>
                </c:pt>
                <c:pt idx="116">
                  <c:v>51.440714020630303</c:v>
                </c:pt>
                <c:pt idx="117">
                  <c:v>51.490167037599825</c:v>
                </c:pt>
                <c:pt idx="118">
                  <c:v>51.539256691841935</c:v>
                </c:pt>
                <c:pt idx="119">
                  <c:v>51.587988771593054</c:v>
                </c:pt>
                <c:pt idx="120">
                  <c:v>51.636368925578488</c:v>
                </c:pt>
                <c:pt idx="121">
                  <c:v>51.684402667500436</c:v>
                </c:pt>
                <c:pt idx="122">
                  <c:v>51.732095380346244</c:v>
                </c:pt>
                <c:pt idx="123">
                  <c:v>51.779452320524911</c:v>
                </c:pt>
                <c:pt idx="124">
                  <c:v>51.826478621840742</c:v>
                </c:pt>
                <c:pt idx="125">
                  <c:v>51.87317929931119</c:v>
                </c:pt>
                <c:pt idx="126">
                  <c:v>51.919559252836542</c:v>
                </c:pt>
                <c:pt idx="127">
                  <c:v>51.965623270728301</c:v>
                </c:pt>
                <c:pt idx="128">
                  <c:v>52.011376033102586</c:v>
                </c:pt>
                <c:pt idx="129">
                  <c:v>52.056822115144833</c:v>
                </c:pt>
                <c:pt idx="130">
                  <c:v>52.101965990251735</c:v>
                </c:pt>
                <c:pt idx="131">
                  <c:v>52.146812033055703</c:v>
                </c:pt>
                <c:pt idx="132">
                  <c:v>52.191364522337274</c:v>
                </c:pt>
                <c:pt idx="133">
                  <c:v>52.235627643830426</c:v>
                </c:pt>
                <c:pt idx="134">
                  <c:v>52.279605492925349</c:v>
                </c:pt>
                <c:pt idx="135">
                  <c:v>52.323302077273418</c:v>
                </c:pt>
                <c:pt idx="136">
                  <c:v>52.366721319298314</c:v>
                </c:pt>
                <c:pt idx="137">
                  <c:v>52.409867058617493</c:v>
                </c:pt>
                <c:pt idx="138">
                  <c:v>52.452743054377876</c:v>
                </c:pt>
                <c:pt idx="139">
                  <c:v>52.495352987509307</c:v>
                </c:pt>
                <c:pt idx="140">
                  <c:v>52.537700462899124</c:v>
                </c:pt>
                <c:pt idx="141">
                  <c:v>52.579789011491457</c:v>
                </c:pt>
                <c:pt idx="142">
                  <c:v>52.621622092314119</c:v>
                </c:pt>
                <c:pt idx="143">
                  <c:v>52.66320309443612</c:v>
                </c:pt>
                <c:pt idx="144">
                  <c:v>52.70453533885874</c:v>
                </c:pt>
                <c:pt idx="145">
                  <c:v>52.745622080342656</c:v>
                </c:pt>
                <c:pt idx="146">
                  <c:v>52.786466509174062</c:v>
                </c:pt>
                <c:pt idx="147">
                  <c:v>52.827071752871845</c:v>
                </c:pt>
                <c:pt idx="148">
                  <c:v>52.867440877838277</c:v>
                </c:pt>
                <c:pt idx="149">
                  <c:v>52.907576890955752</c:v>
                </c:pt>
                <c:pt idx="150">
                  <c:v>52.947482741131104</c:v>
                </c:pt>
                <c:pt idx="151">
                  <c:v>52.987161320790229</c:v>
                </c:pt>
                <c:pt idx="152">
                  <c:v>53.026615467324369</c:v>
                </c:pt>
                <c:pt idx="153">
                  <c:v>53.065847964490146</c:v>
                </c:pt>
                <c:pt idx="154">
                  <c:v>53.104861543765317</c:v>
                </c:pt>
                <c:pt idx="155">
                  <c:v>53.143658885661573</c:v>
                </c:pt>
                <c:pt idx="156">
                  <c:v>53.182242620996064</c:v>
                </c:pt>
                <c:pt idx="157">
                  <c:v>53.220615332123664</c:v>
                </c:pt>
                <c:pt idx="158">
                  <c:v>53.258779554130669</c:v>
                </c:pt>
                <c:pt idx="159">
                  <c:v>53.296737775991993</c:v>
                </c:pt>
                <c:pt idx="160">
                  <c:v>53.334492441693016</c:v>
                </c:pt>
                <c:pt idx="161">
                  <c:v>53.372045951317119</c:v>
                </c:pt>
                <c:pt idx="162">
                  <c:v>53.409400662100623</c:v>
                </c:pt>
                <c:pt idx="163">
                  <c:v>53.44655888945595</c:v>
                </c:pt>
                <c:pt idx="164">
                  <c:v>53.483522907964165</c:v>
                </c:pt>
                <c:pt idx="165">
                  <c:v>53.520294952338325</c:v>
                </c:pt>
                <c:pt idx="166">
                  <c:v>53.556877218358188</c:v>
                </c:pt>
                <c:pt idx="167">
                  <c:v>53.593271863777751</c:v>
                </c:pt>
                <c:pt idx="168">
                  <c:v>53.629481009206202</c:v>
                </c:pt>
                <c:pt idx="169">
                  <c:v>53.665506738963394</c:v>
                </c:pt>
                <c:pt idx="170">
                  <c:v>53.701351101910831</c:v>
                </c:pt>
                <c:pt idx="171">
                  <c:v>53.737016112258715</c:v>
                </c:pt>
                <c:pt idx="172">
                  <c:v>53.772503750350069</c:v>
                </c:pt>
                <c:pt idx="173">
                  <c:v>53.807815963422826</c:v>
                </c:pt>
                <c:pt idx="174">
                  <c:v>53.842954666350316</c:v>
                </c:pt>
                <c:pt idx="175">
                  <c:v>53.877921742361082</c:v>
                </c:pt>
                <c:pt idx="176">
                  <c:v>53.912719043738825</c:v>
                </c:pt>
                <c:pt idx="177">
                  <c:v>53.947348392502818</c:v>
                </c:pt>
                <c:pt idx="178">
                  <c:v>53.981811581069735</c:v>
                </c:pt>
                <c:pt idx="179">
                  <c:v>54.01611037289738</c:v>
                </c:pt>
                <c:pt idx="180">
                  <c:v>54.050246503110849</c:v>
                </c:pt>
                <c:pt idx="181">
                  <c:v>54.084221679111842</c:v>
                </c:pt>
                <c:pt idx="182">
                  <c:v>54.118037581171627</c:v>
                </c:pt>
                <c:pt idx="183">
                  <c:v>54.151695863007959</c:v>
                </c:pt>
                <c:pt idx="184">
                  <c:v>54.185198152346949</c:v>
                </c:pt>
                <c:pt idx="185">
                  <c:v>54.218546051469815</c:v>
                </c:pt>
                <c:pt idx="186">
                  <c:v>54.251741137745391</c:v>
                </c:pt>
                <c:pt idx="187">
                  <c:v>54.28478496414872</c:v>
                </c:pt>
                <c:pt idx="188">
                  <c:v>54.317679059766</c:v>
                </c:pt>
                <c:pt idx="189">
                  <c:v>54.350424930286671</c:v>
                </c:pt>
                <c:pt idx="190">
                  <c:v>54.383024058482668</c:v>
                </c:pt>
                <c:pt idx="191">
                  <c:v>54.415477904675427</c:v>
                </c:pt>
                <c:pt idx="192">
                  <c:v>54.447787907191106</c:v>
                </c:pt>
                <c:pt idx="193">
                  <c:v>54.47995548280408</c:v>
                </c:pt>
                <c:pt idx="194">
                  <c:v>54.51198202716941</c:v>
                </c:pt>
                <c:pt idx="195">
                  <c:v>54.543868915244417</c:v>
                </c:pt>
                <c:pt idx="196">
                  <c:v>54.575617501699647</c:v>
                </c:pt>
                <c:pt idx="197">
                  <c:v>54.60722912131979</c:v>
                </c:pt>
                <c:pt idx="198">
                  <c:v>54.638705089394527</c:v>
                </c:pt>
                <c:pt idx="199">
                  <c:v>54.670046702099903</c:v>
                </c:pt>
                <c:pt idx="200">
                  <c:v>54.701255236870274</c:v>
                </c:pt>
                <c:pt idx="201">
                  <c:v>54.732331952761299</c:v>
                </c:pt>
                <c:pt idx="202">
                  <c:v>54.763278090803993</c:v>
                </c:pt>
                <c:pt idx="203">
                  <c:v>54.794094874350442</c:v>
                </c:pt>
                <c:pt idx="204">
                  <c:v>54.824783509411013</c:v>
                </c:pt>
                <c:pt idx="205">
                  <c:v>54.85534518498374</c:v>
                </c:pt>
                <c:pt idx="206">
                  <c:v>54.885781073375682</c:v>
                </c:pt>
                <c:pt idx="207">
                  <c:v>54.916092330516825</c:v>
                </c:pt>
                <c:pt idx="208">
                  <c:v>54.946280096266548</c:v>
                </c:pt>
                <c:pt idx="209">
                  <c:v>54.976345494712895</c:v>
                </c:pt>
                <c:pt idx="210">
                  <c:v>55.006289634464949</c:v>
                </c:pt>
                <c:pt idx="211">
                  <c:v>55.036113608938329</c:v>
                </c:pt>
                <c:pt idx="212">
                  <c:v>55.065818496634186</c:v>
                </c:pt>
                <c:pt idx="213">
                  <c:v>55.095405361411721</c:v>
                </c:pt>
                <c:pt idx="214">
                  <c:v>55.124875252754556</c:v>
                </c:pt>
                <c:pt idx="215">
                  <c:v>55.154229206030919</c:v>
                </c:pt>
                <c:pt idx="216">
                  <c:v>55.183468242748091</c:v>
                </c:pt>
                <c:pt idx="217">
                  <c:v>55.212593370800967</c:v>
                </c:pt>
                <c:pt idx="218">
                  <c:v>55.241605584715167</c:v>
                </c:pt>
                <c:pt idx="219">
                  <c:v>55.270505865884608</c:v>
                </c:pt>
                <c:pt idx="220">
                  <c:v>55.299295182803874</c:v>
                </c:pt>
                <c:pt idx="221">
                  <c:v>55.3279744912954</c:v>
                </c:pt>
                <c:pt idx="222">
                  <c:v>55.356544734731656</c:v>
                </c:pt>
                <c:pt idx="223">
                  <c:v>55.385006844252452</c:v>
                </c:pt>
                <c:pt idx="224">
                  <c:v>55.413361738977549</c:v>
                </c:pt>
                <c:pt idx="225">
                  <c:v>55.441610326214558</c:v>
                </c:pt>
                <c:pt idx="226">
                  <c:v>55.469753501662375</c:v>
                </c:pt>
                <c:pt idx="227">
                  <c:v>55.497792149610291</c:v>
                </c:pt>
                <c:pt idx="228">
                  <c:v>55.525727143132762</c:v>
                </c:pt>
                <c:pt idx="229">
                  <c:v>55.553559344279996</c:v>
                </c:pt>
                <c:pt idx="230">
                  <c:v>55.58128960426459</c:v>
                </c:pt>
                <c:pt idx="231">
                  <c:v>55.608918763644077</c:v>
                </c:pt>
                <c:pt idx="232">
                  <c:v>55.636447652499754</c:v>
                </c:pt>
                <c:pt idx="233">
                  <c:v>55.66387709061172</c:v>
                </c:pt>
                <c:pt idx="234">
                  <c:v>55.691207887630142</c:v>
                </c:pt>
                <c:pt idx="235">
                  <c:v>55.718440843243108</c:v>
                </c:pt>
                <c:pt idx="236">
                  <c:v>55.745576747340934</c:v>
                </c:pt>
                <c:pt idx="237">
                  <c:v>55.77261638017707</c:v>
                </c:pt>
                <c:pt idx="238">
                  <c:v>55.799560512525744</c:v>
                </c:pt>
                <c:pt idx="239">
                  <c:v>55.826409905836286</c:v>
                </c:pt>
                <c:pt idx="240">
                  <c:v>55.853165312384441</c:v>
                </c:pt>
                <c:pt idx="241">
                  <c:v>55.879827475420484</c:v>
                </c:pt>
                <c:pt idx="242">
                  <c:v>55.906397129314378</c:v>
                </c:pt>
                <c:pt idx="243">
                  <c:v>55.932874999698122</c:v>
                </c:pt>
                <c:pt idx="244">
                  <c:v>55.959261803605052</c:v>
                </c:pt>
                <c:pt idx="245">
                  <c:v>55.98555824960647</c:v>
                </c:pt>
                <c:pt idx="246">
                  <c:v>56.011765037945601</c:v>
                </c:pt>
                <c:pt idx="247">
                  <c:v>56.037882860668766</c:v>
                </c:pt>
                <c:pt idx="248">
                  <c:v>56.063912401754088</c:v>
                </c:pt>
                <c:pt idx="249">
                  <c:v>56.089854337237611</c:v>
                </c:pt>
                <c:pt idx="250">
                  <c:v>56.115709335336938</c:v>
                </c:pt>
                <c:pt idx="251">
                  <c:v>56.141478056572524</c:v>
                </c:pt>
                <c:pt idx="252">
                  <c:v>56.167161153886525</c:v>
                </c:pt>
                <c:pt idx="253">
                  <c:v>56.192759272759432</c:v>
                </c:pt>
                <c:pt idx="254">
                  <c:v>56.218273051324424</c:v>
                </c:pt>
                <c:pt idx="255">
                  <c:v>56.243703120479481</c:v>
                </c:pt>
                <c:pt idx="256">
                  <c:v>56.269050103997451</c:v>
                </c:pt>
                <c:pt idx="257">
                  <c:v>56.294314618633976</c:v>
                </c:pt>
                <c:pt idx="258">
                  <c:v>56.319497274233278</c:v>
                </c:pt>
                <c:pt idx="259">
                  <c:v>56.344598673832145</c:v>
                </c:pt>
                <c:pt idx="260">
                  <c:v>56.369619413761804</c:v>
                </c:pt>
                <c:pt idx="261">
                  <c:v>56.394560083747905</c:v>
                </c:pt>
                <c:pt idx="262">
                  <c:v>56.419421267008701</c:v>
                </c:pt>
                <c:pt idx="263">
                  <c:v>56.444203540351346</c:v>
                </c:pt>
                <c:pt idx="264">
                  <c:v>56.46890747426643</c:v>
                </c:pt>
                <c:pt idx="265">
                  <c:v>56.493533633020789</c:v>
                </c:pt>
                <c:pt idx="266">
                  <c:v>56.518082574748533</c:v>
                </c:pt>
                <c:pt idx="267">
                  <c:v>56.542554851540494</c:v>
                </c:pt>
                <c:pt idx="268">
                  <c:v>56.566951009532012</c:v>
                </c:pt>
                <c:pt idx="269">
                  <c:v>56.591271588989088</c:v>
                </c:pt>
                <c:pt idx="270">
                  <c:v>56.615517124393023</c:v>
                </c:pt>
                <c:pt idx="271">
                  <c:v>56.639688144523539</c:v>
                </c:pt>
                <c:pt idx="272">
                  <c:v>56.663785172540301</c:v>
                </c:pt>
                <c:pt idx="273">
                  <c:v>56.687808726063132</c:v>
                </c:pt>
                <c:pt idx="274">
                  <c:v>56.711759317250682</c:v>
                </c:pt>
                <c:pt idx="275">
                  <c:v>56.735637452877725</c:v>
                </c:pt>
                <c:pt idx="276">
                  <c:v>56.759443634411141</c:v>
                </c:pt>
                <c:pt idx="277">
                  <c:v>56.783178358084434</c:v>
                </c:pt>
                <c:pt idx="278">
                  <c:v>56.806842114971104</c:v>
                </c:pt>
                <c:pt idx="279">
                  <c:v>56.830435391056554</c:v>
                </c:pt>
                <c:pt idx="280">
                  <c:v>56.853958667308895</c:v>
                </c:pt>
                <c:pt idx="281">
                  <c:v>56.877412419748438</c:v>
                </c:pt>
                <c:pt idx="282">
                  <c:v>56.900797119515971</c:v>
                </c:pt>
                <c:pt idx="283">
                  <c:v>56.924113232939895</c:v>
                </c:pt>
                <c:pt idx="284">
                  <c:v>56.947361221602215</c:v>
                </c:pt>
                <c:pt idx="285">
                  <c:v>56.970541542403289</c:v>
                </c:pt>
                <c:pt idx="286">
                  <c:v>56.993654647625675</c:v>
                </c:pt>
                <c:pt idx="287">
                  <c:v>57.016700984996675</c:v>
                </c:pt>
                <c:pt idx="288">
                  <c:v>57.039680997749898</c:v>
                </c:pt>
                <c:pt idx="289">
                  <c:v>57.062595124685885</c:v>
                </c:pt>
                <c:pt idx="290">
                  <c:v>57.085443800231502</c:v>
                </c:pt>
                <c:pt idx="291">
                  <c:v>57.108227454498568</c:v>
                </c:pt>
                <c:pt idx="292">
                  <c:v>57.130946513341279</c:v>
                </c:pt>
                <c:pt idx="293">
                  <c:v>57.153601398412825</c:v>
                </c:pt>
                <c:pt idx="294">
                  <c:v>57.176192527221005</c:v>
                </c:pt>
                <c:pt idx="295">
                  <c:v>57.198720313182982</c:v>
                </c:pt>
                <c:pt idx="296">
                  <c:v>57.221185165678968</c:v>
                </c:pt>
                <c:pt idx="297">
                  <c:v>57.243587490105256</c:v>
                </c:pt>
                <c:pt idx="298">
                  <c:v>57.265927687926215</c:v>
                </c:pt>
                <c:pt idx="299">
                  <c:v>57.288206156725458</c:v>
                </c:pt>
                <c:pt idx="300">
                  <c:v>57.310423290256267</c:v>
                </c:pt>
                <c:pt idx="301">
                  <c:v>57.332579478491056</c:v>
                </c:pt>
                <c:pt idx="302">
                  <c:v>57.354675107670175</c:v>
                </c:pt>
                <c:pt idx="303">
                  <c:v>57.376710560349835</c:v>
                </c:pt>
                <c:pt idx="304">
                  <c:v>57.398686215449267</c:v>
                </c:pt>
                <c:pt idx="305">
                  <c:v>57.420602448297174</c:v>
                </c:pt>
                <c:pt idx="306">
                  <c:v>57.442459630677405</c:v>
                </c:pt>
                <c:pt idx="307">
                  <c:v>57.464258130873894</c:v>
                </c:pt>
                <c:pt idx="308">
                  <c:v>57.48599831371493</c:v>
                </c:pt>
                <c:pt idx="309">
                  <c:v>57.507680540616626</c:v>
                </c:pt>
                <c:pt idx="310">
                  <c:v>57.529305169625879</c:v>
                </c:pt>
                <c:pt idx="311">
                  <c:v>57.550872555462441</c:v>
                </c:pt>
                <c:pt idx="312">
                  <c:v>57.572383049560479</c:v>
                </c:pt>
                <c:pt idx="313">
                  <c:v>57.59383700010946</c:v>
                </c:pt>
                <c:pt idx="314">
                  <c:v>57.615234752094359</c:v>
                </c:pt>
                <c:pt idx="315">
                  <c:v>57.636576647335232</c:v>
                </c:pt>
                <c:pt idx="316">
                  <c:v>57.6578630245263</c:v>
                </c:pt>
                <c:pt idx="317">
                  <c:v>57.679094219274234</c:v>
                </c:pt>
                <c:pt idx="318">
                  <c:v>57.700270564136019</c:v>
                </c:pt>
                <c:pt idx="319">
                  <c:v>57.72139238865617</c:v>
                </c:pt>
                <c:pt idx="320">
                  <c:v>57.742460019403339</c:v>
                </c:pt>
                <c:pt idx="321">
                  <c:v>57.763473780006464</c:v>
                </c:pt>
                <c:pt idx="322">
                  <c:v>57.784433991190284</c:v>
                </c:pt>
                <c:pt idx="323">
                  <c:v>57.805340970810313</c:v>
                </c:pt>
                <c:pt idx="324">
                  <c:v>57.826195033887409</c:v>
                </c:pt>
                <c:pt idx="325">
                  <c:v>57.846996492641622</c:v>
                </c:pt>
                <c:pt idx="326">
                  <c:v>57.86774565652572</c:v>
                </c:pt>
                <c:pt idx="327">
                  <c:v>57.888442832258129</c:v>
                </c:pt>
                <c:pt idx="328">
                  <c:v>57.909088323855322</c:v>
                </c:pt>
                <c:pt idx="329">
                  <c:v>57.929682432663874</c:v>
                </c:pt>
                <c:pt idx="330">
                  <c:v>57.950225457391944</c:v>
                </c:pt>
                <c:pt idx="331">
                  <c:v>57.970717694140269</c:v>
                </c:pt>
                <c:pt idx="332">
                  <c:v>57.991159436432788</c:v>
                </c:pt>
                <c:pt idx="333">
                  <c:v>58.011550975246728</c:v>
                </c:pt>
                <c:pt idx="334">
                  <c:v>58.031892599042322</c:v>
                </c:pt>
                <c:pt idx="335">
                  <c:v>58.05218459379207</c:v>
                </c:pt>
                <c:pt idx="336">
                  <c:v>58.072427243009521</c:v>
                </c:pt>
                <c:pt idx="337">
                  <c:v>58.092620827777722</c:v>
                </c:pt>
                <c:pt idx="338">
                  <c:v>58.112765626777204</c:v>
                </c:pt>
                <c:pt idx="339">
                  <c:v>58.132861916313566</c:v>
                </c:pt>
                <c:pt idx="340">
                  <c:v>58.152909970344687</c:v>
                </c:pt>
                <c:pt idx="341">
                  <c:v>58.172910060507519</c:v>
                </c:pt>
                <c:pt idx="342">
                  <c:v>58.19286245614451</c:v>
                </c:pt>
                <c:pt idx="343">
                  <c:v>58.212767424329677</c:v>
                </c:pt>
                <c:pt idx="344">
                  <c:v>58.232625229894211</c:v>
                </c:pt>
                <c:pt idx="345">
                  <c:v>58.252436135451887</c:v>
                </c:pt>
                <c:pt idx="346">
                  <c:v>58.272200401423945</c:v>
                </c:pt>
                <c:pt idx="347">
                  <c:v>58.291918286063705</c:v>
                </c:pt>
                <c:pt idx="348">
                  <c:v>58.311590045480848</c:v>
                </c:pt>
                <c:pt idx="349">
                  <c:v>58.331215933665284</c:v>
                </c:pt>
                <c:pt idx="350">
                  <c:v>58.350796202510814</c:v>
                </c:pt>
                <c:pt idx="351">
                  <c:v>58.370331101838289</c:v>
                </c:pt>
                <c:pt idx="352">
                  <c:v>58.389820879418586</c:v>
                </c:pt>
                <c:pt idx="353">
                  <c:v>58.409265780995234</c:v>
                </c:pt>
                <c:pt idx="354">
                  <c:v>58.428666050306717</c:v>
                </c:pt>
                <c:pt idx="355">
                  <c:v>58.448021929108378</c:v>
                </c:pt>
                <c:pt idx="356">
                  <c:v>58.467333657194246</c:v>
                </c:pt>
                <c:pt idx="357">
                  <c:v>58.486601472418315</c:v>
                </c:pt>
                <c:pt idx="358">
                  <c:v>58.505825610715689</c:v>
                </c:pt>
                <c:pt idx="359">
                  <c:v>58.525006306123437</c:v>
                </c:pt>
                <c:pt idx="360">
                  <c:v>58.544143790801023</c:v>
                </c:pt>
                <c:pt idx="361">
                  <c:v>58.563238295050652</c:v>
                </c:pt>
                <c:pt idx="362">
                  <c:v>58.582290047337203</c:v>
                </c:pt>
                <c:pt idx="363">
                  <c:v>58.601299274307912</c:v>
                </c:pt>
                <c:pt idx="364">
                  <c:v>58.620266200811891</c:v>
                </c:pt>
                <c:pt idx="365">
                  <c:v>58.639191049919262</c:v>
                </c:pt>
                <c:pt idx="366">
                  <c:v>58.658074042940058</c:v>
                </c:pt>
                <c:pt idx="367">
                  <c:v>58.676915399442962</c:v>
                </c:pt>
                <c:pt idx="368">
                  <c:v>58.695715337273704</c:v>
                </c:pt>
                <c:pt idx="369">
                  <c:v>58.714474072573204</c:v>
                </c:pt>
                <c:pt idx="370">
                  <c:v>58.733191819795586</c:v>
                </c:pt>
                <c:pt idx="371">
                  <c:v>58.751868791725812</c:v>
                </c:pt>
                <c:pt idx="372">
                  <c:v>58.770505199497237</c:v>
                </c:pt>
                <c:pt idx="373">
                  <c:v>58.789101252608745</c:v>
                </c:pt>
                <c:pt idx="374">
                  <c:v>58.807657158941879</c:v>
                </c:pt>
                <c:pt idx="375">
                  <c:v>58.82617312477754</c:v>
                </c:pt>
                <c:pt idx="376">
                  <c:v>58.844649354812631</c:v>
                </c:pt>
                <c:pt idx="377">
                  <c:v>58.863086052176371</c:v>
                </c:pt>
                <c:pt idx="378">
                  <c:v>58.8814834184465</c:v>
                </c:pt>
                <c:pt idx="379">
                  <c:v>58.899841653665149</c:v>
                </c:pt>
                <c:pt idx="380">
                  <c:v>58.918160956354654</c:v>
                </c:pt>
                <c:pt idx="381">
                  <c:v>58.936441523533013</c:v>
                </c:pt>
                <c:pt idx="382">
                  <c:v>58.954683550729293</c:v>
                </c:pt>
                <c:pt idx="383">
                  <c:v>58.972887231998712</c:v>
                </c:pt>
                <c:pt idx="384">
                  <c:v>58.991052759937638</c:v>
                </c:pt>
                <c:pt idx="385">
                  <c:v>59.009180325698274</c:v>
                </c:pt>
                <c:pt idx="386">
                  <c:v>59.027270119003305</c:v>
                </c:pt>
                <c:pt idx="387">
                  <c:v>59.045322328160232</c:v>
                </c:pt>
                <c:pt idx="388">
                  <c:v>59.06333714007561</c:v>
                </c:pt>
                <c:pt idx="389">
                  <c:v>59.081314740269036</c:v>
                </c:pt>
                <c:pt idx="390">
                  <c:v>59.099255312887031</c:v>
                </c:pt>
                <c:pt idx="391">
                  <c:v>59.1171590407167</c:v>
                </c:pt>
                <c:pt idx="392">
                  <c:v>59.135026105199238</c:v>
                </c:pt>
                <c:pt idx="393">
                  <c:v>59.152856686443286</c:v>
                </c:pt>
                <c:pt idx="394">
                  <c:v>59.170650963238053</c:v>
                </c:pt>
                <c:pt idx="395">
                  <c:v>59.188409113066406</c:v>
                </c:pt>
                <c:pt idx="396">
                  <c:v>59.206131312117627</c:v>
                </c:pt>
                <c:pt idx="397">
                  <c:v>59.223817735300173</c:v>
                </c:pt>
                <c:pt idx="398">
                  <c:v>59.241468556254176</c:v>
                </c:pt>
                <c:pt idx="399">
                  <c:v>59.259083947363813</c:v>
                </c:pt>
                <c:pt idx="400">
                  <c:v>59.276664079769589</c:v>
                </c:pt>
                <c:pt idx="401">
                  <c:v>59.294209123380327</c:v>
                </c:pt>
                <c:pt idx="402">
                  <c:v>59.311719246885204</c:v>
                </c:pt>
                <c:pt idx="403">
                  <c:v>59.329194617765445</c:v>
                </c:pt>
                <c:pt idx="404">
                  <c:v>59.346635402306042</c:v>
                </c:pt>
                <c:pt idx="405">
                  <c:v>59.364041765607197</c:v>
                </c:pt>
                <c:pt idx="406">
                  <c:v>59.381413871595726</c:v>
                </c:pt>
                <c:pt idx="407">
                  <c:v>59.398751883036283</c:v>
                </c:pt>
                <c:pt idx="408">
                  <c:v>59.416055961542433</c:v>
                </c:pt>
                <c:pt idx="409">
                  <c:v>59.433326267587653</c:v>
                </c:pt>
                <c:pt idx="410">
                  <c:v>59.450562960516116</c:v>
                </c:pt>
                <c:pt idx="411">
                  <c:v>59.46776619855342</c:v>
                </c:pt>
                <c:pt idx="412">
                  <c:v>59.484936138817154</c:v>
                </c:pt>
                <c:pt idx="413">
                  <c:v>59.502072937327384</c:v>
                </c:pt>
                <c:pt idx="414">
                  <c:v>59.519176749016893</c:v>
                </c:pt>
                <c:pt idx="415">
                  <c:v>59.536247727741475</c:v>
                </c:pt>
                <c:pt idx="416">
                  <c:v>59.553286026289975</c:v>
                </c:pt>
                <c:pt idx="417">
                  <c:v>59.570291796394258</c:v>
                </c:pt>
                <c:pt idx="418">
                  <c:v>59.58726518873906</c:v>
                </c:pt>
                <c:pt idx="419">
                  <c:v>59.604206352971737</c:v>
                </c:pt>
                <c:pt idx="420">
                  <c:v>59.62111543771185</c:v>
                </c:pt>
                <c:pt idx="421">
                  <c:v>59.637992590560735</c:v>
                </c:pt>
                <c:pt idx="422">
                  <c:v>59.654837958110846</c:v>
                </c:pt>
                <c:pt idx="423">
                  <c:v>59.671651685955034</c:v>
                </c:pt>
                <c:pt idx="424">
                  <c:v>59.688433918695821</c:v>
                </c:pt>
                <c:pt idx="425">
                  <c:v>59.70518479995436</c:v>
                </c:pt>
                <c:pt idx="426">
                  <c:v>59.721904472379492</c:v>
                </c:pt>
                <c:pt idx="427">
                  <c:v>59.738593077656603</c:v>
                </c:pt>
                <c:pt idx="428">
                  <c:v>59.755250756516318</c:v>
                </c:pt>
                <c:pt idx="429">
                  <c:v>59.77187764874332</c:v>
                </c:pt>
                <c:pt idx="430">
                  <c:v>59.788473893184737</c:v>
                </c:pt>
                <c:pt idx="431">
                  <c:v>59.805039627758767</c:v>
                </c:pt>
                <c:pt idx="432">
                  <c:v>59.821574989462981</c:v>
                </c:pt>
                <c:pt idx="433">
                  <c:v>59.838080114382628</c:v>
                </c:pt>
                <c:pt idx="434">
                  <c:v>59.85455513769881</c:v>
                </c:pt>
                <c:pt idx="435">
                  <c:v>59.87100019369656</c:v>
                </c:pt>
                <c:pt idx="436">
                  <c:v>59.887415415772928</c:v>
                </c:pt>
                <c:pt idx="437">
                  <c:v>59.903800936444789</c:v>
                </c:pt>
                <c:pt idx="438">
                  <c:v>59.920156887356761</c:v>
                </c:pt>
                <c:pt idx="439">
                  <c:v>59.936483399288875</c:v>
                </c:pt>
                <c:pt idx="440">
                  <c:v>59.95278060216431</c:v>
                </c:pt>
                <c:pt idx="441">
                  <c:v>59.969048625056878</c:v>
                </c:pt>
                <c:pt idx="442">
                  <c:v>59.985287596198567</c:v>
                </c:pt>
                <c:pt idx="443">
                  <c:v>60.001497642986912</c:v>
                </c:pt>
                <c:pt idx="444">
                  <c:v>60.017678891992354</c:v>
                </c:pt>
                <c:pt idx="445">
                  <c:v>60.033831468965438</c:v>
                </c:pt>
                <c:pt idx="446">
                  <c:v>60.049955498843985</c:v>
                </c:pt>
                <c:pt idx="447">
                  <c:v>60.066051105760224</c:v>
                </c:pt>
                <c:pt idx="448">
                  <c:v>60.082118413047731</c:v>
                </c:pt>
                <c:pt idx="449">
                  <c:v>60.098157543248391</c:v>
                </c:pt>
                <c:pt idx="450">
                  <c:v>60.114168618119251</c:v>
                </c:pt>
                <c:pt idx="451">
                  <c:v>60.130151758639293</c:v>
                </c:pt>
                <c:pt idx="452">
                  <c:v>60.146107085016155</c:v>
                </c:pt>
                <c:pt idx="453">
                  <c:v>60.162034716692752</c:v>
                </c:pt>
                <c:pt idx="454">
                  <c:v>60.177934772353836</c:v>
                </c:pt>
                <c:pt idx="455">
                  <c:v>60.1938073699325</c:v>
                </c:pt>
                <c:pt idx="456">
                  <c:v>60.209652626616609</c:v>
                </c:pt>
                <c:pt idx="457">
                  <c:v>60.225470658855102</c:v>
                </c:pt>
                <c:pt idx="458">
                  <c:v>60.241261582364366</c:v>
                </c:pt>
                <c:pt idx="459">
                  <c:v>60.257025512134355</c:v>
                </c:pt>
                <c:pt idx="460">
                  <c:v>60.272762562434828</c:v>
                </c:pt>
                <c:pt idx="461">
                  <c:v>60.288472846821406</c:v>
                </c:pt>
                <c:pt idx="462">
                  <c:v>60.304156478141543</c:v>
                </c:pt>
                <c:pt idx="463">
                  <c:v>60.319813568540582</c:v>
                </c:pt>
                <c:pt idx="464">
                  <c:v>60.335444229467591</c:v>
                </c:pt>
                <c:pt idx="465">
                  <c:v>60.35104857168119</c:v>
                </c:pt>
                <c:pt idx="466">
                  <c:v>60.366626705255371</c:v>
                </c:pt>
                <c:pt idx="467">
                  <c:v>60.382178739585157</c:v>
                </c:pt>
                <c:pt idx="468">
                  <c:v>60.3977047833923</c:v>
                </c:pt>
                <c:pt idx="469">
                  <c:v>60.413204944730843</c:v>
                </c:pt>
                <c:pt idx="470">
                  <c:v>60.428679330992679</c:v>
                </c:pt>
                <c:pt idx="471">
                  <c:v>60.444128048913022</c:v>
                </c:pt>
                <c:pt idx="472">
                  <c:v>60.459551204575817</c:v>
                </c:pt>
                <c:pt idx="473">
                  <c:v>60.474948903419119</c:v>
                </c:pt>
                <c:pt idx="474">
                  <c:v>60.490321250240392</c:v>
                </c:pt>
                <c:pt idx="475">
                  <c:v>60.505668349201805</c:v>
                </c:pt>
                <c:pt idx="476">
                  <c:v>60.520990303835354</c:v>
                </c:pt>
                <c:pt idx="477">
                  <c:v>60.536287217048077</c:v>
                </c:pt>
                <c:pt idx="478">
                  <c:v>60.551559191127147</c:v>
                </c:pt>
                <c:pt idx="479">
                  <c:v>60.56680632774485</c:v>
                </c:pt>
                <c:pt idx="480">
                  <c:v>60.582028727963689</c:v>
                </c:pt>
                <c:pt idx="481">
                  <c:v>60.597226492241212</c:v>
                </c:pt>
                <c:pt idx="482">
                  <c:v>60.612399720434958</c:v>
                </c:pt>
                <c:pt idx="483">
                  <c:v>60.627548511807319</c:v>
                </c:pt>
                <c:pt idx="484">
                  <c:v>60.642672965030272</c:v>
                </c:pt>
                <c:pt idx="485">
                  <c:v>60.65777317819019</c:v>
                </c:pt>
                <c:pt idx="486">
                  <c:v>60.672849248792467</c:v>
                </c:pt>
                <c:pt idx="487">
                  <c:v>60.687901273766244</c:v>
                </c:pt>
                <c:pt idx="488">
                  <c:v>60.702929349468974</c:v>
                </c:pt>
                <c:pt idx="489">
                  <c:v>60.717933571690928</c:v>
                </c:pt>
                <c:pt idx="490">
                  <c:v>60.732914035659817</c:v>
                </c:pt>
                <c:pt idx="491">
                  <c:v>60.747870836045188</c:v>
                </c:pt>
                <c:pt idx="492">
                  <c:v>60.762804066962815</c:v>
                </c:pt>
                <c:pt idx="493">
                  <c:v>60.777713821979169</c:v>
                </c:pt>
                <c:pt idx="494">
                  <c:v>60.792600194115664</c:v>
                </c:pt>
                <c:pt idx="495">
                  <c:v>60.80746327585301</c:v>
                </c:pt>
                <c:pt idx="496">
                  <c:v>60.82230315913543</c:v>
                </c:pt>
                <c:pt idx="497">
                  <c:v>60.837119935374893</c:v>
                </c:pt>
                <c:pt idx="498">
                  <c:v>60.851913695455238</c:v>
                </c:pt>
                <c:pt idx="499">
                  <c:v>60.866684529736339</c:v>
                </c:pt>
                <c:pt idx="500">
                  <c:v>60.881432528058184</c:v>
                </c:pt>
                <c:pt idx="501">
                  <c:v>60.896157779744897</c:v>
                </c:pt>
                <c:pt idx="502">
                  <c:v>60.910860373608784</c:v>
                </c:pt>
                <c:pt idx="503">
                  <c:v>60.925540397954244</c:v>
                </c:pt>
                <c:pt idx="504">
                  <c:v>60.940197940581768</c:v>
                </c:pt>
                <c:pt idx="505">
                  <c:v>60.954833088791752</c:v>
                </c:pt>
                <c:pt idx="506">
                  <c:v>60.969445929388414</c:v>
                </c:pt>
                <c:pt idx="507">
                  <c:v>60.984036548683576</c:v>
                </c:pt>
                <c:pt idx="508">
                  <c:v>60.998605032500457</c:v>
                </c:pt>
                <c:pt idx="509">
                  <c:v>61.013151466177412</c:v>
                </c:pt>
                <c:pt idx="510">
                  <c:v>61.027675934571604</c:v>
                </c:pt>
                <c:pt idx="511">
                  <c:v>61.042178522062748</c:v>
                </c:pt>
                <c:pt idx="512">
                  <c:v>61.056659312556683</c:v>
                </c:pt>
                <c:pt idx="513">
                  <c:v>61.071118389489008</c:v>
                </c:pt>
                <c:pt idx="514">
                  <c:v>61.085555835828636</c:v>
                </c:pt>
                <c:pt idx="515">
                  <c:v>61.099971734081322</c:v>
                </c:pt>
                <c:pt idx="516">
                  <c:v>61.114366166293166</c:v>
                </c:pt>
                <c:pt idx="517">
                  <c:v>61.1287392140541</c:v>
                </c:pt>
                <c:pt idx="518">
                  <c:v>61.143090958501297</c:v>
                </c:pt>
                <c:pt idx="519">
                  <c:v>61.157421480322576</c:v>
                </c:pt>
                <c:pt idx="520">
                  <c:v>61.171730859759784</c:v>
                </c:pt>
                <c:pt idx="521">
                  <c:v>61.186019176612113</c:v>
                </c:pt>
                <c:pt idx="522">
                  <c:v>61.200286510239437</c:v>
                </c:pt>
                <c:pt idx="523">
                  <c:v>61.214532939565558</c:v>
                </c:pt>
                <c:pt idx="524">
                  <c:v>61.228758543081476</c:v>
                </c:pt>
                <c:pt idx="525">
                  <c:v>61.242963398848573</c:v>
                </c:pt>
                <c:pt idx="526">
                  <c:v>61.25714758450183</c:v>
                </c:pt>
                <c:pt idx="527">
                  <c:v>61.271311177252969</c:v>
                </c:pt>
                <c:pt idx="528">
                  <c:v>61.285454253893569</c:v>
                </c:pt>
                <c:pt idx="529">
                  <c:v>61.299576890798186</c:v>
                </c:pt>
                <c:pt idx="530">
                  <c:v>61.313679163927404</c:v>
                </c:pt>
                <c:pt idx="531">
                  <c:v>61.327761148830874</c:v>
                </c:pt>
                <c:pt idx="532">
                  <c:v>61.341822920650323</c:v>
                </c:pt>
                <c:pt idx="533">
                  <c:v>61.355864554122597</c:v>
                </c:pt>
                <c:pt idx="534">
                  <c:v>61.369886123582511</c:v>
                </c:pt>
                <c:pt idx="535">
                  <c:v>61.383887702965879</c:v>
                </c:pt>
                <c:pt idx="536">
                  <c:v>61.397869365812362</c:v>
                </c:pt>
                <c:pt idx="537">
                  <c:v>61.411831185268348</c:v>
                </c:pt>
                <c:pt idx="538">
                  <c:v>61.425773234089846</c:v>
                </c:pt>
                <c:pt idx="539">
                  <c:v>61.439695584645264</c:v>
                </c:pt>
                <c:pt idx="540">
                  <c:v>61.453598308918217</c:v>
                </c:pt>
                <c:pt idx="541">
                  <c:v>61.467481478510322</c:v>
                </c:pt>
                <c:pt idx="542">
                  <c:v>61.48134516464394</c:v>
                </c:pt>
                <c:pt idx="543">
                  <c:v>61.495189438164886</c:v>
                </c:pt>
                <c:pt idx="544">
                  <c:v>61.509014369545142</c:v>
                </c:pt>
                <c:pt idx="545">
                  <c:v>61.522820028885519</c:v>
                </c:pt>
                <c:pt idx="546">
                  <c:v>61.536606485918348</c:v>
                </c:pt>
                <c:pt idx="547">
                  <c:v>61.550373810010051</c:v>
                </c:pt>
                <c:pt idx="548">
                  <c:v>61.564122070163798</c:v>
                </c:pt>
                <c:pt idx="549">
                  <c:v>61.577851335022032</c:v>
                </c:pt>
                <c:pt idx="550">
                  <c:v>61.591561672869098</c:v>
                </c:pt>
                <c:pt idx="551">
                  <c:v>61.605253151633718</c:v>
                </c:pt>
                <c:pt idx="552">
                  <c:v>61.618925838891535</c:v>
                </c:pt>
                <c:pt idx="553">
                  <c:v>61.632579801867593</c:v>
                </c:pt>
                <c:pt idx="554">
                  <c:v>61.64621510743882</c:v>
                </c:pt>
                <c:pt idx="555">
                  <c:v>61.659831822136439</c:v>
                </c:pt>
                <c:pt idx="556">
                  <c:v>61.673430012148458</c:v>
                </c:pt>
                <c:pt idx="557">
                  <c:v>61.687009743322008</c:v>
                </c:pt>
                <c:pt idx="558">
                  <c:v>61.700571081165776</c:v>
                </c:pt>
                <c:pt idx="559">
                  <c:v>61.714114090852313</c:v>
                </c:pt>
                <c:pt idx="560">
                  <c:v>61.727638837220447</c:v>
                </c:pt>
                <c:pt idx="561">
                  <c:v>61.741145384777546</c:v>
                </c:pt>
                <c:pt idx="562">
                  <c:v>61.75463379770185</c:v>
                </c:pt>
                <c:pt idx="563">
                  <c:v>61.768104139844731</c:v>
                </c:pt>
                <c:pt idx="564">
                  <c:v>61.781556474732973</c:v>
                </c:pt>
                <c:pt idx="565">
                  <c:v>61.79499086557103</c:v>
                </c:pt>
                <c:pt idx="566">
                  <c:v>61.808407375243178</c:v>
                </c:pt>
                <c:pt idx="567">
                  <c:v>61.821806066315808</c:v>
                </c:pt>
                <c:pt idx="568">
                  <c:v>61.835187001039543</c:v>
                </c:pt>
                <c:pt idx="569">
                  <c:v>61.848550241351454</c:v>
                </c:pt>
                <c:pt idx="570">
                  <c:v>61.861895848877161</c:v>
                </c:pt>
                <c:pt idx="571">
                  <c:v>61.875223884933007</c:v>
                </c:pt>
                <c:pt idx="572">
                  <c:v>61.888534410528109</c:v>
                </c:pt>
                <c:pt idx="573">
                  <c:v>61.901827486366521</c:v>
                </c:pt>
                <c:pt idx="574">
                  <c:v>61.915103172849264</c:v>
                </c:pt>
                <c:pt idx="575">
                  <c:v>61.928361530076387</c:v>
                </c:pt>
                <c:pt idx="576">
                  <c:v>61.941602617849007</c:v>
                </c:pt>
                <c:pt idx="577">
                  <c:v>61.954826495671362</c:v>
                </c:pt>
                <c:pt idx="578">
                  <c:v>61.968033222752787</c:v>
                </c:pt>
                <c:pt idx="579">
                  <c:v>61.981222858009673</c:v>
                </c:pt>
                <c:pt idx="580">
                  <c:v>61.994395460067508</c:v>
                </c:pt>
                <c:pt idx="581">
                  <c:v>62.00755108726279</c:v>
                </c:pt>
                <c:pt idx="582">
                  <c:v>62.020689797644962</c:v>
                </c:pt>
                <c:pt idx="583">
                  <c:v>62.033811648978343</c:v>
                </c:pt>
                <c:pt idx="584">
                  <c:v>62.046916698744049</c:v>
                </c:pt>
                <c:pt idx="585">
                  <c:v>62.060005004141857</c:v>
                </c:pt>
                <c:pt idx="586">
                  <c:v>62.073076622092096</c:v>
                </c:pt>
                <c:pt idx="587">
                  <c:v>62.086131609237512</c:v>
                </c:pt>
                <c:pt idx="588">
                  <c:v>62.099170021945071</c:v>
                </c:pt>
                <c:pt idx="589">
                  <c:v>62.11219191630785</c:v>
                </c:pt>
                <c:pt idx="590">
                  <c:v>62.125197348146799</c:v>
                </c:pt>
                <c:pt idx="591">
                  <c:v>62.138186373012559</c:v>
                </c:pt>
                <c:pt idx="592">
                  <c:v>62.151159046187246</c:v>
                </c:pt>
                <c:pt idx="593">
                  <c:v>62.164115422686216</c:v>
                </c:pt>
                <c:pt idx="594">
                  <c:v>62.17705555725982</c:v>
                </c:pt>
                <c:pt idx="595">
                  <c:v>62.189979504395133</c:v>
                </c:pt>
                <c:pt idx="596">
                  <c:v>62.202887318317707</c:v>
                </c:pt>
                <c:pt idx="597">
                  <c:v>62.215779052993234</c:v>
                </c:pt>
                <c:pt idx="598">
                  <c:v>62.228654762129302</c:v>
                </c:pt>
                <c:pt idx="599">
                  <c:v>62.241514499177036</c:v>
                </c:pt>
                <c:pt idx="600">
                  <c:v>62.254358317332773</c:v>
                </c:pt>
                <c:pt idx="601">
                  <c:v>62.267186269539742</c:v>
                </c:pt>
                <c:pt idx="602">
                  <c:v>62.279998408489675</c:v>
                </c:pt>
                <c:pt idx="603">
                  <c:v>62.292794786624462</c:v>
                </c:pt>
                <c:pt idx="604">
                  <c:v>62.305575456137724</c:v>
                </c:pt>
                <c:pt idx="605">
                  <c:v>62.318340468976494</c:v>
                </c:pt>
                <c:pt idx="606">
                  <c:v>62.331089876842725</c:v>
                </c:pt>
                <c:pt idx="607">
                  <c:v>62.343823731194931</c:v>
                </c:pt>
                <c:pt idx="608">
                  <c:v>62.356542083249678</c:v>
                </c:pt>
                <c:pt idx="609">
                  <c:v>62.369244983983222</c:v>
                </c:pt>
                <c:pt idx="610">
                  <c:v>62.381932484132982</c:v>
                </c:pt>
                <c:pt idx="611">
                  <c:v>62.394604634199112</c:v>
                </c:pt>
                <c:pt idx="612">
                  <c:v>62.407261484445975</c:v>
                </c:pt>
                <c:pt idx="613">
                  <c:v>62.41990308490368</c:v>
                </c:pt>
                <c:pt idx="614">
                  <c:v>62.432529485369557</c:v>
                </c:pt>
                <c:pt idx="615">
                  <c:v>62.445140735409645</c:v>
                </c:pt>
                <c:pt idx="616">
                  <c:v>62.457736884360109</c:v>
                </c:pt>
                <c:pt idx="617">
                  <c:v>62.470317981328819</c:v>
                </c:pt>
                <c:pt idx="618">
                  <c:v>62.482884075196637</c:v>
                </c:pt>
                <c:pt idx="619">
                  <c:v>62.495435214618965</c:v>
                </c:pt>
                <c:pt idx="620">
                  <c:v>62.507971448027128</c:v>
                </c:pt>
                <c:pt idx="621">
                  <c:v>62.52049282362978</c:v>
                </c:pt>
                <c:pt idx="622">
                  <c:v>62.532999389414293</c:v>
                </c:pt>
                <c:pt idx="623">
                  <c:v>62.545491193148187</c:v>
                </c:pt>
                <c:pt idx="624">
                  <c:v>62.557968282380465</c:v>
                </c:pt>
                <c:pt idx="625">
                  <c:v>62.570430704442991</c:v>
                </c:pt>
                <c:pt idx="626">
                  <c:v>62.582878506451856</c:v>
                </c:pt>
                <c:pt idx="627">
                  <c:v>62.595311735308705</c:v>
                </c:pt>
                <c:pt idx="628">
                  <c:v>62.607730437702109</c:v>
                </c:pt>
                <c:pt idx="629">
                  <c:v>62.620134660108846</c:v>
                </c:pt>
                <c:pt idx="630">
                  <c:v>62.632524448795216</c:v>
                </c:pt>
                <c:pt idx="631">
                  <c:v>62.644899849818415</c:v>
                </c:pt>
                <c:pt idx="632">
                  <c:v>62.65726090902772</c:v>
                </c:pt>
                <c:pt idx="633">
                  <c:v>62.669607672065851</c:v>
                </c:pt>
                <c:pt idx="634">
                  <c:v>62.681940184370227</c:v>
                </c:pt>
                <c:pt idx="635">
                  <c:v>62.694258491174224</c:v>
                </c:pt>
                <c:pt idx="636">
                  <c:v>62.706562637508434</c:v>
                </c:pt>
                <c:pt idx="637">
                  <c:v>62.718852668201897</c:v>
                </c:pt>
                <c:pt idx="638">
                  <c:v>62.731128627883351</c:v>
                </c:pt>
                <c:pt idx="639">
                  <c:v>62.743390560982462</c:v>
                </c:pt>
                <c:pt idx="640">
                  <c:v>62.755638511731021</c:v>
                </c:pt>
                <c:pt idx="641">
                  <c:v>62.767872524164169</c:v>
                </c:pt>
                <c:pt idx="642">
                  <c:v>62.780092642121581</c:v>
                </c:pt>
                <c:pt idx="643">
                  <c:v>62.792298909248672</c:v>
                </c:pt>
                <c:pt idx="644">
                  <c:v>62.804491368997773</c:v>
                </c:pt>
                <c:pt idx="645">
                  <c:v>62.81667006462925</c:v>
                </c:pt>
                <c:pt idx="646">
                  <c:v>62.828835039212791</c:v>
                </c:pt>
                <c:pt idx="647">
                  <c:v>62.840986335628401</c:v>
                </c:pt>
                <c:pt idx="648">
                  <c:v>62.853123996567689</c:v>
                </c:pt>
                <c:pt idx="649">
                  <c:v>62.865248064534896</c:v>
                </c:pt>
                <c:pt idx="650">
                  <c:v>62.877358581848107</c:v>
                </c:pt>
                <c:pt idx="651">
                  <c:v>62.889455590640281</c:v>
                </c:pt>
                <c:pt idx="652">
                  <c:v>62.901539132860464</c:v>
                </c:pt>
                <c:pt idx="653">
                  <c:v>62.913609250274796</c:v>
                </c:pt>
                <c:pt idx="654">
                  <c:v>62.92566598446767</c:v>
                </c:pt>
                <c:pt idx="655">
                  <c:v>62.937709376842811</c:v>
                </c:pt>
                <c:pt idx="656">
                  <c:v>62.949739468624294</c:v>
                </c:pt>
                <c:pt idx="657">
                  <c:v>62.961756300857694</c:v>
                </c:pt>
                <c:pt idx="658">
                  <c:v>62.973759914411097</c:v>
                </c:pt>
                <c:pt idx="659">
                  <c:v>62.985750349976172</c:v>
                </c:pt>
                <c:pt idx="660">
                  <c:v>62.997727648069215</c:v>
                </c:pt>
                <c:pt idx="661">
                  <c:v>63.009691849032187</c:v>
                </c:pt>
                <c:pt idx="662">
                  <c:v>63.021642993033744</c:v>
                </c:pt>
                <c:pt idx="663">
                  <c:v>63.033581120070266</c:v>
                </c:pt>
                <c:pt idx="664">
                  <c:v>63.045506269966843</c:v>
                </c:pt>
                <c:pt idx="665">
                  <c:v>63.057418482378353</c:v>
                </c:pt>
                <c:pt idx="666">
                  <c:v>63.069317796790365</c:v>
                </c:pt>
                <c:pt idx="667">
                  <c:v>63.081204252520216</c:v>
                </c:pt>
                <c:pt idx="668">
                  <c:v>63.093077888717964</c:v>
                </c:pt>
                <c:pt idx="669">
                  <c:v>63.104938744367374</c:v>
                </c:pt>
                <c:pt idx="670">
                  <c:v>63.116786858286851</c:v>
                </c:pt>
                <c:pt idx="671">
                  <c:v>63.128622269130474</c:v>
                </c:pt>
                <c:pt idx="672">
                  <c:v>63.140445015388906</c:v>
                </c:pt>
                <c:pt idx="673">
                  <c:v>63.152255135390348</c:v>
                </c:pt>
                <c:pt idx="674">
                  <c:v>63.164052667301519</c:v>
                </c:pt>
                <c:pt idx="675">
                  <c:v>63.175837649128532</c:v>
                </c:pt>
                <c:pt idx="676">
                  <c:v>63.187610118717878</c:v>
                </c:pt>
                <c:pt idx="677">
                  <c:v>63.199370113757332</c:v>
                </c:pt>
                <c:pt idx="678">
                  <c:v>63.211117671776861</c:v>
                </c:pt>
                <c:pt idx="679">
                  <c:v>63.222852830149527</c:v>
                </c:pt>
                <c:pt idx="680">
                  <c:v>63.234575626092443</c:v>
                </c:pt>
                <c:pt idx="681">
                  <c:v>63.246286096667596</c:v>
                </c:pt>
                <c:pt idx="682">
                  <c:v>63.257984278782793</c:v>
                </c:pt>
                <c:pt idx="683">
                  <c:v>63.269670209192519</c:v>
                </c:pt>
                <c:pt idx="684">
                  <c:v>63.28134392449882</c:v>
                </c:pt>
                <c:pt idx="685">
                  <c:v>63.293005461152198</c:v>
                </c:pt>
                <c:pt idx="686">
                  <c:v>63.304654855452419</c:v>
                </c:pt>
                <c:pt idx="687">
                  <c:v>63.316292143549468</c:v>
                </c:pt>
                <c:pt idx="688">
                  <c:v>63.327917361444264</c:v>
                </c:pt>
                <c:pt idx="689">
                  <c:v>63.339530544989671</c:v>
                </c:pt>
                <c:pt idx="690">
                  <c:v>63.351131729891208</c:v>
                </c:pt>
                <c:pt idx="691">
                  <c:v>63.362720951707942</c:v>
                </c:pt>
                <c:pt idx="692">
                  <c:v>63.374298245853311</c:v>
                </c:pt>
                <c:pt idx="693">
                  <c:v>63.385863647595954</c:v>
                </c:pt>
                <c:pt idx="694">
                  <c:v>63.397417192060502</c:v>
                </c:pt>
                <c:pt idx="695">
                  <c:v>63.408958914228421</c:v>
                </c:pt>
                <c:pt idx="696">
                  <c:v>63.420488848938803</c:v>
                </c:pt>
                <c:pt idx="697">
                  <c:v>63.432007030889181</c:v>
                </c:pt>
                <c:pt idx="698">
                  <c:v>63.443513494636285</c:v>
                </c:pt>
                <c:pt idx="699">
                  <c:v>63.455008274596892</c:v>
                </c:pt>
                <c:pt idx="700">
                  <c:v>63.466491405048558</c:v>
                </c:pt>
                <c:pt idx="701">
                  <c:v>63.477962920130416</c:v>
                </c:pt>
                <c:pt idx="702">
                  <c:v>63.489422853843962</c:v>
                </c:pt>
                <c:pt idx="703">
                  <c:v>63.500871240053812</c:v>
                </c:pt>
                <c:pt idx="704">
                  <c:v>63.512308112488448</c:v>
                </c:pt>
                <c:pt idx="705">
                  <c:v>63.523733504740989</c:v>
                </c:pt>
                <c:pt idx="706">
                  <c:v>63.535147450269974</c:v>
                </c:pt>
                <c:pt idx="707">
                  <c:v>63.546549982400052</c:v>
                </c:pt>
                <c:pt idx="708">
                  <c:v>63.55794113432276</c:v>
                </c:pt>
                <c:pt idx="709">
                  <c:v>63.56932093909726</c:v>
                </c:pt>
                <c:pt idx="710">
                  <c:v>63.580689429651038</c:v>
                </c:pt>
                <c:pt idx="711">
                  <c:v>63.592046638780687</c:v>
                </c:pt>
                <c:pt idx="712">
                  <c:v>63.603392599152563</c:v>
                </c:pt>
                <c:pt idx="713">
                  <c:v>63.614727343303564</c:v>
                </c:pt>
                <c:pt idx="714">
                  <c:v>63.62605090364179</c:v>
                </c:pt>
                <c:pt idx="715">
                  <c:v>63.637363312447278</c:v>
                </c:pt>
                <c:pt idx="716">
                  <c:v>63.64866460187271</c:v>
                </c:pt>
                <c:pt idx="717">
                  <c:v>63.659954803944075</c:v>
                </c:pt>
                <c:pt idx="718">
                  <c:v>63.671233950561408</c:v>
                </c:pt>
                <c:pt idx="719">
                  <c:v>63.68250207349945</c:v>
                </c:pt>
                <c:pt idx="720">
                  <c:v>63.693759204408316</c:v>
                </c:pt>
                <c:pt idx="721">
                  <c:v>63.70500537481422</c:v>
                </c:pt>
                <c:pt idx="722">
                  <c:v>63.716240616120103</c:v>
                </c:pt>
                <c:pt idx="723">
                  <c:v>63.727464959606337</c:v>
                </c:pt>
                <c:pt idx="724">
                  <c:v>63.738678436431357</c:v>
                </c:pt>
                <c:pt idx="725">
                  <c:v>63.749881077632367</c:v>
                </c:pt>
                <c:pt idx="726">
                  <c:v>63.761072914125933</c:v>
                </c:pt>
                <c:pt idx="727">
                  <c:v>63.772253976708683</c:v>
                </c:pt>
                <c:pt idx="728">
                  <c:v>63.783424296057959</c:v>
                </c:pt>
                <c:pt idx="729">
                  <c:v>63.79458390273242</c:v>
                </c:pt>
                <c:pt idx="730">
                  <c:v>63.805732827172704</c:v>
                </c:pt>
                <c:pt idx="731">
                  <c:v>63.81687109970207</c:v>
                </c:pt>
                <c:pt idx="732">
                  <c:v>63.827998750527016</c:v>
                </c:pt>
                <c:pt idx="733">
                  <c:v>63.839115809737891</c:v>
                </c:pt>
                <c:pt idx="734">
                  <c:v>63.850222307309565</c:v>
                </c:pt>
                <c:pt idx="735">
                  <c:v>63.861318273101993</c:v>
                </c:pt>
                <c:pt idx="736">
                  <c:v>63.872403736860846</c:v>
                </c:pt>
                <c:pt idx="737">
                  <c:v>63.88347872821813</c:v>
                </c:pt>
                <c:pt idx="738">
                  <c:v>63.894543276692801</c:v>
                </c:pt>
                <c:pt idx="739">
                  <c:v>63.905597411691332</c:v>
                </c:pt>
                <c:pt idx="740">
                  <c:v>63.916641162508327</c:v>
                </c:pt>
                <c:pt idx="741">
                  <c:v>63.927674558327148</c:v>
                </c:pt>
                <c:pt idx="742">
                  <c:v>63.938697628220432</c:v>
                </c:pt>
                <c:pt idx="743">
                  <c:v>63.949710401150753</c:v>
                </c:pt>
                <c:pt idx="744">
                  <c:v>63.96071290597115</c:v>
                </c:pt>
                <c:pt idx="745">
                  <c:v>63.971705171425732</c:v>
                </c:pt>
                <c:pt idx="746">
                  <c:v>63.982687226150254</c:v>
                </c:pt>
                <c:pt idx="747">
                  <c:v>63.993659098672644</c:v>
                </c:pt>
                <c:pt idx="748">
                  <c:v>64.004620817413652</c:v>
                </c:pt>
                <c:pt idx="749">
                  <c:v>64.015572410687327</c:v>
                </c:pt>
                <c:pt idx="750">
                  <c:v>64.026513906701652</c:v>
                </c:pt>
                <c:pt idx="751">
                  <c:v>64.037445333559006</c:v>
                </c:pt>
                <c:pt idx="752">
                  <c:v>64.048366719256833</c:v>
                </c:pt>
                <c:pt idx="753">
                  <c:v>64.0592780916881</c:v>
                </c:pt>
                <c:pt idx="754">
                  <c:v>64.07017947864189</c:v>
                </c:pt>
                <c:pt idx="755">
                  <c:v>64.081070907803891</c:v>
                </c:pt>
                <c:pt idx="756">
                  <c:v>64.091952406757017</c:v>
                </c:pt>
                <c:pt idx="757">
                  <c:v>64.102824002981862</c:v>
                </c:pt>
                <c:pt idx="758">
                  <c:v>64.113685723857259</c:v>
                </c:pt>
                <c:pt idx="759">
                  <c:v>64.124537596660858</c:v>
                </c:pt>
                <c:pt idx="760">
                  <c:v>64.135379648569554</c:v>
                </c:pt>
                <c:pt idx="761">
                  <c:v>64.146211906660099</c:v>
                </c:pt>
                <c:pt idx="762">
                  <c:v>64.157034397909541</c:v>
                </c:pt>
                <c:pt idx="763">
                  <c:v>64.167847149195808</c:v>
                </c:pt>
                <c:pt idx="764">
                  <c:v>64.178650187298189</c:v>
                </c:pt>
                <c:pt idx="765">
                  <c:v>64.18944353889782</c:v>
                </c:pt>
                <c:pt idx="766">
                  <c:v>64.200227230578236</c:v>
                </c:pt>
                <c:pt idx="767">
                  <c:v>64.211001288825827</c:v>
                </c:pt>
                <c:pt idx="768">
                  <c:v>64.221765740030378</c:v>
                </c:pt>
                <c:pt idx="769">
                  <c:v>64.232520610485494</c:v>
                </c:pt>
                <c:pt idx="770">
                  <c:v>64.243265926389199</c:v>
                </c:pt>
                <c:pt idx="771">
                  <c:v>64.254001713844332</c:v>
                </c:pt>
                <c:pt idx="772">
                  <c:v>64.264727998859072</c:v>
                </c:pt>
                <c:pt idx="773">
                  <c:v>64.275444807347426</c:v>
                </c:pt>
                <c:pt idx="774">
                  <c:v>64.286152165129678</c:v>
                </c:pt>
                <c:pt idx="775">
                  <c:v>64.296850097932904</c:v>
                </c:pt>
                <c:pt idx="776">
                  <c:v>64.307538631391424</c:v>
                </c:pt>
                <c:pt idx="777">
                  <c:v>64.318217791047246</c:v>
                </c:pt>
                <c:pt idx="778">
                  <c:v>64.328887602350633</c:v>
                </c:pt>
                <c:pt idx="779">
                  <c:v>64.339548090660415</c:v>
                </c:pt>
                <c:pt idx="780">
                  <c:v>64.350199281244585</c:v>
                </c:pt>
                <c:pt idx="781">
                  <c:v>64.360841199280713</c:v>
                </c:pt>
                <c:pt idx="782">
                  <c:v>64.371473869856374</c:v>
                </c:pt>
                <c:pt idx="783">
                  <c:v>64.38209731796961</c:v>
                </c:pt>
                <c:pt idx="784">
                  <c:v>64.392711568529421</c:v>
                </c:pt>
                <c:pt idx="785">
                  <c:v>64.403316646356174</c:v>
                </c:pt>
                <c:pt idx="786">
                  <c:v>64.413912576182085</c:v>
                </c:pt>
                <c:pt idx="787">
                  <c:v>64.424499382651589</c:v>
                </c:pt>
                <c:pt idx="788">
                  <c:v>64.435077090321869</c:v>
                </c:pt>
                <c:pt idx="789">
                  <c:v>64.445645723663233</c:v>
                </c:pt>
                <c:pt idx="790">
                  <c:v>64.456205307059548</c:v>
                </c:pt>
                <c:pt idx="791">
                  <c:v>64.466755864808718</c:v>
                </c:pt>
                <c:pt idx="792">
                  <c:v>64.477297421123069</c:v>
                </c:pt>
                <c:pt idx="793">
                  <c:v>64.487830000129804</c:v>
                </c:pt>
                <c:pt idx="794">
                  <c:v>64.498353625871388</c:v>
                </c:pt>
                <c:pt idx="795">
                  <c:v>64.508868322305986</c:v>
                </c:pt>
                <c:pt idx="796">
                  <c:v>64.519374113307933</c:v>
                </c:pt>
                <c:pt idx="797">
                  <c:v>64.529871022668061</c:v>
                </c:pt>
                <c:pt idx="798">
                  <c:v>64.54035907409417</c:v>
                </c:pt>
                <c:pt idx="799">
                  <c:v>64.550838291211434</c:v>
                </c:pt>
                <c:pt idx="800">
                  <c:v>64.561308697562794</c:v>
                </c:pt>
                <c:pt idx="801">
                  <c:v>64.57177031660936</c:v>
                </c:pt>
                <c:pt idx="802">
                  <c:v>64.582223171730831</c:v>
                </c:pt>
                <c:pt idx="803">
                  <c:v>64.59266728622589</c:v>
                </c:pt>
                <c:pt idx="804">
                  <c:v>64.603102683312599</c:v>
                </c:pt>
                <c:pt idx="805">
                  <c:v>64.613529386128789</c:v>
                </c:pt>
                <c:pt idx="806">
                  <c:v>64.623947417732495</c:v>
                </c:pt>
                <c:pt idx="807">
                  <c:v>64.634356801102257</c:v>
                </c:pt>
                <c:pt idx="808">
                  <c:v>64.644757559137602</c:v>
                </c:pt>
                <c:pt idx="809">
                  <c:v>64.655149714659402</c:v>
                </c:pt>
                <c:pt idx="810">
                  <c:v>64.665533290410224</c:v>
                </c:pt>
                <c:pt idx="811">
                  <c:v>64.675908309054748</c:v>
                </c:pt>
                <c:pt idx="812">
                  <c:v>64.686274793180147</c:v>
                </c:pt>
                <c:pt idx="813">
                  <c:v>64.696632765296428</c:v>
                </c:pt>
                <c:pt idx="814">
                  <c:v>64.706982247836876</c:v>
                </c:pt>
                <c:pt idx="815">
                  <c:v>64.717323263158335</c:v>
                </c:pt>
                <c:pt idx="816">
                  <c:v>64.727655833541661</c:v>
                </c:pt>
                <c:pt idx="817">
                  <c:v>64.737979981192026</c:v>
                </c:pt>
                <c:pt idx="818">
                  <c:v>64.74829572823937</c:v>
                </c:pt>
                <c:pt idx="819">
                  <c:v>64.758603096738639</c:v>
                </c:pt>
                <c:pt idx="820">
                  <c:v>64.768902108670261</c:v>
                </c:pt>
                <c:pt idx="821">
                  <c:v>64.779192785940481</c:v>
                </c:pt>
                <c:pt idx="822">
                  <c:v>64.78947515038162</c:v>
                </c:pt>
                <c:pt idx="823">
                  <c:v>64.799749223752613</c:v>
                </c:pt>
                <c:pt idx="824">
                  <c:v>64.810015027739183</c:v>
                </c:pt>
                <c:pt idx="825">
                  <c:v>64.820272583954306</c:v>
                </c:pt>
                <c:pt idx="826">
                  <c:v>64.830521913938526</c:v>
                </c:pt>
                <c:pt idx="827">
                  <c:v>64.840763039160265</c:v>
                </c:pt>
                <c:pt idx="828">
                  <c:v>64.850995981016226</c:v>
                </c:pt>
                <c:pt idx="829">
                  <c:v>64.861220760831728</c:v>
                </c:pt>
                <c:pt idx="830">
                  <c:v>64.871437399861009</c:v>
                </c:pt>
                <c:pt idx="831">
                  <c:v>64.881645919287607</c:v>
                </c:pt>
                <c:pt idx="832">
                  <c:v>64.891846340224646</c:v>
                </c:pt>
                <c:pt idx="833">
                  <c:v>64.902038683715247</c:v>
                </c:pt>
                <c:pt idx="834">
                  <c:v>64.91222297073277</c:v>
                </c:pt>
                <c:pt idx="835">
                  <c:v>64.922399222181241</c:v>
                </c:pt>
                <c:pt idx="836">
                  <c:v>64.932567458895591</c:v>
                </c:pt>
                <c:pt idx="837">
                  <c:v>64.942727701642056</c:v>
                </c:pt>
                <c:pt idx="838">
                  <c:v>64.952879971118463</c:v>
                </c:pt>
                <c:pt idx="839">
                  <c:v>64.963024287954539</c:v>
                </c:pt>
                <c:pt idx="840">
                  <c:v>64.973160672712311</c:v>
                </c:pt>
                <c:pt idx="841">
                  <c:v>64.983289145886317</c:v>
                </c:pt>
                <c:pt idx="842">
                  <c:v>64.993409727904009</c:v>
                </c:pt>
                <c:pt idx="843">
                  <c:v>65.00352243912603</c:v>
                </c:pt>
                <c:pt idx="844">
                  <c:v>65.013627299846533</c:v>
                </c:pt>
                <c:pt idx="845">
                  <c:v>65.023724330293518</c:v>
                </c:pt>
                <c:pt idx="846">
                  <c:v>65.033813550629091</c:v>
                </c:pt>
                <c:pt idx="847">
                  <c:v>65.043894980949815</c:v>
                </c:pt>
                <c:pt idx="848">
                  <c:v>65.053968641287042</c:v>
                </c:pt>
                <c:pt idx="849">
                  <c:v>65.064034551607122</c:v>
                </c:pt>
                <c:pt idx="850">
                  <c:v>65.074092731811831</c:v>
                </c:pt>
                <c:pt idx="851">
                  <c:v>65.084143201738556</c:v>
                </c:pt>
                <c:pt idx="852">
                  <c:v>65.094185981160706</c:v>
                </c:pt>
                <c:pt idx="853">
                  <c:v>65.104221089787885</c:v>
                </c:pt>
                <c:pt idx="854">
                  <c:v>65.114248547266314</c:v>
                </c:pt>
                <c:pt idx="855">
                  <c:v>65.124268373179063</c:v>
                </c:pt>
                <c:pt idx="856">
                  <c:v>65.134280587046334</c:v>
                </c:pt>
                <c:pt idx="857">
                  <c:v>65.144285208325769</c:v>
                </c:pt>
                <c:pt idx="858">
                  <c:v>65.15428225641277</c:v>
                </c:pt>
                <c:pt idx="859">
                  <c:v>65.164271750640737</c:v>
                </c:pt>
                <c:pt idx="860">
                  <c:v>65.174253710281363</c:v>
                </c:pt>
                <c:pt idx="861">
                  <c:v>65.184228154544968</c:v>
                </c:pt>
                <c:pt idx="862">
                  <c:v>65.194195102580736</c:v>
                </c:pt>
                <c:pt idx="863">
                  <c:v>65.204154573477012</c:v>
                </c:pt>
                <c:pt idx="864">
                  <c:v>65.214106586261565</c:v>
                </c:pt>
                <c:pt idx="865">
                  <c:v>65.224051159901904</c:v>
                </c:pt>
                <c:pt idx="866">
                  <c:v>65.233988313305517</c:v>
                </c:pt>
                <c:pt idx="867">
                  <c:v>65.243918065320187</c:v>
                </c:pt>
                <c:pt idx="868">
                  <c:v>65.253840434734201</c:v>
                </c:pt>
                <c:pt idx="869">
                  <c:v>65.263755440276711</c:v>
                </c:pt>
                <c:pt idx="870">
                  <c:v>65.273663100617938</c:v>
                </c:pt>
                <c:pt idx="871">
                  <c:v>65.283563434369469</c:v>
                </c:pt>
                <c:pt idx="872">
                  <c:v>65.293456460084485</c:v>
                </c:pt>
                <c:pt idx="873">
                  <c:v>65.303342196258129</c:v>
                </c:pt>
                <c:pt idx="874">
                  <c:v>65.313220661327662</c:v>
                </c:pt>
                <c:pt idx="875">
                  <c:v>65.323091873672766</c:v>
                </c:pt>
                <c:pt idx="876">
                  <c:v>65.332955851615822</c:v>
                </c:pt>
                <c:pt idx="877">
                  <c:v>65.34281261342214</c:v>
                </c:pt>
                <c:pt idx="878">
                  <c:v>65.352662177300289</c:v>
                </c:pt>
                <c:pt idx="879">
                  <c:v>65.362504561402247</c:v>
                </c:pt>
                <c:pt idx="880">
                  <c:v>65.372339783823719</c:v>
                </c:pt>
                <c:pt idx="881">
                  <c:v>65.382167862604419</c:v>
                </c:pt>
                <c:pt idx="882">
                  <c:v>65.391988815728283</c:v>
                </c:pt>
                <c:pt idx="883">
                  <c:v>65.40180266112371</c:v>
                </c:pt>
                <c:pt idx="884">
                  <c:v>65.41160941666385</c:v>
                </c:pt>
                <c:pt idx="885">
                  <c:v>65.421409100166827</c:v>
                </c:pt>
                <c:pt idx="886">
                  <c:v>65.431201729396022</c:v>
                </c:pt>
                <c:pt idx="887">
                  <c:v>65.440987322060252</c:v>
                </c:pt>
                <c:pt idx="888">
                  <c:v>65.450765895814101</c:v>
                </c:pt>
                <c:pt idx="889">
                  <c:v>65.46053746825811</c:v>
                </c:pt>
                <c:pt idx="890">
                  <c:v>65.470302056939019</c:v>
                </c:pt>
                <c:pt idx="891">
                  <c:v>65.480059679350035</c:v>
                </c:pt>
                <c:pt idx="892">
                  <c:v>65.489810352931045</c:v>
                </c:pt>
                <c:pt idx="893">
                  <c:v>65.499554095068888</c:v>
                </c:pt>
                <c:pt idx="894">
                  <c:v>65.509290923097566</c:v>
                </c:pt>
                <c:pt idx="895">
                  <c:v>65.519020854298489</c:v>
                </c:pt>
                <c:pt idx="896">
                  <c:v>65.528743905900711</c:v>
                </c:pt>
                <c:pt idx="897">
                  <c:v>65.538460095081149</c:v>
                </c:pt>
                <c:pt idx="898">
                  <c:v>65.548169438964848</c:v>
                </c:pt>
                <c:pt idx="899">
                  <c:v>65.557871954625185</c:v>
                </c:pt>
                <c:pt idx="900">
                  <c:v>65.567567659084119</c:v>
                </c:pt>
                <c:pt idx="901">
                  <c:v>65.577256569312382</c:v>
                </c:pt>
                <c:pt idx="902">
                  <c:v>65.586938702229759</c:v>
                </c:pt>
                <c:pt idx="903">
                  <c:v>65.596614074705272</c:v>
                </c:pt>
                <c:pt idx="904">
                  <c:v>65.60628270355744</c:v>
                </c:pt>
                <c:pt idx="905">
                  <c:v>65.615944605554475</c:v>
                </c:pt>
                <c:pt idx="906">
                  <c:v>65.625599797414509</c:v>
                </c:pt>
                <c:pt idx="907">
                  <c:v>65.635248295805837</c:v>
                </c:pt>
                <c:pt idx="908">
                  <c:v>65.644890117347089</c:v>
                </c:pt>
                <c:pt idx="909">
                  <c:v>65.654525278607522</c:v>
                </c:pt>
                <c:pt idx="910">
                  <c:v>65.664153796107186</c:v>
                </c:pt>
                <c:pt idx="911">
                  <c:v>65.673775686317157</c:v>
                </c:pt>
                <c:pt idx="912">
                  <c:v>65.68339096565974</c:v>
                </c:pt>
                <c:pt idx="913">
                  <c:v>65.692999650508668</c:v>
                </c:pt>
                <c:pt idx="914">
                  <c:v>65.702601757189399</c:v>
                </c:pt>
                <c:pt idx="915">
                  <c:v>65.712197301979245</c:v>
                </c:pt>
                <c:pt idx="916">
                  <c:v>65.721786301107571</c:v>
                </c:pt>
                <c:pt idx="917">
                  <c:v>65.731368770756106</c:v>
                </c:pt>
                <c:pt idx="918">
                  <c:v>65.740944727059045</c:v>
                </c:pt>
                <c:pt idx="919">
                  <c:v>65.750514186103317</c:v>
                </c:pt>
                <c:pt idx="920">
                  <c:v>65.76007716392877</c:v>
                </c:pt>
                <c:pt idx="921">
                  <c:v>65.769633676528414</c:v>
                </c:pt>
                <c:pt idx="922">
                  <c:v>65.77918373984852</c:v>
                </c:pt>
                <c:pt idx="923">
                  <c:v>65.788727369788973</c:v>
                </c:pt>
                <c:pt idx="924">
                  <c:v>65.798264582203373</c:v>
                </c:pt>
                <c:pt idx="925">
                  <c:v>65.807795392899251</c:v>
                </c:pt>
                <c:pt idx="926">
                  <c:v>65.817319817638293</c:v>
                </c:pt>
                <c:pt idx="927">
                  <c:v>65.826837872136537</c:v>
                </c:pt>
                <c:pt idx="928">
                  <c:v>65.836349572064549</c:v>
                </c:pt>
                <c:pt idx="929">
                  <c:v>65.845854933047647</c:v>
                </c:pt>
                <c:pt idx="930">
                  <c:v>65.855353970666059</c:v>
                </c:pt>
                <c:pt idx="931">
                  <c:v>65.864846700455175</c:v>
                </c:pt>
                <c:pt idx="932">
                  <c:v>65.874333137905708</c:v>
                </c:pt>
                <c:pt idx="933">
                  <c:v>65.883813298463863</c:v>
                </c:pt>
                <c:pt idx="934">
                  <c:v>65.893287197531563</c:v>
                </c:pt>
                <c:pt idx="935">
                  <c:v>65.902754850466692</c:v>
                </c:pt>
                <c:pt idx="936">
                  <c:v>65.912216272583123</c:v>
                </c:pt>
                <c:pt idx="937">
                  <c:v>65.921671479151087</c:v>
                </c:pt>
                <c:pt idx="938">
                  <c:v>65.931120485397258</c:v>
                </c:pt>
                <c:pt idx="939">
                  <c:v>65.940563306504998</c:v>
                </c:pt>
                <c:pt idx="940">
                  <c:v>65.94999995761448</c:v>
                </c:pt>
                <c:pt idx="941">
                  <c:v>65.959430453822918</c:v>
                </c:pt>
                <c:pt idx="942">
                  <c:v>65.968854810184723</c:v>
                </c:pt>
                <c:pt idx="943">
                  <c:v>65.978273041711759</c:v>
                </c:pt>
                <c:pt idx="944">
                  <c:v>65.987685163373413</c:v>
                </c:pt>
                <c:pt idx="945">
                  <c:v>65.997091190096867</c:v>
                </c:pt>
                <c:pt idx="946">
                  <c:v>66.006491136767224</c:v>
                </c:pt>
                <c:pt idx="947">
                  <c:v>66.015885018227763</c:v>
                </c:pt>
                <c:pt idx="948">
                  <c:v>66.025272849279986</c:v>
                </c:pt>
                <c:pt idx="949">
                  <c:v>66.03465464468394</c:v>
                </c:pt>
                <c:pt idx="950">
                  <c:v>66.044030419158304</c:v>
                </c:pt>
                <c:pt idx="951">
                  <c:v>66.053400187380603</c:v>
                </c:pt>
                <c:pt idx="952">
                  <c:v>66.062763963987365</c:v>
                </c:pt>
                <c:pt idx="953">
                  <c:v>66.072121763574302</c:v>
                </c:pt>
                <c:pt idx="954">
                  <c:v>66.081473600696498</c:v>
                </c:pt>
                <c:pt idx="955">
                  <c:v>66.090819489868551</c:v>
                </c:pt>
                <c:pt idx="956">
                  <c:v>66.100159445564785</c:v>
                </c:pt>
                <c:pt idx="957">
                  <c:v>66.109493482219349</c:v>
                </c:pt>
                <c:pt idx="958">
                  <c:v>66.118821614226505</c:v>
                </c:pt>
                <c:pt idx="959">
                  <c:v>66.128143855940664</c:v>
                </c:pt>
                <c:pt idx="960">
                  <c:v>66.13746022167669</c:v>
                </c:pt>
                <c:pt idx="961">
                  <c:v>66.146770725709942</c:v>
                </c:pt>
                <c:pt idx="962">
                  <c:v>66.156075382276512</c:v>
                </c:pt>
                <c:pt idx="963">
                  <c:v>66.165374205573372</c:v>
                </c:pt>
                <c:pt idx="964">
                  <c:v>66.174667209758553</c:v>
                </c:pt>
                <c:pt idx="965">
                  <c:v>66.183954408951294</c:v>
                </c:pt>
                <c:pt idx="966">
                  <c:v>66.193235817232207</c:v>
                </c:pt>
                <c:pt idx="967">
                  <c:v>66.202511448643449</c:v>
                </c:pt>
                <c:pt idx="968">
                  <c:v>66.211781317188866</c:v>
                </c:pt>
                <c:pt idx="969">
                  <c:v>66.221045436834217</c:v>
                </c:pt>
                <c:pt idx="970">
                  <c:v>66.230303821507178</c:v>
                </c:pt>
                <c:pt idx="971">
                  <c:v>66.239556485097722</c:v>
                </c:pt>
                <c:pt idx="972">
                  <c:v>66.248803441458094</c:v>
                </c:pt>
                <c:pt idx="973">
                  <c:v>66.258044704403076</c:v>
                </c:pt>
                <c:pt idx="974">
                  <c:v>66.267280287710065</c:v>
                </c:pt>
                <c:pt idx="975">
                  <c:v>66.276510205119308</c:v>
                </c:pt>
                <c:pt idx="976">
                  <c:v>66.285734470334006</c:v>
                </c:pt>
                <c:pt idx="977">
                  <c:v>66.294953097020468</c:v>
                </c:pt>
                <c:pt idx="978">
                  <c:v>66.304166098808324</c:v>
                </c:pt>
                <c:pt idx="979">
                  <c:v>66.313373489290584</c:v>
                </c:pt>
                <c:pt idx="980">
                  <c:v>66.322575282023891</c:v>
                </c:pt>
                <c:pt idx="981">
                  <c:v>66.331771490528567</c:v>
                </c:pt>
                <c:pt idx="982">
                  <c:v>66.340962128288893</c:v>
                </c:pt>
                <c:pt idx="983">
                  <c:v>66.350147208753114</c:v>
                </c:pt>
                <c:pt idx="984">
                  <c:v>66.359326745333703</c:v>
                </c:pt>
                <c:pt idx="985">
                  <c:v>66.368500751407467</c:v>
                </c:pt>
                <c:pt idx="986">
                  <c:v>66.377669240315697</c:v>
                </c:pt>
                <c:pt idx="987">
                  <c:v>66.386832225364302</c:v>
                </c:pt>
                <c:pt idx="988">
                  <c:v>66.395989719823959</c:v>
                </c:pt>
                <c:pt idx="989">
                  <c:v>66.405141736930332</c:v>
                </c:pt>
                <c:pt idx="990">
                  <c:v>66.41428828988407</c:v>
                </c:pt>
                <c:pt idx="991">
                  <c:v>66.423429391851101</c:v>
                </c:pt>
                <c:pt idx="992">
                  <c:v>66.432565055962698</c:v>
                </c:pt>
                <c:pt idx="993">
                  <c:v>66.441695295315597</c:v>
                </c:pt>
                <c:pt idx="994">
                  <c:v>66.45082012297226</c:v>
                </c:pt>
                <c:pt idx="995">
                  <c:v>66.459939551960844</c:v>
                </c:pt>
                <c:pt idx="996">
                  <c:v>66.469053595275497</c:v>
                </c:pt>
                <c:pt idx="997">
                  <c:v>66.478162265876406</c:v>
                </c:pt>
                <c:pt idx="998">
                  <c:v>66.487265576689992</c:v>
                </c:pt>
                <c:pt idx="999">
                  <c:v>66.496363540608996</c:v>
                </c:pt>
                <c:pt idx="1000">
                  <c:v>66.505456170492664</c:v>
                </c:pt>
                <c:pt idx="1001">
                  <c:v>66.514543479166861</c:v>
                </c:pt>
                <c:pt idx="1002">
                  <c:v>66.523625479424211</c:v>
                </c:pt>
                <c:pt idx="1003">
                  <c:v>66.532702184024259</c:v>
                </c:pt>
                <c:pt idx="1004">
                  <c:v>66.54177360569355</c:v>
                </c:pt>
                <c:pt idx="1005">
                  <c:v>66.550839757125814</c:v>
                </c:pt>
                <c:pt idx="1006">
                  <c:v>66.559900650982087</c:v>
                </c:pt>
                <c:pt idx="1007">
                  <c:v>66.568956299890857</c:v>
                </c:pt>
                <c:pt idx="1008">
                  <c:v>66.578006716448172</c:v>
                </c:pt>
                <c:pt idx="1009">
                  <c:v>66.587051913217778</c:v>
                </c:pt>
                <c:pt idx="1010">
                  <c:v>66.59609190273126</c:v>
                </c:pt>
                <c:pt idx="1011">
                  <c:v>66.605126697488188</c:v>
                </c:pt>
                <c:pt idx="1012">
                  <c:v>66.614156309956215</c:v>
                </c:pt>
                <c:pt idx="1013">
                  <c:v>66.623180752571216</c:v>
                </c:pt>
                <c:pt idx="1014">
                  <c:v>66.632200037737476</c:v>
                </c:pt>
                <c:pt idx="1015">
                  <c:v>66.641214177827706</c:v>
                </c:pt>
                <c:pt idx="1016">
                  <c:v>66.650223185183265</c:v>
                </c:pt>
                <c:pt idx="1017">
                  <c:v>66.659227072114263</c:v>
                </c:pt>
                <c:pt idx="1018">
                  <c:v>66.668225850899674</c:v>
                </c:pt>
                <c:pt idx="1019">
                  <c:v>66.677219533787465</c:v>
                </c:pt>
                <c:pt idx="1020">
                  <c:v>66.68620813299475</c:v>
                </c:pt>
                <c:pt idx="1021">
                  <c:v>66.695191660707863</c:v>
                </c:pt>
                <c:pt idx="1022">
                  <c:v>66.704170129082542</c:v>
                </c:pt>
                <c:pt idx="1023">
                  <c:v>66.713143550244027</c:v>
                </c:pt>
                <c:pt idx="1024">
                  <c:v>66.722111936287149</c:v>
                </c:pt>
                <c:pt idx="1025">
                  <c:v>66.731075299276512</c:v>
                </c:pt>
                <c:pt idx="1026">
                  <c:v>66.74003365124662</c:v>
                </c:pt>
                <c:pt idx="1027">
                  <c:v>66.748987004201894</c:v>
                </c:pt>
                <c:pt idx="1028">
                  <c:v>66.75793537011694</c:v>
                </c:pt>
                <c:pt idx="1029">
                  <c:v>66.766878760936564</c:v>
                </c:pt>
                <c:pt idx="1030">
                  <c:v>66.775817188575928</c:v>
                </c:pt>
                <c:pt idx="1031">
                  <c:v>66.784750664920693</c:v>
                </c:pt>
                <c:pt idx="1032">
                  <c:v>66.793679201827089</c:v>
                </c:pt>
                <c:pt idx="1033">
                  <c:v>66.802602811122071</c:v>
                </c:pt>
                <c:pt idx="1034">
                  <c:v>66.811521504603434</c:v>
                </c:pt>
                <c:pt idx="1035">
                  <c:v>66.820435294039896</c:v>
                </c:pt>
                <c:pt idx="1036">
                  <c:v>66.829344191171288</c:v>
                </c:pt>
                <c:pt idx="1037">
                  <c:v>66.83824820770856</c:v>
                </c:pt>
                <c:pt idx="1038">
                  <c:v>66.847147355334016</c:v>
                </c:pt>
                <c:pt idx="1039">
                  <c:v>66.856041645701382</c:v>
                </c:pt>
                <c:pt idx="1040">
                  <c:v>66.864931090435846</c:v>
                </c:pt>
                <c:pt idx="1041">
                  <c:v>66.873815701134305</c:v>
                </c:pt>
                <c:pt idx="1042">
                  <c:v>66.882695489365418</c:v>
                </c:pt>
                <c:pt idx="1043">
                  <c:v>66.891570466669648</c:v>
                </c:pt>
                <c:pt idx="1044">
                  <c:v>66.900440644559509</c:v>
                </c:pt>
                <c:pt idx="1045">
                  <c:v>66.909306034519602</c:v>
                </c:pt>
                <c:pt idx="1046">
                  <c:v>66.918166648006704</c:v>
                </c:pt>
                <c:pt idx="1047">
                  <c:v>66.927022496449979</c:v>
                </c:pt>
                <c:pt idx="1048">
                  <c:v>66.935873591250953</c:v>
                </c:pt>
                <c:pt idx="1049">
                  <c:v>66.944719943783724</c:v>
                </c:pt>
                <c:pt idx="1050">
                  <c:v>66.953561565395034</c:v>
                </c:pt>
                <c:pt idx="1051">
                  <c:v>66.962398467404427</c:v>
                </c:pt>
                <c:pt idx="1052">
                  <c:v>66.971230661104272</c:v>
                </c:pt>
                <c:pt idx="1053">
                  <c:v>66.980058157759927</c:v>
                </c:pt>
                <c:pt idx="1054">
                  <c:v>66.988880968609863</c:v>
                </c:pt>
                <c:pt idx="1055">
                  <c:v>66.997699104865703</c:v>
                </c:pt>
                <c:pt idx="1056">
                  <c:v>67.006512577712428</c:v>
                </c:pt>
                <c:pt idx="1057">
                  <c:v>67.015321398308387</c:v>
                </c:pt>
                <c:pt idx="1058">
                  <c:v>67.024125577785441</c:v>
                </c:pt>
                <c:pt idx="1059">
                  <c:v>67.032925127249115</c:v>
                </c:pt>
                <c:pt idx="1060">
                  <c:v>67.041720057778605</c:v>
                </c:pt>
                <c:pt idx="1061">
                  <c:v>67.050510380426985</c:v>
                </c:pt>
                <c:pt idx="1062">
                  <c:v>67.05929610622124</c:v>
                </c:pt>
                <c:pt idx="1063">
                  <c:v>67.068077246162389</c:v>
                </c:pt>
                <c:pt idx="1064">
                  <c:v>67.076853811225618</c:v>
                </c:pt>
                <c:pt idx="1065">
                  <c:v>67.085625812360348</c:v>
                </c:pt>
                <c:pt idx="1066">
                  <c:v>67.094393260490321</c:v>
                </c:pt>
                <c:pt idx="1067">
                  <c:v>67.10315616651377</c:v>
                </c:pt>
                <c:pt idx="1068">
                  <c:v>67.111914541303463</c:v>
                </c:pt>
                <c:pt idx="1069">
                  <c:v>67.120668395706801</c:v>
                </c:pt>
                <c:pt idx="1070">
                  <c:v>67.129417740545989</c:v>
                </c:pt>
                <c:pt idx="1071">
                  <c:v>67.138162586618009</c:v>
                </c:pt>
                <c:pt idx="1072">
                  <c:v>67.146902944694872</c:v>
                </c:pt>
                <c:pt idx="1073">
                  <c:v>67.15563882552361</c:v>
                </c:pt>
                <c:pt idx="1074">
                  <c:v>67.164370239826397</c:v>
                </c:pt>
                <c:pt idx="1075">
                  <c:v>67.173097198300653</c:v>
                </c:pt>
                <c:pt idx="1076">
                  <c:v>67.181819711619184</c:v>
                </c:pt>
                <c:pt idx="1077">
                  <c:v>67.190537790430199</c:v>
                </c:pt>
                <c:pt idx="1078">
                  <c:v>67.19925144535749</c:v>
                </c:pt>
                <c:pt idx="1079">
                  <c:v>67.207960687000451</c:v>
                </c:pt>
                <c:pt idx="1080">
                  <c:v>67.216665525934232</c:v>
                </c:pt>
                <c:pt idx="1081">
                  <c:v>67.225365972709824</c:v>
                </c:pt>
                <c:pt idx="1082">
                  <c:v>67.234062037854102</c:v>
                </c:pt>
                <c:pt idx="1083">
                  <c:v>67.242753731870025</c:v>
                </c:pt>
                <c:pt idx="1084">
                  <c:v>67.251441065236648</c:v>
                </c:pt>
                <c:pt idx="1085">
                  <c:v>67.260124048409196</c:v>
                </c:pt>
                <c:pt idx="1086">
                  <c:v>67.268802691819275</c:v>
                </c:pt>
                <c:pt idx="1087">
                  <c:v>67.277477005874829</c:v>
                </c:pt>
                <c:pt idx="1088">
                  <c:v>67.286147000960312</c:v>
                </c:pt>
                <c:pt idx="1089">
                  <c:v>67.294812687436789</c:v>
                </c:pt>
                <c:pt idx="1090">
                  <c:v>67.303474075641972</c:v>
                </c:pt>
                <c:pt idx="1091">
                  <c:v>67.312131175890343</c:v>
                </c:pt>
                <c:pt idx="1092">
                  <c:v>67.320783998473274</c:v>
                </c:pt>
                <c:pt idx="1093">
                  <c:v>67.329432553659061</c:v>
                </c:pt>
                <c:pt idx="1094">
                  <c:v>67.33807685169306</c:v>
                </c:pt>
                <c:pt idx="1095">
                  <c:v>67.346716902797752</c:v>
                </c:pt>
                <c:pt idx="1096">
                  <c:v>67.355352717172835</c:v>
                </c:pt>
                <c:pt idx="1097">
                  <c:v>67.363984304995356</c:v>
                </c:pt>
                <c:pt idx="1098">
                  <c:v>67.372611676419723</c:v>
                </c:pt>
                <c:pt idx="1099">
                  <c:v>67.38123484157785</c:v>
                </c:pt>
                <c:pt idx="1100">
                  <c:v>67.38985381057924</c:v>
                </c:pt>
                <c:pt idx="1101">
                  <c:v>67.398468593511055</c:v>
                </c:pt>
                <c:pt idx="1102">
                  <c:v>67.407079200438218</c:v>
                </c:pt>
                <c:pt idx="1103">
                  <c:v>67.415685641403499</c:v>
                </c:pt>
                <c:pt idx="1104">
                  <c:v>67.424287926427581</c:v>
                </c:pt>
                <c:pt idx="1105">
                  <c:v>67.432886065509194</c:v>
                </c:pt>
                <c:pt idx="1106">
                  <c:v>67.441480068625154</c:v>
                </c:pt>
                <c:pt idx="1107">
                  <c:v>67.450069945730462</c:v>
                </c:pt>
                <c:pt idx="1108">
                  <c:v>67.458655706758393</c:v>
                </c:pt>
                <c:pt idx="1109">
                  <c:v>67.467237361620619</c:v>
                </c:pt>
                <c:pt idx="1110">
                  <c:v>67.475814920207199</c:v>
                </c:pt>
                <c:pt idx="1111">
                  <c:v>67.484388392386776</c:v>
                </c:pt>
                <c:pt idx="1112">
                  <c:v>67.492957788006564</c:v>
                </c:pt>
                <c:pt idx="1113">
                  <c:v>67.501523116892528</c:v>
                </c:pt>
                <c:pt idx="1114">
                  <c:v>67.51008438884935</c:v>
                </c:pt>
                <c:pt idx="1115">
                  <c:v>67.51864161366062</c:v>
                </c:pt>
                <c:pt idx="1116">
                  <c:v>67.527194801088882</c:v>
                </c:pt>
                <c:pt idx="1117">
                  <c:v>67.535743960875664</c:v>
                </c:pt>
                <c:pt idx="1118">
                  <c:v>67.544289102741672</c:v>
                </c:pt>
                <c:pt idx="1119">
                  <c:v>67.55283023638674</c:v>
                </c:pt>
                <c:pt idx="1120">
                  <c:v>67.561367371490036</c:v>
                </c:pt>
                <c:pt idx="1121">
                  <c:v>67.569900517710039</c:v>
                </c:pt>
                <c:pt idx="1122">
                  <c:v>67.578429684684707</c:v>
                </c:pt>
                <c:pt idx="1123">
                  <c:v>67.586954882031478</c:v>
                </c:pt>
                <c:pt idx="1124">
                  <c:v>67.59547611934741</c:v>
                </c:pt>
                <c:pt idx="1125">
                  <c:v>67.603993406209241</c:v>
                </c:pt>
                <c:pt idx="1126">
                  <c:v>67.612506752173445</c:v>
                </c:pt>
                <c:pt idx="1127">
                  <c:v>67.6210161667764</c:v>
                </c:pt>
                <c:pt idx="1128">
                  <c:v>67.629521659534291</c:v>
                </c:pt>
                <c:pt idx="1129">
                  <c:v>67.638023239943379</c:v>
                </c:pt>
                <c:pt idx="1130">
                  <c:v>67.646520917479975</c:v>
                </c:pt>
                <c:pt idx="1131">
                  <c:v>67.65501470160055</c:v>
                </c:pt>
                <c:pt idx="1132">
                  <c:v>67.663504601741806</c:v>
                </c:pt>
                <c:pt idx="1133">
                  <c:v>67.671990627320724</c:v>
                </c:pt>
                <c:pt idx="1134">
                  <c:v>67.680472787734686</c:v>
                </c:pt>
                <c:pt idx="1135">
                  <c:v>67.688951092361535</c:v>
                </c:pt>
                <c:pt idx="1136">
                  <c:v>67.697425550559657</c:v>
                </c:pt>
                <c:pt idx="1137">
                  <c:v>67.705896171668044</c:v>
                </c:pt>
                <c:pt idx="1138">
                  <c:v>67.714362965006345</c:v>
                </c:pt>
                <c:pt idx="1139">
                  <c:v>67.722825939875037</c:v>
                </c:pt>
                <c:pt idx="1140">
                  <c:v>67.731285105555386</c:v>
                </c:pt>
                <c:pt idx="1141">
                  <c:v>67.739740471309574</c:v>
                </c:pt>
                <c:pt idx="1142">
                  <c:v>67.748192046380808</c:v>
                </c:pt>
                <c:pt idx="1143">
                  <c:v>67.756639839993312</c:v>
                </c:pt>
                <c:pt idx="1144">
                  <c:v>67.76508386135248</c:v>
                </c:pt>
                <c:pt idx="1145">
                  <c:v>67.773524119644875</c:v>
                </c:pt>
                <c:pt idx="1146">
                  <c:v>67.781960624038419</c:v>
                </c:pt>
                <c:pt idx="1147">
                  <c:v>67.790393383682314</c:v>
                </c:pt>
                <c:pt idx="1148">
                  <c:v>67.798822407707235</c:v>
                </c:pt>
                <c:pt idx="1149">
                  <c:v>67.807247705225336</c:v>
                </c:pt>
                <c:pt idx="1150">
                  <c:v>67.815669285330372</c:v>
                </c:pt>
                <c:pt idx="1151">
                  <c:v>67.824087157097708</c:v>
                </c:pt>
                <c:pt idx="1152">
                  <c:v>67.83250132958446</c:v>
                </c:pt>
                <c:pt idx="1153">
                  <c:v>67.840911811829528</c:v>
                </c:pt>
                <c:pt idx="1154">
                  <c:v>67.849318612853665</c:v>
                </c:pt>
                <c:pt idx="1155">
                  <c:v>67.85772174165956</c:v>
                </c:pt>
                <c:pt idx="1156">
                  <c:v>67.866121207231899</c:v>
                </c:pt>
                <c:pt idx="1157">
                  <c:v>67.874517018537432</c:v>
                </c:pt>
                <c:pt idx="1158">
                  <c:v>67.88290918452509</c:v>
                </c:pt>
                <c:pt idx="1159">
                  <c:v>67.891297714125997</c:v>
                </c:pt>
                <c:pt idx="1160">
                  <c:v>67.899682616253543</c:v>
                </c:pt>
                <c:pt idx="1161">
                  <c:v>67.908063899803466</c:v>
                </c:pt>
                <c:pt idx="1162">
                  <c:v>67.916441573653955</c:v>
                </c:pt>
                <c:pt idx="1163">
                  <c:v>67.924815646665692</c:v>
                </c:pt>
                <c:pt idx="1164">
                  <c:v>67.933186127681864</c:v>
                </c:pt>
                <c:pt idx="1165">
                  <c:v>67.941553025528364</c:v>
                </c:pt>
                <c:pt idx="1166">
                  <c:v>67.949916349013705</c:v>
                </c:pt>
                <c:pt idx="1167">
                  <c:v>67.958276106929176</c:v>
                </c:pt>
                <c:pt idx="1168">
                  <c:v>67.966632308048943</c:v>
                </c:pt>
                <c:pt idx="1169">
                  <c:v>67.974984961130033</c:v>
                </c:pt>
                <c:pt idx="1170">
                  <c:v>67.98333407491242</c:v>
                </c:pt>
                <c:pt idx="1171">
                  <c:v>67.991679658119168</c:v>
                </c:pt>
                <c:pt idx="1172">
                  <c:v>68.000021719456356</c:v>
                </c:pt>
                <c:pt idx="1173">
                  <c:v>68.008360267613284</c:v>
                </c:pt>
                <c:pt idx="1174">
                  <c:v>68.016695311262467</c:v>
                </c:pt>
                <c:pt idx="1175">
                  <c:v>68.025026859059736</c:v>
                </c:pt>
                <c:pt idx="1176">
                  <c:v>68.033354919644225</c:v>
                </c:pt>
                <c:pt idx="1177">
                  <c:v>68.041679501638541</c:v>
                </c:pt>
                <c:pt idx="1178">
                  <c:v>68.050000613648749</c:v>
                </c:pt>
                <c:pt idx="1179">
                  <c:v>68.058318264264528</c:v>
                </c:pt>
                <c:pt idx="1180">
                  <c:v>68.066632462059104</c:v>
                </c:pt>
                <c:pt idx="1181">
                  <c:v>68.074943215589428</c:v>
                </c:pt>
                <c:pt idx="1182">
                  <c:v>68.083250533396182</c:v>
                </c:pt>
                <c:pt idx="1183">
                  <c:v>68.091554424003888</c:v>
                </c:pt>
                <c:pt idx="1184">
                  <c:v>68.099854895920885</c:v>
                </c:pt>
                <c:pt idx="1185">
                  <c:v>68.108151957639535</c:v>
                </c:pt>
                <c:pt idx="1186">
                  <c:v>68.116445617636103</c:v>
                </c:pt>
                <c:pt idx="1187">
                  <c:v>68.124735884371006</c:v>
                </c:pt>
                <c:pt idx="1188">
                  <c:v>68.133022766288732</c:v>
                </c:pt>
                <c:pt idx="1189">
                  <c:v>68.141306271817982</c:v>
                </c:pt>
                <c:pt idx="1190">
                  <c:v>68.149586409371707</c:v>
                </c:pt>
                <c:pt idx="1191">
                  <c:v>68.157863187347147</c:v>
                </c:pt>
                <c:pt idx="1192">
                  <c:v>68.166136614125961</c:v>
                </c:pt>
                <c:pt idx="1193">
                  <c:v>68.174406698074208</c:v>
                </c:pt>
                <c:pt idx="1194">
                  <c:v>68.182673447542456</c:v>
                </c:pt>
                <c:pt idx="1195">
                  <c:v>68.190936870865826</c:v>
                </c:pt>
                <c:pt idx="1196">
                  <c:v>68.199196976364078</c:v>
                </c:pt>
                <c:pt idx="1197">
                  <c:v>68.207453772341637</c:v>
                </c:pt>
                <c:pt idx="1198">
                  <c:v>68.215707267087652</c:v>
                </c:pt>
                <c:pt idx="1199">
                  <c:v>68.223957468876122</c:v>
                </c:pt>
                <c:pt idx="1200">
                  <c:v>68.232204385965844</c:v>
                </c:pt>
                <c:pt idx="1201">
                  <c:v>68.240448026600589</c:v>
                </c:pt>
                <c:pt idx="1202">
                  <c:v>68.248688399009069</c:v>
                </c:pt>
                <c:pt idx="1203">
                  <c:v>68.256925511405058</c:v>
                </c:pt>
                <c:pt idx="1204">
                  <c:v>68.265159371987423</c:v>
                </c:pt>
                <c:pt idx="1205">
                  <c:v>68.273389988940181</c:v>
                </c:pt>
                <c:pt idx="1206">
                  <c:v>68.281617370432556</c:v>
                </c:pt>
                <c:pt idx="1207">
                  <c:v>68.289841524619092</c:v>
                </c:pt>
                <c:pt idx="1208">
                  <c:v>68.298062459639596</c:v>
                </c:pt>
                <c:pt idx="1209">
                  <c:v>68.306280183619336</c:v>
                </c:pt>
                <c:pt idx="1210">
                  <c:v>68.314494704668959</c:v>
                </c:pt>
                <c:pt idx="1211">
                  <c:v>68.322706030884689</c:v>
                </c:pt>
                <c:pt idx="1212">
                  <c:v>68.330914170348251</c:v>
                </c:pt>
                <c:pt idx="1213">
                  <c:v>68.339119131127021</c:v>
                </c:pt>
                <c:pt idx="1214">
                  <c:v>68.347320921274061</c:v>
                </c:pt>
                <c:pt idx="1215">
                  <c:v>68.355519548828127</c:v>
                </c:pt>
                <c:pt idx="1216">
                  <c:v>68.363715021813803</c:v>
                </c:pt>
                <c:pt idx="1217">
                  <c:v>68.371907348241535</c:v>
                </c:pt>
                <c:pt idx="1218">
                  <c:v>68.380096536107615</c:v>
                </c:pt>
                <c:pt idx="1219">
                  <c:v>68.388282593394337</c:v>
                </c:pt>
                <c:pt idx="1220">
                  <c:v>68.39646552807001</c:v>
                </c:pt>
                <c:pt idx="1221">
                  <c:v>68.404645348088991</c:v>
                </c:pt>
                <c:pt idx="1222">
                  <c:v>68.412822061391793</c:v>
                </c:pt>
                <c:pt idx="1223">
                  <c:v>68.420995675905075</c:v>
                </c:pt>
                <c:pt idx="1224">
                  <c:v>68.429166199541768</c:v>
                </c:pt>
                <c:pt idx="1225">
                  <c:v>68.437333640201061</c:v>
                </c:pt>
                <c:pt idx="1226">
                  <c:v>68.445498005768542</c:v>
                </c:pt>
                <c:pt idx="1227">
                  <c:v>68.453659304116115</c:v>
                </c:pt>
                <c:pt idx="1228">
                  <c:v>68.461817543102242</c:v>
                </c:pt>
                <c:pt idx="1229">
                  <c:v>68.469972730571811</c:v>
                </c:pt>
                <c:pt idx="1230">
                  <c:v>68.478124874356311</c:v>
                </c:pt>
                <c:pt idx="1231">
                  <c:v>68.486273982273843</c:v>
                </c:pt>
                <c:pt idx="1232">
                  <c:v>68.49442006212918</c:v>
                </c:pt>
                <c:pt idx="1233">
                  <c:v>68.50256312171382</c:v>
                </c:pt>
                <c:pt idx="1234">
                  <c:v>68.510703168806018</c:v>
                </c:pt>
                <c:pt idx="1235">
                  <c:v>68.518840211170897</c:v>
                </c:pt>
                <c:pt idx="1236">
                  <c:v>68.526974256560422</c:v>
                </c:pt>
                <c:pt idx="1237">
                  <c:v>68.53510531271354</c:v>
                </c:pt>
                <c:pt idx="1238">
                  <c:v>68.543233387356139</c:v>
                </c:pt>
                <c:pt idx="1239">
                  <c:v>68.551358488201188</c:v>
                </c:pt>
                <c:pt idx="1240">
                  <c:v>68.559480622948712</c:v>
                </c:pt>
                <c:pt idx="1241">
                  <c:v>68.567599799285915</c:v>
                </c:pt>
                <c:pt idx="1242">
                  <c:v>68.575716024887186</c:v>
                </c:pt>
                <c:pt idx="1243">
                  <c:v>68.583829307414149</c:v>
                </c:pt>
                <c:pt idx="1244">
                  <c:v>68.591939654515727</c:v>
                </c:pt>
                <c:pt idx="1245">
                  <c:v>68.60004707382825</c:v>
                </c:pt>
                <c:pt idx="1246">
                  <c:v>68.608151572975359</c:v>
                </c:pt>
                <c:pt idx="1247">
                  <c:v>68.616253159568217</c:v>
                </c:pt>
                <c:pt idx="1248">
                  <c:v>68.624351841205467</c:v>
                </c:pt>
                <c:pt idx="1249">
                  <c:v>68.632447625473304</c:v>
                </c:pt>
                <c:pt idx="1250">
                  <c:v>68.640540519945546</c:v>
                </c:pt>
                <c:pt idx="1251">
                  <c:v>68.64863053218366</c:v>
                </c:pt>
                <c:pt idx="1252">
                  <c:v>68.656717669736793</c:v>
                </c:pt>
                <c:pt idx="1253">
                  <c:v>68.664801940141885</c:v>
                </c:pt>
                <c:pt idx="1254">
                  <c:v>68.672883350923655</c:v>
                </c:pt>
                <c:pt idx="1255">
                  <c:v>68.680961909594686</c:v>
                </c:pt>
                <c:pt idx="1256">
                  <c:v>68.689037623655494</c:v>
                </c:pt>
                <c:pt idx="1257">
                  <c:v>68.697110500594491</c:v>
                </c:pt>
                <c:pt idx="1258">
                  <c:v>68.705180547888133</c:v>
                </c:pt>
                <c:pt idx="1259">
                  <c:v>68.713247773000916</c:v>
                </c:pt>
                <c:pt idx="1260">
                  <c:v>68.72131218338545</c:v>
                </c:pt>
                <c:pt idx="1261">
                  <c:v>68.729373786482498</c:v>
                </c:pt>
                <c:pt idx="1262">
                  <c:v>68.737432589720981</c:v>
                </c:pt>
                <c:pt idx="1263">
                  <c:v>68.745488600518115</c:v>
                </c:pt>
                <c:pt idx="1264">
                  <c:v>68.753541826279374</c:v>
                </c:pt>
                <c:pt idx="1265">
                  <c:v>68.761592274398623</c:v>
                </c:pt>
                <c:pt idx="1266">
                  <c:v>68.769639952258046</c:v>
                </c:pt>
                <c:pt idx="1267">
                  <c:v>68.777684867228345</c:v>
                </c:pt>
                <c:pt idx="1268">
                  <c:v>68.785727026668653</c:v>
                </c:pt>
                <c:pt idx="1269">
                  <c:v>68.793766437926664</c:v>
                </c:pt>
                <c:pt idx="1270">
                  <c:v>68.801803108338632</c:v>
                </c:pt>
                <c:pt idx="1271">
                  <c:v>68.809837045229457</c:v>
                </c:pt>
                <c:pt idx="1272">
                  <c:v>68.817868255912742</c:v>
                </c:pt>
                <c:pt idx="1273">
                  <c:v>68.825896747690749</c:v>
                </c:pt>
                <c:pt idx="1274">
                  <c:v>68.833922527854554</c:v>
                </c:pt>
                <c:pt idx="1275">
                  <c:v>68.841945603684024</c:v>
                </c:pt>
                <c:pt idx="1276">
                  <c:v>68.849965982447941</c:v>
                </c:pt>
                <c:pt idx="1277">
                  <c:v>68.857983671403915</c:v>
                </c:pt>
                <c:pt idx="1278">
                  <c:v>68.865998677798572</c:v>
                </c:pt>
                <c:pt idx="1279">
                  <c:v>68.874011008867527</c:v>
                </c:pt>
                <c:pt idx="1280">
                  <c:v>68.88202067183542</c:v>
                </c:pt>
                <c:pt idx="1281">
                  <c:v>68.890027673916023</c:v>
                </c:pt>
                <c:pt idx="1282">
                  <c:v>68.898032022312208</c:v>
                </c:pt>
                <c:pt idx="1283">
                  <c:v>68.906033724216059</c:v>
                </c:pt>
                <c:pt idx="1284">
                  <c:v>68.914032786808875</c:v>
                </c:pt>
                <c:pt idx="1285">
                  <c:v>68.922029217261212</c:v>
                </c:pt>
                <c:pt idx="1286">
                  <c:v>68.930023022732996</c:v>
                </c:pt>
                <c:pt idx="1287">
                  <c:v>68.938014210373467</c:v>
                </c:pt>
                <c:pt idx="1288">
                  <c:v>68.946002787321319</c:v>
                </c:pt>
                <c:pt idx="1289">
                  <c:v>68.953988760704647</c:v>
                </c:pt>
                <c:pt idx="1290">
                  <c:v>68.961972137641112</c:v>
                </c:pt>
                <c:pt idx="1291">
                  <c:v>68.969952925237848</c:v>
                </c:pt>
                <c:pt idx="1292">
                  <c:v>68.977931130591628</c:v>
                </c:pt>
                <c:pt idx="1293">
                  <c:v>68.985906760788822</c:v>
                </c:pt>
                <c:pt idx="1294">
                  <c:v>68.993879822905527</c:v>
                </c:pt>
                <c:pt idx="1295">
                  <c:v>69.001850324007492</c:v>
                </c:pt>
                <c:pt idx="1296">
                  <c:v>69.00981827115028</c:v>
                </c:pt>
                <c:pt idx="1297">
                  <c:v>69.017783671379235</c:v>
                </c:pt>
                <c:pt idx="1298">
                  <c:v>69.025746531729567</c:v>
                </c:pt>
                <c:pt idx="1299">
                  <c:v>69.033706859226385</c:v>
                </c:pt>
                <c:pt idx="1300">
                  <c:v>69.041664660884706</c:v>
                </c:pt>
                <c:pt idx="1301">
                  <c:v>69.049619943709558</c:v>
                </c:pt>
                <c:pt idx="1302">
                  <c:v>69.057572714695965</c:v>
                </c:pt>
                <c:pt idx="1303">
                  <c:v>69.065522980829058</c:v>
                </c:pt>
                <c:pt idx="1304">
                  <c:v>69.073470749084024</c:v>
                </c:pt>
                <c:pt idx="1305">
                  <c:v>69.081416026426268</c:v>
                </c:pt>
                <c:pt idx="1306">
                  <c:v>69.089358819811309</c:v>
                </c:pt>
                <c:pt idx="1307">
                  <c:v>69.097299136184972</c:v>
                </c:pt>
                <c:pt idx="1308">
                  <c:v>69.105236982483319</c:v>
                </c:pt>
                <c:pt idx="1309">
                  <c:v>69.113172365632764</c:v>
                </c:pt>
                <c:pt idx="1310">
                  <c:v>69.12110529255007</c:v>
                </c:pt>
                <c:pt idx="1311">
                  <c:v>69.129035770142394</c:v>
                </c:pt>
                <c:pt idx="1312">
                  <c:v>69.13696380530736</c:v>
                </c:pt>
                <c:pt idx="1313">
                  <c:v>69.144889404933068</c:v>
                </c:pt>
                <c:pt idx="1314">
                  <c:v>69.152812575898139</c:v>
                </c:pt>
                <c:pt idx="1315">
                  <c:v>69.160733325071803</c:v>
                </c:pt>
                <c:pt idx="1316">
                  <c:v>69.168651659313866</c:v>
                </c:pt>
                <c:pt idx="1317">
                  <c:v>69.176567585474814</c:v>
                </c:pt>
                <c:pt idx="1318">
                  <c:v>69.184481110395794</c:v>
                </c:pt>
                <c:pt idx="1319">
                  <c:v>69.192392240908731</c:v>
                </c:pt>
                <c:pt idx="1320">
                  <c:v>69.2003009838363</c:v>
                </c:pt>
                <c:pt idx="1321">
                  <c:v>69.208207345992022</c:v>
                </c:pt>
                <c:pt idx="1322">
                  <c:v>69.216111334180226</c:v>
                </c:pt>
                <c:pt idx="1323">
                  <c:v>69.224012955196201</c:v>
                </c:pt>
                <c:pt idx="1324">
                  <c:v>69.231912215826142</c:v>
                </c:pt>
                <c:pt idx="1325">
                  <c:v>69.23980912284722</c:v>
                </c:pt>
                <c:pt idx="1326">
                  <c:v>69.247703683027652</c:v>
                </c:pt>
                <c:pt idx="1327">
                  <c:v>69.255595903126704</c:v>
                </c:pt>
                <c:pt idx="1328">
                  <c:v>69.263485789894716</c:v>
                </c:pt>
                <c:pt idx="1329">
                  <c:v>69.271373350073219</c:v>
                </c:pt>
                <c:pt idx="1330">
                  <c:v>69.279258590394889</c:v>
                </c:pt>
                <c:pt idx="1331">
                  <c:v>69.287141517583635</c:v>
                </c:pt>
                <c:pt idx="1332">
                  <c:v>69.295022138354625</c:v>
                </c:pt>
                <c:pt idx="1333">
                  <c:v>69.302900459414332</c:v>
                </c:pt>
                <c:pt idx="1334">
                  <c:v>69.310776487460529</c:v>
                </c:pt>
                <c:pt idx="1335">
                  <c:v>69.318650229182438</c:v>
                </c:pt>
                <c:pt idx="1336">
                  <c:v>69.326521691260652</c:v>
                </c:pt>
                <c:pt idx="1337">
                  <c:v>69.334390880367209</c:v>
                </c:pt>
                <c:pt idx="1338">
                  <c:v>69.34225780316568</c:v>
                </c:pt>
                <c:pt idx="1339">
                  <c:v>69.350122466311163</c:v>
                </c:pt>
                <c:pt idx="1340">
                  <c:v>69.357984876450288</c:v>
                </c:pt>
                <c:pt idx="1341">
                  <c:v>69.365845040221345</c:v>
                </c:pt>
                <c:pt idx="1342">
                  <c:v>69.373702964254264</c:v>
                </c:pt>
                <c:pt idx="1343">
                  <c:v>69.381558655170636</c:v>
                </c:pt>
                <c:pt idx="1344">
                  <c:v>69.389412119583852</c:v>
                </c:pt>
                <c:pt idx="1345">
                  <c:v>69.397263364098947</c:v>
                </c:pt>
                <c:pt idx="1346">
                  <c:v>69.405112395312898</c:v>
                </c:pt>
                <c:pt idx="1347">
                  <c:v>69.412959219814397</c:v>
                </c:pt>
                <c:pt idx="1348">
                  <c:v>69.420803844184135</c:v>
                </c:pt>
                <c:pt idx="1349">
                  <c:v>69.42864627499462</c:v>
                </c:pt>
                <c:pt idx="1350">
                  <c:v>69.436486518810398</c:v>
                </c:pt>
                <c:pt idx="1351">
                  <c:v>69.444324582187917</c:v>
                </c:pt>
                <c:pt idx="1352">
                  <c:v>69.452160471675768</c:v>
                </c:pt>
                <c:pt idx="1353">
                  <c:v>69.459994193814495</c:v>
                </c:pt>
                <c:pt idx="1354">
                  <c:v>69.467825755136857</c:v>
                </c:pt>
                <c:pt idx="1355">
                  <c:v>69.475655162167669</c:v>
                </c:pt>
                <c:pt idx="1356">
                  <c:v>69.483482421423986</c:v>
                </c:pt>
                <c:pt idx="1357">
                  <c:v>69.491307539415061</c:v>
                </c:pt>
                <c:pt idx="1358">
                  <c:v>69.499130522642375</c:v>
                </c:pt>
                <c:pt idx="1359">
                  <c:v>69.506951377599748</c:v>
                </c:pt>
                <c:pt idx="1360">
                  <c:v>69.514770110773313</c:v>
                </c:pt>
                <c:pt idx="1361">
                  <c:v>69.522586728641542</c:v>
                </c:pt>
                <c:pt idx="1362">
                  <c:v>69.530401237675349</c:v>
                </c:pt>
                <c:pt idx="1363">
                  <c:v>69.538213644338072</c:v>
                </c:pt>
                <c:pt idx="1364">
                  <c:v>69.546023955085531</c:v>
                </c:pt>
                <c:pt idx="1365">
                  <c:v>69.553832176366029</c:v>
                </c:pt>
                <c:pt idx="1366">
                  <c:v>69.561638314620467</c:v>
                </c:pt>
                <c:pt idx="1367">
                  <c:v>69.569442376282282</c:v>
                </c:pt>
                <c:pt idx="1368">
                  <c:v>69.577244367777581</c:v>
                </c:pt>
                <c:pt idx="1369">
                  <c:v>69.585044295525094</c:v>
                </c:pt>
                <c:pt idx="1370">
                  <c:v>69.592842165936261</c:v>
                </c:pt>
                <c:pt idx="1371">
                  <c:v>69.600637985415233</c:v>
                </c:pt>
                <c:pt idx="1372">
                  <c:v>69.608431760358954</c:v>
                </c:pt>
                <c:pt idx="1373">
                  <c:v>69.616223497157151</c:v>
                </c:pt>
                <c:pt idx="1374">
                  <c:v>69.624013202192401</c:v>
                </c:pt>
                <c:pt idx="1375">
                  <c:v>69.631800881840149</c:v>
                </c:pt>
                <c:pt idx="1376">
                  <c:v>69.639586542468734</c:v>
                </c:pt>
                <c:pt idx="1377">
                  <c:v>69.647370190439474</c:v>
                </c:pt>
                <c:pt idx="1378">
                  <c:v>69.65515183210664</c:v>
                </c:pt>
                <c:pt idx="1379">
                  <c:v>69.662931473817508</c:v>
                </c:pt>
                <c:pt idx="1380">
                  <c:v>69.670709121912424</c:v>
                </c:pt>
                <c:pt idx="1381">
                  <c:v>69.678484782724837</c:v>
                </c:pt>
                <c:pt idx="1382">
                  <c:v>69.686258462581279</c:v>
                </c:pt>
                <c:pt idx="1383">
                  <c:v>69.694030167801458</c:v>
                </c:pt>
                <c:pt idx="1384">
                  <c:v>69.701799904698262</c:v>
                </c:pt>
                <c:pt idx="1385">
                  <c:v>69.70956767957783</c:v>
                </c:pt>
                <c:pt idx="1386">
                  <c:v>69.717333498739535</c:v>
                </c:pt>
                <c:pt idx="1387">
                  <c:v>69.725097368476071</c:v>
                </c:pt>
                <c:pt idx="1388">
                  <c:v>69.732859295073396</c:v>
                </c:pt>
                <c:pt idx="1389">
                  <c:v>69.740619284810933</c:v>
                </c:pt>
                <c:pt idx="1390">
                  <c:v>69.748377343961437</c:v>
                </c:pt>
                <c:pt idx="1391">
                  <c:v>69.756133478791114</c:v>
                </c:pt>
                <c:pt idx="1392">
                  <c:v>69.763887695559617</c:v>
                </c:pt>
                <c:pt idx="1393">
                  <c:v>69.771640000520165</c:v>
                </c:pt>
                <c:pt idx="1394">
                  <c:v>69.779390399919421</c:v>
                </c:pt>
                <c:pt idx="1395">
                  <c:v>69.7871388999977</c:v>
                </c:pt>
                <c:pt idx="1396">
                  <c:v>69.794885506988891</c:v>
                </c:pt>
                <c:pt idx="1397">
                  <c:v>69.802630227120503</c:v>
                </c:pt>
                <c:pt idx="1398">
                  <c:v>69.810373066613735</c:v>
                </c:pt>
                <c:pt idx="1399">
                  <c:v>69.818114031683521</c:v>
                </c:pt>
                <c:pt idx="1400">
                  <c:v>69.825853128538469</c:v>
                </c:pt>
                <c:pt idx="1401">
                  <c:v>69.833590363381049</c:v>
                </c:pt>
                <c:pt idx="1402">
                  <c:v>69.841325742407435</c:v>
                </c:pt>
                <c:pt idx="1403">
                  <c:v>69.849059271807761</c:v>
                </c:pt>
                <c:pt idx="1404">
                  <c:v>69.856790957765909</c:v>
                </c:pt>
                <c:pt idx="1405">
                  <c:v>69.86452080645978</c:v>
                </c:pt>
                <c:pt idx="1406">
                  <c:v>69.87224882406116</c:v>
                </c:pt>
                <c:pt idx="1407">
                  <c:v>69.879975016735827</c:v>
                </c:pt>
                <c:pt idx="1408">
                  <c:v>69.887699390643562</c:v>
                </c:pt>
                <c:pt idx="1409">
                  <c:v>69.895421951938189</c:v>
                </c:pt>
                <c:pt idx="1410">
                  <c:v>69.903142706767611</c:v>
                </c:pt>
                <c:pt idx="1411">
                  <c:v>69.910861661273827</c:v>
                </c:pt>
                <c:pt idx="1412">
                  <c:v>69.918578821593002</c:v>
                </c:pt>
                <c:pt idx="1413">
                  <c:v>69.926294193855469</c:v>
                </c:pt>
                <c:pt idx="1414">
                  <c:v>69.934007784185752</c:v>
                </c:pt>
                <c:pt idx="1415">
                  <c:v>69.941719598702619</c:v>
                </c:pt>
                <c:pt idx="1416">
                  <c:v>69.949429643519125</c:v>
                </c:pt>
                <c:pt idx="1417">
                  <c:v>69.957137924742625</c:v>
                </c:pt>
                <c:pt idx="1418">
                  <c:v>69.964844448474807</c:v>
                </c:pt>
                <c:pt idx="1419">
                  <c:v>69.972549220811743</c:v>
                </c:pt>
                <c:pt idx="1420">
                  <c:v>69.980252247843907</c:v>
                </c:pt>
                <c:pt idx="1421">
                  <c:v>69.987953535656189</c:v>
                </c:pt>
                <c:pt idx="1422">
                  <c:v>69.995653090327963</c:v>
                </c:pt>
                <c:pt idx="1423">
                  <c:v>70.003350917933119</c:v>
                </c:pt>
                <c:pt idx="1424">
                  <c:v>70.011047024540062</c:v>
                </c:pt>
                <c:pt idx="1425">
                  <c:v>70.018741416211753</c:v>
                </c:pt>
                <c:pt idx="1426">
                  <c:v>70.026434099005783</c:v>
                </c:pt>
                <c:pt idx="1427">
                  <c:v>70.034125078974355</c:v>
                </c:pt>
                <c:pt idx="1428">
                  <c:v>70.041814362164331</c:v>
                </c:pt>
                <c:pt idx="1429">
                  <c:v>70.04950195461727</c:v>
                </c:pt>
                <c:pt idx="1430">
                  <c:v>70.057187862369474</c:v>
                </c:pt>
                <c:pt idx="1431">
                  <c:v>70.064872091451988</c:v>
                </c:pt>
                <c:pt idx="1432">
                  <c:v>70.072554647890641</c:v>
                </c:pt>
                <c:pt idx="1433">
                  <c:v>70.080235537706102</c:v>
                </c:pt>
                <c:pt idx="1434">
                  <c:v>70.087914766913883</c:v>
                </c:pt>
                <c:pt idx="1435">
                  <c:v>70.095592341524394</c:v>
                </c:pt>
                <c:pt idx="1436">
                  <c:v>70.103268267542958</c:v>
                </c:pt>
                <c:pt idx="1437">
                  <c:v>70.11094255096981</c:v>
                </c:pt>
                <c:pt idx="1438">
                  <c:v>70.118615197800253</c:v>
                </c:pt>
                <c:pt idx="1439">
                  <c:v>70.126286214024518</c:v>
                </c:pt>
                <c:pt idx="1440">
                  <c:v>70.133955605627918</c:v>
                </c:pt>
                <c:pt idx="1441">
                  <c:v>70.141623378590836</c:v>
                </c:pt>
                <c:pt idx="1442">
                  <c:v>70.149289538888766</c:v>
                </c:pt>
                <c:pt idx="1443">
                  <c:v>70.156954092492342</c:v>
                </c:pt>
                <c:pt idx="1444">
                  <c:v>70.164617045367351</c:v>
                </c:pt>
                <c:pt idx="1445">
                  <c:v>70.172278403474806</c:v>
                </c:pt>
                <c:pt idx="1446">
                  <c:v>70.179938172770946</c:v>
                </c:pt>
                <c:pt idx="1447">
                  <c:v>70.187596359207248</c:v>
                </c:pt>
                <c:pt idx="1448">
                  <c:v>70.1952529687305</c:v>
                </c:pt>
                <c:pt idx="1449">
                  <c:v>70.202908007282844</c:v>
                </c:pt>
                <c:pt idx="1450">
                  <c:v>70.210561480801744</c:v>
                </c:pt>
                <c:pt idx="1451">
                  <c:v>70.218213395220047</c:v>
                </c:pt>
                <c:pt idx="1452">
                  <c:v>70.225863756466055</c:v>
                </c:pt>
                <c:pt idx="1453">
                  <c:v>70.233512570463475</c:v>
                </c:pt>
                <c:pt idx="1454">
                  <c:v>70.241159843131541</c:v>
                </c:pt>
                <c:pt idx="1455">
                  <c:v>70.248805580384953</c:v>
                </c:pt>
                <c:pt idx="1456">
                  <c:v>70.256449788133992</c:v>
                </c:pt>
                <c:pt idx="1457">
                  <c:v>70.264092472284489</c:v>
                </c:pt>
                <c:pt idx="1458">
                  <c:v>70.271733638737871</c:v>
                </c:pt>
                <c:pt idx="1459">
                  <c:v>70.279373293391245</c:v>
                </c:pt>
                <c:pt idx="1460">
                  <c:v>70.287011442137313</c:v>
                </c:pt>
                <c:pt idx="1461">
                  <c:v>70.294648090864541</c:v>
                </c:pt>
                <c:pt idx="1462">
                  <c:v>70.302283245457076</c:v>
                </c:pt>
                <c:pt idx="1463">
                  <c:v>70.309916911794829</c:v>
                </c:pt>
                <c:pt idx="1464">
                  <c:v>70.31754909575352</c:v>
                </c:pt>
                <c:pt idx="1465">
                  <c:v>70.325179803204648</c:v>
                </c:pt>
                <c:pt idx="1466">
                  <c:v>70.332809040015619</c:v>
                </c:pt>
                <c:pt idx="1467">
                  <c:v>70.340436812049646</c:v>
                </c:pt>
                <c:pt idx="1468">
                  <c:v>70.348063125165893</c:v>
                </c:pt>
                <c:pt idx="1469">
                  <c:v>70.355687985219461</c:v>
                </c:pt>
                <c:pt idx="1470">
                  <c:v>70.363311398061413</c:v>
                </c:pt>
                <c:pt idx="1471">
                  <c:v>70.370933369538818</c:v>
                </c:pt>
                <c:pt idx="1472">
                  <c:v>70.378553905494741</c:v>
                </c:pt>
                <c:pt idx="1473">
                  <c:v>70.386173011768349</c:v>
                </c:pt>
                <c:pt idx="1474">
                  <c:v>70.393790694194891</c:v>
                </c:pt>
                <c:pt idx="1475">
                  <c:v>70.401406958605719</c:v>
                </c:pt>
                <c:pt idx="1476">
                  <c:v>70.409021810828335</c:v>
                </c:pt>
                <c:pt idx="1477">
                  <c:v>70.416635256686433</c:v>
                </c:pt>
                <c:pt idx="1478">
                  <c:v>70.424247301999912</c:v>
                </c:pt>
                <c:pt idx="1479">
                  <c:v>70.431857952584892</c:v>
                </c:pt>
                <c:pt idx="1480">
                  <c:v>70.43946721425381</c:v>
                </c:pt>
                <c:pt idx="1481">
                  <c:v>70.447075092815339</c:v>
                </c:pt>
                <c:pt idx="1482">
                  <c:v>70.454681594074543</c:v>
                </c:pt>
                <c:pt idx="1483">
                  <c:v>70.462286723832776</c:v>
                </c:pt>
                <c:pt idx="1484">
                  <c:v>70.469890487887852</c:v>
                </c:pt>
                <c:pt idx="1485">
                  <c:v>70.477492892033951</c:v>
                </c:pt>
                <c:pt idx="1486">
                  <c:v>70.485093942061724</c:v>
                </c:pt>
                <c:pt idx="1487">
                  <c:v>70.492693643758287</c:v>
                </c:pt>
                <c:pt idx="1488">
                  <c:v>70.500292002907301</c:v>
                </c:pt>
                <c:pt idx="1489">
                  <c:v>70.50788902528889</c:v>
                </c:pt>
                <c:pt idx="1490">
                  <c:v>70.515484716679808</c:v>
                </c:pt>
                <c:pt idx="1491">
                  <c:v>70.523079082853386</c:v>
                </c:pt>
                <c:pt idx="1492">
                  <c:v>70.530672129579557</c:v>
                </c:pt>
                <c:pt idx="1493">
                  <c:v>70.538263862624959</c:v>
                </c:pt>
                <c:pt idx="1494">
                  <c:v>70.545854287752874</c:v>
                </c:pt>
                <c:pt idx="1495">
                  <c:v>70.553443410723304</c:v>
                </c:pt>
                <c:pt idx="1496">
                  <c:v>70.561031237292994</c:v>
                </c:pt>
                <c:pt idx="1497">
                  <c:v>70.568617773215465</c:v>
                </c:pt>
                <c:pt idx="1498">
                  <c:v>70.576203024241039</c:v>
                </c:pt>
                <c:pt idx="1499">
                  <c:v>70.583786996116885</c:v>
                </c:pt>
                <c:pt idx="1500">
                  <c:v>70.591369694587002</c:v>
                </c:pt>
                <c:pt idx="1501">
                  <c:v>70.598951125392304</c:v>
                </c:pt>
                <c:pt idx="1502">
                  <c:v>70.606531294270596</c:v>
                </c:pt>
                <c:pt idx="1503">
                  <c:v>70.614110206956667</c:v>
                </c:pt>
                <c:pt idx="1504">
                  <c:v>70.621687869182253</c:v>
                </c:pt>
                <c:pt idx="1505">
                  <c:v>70.629264286676104</c:v>
                </c:pt>
                <c:pt idx="1506">
                  <c:v>70.63683946516403</c:v>
                </c:pt>
                <c:pt idx="1507">
                  <c:v>70.64441341036887</c:v>
                </c:pt>
                <c:pt idx="1508">
                  <c:v>70.651986128010577</c:v>
                </c:pt>
                <c:pt idx="1509">
                  <c:v>70.659557623806208</c:v>
                </c:pt>
                <c:pt idx="1510">
                  <c:v>70.667127903469989</c:v>
                </c:pt>
                <c:pt idx="1511">
                  <c:v>70.674696972713349</c:v>
                </c:pt>
                <c:pt idx="1512">
                  <c:v>70.682264837244873</c:v>
                </c:pt>
                <c:pt idx="1513">
                  <c:v>70.689831502770417</c:v>
                </c:pt>
                <c:pt idx="1514">
                  <c:v>70.697396974993111</c:v>
                </c:pt>
                <c:pt idx="1515">
                  <c:v>70.70496125961337</c:v>
                </c:pt>
                <c:pt idx="1516">
                  <c:v>70.712524362328921</c:v>
                </c:pt>
                <c:pt idx="1517">
                  <c:v>70.720086288834892</c:v>
                </c:pt>
                <c:pt idx="1518">
                  <c:v>70.727647044823755</c:v>
                </c:pt>
                <c:pt idx="1519">
                  <c:v>70.735206635985378</c:v>
                </c:pt>
                <c:pt idx="1520">
                  <c:v>70.742765068007131</c:v>
                </c:pt>
                <c:pt idx="1521">
                  <c:v>70.750322346573796</c:v>
                </c:pt>
                <c:pt idx="1522">
                  <c:v>70.757878477367683</c:v>
                </c:pt>
                <c:pt idx="1523">
                  <c:v>70.765433466068629</c:v>
                </c:pt>
                <c:pt idx="1524">
                  <c:v>70.772987318354026</c:v>
                </c:pt>
                <c:pt idx="1525">
                  <c:v>70.780540039898838</c:v>
                </c:pt>
                <c:pt idx="1526">
                  <c:v>70.788091636375668</c:v>
                </c:pt>
                <c:pt idx="1527">
                  <c:v>70.795642113454747</c:v>
                </c:pt>
                <c:pt idx="1528">
                  <c:v>70.803191476803974</c:v>
                </c:pt>
                <c:pt idx="1529">
                  <c:v>70.810739732088962</c:v>
                </c:pt>
                <c:pt idx="1530">
                  <c:v>70.818286884973034</c:v>
                </c:pt>
                <c:pt idx="1531">
                  <c:v>70.825832941117284</c:v>
                </c:pt>
                <c:pt idx="1532">
                  <c:v>70.833377906180587</c:v>
                </c:pt>
                <c:pt idx="1533">
                  <c:v>70.840921785819646</c:v>
                </c:pt>
                <c:pt idx="1534">
                  <c:v>70.848464585689001</c:v>
                </c:pt>
                <c:pt idx="1535">
                  <c:v>70.856006311441064</c:v>
                </c:pt>
                <c:pt idx="1536">
                  <c:v>70.863546968726126</c:v>
                </c:pt>
                <c:pt idx="1537">
                  <c:v>70.871086563192449</c:v>
                </c:pt>
                <c:pt idx="1538">
                  <c:v>70.878625100486232</c:v>
                </c:pt>
                <c:pt idx="1539">
                  <c:v>70.886162586251658</c:v>
                </c:pt>
                <c:pt idx="1540">
                  <c:v>70.893699026130932</c:v>
                </c:pt>
                <c:pt idx="1541">
                  <c:v>70.901234425764287</c:v>
                </c:pt>
                <c:pt idx="1542">
                  <c:v>70.908768790790063</c:v>
                </c:pt>
                <c:pt idx="1543">
                  <c:v>70.916302126844684</c:v>
                </c:pt>
                <c:pt idx="1544">
                  <c:v>70.923834439562668</c:v>
                </c:pt>
                <c:pt idx="1545">
                  <c:v>70.931365734576772</c:v>
                </c:pt>
                <c:pt idx="1546">
                  <c:v>70.938896017517862</c:v>
                </c:pt>
                <c:pt idx="1547">
                  <c:v>70.946425294015057</c:v>
                </c:pt>
                <c:pt idx="1548">
                  <c:v>70.953953569695727</c:v>
                </c:pt>
                <c:pt idx="1549">
                  <c:v>70.961480850185481</c:v>
                </c:pt>
                <c:pt idx="1550">
                  <c:v>70.969007141108264</c:v>
                </c:pt>
                <c:pt idx="1551">
                  <c:v>70.976532448086331</c:v>
                </c:pt>
                <c:pt idx="1552">
                  <c:v>70.984056776740303</c:v>
                </c:pt>
                <c:pt idx="1553">
                  <c:v>70.991580132689208</c:v>
                </c:pt>
                <c:pt idx="1554">
                  <c:v>70.999102521550427</c:v>
                </c:pt>
                <c:pt idx="1555">
                  <c:v>71.006623948939833</c:v>
                </c:pt>
                <c:pt idx="1556">
                  <c:v>71.01414442047178</c:v>
                </c:pt>
                <c:pt idx="1557">
                  <c:v>71.021663941759087</c:v>
                </c:pt>
                <c:pt idx="1558">
                  <c:v>71.029182518413137</c:v>
                </c:pt>
                <c:pt idx="1559">
                  <c:v>71.03670015604385</c:v>
                </c:pt>
                <c:pt idx="1560">
                  <c:v>71.044216860259738</c:v>
                </c:pt>
                <c:pt idx="1561">
                  <c:v>71.051732636667907</c:v>
                </c:pt>
                <c:pt idx="1562">
                  <c:v>71.059247490874156</c:v>
                </c:pt>
                <c:pt idx="1563">
                  <c:v>71.066761428482891</c:v>
                </c:pt>
                <c:pt idx="1564">
                  <c:v>71.074274455097267</c:v>
                </c:pt>
                <c:pt idx="1565">
                  <c:v>71.081786576319161</c:v>
                </c:pt>
                <c:pt idx="1566">
                  <c:v>71.089297797749182</c:v>
                </c:pt>
                <c:pt idx="1567">
                  <c:v>71.096808124986751</c:v>
                </c:pt>
                <c:pt idx="1568">
                  <c:v>71.104317563630076</c:v>
                </c:pt>
                <c:pt idx="1569">
                  <c:v>71.111826119276245</c:v>
                </c:pt>
                <c:pt idx="1570">
                  <c:v>71.119333797521179</c:v>
                </c:pt>
                <c:pt idx="1571">
                  <c:v>71.126840603959707</c:v>
                </c:pt>
                <c:pt idx="1572">
                  <c:v>71.134346544185618</c:v>
                </c:pt>
                <c:pt idx="1573">
                  <c:v>71.141851623791595</c:v>
                </c:pt>
                <c:pt idx="1574">
                  <c:v>71.149355848369382</c:v>
                </c:pt>
                <c:pt idx="1575">
                  <c:v>71.15685922350967</c:v>
                </c:pt>
                <c:pt idx="1576">
                  <c:v>71.164361754802229</c:v>
                </c:pt>
                <c:pt idx="1577">
                  <c:v>71.171863447835875</c:v>
                </c:pt>
                <c:pt idx="1578">
                  <c:v>71.179364308198544</c:v>
                </c:pt>
                <c:pt idx="1579">
                  <c:v>71.186864341477303</c:v>
                </c:pt>
                <c:pt idx="1580">
                  <c:v>71.194363553258341</c:v>
                </c:pt>
                <c:pt idx="1581">
                  <c:v>71.201861949127078</c:v>
                </c:pt>
                <c:pt idx="1582">
                  <c:v>71.209359534668096</c:v>
                </c:pt>
                <c:pt idx="1583">
                  <c:v>71.216856315465236</c:v>
                </c:pt>
                <c:pt idx="1584">
                  <c:v>71.22435229710166</c:v>
                </c:pt>
                <c:pt idx="1585">
                  <c:v>71.231847485159733</c:v>
                </c:pt>
                <c:pt idx="1586">
                  <c:v>71.239341885221236</c:v>
                </c:pt>
                <c:pt idx="1587">
                  <c:v>71.246835502867242</c:v>
                </c:pt>
                <c:pt idx="1588">
                  <c:v>71.254328343678239</c:v>
                </c:pt>
                <c:pt idx="1589">
                  <c:v>71.261820413234133</c:v>
                </c:pt>
                <c:pt idx="1590">
                  <c:v>71.269311717114235</c:v>
                </c:pt>
                <c:pt idx="1591">
                  <c:v>71.276802260897369</c:v>
                </c:pt>
                <c:pt idx="1592">
                  <c:v>71.284292050161824</c:v>
                </c:pt>
                <c:pt idx="1593">
                  <c:v>71.291781090485443</c:v>
                </c:pt>
                <c:pt idx="1594">
                  <c:v>71.299269387445605</c:v>
                </c:pt>
                <c:pt idx="1595">
                  <c:v>71.306756946619274</c:v>
                </c:pt>
                <c:pt idx="1596">
                  <c:v>71.31424377358303</c:v>
                </c:pt>
                <c:pt idx="1597">
                  <c:v>71.321729873913114</c:v>
                </c:pt>
                <c:pt idx="1598">
                  <c:v>71.329215253185382</c:v>
                </c:pt>
                <c:pt idx="1599">
                  <c:v>71.336699916975462</c:v>
                </c:pt>
                <c:pt idx="1600">
                  <c:v>71.344183870858643</c:v>
                </c:pt>
                <c:pt idx="1601">
                  <c:v>71.351667120410013</c:v>
                </c:pt>
                <c:pt idx="1602">
                  <c:v>71.359149671204435</c:v>
                </c:pt>
                <c:pt idx="1603">
                  <c:v>71.366631528816569</c:v>
                </c:pt>
                <c:pt idx="1604">
                  <c:v>71.374112698820937</c:v>
                </c:pt>
                <c:pt idx="1605">
                  <c:v>71.381593186791918</c:v>
                </c:pt>
                <c:pt idx="1606">
                  <c:v>71.389072998303789</c:v>
                </c:pt>
                <c:pt idx="1607">
                  <c:v>71.396552138930787</c:v>
                </c:pt>
                <c:pt idx="1608">
                  <c:v>71.404030614247048</c:v>
                </c:pt>
                <c:pt idx="1609">
                  <c:v>71.411508429826753</c:v>
                </c:pt>
                <c:pt idx="1610">
                  <c:v>71.418985591244066</c:v>
                </c:pt>
                <c:pt idx="1611">
                  <c:v>71.426462104073195</c:v>
                </c:pt>
                <c:pt idx="1612">
                  <c:v>71.433937973888447</c:v>
                </c:pt>
                <c:pt idx="1613">
                  <c:v>71.441413206264187</c:v>
                </c:pt>
                <c:pt idx="1614">
                  <c:v>71.448887806774934</c:v>
                </c:pt>
                <c:pt idx="1615">
                  <c:v>71.45636178099538</c:v>
                </c:pt>
                <c:pt idx="1616">
                  <c:v>71.463835134500385</c:v>
                </c:pt>
                <c:pt idx="1617">
                  <c:v>71.471307872865026</c:v>
                </c:pt>
                <c:pt idx="1618">
                  <c:v>71.478780001664632</c:v>
                </c:pt>
                <c:pt idx="1619">
                  <c:v>71.486251526474817</c:v>
                </c:pt>
                <c:pt idx="1620">
                  <c:v>71.493722452871495</c:v>
                </c:pt>
                <c:pt idx="1621">
                  <c:v>71.501192786430877</c:v>
                </c:pt>
                <c:pt idx="1622">
                  <c:v>71.508662532729602</c:v>
                </c:pt>
                <c:pt idx="1623">
                  <c:v>71.516131697344633</c:v>
                </c:pt>
                <c:pt idx="1624">
                  <c:v>71.523600285853419</c:v>
                </c:pt>
                <c:pt idx="1625">
                  <c:v>71.531068303833791</c:v>
                </c:pt>
                <c:pt idx="1626">
                  <c:v>71.538535756864121</c:v>
                </c:pt>
                <c:pt idx="1627">
                  <c:v>71.546002650523249</c:v>
                </c:pt>
                <c:pt idx="1628">
                  <c:v>71.553468990390556</c:v>
                </c:pt>
                <c:pt idx="1629">
                  <c:v>71.560934782046004</c:v>
                </c:pt>
                <c:pt idx="1630">
                  <c:v>71.568400031070155</c:v>
                </c:pt>
                <c:pt idx="1631">
                  <c:v>71.575864743044164</c:v>
                </c:pt>
                <c:pt idx="1632">
                  <c:v>71.583328923549885</c:v>
                </c:pt>
                <c:pt idx="1633">
                  <c:v>71.590792578169797</c:v>
                </c:pt>
                <c:pt idx="1634">
                  <c:v>71.598255712487145</c:v>
                </c:pt>
                <c:pt idx="1635">
                  <c:v>71.6057183320859</c:v>
                </c:pt>
                <c:pt idx="1636">
                  <c:v>71.613180442550814</c:v>
                </c:pt>
                <c:pt idx="1637">
                  <c:v>71.620642049467392</c:v>
                </c:pt>
                <c:pt idx="1638">
                  <c:v>71.628103158422036</c:v>
                </c:pt>
                <c:pt idx="1639">
                  <c:v>71.635563775001955</c:v>
                </c:pt>
                <c:pt idx="1640">
                  <c:v>71.643023904795285</c:v>
                </c:pt>
                <c:pt idx="1641">
                  <c:v>71.650483553391069</c:v>
                </c:pt>
                <c:pt idx="1642">
                  <c:v>71.657942726379275</c:v>
                </c:pt>
                <c:pt idx="1643">
                  <c:v>71.665401429350879</c:v>
                </c:pt>
                <c:pt idx="1644">
                  <c:v>71.672859667897853</c:v>
                </c:pt>
                <c:pt idx="1645">
                  <c:v>71.68031744761322</c:v>
                </c:pt>
                <c:pt idx="1646">
                  <c:v>71.687774774091068</c:v>
                </c:pt>
                <c:pt idx="1647">
                  <c:v>71.695231652926537</c:v>
                </c:pt>
                <c:pt idx="1648">
                  <c:v>71.702688089715963</c:v>
                </c:pt>
                <c:pt idx="1649">
                  <c:v>71.710144090056787</c:v>
                </c:pt>
                <c:pt idx="1650">
                  <c:v>71.717599659547659</c:v>
                </c:pt>
                <c:pt idx="1651">
                  <c:v>71.725054803788439</c:v>
                </c:pt>
                <c:pt idx="1652">
                  <c:v>71.732509528380248</c:v>
                </c:pt>
                <c:pt idx="1653">
                  <c:v>71.739963838925448</c:v>
                </c:pt>
                <c:pt idx="1654">
                  <c:v>71.747417741027746</c:v>
                </c:pt>
                <c:pt idx="1655">
                  <c:v>71.754871240292175</c:v>
                </c:pt>
                <c:pt idx="1656">
                  <c:v>71.762324342325101</c:v>
                </c:pt>
                <c:pt idx="1657">
                  <c:v>71.769777052734327</c:v>
                </c:pt>
                <c:pt idx="1658">
                  <c:v>71.777229377129089</c:v>
                </c:pt>
                <c:pt idx="1659">
                  <c:v>71.784681321120019</c:v>
                </c:pt>
                <c:pt idx="1660">
                  <c:v>71.792132890319294</c:v>
                </c:pt>
                <c:pt idx="1661">
                  <c:v>71.799584090340602</c:v>
                </c:pt>
                <c:pt idx="1662">
                  <c:v>71.807034926799162</c:v>
                </c:pt>
                <c:pt idx="1663">
                  <c:v>71.814485405311743</c:v>
                </c:pt>
                <c:pt idx="1664">
                  <c:v>71.821935531496777</c:v>
                </c:pt>
                <c:pt idx="1665">
                  <c:v>71.829385310974303</c:v>
                </c:pt>
                <c:pt idx="1666">
                  <c:v>71.836834749366034</c:v>
                </c:pt>
                <c:pt idx="1667">
                  <c:v>71.844283852295391</c:v>
                </c:pt>
                <c:pt idx="1668">
                  <c:v>71.851732625387513</c:v>
                </c:pt>
                <c:pt idx="1669">
                  <c:v>71.859181074269301</c:v>
                </c:pt>
                <c:pt idx="1670">
                  <c:v>71.866629204569449</c:v>
                </c:pt>
                <c:pt idx="1671">
                  <c:v>71.874077021918467</c:v>
                </c:pt>
                <c:pt idx="1672">
                  <c:v>71.881524531948727</c:v>
                </c:pt>
                <c:pt idx="1673">
                  <c:v>71.88897174029448</c:v>
                </c:pt>
                <c:pt idx="1674">
                  <c:v>71.896418652591876</c:v>
                </c:pt>
                <c:pt idx="1675">
                  <c:v>71.903865274479045</c:v>
                </c:pt>
                <c:pt idx="1676">
                  <c:v>71.911311611596048</c:v>
                </c:pt>
                <c:pt idx="1677">
                  <c:v>71.918757669584977</c:v>
                </c:pt>
                <c:pt idx="1678">
                  <c:v>71.926203454089986</c:v>
                </c:pt>
                <c:pt idx="1679">
                  <c:v>71.933648970757218</c:v>
                </c:pt>
                <c:pt idx="1680">
                  <c:v>71.941094225234991</c:v>
                </c:pt>
                <c:pt idx="1681">
                  <c:v>71.948539223173753</c:v>
                </c:pt>
                <c:pt idx="1682">
                  <c:v>71.955983970226043</c:v>
                </c:pt>
                <c:pt idx="1683">
                  <c:v>71.963428472046658</c:v>
                </c:pt>
                <c:pt idx="1684">
                  <c:v>71.970872734292598</c:v>
                </c:pt>
                <c:pt idx="1685">
                  <c:v>71.978316762623123</c:v>
                </c:pt>
                <c:pt idx="1686">
                  <c:v>71.985760562699753</c:v>
                </c:pt>
                <c:pt idx="1687">
                  <c:v>71.993204140186364</c:v>
                </c:pt>
                <c:pt idx="1688">
                  <c:v>72.000647500749167</c:v>
                </c:pt>
                <c:pt idx="1689">
                  <c:v>72.008090650056744</c:v>
                </c:pt>
                <c:pt idx="1690">
                  <c:v>72.015533593780091</c:v>
                </c:pt>
                <c:pt idx="1691">
                  <c:v>72.022976337592652</c:v>
                </c:pt>
                <c:pt idx="1692">
                  <c:v>72.030418887170356</c:v>
                </c:pt>
                <c:pt idx="1693">
                  <c:v>72.037861248191618</c:v>
                </c:pt>
                <c:pt idx="1694">
                  <c:v>72.045303426337412</c:v>
                </c:pt>
                <c:pt idx="1695">
                  <c:v>72.052745427291256</c:v>
                </c:pt>
                <c:pt idx="1696">
                  <c:v>72.060187256739312</c:v>
                </c:pt>
                <c:pt idx="1697">
                  <c:v>72.067628920370339</c:v>
                </c:pt>
                <c:pt idx="1698">
                  <c:v>72.075070423875772</c:v>
                </c:pt>
                <c:pt idx="1699">
                  <c:v>72.082511772949744</c:v>
                </c:pt>
                <c:pt idx="1700">
                  <c:v>72.089952973289144</c:v>
                </c:pt>
                <c:pt idx="1701">
                  <c:v>72.097394030593577</c:v>
                </c:pt>
                <c:pt idx="1702">
                  <c:v>72.104834950565476</c:v>
                </c:pt>
                <c:pt idx="1703">
                  <c:v>72.112275738910085</c:v>
                </c:pt>
                <c:pt idx="1704">
                  <c:v>72.119716401335538</c:v>
                </c:pt>
                <c:pt idx="1705">
                  <c:v>72.127156943552819</c:v>
                </c:pt>
                <c:pt idx="1706">
                  <c:v>72.134597371275845</c:v>
                </c:pt>
                <c:pt idx="1707">
                  <c:v>72.1420376902215</c:v>
                </c:pt>
                <c:pt idx="1708">
                  <c:v>72.149477906109681</c:v>
                </c:pt>
                <c:pt idx="1709">
                  <c:v>72.156918024663256</c:v>
                </c:pt>
                <c:pt idx="1710">
                  <c:v>72.164358051608176</c:v>
                </c:pt>
                <c:pt idx="1711">
                  <c:v>72.171797992673476</c:v>
                </c:pt>
                <c:pt idx="1712">
                  <c:v>72.179237853591303</c:v>
                </c:pt>
                <c:pt idx="1713">
                  <c:v>72.186677640096974</c:v>
                </c:pt>
                <c:pt idx="1714">
                  <c:v>72.194117357928988</c:v>
                </c:pt>
                <c:pt idx="1715">
                  <c:v>72.201557012829042</c:v>
                </c:pt>
                <c:pt idx="1716">
                  <c:v>72.208996610542101</c:v>
                </c:pt>
                <c:pt idx="1717">
                  <c:v>72.216436156816414</c:v>
                </c:pt>
                <c:pt idx="1718">
                  <c:v>72.223875657403539</c:v>
                </c:pt>
                <c:pt idx="1719">
                  <c:v>72.231315118058404</c:v>
                </c:pt>
                <c:pt idx="1720">
                  <c:v>72.238754544539304</c:v>
                </c:pt>
                <c:pt idx="1721">
                  <c:v>72.246193942607945</c:v>
                </c:pt>
                <c:pt idx="1722">
                  <c:v>72.253633318029529</c:v>
                </c:pt>
                <c:pt idx="1723">
                  <c:v>72.261072676572681</c:v>
                </c:pt>
                <c:pt idx="1724">
                  <c:v>72.268512024009581</c:v>
                </c:pt>
                <c:pt idx="1725">
                  <c:v>72.275951366115947</c:v>
                </c:pt>
                <c:pt idx="1726">
                  <c:v>72.283390708671121</c:v>
                </c:pt>
                <c:pt idx="1727">
                  <c:v>72.29083005745801</c:v>
                </c:pt>
                <c:pt idx="1728">
                  <c:v>72.298269418263189</c:v>
                </c:pt>
                <c:pt idx="1729">
                  <c:v>72.305708796876957</c:v>
                </c:pt>
                <c:pt idx="1730">
                  <c:v>72.313148199093277</c:v>
                </c:pt>
                <c:pt idx="1731">
                  <c:v>72.320587630709923</c:v>
                </c:pt>
                <c:pt idx="1732">
                  <c:v>72.32802709752842</c:v>
                </c:pt>
                <c:pt idx="1733">
                  <c:v>72.335466605354114</c:v>
                </c:pt>
                <c:pt idx="1734">
                  <c:v>72.342906159996261</c:v>
                </c:pt>
                <c:pt idx="1735">
                  <c:v>72.350345767267953</c:v>
                </c:pt>
                <c:pt idx="1736">
                  <c:v>72.357785432986248</c:v>
                </c:pt>
                <c:pt idx="1737">
                  <c:v>72.365225162972123</c:v>
                </c:pt>
                <c:pt idx="1738">
                  <c:v>72.372664963050582</c:v>
                </c:pt>
                <c:pt idx="1739">
                  <c:v>72.380104839050674</c:v>
                </c:pt>
                <c:pt idx="1740">
                  <c:v>72.387544796805486</c:v>
                </c:pt>
                <c:pt idx="1741">
                  <c:v>72.394984842152184</c:v>
                </c:pt>
                <c:pt idx="1742">
                  <c:v>72.402424980932125</c:v>
                </c:pt>
                <c:pt idx="1743">
                  <c:v>72.409865218990817</c:v>
                </c:pt>
                <c:pt idx="1744">
                  <c:v>72.417305562177958</c:v>
                </c:pt>
                <c:pt idx="1745">
                  <c:v>72.424746016347498</c:v>
                </c:pt>
                <c:pt idx="1746">
                  <c:v>72.432186587357648</c:v>
                </c:pt>
                <c:pt idx="1747">
                  <c:v>72.439627281070969</c:v>
                </c:pt>
                <c:pt idx="1748">
                  <c:v>72.447068103354326</c:v>
                </c:pt>
                <c:pt idx="1749">
                  <c:v>72.454509060078976</c:v>
                </c:pt>
                <c:pt idx="1750">
                  <c:v>72.461950157120611</c:v>
                </c:pt>
                <c:pt idx="1751">
                  <c:v>72.469391400359385</c:v>
                </c:pt>
                <c:pt idx="1752">
                  <c:v>72.476832795679883</c:v>
                </c:pt>
                <c:pt idx="1753">
                  <c:v>72.484274348971297</c:v>
                </c:pt>
                <c:pt idx="1754">
                  <c:v>72.491716066127324</c:v>
                </c:pt>
                <c:pt idx="1755">
                  <c:v>72.499157953046264</c:v>
                </c:pt>
                <c:pt idx="1756">
                  <c:v>72.506600015631065</c:v>
                </c:pt>
                <c:pt idx="1757">
                  <c:v>72.514042259789335</c:v>
                </c:pt>
                <c:pt idx="1758">
                  <c:v>72.5214846914334</c:v>
                </c:pt>
                <c:pt idx="1759">
                  <c:v>72.528927316480335</c:v>
                </c:pt>
                <c:pt idx="1760">
                  <c:v>72.536370140851929</c:v>
                </c:pt>
                <c:pt idx="1761">
                  <c:v>72.543813170474891</c:v>
                </c:pt>
                <c:pt idx="1762">
                  <c:v>72.55125641128069</c:v>
                </c:pt>
                <c:pt idx="1763">
                  <c:v>72.558699869205725</c:v>
                </c:pt>
                <c:pt idx="1764">
                  <c:v>72.566143550191342</c:v>
                </c:pt>
                <c:pt idx="1765">
                  <c:v>72.573587460183788</c:v>
                </c:pt>
                <c:pt idx="1766">
                  <c:v>72.58103160513437</c:v>
                </c:pt>
                <c:pt idx="1767">
                  <c:v>72.588475990999385</c:v>
                </c:pt>
                <c:pt idx="1768">
                  <c:v>72.595920623740255</c:v>
                </c:pt>
                <c:pt idx="1769">
                  <c:v>72.603365509323453</c:v>
                </c:pt>
                <c:pt idx="1770">
                  <c:v>72.610810653720634</c:v>
                </c:pt>
                <c:pt idx="1771">
                  <c:v>72.618256062908657</c:v>
                </c:pt>
                <c:pt idx="1772">
                  <c:v>72.625701742869566</c:v>
                </c:pt>
                <c:pt idx="1773">
                  <c:v>72.63314769959068</c:v>
                </c:pt>
                <c:pt idx="1774">
                  <c:v>72.64059393906463</c:v>
                </c:pt>
                <c:pt idx="1775">
                  <c:v>72.648040467289377</c:v>
                </c:pt>
                <c:pt idx="1776">
                  <c:v>72.65548729026824</c:v>
                </c:pt>
                <c:pt idx="1777">
                  <c:v>72.662934414009982</c:v>
                </c:pt>
                <c:pt idx="1778">
                  <c:v>72.670381844528791</c:v>
                </c:pt>
                <c:pt idx="1779">
                  <c:v>72.677829587844343</c:v>
                </c:pt>
                <c:pt idx="1780">
                  <c:v>72.685277649981899</c:v>
                </c:pt>
                <c:pt idx="1781">
                  <c:v>72.692726036972189</c:v>
                </c:pt>
                <c:pt idx="1782">
                  <c:v>72.700174754851645</c:v>
                </c:pt>
                <c:pt idx="1783">
                  <c:v>72.707623809662266</c:v>
                </c:pt>
                <c:pt idx="1784">
                  <c:v>72.715073207451795</c:v>
                </c:pt>
                <c:pt idx="1785">
                  <c:v>72.722522954273629</c:v>
                </c:pt>
                <c:pt idx="1786">
                  <c:v>72.729973056187021</c:v>
                </c:pt>
                <c:pt idx="1787">
                  <c:v>72.737423519256922</c:v>
                </c:pt>
                <c:pt idx="1788">
                  <c:v>72.744874349554209</c:v>
                </c:pt>
                <c:pt idx="1789">
                  <c:v>72.752325553155558</c:v>
                </c:pt>
                <c:pt idx="1790">
                  <c:v>72.75977713614364</c:v>
                </c:pt>
                <c:pt idx="1791">
                  <c:v>72.76722910460704</c:v>
                </c:pt>
                <c:pt idx="1792">
                  <c:v>72.774681464640338</c:v>
                </c:pt>
                <c:pt idx="1793">
                  <c:v>72.782134222344155</c:v>
                </c:pt>
                <c:pt idx="1794">
                  <c:v>72.789587383825236</c:v>
                </c:pt>
                <c:pt idx="1795">
                  <c:v>72.797040955196351</c:v>
                </c:pt>
                <c:pt idx="1796">
                  <c:v>72.80449494257654</c:v>
                </c:pt>
                <c:pt idx="1797">
                  <c:v>72.811949352090934</c:v>
                </c:pt>
                <c:pt idx="1798">
                  <c:v>72.81940418987098</c:v>
                </c:pt>
                <c:pt idx="1799">
                  <c:v>72.826859462054358</c:v>
                </c:pt>
                <c:pt idx="1800">
                  <c:v>72.834315174785104</c:v>
                </c:pt>
                <c:pt idx="1801">
                  <c:v>72.84177133421359</c:v>
                </c:pt>
                <c:pt idx="1802">
                  <c:v>72.849227946496583</c:v>
                </c:pt>
                <c:pt idx="1803">
                  <c:v>72.856685017797332</c:v>
                </c:pt>
                <c:pt idx="1804">
                  <c:v>72.864142554285522</c:v>
                </c:pt>
                <c:pt idx="1805">
                  <c:v>72.871600562137388</c:v>
                </c:pt>
                <c:pt idx="1806">
                  <c:v>72.879059047535733</c:v>
                </c:pt>
                <c:pt idx="1807">
                  <c:v>72.886518016669953</c:v>
                </c:pt>
                <c:pt idx="1808">
                  <c:v>72.893977475736122</c:v>
                </c:pt>
                <c:pt idx="1809">
                  <c:v>72.90143743093698</c:v>
                </c:pt>
                <c:pt idx="1810">
                  <c:v>72.908897888481988</c:v>
                </c:pt>
                <c:pt idx="1811">
                  <c:v>72.916358854587429</c:v>
                </c:pt>
                <c:pt idx="1812">
                  <c:v>72.92382033547635</c:v>
                </c:pt>
                <c:pt idx="1813">
                  <c:v>72.931282337378718</c:v>
                </c:pt>
                <c:pt idx="1814">
                  <c:v>72.938744866531337</c:v>
                </c:pt>
                <c:pt idx="1815">
                  <c:v>72.946207929178016</c:v>
                </c:pt>
                <c:pt idx="1816">
                  <c:v>72.953671531569498</c:v>
                </c:pt>
                <c:pt idx="1817">
                  <c:v>72.961135679963576</c:v>
                </c:pt>
                <c:pt idx="1818">
                  <c:v>72.968600380625162</c:v>
                </c:pt>
                <c:pt idx="1819">
                  <c:v>72.976065639826189</c:v>
                </c:pt>
                <c:pt idx="1820">
                  <c:v>72.98353146384585</c:v>
                </c:pt>
                <c:pt idx="1821">
                  <c:v>72.990997858970488</c:v>
                </c:pt>
                <c:pt idx="1822">
                  <c:v>72.998464831493692</c:v>
                </c:pt>
                <c:pt idx="1823">
                  <c:v>73.005932387716342</c:v>
                </c:pt>
                <c:pt idx="1824">
                  <c:v>73.013400533946665</c:v>
                </c:pt>
                <c:pt idx="1825">
                  <c:v>73.020869276500278</c:v>
                </c:pt>
                <c:pt idx="1826">
                  <c:v>73.028338621700172</c:v>
                </c:pt>
                <c:pt idx="1827">
                  <c:v>73.035808575876871</c:v>
                </c:pt>
                <c:pt idx="1828">
                  <c:v>73.043279145368345</c:v>
                </c:pt>
                <c:pt idx="1829">
                  <c:v>73.050750336520153</c:v>
                </c:pt>
                <c:pt idx="1830">
                  <c:v>73.058222155685471</c:v>
                </c:pt>
                <c:pt idx="1831">
                  <c:v>73.065694609225062</c:v>
                </c:pt>
                <c:pt idx="1832">
                  <c:v>73.073167703507451</c:v>
                </c:pt>
                <c:pt idx="1833">
                  <c:v>73.080641444908821</c:v>
                </c:pt>
                <c:pt idx="1834">
                  <c:v>73.088115839813199</c:v>
                </c:pt>
                <c:pt idx="1835">
                  <c:v>73.0955908946124</c:v>
                </c:pt>
                <c:pt idx="1836">
                  <c:v>73.103066615706126</c:v>
                </c:pt>
                <c:pt idx="1837">
                  <c:v>73.11054300950201</c:v>
                </c:pt>
                <c:pt idx="1838">
                  <c:v>73.118020082415597</c:v>
                </c:pt>
                <c:pt idx="1839">
                  <c:v>73.125497840870509</c:v>
                </c:pt>
                <c:pt idx="1840">
                  <c:v>73.132976291298334</c:v>
                </c:pt>
                <c:pt idx="1841">
                  <c:v>73.140455440138851</c:v>
                </c:pt>
                <c:pt idx="1842">
                  <c:v>73.14793529383995</c:v>
                </c:pt>
                <c:pt idx="1843">
                  <c:v>73.15541585885768</c:v>
                </c:pt>
                <c:pt idx="1844">
                  <c:v>73.162897141656387</c:v>
                </c:pt>
                <c:pt idx="1845">
                  <c:v>73.17037914870869</c:v>
                </c:pt>
                <c:pt idx="1846">
                  <c:v>73.177861886495492</c:v>
                </c:pt>
                <c:pt idx="1847">
                  <c:v>73.185345361506151</c:v>
                </c:pt>
                <c:pt idx="1848">
                  <c:v>73.192829580238424</c:v>
                </c:pt>
                <c:pt idx="1849">
                  <c:v>73.200314549198524</c:v>
                </c:pt>
                <c:pt idx="1850">
                  <c:v>73.207800274901217</c:v>
                </c:pt>
                <c:pt idx="1851">
                  <c:v>73.215286763869827</c:v>
                </c:pt>
                <c:pt idx="1852">
                  <c:v>73.222774022636315</c:v>
                </c:pt>
                <c:pt idx="1853">
                  <c:v>73.230262057741299</c:v>
                </c:pt>
                <c:pt idx="1854">
                  <c:v>73.237750875734079</c:v>
                </c:pt>
                <c:pt idx="1855">
                  <c:v>73.245240483172807</c:v>
                </c:pt>
                <c:pt idx="1856">
                  <c:v>73.252730886624363</c:v>
                </c:pt>
                <c:pt idx="1857">
                  <c:v>73.260222092664563</c:v>
                </c:pt>
                <c:pt idx="1858">
                  <c:v>73.267714107878064</c:v>
                </c:pt>
                <c:pt idx="1859">
                  <c:v>73.275206938858531</c:v>
                </c:pt>
                <c:pt idx="1860">
                  <c:v>73.282700592208627</c:v>
                </c:pt>
                <c:pt idx="1861">
                  <c:v>73.290195074540122</c:v>
                </c:pt>
                <c:pt idx="1862">
                  <c:v>73.297690392473768</c:v>
                </c:pt>
                <c:pt idx="1863">
                  <c:v>73.305186552639654</c:v>
                </c:pt>
                <c:pt idx="1864">
                  <c:v>73.312683561676934</c:v>
                </c:pt>
                <c:pt idx="1865">
                  <c:v>73.3201814262341</c:v>
                </c:pt>
                <c:pt idx="1866">
                  <c:v>73.327680152968924</c:v>
                </c:pt>
                <c:pt idx="1867">
                  <c:v>73.335179748548569</c:v>
                </c:pt>
                <c:pt idx="1868">
                  <c:v>73.34268021964958</c:v>
                </c:pt>
                <c:pt idx="1869">
                  <c:v>73.350181572957979</c:v>
                </c:pt>
                <c:pt idx="1870">
                  <c:v>73.357683815169324</c:v>
                </c:pt>
                <c:pt idx="1871">
                  <c:v>73.365186952988708</c:v>
                </c:pt>
                <c:pt idx="1872">
                  <c:v>73.37269099313086</c:v>
                </c:pt>
                <c:pt idx="1873">
                  <c:v>73.380195942320185</c:v>
                </c:pt>
                <c:pt idx="1874">
                  <c:v>73.387701807290796</c:v>
                </c:pt>
                <c:pt idx="1875">
                  <c:v>73.395208594786595</c:v>
                </c:pt>
                <c:pt idx="1876">
                  <c:v>73.402716311561292</c:v>
                </c:pt>
                <c:pt idx="1877">
                  <c:v>73.410224964378514</c:v>
                </c:pt>
                <c:pt idx="1878">
                  <c:v>73.41773456001178</c:v>
                </c:pt>
                <c:pt idx="1879">
                  <c:v>73.425245105244613</c:v>
                </c:pt>
                <c:pt idx="1880">
                  <c:v>73.432756606870569</c:v>
                </c:pt>
                <c:pt idx="1881">
                  <c:v>73.440269071693336</c:v>
                </c:pt>
                <c:pt idx="1882">
                  <c:v>73.447782506526679</c:v>
                </c:pt>
                <c:pt idx="1883">
                  <c:v>73.455296918194605</c:v>
                </c:pt>
                <c:pt idx="1884">
                  <c:v>73.462812313531401</c:v>
                </c:pt>
                <c:pt idx="1885">
                  <c:v>73.470328699381568</c:v>
                </c:pt>
                <c:pt idx="1886">
                  <c:v>73.477846082600095</c:v>
                </c:pt>
                <c:pt idx="1887">
                  <c:v>73.485364470052275</c:v>
                </c:pt>
                <c:pt idx="1888">
                  <c:v>73.492883868613958</c:v>
                </c:pt>
                <c:pt idx="1889">
                  <c:v>73.500404285171484</c:v>
                </c:pt>
                <c:pt idx="1890">
                  <c:v>73.507925726621778</c:v>
                </c:pt>
                <c:pt idx="1891">
                  <c:v>73.515448199872381</c:v>
                </c:pt>
                <c:pt idx="1892">
                  <c:v>73.522971711841564</c:v>
                </c:pt>
                <c:pt idx="1893">
                  <c:v>73.530496269458325</c:v>
                </c:pt>
                <c:pt idx="1894">
                  <c:v>73.538021879662509</c:v>
                </c:pt>
                <c:pt idx="1895">
                  <c:v>73.545548549404742</c:v>
                </c:pt>
                <c:pt idx="1896">
                  <c:v>73.553076285646654</c:v>
                </c:pt>
                <c:pt idx="1897">
                  <c:v>73.560605095360813</c:v>
                </c:pt>
                <c:pt idx="1898">
                  <c:v>73.568134985530804</c:v>
                </c:pt>
                <c:pt idx="1899">
                  <c:v>73.575665963151323</c:v>
                </c:pt>
                <c:pt idx="1900">
                  <c:v>73.583198035228207</c:v>
                </c:pt>
                <c:pt idx="1901">
                  <c:v>73.590731208778493</c:v>
                </c:pt>
                <c:pt idx="1902">
                  <c:v>73.598265490830499</c:v>
                </c:pt>
                <c:pt idx="1903">
                  <c:v>73.605800888423843</c:v>
                </c:pt>
                <c:pt idx="1904">
                  <c:v>73.613337408609524</c:v>
                </c:pt>
                <c:pt idx="1905">
                  <c:v>73.620875058450025</c:v>
                </c:pt>
                <c:pt idx="1906">
                  <c:v>73.628413845019239</c:v>
                </c:pt>
                <c:pt idx="1907">
                  <c:v>73.635953775402669</c:v>
                </c:pt>
                <c:pt idx="1908">
                  <c:v>73.643494856697444</c:v>
                </c:pt>
                <c:pt idx="1909">
                  <c:v>73.651037096012345</c:v>
                </c:pt>
                <c:pt idx="1910">
                  <c:v>73.658580500467878</c:v>
                </c:pt>
                <c:pt idx="1911">
                  <c:v>73.666125077196384</c:v>
                </c:pt>
                <c:pt idx="1912">
                  <c:v>73.673670833342001</c:v>
                </c:pt>
                <c:pt idx="1913">
                  <c:v>73.681217776060848</c:v>
                </c:pt>
                <c:pt idx="1914">
                  <c:v>73.68876591252095</c:v>
                </c:pt>
                <c:pt idx="1915">
                  <c:v>73.696315249902426</c:v>
                </c:pt>
                <c:pt idx="1916">
                  <c:v>73.703865795397462</c:v>
                </c:pt>
                <c:pt idx="1917">
                  <c:v>73.711417556210421</c:v>
                </c:pt>
                <c:pt idx="1918">
                  <c:v>73.718970539557873</c:v>
                </c:pt>
                <c:pt idx="1919">
                  <c:v>73.726524752668695</c:v>
                </c:pt>
                <c:pt idx="1920">
                  <c:v>73.734080202784071</c:v>
                </c:pt>
                <c:pt idx="1921">
                  <c:v>73.741636897157633</c:v>
                </c:pt>
                <c:pt idx="1922">
                  <c:v>73.749194843055449</c:v>
                </c:pt>
                <c:pt idx="1923">
                  <c:v>73.756754047756161</c:v>
                </c:pt>
                <c:pt idx="1924">
                  <c:v>73.764314518550961</c:v>
                </c:pt>
                <c:pt idx="1925">
                  <c:v>73.77187626274376</c:v>
                </c:pt>
                <c:pt idx="1926">
                  <c:v>73.77943928765113</c:v>
                </c:pt>
                <c:pt idx="1927">
                  <c:v>73.787003600602489</c:v>
                </c:pt>
                <c:pt idx="1928">
                  <c:v>73.794569208940061</c:v>
                </c:pt>
                <c:pt idx="1929">
                  <c:v>73.802136120019014</c:v>
                </c:pt>
                <c:pt idx="1930">
                  <c:v>73.809704341207507</c:v>
                </c:pt>
                <c:pt idx="1931">
                  <c:v>73.817273879886727</c:v>
                </c:pt>
                <c:pt idx="1932">
                  <c:v>73.824844743450996</c:v>
                </c:pt>
                <c:pt idx="1933">
                  <c:v>73.832416939307791</c:v>
                </c:pt>
                <c:pt idx="1934">
                  <c:v>73.839990474877823</c:v>
                </c:pt>
                <c:pt idx="1935">
                  <c:v>73.847565357595172</c:v>
                </c:pt>
                <c:pt idx="1936">
                  <c:v>73.855141594907238</c:v>
                </c:pt>
                <c:pt idx="1937">
                  <c:v>73.862719194274902</c:v>
                </c:pt>
                <c:pt idx="1938">
                  <c:v>73.870298163172535</c:v>
                </c:pt>
                <c:pt idx="1939">
                  <c:v>73.877878509088077</c:v>
                </c:pt>
                <c:pt idx="1940">
                  <c:v>73.885460239523198</c:v>
                </c:pt>
                <c:pt idx="1941">
                  <c:v>73.893043361993165</c:v>
                </c:pt>
                <c:pt idx="1942">
                  <c:v>73.900627884027102</c:v>
                </c:pt>
                <c:pt idx="1943">
                  <c:v>73.908213813167947</c:v>
                </c:pt>
                <c:pt idx="1944">
                  <c:v>73.91580115697262</c:v>
                </c:pt>
                <c:pt idx="1945">
                  <c:v>73.923389923011953</c:v>
                </c:pt>
                <c:pt idx="1946">
                  <c:v>73.930980118870906</c:v>
                </c:pt>
                <c:pt idx="1947">
                  <c:v>73.938571752148505</c:v>
                </c:pt>
                <c:pt idx="1948">
                  <c:v>73.946164830458031</c:v>
                </c:pt>
                <c:pt idx="1949">
                  <c:v>73.953759361427004</c:v>
                </c:pt>
                <c:pt idx="1950">
                  <c:v>73.961355352697311</c:v>
                </c:pt>
                <c:pt idx="1951">
                  <c:v>73.96895281192522</c:v>
                </c:pt>
                <c:pt idx="1952">
                  <c:v>73.976551746781496</c:v>
                </c:pt>
                <c:pt idx="1953">
                  <c:v>73.984152164951453</c:v>
                </c:pt>
                <c:pt idx="1954">
                  <c:v>73.991754074135059</c:v>
                </c:pt>
                <c:pt idx="1955">
                  <c:v>73.999357482046932</c:v>
                </c:pt>
                <c:pt idx="1956">
                  <c:v>74.006962396416512</c:v>
                </c:pt>
                <c:pt idx="1957">
                  <c:v>74.014568824988061</c:v>
                </c:pt>
                <c:pt idx="1958">
                  <c:v>74.022176775520748</c:v>
                </c:pt>
                <c:pt idx="1959">
                  <c:v>74.029786255788736</c:v>
                </c:pt>
                <c:pt idx="1960">
                  <c:v>74.037397273581291</c:v>
                </c:pt>
                <c:pt idx="1961">
                  <c:v>74.045009836702761</c:v>
                </c:pt>
                <c:pt idx="1962">
                  <c:v>74.05262395297278</c:v>
                </c:pt>
                <c:pt idx="1963">
                  <c:v>74.060239630226164</c:v>
                </c:pt>
                <c:pt idx="1964">
                  <c:v>74.067856876313229</c:v>
                </c:pt>
                <c:pt idx="1965">
                  <c:v>74.075475699099599</c:v>
                </c:pt>
                <c:pt idx="1966">
                  <c:v>74.083096106466499</c:v>
                </c:pt>
                <c:pt idx="1967">
                  <c:v>74.090718106310746</c:v>
                </c:pt>
                <c:pt idx="1968">
                  <c:v>74.098341706544772</c:v>
                </c:pt>
                <c:pt idx="1969">
                  <c:v>74.105966915096786</c:v>
                </c:pt>
                <c:pt idx="1970">
                  <c:v>74.113593739910812</c:v>
                </c:pt>
                <c:pt idx="1971">
                  <c:v>74.121222188946803</c:v>
                </c:pt>
                <c:pt idx="1972">
                  <c:v>74.128852270180658</c:v>
                </c:pt>
                <c:pt idx="1973">
                  <c:v>74.136483991604337</c:v>
                </c:pt>
                <c:pt idx="1974">
                  <c:v>74.144117361225952</c:v>
                </c:pt>
                <c:pt idx="1975">
                  <c:v>74.151752387069806</c:v>
                </c:pt>
                <c:pt idx="1976">
                  <c:v>74.159389077176527</c:v>
                </c:pt>
                <c:pt idx="1977">
                  <c:v>74.167027439603089</c:v>
                </c:pt>
                <c:pt idx="1978">
                  <c:v>74.174667482422961</c:v>
                </c:pt>
                <c:pt idx="1979">
                  <c:v>74.182309213726072</c:v>
                </c:pt>
                <c:pt idx="1980">
                  <c:v>74.18995264161903</c:v>
                </c:pt>
                <c:pt idx="1981">
                  <c:v>74.197597774225144</c:v>
                </c:pt>
                <c:pt idx="1982">
                  <c:v>74.20524461968445</c:v>
                </c:pt>
                <c:pt idx="1983">
                  <c:v>74.212893186153877</c:v>
                </c:pt>
                <c:pt idx="1984">
                  <c:v>74.22054348180734</c:v>
                </c:pt>
                <c:pt idx="1985">
                  <c:v>74.228195514835662</c:v>
                </c:pt>
                <c:pt idx="1986">
                  <c:v>74.235849293446918</c:v>
                </c:pt>
                <c:pt idx="1987">
                  <c:v>74.243504825866268</c:v>
                </c:pt>
                <c:pt idx="1988">
                  <c:v>74.25116212033619</c:v>
                </c:pt>
                <c:pt idx="1989">
                  <c:v>74.258821185116545</c:v>
                </c:pt>
                <c:pt idx="1990">
                  <c:v>74.266482028484575</c:v>
                </c:pt>
                <c:pt idx="1991">
                  <c:v>74.274144658735125</c:v>
                </c:pt>
                <c:pt idx="1992">
                  <c:v>74.281809084180608</c:v>
                </c:pt>
                <c:pt idx="1993">
                  <c:v>74.289475313151186</c:v>
                </c:pt>
                <c:pt idx="1994">
                  <c:v>74.297143353994741</c:v>
                </c:pt>
                <c:pt idx="1995">
                  <c:v>74.304813215077118</c:v>
                </c:pt>
                <c:pt idx="1996">
                  <c:v>74.312484904782039</c:v>
                </c:pt>
                <c:pt idx="1997">
                  <c:v>74.320158431511331</c:v>
                </c:pt>
                <c:pt idx="1998">
                  <c:v>74.327833803684953</c:v>
                </c:pt>
                <c:pt idx="1999">
                  <c:v>74.335511029741085</c:v>
                </c:pt>
                <c:pt idx="2000" formatCode="General">
                  <c:v>74.343190118136206</c:v>
                </c:pt>
                <c:pt idx="2001" formatCode="General">
                  <c:v>74.350871077345232</c:v>
                </c:pt>
                <c:pt idx="2002" formatCode="General">
                  <c:v>74.358553915861563</c:v>
                </c:pt>
                <c:pt idx="2003" formatCode="General">
                  <c:v>74.366238642197175</c:v>
                </c:pt>
                <c:pt idx="2004" formatCode="General">
                  <c:v>74.373925264882729</c:v>
                </c:pt>
                <c:pt idx="2005" formatCode="General">
                  <c:v>74.381613792467647</c:v>
                </c:pt>
                <c:pt idx="2006" formatCode="General">
                  <c:v>74.389304233520207</c:v>
                </c:pt>
                <c:pt idx="2007" formatCode="General">
                  <c:v>74.396996596627687</c:v>
                </c:pt>
                <c:pt idx="2008" formatCode="General">
                  <c:v>74.404690890396296</c:v>
                </c:pt>
                <c:pt idx="2009" formatCode="General">
                  <c:v>74.412387123451509</c:v>
                </c:pt>
                <c:pt idx="2010" formatCode="General">
                  <c:v>74.420085304437947</c:v>
                </c:pt>
                <c:pt idx="2011" formatCode="General">
                  <c:v>74.427785442019569</c:v>
                </c:pt>
                <c:pt idx="2012" formatCode="General">
                  <c:v>74.435487544879805</c:v>
                </c:pt>
                <c:pt idx="2013" formatCode="General">
                  <c:v>74.443191621721482</c:v>
                </c:pt>
                <c:pt idx="2014" formatCode="General">
                  <c:v>74.450897681267165</c:v>
                </c:pt>
                <c:pt idx="2015" formatCode="General">
                  <c:v>74.458605732259031</c:v>
                </c:pt>
                <c:pt idx="2016" formatCode="General">
                  <c:v>74.466315783459081</c:v>
                </c:pt>
                <c:pt idx="2017" formatCode="General">
                  <c:v>74.474027843649225</c:v>
                </c:pt>
                <c:pt idx="2018" formatCode="General">
                  <c:v>74.481741921631368</c:v>
                </c:pt>
                <c:pt idx="2019" formatCode="General">
                  <c:v>74.489458026227481</c:v>
                </c:pt>
                <c:pt idx="2020" formatCode="General">
                  <c:v>74.497176166279729</c:v>
                </c:pt>
                <c:pt idx="2021" formatCode="General">
                  <c:v>74.504896350650597</c:v>
                </c:pt>
                <c:pt idx="2022" formatCode="General">
                  <c:v>74.512618588222907</c:v>
                </c:pt>
                <c:pt idx="2023" formatCode="General">
                  <c:v>74.520342887899972</c:v>
                </c:pt>
                <c:pt idx="2024" formatCode="General">
                  <c:v>74.528069258605726</c:v>
                </c:pt>
                <c:pt idx="2025" formatCode="General">
                  <c:v>74.535797709284779</c:v>
                </c:pt>
                <c:pt idx="2026" formatCode="General">
                  <c:v>74.54352824890249</c:v>
                </c:pt>
                <c:pt idx="2027" formatCode="General">
                  <c:v>74.551260886445149</c:v>
                </c:pt>
                <c:pt idx="2028" formatCode="General">
                  <c:v>74.558995630920009</c:v>
                </c:pt>
                <c:pt idx="2029" formatCode="General">
                  <c:v>74.566732491355424</c:v>
                </c:pt>
                <c:pt idx="2030" formatCode="General">
                  <c:v>74.574471476800937</c:v>
                </c:pt>
                <c:pt idx="2031" formatCode="General">
                  <c:v>74.582212596327395</c:v>
                </c:pt>
                <c:pt idx="2032" formatCode="General">
                  <c:v>74.589955859027071</c:v>
                </c:pt>
                <c:pt idx="2033" formatCode="General">
                  <c:v>74.597701274013701</c:v>
                </c:pt>
                <c:pt idx="2034" formatCode="General">
                  <c:v>74.605448850422661</c:v>
                </c:pt>
                <c:pt idx="2035" formatCode="General">
                  <c:v>74.613198597411042</c:v>
                </c:pt>
                <c:pt idx="2036" formatCode="General">
                  <c:v>74.620950524157735</c:v>
                </c:pt>
                <c:pt idx="2037" formatCode="General">
                  <c:v>74.628704639863628</c:v>
                </c:pt>
                <c:pt idx="2038" formatCode="General">
                  <c:v>74.636460953751552</c:v>
                </c:pt>
                <c:pt idx="2039" formatCode="General">
                  <c:v>74.644219475066564</c:v>
                </c:pt>
                <c:pt idx="2040" formatCode="General">
                  <c:v>74.651980213075944</c:v>
                </c:pt>
                <c:pt idx="2041" formatCode="General">
                  <c:v>74.65974317706933</c:v>
                </c:pt>
                <c:pt idx="2042" formatCode="General">
                  <c:v>74.667508376358839</c:v>
                </c:pt>
                <c:pt idx="2043" formatCode="General">
                  <c:v>74.675275820279182</c:v>
                </c:pt>
                <c:pt idx="2044" formatCode="General">
                  <c:v>74.683045518187726</c:v>
                </c:pt>
                <c:pt idx="2045" formatCode="General">
                  <c:v>74.690817479464712</c:v>
                </c:pt>
                <c:pt idx="2046" formatCode="General">
                  <c:v>74.698591713513224</c:v>
                </c:pt>
                <c:pt idx="2047" formatCode="General">
                  <c:v>74.706368229759406</c:v>
                </c:pt>
                <c:pt idx="2048" formatCode="General">
                  <c:v>74.714147037652538</c:v>
                </c:pt>
                <c:pt idx="2049" formatCode="General">
                  <c:v>74.721928146665192</c:v>
                </c:pt>
                <c:pt idx="2050" formatCode="General">
                  <c:v>74.729711566293247</c:v>
                </c:pt>
                <c:pt idx="2051" formatCode="General">
                  <c:v>74.737497306056113</c:v>
                </c:pt>
                <c:pt idx="2052" formatCode="General">
                  <c:v>74.745285375496778</c:v>
                </c:pt>
                <c:pt idx="2053" formatCode="General">
                  <c:v>74.753075784181945</c:v>
                </c:pt>
                <c:pt idx="2054" formatCode="General">
                  <c:v>74.760868541702152</c:v>
                </c:pt>
                <c:pt idx="2055" formatCode="General">
                  <c:v>74.768663657671894</c:v>
                </c:pt>
                <c:pt idx="2056" formatCode="General">
                  <c:v>74.776461141729698</c:v>
                </c:pt>
                <c:pt idx="2057" formatCode="General">
                  <c:v>74.784261003538347</c:v>
                </c:pt>
                <c:pt idx="2058" formatCode="General">
                  <c:v>74.792063252784843</c:v>
                </c:pt>
                <c:pt idx="2059" formatCode="General">
                  <c:v>74.799867899180683</c:v>
                </c:pt>
                <c:pt idx="2060" formatCode="General">
                  <c:v>74.807674952461852</c:v>
                </c:pt>
                <c:pt idx="2061" formatCode="General">
                  <c:v>74.815484422389019</c:v>
                </c:pt>
                <c:pt idx="2062" formatCode="General">
                  <c:v>74.82329631874768</c:v>
                </c:pt>
                <c:pt idx="2063" formatCode="General">
                  <c:v>74.831110651348169</c:v>
                </c:pt>
                <c:pt idx="2064" formatCode="General">
                  <c:v>74.83892743002589</c:v>
                </c:pt>
                <c:pt idx="2065" formatCode="General">
                  <c:v>74.846746664641401</c:v>
                </c:pt>
                <c:pt idx="2066" formatCode="General">
                  <c:v>74.85456836508051</c:v>
                </c:pt>
                <c:pt idx="2067" formatCode="General">
                  <c:v>74.862392541254493</c:v>
                </c:pt>
                <c:pt idx="2068" formatCode="General">
                  <c:v>74.870219203100064</c:v>
                </c:pt>
                <c:pt idx="2069" formatCode="General">
                  <c:v>74.878048360579669</c:v>
                </c:pt>
                <c:pt idx="2070" formatCode="General">
                  <c:v>74.885880023681494</c:v>
                </c:pt>
                <c:pt idx="2071" formatCode="General">
                  <c:v>74.893714202419631</c:v>
                </c:pt>
                <c:pt idx="2072" formatCode="General">
                  <c:v>74.90155090683426</c:v>
                </c:pt>
                <c:pt idx="2073" formatCode="General">
                  <c:v>74.909390146991669</c:v>
                </c:pt>
                <c:pt idx="2074" formatCode="General">
                  <c:v>74.917231932984464</c:v>
                </c:pt>
                <c:pt idx="2075" formatCode="General">
                  <c:v>74.925076274931655</c:v>
                </c:pt>
                <c:pt idx="2076" formatCode="General">
                  <c:v>74.932923182978854</c:v>
                </c:pt>
                <c:pt idx="2077" formatCode="General">
                  <c:v>74.940772667298319</c:v>
                </c:pt>
                <c:pt idx="2078" formatCode="General">
                  <c:v>74.94862473808918</c:v>
                </c:pt>
                <c:pt idx="2079" formatCode="General">
                  <c:v>74.95647940557744</c:v>
                </c:pt>
                <c:pt idx="2080" formatCode="General">
                  <c:v>74.964336680016245</c:v>
                </c:pt>
                <c:pt idx="2081" formatCode="General">
                  <c:v>74.972196571685956</c:v>
                </c:pt>
                <c:pt idx="2082" formatCode="General">
                  <c:v>74.980059090894315</c:v>
                </c:pt>
                <c:pt idx="2083" formatCode="General">
                  <c:v>74.987924247976494</c:v>
                </c:pt>
                <c:pt idx="2084" formatCode="General">
                  <c:v>74.995792053295361</c:v>
                </c:pt>
                <c:pt idx="2085" formatCode="General">
                  <c:v>75.00366251724148</c:v>
                </c:pt>
                <c:pt idx="2086" formatCode="General">
                  <c:v>75.011535650233412</c:v>
                </c:pt>
                <c:pt idx="2087" formatCode="General">
                  <c:v>75.019411462717684</c:v>
                </c:pt>
                <c:pt idx="2088" formatCode="General">
                  <c:v>75.027289965169032</c:v>
                </c:pt>
                <c:pt idx="2089" formatCode="General">
                  <c:v>75.035171168090557</c:v>
                </c:pt>
                <c:pt idx="2090" formatCode="General">
                  <c:v>75.043055082013765</c:v>
                </c:pt>
                <c:pt idx="2091" formatCode="General">
                  <c:v>75.050941717498787</c:v>
                </c:pt>
                <c:pt idx="2092" formatCode="General">
                  <c:v>75.058831085134543</c:v>
                </c:pt>
                <c:pt idx="2093" formatCode="General">
                  <c:v>75.066723195538813</c:v>
                </c:pt>
                <c:pt idx="2094" formatCode="General">
                  <c:v>75.074618059358414</c:v>
                </c:pt>
                <c:pt idx="2095" formatCode="General">
                  <c:v>75.082515687269392</c:v>
                </c:pt>
                <c:pt idx="2096" formatCode="General">
                  <c:v>75.09041608997704</c:v>
                </c:pt>
                <c:pt idx="2097" formatCode="General">
                  <c:v>75.098319278216238</c:v>
                </c:pt>
                <c:pt idx="2098" formatCode="General">
                  <c:v>75.10622526275138</c:v>
                </c:pt>
                <c:pt idx="2099" formatCode="General">
                  <c:v>75.114134054376734</c:v>
                </c:pt>
                <c:pt idx="2100" formatCode="General">
                  <c:v>75.122045663916438</c:v>
                </c:pt>
                <c:pt idx="2101" formatCode="General">
                  <c:v>75.129960102224672</c:v>
                </c:pt>
                <c:pt idx="2102" formatCode="General">
                  <c:v>75.137877380185955</c:v>
                </c:pt>
                <c:pt idx="2103" formatCode="General">
                  <c:v>75.145797508715077</c:v>
                </c:pt>
                <c:pt idx="2104" formatCode="General">
                  <c:v>75.15372049875738</c:v>
                </c:pt>
                <c:pt idx="2105" formatCode="General">
                  <c:v>75.161646361288916</c:v>
                </c:pt>
                <c:pt idx="2106" formatCode="General">
                  <c:v>75.169575107316561</c:v>
                </c:pt>
                <c:pt idx="2107" formatCode="General">
                  <c:v>75.177506747878212</c:v>
                </c:pt>
                <c:pt idx="2108" formatCode="General">
                  <c:v>75.18544129404286</c:v>
                </c:pt>
                <c:pt idx="2109" formatCode="General">
                  <c:v>75.193378756910832</c:v>
                </c:pt>
                <c:pt idx="2110" formatCode="General">
                  <c:v>75.201319147613958</c:v>
                </c:pt>
                <c:pt idx="2111" formatCode="General">
                  <c:v>75.209262477315619</c:v>
                </c:pt>
                <c:pt idx="2112" formatCode="General">
                  <c:v>75.21720875721104</c:v>
                </c:pt>
                <c:pt idx="2113" formatCode="General">
                  <c:v>75.225157998527379</c:v>
                </c:pt>
                <c:pt idx="2114" formatCode="General">
                  <c:v>75.233110212523883</c:v>
                </c:pt>
                <c:pt idx="2115" formatCode="General">
                  <c:v>75.241065410492084</c:v>
                </c:pt>
                <c:pt idx="2116" formatCode="General">
                  <c:v>75.24902360375593</c:v>
                </c:pt>
                <c:pt idx="2117" formatCode="General">
                  <c:v>75.256984803671983</c:v>
                </c:pt>
                <c:pt idx="2118" formatCode="General">
                  <c:v>75.264949021629604</c:v>
                </c:pt>
                <c:pt idx="2119" formatCode="General">
                  <c:v>75.272916269050995</c:v>
                </c:pt>
                <c:pt idx="2120" formatCode="General">
                  <c:v>75.280886557391526</c:v>
                </c:pt>
                <c:pt idx="2121" formatCode="General">
                  <c:v>75.288859898139833</c:v>
                </c:pt>
                <c:pt idx="2122" formatCode="General">
                  <c:v>75.296836302817937</c:v>
                </c:pt>
                <c:pt idx="2123" formatCode="General">
                  <c:v>75.304815782981521</c:v>
                </c:pt>
                <c:pt idx="2124" formatCode="General">
                  <c:v>75.312798350220007</c:v>
                </c:pt>
                <c:pt idx="2125" formatCode="General">
                  <c:v>75.320784016156793</c:v>
                </c:pt>
                <c:pt idx="2126" formatCode="General">
                  <c:v>75.328772792449371</c:v>
                </c:pt>
                <c:pt idx="2127" formatCode="General">
                  <c:v>75.336764690789536</c:v>
                </c:pt>
                <c:pt idx="2128" formatCode="General">
                  <c:v>75.344759722903603</c:v>
                </c:pt>
                <c:pt idx="2129" formatCode="General">
                  <c:v>75.352757900552476</c:v>
                </c:pt>
                <c:pt idx="2130" formatCode="General">
                  <c:v>75.360759235531916</c:v>
                </c:pt>
                <c:pt idx="2131" formatCode="General">
                  <c:v>75.368763739672673</c:v>
                </c:pt>
                <c:pt idx="2132" formatCode="General">
                  <c:v>75.376771424840712</c:v>
                </c:pt>
                <c:pt idx="2133" formatCode="General">
                  <c:v>75.384782302937325</c:v>
                </c:pt>
                <c:pt idx="2134" formatCode="General">
                  <c:v>75.392796385899359</c:v>
                </c:pt>
                <c:pt idx="2135" formatCode="General">
                  <c:v>75.400813685699418</c:v>
                </c:pt>
                <c:pt idx="2136" formatCode="General">
                  <c:v>75.408834214346015</c:v>
                </c:pt>
                <c:pt idx="2137" formatCode="General">
                  <c:v>75.416857983883702</c:v>
                </c:pt>
                <c:pt idx="2138" formatCode="General">
                  <c:v>75.42488500639341</c:v>
                </c:pt>
                <c:pt idx="2139" formatCode="General">
                  <c:v>75.43291529399248</c:v>
                </c:pt>
                <c:pt idx="2140" formatCode="General">
                  <c:v>75.440948858834915</c:v>
                </c:pt>
                <c:pt idx="2141" formatCode="General">
                  <c:v>75.448985713111611</c:v>
                </c:pt>
                <c:pt idx="2142" formatCode="General">
                  <c:v>75.45702586905044</c:v>
                </c:pt>
                <c:pt idx="2143" formatCode="General">
                  <c:v>75.465069338916564</c:v>
                </c:pt>
                <c:pt idx="2144" formatCode="General">
                  <c:v>75.473116135012532</c:v>
                </c:pt>
                <c:pt idx="2145" formatCode="General">
                  <c:v>75.481166269678525</c:v>
                </c:pt>
                <c:pt idx="2146" formatCode="General">
                  <c:v>75.489219755292552</c:v>
                </c:pt>
                <c:pt idx="2147" formatCode="General">
                  <c:v>75.497276604270581</c:v>
                </c:pt>
                <c:pt idx="2148" formatCode="General">
                  <c:v>75.505336829066877</c:v>
                </c:pt>
                <c:pt idx="2149" formatCode="General">
                  <c:v>75.513400442174046</c:v>
                </c:pt>
                <c:pt idx="2150" formatCode="General">
                  <c:v>75.521467456123275</c:v>
                </c:pt>
                <c:pt idx="2151" formatCode="General">
                  <c:v>75.529537883484636</c:v>
                </c:pt>
                <c:pt idx="2152" formatCode="General">
                  <c:v>75.537611736867149</c:v>
                </c:pt>
                <c:pt idx="2153" formatCode="General">
                  <c:v>75.545689028919099</c:v>
                </c:pt>
                <c:pt idx="2154" formatCode="General">
                  <c:v>75.553769772328124</c:v>
                </c:pt>
                <c:pt idx="2155" formatCode="General">
                  <c:v>75.561853979821564</c:v>
                </c:pt>
                <c:pt idx="2156" formatCode="General">
                  <c:v>75.569941664166507</c:v>
                </c:pt>
                <c:pt idx="2157" formatCode="General">
                  <c:v>75.578032838170159</c:v>
                </c:pt>
                <c:pt idx="2158" formatCode="General">
                  <c:v>75.586127514679902</c:v>
                </c:pt>
                <c:pt idx="2159" formatCode="General">
                  <c:v>75.594225706583643</c:v>
                </c:pt>
                <c:pt idx="2160" formatCode="General">
                  <c:v>75.602327426809921</c:v>
                </c:pt>
                <c:pt idx="2161" formatCode="General">
                  <c:v>75.610432688328217</c:v>
                </c:pt>
                <c:pt idx="2162" formatCode="General">
                  <c:v>75.618541504149022</c:v>
                </c:pt>
                <c:pt idx="2163" formatCode="General">
                  <c:v>75.626653887324238</c:v>
                </c:pt>
                <c:pt idx="2164" formatCode="General">
                  <c:v>75.634769850947237</c:v>
                </c:pt>
                <c:pt idx="2165" formatCode="General">
                  <c:v>75.642889408153195</c:v>
                </c:pt>
                <c:pt idx="2166" formatCode="General">
                  <c:v>75.651012572119242</c:v>
                </c:pt>
                <c:pt idx="2167" formatCode="General">
                  <c:v>75.659139356064699</c:v>
                </c:pt>
                <c:pt idx="2168" formatCode="General">
                  <c:v>75.66726977325132</c:v>
                </c:pt>
                <c:pt idx="2169" formatCode="General">
                  <c:v>75.675403836983506</c:v>
                </c:pt>
                <c:pt idx="2170" formatCode="General">
                  <c:v>75.683541560608518</c:v>
                </c:pt>
                <c:pt idx="2171" formatCode="General">
                  <c:v>75.691682957516733</c:v>
                </c:pt>
                <c:pt idx="2172" formatCode="General">
                  <c:v>75.699828041141814</c:v>
                </c:pt>
                <c:pt idx="2173" formatCode="General">
                  <c:v>75.707976824961051</c:v>
                </c:pt>
                <c:pt idx="2174" formatCode="General">
                  <c:v>75.716129322495476</c:v>
                </c:pt>
                <c:pt idx="2175" formatCode="General">
                  <c:v>75.724285547310174</c:v>
                </c:pt>
                <c:pt idx="2176" formatCode="General">
                  <c:v>75.732445513014412</c:v>
                </c:pt>
                <c:pt idx="2177" formatCode="General">
                  <c:v>75.740609233262063</c:v>
                </c:pt>
                <c:pt idx="2178" formatCode="General">
                  <c:v>75.748776721751653</c:v>
                </c:pt>
                <c:pt idx="2179" formatCode="General">
                  <c:v>75.756947992226685</c:v>
                </c:pt>
                <c:pt idx="2180" formatCode="General">
                  <c:v>75.765123058475936</c:v>
                </c:pt>
                <c:pt idx="2181" formatCode="General">
                  <c:v>75.773301934333531</c:v>
                </c:pt>
                <c:pt idx="2182" formatCode="General">
                  <c:v>75.781484633679398</c:v>
                </c:pt>
                <c:pt idx="2183" formatCode="General">
                  <c:v>75.789671170439334</c:v>
                </c:pt>
                <c:pt idx="2184" formatCode="General">
                  <c:v>75.797861558585353</c:v>
                </c:pt>
                <c:pt idx="2185" formatCode="General">
                  <c:v>75.806055812135895</c:v>
                </c:pt>
                <c:pt idx="2186" formatCode="General">
                  <c:v>75.814253945156096</c:v>
                </c:pt>
                <c:pt idx="2187" formatCode="General">
                  <c:v>75.822455971758046</c:v>
                </c:pt>
                <c:pt idx="2188" formatCode="General">
                  <c:v>75.830661906100985</c:v>
                </c:pt>
                <c:pt idx="2189" formatCode="General">
                  <c:v>75.838871762391648</c:v>
                </c:pt>
                <c:pt idx="2190" formatCode="General">
                  <c:v>75.84708555488443</c:v>
                </c:pt>
                <c:pt idx="2191" formatCode="General">
                  <c:v>75.855303297881733</c:v>
                </c:pt>
                <c:pt idx="2192" formatCode="General">
                  <c:v>75.863525005734118</c:v>
                </c:pt>
                <c:pt idx="2193" formatCode="General">
                  <c:v>75.871750692840678</c:v>
                </c:pt>
                <c:pt idx="2194" formatCode="General">
                  <c:v>75.879980373649232</c:v>
                </c:pt>
                <c:pt idx="2195" formatCode="General">
                  <c:v>75.888214062656601</c:v>
                </c:pt>
                <c:pt idx="2196" formatCode="General">
                  <c:v>75.896451774408931</c:v>
                </c:pt>
                <c:pt idx="2197" formatCode="General">
                  <c:v>75.904693523501848</c:v>
                </c:pt>
                <c:pt idx="2198" formatCode="General">
                  <c:v>75.912939324580805</c:v>
                </c:pt>
                <c:pt idx="2199" formatCode="General">
                  <c:v>75.921189192341387</c:v>
                </c:pt>
                <c:pt idx="2200" formatCode="General">
                  <c:v>75.929443141529489</c:v>
                </c:pt>
                <c:pt idx="2201" formatCode="General">
                  <c:v>75.937701186941666</c:v>
                </c:pt>
                <c:pt idx="2202" formatCode="General">
                  <c:v>75.94596334342539</c:v>
                </c:pt>
                <c:pt idx="2203" formatCode="General">
                  <c:v>75.954229625879293</c:v>
                </c:pt>
                <c:pt idx="2204" formatCode="General">
                  <c:v>75.962500049253507</c:v>
                </c:pt>
                <c:pt idx="2205" formatCode="General">
                  <c:v>75.970774628549918</c:v>
                </c:pt>
                <c:pt idx="2206" formatCode="General">
                  <c:v>75.979053378822442</c:v>
                </c:pt>
                <c:pt idx="2207" formatCode="General">
                  <c:v>75.987336315177316</c:v>
                </c:pt>
                <c:pt idx="2208" formatCode="General">
                  <c:v>75.995623452773401</c:v>
                </c:pt>
                <c:pt idx="2209" formatCode="General">
                  <c:v>76.003914806822451</c:v>
                </c:pt>
                <c:pt idx="2210" formatCode="General">
                  <c:v>76.012210392589424</c:v>
                </c:pt>
                <c:pt idx="2211" formatCode="General">
                  <c:v>76.020510225392769</c:v>
                </c:pt>
                <c:pt idx="2212" formatCode="General">
                  <c:v>76.028814320604724</c:v>
                </c:pt>
                <c:pt idx="2213" formatCode="General">
                  <c:v>76.037122693651582</c:v>
                </c:pt>
                <c:pt idx="2214" formatCode="General">
                  <c:v>76.045435360014068</c:v>
                </c:pt>
                <c:pt idx="2215" formatCode="General">
                  <c:v>76.053752335227543</c:v>
                </c:pt>
                <c:pt idx="2216" formatCode="General">
                  <c:v>76.062073634882381</c:v>
                </c:pt>
                <c:pt idx="2217" formatCode="General">
                  <c:v>76.070399274624251</c:v>
                </c:pt>
                <c:pt idx="2218" formatCode="General">
                  <c:v>76.078729270154412</c:v>
                </c:pt>
                <c:pt idx="2219" formatCode="General">
                  <c:v>76.087063637230088</c:v>
                </c:pt>
                <c:pt idx="2220" formatCode="General">
                  <c:v>76.095402391664635</c:v>
                </c:pt>
                <c:pt idx="2221" formatCode="General">
                  <c:v>76.103745549328039</c:v>
                </c:pt>
                <c:pt idx="2222" formatCode="General">
                  <c:v>76.112093126147073</c:v>
                </c:pt>
                <c:pt idx="2223" formatCode="General">
                  <c:v>76.120445138105737</c:v>
                </c:pt>
                <c:pt idx="2224" formatCode="General">
                  <c:v>76.128801601245499</c:v>
                </c:pt>
                <c:pt idx="2225" formatCode="General">
                  <c:v>76.137162531665652</c:v>
                </c:pt>
                <c:pt idx="2226" formatCode="General">
                  <c:v>76.145527945523597</c:v>
                </c:pt>
                <c:pt idx="2227" formatCode="General">
                  <c:v>76.153897859035297</c:v>
                </c:pt>
                <c:pt idx="2228" formatCode="General">
                  <c:v>76.162272288475393</c:v>
                </c:pt>
                <c:pt idx="2229" formatCode="General">
                  <c:v>76.170651250177741</c:v>
                </c:pt>
                <c:pt idx="2230" formatCode="General">
                  <c:v>76.179034760535657</c:v>
                </c:pt>
                <c:pt idx="2231" formatCode="General">
                  <c:v>76.187422836002241</c:v>
                </c:pt>
                <c:pt idx="2232" formatCode="General">
                  <c:v>76.195815493090691</c:v>
                </c:pt>
                <c:pt idx="2233" formatCode="General">
                  <c:v>76.204212748374772</c:v>
                </c:pt>
                <c:pt idx="2234" formatCode="General">
                  <c:v>76.212614618489013</c:v>
                </c:pt>
                <c:pt idx="2235" formatCode="General">
                  <c:v>76.221021120129137</c:v>
                </c:pt>
                <c:pt idx="2236" formatCode="General">
                  <c:v>76.229432270052357</c:v>
                </c:pt>
                <c:pt idx="2237" formatCode="General">
                  <c:v>76.237848085077786</c:v>
                </c:pt>
                <c:pt idx="2238" formatCode="General">
                  <c:v>76.246268582086742</c:v>
                </c:pt>
                <c:pt idx="2239" formatCode="General">
                  <c:v>76.254693778023125</c:v>
                </c:pt>
                <c:pt idx="2240" formatCode="General">
                  <c:v>76.26312368989376</c:v>
                </c:pt>
                <c:pt idx="2241" formatCode="General">
                  <c:v>76.27155833476877</c:v>
                </c:pt>
                <c:pt idx="2242" formatCode="General">
                  <c:v>76.27999772978194</c:v>
                </c:pt>
                <c:pt idx="2243" formatCode="General">
                  <c:v>76.288441892131075</c:v>
                </c:pt>
                <c:pt idx="2244" formatCode="General">
                  <c:v>76.296890839078344</c:v>
                </c:pt>
                <c:pt idx="2245" formatCode="General">
                  <c:v>76.305344587950714</c:v>
                </c:pt>
                <c:pt idx="2246" formatCode="General">
                  <c:v>76.313803156140267</c:v>
                </c:pt>
                <c:pt idx="2247" formatCode="General">
                  <c:v>76.322266561104612</c:v>
                </c:pt>
                <c:pt idx="2248" formatCode="General">
                  <c:v>76.330734820367198</c:v>
                </c:pt>
                <c:pt idx="2249" formatCode="General">
                  <c:v>76.339207951517778</c:v>
                </c:pt>
                <c:pt idx="2250" formatCode="General">
                  <c:v>76.347685972212744</c:v>
                </c:pt>
                <c:pt idx="2251" formatCode="General">
                  <c:v>76.356168900175547</c:v>
                </c:pt>
                <c:pt idx="2252" formatCode="General">
                  <c:v>76.364656753197039</c:v>
                </c:pt>
                <c:pt idx="2253" formatCode="General">
                  <c:v>76.373149549135874</c:v>
                </c:pt>
                <c:pt idx="2254" formatCode="General">
                  <c:v>76.381647305918975</c:v>
                </c:pt>
                <c:pt idx="2255" formatCode="General">
                  <c:v>76.390150041541801</c:v>
                </c:pt>
                <c:pt idx="2256" formatCode="General">
                  <c:v>76.39865777406888</c:v>
                </c:pt>
                <c:pt idx="2257" formatCode="General">
                  <c:v>76.407170521634129</c:v>
                </c:pt>
                <c:pt idx="2258" formatCode="General">
                  <c:v>76.415688302441282</c:v>
                </c:pt>
                <c:pt idx="2259" formatCode="General">
                  <c:v>76.424211134764292</c:v>
                </c:pt>
                <c:pt idx="2260" formatCode="General">
                  <c:v>76.43273903694778</c:v>
                </c:pt>
                <c:pt idx="2261" formatCode="General">
                  <c:v>76.441272027407365</c:v>
                </c:pt>
                <c:pt idx="2262" formatCode="General">
                  <c:v>76.449810124630233</c:v>
                </c:pt>
                <c:pt idx="2263" formatCode="General">
                  <c:v>76.458353347175347</c:v>
                </c:pt>
                <c:pt idx="2264" formatCode="General">
                  <c:v>76.466901713674034</c:v>
                </c:pt>
                <c:pt idx="2265" formatCode="General">
                  <c:v>76.475455242830392</c:v>
                </c:pt>
                <c:pt idx="2266" formatCode="General">
                  <c:v>76.48401395342168</c:v>
                </c:pt>
                <c:pt idx="2267" formatCode="General">
                  <c:v>76.49257786429871</c:v>
                </c:pt>
                <c:pt idx="2268" formatCode="General">
                  <c:v>76.501146994386374</c:v>
                </c:pt>
                <c:pt idx="2269" formatCode="General">
                  <c:v>76.509721362684047</c:v>
                </c:pt>
                <c:pt idx="2270" formatCode="General">
                  <c:v>76.518300988266006</c:v>
                </c:pt>
                <c:pt idx="2271" formatCode="General">
                  <c:v>76.526885890281918</c:v>
                </c:pt>
                <c:pt idx="2272" formatCode="General">
                  <c:v>76.53547608795725</c:v>
                </c:pt>
                <c:pt idx="2273" formatCode="General">
                  <c:v>76.544071600593753</c:v>
                </c:pt>
                <c:pt idx="2274" formatCode="General">
                  <c:v>76.552672447569847</c:v>
                </c:pt>
                <c:pt idx="2275" formatCode="General">
                  <c:v>76.561278648341215</c:v>
                </c:pt>
                <c:pt idx="2276" formatCode="General">
                  <c:v>76.569890222441117</c:v>
                </c:pt>
                <c:pt idx="2277" formatCode="General">
                  <c:v>76.578507189480959</c:v>
                </c:pt>
                <c:pt idx="2278" formatCode="General">
                  <c:v>76.587129569150733</c:v>
                </c:pt>
                <c:pt idx="2279" formatCode="General">
                  <c:v>76.595757381219428</c:v>
                </c:pt>
                <c:pt idx="2280" formatCode="General">
                  <c:v>76.604390645535631</c:v>
                </c:pt>
                <c:pt idx="2281" formatCode="General">
                  <c:v>76.613029382027904</c:v>
                </c:pt>
                <c:pt idx="2282" formatCode="General">
                  <c:v>76.621673610705258</c:v>
                </c:pt>
                <c:pt idx="2283" formatCode="General">
                  <c:v>76.630323351657722</c:v>
                </c:pt>
                <c:pt idx="2284" formatCode="General">
                  <c:v>76.638978625056808</c:v>
                </c:pt>
                <c:pt idx="2285" formatCode="General">
                  <c:v>76.647639451155953</c:v>
                </c:pt>
                <c:pt idx="2286" formatCode="General">
                  <c:v>76.656305850291048</c:v>
                </c:pt>
                <c:pt idx="2287" formatCode="General">
                  <c:v>76.664977842880973</c:v>
                </c:pt>
                <c:pt idx="2288" formatCode="General">
                  <c:v>76.673655449428054</c:v>
                </c:pt>
                <c:pt idx="2289" formatCode="General">
                  <c:v>76.682338690518577</c:v>
                </c:pt>
                <c:pt idx="2290" formatCode="General">
                  <c:v>76.691027586823338</c:v>
                </c:pt>
                <c:pt idx="2291" formatCode="General">
                  <c:v>76.699722159098116</c:v>
                </c:pt>
                <c:pt idx="2292" formatCode="General">
                  <c:v>76.708422428184207</c:v>
                </c:pt>
                <c:pt idx="2293" formatCode="General">
                  <c:v>76.717128415008958</c:v>
                </c:pt>
                <c:pt idx="2294" formatCode="General">
                  <c:v>76.7258401405863</c:v>
                </c:pt>
                <c:pt idx="2295" formatCode="General">
                  <c:v>76.734557626017249</c:v>
                </c:pt>
                <c:pt idx="2296" formatCode="General">
                  <c:v>76.743280892490489</c:v>
                </c:pt>
                <c:pt idx="2297" formatCode="General">
                  <c:v>76.752009961282894</c:v>
                </c:pt>
                <c:pt idx="2298" formatCode="General">
                  <c:v>76.760744853759988</c:v>
                </c:pt>
                <c:pt idx="2299" formatCode="General">
                  <c:v>76.769485591376636</c:v>
                </c:pt>
                <c:pt idx="2300" formatCode="General">
                  <c:v>76.77823219567756</c:v>
                </c:pt>
                <c:pt idx="2301" formatCode="General">
                  <c:v>76.786984688297807</c:v>
                </c:pt>
                <c:pt idx="2302" formatCode="General">
                  <c:v>76.79574309096337</c:v>
                </c:pt>
                <c:pt idx="2303" formatCode="General">
                  <c:v>76.804507425491778</c:v>
                </c:pt>
                <c:pt idx="2304" formatCode="General">
                  <c:v>76.813277713792644</c:v>
                </c:pt>
                <c:pt idx="2305" formatCode="General">
                  <c:v>76.822053977868237</c:v>
                </c:pt>
                <c:pt idx="2306" formatCode="General">
                  <c:v>76.830836239814047</c:v>
                </c:pt>
                <c:pt idx="2307" formatCode="General">
                  <c:v>76.839624521819374</c:v>
                </c:pt>
                <c:pt idx="2308" formatCode="General">
                  <c:v>76.848418846167945</c:v>
                </c:pt>
                <c:pt idx="2309" formatCode="General">
                  <c:v>76.85721923523846</c:v>
                </c:pt>
                <c:pt idx="2310" formatCode="General">
                  <c:v>76.866025711505245</c:v>
                </c:pt>
                <c:pt idx="2311" formatCode="General">
                  <c:v>76.874838297538801</c:v>
                </c:pt>
                <c:pt idx="2312" formatCode="General">
                  <c:v>76.883657016006438</c:v>
                </c:pt>
                <c:pt idx="2313" formatCode="General">
                  <c:v>76.892481889672865</c:v>
                </c:pt>
                <c:pt idx="2314" formatCode="General">
                  <c:v>76.901312941400832</c:v>
                </c:pt>
                <c:pt idx="2315" formatCode="General">
                  <c:v>76.910150194151726</c:v>
                </c:pt>
                <c:pt idx="2316" formatCode="General">
                  <c:v>76.918993670986254</c:v>
                </c:pt>
                <c:pt idx="2317" formatCode="General">
                  <c:v>76.92784339506494</c:v>
                </c:pt>
                <c:pt idx="2318" formatCode="General">
                  <c:v>76.936699389648908</c:v>
                </c:pt>
                <c:pt idx="2319" formatCode="General">
                  <c:v>76.945561678100489</c:v>
                </c:pt>
                <c:pt idx="2320" formatCode="General">
                  <c:v>76.954430283883752</c:v>
                </c:pt>
                <c:pt idx="2321" formatCode="General">
                  <c:v>76.963305230565339</c:v>
                </c:pt>
                <c:pt idx="2322" formatCode="General">
                  <c:v>76.972186541814935</c:v>
                </c:pt>
                <c:pt idx="2323" formatCode="General">
                  <c:v>76.981074241406063</c:v>
                </c:pt>
                <c:pt idx="2324" formatCode="General">
                  <c:v>76.98996835321671</c:v>
                </c:pt>
                <c:pt idx="2325" formatCode="General">
                  <c:v>76.998868901229969</c:v>
                </c:pt>
                <c:pt idx="2326" formatCode="General">
                  <c:v>77.007775909534743</c:v>
                </c:pt>
                <c:pt idx="2327" formatCode="General">
                  <c:v>77.016689402326435</c:v>
                </c:pt>
                <c:pt idx="2328" formatCode="General">
                  <c:v>77.025609403907595</c:v>
                </c:pt>
                <c:pt idx="2329" formatCode="General">
                  <c:v>77.034535938688691</c:v>
                </c:pt>
                <c:pt idx="2330" formatCode="General">
                  <c:v>77.043469031188692</c:v>
                </c:pt>
                <c:pt idx="2331" formatCode="General">
                  <c:v>77.052408706035877</c:v>
                </c:pt>
                <c:pt idx="2332" formatCode="General">
                  <c:v>77.061354987968514</c:v>
                </c:pt>
                <c:pt idx="2333" formatCode="General">
                  <c:v>77.070307901835548</c:v>
                </c:pt>
                <c:pt idx="2334" formatCode="General">
                  <c:v>77.079267472597337</c:v>
                </c:pt>
                <c:pt idx="2335" formatCode="General">
                  <c:v>77.088233725326404</c:v>
                </c:pt>
                <c:pt idx="2336" formatCode="General">
                  <c:v>77.097206685208121</c:v>
                </c:pt>
                <c:pt idx="2337" formatCode="General">
                  <c:v>77.106186377541491</c:v>
                </c:pt>
                <c:pt idx="2338" formatCode="General">
                  <c:v>77.115172827739883</c:v>
                </c:pt>
                <c:pt idx="2339" formatCode="General">
                  <c:v>77.124166061331792</c:v>
                </c:pt>
                <c:pt idx="2340" formatCode="General">
                  <c:v>77.133166103961557</c:v>
                </c:pt>
                <c:pt idx="2341" formatCode="General">
                  <c:v>77.142172981390132</c:v>
                </c:pt>
                <c:pt idx="2342" formatCode="General">
                  <c:v>77.151186719495925</c:v>
                </c:pt>
                <c:pt idx="2343" formatCode="General">
                  <c:v>77.16020734427552</c:v>
                </c:pt>
                <c:pt idx="2344" formatCode="General">
                  <c:v>77.169234881844389</c:v>
                </c:pt>
                <c:pt idx="2345" formatCode="General">
                  <c:v>77.178269358437845</c:v>
                </c:pt>
                <c:pt idx="2346" formatCode="General">
                  <c:v>77.18731080041168</c:v>
                </c:pt>
                <c:pt idx="2347" formatCode="General">
                  <c:v>77.196359234243104</c:v>
                </c:pt>
                <c:pt idx="2348" formatCode="General">
                  <c:v>77.205414686531412</c:v>
                </c:pt>
                <c:pt idx="2349" formatCode="General">
                  <c:v>77.214477183998909</c:v>
                </c:pt>
                <c:pt idx="2350" formatCode="General">
                  <c:v>77.223546753491675</c:v>
                </c:pt>
                <c:pt idx="2351" formatCode="General">
                  <c:v>77.232623421980421</c:v>
                </c:pt>
                <c:pt idx="2352" formatCode="General">
                  <c:v>77.241707216561338</c:v>
                </c:pt>
                <c:pt idx="2353" formatCode="General">
                  <c:v>77.250798164456882</c:v>
                </c:pt>
                <c:pt idx="2354" formatCode="General">
                  <c:v>77.259896293016681</c:v>
                </c:pt>
                <c:pt idx="2355" formatCode="General">
                  <c:v>77.26900162971836</c:v>
                </c:pt>
                <c:pt idx="2356" formatCode="General">
                  <c:v>77.278114202168453</c:v>
                </c:pt>
                <c:pt idx="2357" formatCode="General">
                  <c:v>77.287234038103151</c:v>
                </c:pt>
                <c:pt idx="2358" formatCode="General">
                  <c:v>77.296361165389385</c:v>
                </c:pt>
                <c:pt idx="2359" formatCode="General">
                  <c:v>77.30549561202551</c:v>
                </c:pt>
                <c:pt idx="2360" formatCode="General">
                  <c:v>77.31463740614231</c:v>
                </c:pt>
                <c:pt idx="2361" formatCode="General">
                  <c:v>77.323786576003869</c:v>
                </c:pt>
                <c:pt idx="2362" formatCode="General">
                  <c:v>77.332943150008504</c:v>
                </c:pt>
                <c:pt idx="2363" formatCode="General">
                  <c:v>77.342107156689622</c:v>
                </c:pt>
                <c:pt idx="2364" formatCode="General">
                  <c:v>77.351278624716741</c:v>
                </c:pt>
                <c:pt idx="2365" formatCode="General">
                  <c:v>77.360457582896316</c:v>
                </c:pt>
                <c:pt idx="2366" formatCode="General">
                  <c:v>77.369644060172746</c:v>
                </c:pt>
                <c:pt idx="2367" formatCode="General">
                  <c:v>77.378838085629312</c:v>
                </c:pt>
                <c:pt idx="2368" formatCode="General">
                  <c:v>77.38803968848913</c:v>
                </c:pt>
                <c:pt idx="2369" formatCode="General">
                  <c:v>77.397248898116089</c:v>
                </c:pt>
                <c:pt idx="2370" formatCode="General">
                  <c:v>77.406465744015904</c:v>
                </c:pt>
                <c:pt idx="2371" formatCode="General">
                  <c:v>77.415690255836978</c:v>
                </c:pt>
                <c:pt idx="2372" formatCode="General">
                  <c:v>77.424922463371487</c:v>
                </c:pt>
                <c:pt idx="2373" formatCode="General">
                  <c:v>77.43416239655636</c:v>
                </c:pt>
                <c:pt idx="2374" formatCode="General">
                  <c:v>77.443410085474241</c:v>
                </c:pt>
                <c:pt idx="2375" formatCode="General">
                  <c:v>77.452665560354589</c:v>
                </c:pt>
                <c:pt idx="2376" formatCode="General">
                  <c:v>77.461928851574584</c:v>
                </c:pt>
                <c:pt idx="2377" formatCode="General">
                  <c:v>77.471199989660292</c:v>
                </c:pt>
                <c:pt idx="2378" formatCode="General">
                  <c:v>77.48047900528762</c:v>
                </c:pt>
                <c:pt idx="2379" formatCode="General">
                  <c:v>77.489765929283394</c:v>
                </c:pt>
                <c:pt idx="2380" formatCode="General">
                  <c:v>77.499060792626423</c:v>
                </c:pt>
                <c:pt idx="2381" formatCode="General">
                  <c:v>77.508363626448556</c:v>
                </c:pt>
                <c:pt idx="2382" formatCode="General">
                  <c:v>77.517674462035771</c:v>
                </c:pt>
                <c:pt idx="2383" formatCode="General">
                  <c:v>77.526993330829328</c:v>
                </c:pt>
                <c:pt idx="2384" formatCode="General">
                  <c:v>77.536320264426692</c:v>
                </c:pt>
                <c:pt idx="2385" formatCode="General">
                  <c:v>77.545655294582843</c:v>
                </c:pt>
                <c:pt idx="2386" formatCode="General">
                  <c:v>77.554998453211297</c:v>
                </c:pt>
                <c:pt idx="2387" formatCode="General">
                  <c:v>77.564349772385228</c:v>
                </c:pt>
                <c:pt idx="2388" formatCode="General">
                  <c:v>77.573709284338634</c:v>
                </c:pt>
                <c:pt idx="2389" formatCode="General">
                  <c:v>77.58307702146746</c:v>
                </c:pt>
                <c:pt idx="2390" formatCode="General">
                  <c:v>77.592453016330822</c:v>
                </c:pt>
                <c:pt idx="2391" formatCode="General">
                  <c:v>77.601837301652054</c:v>
                </c:pt>
                <c:pt idx="2392" formatCode="General">
                  <c:v>77.611229910320034</c:v>
                </c:pt>
                <c:pt idx="2393" formatCode="General">
                  <c:v>77.62063087539029</c:v>
                </c:pt>
                <c:pt idx="2394" formatCode="General">
                  <c:v>77.630040230086166</c:v>
                </c:pt>
                <c:pt idx="2395" formatCode="General">
                  <c:v>77.639458007800144</c:v>
                </c:pt>
                <c:pt idx="2396" formatCode="General">
                  <c:v>77.648884242094965</c:v>
                </c:pt>
                <c:pt idx="2397" formatCode="General">
                  <c:v>77.65831896670494</c:v>
                </c:pt>
                <c:pt idx="2398" formatCode="General">
                  <c:v>77.667762215537138</c:v>
                </c:pt>
                <c:pt idx="2399" formatCode="General">
                  <c:v>77.677214022672686</c:v>
                </c:pt>
                <c:pt idx="2400" formatCode="General">
                  <c:v>77.686674422368</c:v>
                </c:pt>
                <c:pt idx="2401" formatCode="General">
                  <c:v>77.69614344905608</c:v>
                </c:pt>
                <c:pt idx="2402" formatCode="General">
                  <c:v>77.705621137347862</c:v>
                </c:pt>
                <c:pt idx="2403" formatCode="General">
                  <c:v>77.71510752203335</c:v>
                </c:pt>
                <c:pt idx="2404" formatCode="General">
                  <c:v>77.724602638083155</c:v>
                </c:pt>
                <c:pt idx="2405" formatCode="General">
                  <c:v>77.734106520649661</c:v>
                </c:pt>
                <c:pt idx="2406" formatCode="General">
                  <c:v>77.743619205068441</c:v>
                </c:pt>
                <c:pt idx="2407" formatCode="General">
                  <c:v>77.75314072685957</c:v>
                </c:pt>
                <c:pt idx="2408" formatCode="General">
                  <c:v>77.762671121728999</c:v>
                </c:pt>
                <c:pt idx="2409" formatCode="General">
                  <c:v>77.772210425569966</c:v>
                </c:pt>
                <c:pt idx="2410" formatCode="General">
                  <c:v>77.781758674464342</c:v>
                </c:pt>
                <c:pt idx="2411" formatCode="General">
                  <c:v>77.791315904684069</c:v>
                </c:pt>
                <c:pt idx="2412" formatCode="General">
                  <c:v>77.800882152692509</c:v>
                </c:pt>
                <c:pt idx="2413" formatCode="General">
                  <c:v>77.810457455146008</c:v>
                </c:pt>
                <c:pt idx="2414" formatCode="General">
                  <c:v>77.820041848895158</c:v>
                </c:pt>
                <c:pt idx="2415" formatCode="General">
                  <c:v>77.829635370986438</c:v>
                </c:pt>
                <c:pt idx="2416" formatCode="General">
                  <c:v>77.83923805866354</c:v>
                </c:pt>
                <c:pt idx="2417" formatCode="General">
                  <c:v>77.848849949368955</c:v>
                </c:pt>
                <c:pt idx="2418" formatCode="General">
                  <c:v>77.85847108074536</c:v>
                </c:pt>
                <c:pt idx="2419" formatCode="General">
                  <c:v>77.868101490637272</c:v>
                </c:pt>
                <c:pt idx="2420" formatCode="General">
                  <c:v>77.877741217092478</c:v>
                </c:pt>
                <c:pt idx="2421" formatCode="General">
                  <c:v>77.887390298363542</c:v>
                </c:pt>
                <c:pt idx="2422" formatCode="General">
                  <c:v>77.897048772909457</c:v>
                </c:pt>
                <c:pt idx="2423" formatCode="General">
                  <c:v>77.906716679397206</c:v>
                </c:pt>
                <c:pt idx="2424" formatCode="General">
                  <c:v>77.916394056703268</c:v>
                </c:pt>
                <c:pt idx="2425" formatCode="General">
                  <c:v>77.926080943915295</c:v>
                </c:pt>
                <c:pt idx="2426" formatCode="General">
                  <c:v>77.935777380333676</c:v>
                </c:pt>
                <c:pt idx="2427" formatCode="General">
                  <c:v>77.945483405473226</c:v>
                </c:pt>
                <c:pt idx="2428" formatCode="General">
                  <c:v>77.955199059064753</c:v>
                </c:pt>
                <c:pt idx="2429" formatCode="General">
                  <c:v>77.964924381056846</c:v>
                </c:pt>
                <c:pt idx="2430" formatCode="General">
                  <c:v>77.974659411617381</c:v>
                </c:pt>
                <c:pt idx="2431" formatCode="General">
                  <c:v>77.984404191135368</c:v>
                </c:pt>
                <c:pt idx="2432" formatCode="General">
                  <c:v>77.994158760222618</c:v>
                </c:pt>
                <c:pt idx="2433" formatCode="General">
                  <c:v>78.003923159715441</c:v>
                </c:pt>
                <c:pt idx="2434" formatCode="General">
                  <c:v>78.013697430676416</c:v>
                </c:pt>
                <c:pt idx="2435" formatCode="General">
                  <c:v>78.023481614396147</c:v>
                </c:pt>
                <c:pt idx="2436" formatCode="General">
                  <c:v>78.033275752395056</c:v>
                </c:pt>
                <c:pt idx="2437" formatCode="General">
                  <c:v>78.043079886425161</c:v>
                </c:pt>
                <c:pt idx="2438" formatCode="General">
                  <c:v>78.052894058471935</c:v>
                </c:pt>
                <c:pt idx="2439" formatCode="General">
                  <c:v>78.062718310756054</c:v>
                </c:pt>
                <c:pt idx="2440" formatCode="General">
                  <c:v>78.072552685735317</c:v>
                </c:pt>
                <c:pt idx="2441" formatCode="General">
                  <c:v>78.082397226106522</c:v>
                </c:pt>
                <c:pt idx="2442" formatCode="General">
                  <c:v>78.092251974807326</c:v>
                </c:pt>
                <c:pt idx="2443" formatCode="General">
                  <c:v>78.102116975018106</c:v>
                </c:pt>
                <c:pt idx="2444" formatCode="General">
                  <c:v>78.111992270164023</c:v>
                </c:pt>
                <c:pt idx="2445" formatCode="General">
                  <c:v>78.121877903916797</c:v>
                </c:pt>
                <c:pt idx="2446" formatCode="General">
                  <c:v>78.131773920196778</c:v>
                </c:pt>
                <c:pt idx="2447" formatCode="General">
                  <c:v>78.141680363174942</c:v>
                </c:pt>
                <c:pt idx="2448" formatCode="General">
                  <c:v>78.151597277274817</c:v>
                </c:pt>
                <c:pt idx="2449" formatCode="General">
                  <c:v>78.16152470717455</c:v>
                </c:pt>
                <c:pt idx="2450" formatCode="General">
                  <c:v>78.171462697808991</c:v>
                </c:pt>
                <c:pt idx="2451" formatCode="General">
                  <c:v>78.181411294371671</c:v>
                </c:pt>
                <c:pt idx="2452" formatCode="General">
                  <c:v>78.191370542316946</c:v>
                </c:pt>
                <c:pt idx="2453" formatCode="General">
                  <c:v>78.201340487362131</c:v>
                </c:pt>
                <c:pt idx="2454" formatCode="General">
                  <c:v>78.21132117548953</c:v>
                </c:pt>
                <c:pt idx="2455" formatCode="General">
                  <c:v>78.221312652948697</c:v>
                </c:pt>
                <c:pt idx="2456" formatCode="General">
                  <c:v>78.231314966258537</c:v>
                </c:pt>
                <c:pt idx="2457" formatCode="General">
                  <c:v>78.241328162209527</c:v>
                </c:pt>
                <c:pt idx="2458" formatCode="General">
                  <c:v>78.251352287865942</c:v>
                </c:pt>
                <c:pt idx="2459" formatCode="General">
                  <c:v>78.261387390568032</c:v>
                </c:pt>
                <c:pt idx="2460" formatCode="General">
                  <c:v>78.271433517934426</c:v>
                </c:pt>
                <c:pt idx="2461" formatCode="General">
                  <c:v>78.28149071786423</c:v>
                </c:pt>
                <c:pt idx="2462" formatCode="General">
                  <c:v>78.291559038539503</c:v>
                </c:pt>
                <c:pt idx="2463" formatCode="General">
                  <c:v>78.301638528427489</c:v>
                </c:pt>
                <c:pt idx="2464" formatCode="General">
                  <c:v>78.311729236283014</c:v>
                </c:pt>
                <c:pt idx="2465" formatCode="General">
                  <c:v>78.321831211150894</c:v>
                </c:pt>
                <c:pt idx="2466" formatCode="General">
                  <c:v>78.331944502368273</c:v>
                </c:pt>
                <c:pt idx="2467" formatCode="General">
                  <c:v>78.342069159567103</c:v>
                </c:pt>
                <c:pt idx="2468" formatCode="General">
                  <c:v>78.35220523267661</c:v>
                </c:pt>
                <c:pt idx="2469" formatCode="General">
                  <c:v>78.362352771925742</c:v>
                </c:pt>
                <c:pt idx="2470" formatCode="General">
                  <c:v>78.372511827845727</c:v>
                </c:pt>
                <c:pt idx="2471" formatCode="General">
                  <c:v>78.382682451272558</c:v>
                </c:pt>
                <c:pt idx="2472" formatCode="General">
                  <c:v>78.392864693349608</c:v>
                </c:pt>
                <c:pt idx="2473" formatCode="General">
                  <c:v>78.403058605530191</c:v>
                </c:pt>
                <c:pt idx="2474" formatCode="General">
                  <c:v>78.413264239580144</c:v>
                </c:pt>
                <c:pt idx="2475" formatCode="General">
                  <c:v>78.423481647580545</c:v>
                </c:pt>
                <c:pt idx="2476" formatCode="General">
                  <c:v>78.433710881930381</c:v>
                </c:pt>
                <c:pt idx="2477" formatCode="General">
                  <c:v>78.443951995349181</c:v>
                </c:pt>
                <c:pt idx="2478" formatCode="General">
                  <c:v>78.454205040879813</c:v>
                </c:pt>
                <c:pt idx="2479" formatCode="General">
                  <c:v>78.464470071891228</c:v>
                </c:pt>
                <c:pt idx="2480" formatCode="General">
                  <c:v>78.474747142081242</c:v>
                </c:pt>
                <c:pt idx="2481" formatCode="General">
                  <c:v>78.485036305479369</c:v>
                </c:pt>
                <c:pt idx="2482" formatCode="General">
                  <c:v>78.495337616449646</c:v>
                </c:pt>
                <c:pt idx="2483" formatCode="General">
                  <c:v>78.505651129693575</c:v>
                </c:pt>
                <c:pt idx="2484" formatCode="General">
                  <c:v>78.51597690025298</c:v>
                </c:pt>
                <c:pt idx="2485" formatCode="General">
                  <c:v>78.526314983512947</c:v>
                </c:pt>
                <c:pt idx="2486" formatCode="General">
                  <c:v>78.536665435204895</c:v>
                </c:pt>
                <c:pt idx="2487" formatCode="General">
                  <c:v>78.54702831140942</c:v>
                </c:pt>
                <c:pt idx="2488" formatCode="General">
                  <c:v>78.55740366855953</c:v>
                </c:pt>
                <c:pt idx="2489" formatCode="General">
                  <c:v>78.567791563443578</c:v>
                </c:pt>
                <c:pt idx="2490" formatCode="General">
                  <c:v>78.578192053208411</c:v>
                </c:pt>
                <c:pt idx="2491" formatCode="General">
                  <c:v>78.588605195362575</c:v>
                </c:pt>
                <c:pt idx="2492" formatCode="General">
                  <c:v>78.599031047779405</c:v>
                </c:pt>
                <c:pt idx="2493" formatCode="General">
                  <c:v>78.609469668700314</c:v>
                </c:pt>
                <c:pt idx="2494" formatCode="General">
                  <c:v>78.619921116737956</c:v>
                </c:pt>
                <c:pt idx="2495" formatCode="General">
                  <c:v>78.630385450879658</c:v>
                </c:pt>
                <c:pt idx="2496" formatCode="General">
                  <c:v>78.640862730490554</c:v>
                </c:pt>
                <c:pt idx="2497" formatCode="General">
                  <c:v>78.651353015317099</c:v>
                </c:pt>
                <c:pt idx="2498" formatCode="General">
                  <c:v>78.661856365490451</c:v>
                </c:pt>
                <c:pt idx="2499" formatCode="General">
                  <c:v>78.672372841529807</c:v>
                </c:pt>
                <c:pt idx="2500" formatCode="General">
                  <c:v>78.682902504345961</c:v>
                </c:pt>
                <c:pt idx="2501" formatCode="General">
                  <c:v>78.69344541524481</c:v>
                </c:pt>
                <c:pt idx="2502" formatCode="General">
                  <c:v>78.704001635930894</c:v>
                </c:pt>
                <c:pt idx="2503" formatCode="General">
                  <c:v>78.714571228511019</c:v>
                </c:pt>
                <c:pt idx="2504" formatCode="General">
                  <c:v>78.725154255497813</c:v>
                </c:pt>
                <c:pt idx="2505" formatCode="General">
                  <c:v>78.735750779813543</c:v>
                </c:pt>
                <c:pt idx="2506" formatCode="General">
                  <c:v>78.746360864793701</c:v>
                </c:pt>
                <c:pt idx="2507" formatCode="General">
                  <c:v>78.756984574190795</c:v>
                </c:pt>
                <c:pt idx="2508" formatCode="General">
                  <c:v>78.767621972178233</c:v>
                </c:pt>
                <c:pt idx="2509" formatCode="General">
                  <c:v>78.778273123354097</c:v>
                </c:pt>
                <c:pt idx="2510" formatCode="General">
                  <c:v>78.788938092745028</c:v>
                </c:pt>
                <c:pt idx="2511" formatCode="General">
                  <c:v>78.799616945810229</c:v>
                </c:pt>
                <c:pt idx="2512" formatCode="General">
                  <c:v>78.810309748445405</c:v>
                </c:pt>
                <c:pt idx="2513" formatCode="General">
                  <c:v>78.821016566986771</c:v>
                </c:pt>
                <c:pt idx="2514" formatCode="General">
                  <c:v>78.831737468215181</c:v>
                </c:pt>
                <c:pt idx="2515" formatCode="General">
                  <c:v>78.842472519360257</c:v>
                </c:pt>
                <c:pt idx="2516" formatCode="General">
                  <c:v>78.853221788104506</c:v>
                </c:pt>
                <c:pt idx="2517" formatCode="General">
                  <c:v>78.863985342587554</c:v>
                </c:pt>
                <c:pt idx="2518" formatCode="General">
                  <c:v>78.874763251410499</c:v>
                </c:pt>
                <c:pt idx="2519" formatCode="General">
                  <c:v>78.885555583640112</c:v>
                </c:pt>
                <c:pt idx="2520" formatCode="General">
                  <c:v>78.896362408813332</c:v>
                </c:pt>
                <c:pt idx="2521" formatCode="General">
                  <c:v>78.907183796941553</c:v>
                </c:pt>
                <c:pt idx="2522" formatCode="General">
                  <c:v>78.918019818515262</c:v>
                </c:pt>
                <c:pt idx="2523" formatCode="General">
                  <c:v>78.928870544508428</c:v>
                </c:pt>
                <c:pt idx="2524" formatCode="General">
                  <c:v>78.939736046383189</c:v>
                </c:pt>
                <c:pt idx="2525" formatCode="General">
                  <c:v>78.950616396094418</c:v>
                </c:pt>
                <c:pt idx="2526" formatCode="General">
                  <c:v>78.961511666094495</c:v>
                </c:pt>
                <c:pt idx="2527" formatCode="General">
                  <c:v>78.972421929337969</c:v>
                </c:pt>
                <c:pt idx="2528" formatCode="General">
                  <c:v>78.983347259286447</c:v>
                </c:pt>
                <c:pt idx="2529" formatCode="General">
                  <c:v>78.994287729913438</c:v>
                </c:pt>
                <c:pt idx="2530" formatCode="General">
                  <c:v>79.005243415709273</c:v>
                </c:pt>
                <c:pt idx="2531" formatCode="General">
                  <c:v>79.016214391686077</c:v>
                </c:pt>
                <c:pt idx="2532" formatCode="General">
                  <c:v>79.027200733382841</c:v>
                </c:pt>
                <c:pt idx="2533" formatCode="General">
                  <c:v>79.038202516870555</c:v>
                </c:pt>
                <c:pt idx="2534" formatCode="General">
                  <c:v>79.049219818757308</c:v>
                </c:pt>
                <c:pt idx="2535" formatCode="General">
                  <c:v>79.060252716193602</c:v>
                </c:pt>
                <c:pt idx="2536" formatCode="General">
                  <c:v>79.071301286877599</c:v>
                </c:pt>
                <c:pt idx="2537" formatCode="General">
                  <c:v>79.082365609060503</c:v>
                </c:pt>
                <c:pt idx="2538" formatCode="General">
                  <c:v>79.093445761552005</c:v>
                </c:pt>
                <c:pt idx="2539" formatCode="General">
                  <c:v>79.104541823725782</c:v>
                </c:pt>
                <c:pt idx="2540" formatCode="General">
                  <c:v>79.115653875525027</c:v>
                </c:pt>
                <c:pt idx="2541" formatCode="General">
                  <c:v>79.126781997468143</c:v>
                </c:pt>
                <c:pt idx="2542" formatCode="General">
                  <c:v>79.13792627065439</c:v>
                </c:pt>
                <c:pt idx="2543" formatCode="General">
                  <c:v>79.149086776769764</c:v>
                </c:pt>
                <c:pt idx="2544" formatCode="General">
                  <c:v>79.160263598092683</c:v>
                </c:pt>
                <c:pt idx="2545" formatCode="General">
                  <c:v>79.171456817500129</c:v>
                </c:pt>
                <c:pt idx="2546" formatCode="General">
                  <c:v>79.182666518473411</c:v>
                </c:pt>
                <c:pt idx="2547" formatCode="General">
                  <c:v>79.193892785104495</c:v>
                </c:pt>
                <c:pt idx="2548" formatCode="General">
                  <c:v>79.205135702101899</c:v>
                </c:pt>
                <c:pt idx="2549" formatCode="General">
                  <c:v>79.216395354797172</c:v>
                </c:pt>
                <c:pt idx="2550" formatCode="General">
                  <c:v>79.227671829150992</c:v>
                </c:pt>
                <c:pt idx="2551" formatCode="General">
                  <c:v>79.238965211759691</c:v>
                </c:pt>
                <c:pt idx="2552" formatCode="General">
                  <c:v>79.250275589861729</c:v>
                </c:pt>
                <c:pt idx="2553" formatCode="General">
                  <c:v>79.261603051344167</c:v>
                </c:pt>
                <c:pt idx="2554" formatCode="General">
                  <c:v>79.272947684749383</c:v>
                </c:pt>
                <c:pt idx="2555" formatCode="General">
                  <c:v>79.284309579281796</c:v>
                </c:pt>
                <c:pt idx="2556" formatCode="General">
                  <c:v>79.295688824814633</c:v>
                </c:pt>
                <c:pt idx="2557" formatCode="General">
                  <c:v>79.307085511896886</c:v>
                </c:pt>
                <c:pt idx="2558" formatCode="General">
                  <c:v>79.318499731760269</c:v>
                </c:pt>
                <c:pt idx="2559" formatCode="General">
                  <c:v>79.329931576326373</c:v>
                </c:pt>
                <c:pt idx="2560" formatCode="General">
                  <c:v>79.341381138213762</c:v>
                </c:pt>
                <c:pt idx="2561" formatCode="General">
                  <c:v>79.352848510745261</c:v>
                </c:pt>
                <c:pt idx="2562" formatCode="General">
                  <c:v>79.364333787955388</c:v>
                </c:pt>
                <c:pt idx="2563" formatCode="General">
                  <c:v>79.375837064597761</c:v>
                </c:pt>
                <c:pt idx="2564" formatCode="General">
                  <c:v>79.387358436152695</c:v>
                </c:pt>
                <c:pt idx="2565" formatCode="General">
                  <c:v>79.398897998834869</c:v>
                </c:pt>
                <c:pt idx="2566" formatCode="General">
                  <c:v>79.410455849601064</c:v>
                </c:pt>
                <c:pt idx="2567" formatCode="General">
                  <c:v>79.422032086158055</c:v>
                </c:pt>
                <c:pt idx="2568" formatCode="General">
                  <c:v>79.433626806970636</c:v>
                </c:pt>
                <c:pt idx="2569" formatCode="General">
                  <c:v>79.445240111269641</c:v>
                </c:pt>
                <c:pt idx="2570" formatCode="General">
                  <c:v>79.456872099060135</c:v>
                </c:pt>
                <c:pt idx="2571" formatCode="General">
                  <c:v>79.468522871129821</c:v>
                </c:pt>
                <c:pt idx="2572" formatCode="General">
                  <c:v>79.480192529057334</c:v>
                </c:pt>
                <c:pt idx="2573" formatCode="General">
                  <c:v>79.491881175220811</c:v>
                </c:pt>
                <c:pt idx="2574" formatCode="General">
                  <c:v>79.503588912806634</c:v>
                </c:pt>
                <c:pt idx="2575" formatCode="General">
                  <c:v>79.51531584581808</c:v>
                </c:pt>
                <c:pt idx="2576" formatCode="General">
                  <c:v>79.527062079084232</c:v>
                </c:pt>
                <c:pt idx="2577" formatCode="General">
                  <c:v>79.538827718269076</c:v>
                </c:pt>
                <c:pt idx="2578" formatCode="General">
                  <c:v>79.550612869880524</c:v>
                </c:pt>
                <c:pt idx="2579" formatCode="General">
                  <c:v>79.562417641279737</c:v>
                </c:pt>
                <c:pt idx="2580" formatCode="General">
                  <c:v>79.574242140690501</c:v>
                </c:pt>
                <c:pt idx="2581" formatCode="General">
                  <c:v>79.586086477208767</c:v>
                </c:pt>
                <c:pt idx="2582" formatCode="General">
                  <c:v>79.59795076081231</c:v>
                </c:pt>
                <c:pt idx="2583" formatCode="General">
                  <c:v>79.609835102370425</c:v>
                </c:pt>
                <c:pt idx="2584" formatCode="General">
                  <c:v>79.621739613654029</c:v>
                </c:pt>
                <c:pt idx="2585" formatCode="General">
                  <c:v>79.63366440734552</c:v>
                </c:pt>
                <c:pt idx="2586" formatCode="General">
                  <c:v>79.645609597049187</c:v>
                </c:pt>
                <c:pt idx="2587" formatCode="General">
                  <c:v>79.657575297301392</c:v>
                </c:pt>
                <c:pt idx="2588" formatCode="General">
                  <c:v>79.669561623581231</c:v>
                </c:pt>
                <c:pt idx="2589" formatCode="General">
                  <c:v>79.681568692321022</c:v>
                </c:pt>
                <c:pt idx="2590" formatCode="General">
                  <c:v>79.693596620917234</c:v>
                </c:pt>
                <c:pt idx="2591" formatCode="General">
                  <c:v>79.705645527741382</c:v>
                </c:pt>
                <c:pt idx="2592" formatCode="General">
                  <c:v>79.717715532151146</c:v>
                </c:pt>
                <c:pt idx="2593" formatCode="General">
                  <c:v>79.729806754501666</c:v>
                </c:pt>
                <c:pt idx="2594" formatCode="General">
                  <c:v>79.741919316156981</c:v>
                </c:pt>
                <c:pt idx="2595" formatCode="General">
                  <c:v>79.754053339501638</c:v>
                </c:pt>
                <c:pt idx="2596" formatCode="General">
                  <c:v>79.766208947952407</c:v>
                </c:pt>
                <c:pt idx="2597" formatCode="General">
                  <c:v>79.778386265970298</c:v>
                </c:pt>
                <c:pt idx="2598" formatCode="General">
                  <c:v>79.790585419072642</c:v>
                </c:pt>
                <c:pt idx="2599" formatCode="General">
                  <c:v>79.802806533845413</c:v>
                </c:pt>
                <c:pt idx="2600" formatCode="General">
                  <c:v>79.815049737955661</c:v>
                </c:pt>
                <c:pt idx="2601" formatCode="General">
                  <c:v>79.827315160164275</c:v>
                </c:pt>
                <c:pt idx="2602" formatCode="General">
                  <c:v>79.839602930338685</c:v>
                </c:pt>
                <c:pt idx="2603" formatCode="General">
                  <c:v>79.851913179466024</c:v>
                </c:pt>
                <c:pt idx="2604" formatCode="General">
                  <c:v>79.864246039666355</c:v>
                </c:pt>
                <c:pt idx="2605" formatCode="General">
                  <c:v>79.876601644206019</c:v>
                </c:pt>
                <c:pt idx="2606" formatCode="General">
                  <c:v>79.88898012751136</c:v>
                </c:pt>
                <c:pt idx="2607" formatCode="General">
                  <c:v>79.901381625182552</c:v>
                </c:pt>
                <c:pt idx="2608" formatCode="General">
                  <c:v>79.91380627400757</c:v>
                </c:pt>
                <c:pt idx="2609" formatCode="General">
                  <c:v>79.926254211976598</c:v>
                </c:pt>
                <c:pt idx="2610" formatCode="General">
                  <c:v>79.938725578296356</c:v>
                </c:pt>
                <c:pt idx="2611" formatCode="General">
                  <c:v>79.95122051340492</c:v>
                </c:pt>
                <c:pt idx="2612" formatCode="General">
                  <c:v>79.963739158986584</c:v>
                </c:pt>
                <c:pt idx="2613" formatCode="General">
                  <c:v>79.976281657987002</c:v>
                </c:pt>
                <c:pt idx="2614" formatCode="General">
                  <c:v>79.988848154628641</c:v>
                </c:pt>
                <c:pt idx="2615" formatCode="General">
                  <c:v>80.001438794426349</c:v>
                </c:pt>
                <c:pt idx="2616" formatCode="General">
                  <c:v>80.014053724203251</c:v>
                </c:pt>
                <c:pt idx="2617" formatCode="General">
                  <c:v>80.026693092106854</c:v>
                </c:pt>
                <c:pt idx="2618" formatCode="General">
                  <c:v>80.039357047625401</c:v>
                </c:pt>
                <c:pt idx="2619" formatCode="General">
                  <c:v>80.052045741604488</c:v>
                </c:pt>
                <c:pt idx="2620" formatCode="General">
                  <c:v>80.06475932626401</c:v>
                </c:pt>
                <c:pt idx="2621" formatCode="General">
                  <c:v>80.077497955215208</c:v>
                </c:pt>
                <c:pt idx="2622" formatCode="General">
                  <c:v>80.090261783478155</c:v>
                </c:pt>
                <c:pt idx="2623" formatCode="General">
                  <c:v>80.103050967499456</c:v>
                </c:pt>
                <c:pt idx="2624" formatCode="General">
                  <c:v>80.115865665170162</c:v>
                </c:pt>
                <c:pt idx="2625" formatCode="General">
                  <c:v>80.128706035844118</c:v>
                </c:pt>
                <c:pt idx="2626" formatCode="General">
                  <c:v>80.141572240356439</c:v>
                </c:pt>
                <c:pt idx="2627" formatCode="General">
                  <c:v>80.154464441042364</c:v>
                </c:pt>
                <c:pt idx="2628" formatCode="General">
                  <c:v>80.167382801756531</c:v>
                </c:pt>
                <c:pt idx="2629" formatCode="General">
                  <c:v>80.180327487892271</c:v>
                </c:pt>
                <c:pt idx="2630" formatCode="General">
                  <c:v>80.193298666401532</c:v>
                </c:pt>
                <c:pt idx="2631" formatCode="General">
                  <c:v>80.206296505814905</c:v>
                </c:pt>
                <c:pt idx="2632" formatCode="General">
                  <c:v>80.219321176262056</c:v>
                </c:pt>
                <c:pt idx="2633" formatCode="General">
                  <c:v>80.232372849492549</c:v>
                </c:pt>
                <c:pt idx="2634" formatCode="General">
                  <c:v>80.2454516988969</c:v>
                </c:pt>
                <c:pt idx="2635" formatCode="General">
                  <c:v>80.258557899528043</c:v>
                </c:pt>
                <c:pt idx="2636" formatCode="General">
                  <c:v>80.271691628123165</c:v>
                </c:pt>
                <c:pt idx="2637" formatCode="General">
                  <c:v>80.284853063125865</c:v>
                </c:pt>
                <c:pt idx="2638" formatCode="General">
                  <c:v>80.298042384708708</c:v>
                </c:pt>
                <c:pt idx="2639" formatCode="General">
                  <c:v>80.311259774796113</c:v>
                </c:pt>
                <c:pt idx="2640" formatCode="General">
                  <c:v>80.324505417087707</c:v>
                </c:pt>
                <c:pt idx="2641" formatCode="General">
                  <c:v>80.337779497081982</c:v>
                </c:pt>
                <c:pt idx="2642" formatCode="General">
                  <c:v>80.3510822021004</c:v>
                </c:pt>
                <c:pt idx="2643" formatCode="General">
                  <c:v>80.364413721311948</c:v>
                </c:pt>
                <c:pt idx="2644" formatCode="General">
                  <c:v>80.377774245758005</c:v>
                </c:pt>
                <c:pt idx="2645" formatCode="General">
                  <c:v>80.391163968377683</c:v>
                </c:pt>
                <c:pt idx="2646" formatCode="General">
                  <c:v>80.404583084033703</c:v>
                </c:pt>
                <c:pt idx="2647" formatCode="General">
                  <c:v>80.418031789538517</c:v>
                </c:pt>
                <c:pt idx="2648" formatCode="General">
                  <c:v>80.43151028368105</c:v>
                </c:pt>
                <c:pt idx="2649" formatCode="General">
                  <c:v>80.445018767253842</c:v>
                </c:pt>
                <c:pt idx="2650" formatCode="General">
                  <c:v>80.458557443080608</c:v>
                </c:pt>
                <c:pt idx="2651" formatCode="General">
                  <c:v>80.47212651604444</c:v>
                </c:pt>
                <c:pt idx="2652" formatCode="General">
                  <c:v>80.485726193116335</c:v>
                </c:pt>
                <c:pt idx="2653" formatCode="General">
                  <c:v>80.499356683384221</c:v>
                </c:pt>
                <c:pt idx="2654" formatCode="General">
                  <c:v>80.513018198082676</c:v>
                </c:pt>
                <c:pt idx="2655" formatCode="General">
                  <c:v>80.526710950623041</c:v>
                </c:pt>
                <c:pt idx="2656" formatCode="General">
                  <c:v>80.540435156624056</c:v>
                </c:pt>
                <c:pt idx="2657" formatCode="General">
                  <c:v>80.554191033943042</c:v>
                </c:pt>
                <c:pt idx="2658" formatCode="General">
                  <c:v>80.567978802707756</c:v>
                </c:pt>
                <c:pt idx="2659" formatCode="General">
                  <c:v>80.581798685348645</c:v>
                </c:pt>
                <c:pt idx="2660" formatCode="General">
                  <c:v>80.595650906631874</c:v>
                </c:pt>
                <c:pt idx="2661" formatCode="General">
                  <c:v>80.609535693692735</c:v>
                </c:pt>
                <c:pt idx="2662" formatCode="General">
                  <c:v>80.62345327606991</c:v>
                </c:pt>
                <c:pt idx="2663" formatCode="General">
                  <c:v>80.637403885740085</c:v>
                </c:pt>
                <c:pt idx="2664" formatCode="General">
                  <c:v>80.651387757153486</c:v>
                </c:pt>
                <c:pt idx="2665" formatCode="General">
                  <c:v>80.665405127269821</c:v>
                </c:pt>
                <c:pt idx="2666" formatCode="General">
                  <c:v>80.679456235595026</c:v>
                </c:pt>
                <c:pt idx="2667" formatCode="General">
                  <c:v>80.693541324218629</c:v>
                </c:pt>
                <c:pt idx="2668" formatCode="General">
                  <c:v>80.707660637851902</c:v>
                </c:pt>
                <c:pt idx="2669" formatCode="General">
                  <c:v>80.721814423866562</c:v>
                </c:pt>
                <c:pt idx="2670" formatCode="General">
                  <c:v>80.736002932334387</c:v>
                </c:pt>
                <c:pt idx="2671" formatCode="General">
                  <c:v>80.750226416067434</c:v>
                </c:pt>
                <c:pt idx="2672" formatCode="General">
                  <c:v>80.764485130659054</c:v>
                </c:pt>
                <c:pt idx="2673" formatCode="General">
                  <c:v>80.778779334525709</c:v>
                </c:pt>
                <c:pt idx="2674" formatCode="General">
                  <c:v>80.793109288949651</c:v>
                </c:pt>
                <c:pt idx="2675" formatCode="General">
                  <c:v>80.807475258122182</c:v>
                </c:pt>
                <c:pt idx="2676" formatCode="General">
                  <c:v>80.821877509188056</c:v>
                </c:pt>
                <c:pt idx="2677" formatCode="General">
                  <c:v>80.836316312290492</c:v>
                </c:pt>
                <c:pt idx="2678" formatCode="General">
                  <c:v>80.850791940617185</c:v>
                </c:pt>
                <c:pt idx="2679" formatCode="General">
                  <c:v>80.865304670447173</c:v>
                </c:pt>
                <c:pt idx="2680" formatCode="General">
                  <c:v>80.879854781198617</c:v>
                </c:pt>
                <c:pt idx="2681" formatCode="General">
                  <c:v>80.894442555477482</c:v>
                </c:pt>
                <c:pt idx="2682" formatCode="General">
                  <c:v>80.909068279127297</c:v>
                </c:pt>
                <c:pt idx="2683" formatCode="General">
                  <c:v>80.923732241279751</c:v>
                </c:pt>
                <c:pt idx="2684" formatCode="General">
                  <c:v>80.938434734406385</c:v>
                </c:pt>
                <c:pt idx="2685" formatCode="General">
                  <c:v>80.953176054371212</c:v>
                </c:pt>
                <c:pt idx="2686" formatCode="General">
                  <c:v>80.967956500484547</c:v>
                </c:pt>
                <c:pt idx="2687" formatCode="General">
                  <c:v>80.982776375557833</c:v>
                </c:pt>
                <c:pt idx="2688" formatCode="General">
                  <c:v>80.997635985959491</c:v>
                </c:pt>
                <c:pt idx="2689" formatCode="General">
                  <c:v>81.012535641672045</c:v>
                </c:pt>
                <c:pt idx="2690" formatCode="General">
                  <c:v>81.027475656350305</c:v>
                </c:pt>
                <c:pt idx="2691" formatCode="General">
                  <c:v>81.042456347380821</c:v>
                </c:pt>
                <c:pt idx="2692" formatCode="General">
                  <c:v>81.057478035942466</c:v>
                </c:pt>
                <c:pt idx="2693" formatCode="General">
                  <c:v>81.072541047068299</c:v>
                </c:pt>
                <c:pt idx="2694" formatCode="General">
                  <c:v>81.087645709708809</c:v>
                </c:pt>
                <c:pt idx="2695" formatCode="General">
                  <c:v>81.102792356796257</c:v>
                </c:pt>
                <c:pt idx="2696" formatCode="General">
                  <c:v>81.117981325310581</c:v>
                </c:pt>
                <c:pt idx="2697" formatCode="General">
                  <c:v>81.133212956346526</c:v>
                </c:pt>
                <c:pt idx="2698" formatCode="General">
                  <c:v>81.148487595182289</c:v>
                </c:pt>
                <c:pt idx="2699" formatCode="General">
                  <c:v>81.163805591349572</c:v>
                </c:pt>
                <c:pt idx="2700" formatCode="General">
                  <c:v>81.179167298705082</c:v>
                </c:pt>
                <c:pt idx="2701" formatCode="General">
                  <c:v>81.194573075503598</c:v>
                </c:pt>
                <c:pt idx="2702" formatCode="General">
                  <c:v>81.210023284472655</c:v>
                </c:pt>
                <c:pt idx="2703" formatCode="General">
                  <c:v>81.225518292888708</c:v>
                </c:pt>
                <c:pt idx="2704" formatCode="General">
                  <c:v>81.241058472655055</c:v>
                </c:pt>
                <c:pt idx="2705" formatCode="General">
                  <c:v>81.256644200381388</c:v>
                </c:pt>
                <c:pt idx="2706" formatCode="General">
                  <c:v>81.272275857465146</c:v>
                </c:pt>
                <c:pt idx="2707" formatCode="General">
                  <c:v>81.287953830174473</c:v>
                </c:pt>
                <c:pt idx="2708" formatCode="General">
                  <c:v>81.303678509733317</c:v>
                </c:pt>
                <c:pt idx="2709" formatCode="General">
                  <c:v>81.319450292408078</c:v>
                </c:pt>
                <c:pt idx="2710" formatCode="General">
                  <c:v>81.335269579596329</c:v>
                </c:pt>
                <c:pt idx="2711" formatCode="General">
                  <c:v>81.351136777917645</c:v>
                </c:pt>
                <c:pt idx="2712" formatCode="General">
                  <c:v>81.36705229930611</c:v>
                </c:pt>
                <c:pt idx="2713" formatCode="General">
                  <c:v>81.383016561105379</c:v>
                </c:pt>
                <c:pt idx="2714" formatCode="General">
                  <c:v>81.399029986165445</c:v>
                </c:pt>
                <c:pt idx="2715" formatCode="General">
                  <c:v>81.415093002941916</c:v>
                </c:pt>
                <c:pt idx="2716" formatCode="General">
                  <c:v>81.431206045597349</c:v>
                </c:pt>
                <c:pt idx="2717" formatCode="General">
                  <c:v>81.447369554105094</c:v>
                </c:pt>
                <c:pt idx="2718" formatCode="General">
                  <c:v>81.463583974355402</c:v>
                </c:pt>
                <c:pt idx="2719" formatCode="General">
                  <c:v>81.479849758263981</c:v>
                </c:pt>
                <c:pt idx="2720" formatCode="General">
                  <c:v>81.496167363883274</c:v>
                </c:pt>
                <c:pt idx="2721" formatCode="General">
                  <c:v>81.512537255515952</c:v>
                </c:pt>
                <c:pt idx="2722" formatCode="General">
                  <c:v>81.528959903831577</c:v>
                </c:pt>
                <c:pt idx="2723" formatCode="General">
                  <c:v>81.545435785985546</c:v>
                </c:pt>
                <c:pt idx="2724" formatCode="General">
                  <c:v>81.561965385741203</c:v>
                </c:pt>
                <c:pt idx="2725" formatCode="General">
                  <c:v>81.578549193594668</c:v>
                </c:pt>
                <c:pt idx="2726" formatCode="General">
                  <c:v>81.59518770690272</c:v>
                </c:pt>
                <c:pt idx="2727" formatCode="General">
                  <c:v>81.611881430013781</c:v>
                </c:pt>
                <c:pt idx="2728" formatCode="General">
                  <c:v>81.62863087440202</c:v>
                </c:pt>
                <c:pt idx="2729" formatCode="General">
                  <c:v>81.645436558804789</c:v>
                </c:pt>
                <c:pt idx="2730" formatCode="General">
                  <c:v>81.662299009363338</c:v>
                </c:pt>
                <c:pt idx="2731" formatCode="General">
                  <c:v>81.679218759767039</c:v>
                </c:pt>
                <c:pt idx="2732" formatCode="General">
                  <c:v>81.696196351401198</c:v>
                </c:pt>
                <c:pt idx="2733" formatCode="General">
                  <c:v>81.713232333498425</c:v>
                </c:pt>
                <c:pt idx="2734" formatCode="General">
                  <c:v>81.730327263293958</c:v>
                </c:pt>
                <c:pt idx="2735" formatCode="General">
                  <c:v>81.747481706184701</c:v>
                </c:pt>
                <c:pt idx="2736" formatCode="General">
                  <c:v>81.76469623589243</c:v>
                </c:pt>
                <c:pt idx="2737" formatCode="General">
                  <c:v>81.781971434630961</c:v>
                </c:pt>
                <c:pt idx="2738" formatCode="General">
                  <c:v>81.799307893277842</c:v>
                </c:pt>
                <c:pt idx="2739" formatCode="General">
                  <c:v>81.81670621155007</c:v>
                </c:pt>
                <c:pt idx="2740" formatCode="General">
                  <c:v>81.834166998184742</c:v>
                </c:pt>
                <c:pt idx="2741" formatCode="General">
                  <c:v>81.851690871124134</c:v>
                </c:pt>
                <c:pt idx="2742" formatCode="General">
                  <c:v>81.869278457705548</c:v>
                </c:pt>
                <c:pt idx="2743" formatCode="General">
                  <c:v>81.886930394856421</c:v>
                </c:pt>
                <c:pt idx="2744" formatCode="General">
                  <c:v>81.904647329294207</c:v>
                </c:pt>
                <c:pt idx="2745" formatCode="General">
                  <c:v>81.922429917731819</c:v>
                </c:pt>
                <c:pt idx="2746" formatCode="General">
                  <c:v>81.940278827088505</c:v>
                </c:pt>
                <c:pt idx="2747" formatCode="General">
                  <c:v>81.958194734706126</c:v>
                </c:pt>
                <c:pt idx="2748" formatCode="General">
                  <c:v>81.976178328571606</c:v>
                </c:pt>
                <c:pt idx="2749" formatCode="General">
                  <c:v>81.994230307545152</c:v>
                </c:pt>
                <c:pt idx="2750" formatCode="General">
                  <c:v>82.012351381594783</c:v>
                </c:pt>
                <c:pt idx="2751" formatCode="General">
                  <c:v>82.030542272037252</c:v>
                </c:pt>
                <c:pt idx="2752" formatCode="General">
                  <c:v>82.048803711785567</c:v>
                </c:pt>
                <c:pt idx="2753" formatCode="General">
                  <c:v>82.067136445603481</c:v>
                </c:pt>
                <c:pt idx="2754" formatCode="General">
                  <c:v>82.085541230366914</c:v>
                </c:pt>
                <c:pt idx="2755" formatCode="General">
                  <c:v>82.104018835332752</c:v>
                </c:pt>
                <c:pt idx="2756" formatCode="General">
                  <c:v>82.122570042415362</c:v>
                </c:pt>
                <c:pt idx="2757" formatCode="General">
                  <c:v>82.141195646470621</c:v>
                </c:pt>
                <c:pt idx="2758" formatCode="General">
                  <c:v>82.159896455588367</c:v>
                </c:pt>
                <c:pt idx="2759" formatCode="General">
                  <c:v>82.178673291393039</c:v>
                </c:pt>
                <c:pt idx="2760" formatCode="General">
                  <c:v>82.197526989353065</c:v>
                </c:pt>
                <c:pt idx="2761" formatCode="General">
                  <c:v>82.216458399099182</c:v>
                </c:pt>
                <c:pt idx="2762" formatCode="General">
                  <c:v>82.235468384752039</c:v>
                </c:pt>
                <c:pt idx="2763" formatCode="General">
                  <c:v>82.254557825259525</c:v>
                </c:pt>
                <c:pt idx="2764" formatCode="General">
                  <c:v>82.273727614743933</c:v>
                </c:pt>
                <c:pt idx="2765" formatCode="General">
                  <c:v>82.292978662859497</c:v>
                </c:pt>
                <c:pt idx="2766" formatCode="General">
                  <c:v>82.312311895160619</c:v>
                </c:pt>
                <c:pt idx="2767" formatCode="General">
                  <c:v>82.331728253481231</c:v>
                </c:pt>
                <c:pt idx="2768" formatCode="General">
                  <c:v>82.351228696325478</c:v>
                </c:pt>
                <c:pt idx="2769" formatCode="General">
                  <c:v>82.370814199270612</c:v>
                </c:pt>
                <c:pt idx="2770" formatCode="General">
                  <c:v>82.390485755381832</c:v>
                </c:pt>
                <c:pt idx="2771" formatCode="General">
                  <c:v>82.41024437564036</c:v>
                </c:pt>
                <c:pt idx="2772" formatCode="General">
                  <c:v>82.430091089384476</c:v>
                </c:pt>
                <c:pt idx="2773" formatCode="General">
                  <c:v>82.450026944764488</c:v>
                </c:pt>
                <c:pt idx="2774" formatCode="General">
                  <c:v>82.470053009212052</c:v>
                </c:pt>
                <c:pt idx="2775" formatCode="General">
                  <c:v>82.4901703699243</c:v>
                </c:pt>
                <c:pt idx="2776" formatCode="General">
                  <c:v>82.510380134363402</c:v>
                </c:pt>
                <c:pt idx="2777" formatCode="General">
                  <c:v>82.530683430772115</c:v>
                </c:pt>
                <c:pt idx="2778" formatCode="General">
                  <c:v>82.55108140870621</c:v>
                </c:pt>
                <c:pt idx="2779" formatCode="General">
                  <c:v>82.571575239583865</c:v>
                </c:pt>
                <c:pt idx="2780" formatCode="General">
                  <c:v>82.592166117253399</c:v>
                </c:pt>
                <c:pt idx="2781" formatCode="General">
                  <c:v>82.612855258579501</c:v>
                </c:pt>
                <c:pt idx="2782" formatCode="General">
                  <c:v>82.633643904048952</c:v>
                </c:pt>
                <c:pt idx="2783" formatCode="General">
                  <c:v>82.654533318396773</c:v>
                </c:pt>
                <c:pt idx="2784" formatCode="General">
                  <c:v>82.675524791253139</c:v>
                </c:pt>
                <c:pt idx="2785" formatCode="General">
                  <c:v>82.69661963781256</c:v>
                </c:pt>
                <c:pt idx="2786" formatCode="General">
                  <c:v>82.717819199525621</c:v>
                </c:pt>
                <c:pt idx="2787" formatCode="General">
                  <c:v>82.739124844814697</c:v>
                </c:pt>
                <c:pt idx="2788" formatCode="General">
                  <c:v>82.760537969814365</c:v>
                </c:pt>
                <c:pt idx="2789" formatCode="General">
                  <c:v>82.782059999137658</c:v>
                </c:pt>
                <c:pt idx="2790" formatCode="General">
                  <c:v>82.80369238666924</c:v>
                </c:pt>
                <c:pt idx="2791" formatCode="General">
                  <c:v>82.825436616386625</c:v>
                </c:pt>
                <c:pt idx="2792" formatCode="General">
                  <c:v>82.84729420321078</c:v>
                </c:pt>
                <c:pt idx="2793" formatCode="General">
                  <c:v>82.86926669388707</c:v>
                </c:pt>
                <c:pt idx="2794" formatCode="General">
                  <c:v>82.891355667898324</c:v>
                </c:pt>
                <c:pt idx="2795" formatCode="General">
                  <c:v>82.913562738410988</c:v>
                </c:pt>
                <c:pt idx="2796" formatCode="General">
                  <c:v>82.935889553256132</c:v>
                </c:pt>
                <c:pt idx="2797" formatCode="General">
                  <c:v>82.958337795946804</c:v>
                </c:pt>
                <c:pt idx="2798" formatCode="General">
                  <c:v>82.980909186733186</c:v>
                </c:pt>
                <c:pt idx="2799" formatCode="General">
                  <c:v>83.00360548369764</c:v>
                </c:pt>
                <c:pt idx="2800" formatCode="General">
                  <c:v>83.026428483890982</c:v>
                </c:pt>
                <c:pt idx="2801" formatCode="General">
                  <c:v>83.049380024512317</c:v>
                </c:pt>
                <c:pt idx="2802" formatCode="General">
                  <c:v>83.072461984134293</c:v>
                </c:pt>
                <c:pt idx="2803" formatCode="General">
                  <c:v>83.095676283975834</c:v>
                </c:pt>
                <c:pt idx="2804" formatCode="General">
                  <c:v>83.119024889224548</c:v>
                </c:pt>
                <c:pt idx="2805" formatCode="General">
                  <c:v>83.142509810411553</c:v>
                </c:pt>
                <c:pt idx="2806" formatCode="General">
                  <c:v>83.166133104840739</c:v>
                </c:pt>
                <c:pt idx="2807" formatCode="General">
                  <c:v>83.189896878075331</c:v>
                </c:pt>
                <c:pt idx="2808" formatCode="General">
                  <c:v>83.213803285484659</c:v>
                </c:pt>
                <c:pt idx="2809" formatCode="General">
                  <c:v>83.237854533853934</c:v>
                </c:pt>
                <c:pt idx="2810" formatCode="General">
                  <c:v>83.262052883060107</c:v>
                </c:pt>
                <c:pt idx="2811" formatCode="General">
                  <c:v>83.286400647817331</c:v>
                </c:pt>
                <c:pt idx="2812" formatCode="General">
                  <c:v>83.310900199495364</c:v>
                </c:pt>
                <c:pt idx="2813" formatCode="General">
                  <c:v>83.335553968014679</c:v>
                </c:pt>
                <c:pt idx="2814" formatCode="General">
                  <c:v>83.360364443822263</c:v>
                </c:pt>
                <c:pt idx="2815" formatCode="General">
                  <c:v>83.385334179952139</c:v>
                </c:pt>
                <c:pt idx="2816" formatCode="General">
                  <c:v>83.410465794175238</c:v>
                </c:pt>
                <c:pt idx="2817" formatCode="General">
                  <c:v>83.435761971243323</c:v>
                </c:pt>
                <c:pt idx="2818" formatCode="General">
                  <c:v>83.461225465231593</c:v>
                </c:pt>
                <c:pt idx="2819" formatCode="General">
                  <c:v>83.486859101985999</c:v>
                </c:pt>
                <c:pt idx="2820" formatCode="General">
                  <c:v>83.512665781680028</c:v>
                </c:pt>
                <c:pt idx="2821" formatCode="General">
                  <c:v>83.538648481487883</c:v>
                </c:pt>
                <c:pt idx="2822" formatCode="General">
                  <c:v>83.564810258379779</c:v>
                </c:pt>
                <c:pt idx="2823" formatCode="General">
                  <c:v>83.591154252046366</c:v>
                </c:pt>
                <c:pt idx="2824" formatCode="General">
                  <c:v>83.617683687959897</c:v>
                </c:pt>
                <c:pt idx="2825" formatCode="General">
                  <c:v>83.64440188057938</c:v>
                </c:pt>
                <c:pt idx="2826" formatCode="General">
                  <c:v>83.671312236708317</c:v>
                </c:pt>
                <c:pt idx="2827" formatCode="General">
                  <c:v>83.698418259013806</c:v>
                </c:pt>
                <c:pt idx="2828" formatCode="General">
                  <c:v>83.725723549716378</c:v>
                </c:pt>
                <c:pt idx="2829" formatCode="General">
                  <c:v>83.75323181446079</c:v>
                </c:pt>
                <c:pt idx="2830" formatCode="General">
                  <c:v>83.780946866378571</c:v>
                </c:pt>
                <c:pt idx="2831" formatCode="General">
                  <c:v>83.808872630353676</c:v>
                </c:pt>
                <c:pt idx="2832" formatCode="General">
                  <c:v>83.837013147504109</c:v>
                </c:pt>
                <c:pt idx="2833" formatCode="General">
                  <c:v>83.865372579892295</c:v>
                </c:pt>
                <c:pt idx="2834" formatCode="General">
                  <c:v>83.893955215478783</c:v>
                </c:pt>
                <c:pt idx="2835" formatCode="General">
                  <c:v>83.92276547333465</c:v>
                </c:pt>
                <c:pt idx="2836" formatCode="General">
                  <c:v>83.95180790912876</c:v>
                </c:pt>
                <c:pt idx="2837" formatCode="General">
                  <c:v>83.981087220907924</c:v>
                </c:pt>
                <c:pt idx="2838" formatCode="General">
                  <c:v>84.010608255188828</c:v>
                </c:pt>
                <c:pt idx="2839" formatCode="General">
                  <c:v>84.0403760133822</c:v>
                </c:pt>
                <c:pt idx="2840" formatCode="General">
                  <c:v>84.070395658571655</c:v>
                </c:pt>
                <c:pt idx="2841" formatCode="General">
                  <c:v>84.100672522670635</c:v>
                </c:pt>
                <c:pt idx="2842" formatCode="General">
                  <c:v>84.13121211398358</c:v>
                </c:pt>
                <c:pt idx="2843" formatCode="General">
                  <c:v>84.162020125199035</c:v>
                </c:pt>
                <c:pt idx="2844" formatCode="General">
                  <c:v>84.193102441844772</c:v>
                </c:pt>
                <c:pt idx="2845" formatCode="General">
                  <c:v>84.224465151237837</c:v>
                </c:pt>
                <c:pt idx="2846" formatCode="General">
                  <c:v>84.256114551964387</c:v>
                </c:pt>
                <c:pt idx="2847" formatCode="General">
                  <c:v>84.288057163927959</c:v>
                </c:pt>
                <c:pt idx="2848" formatCode="General">
                  <c:v>84.320299739008135</c:v>
                </c:pt>
                <c:pt idx="2849" formatCode="General">
                  <c:v>84.352849272373959</c:v>
                </c:pt>
                <c:pt idx="2850" formatCode="General">
                  <c:v>84.385713014502272</c:v>
                </c:pt>
                <c:pt idx="2851" formatCode="General">
                  <c:v>84.418898483954067</c:v>
                </c:pt>
                <c:pt idx="2852" formatCode="General">
                  <c:v>84.452413480967337</c:v>
                </c:pt>
                <c:pt idx="2853" formatCode="General">
                  <c:v>84.486266101930568</c:v>
                </c:pt>
                <c:pt idx="2854" formatCode="General">
                  <c:v>84.520464754806184</c:v>
                </c:pt>
                <c:pt idx="2855" formatCode="General">
                  <c:v>84.555018175580472</c:v>
                </c:pt>
                <c:pt idx="2856" formatCode="General">
                  <c:v>84.589935445823528</c:v>
                </c:pt>
                <c:pt idx="2857" formatCode="General">
                  <c:v>84.625226011450835</c:v>
                </c:pt>
                <c:pt idx="2858" formatCode="General">
                  <c:v>84.660899702786963</c:v>
                </c:pt>
                <c:pt idx="2859" formatCode="General">
                  <c:v>84.696966756042343</c:v>
                </c:pt>
                <c:pt idx="2860" formatCode="General">
                  <c:v>84.733437836324541</c:v>
                </c:pt>
                <c:pt idx="2861" formatCode="General">
                  <c:v>84.770324062318551</c:v>
                </c:pt>
                <c:pt idx="2862" formatCode="General">
                  <c:v>84.807637032784257</c:v>
                </c:pt>
                <c:pt idx="2863" formatCode="General">
                  <c:v>84.845388855034997</c:v>
                </c:pt>
                <c:pt idx="2864" formatCode="General">
                  <c:v>84.883592175578613</c:v>
                </c:pt>
                <c:pt idx="2865" formatCode="General">
                  <c:v>84.922260213122513</c:v>
                </c:pt>
                <c:pt idx="2866" formatCode="General">
                  <c:v>84.961406794165782</c:v>
                </c:pt>
                <c:pt idx="2867" formatCode="General">
                  <c:v>85.001046391427607</c:v>
                </c:pt>
                <c:pt idx="2868" formatCode="General">
                  <c:v>85.041194165388774</c:v>
                </c:pt>
                <c:pt idx="2869" formatCode="General">
                  <c:v>85.081866009255805</c:v>
                </c:pt>
                <c:pt idx="2870" formatCode="General">
                  <c:v>85.123078597693706</c:v>
                </c:pt>
                <c:pt idx="2871" formatCode="General">
                  <c:v>85.164849439715042</c:v>
                </c:pt>
                <c:pt idx="2872" formatCode="General">
                  <c:v>85.207196936160742</c:v>
                </c:pt>
                <c:pt idx="2873" formatCode="General">
                  <c:v>85.250140442262008</c:v>
                </c:pt>
                <c:pt idx="2874" formatCode="General">
                  <c:v>85.293700335835155</c:v>
                </c:pt>
                <c:pt idx="2875" formatCode="General">
                  <c:v>85.337898091733166</c:v>
                </c:pt>
                <c:pt idx="2876" formatCode="General">
                  <c:v>85.382756363259048</c:v>
                </c:pt>
                <c:pt idx="2877" formatCode="General">
                  <c:v>85.428299071342039</c:v>
                </c:pt>
                <c:pt idx="2878" formatCode="General">
                  <c:v>85.474551502387342</c:v>
                </c:pt>
                <c:pt idx="2879" formatCode="General">
                  <c:v>85.521540415837435</c:v>
                </c:pt>
                <c:pt idx="2880" formatCode="General">
                  <c:v>85.569294162632218</c:v>
                </c:pt>
                <c:pt idx="2881" formatCode="General">
                  <c:v>85.617842815927943</c:v>
                </c:pt>
                <c:pt idx="2882" formatCode="General">
                  <c:v>85.667218315638536</c:v>
                </c:pt>
                <c:pt idx="2883" formatCode="General">
                  <c:v>85.717454628601459</c:v>
                </c:pt>
                <c:pt idx="2884" formatCode="General">
                  <c:v>85.768587926451275</c:v>
                </c:pt>
                <c:pt idx="2885" formatCode="General">
                  <c:v>85.820656783617309</c:v>
                </c:pt>
                <c:pt idx="2886" formatCode="General">
                  <c:v>85.873702398256682</c:v>
                </c:pt>
                <c:pt idx="2887" formatCode="General">
                  <c:v>85.927768839405303</c:v>
                </c:pt>
                <c:pt idx="2888" formatCode="General">
                  <c:v>85.982903324192861</c:v>
                </c:pt>
                <c:pt idx="2889" formatCode="General">
                  <c:v>86.039156529645581</c:v>
                </c:pt>
                <c:pt idx="2890" formatCode="General">
                  <c:v>86.09658294441833</c:v>
                </c:pt>
                <c:pt idx="2891" formatCode="General">
                  <c:v>86.155241266789744</c:v>
                </c:pt>
                <c:pt idx="2892" formatCode="General">
                  <c:v>86.215194856462489</c:v>
                </c:pt>
                <c:pt idx="2893" formatCode="General">
                  <c:v>86.276512249191626</c:v>
                </c:pt>
                <c:pt idx="2894" formatCode="General">
                  <c:v>86.339267745088023</c:v>
                </c:pt>
                <c:pt idx="2895" formatCode="General">
                  <c:v>86.403542083701467</c:v>
                </c:pt>
                <c:pt idx="2896" formatCode="General">
                  <c:v>86.469423221803623</c:v>
                </c:pt>
                <c:pt idx="2897" formatCode="General">
                  <c:v>86.537007233319244</c:v>
                </c:pt>
                <c:pt idx="2898" formatCode="General">
                  <c:v>86.606399355310216</c:v>
                </c:pt>
                <c:pt idx="2899" formatCode="General">
                  <c:v>86.677715209582104</c:v>
                </c:pt>
                <c:pt idx="2900" formatCode="General">
                  <c:v>86.751082236741581</c:v>
                </c:pt>
                <c:pt idx="2901" formatCode="General">
                  <c:v>86.82664138890955</c:v>
                </c:pt>
                <c:pt idx="2902" formatCode="General">
                  <c:v>86.904549139510308</c:v>
                </c:pt>
                <c:pt idx="2903" formatCode="General">
                  <c:v>86.984979884622533</c:v>
                </c:pt>
                <c:pt idx="2904" formatCode="General">
                  <c:v>87.068128831714915</c:v>
                </c:pt>
                <c:pt idx="2905" formatCode="General">
                  <c:v>87.154215500234884</c:v>
                </c:pt>
                <c:pt idx="2906" formatCode="General">
                  <c:v>87.243487997420743</c:v>
                </c:pt>
                <c:pt idx="2907" formatCode="General">
                  <c:v>87.336228286207771</c:v>
                </c:pt>
                <c:pt idx="2908" formatCode="General">
                  <c:v>87.432758736671346</c:v>
                </c:pt>
                <c:pt idx="2909" formatCode="General">
                  <c:v>87.533450357956426</c:v>
                </c:pt>
                <c:pt idx="2910" formatCode="General">
                  <c:v>87.638733259343496</c:v>
                </c:pt>
                <c:pt idx="2911" formatCode="General">
                  <c:v>87.749110111137497</c:v>
                </c:pt>
                <c:pt idx="2912" formatCode="General">
                  <c:v>87.865173707512767</c:v>
                </c:pt>
                <c:pt idx="2913" formatCode="General">
                  <c:v>87.987630239125849</c:v>
                </c:pt>
                <c:pt idx="2914" formatCode="General">
                  <c:v>88.117330673871322</c:v>
                </c:pt>
                <c:pt idx="2915" formatCode="General">
                  <c:v>88.255313914500647</c:v>
                </c:pt>
                <c:pt idx="2916" formatCode="General">
                  <c:v>88.402867507664553</c:v>
                </c:pt>
                <c:pt idx="2917" formatCode="General">
                  <c:v>88.561615296391139</c:v>
                </c:pt>
                <c:pt idx="2918" formatCode="General">
                  <c:v>88.733647883508084</c:v>
                </c:pt>
                <c:pt idx="2919" formatCode="General">
                  <c:v>88.921723938112819</c:v>
                </c:pt>
                <c:pt idx="2920" formatCode="General">
                  <c:v>89.129594578228478</c:v>
                </c:pt>
                <c:pt idx="2921" formatCode="General">
                  <c:v>89.36255467372375</c:v>
                </c:pt>
                <c:pt idx="2922" formatCode="General">
                  <c:v>89.628444881710038</c:v>
                </c:pt>
                <c:pt idx="2923" formatCode="General">
                  <c:v>89.939639586162755</c:v>
                </c:pt>
                <c:pt idx="2924" formatCode="General">
                  <c:v>90.317492271829465</c:v>
                </c:pt>
                <c:pt idx="2925" formatCode="General">
                  <c:v>90.804185422108446</c:v>
                </c:pt>
                <c:pt idx="2926" formatCode="General">
                  <c:v>91.505024870905501</c:v>
                </c:pt>
                <c:pt idx="2927" formatCode="General">
                  <c:v>92.880009324766093</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6802-48FA-9D70-7D55551E7425}"/>
            </c:ext>
          </c:extLst>
        </c:ser>
        <c:ser>
          <c:idx val="1"/>
          <c:order val="1"/>
          <c:tx>
            <c:v>Identity</c:v>
          </c:tx>
          <c:spPr>
            <a:ln w="15875" cap="rnd">
              <a:solidFill>
                <a:srgbClr val="787878"/>
              </a:solidFill>
              <a:prstDash val="dot"/>
            </a:ln>
          </c:spPr>
          <c:marker>
            <c:symbol val="none"/>
          </c:marker>
          <c:xVal>
            <c:numRef>
              <c:f>Univariate!UV_QQ_Weibull</c:f>
              <c:numCache>
                <c:formatCode>0.0</c:formatCode>
                <c:ptCount val="2928"/>
                <c:pt idx="0">
                  <c:v>28.156882907135863</c:v>
                </c:pt>
                <c:pt idx="1">
                  <c:v>31.779460936814107</c:v>
                </c:pt>
                <c:pt idx="2">
                  <c:v>33.619466376558947</c:v>
                </c:pt>
                <c:pt idx="3">
                  <c:v>34.88949230916235</c:v>
                </c:pt>
                <c:pt idx="4">
                  <c:v>35.869459599615212</c:v>
                </c:pt>
                <c:pt idx="5">
                  <c:v>36.671814606062838</c:v>
                </c:pt>
                <c:pt idx="6">
                  <c:v>37.353548746254283</c:v>
                </c:pt>
                <c:pt idx="7">
                  <c:v>37.947703473990842</c:v>
                </c:pt>
                <c:pt idx="8">
                  <c:v>38.475214879032023</c:v>
                </c:pt>
                <c:pt idx="9">
                  <c:v>38.950217777644937</c:v>
                </c:pt>
                <c:pt idx="10">
                  <c:v>39.382721651146916</c:v>
                </c:pt>
                <c:pt idx="11">
                  <c:v>39.780083739137112</c:v>
                </c:pt>
                <c:pt idx="12">
                  <c:v>40.147876096291853</c:v>
                </c:pt>
                <c:pt idx="13">
                  <c:v>40.490423771576509</c:v>
                </c:pt>
                <c:pt idx="14">
                  <c:v>40.811153614277345</c:v>
                </c:pt>
                <c:pt idx="15">
                  <c:v>41.112828612929235</c:v>
                </c:pt>
                <c:pt idx="16">
                  <c:v>41.397710183330368</c:v>
                </c:pt>
                <c:pt idx="17">
                  <c:v>41.667673518576052</c:v>
                </c:pt>
                <c:pt idx="18">
                  <c:v>41.924291444292322</c:v>
                </c:pt>
                <c:pt idx="19">
                  <c:v>42.16889659160671</c:v>
                </c:pt>
                <c:pt idx="20">
                  <c:v>42.402628303026731</c:v>
                </c:pt>
                <c:pt idx="21">
                  <c:v>42.626468571828667</c:v>
                </c:pt>
                <c:pt idx="22">
                  <c:v>42.841269962866299</c:v>
                </c:pt>
                <c:pt idx="23">
                  <c:v>43.047777576042385</c:v>
                </c:pt>
                <c:pt idx="24">
                  <c:v>43.246646519693101</c:v>
                </c:pt>
                <c:pt idx="25">
                  <c:v>43.438455955315817</c:v>
                </c:pt>
                <c:pt idx="26">
                  <c:v>43.623720492840263</c:v>
                </c:pt>
                <c:pt idx="27">
                  <c:v>43.802899516167869</c:v>
                </c:pt>
                <c:pt idx="28">
                  <c:v>43.976404875617732</c:v>
                </c:pt>
                <c:pt idx="29">
                  <c:v>44.144607279875906</c:v>
                </c:pt>
                <c:pt idx="30">
                  <c:v>44.307841643451148</c:v>
                </c:pt>
                <c:pt idx="31">
                  <c:v>44.466411588588144</c:v>
                </c:pt>
                <c:pt idx="32">
                  <c:v>44.62059325764676</c:v>
                </c:pt>
                <c:pt idx="33">
                  <c:v>44.770638559303876</c:v>
                </c:pt>
                <c:pt idx="34">
                  <c:v>44.916777946877417</c:v>
                </c:pt>
                <c:pt idx="35">
                  <c:v>45.059222807678893</c:v>
                </c:pt>
                <c:pt idx="36">
                  <c:v>45.198167527166746</c:v>
                </c:pt>
                <c:pt idx="37">
                  <c:v>45.333791279771006</c:v>
                </c:pt>
                <c:pt idx="38">
                  <c:v>45.466259588838291</c:v>
                </c:pt>
                <c:pt idx="39">
                  <c:v>45.595725690630118</c:v>
                </c:pt>
                <c:pt idx="40">
                  <c:v>45.722331731280242</c:v>
                </c:pt>
                <c:pt idx="41">
                  <c:v>45.846209820750531</c:v>
                </c:pt>
                <c:pt idx="42">
                  <c:v>45.967482963872982</c:v>
                </c:pt>
                <c:pt idx="43">
                  <c:v>46.086265885342584</c:v>
                </c:pt>
                <c:pt idx="44">
                  <c:v>46.202665762880287</c:v>
                </c:pt>
                <c:pt idx="45">
                  <c:v>46.316782880603576</c:v>
                </c:pt>
                <c:pt idx="46">
                  <c:v>46.428711212838202</c:v>
                </c:pt>
                <c:pt idx="47">
                  <c:v>46.538538947100214</c:v>
                </c:pt>
                <c:pt idx="48">
                  <c:v>46.646348953723695</c:v>
                </c:pt>
                <c:pt idx="49">
                  <c:v>46.752219208557172</c:v>
                </c:pt>
                <c:pt idx="50">
                  <c:v>46.856223174264031</c:v>
                </c:pt>
                <c:pt idx="51">
                  <c:v>46.958430145014674</c:v>
                </c:pt>
                <c:pt idx="52">
                  <c:v>47.058905558722735</c:v>
                </c:pt>
                <c:pt idx="53">
                  <c:v>47.157711280436139</c:v>
                </c:pt>
                <c:pt idx="54">
                  <c:v>47.254905860034079</c:v>
                </c:pt>
                <c:pt idx="55">
                  <c:v>47.350544766984363</c:v>
                </c:pt>
                <c:pt idx="56">
                  <c:v>47.44468060457686</c:v>
                </c:pt>
                <c:pt idx="57">
                  <c:v>47.537363305756791</c:v>
                </c:pt>
                <c:pt idx="58">
                  <c:v>47.628640312428033</c:v>
                </c:pt>
                <c:pt idx="59">
                  <c:v>47.718556739878764</c:v>
                </c:pt>
                <c:pt idx="60">
                  <c:v>47.807155527791885</c:v>
                </c:pt>
                <c:pt idx="61">
                  <c:v>47.894477579136364</c:v>
                </c:pt>
                <c:pt idx="62">
                  <c:v>47.980561888092467</c:v>
                </c:pt>
                <c:pt idx="63">
                  <c:v>48.065445658037284</c:v>
                </c:pt>
                <c:pt idx="64">
                  <c:v>48.149164410505819</c:v>
                </c:pt>
                <c:pt idx="65">
                  <c:v>48.231752085946802</c:v>
                </c:pt>
                <c:pt idx="66">
                  <c:v>48.313241137005761</c:v>
                </c:pt>
                <c:pt idx="67">
                  <c:v>48.393662614993012</c:v>
                </c:pt>
                <c:pt idx="68">
                  <c:v>48.473046250127886</c:v>
                </c:pt>
                <c:pt idx="69">
                  <c:v>48.551420526090347</c:v>
                </c:pt>
                <c:pt idx="70">
                  <c:v>48.628812749359717</c:v>
                </c:pt>
                <c:pt idx="71">
                  <c:v>48.705249113773668</c:v>
                </c:pt>
                <c:pt idx="72">
                  <c:v>48.780754760698173</c:v>
                </c:pt>
                <c:pt idx="73">
                  <c:v>48.85535383516364</c:v>
                </c:pt>
                <c:pt idx="74">
                  <c:v>48.929069538287919</c:v>
                </c:pt>
                <c:pt idx="75">
                  <c:v>49.001924176278315</c:v>
                </c:pt>
                <c:pt idx="76">
                  <c:v>49.073939206278233</c:v>
                </c:pt>
                <c:pt idx="77">
                  <c:v>49.145135279299502</c:v>
                </c:pt>
                <c:pt idx="78">
                  <c:v>49.215532280460927</c:v>
                </c:pt>
                <c:pt idx="79">
                  <c:v>49.285149366734203</c:v>
                </c:pt>
                <c:pt idx="80">
                  <c:v>49.354005002380468</c:v>
                </c:pt>
                <c:pt idx="81">
                  <c:v>49.422116992245989</c:v>
                </c:pt>
                <c:pt idx="82">
                  <c:v>49.489502513070612</c:v>
                </c:pt>
                <c:pt idx="83">
                  <c:v>49.556178142950031</c:v>
                </c:pt>
                <c:pt idx="84">
                  <c:v>49.622159889081871</c:v>
                </c:pt>
                <c:pt idx="85">
                  <c:v>49.687463213914079</c:v>
                </c:pt>
                <c:pt idx="86">
                  <c:v>49.752103059805336</c:v>
                </c:pt>
                <c:pt idx="87">
                  <c:v>49.816093872298588</c:v>
                </c:pt>
                <c:pt idx="88">
                  <c:v>49.879449622100005</c:v>
                </c:pt>
                <c:pt idx="89">
                  <c:v>49.942183825849554</c:v>
                </c:pt>
                <c:pt idx="90">
                  <c:v>50.004309565762362</c:v>
                </c:pt>
                <c:pt idx="91">
                  <c:v>50.065839508213493</c:v>
                </c:pt>
                <c:pt idx="92">
                  <c:v>50.126785921334594</c:v>
                </c:pt>
                <c:pt idx="93">
                  <c:v>50.187160691684305</c:v>
                </c:pt>
                <c:pt idx="94">
                  <c:v>50.24697534005093</c:v>
                </c:pt>
                <c:pt idx="95">
                  <c:v>50.306241036441243</c:v>
                </c:pt>
                <c:pt idx="96">
                  <c:v>50.364968614305042</c:v>
                </c:pt>
                <c:pt idx="97">
                  <c:v>50.423168584042301</c:v>
                </c:pt>
                <c:pt idx="98">
                  <c:v>50.480851145835793</c:v>
                </c:pt>
                <c:pt idx="99">
                  <c:v>50.538026201849348</c:v>
                </c:pt>
                <c:pt idx="100">
                  <c:v>50.594703367829403</c:v>
                </c:pt>
                <c:pt idx="101">
                  <c:v>50.65089198414433</c:v>
                </c:pt>
                <c:pt idx="102">
                  <c:v>50.706601126294153</c:v>
                </c:pt>
                <c:pt idx="103">
                  <c:v>50.761839614921101</c:v>
                </c:pt>
                <c:pt idx="104">
                  <c:v>50.816616025349106</c:v>
                </c:pt>
                <c:pt idx="105">
                  <c:v>50.870938696678607</c:v>
                </c:pt>
                <c:pt idx="106">
                  <c:v>50.924815740461852</c:v>
                </c:pt>
                <c:pt idx="107">
                  <c:v>50.978255048981048</c:v>
                </c:pt>
                <c:pt idx="108">
                  <c:v>51.031264303151829</c:v>
                </c:pt>
                <c:pt idx="109">
                  <c:v>51.083850980071752</c:v>
                </c:pt>
                <c:pt idx="110">
                  <c:v>51.136022360232957</c:v>
                </c:pt>
                <c:pt idx="111">
                  <c:v>51.18778553441706</c:v>
                </c:pt>
                <c:pt idx="112">
                  <c:v>51.239147410288723</c:v>
                </c:pt>
                <c:pt idx="113">
                  <c:v>51.290114718703649</c:v>
                </c:pt>
                <c:pt idx="114">
                  <c:v>51.340694019745982</c:v>
                </c:pt>
                <c:pt idx="115">
                  <c:v>51.390891708508704</c:v>
                </c:pt>
                <c:pt idx="116">
                  <c:v>51.440714020630303</c:v>
                </c:pt>
                <c:pt idx="117">
                  <c:v>51.490167037599825</c:v>
                </c:pt>
                <c:pt idx="118">
                  <c:v>51.539256691841935</c:v>
                </c:pt>
                <c:pt idx="119">
                  <c:v>51.587988771593054</c:v>
                </c:pt>
                <c:pt idx="120">
                  <c:v>51.636368925578488</c:v>
                </c:pt>
                <c:pt idx="121">
                  <c:v>51.684402667500436</c:v>
                </c:pt>
                <c:pt idx="122">
                  <c:v>51.732095380346244</c:v>
                </c:pt>
                <c:pt idx="123">
                  <c:v>51.779452320524911</c:v>
                </c:pt>
                <c:pt idx="124">
                  <c:v>51.826478621840742</c:v>
                </c:pt>
                <c:pt idx="125">
                  <c:v>51.87317929931119</c:v>
                </c:pt>
                <c:pt idx="126">
                  <c:v>51.919559252836542</c:v>
                </c:pt>
                <c:pt idx="127">
                  <c:v>51.965623270728301</c:v>
                </c:pt>
                <c:pt idx="128">
                  <c:v>52.011376033102586</c:v>
                </c:pt>
                <c:pt idx="129">
                  <c:v>52.056822115144833</c:v>
                </c:pt>
                <c:pt idx="130">
                  <c:v>52.101965990251735</c:v>
                </c:pt>
                <c:pt idx="131">
                  <c:v>52.146812033055703</c:v>
                </c:pt>
                <c:pt idx="132">
                  <c:v>52.191364522337274</c:v>
                </c:pt>
                <c:pt idx="133">
                  <c:v>52.235627643830426</c:v>
                </c:pt>
                <c:pt idx="134">
                  <c:v>52.279605492925349</c:v>
                </c:pt>
                <c:pt idx="135">
                  <c:v>52.323302077273418</c:v>
                </c:pt>
                <c:pt idx="136">
                  <c:v>52.366721319298314</c:v>
                </c:pt>
                <c:pt idx="137">
                  <c:v>52.409867058617493</c:v>
                </c:pt>
                <c:pt idx="138">
                  <c:v>52.452743054377876</c:v>
                </c:pt>
                <c:pt idx="139">
                  <c:v>52.495352987509307</c:v>
                </c:pt>
                <c:pt idx="140">
                  <c:v>52.537700462899124</c:v>
                </c:pt>
                <c:pt idx="141">
                  <c:v>52.579789011491457</c:v>
                </c:pt>
                <c:pt idx="142">
                  <c:v>52.621622092314119</c:v>
                </c:pt>
                <c:pt idx="143">
                  <c:v>52.66320309443612</c:v>
                </c:pt>
                <c:pt idx="144">
                  <c:v>52.70453533885874</c:v>
                </c:pt>
                <c:pt idx="145">
                  <c:v>52.745622080342656</c:v>
                </c:pt>
                <c:pt idx="146">
                  <c:v>52.786466509174062</c:v>
                </c:pt>
                <c:pt idx="147">
                  <c:v>52.827071752871845</c:v>
                </c:pt>
                <c:pt idx="148">
                  <c:v>52.867440877838277</c:v>
                </c:pt>
                <c:pt idx="149">
                  <c:v>52.907576890955752</c:v>
                </c:pt>
                <c:pt idx="150">
                  <c:v>52.947482741131104</c:v>
                </c:pt>
                <c:pt idx="151">
                  <c:v>52.987161320790229</c:v>
                </c:pt>
                <c:pt idx="152">
                  <c:v>53.026615467324369</c:v>
                </c:pt>
                <c:pt idx="153">
                  <c:v>53.065847964490146</c:v>
                </c:pt>
                <c:pt idx="154">
                  <c:v>53.104861543765317</c:v>
                </c:pt>
                <c:pt idx="155">
                  <c:v>53.143658885661573</c:v>
                </c:pt>
                <c:pt idx="156">
                  <c:v>53.182242620996064</c:v>
                </c:pt>
                <c:pt idx="157">
                  <c:v>53.220615332123664</c:v>
                </c:pt>
                <c:pt idx="158">
                  <c:v>53.258779554130669</c:v>
                </c:pt>
                <c:pt idx="159">
                  <c:v>53.296737775991993</c:v>
                </c:pt>
                <c:pt idx="160">
                  <c:v>53.334492441693016</c:v>
                </c:pt>
                <c:pt idx="161">
                  <c:v>53.372045951317119</c:v>
                </c:pt>
                <c:pt idx="162">
                  <c:v>53.409400662100623</c:v>
                </c:pt>
                <c:pt idx="163">
                  <c:v>53.44655888945595</c:v>
                </c:pt>
                <c:pt idx="164">
                  <c:v>53.483522907964165</c:v>
                </c:pt>
                <c:pt idx="165">
                  <c:v>53.520294952338325</c:v>
                </c:pt>
                <c:pt idx="166">
                  <c:v>53.556877218358188</c:v>
                </c:pt>
                <c:pt idx="167">
                  <c:v>53.593271863777751</c:v>
                </c:pt>
                <c:pt idx="168">
                  <c:v>53.629481009206202</c:v>
                </c:pt>
                <c:pt idx="169">
                  <c:v>53.665506738963394</c:v>
                </c:pt>
                <c:pt idx="170">
                  <c:v>53.701351101910831</c:v>
                </c:pt>
                <c:pt idx="171">
                  <c:v>53.737016112258715</c:v>
                </c:pt>
                <c:pt idx="172">
                  <c:v>53.772503750350069</c:v>
                </c:pt>
                <c:pt idx="173">
                  <c:v>53.807815963422826</c:v>
                </c:pt>
                <c:pt idx="174">
                  <c:v>53.842954666350316</c:v>
                </c:pt>
                <c:pt idx="175">
                  <c:v>53.877921742361082</c:v>
                </c:pt>
                <c:pt idx="176">
                  <c:v>53.912719043738825</c:v>
                </c:pt>
                <c:pt idx="177">
                  <c:v>53.947348392502818</c:v>
                </c:pt>
                <c:pt idx="178">
                  <c:v>53.981811581069735</c:v>
                </c:pt>
                <c:pt idx="179">
                  <c:v>54.01611037289738</c:v>
                </c:pt>
                <c:pt idx="180">
                  <c:v>54.050246503110849</c:v>
                </c:pt>
                <c:pt idx="181">
                  <c:v>54.084221679111842</c:v>
                </c:pt>
                <c:pt idx="182">
                  <c:v>54.118037581171627</c:v>
                </c:pt>
                <c:pt idx="183">
                  <c:v>54.151695863007959</c:v>
                </c:pt>
                <c:pt idx="184">
                  <c:v>54.185198152346949</c:v>
                </c:pt>
                <c:pt idx="185">
                  <c:v>54.218546051469815</c:v>
                </c:pt>
                <c:pt idx="186">
                  <c:v>54.251741137745391</c:v>
                </c:pt>
                <c:pt idx="187">
                  <c:v>54.28478496414872</c:v>
                </c:pt>
                <c:pt idx="188">
                  <c:v>54.317679059766</c:v>
                </c:pt>
                <c:pt idx="189">
                  <c:v>54.350424930286671</c:v>
                </c:pt>
                <c:pt idx="190">
                  <c:v>54.383024058482668</c:v>
                </c:pt>
                <c:pt idx="191">
                  <c:v>54.415477904675427</c:v>
                </c:pt>
                <c:pt idx="192">
                  <c:v>54.447787907191106</c:v>
                </c:pt>
                <c:pt idx="193">
                  <c:v>54.47995548280408</c:v>
                </c:pt>
                <c:pt idx="194">
                  <c:v>54.51198202716941</c:v>
                </c:pt>
                <c:pt idx="195">
                  <c:v>54.543868915244417</c:v>
                </c:pt>
                <c:pt idx="196">
                  <c:v>54.575617501699647</c:v>
                </c:pt>
                <c:pt idx="197">
                  <c:v>54.60722912131979</c:v>
                </c:pt>
                <c:pt idx="198">
                  <c:v>54.638705089394527</c:v>
                </c:pt>
                <c:pt idx="199">
                  <c:v>54.670046702099903</c:v>
                </c:pt>
                <c:pt idx="200">
                  <c:v>54.701255236870274</c:v>
                </c:pt>
                <c:pt idx="201">
                  <c:v>54.732331952761299</c:v>
                </c:pt>
                <c:pt idx="202">
                  <c:v>54.763278090803993</c:v>
                </c:pt>
                <c:pt idx="203">
                  <c:v>54.794094874350442</c:v>
                </c:pt>
                <c:pt idx="204">
                  <c:v>54.824783509411013</c:v>
                </c:pt>
                <c:pt idx="205">
                  <c:v>54.85534518498374</c:v>
                </c:pt>
                <c:pt idx="206">
                  <c:v>54.885781073375682</c:v>
                </c:pt>
                <c:pt idx="207">
                  <c:v>54.916092330516825</c:v>
                </c:pt>
                <c:pt idx="208">
                  <c:v>54.946280096266548</c:v>
                </c:pt>
                <c:pt idx="209">
                  <c:v>54.976345494712895</c:v>
                </c:pt>
                <c:pt idx="210">
                  <c:v>55.006289634464949</c:v>
                </c:pt>
                <c:pt idx="211">
                  <c:v>55.036113608938329</c:v>
                </c:pt>
                <c:pt idx="212">
                  <c:v>55.065818496634186</c:v>
                </c:pt>
                <c:pt idx="213">
                  <c:v>55.095405361411721</c:v>
                </c:pt>
                <c:pt idx="214">
                  <c:v>55.124875252754556</c:v>
                </c:pt>
                <c:pt idx="215">
                  <c:v>55.154229206030919</c:v>
                </c:pt>
                <c:pt idx="216">
                  <c:v>55.183468242748091</c:v>
                </c:pt>
                <c:pt idx="217">
                  <c:v>55.212593370800967</c:v>
                </c:pt>
                <c:pt idx="218">
                  <c:v>55.241605584715167</c:v>
                </c:pt>
                <c:pt idx="219">
                  <c:v>55.270505865884608</c:v>
                </c:pt>
                <c:pt idx="220">
                  <c:v>55.299295182803874</c:v>
                </c:pt>
                <c:pt idx="221">
                  <c:v>55.3279744912954</c:v>
                </c:pt>
                <c:pt idx="222">
                  <c:v>55.356544734731656</c:v>
                </c:pt>
                <c:pt idx="223">
                  <c:v>55.385006844252452</c:v>
                </c:pt>
                <c:pt idx="224">
                  <c:v>55.413361738977549</c:v>
                </c:pt>
                <c:pt idx="225">
                  <c:v>55.441610326214558</c:v>
                </c:pt>
                <c:pt idx="226">
                  <c:v>55.469753501662375</c:v>
                </c:pt>
                <c:pt idx="227">
                  <c:v>55.497792149610291</c:v>
                </c:pt>
                <c:pt idx="228">
                  <c:v>55.525727143132762</c:v>
                </c:pt>
                <c:pt idx="229">
                  <c:v>55.553559344279996</c:v>
                </c:pt>
                <c:pt idx="230">
                  <c:v>55.58128960426459</c:v>
                </c:pt>
                <c:pt idx="231">
                  <c:v>55.608918763644077</c:v>
                </c:pt>
                <c:pt idx="232">
                  <c:v>55.636447652499754</c:v>
                </c:pt>
                <c:pt idx="233">
                  <c:v>55.66387709061172</c:v>
                </c:pt>
                <c:pt idx="234">
                  <c:v>55.691207887630142</c:v>
                </c:pt>
                <c:pt idx="235">
                  <c:v>55.718440843243108</c:v>
                </c:pt>
                <c:pt idx="236">
                  <c:v>55.745576747340934</c:v>
                </c:pt>
                <c:pt idx="237">
                  <c:v>55.77261638017707</c:v>
                </c:pt>
                <c:pt idx="238">
                  <c:v>55.799560512525744</c:v>
                </c:pt>
                <c:pt idx="239">
                  <c:v>55.826409905836286</c:v>
                </c:pt>
                <c:pt idx="240">
                  <c:v>55.853165312384441</c:v>
                </c:pt>
                <c:pt idx="241">
                  <c:v>55.879827475420484</c:v>
                </c:pt>
                <c:pt idx="242">
                  <c:v>55.906397129314378</c:v>
                </c:pt>
                <c:pt idx="243">
                  <c:v>55.932874999698122</c:v>
                </c:pt>
                <c:pt idx="244">
                  <c:v>55.959261803605052</c:v>
                </c:pt>
                <c:pt idx="245">
                  <c:v>55.98555824960647</c:v>
                </c:pt>
                <c:pt idx="246">
                  <c:v>56.011765037945601</c:v>
                </c:pt>
                <c:pt idx="247">
                  <c:v>56.037882860668766</c:v>
                </c:pt>
                <c:pt idx="248">
                  <c:v>56.063912401754088</c:v>
                </c:pt>
                <c:pt idx="249">
                  <c:v>56.089854337237611</c:v>
                </c:pt>
                <c:pt idx="250">
                  <c:v>56.115709335336938</c:v>
                </c:pt>
                <c:pt idx="251">
                  <c:v>56.141478056572524</c:v>
                </c:pt>
                <c:pt idx="252">
                  <c:v>56.167161153886525</c:v>
                </c:pt>
                <c:pt idx="253">
                  <c:v>56.192759272759432</c:v>
                </c:pt>
                <c:pt idx="254">
                  <c:v>56.218273051324424</c:v>
                </c:pt>
                <c:pt idx="255">
                  <c:v>56.243703120479481</c:v>
                </c:pt>
                <c:pt idx="256">
                  <c:v>56.269050103997451</c:v>
                </c:pt>
                <c:pt idx="257">
                  <c:v>56.294314618633976</c:v>
                </c:pt>
                <c:pt idx="258">
                  <c:v>56.319497274233278</c:v>
                </c:pt>
                <c:pt idx="259">
                  <c:v>56.344598673832145</c:v>
                </c:pt>
                <c:pt idx="260">
                  <c:v>56.369619413761804</c:v>
                </c:pt>
                <c:pt idx="261">
                  <c:v>56.394560083747905</c:v>
                </c:pt>
                <c:pt idx="262">
                  <c:v>56.419421267008701</c:v>
                </c:pt>
                <c:pt idx="263">
                  <c:v>56.444203540351346</c:v>
                </c:pt>
                <c:pt idx="264">
                  <c:v>56.46890747426643</c:v>
                </c:pt>
                <c:pt idx="265">
                  <c:v>56.493533633020789</c:v>
                </c:pt>
                <c:pt idx="266">
                  <c:v>56.518082574748533</c:v>
                </c:pt>
                <c:pt idx="267">
                  <c:v>56.542554851540494</c:v>
                </c:pt>
                <c:pt idx="268">
                  <c:v>56.566951009532012</c:v>
                </c:pt>
                <c:pt idx="269">
                  <c:v>56.591271588989088</c:v>
                </c:pt>
                <c:pt idx="270">
                  <c:v>56.615517124393023</c:v>
                </c:pt>
                <c:pt idx="271">
                  <c:v>56.639688144523539</c:v>
                </c:pt>
                <c:pt idx="272">
                  <c:v>56.663785172540301</c:v>
                </c:pt>
                <c:pt idx="273">
                  <c:v>56.687808726063132</c:v>
                </c:pt>
                <c:pt idx="274">
                  <c:v>56.711759317250682</c:v>
                </c:pt>
                <c:pt idx="275">
                  <c:v>56.735637452877725</c:v>
                </c:pt>
                <c:pt idx="276">
                  <c:v>56.759443634411141</c:v>
                </c:pt>
                <c:pt idx="277">
                  <c:v>56.783178358084434</c:v>
                </c:pt>
                <c:pt idx="278">
                  <c:v>56.806842114971104</c:v>
                </c:pt>
                <c:pt idx="279">
                  <c:v>56.830435391056554</c:v>
                </c:pt>
                <c:pt idx="280">
                  <c:v>56.853958667308895</c:v>
                </c:pt>
                <c:pt idx="281">
                  <c:v>56.877412419748438</c:v>
                </c:pt>
                <c:pt idx="282">
                  <c:v>56.900797119515971</c:v>
                </c:pt>
                <c:pt idx="283">
                  <c:v>56.924113232939895</c:v>
                </c:pt>
                <c:pt idx="284">
                  <c:v>56.947361221602215</c:v>
                </c:pt>
                <c:pt idx="285">
                  <c:v>56.970541542403289</c:v>
                </c:pt>
                <c:pt idx="286">
                  <c:v>56.993654647625675</c:v>
                </c:pt>
                <c:pt idx="287">
                  <c:v>57.016700984996675</c:v>
                </c:pt>
                <c:pt idx="288">
                  <c:v>57.039680997749898</c:v>
                </c:pt>
                <c:pt idx="289">
                  <c:v>57.062595124685885</c:v>
                </c:pt>
                <c:pt idx="290">
                  <c:v>57.085443800231502</c:v>
                </c:pt>
                <c:pt idx="291">
                  <c:v>57.108227454498568</c:v>
                </c:pt>
                <c:pt idx="292">
                  <c:v>57.130946513341279</c:v>
                </c:pt>
                <c:pt idx="293">
                  <c:v>57.153601398412825</c:v>
                </c:pt>
                <c:pt idx="294">
                  <c:v>57.176192527221005</c:v>
                </c:pt>
                <c:pt idx="295">
                  <c:v>57.198720313182982</c:v>
                </c:pt>
                <c:pt idx="296">
                  <c:v>57.221185165678968</c:v>
                </c:pt>
                <c:pt idx="297">
                  <c:v>57.243587490105256</c:v>
                </c:pt>
                <c:pt idx="298">
                  <c:v>57.265927687926215</c:v>
                </c:pt>
                <c:pt idx="299">
                  <c:v>57.288206156725458</c:v>
                </c:pt>
                <c:pt idx="300">
                  <c:v>57.310423290256267</c:v>
                </c:pt>
                <c:pt idx="301">
                  <c:v>57.332579478491056</c:v>
                </c:pt>
                <c:pt idx="302">
                  <c:v>57.354675107670175</c:v>
                </c:pt>
                <c:pt idx="303">
                  <c:v>57.376710560349835</c:v>
                </c:pt>
                <c:pt idx="304">
                  <c:v>57.398686215449267</c:v>
                </c:pt>
                <c:pt idx="305">
                  <c:v>57.420602448297174</c:v>
                </c:pt>
                <c:pt idx="306">
                  <c:v>57.442459630677405</c:v>
                </c:pt>
                <c:pt idx="307">
                  <c:v>57.464258130873894</c:v>
                </c:pt>
                <c:pt idx="308">
                  <c:v>57.48599831371493</c:v>
                </c:pt>
                <c:pt idx="309">
                  <c:v>57.507680540616626</c:v>
                </c:pt>
                <c:pt idx="310">
                  <c:v>57.529305169625879</c:v>
                </c:pt>
                <c:pt idx="311">
                  <c:v>57.550872555462441</c:v>
                </c:pt>
                <c:pt idx="312">
                  <c:v>57.572383049560479</c:v>
                </c:pt>
                <c:pt idx="313">
                  <c:v>57.59383700010946</c:v>
                </c:pt>
                <c:pt idx="314">
                  <c:v>57.615234752094359</c:v>
                </c:pt>
                <c:pt idx="315">
                  <c:v>57.636576647335232</c:v>
                </c:pt>
                <c:pt idx="316">
                  <c:v>57.6578630245263</c:v>
                </c:pt>
                <c:pt idx="317">
                  <c:v>57.679094219274234</c:v>
                </c:pt>
                <c:pt idx="318">
                  <c:v>57.700270564136019</c:v>
                </c:pt>
                <c:pt idx="319">
                  <c:v>57.72139238865617</c:v>
                </c:pt>
                <c:pt idx="320">
                  <c:v>57.742460019403339</c:v>
                </c:pt>
                <c:pt idx="321">
                  <c:v>57.763473780006464</c:v>
                </c:pt>
                <c:pt idx="322">
                  <c:v>57.784433991190284</c:v>
                </c:pt>
                <c:pt idx="323">
                  <c:v>57.805340970810313</c:v>
                </c:pt>
                <c:pt idx="324">
                  <c:v>57.826195033887409</c:v>
                </c:pt>
                <c:pt idx="325">
                  <c:v>57.846996492641622</c:v>
                </c:pt>
                <c:pt idx="326">
                  <c:v>57.86774565652572</c:v>
                </c:pt>
                <c:pt idx="327">
                  <c:v>57.888442832258129</c:v>
                </c:pt>
                <c:pt idx="328">
                  <c:v>57.909088323855322</c:v>
                </c:pt>
                <c:pt idx="329">
                  <c:v>57.929682432663874</c:v>
                </c:pt>
                <c:pt idx="330">
                  <c:v>57.950225457391944</c:v>
                </c:pt>
                <c:pt idx="331">
                  <c:v>57.970717694140269</c:v>
                </c:pt>
                <c:pt idx="332">
                  <c:v>57.991159436432788</c:v>
                </c:pt>
                <c:pt idx="333">
                  <c:v>58.011550975246728</c:v>
                </c:pt>
                <c:pt idx="334">
                  <c:v>58.031892599042322</c:v>
                </c:pt>
                <c:pt idx="335">
                  <c:v>58.05218459379207</c:v>
                </c:pt>
                <c:pt idx="336">
                  <c:v>58.072427243009521</c:v>
                </c:pt>
                <c:pt idx="337">
                  <c:v>58.092620827777722</c:v>
                </c:pt>
                <c:pt idx="338">
                  <c:v>58.112765626777204</c:v>
                </c:pt>
                <c:pt idx="339">
                  <c:v>58.132861916313566</c:v>
                </c:pt>
                <c:pt idx="340">
                  <c:v>58.152909970344687</c:v>
                </c:pt>
                <c:pt idx="341">
                  <c:v>58.172910060507519</c:v>
                </c:pt>
                <c:pt idx="342">
                  <c:v>58.19286245614451</c:v>
                </c:pt>
                <c:pt idx="343">
                  <c:v>58.212767424329677</c:v>
                </c:pt>
                <c:pt idx="344">
                  <c:v>58.232625229894211</c:v>
                </c:pt>
                <c:pt idx="345">
                  <c:v>58.252436135451887</c:v>
                </c:pt>
                <c:pt idx="346">
                  <c:v>58.272200401423945</c:v>
                </c:pt>
                <c:pt idx="347">
                  <c:v>58.291918286063705</c:v>
                </c:pt>
                <c:pt idx="348">
                  <c:v>58.311590045480848</c:v>
                </c:pt>
                <c:pt idx="349">
                  <c:v>58.331215933665284</c:v>
                </c:pt>
                <c:pt idx="350">
                  <c:v>58.350796202510814</c:v>
                </c:pt>
                <c:pt idx="351">
                  <c:v>58.370331101838289</c:v>
                </c:pt>
                <c:pt idx="352">
                  <c:v>58.389820879418586</c:v>
                </c:pt>
                <c:pt idx="353">
                  <c:v>58.409265780995234</c:v>
                </c:pt>
                <c:pt idx="354">
                  <c:v>58.428666050306717</c:v>
                </c:pt>
                <c:pt idx="355">
                  <c:v>58.448021929108378</c:v>
                </c:pt>
                <c:pt idx="356">
                  <c:v>58.467333657194246</c:v>
                </c:pt>
                <c:pt idx="357">
                  <c:v>58.486601472418315</c:v>
                </c:pt>
                <c:pt idx="358">
                  <c:v>58.505825610715689</c:v>
                </c:pt>
                <c:pt idx="359">
                  <c:v>58.525006306123437</c:v>
                </c:pt>
                <c:pt idx="360">
                  <c:v>58.544143790801023</c:v>
                </c:pt>
                <c:pt idx="361">
                  <c:v>58.563238295050652</c:v>
                </c:pt>
                <c:pt idx="362">
                  <c:v>58.582290047337203</c:v>
                </c:pt>
                <c:pt idx="363">
                  <c:v>58.601299274307912</c:v>
                </c:pt>
                <c:pt idx="364">
                  <c:v>58.620266200811891</c:v>
                </c:pt>
                <c:pt idx="365">
                  <c:v>58.639191049919262</c:v>
                </c:pt>
                <c:pt idx="366">
                  <c:v>58.658074042940058</c:v>
                </c:pt>
                <c:pt idx="367">
                  <c:v>58.676915399442962</c:v>
                </c:pt>
                <c:pt idx="368">
                  <c:v>58.695715337273704</c:v>
                </c:pt>
                <c:pt idx="369">
                  <c:v>58.714474072573204</c:v>
                </c:pt>
                <c:pt idx="370">
                  <c:v>58.733191819795586</c:v>
                </c:pt>
                <c:pt idx="371">
                  <c:v>58.751868791725812</c:v>
                </c:pt>
                <c:pt idx="372">
                  <c:v>58.770505199497237</c:v>
                </c:pt>
                <c:pt idx="373">
                  <c:v>58.789101252608745</c:v>
                </c:pt>
                <c:pt idx="374">
                  <c:v>58.807657158941879</c:v>
                </c:pt>
                <c:pt idx="375">
                  <c:v>58.82617312477754</c:v>
                </c:pt>
                <c:pt idx="376">
                  <c:v>58.844649354812631</c:v>
                </c:pt>
                <c:pt idx="377">
                  <c:v>58.863086052176371</c:v>
                </c:pt>
                <c:pt idx="378">
                  <c:v>58.8814834184465</c:v>
                </c:pt>
                <c:pt idx="379">
                  <c:v>58.899841653665149</c:v>
                </c:pt>
                <c:pt idx="380">
                  <c:v>58.918160956354654</c:v>
                </c:pt>
                <c:pt idx="381">
                  <c:v>58.936441523533013</c:v>
                </c:pt>
                <c:pt idx="382">
                  <c:v>58.954683550729293</c:v>
                </c:pt>
                <c:pt idx="383">
                  <c:v>58.972887231998712</c:v>
                </c:pt>
                <c:pt idx="384">
                  <c:v>58.991052759937638</c:v>
                </c:pt>
                <c:pt idx="385">
                  <c:v>59.009180325698274</c:v>
                </c:pt>
                <c:pt idx="386">
                  <c:v>59.027270119003305</c:v>
                </c:pt>
                <c:pt idx="387">
                  <c:v>59.045322328160232</c:v>
                </c:pt>
                <c:pt idx="388">
                  <c:v>59.06333714007561</c:v>
                </c:pt>
                <c:pt idx="389">
                  <c:v>59.081314740269036</c:v>
                </c:pt>
                <c:pt idx="390">
                  <c:v>59.099255312887031</c:v>
                </c:pt>
                <c:pt idx="391">
                  <c:v>59.1171590407167</c:v>
                </c:pt>
                <c:pt idx="392">
                  <c:v>59.135026105199238</c:v>
                </c:pt>
                <c:pt idx="393">
                  <c:v>59.152856686443286</c:v>
                </c:pt>
                <c:pt idx="394">
                  <c:v>59.170650963238053</c:v>
                </c:pt>
                <c:pt idx="395">
                  <c:v>59.188409113066406</c:v>
                </c:pt>
                <c:pt idx="396">
                  <c:v>59.206131312117627</c:v>
                </c:pt>
                <c:pt idx="397">
                  <c:v>59.223817735300173</c:v>
                </c:pt>
                <c:pt idx="398">
                  <c:v>59.241468556254176</c:v>
                </c:pt>
                <c:pt idx="399">
                  <c:v>59.259083947363813</c:v>
                </c:pt>
                <c:pt idx="400">
                  <c:v>59.276664079769589</c:v>
                </c:pt>
                <c:pt idx="401">
                  <c:v>59.294209123380327</c:v>
                </c:pt>
                <c:pt idx="402">
                  <c:v>59.311719246885204</c:v>
                </c:pt>
                <c:pt idx="403">
                  <c:v>59.329194617765445</c:v>
                </c:pt>
                <c:pt idx="404">
                  <c:v>59.346635402306042</c:v>
                </c:pt>
                <c:pt idx="405">
                  <c:v>59.364041765607197</c:v>
                </c:pt>
                <c:pt idx="406">
                  <c:v>59.381413871595726</c:v>
                </c:pt>
                <c:pt idx="407">
                  <c:v>59.398751883036283</c:v>
                </c:pt>
                <c:pt idx="408">
                  <c:v>59.416055961542433</c:v>
                </c:pt>
                <c:pt idx="409">
                  <c:v>59.433326267587653</c:v>
                </c:pt>
                <c:pt idx="410">
                  <c:v>59.450562960516116</c:v>
                </c:pt>
                <c:pt idx="411">
                  <c:v>59.46776619855342</c:v>
                </c:pt>
                <c:pt idx="412">
                  <c:v>59.484936138817154</c:v>
                </c:pt>
                <c:pt idx="413">
                  <c:v>59.502072937327384</c:v>
                </c:pt>
                <c:pt idx="414">
                  <c:v>59.519176749016893</c:v>
                </c:pt>
                <c:pt idx="415">
                  <c:v>59.536247727741475</c:v>
                </c:pt>
                <c:pt idx="416">
                  <c:v>59.553286026289975</c:v>
                </c:pt>
                <c:pt idx="417">
                  <c:v>59.570291796394258</c:v>
                </c:pt>
                <c:pt idx="418">
                  <c:v>59.58726518873906</c:v>
                </c:pt>
                <c:pt idx="419">
                  <c:v>59.604206352971737</c:v>
                </c:pt>
                <c:pt idx="420">
                  <c:v>59.62111543771185</c:v>
                </c:pt>
                <c:pt idx="421">
                  <c:v>59.637992590560735</c:v>
                </c:pt>
                <c:pt idx="422">
                  <c:v>59.654837958110846</c:v>
                </c:pt>
                <c:pt idx="423">
                  <c:v>59.671651685955034</c:v>
                </c:pt>
                <c:pt idx="424">
                  <c:v>59.688433918695821</c:v>
                </c:pt>
                <c:pt idx="425">
                  <c:v>59.70518479995436</c:v>
                </c:pt>
                <c:pt idx="426">
                  <c:v>59.721904472379492</c:v>
                </c:pt>
                <c:pt idx="427">
                  <c:v>59.738593077656603</c:v>
                </c:pt>
                <c:pt idx="428">
                  <c:v>59.755250756516318</c:v>
                </c:pt>
                <c:pt idx="429">
                  <c:v>59.77187764874332</c:v>
                </c:pt>
                <c:pt idx="430">
                  <c:v>59.788473893184737</c:v>
                </c:pt>
                <c:pt idx="431">
                  <c:v>59.805039627758767</c:v>
                </c:pt>
                <c:pt idx="432">
                  <c:v>59.821574989462981</c:v>
                </c:pt>
                <c:pt idx="433">
                  <c:v>59.838080114382628</c:v>
                </c:pt>
                <c:pt idx="434">
                  <c:v>59.85455513769881</c:v>
                </c:pt>
                <c:pt idx="435">
                  <c:v>59.87100019369656</c:v>
                </c:pt>
                <c:pt idx="436">
                  <c:v>59.887415415772928</c:v>
                </c:pt>
                <c:pt idx="437">
                  <c:v>59.903800936444789</c:v>
                </c:pt>
                <c:pt idx="438">
                  <c:v>59.920156887356761</c:v>
                </c:pt>
                <c:pt idx="439">
                  <c:v>59.936483399288875</c:v>
                </c:pt>
                <c:pt idx="440">
                  <c:v>59.95278060216431</c:v>
                </c:pt>
                <c:pt idx="441">
                  <c:v>59.969048625056878</c:v>
                </c:pt>
                <c:pt idx="442">
                  <c:v>59.985287596198567</c:v>
                </c:pt>
                <c:pt idx="443">
                  <c:v>60.001497642986912</c:v>
                </c:pt>
                <c:pt idx="444">
                  <c:v>60.017678891992354</c:v>
                </c:pt>
                <c:pt idx="445">
                  <c:v>60.033831468965438</c:v>
                </c:pt>
                <c:pt idx="446">
                  <c:v>60.049955498843985</c:v>
                </c:pt>
                <c:pt idx="447">
                  <c:v>60.066051105760224</c:v>
                </c:pt>
                <c:pt idx="448">
                  <c:v>60.082118413047731</c:v>
                </c:pt>
                <c:pt idx="449">
                  <c:v>60.098157543248391</c:v>
                </c:pt>
                <c:pt idx="450">
                  <c:v>60.114168618119251</c:v>
                </c:pt>
                <c:pt idx="451">
                  <c:v>60.130151758639293</c:v>
                </c:pt>
                <c:pt idx="452">
                  <c:v>60.146107085016155</c:v>
                </c:pt>
                <c:pt idx="453">
                  <c:v>60.162034716692752</c:v>
                </c:pt>
                <c:pt idx="454">
                  <c:v>60.177934772353836</c:v>
                </c:pt>
                <c:pt idx="455">
                  <c:v>60.1938073699325</c:v>
                </c:pt>
                <c:pt idx="456">
                  <c:v>60.209652626616609</c:v>
                </c:pt>
                <c:pt idx="457">
                  <c:v>60.225470658855102</c:v>
                </c:pt>
                <c:pt idx="458">
                  <c:v>60.241261582364366</c:v>
                </c:pt>
                <c:pt idx="459">
                  <c:v>60.257025512134355</c:v>
                </c:pt>
                <c:pt idx="460">
                  <c:v>60.272762562434828</c:v>
                </c:pt>
                <c:pt idx="461">
                  <c:v>60.288472846821406</c:v>
                </c:pt>
                <c:pt idx="462">
                  <c:v>60.304156478141543</c:v>
                </c:pt>
                <c:pt idx="463">
                  <c:v>60.319813568540582</c:v>
                </c:pt>
                <c:pt idx="464">
                  <c:v>60.335444229467591</c:v>
                </c:pt>
                <c:pt idx="465">
                  <c:v>60.35104857168119</c:v>
                </c:pt>
                <c:pt idx="466">
                  <c:v>60.366626705255371</c:v>
                </c:pt>
                <c:pt idx="467">
                  <c:v>60.382178739585157</c:v>
                </c:pt>
                <c:pt idx="468">
                  <c:v>60.3977047833923</c:v>
                </c:pt>
                <c:pt idx="469">
                  <c:v>60.413204944730843</c:v>
                </c:pt>
                <c:pt idx="470">
                  <c:v>60.428679330992679</c:v>
                </c:pt>
                <c:pt idx="471">
                  <c:v>60.444128048913022</c:v>
                </c:pt>
                <c:pt idx="472">
                  <c:v>60.459551204575817</c:v>
                </c:pt>
                <c:pt idx="473">
                  <c:v>60.474948903419119</c:v>
                </c:pt>
                <c:pt idx="474">
                  <c:v>60.490321250240392</c:v>
                </c:pt>
                <c:pt idx="475">
                  <c:v>60.505668349201805</c:v>
                </c:pt>
                <c:pt idx="476">
                  <c:v>60.520990303835354</c:v>
                </c:pt>
                <c:pt idx="477">
                  <c:v>60.536287217048077</c:v>
                </c:pt>
                <c:pt idx="478">
                  <c:v>60.551559191127147</c:v>
                </c:pt>
                <c:pt idx="479">
                  <c:v>60.56680632774485</c:v>
                </c:pt>
                <c:pt idx="480">
                  <c:v>60.582028727963689</c:v>
                </c:pt>
                <c:pt idx="481">
                  <c:v>60.597226492241212</c:v>
                </c:pt>
                <c:pt idx="482">
                  <c:v>60.612399720434958</c:v>
                </c:pt>
                <c:pt idx="483">
                  <c:v>60.627548511807319</c:v>
                </c:pt>
                <c:pt idx="484">
                  <c:v>60.642672965030272</c:v>
                </c:pt>
                <c:pt idx="485">
                  <c:v>60.65777317819019</c:v>
                </c:pt>
                <c:pt idx="486">
                  <c:v>60.672849248792467</c:v>
                </c:pt>
                <c:pt idx="487">
                  <c:v>60.687901273766244</c:v>
                </c:pt>
                <c:pt idx="488">
                  <c:v>60.702929349468974</c:v>
                </c:pt>
                <c:pt idx="489">
                  <c:v>60.717933571690928</c:v>
                </c:pt>
                <c:pt idx="490">
                  <c:v>60.732914035659817</c:v>
                </c:pt>
                <c:pt idx="491">
                  <c:v>60.747870836045188</c:v>
                </c:pt>
                <c:pt idx="492">
                  <c:v>60.762804066962815</c:v>
                </c:pt>
                <c:pt idx="493">
                  <c:v>60.777713821979169</c:v>
                </c:pt>
                <c:pt idx="494">
                  <c:v>60.792600194115664</c:v>
                </c:pt>
                <c:pt idx="495">
                  <c:v>60.80746327585301</c:v>
                </c:pt>
                <c:pt idx="496">
                  <c:v>60.82230315913543</c:v>
                </c:pt>
                <c:pt idx="497">
                  <c:v>60.837119935374893</c:v>
                </c:pt>
                <c:pt idx="498">
                  <c:v>60.851913695455238</c:v>
                </c:pt>
                <c:pt idx="499">
                  <c:v>60.866684529736339</c:v>
                </c:pt>
                <c:pt idx="500">
                  <c:v>60.881432528058184</c:v>
                </c:pt>
                <c:pt idx="501">
                  <c:v>60.896157779744897</c:v>
                </c:pt>
                <c:pt idx="502">
                  <c:v>60.910860373608784</c:v>
                </c:pt>
                <c:pt idx="503">
                  <c:v>60.925540397954244</c:v>
                </c:pt>
                <c:pt idx="504">
                  <c:v>60.940197940581768</c:v>
                </c:pt>
                <c:pt idx="505">
                  <c:v>60.954833088791752</c:v>
                </c:pt>
                <c:pt idx="506">
                  <c:v>60.969445929388414</c:v>
                </c:pt>
                <c:pt idx="507">
                  <c:v>60.984036548683576</c:v>
                </c:pt>
                <c:pt idx="508">
                  <c:v>60.998605032500457</c:v>
                </c:pt>
                <c:pt idx="509">
                  <c:v>61.013151466177412</c:v>
                </c:pt>
                <c:pt idx="510">
                  <c:v>61.027675934571604</c:v>
                </c:pt>
                <c:pt idx="511">
                  <c:v>61.042178522062748</c:v>
                </c:pt>
                <c:pt idx="512">
                  <c:v>61.056659312556683</c:v>
                </c:pt>
                <c:pt idx="513">
                  <c:v>61.071118389489008</c:v>
                </c:pt>
                <c:pt idx="514">
                  <c:v>61.085555835828636</c:v>
                </c:pt>
                <c:pt idx="515">
                  <c:v>61.099971734081322</c:v>
                </c:pt>
                <c:pt idx="516">
                  <c:v>61.114366166293166</c:v>
                </c:pt>
                <c:pt idx="517">
                  <c:v>61.1287392140541</c:v>
                </c:pt>
                <c:pt idx="518">
                  <c:v>61.143090958501297</c:v>
                </c:pt>
                <c:pt idx="519">
                  <c:v>61.157421480322576</c:v>
                </c:pt>
                <c:pt idx="520">
                  <c:v>61.171730859759784</c:v>
                </c:pt>
                <c:pt idx="521">
                  <c:v>61.186019176612113</c:v>
                </c:pt>
                <c:pt idx="522">
                  <c:v>61.200286510239437</c:v>
                </c:pt>
                <c:pt idx="523">
                  <c:v>61.214532939565558</c:v>
                </c:pt>
                <c:pt idx="524">
                  <c:v>61.228758543081476</c:v>
                </c:pt>
                <c:pt idx="525">
                  <c:v>61.242963398848573</c:v>
                </c:pt>
                <c:pt idx="526">
                  <c:v>61.25714758450183</c:v>
                </c:pt>
                <c:pt idx="527">
                  <c:v>61.271311177252969</c:v>
                </c:pt>
                <c:pt idx="528">
                  <c:v>61.285454253893569</c:v>
                </c:pt>
                <c:pt idx="529">
                  <c:v>61.299576890798186</c:v>
                </c:pt>
                <c:pt idx="530">
                  <c:v>61.313679163927404</c:v>
                </c:pt>
                <c:pt idx="531">
                  <c:v>61.327761148830874</c:v>
                </c:pt>
                <c:pt idx="532">
                  <c:v>61.341822920650323</c:v>
                </c:pt>
                <c:pt idx="533">
                  <c:v>61.355864554122597</c:v>
                </c:pt>
                <c:pt idx="534">
                  <c:v>61.369886123582511</c:v>
                </c:pt>
                <c:pt idx="535">
                  <c:v>61.383887702965879</c:v>
                </c:pt>
                <c:pt idx="536">
                  <c:v>61.397869365812362</c:v>
                </c:pt>
                <c:pt idx="537">
                  <c:v>61.411831185268348</c:v>
                </c:pt>
                <c:pt idx="538">
                  <c:v>61.425773234089846</c:v>
                </c:pt>
                <c:pt idx="539">
                  <c:v>61.439695584645264</c:v>
                </c:pt>
                <c:pt idx="540">
                  <c:v>61.453598308918217</c:v>
                </c:pt>
                <c:pt idx="541">
                  <c:v>61.467481478510322</c:v>
                </c:pt>
                <c:pt idx="542">
                  <c:v>61.48134516464394</c:v>
                </c:pt>
                <c:pt idx="543">
                  <c:v>61.495189438164886</c:v>
                </c:pt>
                <c:pt idx="544">
                  <c:v>61.509014369545142</c:v>
                </c:pt>
                <c:pt idx="545">
                  <c:v>61.522820028885519</c:v>
                </c:pt>
                <c:pt idx="546">
                  <c:v>61.536606485918348</c:v>
                </c:pt>
                <c:pt idx="547">
                  <c:v>61.550373810010051</c:v>
                </c:pt>
                <c:pt idx="548">
                  <c:v>61.564122070163798</c:v>
                </c:pt>
                <c:pt idx="549">
                  <c:v>61.577851335022032</c:v>
                </c:pt>
                <c:pt idx="550">
                  <c:v>61.591561672869098</c:v>
                </c:pt>
                <c:pt idx="551">
                  <c:v>61.605253151633718</c:v>
                </c:pt>
                <c:pt idx="552">
                  <c:v>61.618925838891535</c:v>
                </c:pt>
                <c:pt idx="553">
                  <c:v>61.632579801867593</c:v>
                </c:pt>
                <c:pt idx="554">
                  <c:v>61.64621510743882</c:v>
                </c:pt>
                <c:pt idx="555">
                  <c:v>61.659831822136439</c:v>
                </c:pt>
                <c:pt idx="556">
                  <c:v>61.673430012148458</c:v>
                </c:pt>
                <c:pt idx="557">
                  <c:v>61.687009743322008</c:v>
                </c:pt>
                <c:pt idx="558">
                  <c:v>61.700571081165776</c:v>
                </c:pt>
                <c:pt idx="559">
                  <c:v>61.714114090852313</c:v>
                </c:pt>
                <c:pt idx="560">
                  <c:v>61.727638837220447</c:v>
                </c:pt>
                <c:pt idx="561">
                  <c:v>61.741145384777546</c:v>
                </c:pt>
                <c:pt idx="562">
                  <c:v>61.75463379770185</c:v>
                </c:pt>
                <c:pt idx="563">
                  <c:v>61.768104139844731</c:v>
                </c:pt>
                <c:pt idx="564">
                  <c:v>61.781556474732973</c:v>
                </c:pt>
                <c:pt idx="565">
                  <c:v>61.79499086557103</c:v>
                </c:pt>
                <c:pt idx="566">
                  <c:v>61.808407375243178</c:v>
                </c:pt>
                <c:pt idx="567">
                  <c:v>61.821806066315808</c:v>
                </c:pt>
                <c:pt idx="568">
                  <c:v>61.835187001039543</c:v>
                </c:pt>
                <c:pt idx="569">
                  <c:v>61.848550241351454</c:v>
                </c:pt>
                <c:pt idx="570">
                  <c:v>61.861895848877161</c:v>
                </c:pt>
                <c:pt idx="571">
                  <c:v>61.875223884933007</c:v>
                </c:pt>
                <c:pt idx="572">
                  <c:v>61.888534410528109</c:v>
                </c:pt>
                <c:pt idx="573">
                  <c:v>61.901827486366521</c:v>
                </c:pt>
                <c:pt idx="574">
                  <c:v>61.915103172849264</c:v>
                </c:pt>
                <c:pt idx="575">
                  <c:v>61.928361530076387</c:v>
                </c:pt>
                <c:pt idx="576">
                  <c:v>61.941602617849007</c:v>
                </c:pt>
                <c:pt idx="577">
                  <c:v>61.954826495671362</c:v>
                </c:pt>
                <c:pt idx="578">
                  <c:v>61.968033222752787</c:v>
                </c:pt>
                <c:pt idx="579">
                  <c:v>61.981222858009673</c:v>
                </c:pt>
                <c:pt idx="580">
                  <c:v>61.994395460067508</c:v>
                </c:pt>
                <c:pt idx="581">
                  <c:v>62.00755108726279</c:v>
                </c:pt>
                <c:pt idx="582">
                  <c:v>62.020689797644962</c:v>
                </c:pt>
                <c:pt idx="583">
                  <c:v>62.033811648978343</c:v>
                </c:pt>
                <c:pt idx="584">
                  <c:v>62.046916698744049</c:v>
                </c:pt>
                <c:pt idx="585">
                  <c:v>62.060005004141857</c:v>
                </c:pt>
                <c:pt idx="586">
                  <c:v>62.073076622092096</c:v>
                </c:pt>
                <c:pt idx="587">
                  <c:v>62.086131609237512</c:v>
                </c:pt>
                <c:pt idx="588">
                  <c:v>62.099170021945071</c:v>
                </c:pt>
                <c:pt idx="589">
                  <c:v>62.11219191630785</c:v>
                </c:pt>
                <c:pt idx="590">
                  <c:v>62.125197348146799</c:v>
                </c:pt>
                <c:pt idx="591">
                  <c:v>62.138186373012559</c:v>
                </c:pt>
                <c:pt idx="592">
                  <c:v>62.151159046187246</c:v>
                </c:pt>
                <c:pt idx="593">
                  <c:v>62.164115422686216</c:v>
                </c:pt>
                <c:pt idx="594">
                  <c:v>62.17705555725982</c:v>
                </c:pt>
                <c:pt idx="595">
                  <c:v>62.189979504395133</c:v>
                </c:pt>
                <c:pt idx="596">
                  <c:v>62.202887318317707</c:v>
                </c:pt>
                <c:pt idx="597">
                  <c:v>62.215779052993234</c:v>
                </c:pt>
                <c:pt idx="598">
                  <c:v>62.228654762129302</c:v>
                </c:pt>
                <c:pt idx="599">
                  <c:v>62.241514499177036</c:v>
                </c:pt>
                <c:pt idx="600">
                  <c:v>62.254358317332773</c:v>
                </c:pt>
                <c:pt idx="601">
                  <c:v>62.267186269539742</c:v>
                </c:pt>
                <c:pt idx="602">
                  <c:v>62.279998408489675</c:v>
                </c:pt>
                <c:pt idx="603">
                  <c:v>62.292794786624462</c:v>
                </c:pt>
                <c:pt idx="604">
                  <c:v>62.305575456137724</c:v>
                </c:pt>
                <c:pt idx="605">
                  <c:v>62.318340468976494</c:v>
                </c:pt>
                <c:pt idx="606">
                  <c:v>62.331089876842725</c:v>
                </c:pt>
                <c:pt idx="607">
                  <c:v>62.343823731194931</c:v>
                </c:pt>
                <c:pt idx="608">
                  <c:v>62.356542083249678</c:v>
                </c:pt>
                <c:pt idx="609">
                  <c:v>62.369244983983222</c:v>
                </c:pt>
                <c:pt idx="610">
                  <c:v>62.381932484132982</c:v>
                </c:pt>
                <c:pt idx="611">
                  <c:v>62.394604634199112</c:v>
                </c:pt>
                <c:pt idx="612">
                  <c:v>62.407261484445975</c:v>
                </c:pt>
                <c:pt idx="613">
                  <c:v>62.41990308490368</c:v>
                </c:pt>
                <c:pt idx="614">
                  <c:v>62.432529485369557</c:v>
                </c:pt>
                <c:pt idx="615">
                  <c:v>62.445140735409645</c:v>
                </c:pt>
                <c:pt idx="616">
                  <c:v>62.457736884360109</c:v>
                </c:pt>
                <c:pt idx="617">
                  <c:v>62.470317981328819</c:v>
                </c:pt>
                <c:pt idx="618">
                  <c:v>62.482884075196637</c:v>
                </c:pt>
                <c:pt idx="619">
                  <c:v>62.495435214618965</c:v>
                </c:pt>
                <c:pt idx="620">
                  <c:v>62.507971448027128</c:v>
                </c:pt>
                <c:pt idx="621">
                  <c:v>62.52049282362978</c:v>
                </c:pt>
                <c:pt idx="622">
                  <c:v>62.532999389414293</c:v>
                </c:pt>
                <c:pt idx="623">
                  <c:v>62.545491193148187</c:v>
                </c:pt>
                <c:pt idx="624">
                  <c:v>62.557968282380465</c:v>
                </c:pt>
                <c:pt idx="625">
                  <c:v>62.570430704442991</c:v>
                </c:pt>
                <c:pt idx="626">
                  <c:v>62.582878506451856</c:v>
                </c:pt>
                <c:pt idx="627">
                  <c:v>62.595311735308705</c:v>
                </c:pt>
                <c:pt idx="628">
                  <c:v>62.607730437702109</c:v>
                </c:pt>
                <c:pt idx="629">
                  <c:v>62.620134660108846</c:v>
                </c:pt>
                <c:pt idx="630">
                  <c:v>62.632524448795216</c:v>
                </c:pt>
                <c:pt idx="631">
                  <c:v>62.644899849818415</c:v>
                </c:pt>
                <c:pt idx="632">
                  <c:v>62.65726090902772</c:v>
                </c:pt>
                <c:pt idx="633">
                  <c:v>62.669607672065851</c:v>
                </c:pt>
                <c:pt idx="634">
                  <c:v>62.681940184370227</c:v>
                </c:pt>
                <c:pt idx="635">
                  <c:v>62.694258491174224</c:v>
                </c:pt>
                <c:pt idx="636">
                  <c:v>62.706562637508434</c:v>
                </c:pt>
                <c:pt idx="637">
                  <c:v>62.718852668201897</c:v>
                </c:pt>
                <c:pt idx="638">
                  <c:v>62.731128627883351</c:v>
                </c:pt>
                <c:pt idx="639">
                  <c:v>62.743390560982462</c:v>
                </c:pt>
                <c:pt idx="640">
                  <c:v>62.755638511731021</c:v>
                </c:pt>
                <c:pt idx="641">
                  <c:v>62.767872524164169</c:v>
                </c:pt>
                <c:pt idx="642">
                  <c:v>62.780092642121581</c:v>
                </c:pt>
                <c:pt idx="643">
                  <c:v>62.792298909248672</c:v>
                </c:pt>
                <c:pt idx="644">
                  <c:v>62.804491368997773</c:v>
                </c:pt>
                <c:pt idx="645">
                  <c:v>62.81667006462925</c:v>
                </c:pt>
                <c:pt idx="646">
                  <c:v>62.828835039212791</c:v>
                </c:pt>
                <c:pt idx="647">
                  <c:v>62.840986335628401</c:v>
                </c:pt>
                <c:pt idx="648">
                  <c:v>62.853123996567689</c:v>
                </c:pt>
                <c:pt idx="649">
                  <c:v>62.865248064534896</c:v>
                </c:pt>
                <c:pt idx="650">
                  <c:v>62.877358581848107</c:v>
                </c:pt>
                <c:pt idx="651">
                  <c:v>62.889455590640281</c:v>
                </c:pt>
                <c:pt idx="652">
                  <c:v>62.901539132860464</c:v>
                </c:pt>
                <c:pt idx="653">
                  <c:v>62.913609250274796</c:v>
                </c:pt>
                <c:pt idx="654">
                  <c:v>62.92566598446767</c:v>
                </c:pt>
                <c:pt idx="655">
                  <c:v>62.937709376842811</c:v>
                </c:pt>
                <c:pt idx="656">
                  <c:v>62.949739468624294</c:v>
                </c:pt>
                <c:pt idx="657">
                  <c:v>62.961756300857694</c:v>
                </c:pt>
                <c:pt idx="658">
                  <c:v>62.973759914411097</c:v>
                </c:pt>
                <c:pt idx="659">
                  <c:v>62.985750349976172</c:v>
                </c:pt>
                <c:pt idx="660">
                  <c:v>62.997727648069215</c:v>
                </c:pt>
                <c:pt idx="661">
                  <c:v>63.009691849032187</c:v>
                </c:pt>
                <c:pt idx="662">
                  <c:v>63.021642993033744</c:v>
                </c:pt>
                <c:pt idx="663">
                  <c:v>63.033581120070266</c:v>
                </c:pt>
                <c:pt idx="664">
                  <c:v>63.045506269966843</c:v>
                </c:pt>
                <c:pt idx="665">
                  <c:v>63.057418482378353</c:v>
                </c:pt>
                <c:pt idx="666">
                  <c:v>63.069317796790365</c:v>
                </c:pt>
                <c:pt idx="667">
                  <c:v>63.081204252520216</c:v>
                </c:pt>
                <c:pt idx="668">
                  <c:v>63.093077888717964</c:v>
                </c:pt>
                <c:pt idx="669">
                  <c:v>63.104938744367374</c:v>
                </c:pt>
                <c:pt idx="670">
                  <c:v>63.116786858286851</c:v>
                </c:pt>
                <c:pt idx="671">
                  <c:v>63.128622269130474</c:v>
                </c:pt>
                <c:pt idx="672">
                  <c:v>63.140445015388906</c:v>
                </c:pt>
                <c:pt idx="673">
                  <c:v>63.152255135390348</c:v>
                </c:pt>
                <c:pt idx="674">
                  <c:v>63.164052667301519</c:v>
                </c:pt>
                <c:pt idx="675">
                  <c:v>63.175837649128532</c:v>
                </c:pt>
                <c:pt idx="676">
                  <c:v>63.187610118717878</c:v>
                </c:pt>
                <c:pt idx="677">
                  <c:v>63.199370113757332</c:v>
                </c:pt>
                <c:pt idx="678">
                  <c:v>63.211117671776861</c:v>
                </c:pt>
                <c:pt idx="679">
                  <c:v>63.222852830149527</c:v>
                </c:pt>
                <c:pt idx="680">
                  <c:v>63.234575626092443</c:v>
                </c:pt>
                <c:pt idx="681">
                  <c:v>63.246286096667596</c:v>
                </c:pt>
                <c:pt idx="682">
                  <c:v>63.257984278782793</c:v>
                </c:pt>
                <c:pt idx="683">
                  <c:v>63.269670209192519</c:v>
                </c:pt>
                <c:pt idx="684">
                  <c:v>63.28134392449882</c:v>
                </c:pt>
                <c:pt idx="685">
                  <c:v>63.293005461152198</c:v>
                </c:pt>
                <c:pt idx="686">
                  <c:v>63.304654855452419</c:v>
                </c:pt>
                <c:pt idx="687">
                  <c:v>63.316292143549468</c:v>
                </c:pt>
                <c:pt idx="688">
                  <c:v>63.327917361444264</c:v>
                </c:pt>
                <c:pt idx="689">
                  <c:v>63.339530544989671</c:v>
                </c:pt>
                <c:pt idx="690">
                  <c:v>63.351131729891208</c:v>
                </c:pt>
                <c:pt idx="691">
                  <c:v>63.362720951707942</c:v>
                </c:pt>
                <c:pt idx="692">
                  <c:v>63.374298245853311</c:v>
                </c:pt>
                <c:pt idx="693">
                  <c:v>63.385863647595954</c:v>
                </c:pt>
                <c:pt idx="694">
                  <c:v>63.397417192060502</c:v>
                </c:pt>
                <c:pt idx="695">
                  <c:v>63.408958914228421</c:v>
                </c:pt>
                <c:pt idx="696">
                  <c:v>63.420488848938803</c:v>
                </c:pt>
                <c:pt idx="697">
                  <c:v>63.432007030889181</c:v>
                </c:pt>
                <c:pt idx="698">
                  <c:v>63.443513494636285</c:v>
                </c:pt>
                <c:pt idx="699">
                  <c:v>63.455008274596892</c:v>
                </c:pt>
                <c:pt idx="700">
                  <c:v>63.466491405048558</c:v>
                </c:pt>
                <c:pt idx="701">
                  <c:v>63.477962920130416</c:v>
                </c:pt>
                <c:pt idx="702">
                  <c:v>63.489422853843962</c:v>
                </c:pt>
                <c:pt idx="703">
                  <c:v>63.500871240053812</c:v>
                </c:pt>
                <c:pt idx="704">
                  <c:v>63.512308112488448</c:v>
                </c:pt>
                <c:pt idx="705">
                  <c:v>63.523733504740989</c:v>
                </c:pt>
                <c:pt idx="706">
                  <c:v>63.535147450269974</c:v>
                </c:pt>
                <c:pt idx="707">
                  <c:v>63.546549982400052</c:v>
                </c:pt>
                <c:pt idx="708">
                  <c:v>63.55794113432276</c:v>
                </c:pt>
                <c:pt idx="709">
                  <c:v>63.56932093909726</c:v>
                </c:pt>
                <c:pt idx="710">
                  <c:v>63.580689429651038</c:v>
                </c:pt>
                <c:pt idx="711">
                  <c:v>63.592046638780687</c:v>
                </c:pt>
                <c:pt idx="712">
                  <c:v>63.603392599152563</c:v>
                </c:pt>
                <c:pt idx="713">
                  <c:v>63.614727343303564</c:v>
                </c:pt>
                <c:pt idx="714">
                  <c:v>63.62605090364179</c:v>
                </c:pt>
                <c:pt idx="715">
                  <c:v>63.637363312447278</c:v>
                </c:pt>
                <c:pt idx="716">
                  <c:v>63.64866460187271</c:v>
                </c:pt>
                <c:pt idx="717">
                  <c:v>63.659954803944075</c:v>
                </c:pt>
                <c:pt idx="718">
                  <c:v>63.671233950561408</c:v>
                </c:pt>
                <c:pt idx="719">
                  <c:v>63.68250207349945</c:v>
                </c:pt>
                <c:pt idx="720">
                  <c:v>63.693759204408316</c:v>
                </c:pt>
                <c:pt idx="721">
                  <c:v>63.70500537481422</c:v>
                </c:pt>
                <c:pt idx="722">
                  <c:v>63.716240616120103</c:v>
                </c:pt>
                <c:pt idx="723">
                  <c:v>63.727464959606337</c:v>
                </c:pt>
                <c:pt idx="724">
                  <c:v>63.738678436431357</c:v>
                </c:pt>
                <c:pt idx="725">
                  <c:v>63.749881077632367</c:v>
                </c:pt>
                <c:pt idx="726">
                  <c:v>63.761072914125933</c:v>
                </c:pt>
                <c:pt idx="727">
                  <c:v>63.772253976708683</c:v>
                </c:pt>
                <c:pt idx="728">
                  <c:v>63.783424296057959</c:v>
                </c:pt>
                <c:pt idx="729">
                  <c:v>63.79458390273242</c:v>
                </c:pt>
                <c:pt idx="730">
                  <c:v>63.805732827172704</c:v>
                </c:pt>
                <c:pt idx="731">
                  <c:v>63.81687109970207</c:v>
                </c:pt>
                <c:pt idx="732">
                  <c:v>63.827998750527016</c:v>
                </c:pt>
                <c:pt idx="733">
                  <c:v>63.839115809737891</c:v>
                </c:pt>
                <c:pt idx="734">
                  <c:v>63.850222307309565</c:v>
                </c:pt>
                <c:pt idx="735">
                  <c:v>63.861318273101993</c:v>
                </c:pt>
                <c:pt idx="736">
                  <c:v>63.872403736860846</c:v>
                </c:pt>
                <c:pt idx="737">
                  <c:v>63.88347872821813</c:v>
                </c:pt>
                <c:pt idx="738">
                  <c:v>63.894543276692801</c:v>
                </c:pt>
                <c:pt idx="739">
                  <c:v>63.905597411691332</c:v>
                </c:pt>
                <c:pt idx="740">
                  <c:v>63.916641162508327</c:v>
                </c:pt>
                <c:pt idx="741">
                  <c:v>63.927674558327148</c:v>
                </c:pt>
                <c:pt idx="742">
                  <c:v>63.938697628220432</c:v>
                </c:pt>
                <c:pt idx="743">
                  <c:v>63.949710401150753</c:v>
                </c:pt>
                <c:pt idx="744">
                  <c:v>63.96071290597115</c:v>
                </c:pt>
                <c:pt idx="745">
                  <c:v>63.971705171425732</c:v>
                </c:pt>
                <c:pt idx="746">
                  <c:v>63.982687226150254</c:v>
                </c:pt>
                <c:pt idx="747">
                  <c:v>63.993659098672644</c:v>
                </c:pt>
                <c:pt idx="748">
                  <c:v>64.004620817413652</c:v>
                </c:pt>
                <c:pt idx="749">
                  <c:v>64.015572410687327</c:v>
                </c:pt>
                <c:pt idx="750">
                  <c:v>64.026513906701652</c:v>
                </c:pt>
                <c:pt idx="751">
                  <c:v>64.037445333559006</c:v>
                </c:pt>
                <c:pt idx="752">
                  <c:v>64.048366719256833</c:v>
                </c:pt>
                <c:pt idx="753">
                  <c:v>64.0592780916881</c:v>
                </c:pt>
                <c:pt idx="754">
                  <c:v>64.07017947864189</c:v>
                </c:pt>
                <c:pt idx="755">
                  <c:v>64.081070907803891</c:v>
                </c:pt>
                <c:pt idx="756">
                  <c:v>64.091952406757017</c:v>
                </c:pt>
                <c:pt idx="757">
                  <c:v>64.102824002981862</c:v>
                </c:pt>
                <c:pt idx="758">
                  <c:v>64.113685723857259</c:v>
                </c:pt>
                <c:pt idx="759">
                  <c:v>64.124537596660858</c:v>
                </c:pt>
                <c:pt idx="760">
                  <c:v>64.135379648569554</c:v>
                </c:pt>
                <c:pt idx="761">
                  <c:v>64.146211906660099</c:v>
                </c:pt>
                <c:pt idx="762">
                  <c:v>64.157034397909541</c:v>
                </c:pt>
                <c:pt idx="763">
                  <c:v>64.167847149195808</c:v>
                </c:pt>
                <c:pt idx="764">
                  <c:v>64.178650187298189</c:v>
                </c:pt>
                <c:pt idx="765">
                  <c:v>64.18944353889782</c:v>
                </c:pt>
                <c:pt idx="766">
                  <c:v>64.200227230578236</c:v>
                </c:pt>
                <c:pt idx="767">
                  <c:v>64.211001288825827</c:v>
                </c:pt>
                <c:pt idx="768">
                  <c:v>64.221765740030378</c:v>
                </c:pt>
                <c:pt idx="769">
                  <c:v>64.232520610485494</c:v>
                </c:pt>
                <c:pt idx="770">
                  <c:v>64.243265926389199</c:v>
                </c:pt>
                <c:pt idx="771">
                  <c:v>64.254001713844332</c:v>
                </c:pt>
                <c:pt idx="772">
                  <c:v>64.264727998859072</c:v>
                </c:pt>
                <c:pt idx="773">
                  <c:v>64.275444807347426</c:v>
                </c:pt>
                <c:pt idx="774">
                  <c:v>64.286152165129678</c:v>
                </c:pt>
                <c:pt idx="775">
                  <c:v>64.296850097932904</c:v>
                </c:pt>
                <c:pt idx="776">
                  <c:v>64.307538631391424</c:v>
                </c:pt>
                <c:pt idx="777">
                  <c:v>64.318217791047246</c:v>
                </c:pt>
                <c:pt idx="778">
                  <c:v>64.328887602350633</c:v>
                </c:pt>
                <c:pt idx="779">
                  <c:v>64.339548090660415</c:v>
                </c:pt>
                <c:pt idx="780">
                  <c:v>64.350199281244585</c:v>
                </c:pt>
                <c:pt idx="781">
                  <c:v>64.360841199280713</c:v>
                </c:pt>
                <c:pt idx="782">
                  <c:v>64.371473869856374</c:v>
                </c:pt>
                <c:pt idx="783">
                  <c:v>64.38209731796961</c:v>
                </c:pt>
                <c:pt idx="784">
                  <c:v>64.392711568529421</c:v>
                </c:pt>
                <c:pt idx="785">
                  <c:v>64.403316646356174</c:v>
                </c:pt>
                <c:pt idx="786">
                  <c:v>64.413912576182085</c:v>
                </c:pt>
                <c:pt idx="787">
                  <c:v>64.424499382651589</c:v>
                </c:pt>
                <c:pt idx="788">
                  <c:v>64.435077090321869</c:v>
                </c:pt>
                <c:pt idx="789">
                  <c:v>64.445645723663233</c:v>
                </c:pt>
                <c:pt idx="790">
                  <c:v>64.456205307059548</c:v>
                </c:pt>
                <c:pt idx="791">
                  <c:v>64.466755864808718</c:v>
                </c:pt>
                <c:pt idx="792">
                  <c:v>64.477297421123069</c:v>
                </c:pt>
                <c:pt idx="793">
                  <c:v>64.487830000129804</c:v>
                </c:pt>
                <c:pt idx="794">
                  <c:v>64.498353625871388</c:v>
                </c:pt>
                <c:pt idx="795">
                  <c:v>64.508868322305986</c:v>
                </c:pt>
                <c:pt idx="796">
                  <c:v>64.519374113307933</c:v>
                </c:pt>
                <c:pt idx="797">
                  <c:v>64.529871022668061</c:v>
                </c:pt>
                <c:pt idx="798">
                  <c:v>64.54035907409417</c:v>
                </c:pt>
                <c:pt idx="799">
                  <c:v>64.550838291211434</c:v>
                </c:pt>
                <c:pt idx="800">
                  <c:v>64.561308697562794</c:v>
                </c:pt>
                <c:pt idx="801">
                  <c:v>64.57177031660936</c:v>
                </c:pt>
                <c:pt idx="802">
                  <c:v>64.582223171730831</c:v>
                </c:pt>
                <c:pt idx="803">
                  <c:v>64.59266728622589</c:v>
                </c:pt>
                <c:pt idx="804">
                  <c:v>64.603102683312599</c:v>
                </c:pt>
                <c:pt idx="805">
                  <c:v>64.613529386128789</c:v>
                </c:pt>
                <c:pt idx="806">
                  <c:v>64.623947417732495</c:v>
                </c:pt>
                <c:pt idx="807">
                  <c:v>64.634356801102257</c:v>
                </c:pt>
                <c:pt idx="808">
                  <c:v>64.644757559137602</c:v>
                </c:pt>
                <c:pt idx="809">
                  <c:v>64.655149714659402</c:v>
                </c:pt>
                <c:pt idx="810">
                  <c:v>64.665533290410224</c:v>
                </c:pt>
                <c:pt idx="811">
                  <c:v>64.675908309054748</c:v>
                </c:pt>
                <c:pt idx="812">
                  <c:v>64.686274793180147</c:v>
                </c:pt>
                <c:pt idx="813">
                  <c:v>64.696632765296428</c:v>
                </c:pt>
                <c:pt idx="814">
                  <c:v>64.706982247836876</c:v>
                </c:pt>
                <c:pt idx="815">
                  <c:v>64.717323263158335</c:v>
                </c:pt>
                <c:pt idx="816">
                  <c:v>64.727655833541661</c:v>
                </c:pt>
                <c:pt idx="817">
                  <c:v>64.737979981192026</c:v>
                </c:pt>
                <c:pt idx="818">
                  <c:v>64.74829572823937</c:v>
                </c:pt>
                <c:pt idx="819">
                  <c:v>64.758603096738639</c:v>
                </c:pt>
                <c:pt idx="820">
                  <c:v>64.768902108670261</c:v>
                </c:pt>
                <c:pt idx="821">
                  <c:v>64.779192785940481</c:v>
                </c:pt>
                <c:pt idx="822">
                  <c:v>64.78947515038162</c:v>
                </c:pt>
                <c:pt idx="823">
                  <c:v>64.799749223752613</c:v>
                </c:pt>
                <c:pt idx="824">
                  <c:v>64.810015027739183</c:v>
                </c:pt>
                <c:pt idx="825">
                  <c:v>64.820272583954306</c:v>
                </c:pt>
                <c:pt idx="826">
                  <c:v>64.830521913938526</c:v>
                </c:pt>
                <c:pt idx="827">
                  <c:v>64.840763039160265</c:v>
                </c:pt>
                <c:pt idx="828">
                  <c:v>64.850995981016226</c:v>
                </c:pt>
                <c:pt idx="829">
                  <c:v>64.861220760831728</c:v>
                </c:pt>
                <c:pt idx="830">
                  <c:v>64.871437399861009</c:v>
                </c:pt>
                <c:pt idx="831">
                  <c:v>64.881645919287607</c:v>
                </c:pt>
                <c:pt idx="832">
                  <c:v>64.891846340224646</c:v>
                </c:pt>
                <c:pt idx="833">
                  <c:v>64.902038683715247</c:v>
                </c:pt>
                <c:pt idx="834">
                  <c:v>64.91222297073277</c:v>
                </c:pt>
                <c:pt idx="835">
                  <c:v>64.922399222181241</c:v>
                </c:pt>
                <c:pt idx="836">
                  <c:v>64.932567458895591</c:v>
                </c:pt>
                <c:pt idx="837">
                  <c:v>64.942727701642056</c:v>
                </c:pt>
                <c:pt idx="838">
                  <c:v>64.952879971118463</c:v>
                </c:pt>
                <c:pt idx="839">
                  <c:v>64.963024287954539</c:v>
                </c:pt>
                <c:pt idx="840">
                  <c:v>64.973160672712311</c:v>
                </c:pt>
                <c:pt idx="841">
                  <c:v>64.983289145886317</c:v>
                </c:pt>
                <c:pt idx="842">
                  <c:v>64.993409727904009</c:v>
                </c:pt>
                <c:pt idx="843">
                  <c:v>65.00352243912603</c:v>
                </c:pt>
                <c:pt idx="844">
                  <c:v>65.013627299846533</c:v>
                </c:pt>
                <c:pt idx="845">
                  <c:v>65.023724330293518</c:v>
                </c:pt>
                <c:pt idx="846">
                  <c:v>65.033813550629091</c:v>
                </c:pt>
                <c:pt idx="847">
                  <c:v>65.043894980949815</c:v>
                </c:pt>
                <c:pt idx="848">
                  <c:v>65.053968641287042</c:v>
                </c:pt>
                <c:pt idx="849">
                  <c:v>65.064034551607122</c:v>
                </c:pt>
                <c:pt idx="850">
                  <c:v>65.074092731811831</c:v>
                </c:pt>
                <c:pt idx="851">
                  <c:v>65.084143201738556</c:v>
                </c:pt>
                <c:pt idx="852">
                  <c:v>65.094185981160706</c:v>
                </c:pt>
                <c:pt idx="853">
                  <c:v>65.104221089787885</c:v>
                </c:pt>
                <c:pt idx="854">
                  <c:v>65.114248547266314</c:v>
                </c:pt>
                <c:pt idx="855">
                  <c:v>65.124268373179063</c:v>
                </c:pt>
                <c:pt idx="856">
                  <c:v>65.134280587046334</c:v>
                </c:pt>
                <c:pt idx="857">
                  <c:v>65.144285208325769</c:v>
                </c:pt>
                <c:pt idx="858">
                  <c:v>65.15428225641277</c:v>
                </c:pt>
                <c:pt idx="859">
                  <c:v>65.164271750640737</c:v>
                </c:pt>
                <c:pt idx="860">
                  <c:v>65.174253710281363</c:v>
                </c:pt>
                <c:pt idx="861">
                  <c:v>65.184228154544968</c:v>
                </c:pt>
                <c:pt idx="862">
                  <c:v>65.194195102580736</c:v>
                </c:pt>
                <c:pt idx="863">
                  <c:v>65.204154573477012</c:v>
                </c:pt>
                <c:pt idx="864">
                  <c:v>65.214106586261565</c:v>
                </c:pt>
                <c:pt idx="865">
                  <c:v>65.224051159901904</c:v>
                </c:pt>
                <c:pt idx="866">
                  <c:v>65.233988313305517</c:v>
                </c:pt>
                <c:pt idx="867">
                  <c:v>65.243918065320187</c:v>
                </c:pt>
                <c:pt idx="868">
                  <c:v>65.253840434734201</c:v>
                </c:pt>
                <c:pt idx="869">
                  <c:v>65.263755440276711</c:v>
                </c:pt>
                <c:pt idx="870">
                  <c:v>65.273663100617938</c:v>
                </c:pt>
                <c:pt idx="871">
                  <c:v>65.283563434369469</c:v>
                </c:pt>
                <c:pt idx="872">
                  <c:v>65.293456460084485</c:v>
                </c:pt>
                <c:pt idx="873">
                  <c:v>65.303342196258129</c:v>
                </c:pt>
                <c:pt idx="874">
                  <c:v>65.313220661327662</c:v>
                </c:pt>
                <c:pt idx="875">
                  <c:v>65.323091873672766</c:v>
                </c:pt>
                <c:pt idx="876">
                  <c:v>65.332955851615822</c:v>
                </c:pt>
                <c:pt idx="877">
                  <c:v>65.34281261342214</c:v>
                </c:pt>
                <c:pt idx="878">
                  <c:v>65.352662177300289</c:v>
                </c:pt>
                <c:pt idx="879">
                  <c:v>65.362504561402247</c:v>
                </c:pt>
                <c:pt idx="880">
                  <c:v>65.372339783823719</c:v>
                </c:pt>
                <c:pt idx="881">
                  <c:v>65.382167862604419</c:v>
                </c:pt>
                <c:pt idx="882">
                  <c:v>65.391988815728283</c:v>
                </c:pt>
                <c:pt idx="883">
                  <c:v>65.40180266112371</c:v>
                </c:pt>
                <c:pt idx="884">
                  <c:v>65.41160941666385</c:v>
                </c:pt>
                <c:pt idx="885">
                  <c:v>65.421409100166827</c:v>
                </c:pt>
                <c:pt idx="886">
                  <c:v>65.431201729396022</c:v>
                </c:pt>
                <c:pt idx="887">
                  <c:v>65.440987322060252</c:v>
                </c:pt>
                <c:pt idx="888">
                  <c:v>65.450765895814101</c:v>
                </c:pt>
                <c:pt idx="889">
                  <c:v>65.46053746825811</c:v>
                </c:pt>
                <c:pt idx="890">
                  <c:v>65.470302056939019</c:v>
                </c:pt>
                <c:pt idx="891">
                  <c:v>65.480059679350035</c:v>
                </c:pt>
                <c:pt idx="892">
                  <c:v>65.489810352931045</c:v>
                </c:pt>
                <c:pt idx="893">
                  <c:v>65.499554095068888</c:v>
                </c:pt>
                <c:pt idx="894">
                  <c:v>65.509290923097566</c:v>
                </c:pt>
                <c:pt idx="895">
                  <c:v>65.519020854298489</c:v>
                </c:pt>
                <c:pt idx="896">
                  <c:v>65.528743905900711</c:v>
                </c:pt>
                <c:pt idx="897">
                  <c:v>65.538460095081149</c:v>
                </c:pt>
                <c:pt idx="898">
                  <c:v>65.548169438964848</c:v>
                </c:pt>
                <c:pt idx="899">
                  <c:v>65.557871954625185</c:v>
                </c:pt>
                <c:pt idx="900">
                  <c:v>65.567567659084119</c:v>
                </c:pt>
                <c:pt idx="901">
                  <c:v>65.577256569312382</c:v>
                </c:pt>
                <c:pt idx="902">
                  <c:v>65.586938702229759</c:v>
                </c:pt>
                <c:pt idx="903">
                  <c:v>65.596614074705272</c:v>
                </c:pt>
                <c:pt idx="904">
                  <c:v>65.60628270355744</c:v>
                </c:pt>
                <c:pt idx="905">
                  <c:v>65.615944605554475</c:v>
                </c:pt>
                <c:pt idx="906">
                  <c:v>65.625599797414509</c:v>
                </c:pt>
                <c:pt idx="907">
                  <c:v>65.635248295805837</c:v>
                </c:pt>
                <c:pt idx="908">
                  <c:v>65.644890117347089</c:v>
                </c:pt>
                <c:pt idx="909">
                  <c:v>65.654525278607522</c:v>
                </c:pt>
                <c:pt idx="910">
                  <c:v>65.664153796107186</c:v>
                </c:pt>
                <c:pt idx="911">
                  <c:v>65.673775686317157</c:v>
                </c:pt>
                <c:pt idx="912">
                  <c:v>65.68339096565974</c:v>
                </c:pt>
                <c:pt idx="913">
                  <c:v>65.692999650508668</c:v>
                </c:pt>
                <c:pt idx="914">
                  <c:v>65.702601757189399</c:v>
                </c:pt>
                <c:pt idx="915">
                  <c:v>65.712197301979245</c:v>
                </c:pt>
                <c:pt idx="916">
                  <c:v>65.721786301107571</c:v>
                </c:pt>
                <c:pt idx="917">
                  <c:v>65.731368770756106</c:v>
                </c:pt>
                <c:pt idx="918">
                  <c:v>65.740944727059045</c:v>
                </c:pt>
                <c:pt idx="919">
                  <c:v>65.750514186103317</c:v>
                </c:pt>
                <c:pt idx="920">
                  <c:v>65.76007716392877</c:v>
                </c:pt>
                <c:pt idx="921">
                  <c:v>65.769633676528414</c:v>
                </c:pt>
                <c:pt idx="922">
                  <c:v>65.77918373984852</c:v>
                </c:pt>
                <c:pt idx="923">
                  <c:v>65.788727369788973</c:v>
                </c:pt>
                <c:pt idx="924">
                  <c:v>65.798264582203373</c:v>
                </c:pt>
                <c:pt idx="925">
                  <c:v>65.807795392899251</c:v>
                </c:pt>
                <c:pt idx="926">
                  <c:v>65.817319817638293</c:v>
                </c:pt>
                <c:pt idx="927">
                  <c:v>65.826837872136537</c:v>
                </c:pt>
                <c:pt idx="928">
                  <c:v>65.836349572064549</c:v>
                </c:pt>
                <c:pt idx="929">
                  <c:v>65.845854933047647</c:v>
                </c:pt>
                <c:pt idx="930">
                  <c:v>65.855353970666059</c:v>
                </c:pt>
                <c:pt idx="931">
                  <c:v>65.864846700455175</c:v>
                </c:pt>
                <c:pt idx="932">
                  <c:v>65.874333137905708</c:v>
                </c:pt>
                <c:pt idx="933">
                  <c:v>65.883813298463863</c:v>
                </c:pt>
                <c:pt idx="934">
                  <c:v>65.893287197531563</c:v>
                </c:pt>
                <c:pt idx="935">
                  <c:v>65.902754850466692</c:v>
                </c:pt>
                <c:pt idx="936">
                  <c:v>65.912216272583123</c:v>
                </c:pt>
                <c:pt idx="937">
                  <c:v>65.921671479151087</c:v>
                </c:pt>
                <c:pt idx="938">
                  <c:v>65.931120485397258</c:v>
                </c:pt>
                <c:pt idx="939">
                  <c:v>65.940563306504998</c:v>
                </c:pt>
                <c:pt idx="940">
                  <c:v>65.94999995761448</c:v>
                </c:pt>
                <c:pt idx="941">
                  <c:v>65.959430453822918</c:v>
                </c:pt>
                <c:pt idx="942">
                  <c:v>65.968854810184723</c:v>
                </c:pt>
                <c:pt idx="943">
                  <c:v>65.978273041711759</c:v>
                </c:pt>
                <c:pt idx="944">
                  <c:v>65.987685163373413</c:v>
                </c:pt>
                <c:pt idx="945">
                  <c:v>65.997091190096867</c:v>
                </c:pt>
                <c:pt idx="946">
                  <c:v>66.006491136767224</c:v>
                </c:pt>
                <c:pt idx="947">
                  <c:v>66.015885018227763</c:v>
                </c:pt>
                <c:pt idx="948">
                  <c:v>66.025272849279986</c:v>
                </c:pt>
                <c:pt idx="949">
                  <c:v>66.03465464468394</c:v>
                </c:pt>
                <c:pt idx="950">
                  <c:v>66.044030419158304</c:v>
                </c:pt>
                <c:pt idx="951">
                  <c:v>66.053400187380603</c:v>
                </c:pt>
                <c:pt idx="952">
                  <c:v>66.062763963987365</c:v>
                </c:pt>
                <c:pt idx="953">
                  <c:v>66.072121763574302</c:v>
                </c:pt>
                <c:pt idx="954">
                  <c:v>66.081473600696498</c:v>
                </c:pt>
                <c:pt idx="955">
                  <c:v>66.090819489868551</c:v>
                </c:pt>
                <c:pt idx="956">
                  <c:v>66.100159445564785</c:v>
                </c:pt>
                <c:pt idx="957">
                  <c:v>66.109493482219349</c:v>
                </c:pt>
                <c:pt idx="958">
                  <c:v>66.118821614226505</c:v>
                </c:pt>
                <c:pt idx="959">
                  <c:v>66.128143855940664</c:v>
                </c:pt>
                <c:pt idx="960">
                  <c:v>66.13746022167669</c:v>
                </c:pt>
                <c:pt idx="961">
                  <c:v>66.146770725709942</c:v>
                </c:pt>
                <c:pt idx="962">
                  <c:v>66.156075382276512</c:v>
                </c:pt>
                <c:pt idx="963">
                  <c:v>66.165374205573372</c:v>
                </c:pt>
                <c:pt idx="964">
                  <c:v>66.174667209758553</c:v>
                </c:pt>
                <c:pt idx="965">
                  <c:v>66.183954408951294</c:v>
                </c:pt>
                <c:pt idx="966">
                  <c:v>66.193235817232207</c:v>
                </c:pt>
                <c:pt idx="967">
                  <c:v>66.202511448643449</c:v>
                </c:pt>
                <c:pt idx="968">
                  <c:v>66.211781317188866</c:v>
                </c:pt>
                <c:pt idx="969">
                  <c:v>66.221045436834217</c:v>
                </c:pt>
                <c:pt idx="970">
                  <c:v>66.230303821507178</c:v>
                </c:pt>
                <c:pt idx="971">
                  <c:v>66.239556485097722</c:v>
                </c:pt>
                <c:pt idx="972">
                  <c:v>66.248803441458094</c:v>
                </c:pt>
                <c:pt idx="973">
                  <c:v>66.258044704403076</c:v>
                </c:pt>
                <c:pt idx="974">
                  <c:v>66.267280287710065</c:v>
                </c:pt>
                <c:pt idx="975">
                  <c:v>66.276510205119308</c:v>
                </c:pt>
                <c:pt idx="976">
                  <c:v>66.285734470334006</c:v>
                </c:pt>
                <c:pt idx="977">
                  <c:v>66.294953097020468</c:v>
                </c:pt>
                <c:pt idx="978">
                  <c:v>66.304166098808324</c:v>
                </c:pt>
                <c:pt idx="979">
                  <c:v>66.313373489290584</c:v>
                </c:pt>
                <c:pt idx="980">
                  <c:v>66.322575282023891</c:v>
                </c:pt>
                <c:pt idx="981">
                  <c:v>66.331771490528567</c:v>
                </c:pt>
                <c:pt idx="982">
                  <c:v>66.340962128288893</c:v>
                </c:pt>
                <c:pt idx="983">
                  <c:v>66.350147208753114</c:v>
                </c:pt>
                <c:pt idx="984">
                  <c:v>66.359326745333703</c:v>
                </c:pt>
                <c:pt idx="985">
                  <c:v>66.368500751407467</c:v>
                </c:pt>
                <c:pt idx="986">
                  <c:v>66.377669240315697</c:v>
                </c:pt>
                <c:pt idx="987">
                  <c:v>66.386832225364302</c:v>
                </c:pt>
                <c:pt idx="988">
                  <c:v>66.395989719823959</c:v>
                </c:pt>
                <c:pt idx="989">
                  <c:v>66.405141736930332</c:v>
                </c:pt>
                <c:pt idx="990">
                  <c:v>66.41428828988407</c:v>
                </c:pt>
                <c:pt idx="991">
                  <c:v>66.423429391851101</c:v>
                </c:pt>
                <c:pt idx="992">
                  <c:v>66.432565055962698</c:v>
                </c:pt>
                <c:pt idx="993">
                  <c:v>66.441695295315597</c:v>
                </c:pt>
                <c:pt idx="994">
                  <c:v>66.45082012297226</c:v>
                </c:pt>
                <c:pt idx="995">
                  <c:v>66.459939551960844</c:v>
                </c:pt>
                <c:pt idx="996">
                  <c:v>66.469053595275497</c:v>
                </c:pt>
                <c:pt idx="997">
                  <c:v>66.478162265876406</c:v>
                </c:pt>
                <c:pt idx="998">
                  <c:v>66.487265576689992</c:v>
                </c:pt>
                <c:pt idx="999">
                  <c:v>66.496363540608996</c:v>
                </c:pt>
                <c:pt idx="1000">
                  <c:v>66.505456170492664</c:v>
                </c:pt>
                <c:pt idx="1001">
                  <c:v>66.514543479166861</c:v>
                </c:pt>
                <c:pt idx="1002">
                  <c:v>66.523625479424211</c:v>
                </c:pt>
                <c:pt idx="1003">
                  <c:v>66.532702184024259</c:v>
                </c:pt>
                <c:pt idx="1004">
                  <c:v>66.54177360569355</c:v>
                </c:pt>
                <c:pt idx="1005">
                  <c:v>66.550839757125814</c:v>
                </c:pt>
                <c:pt idx="1006">
                  <c:v>66.559900650982087</c:v>
                </c:pt>
                <c:pt idx="1007">
                  <c:v>66.568956299890857</c:v>
                </c:pt>
                <c:pt idx="1008">
                  <c:v>66.578006716448172</c:v>
                </c:pt>
                <c:pt idx="1009">
                  <c:v>66.587051913217778</c:v>
                </c:pt>
                <c:pt idx="1010">
                  <c:v>66.59609190273126</c:v>
                </c:pt>
                <c:pt idx="1011">
                  <c:v>66.605126697488188</c:v>
                </c:pt>
                <c:pt idx="1012">
                  <c:v>66.614156309956215</c:v>
                </c:pt>
                <c:pt idx="1013">
                  <c:v>66.623180752571216</c:v>
                </c:pt>
                <c:pt idx="1014">
                  <c:v>66.632200037737476</c:v>
                </c:pt>
                <c:pt idx="1015">
                  <c:v>66.641214177827706</c:v>
                </c:pt>
                <c:pt idx="1016">
                  <c:v>66.650223185183265</c:v>
                </c:pt>
                <c:pt idx="1017">
                  <c:v>66.659227072114263</c:v>
                </c:pt>
                <c:pt idx="1018">
                  <c:v>66.668225850899674</c:v>
                </c:pt>
                <c:pt idx="1019">
                  <c:v>66.677219533787465</c:v>
                </c:pt>
                <c:pt idx="1020">
                  <c:v>66.68620813299475</c:v>
                </c:pt>
                <c:pt idx="1021">
                  <c:v>66.695191660707863</c:v>
                </c:pt>
                <c:pt idx="1022">
                  <c:v>66.704170129082542</c:v>
                </c:pt>
                <c:pt idx="1023">
                  <c:v>66.713143550244027</c:v>
                </c:pt>
                <c:pt idx="1024">
                  <c:v>66.722111936287149</c:v>
                </c:pt>
                <c:pt idx="1025">
                  <c:v>66.731075299276512</c:v>
                </c:pt>
                <c:pt idx="1026">
                  <c:v>66.74003365124662</c:v>
                </c:pt>
                <c:pt idx="1027">
                  <c:v>66.748987004201894</c:v>
                </c:pt>
                <c:pt idx="1028">
                  <c:v>66.75793537011694</c:v>
                </c:pt>
                <c:pt idx="1029">
                  <c:v>66.766878760936564</c:v>
                </c:pt>
                <c:pt idx="1030">
                  <c:v>66.775817188575928</c:v>
                </c:pt>
                <c:pt idx="1031">
                  <c:v>66.784750664920693</c:v>
                </c:pt>
                <c:pt idx="1032">
                  <c:v>66.793679201827089</c:v>
                </c:pt>
                <c:pt idx="1033">
                  <c:v>66.802602811122071</c:v>
                </c:pt>
                <c:pt idx="1034">
                  <c:v>66.811521504603434</c:v>
                </c:pt>
                <c:pt idx="1035">
                  <c:v>66.820435294039896</c:v>
                </c:pt>
                <c:pt idx="1036">
                  <c:v>66.829344191171288</c:v>
                </c:pt>
                <c:pt idx="1037">
                  <c:v>66.83824820770856</c:v>
                </c:pt>
                <c:pt idx="1038">
                  <c:v>66.847147355334016</c:v>
                </c:pt>
                <c:pt idx="1039">
                  <c:v>66.856041645701382</c:v>
                </c:pt>
                <c:pt idx="1040">
                  <c:v>66.864931090435846</c:v>
                </c:pt>
                <c:pt idx="1041">
                  <c:v>66.873815701134305</c:v>
                </c:pt>
                <c:pt idx="1042">
                  <c:v>66.882695489365418</c:v>
                </c:pt>
                <c:pt idx="1043">
                  <c:v>66.891570466669648</c:v>
                </c:pt>
                <c:pt idx="1044">
                  <c:v>66.900440644559509</c:v>
                </c:pt>
                <c:pt idx="1045">
                  <c:v>66.909306034519602</c:v>
                </c:pt>
                <c:pt idx="1046">
                  <c:v>66.918166648006704</c:v>
                </c:pt>
                <c:pt idx="1047">
                  <c:v>66.927022496449979</c:v>
                </c:pt>
                <c:pt idx="1048">
                  <c:v>66.935873591250953</c:v>
                </c:pt>
                <c:pt idx="1049">
                  <c:v>66.944719943783724</c:v>
                </c:pt>
                <c:pt idx="1050">
                  <c:v>66.953561565395034</c:v>
                </c:pt>
                <c:pt idx="1051">
                  <c:v>66.962398467404427</c:v>
                </c:pt>
                <c:pt idx="1052">
                  <c:v>66.971230661104272</c:v>
                </c:pt>
                <c:pt idx="1053">
                  <c:v>66.980058157759927</c:v>
                </c:pt>
                <c:pt idx="1054">
                  <c:v>66.988880968609863</c:v>
                </c:pt>
                <c:pt idx="1055">
                  <c:v>66.997699104865703</c:v>
                </c:pt>
                <c:pt idx="1056">
                  <c:v>67.006512577712428</c:v>
                </c:pt>
                <c:pt idx="1057">
                  <c:v>67.015321398308387</c:v>
                </c:pt>
                <c:pt idx="1058">
                  <c:v>67.024125577785441</c:v>
                </c:pt>
                <c:pt idx="1059">
                  <c:v>67.032925127249115</c:v>
                </c:pt>
                <c:pt idx="1060">
                  <c:v>67.041720057778605</c:v>
                </c:pt>
                <c:pt idx="1061">
                  <c:v>67.050510380426985</c:v>
                </c:pt>
                <c:pt idx="1062">
                  <c:v>67.05929610622124</c:v>
                </c:pt>
                <c:pt idx="1063">
                  <c:v>67.068077246162389</c:v>
                </c:pt>
                <c:pt idx="1064">
                  <c:v>67.076853811225618</c:v>
                </c:pt>
                <c:pt idx="1065">
                  <c:v>67.085625812360348</c:v>
                </c:pt>
                <c:pt idx="1066">
                  <c:v>67.094393260490321</c:v>
                </c:pt>
                <c:pt idx="1067">
                  <c:v>67.10315616651377</c:v>
                </c:pt>
                <c:pt idx="1068">
                  <c:v>67.111914541303463</c:v>
                </c:pt>
                <c:pt idx="1069">
                  <c:v>67.120668395706801</c:v>
                </c:pt>
                <c:pt idx="1070">
                  <c:v>67.129417740545989</c:v>
                </c:pt>
                <c:pt idx="1071">
                  <c:v>67.138162586618009</c:v>
                </c:pt>
                <c:pt idx="1072">
                  <c:v>67.146902944694872</c:v>
                </c:pt>
                <c:pt idx="1073">
                  <c:v>67.15563882552361</c:v>
                </c:pt>
                <c:pt idx="1074">
                  <c:v>67.164370239826397</c:v>
                </c:pt>
                <c:pt idx="1075">
                  <c:v>67.173097198300653</c:v>
                </c:pt>
                <c:pt idx="1076">
                  <c:v>67.181819711619184</c:v>
                </c:pt>
                <c:pt idx="1077">
                  <c:v>67.190537790430199</c:v>
                </c:pt>
                <c:pt idx="1078">
                  <c:v>67.19925144535749</c:v>
                </c:pt>
                <c:pt idx="1079">
                  <c:v>67.207960687000451</c:v>
                </c:pt>
                <c:pt idx="1080">
                  <c:v>67.216665525934232</c:v>
                </c:pt>
                <c:pt idx="1081">
                  <c:v>67.225365972709824</c:v>
                </c:pt>
                <c:pt idx="1082">
                  <c:v>67.234062037854102</c:v>
                </c:pt>
                <c:pt idx="1083">
                  <c:v>67.242753731870025</c:v>
                </c:pt>
                <c:pt idx="1084">
                  <c:v>67.251441065236648</c:v>
                </c:pt>
                <c:pt idx="1085">
                  <c:v>67.260124048409196</c:v>
                </c:pt>
                <c:pt idx="1086">
                  <c:v>67.268802691819275</c:v>
                </c:pt>
                <c:pt idx="1087">
                  <c:v>67.277477005874829</c:v>
                </c:pt>
                <c:pt idx="1088">
                  <c:v>67.286147000960312</c:v>
                </c:pt>
                <c:pt idx="1089">
                  <c:v>67.294812687436789</c:v>
                </c:pt>
                <c:pt idx="1090">
                  <c:v>67.303474075641972</c:v>
                </c:pt>
                <c:pt idx="1091">
                  <c:v>67.312131175890343</c:v>
                </c:pt>
                <c:pt idx="1092">
                  <c:v>67.320783998473274</c:v>
                </c:pt>
                <c:pt idx="1093">
                  <c:v>67.329432553659061</c:v>
                </c:pt>
                <c:pt idx="1094">
                  <c:v>67.33807685169306</c:v>
                </c:pt>
                <c:pt idx="1095">
                  <c:v>67.346716902797752</c:v>
                </c:pt>
                <c:pt idx="1096">
                  <c:v>67.355352717172835</c:v>
                </c:pt>
                <c:pt idx="1097">
                  <c:v>67.363984304995356</c:v>
                </c:pt>
                <c:pt idx="1098">
                  <c:v>67.372611676419723</c:v>
                </c:pt>
                <c:pt idx="1099">
                  <c:v>67.38123484157785</c:v>
                </c:pt>
                <c:pt idx="1100">
                  <c:v>67.38985381057924</c:v>
                </c:pt>
                <c:pt idx="1101">
                  <c:v>67.398468593511055</c:v>
                </c:pt>
                <c:pt idx="1102">
                  <c:v>67.407079200438218</c:v>
                </c:pt>
                <c:pt idx="1103">
                  <c:v>67.415685641403499</c:v>
                </c:pt>
                <c:pt idx="1104">
                  <c:v>67.424287926427581</c:v>
                </c:pt>
                <c:pt idx="1105">
                  <c:v>67.432886065509194</c:v>
                </c:pt>
                <c:pt idx="1106">
                  <c:v>67.441480068625154</c:v>
                </c:pt>
                <c:pt idx="1107">
                  <c:v>67.450069945730462</c:v>
                </c:pt>
                <c:pt idx="1108">
                  <c:v>67.458655706758393</c:v>
                </c:pt>
                <c:pt idx="1109">
                  <c:v>67.467237361620619</c:v>
                </c:pt>
                <c:pt idx="1110">
                  <c:v>67.475814920207199</c:v>
                </c:pt>
                <c:pt idx="1111">
                  <c:v>67.484388392386776</c:v>
                </c:pt>
                <c:pt idx="1112">
                  <c:v>67.492957788006564</c:v>
                </c:pt>
                <c:pt idx="1113">
                  <c:v>67.501523116892528</c:v>
                </c:pt>
                <c:pt idx="1114">
                  <c:v>67.51008438884935</c:v>
                </c:pt>
                <c:pt idx="1115">
                  <c:v>67.51864161366062</c:v>
                </c:pt>
                <c:pt idx="1116">
                  <c:v>67.527194801088882</c:v>
                </c:pt>
                <c:pt idx="1117">
                  <c:v>67.535743960875664</c:v>
                </c:pt>
                <c:pt idx="1118">
                  <c:v>67.544289102741672</c:v>
                </c:pt>
                <c:pt idx="1119">
                  <c:v>67.55283023638674</c:v>
                </c:pt>
                <c:pt idx="1120">
                  <c:v>67.561367371490036</c:v>
                </c:pt>
                <c:pt idx="1121">
                  <c:v>67.569900517710039</c:v>
                </c:pt>
                <c:pt idx="1122">
                  <c:v>67.578429684684707</c:v>
                </c:pt>
                <c:pt idx="1123">
                  <c:v>67.586954882031478</c:v>
                </c:pt>
                <c:pt idx="1124">
                  <c:v>67.59547611934741</c:v>
                </c:pt>
                <c:pt idx="1125">
                  <c:v>67.603993406209241</c:v>
                </c:pt>
                <c:pt idx="1126">
                  <c:v>67.612506752173445</c:v>
                </c:pt>
                <c:pt idx="1127">
                  <c:v>67.6210161667764</c:v>
                </c:pt>
                <c:pt idx="1128">
                  <c:v>67.629521659534291</c:v>
                </c:pt>
                <c:pt idx="1129">
                  <c:v>67.638023239943379</c:v>
                </c:pt>
                <c:pt idx="1130">
                  <c:v>67.646520917479975</c:v>
                </c:pt>
                <c:pt idx="1131">
                  <c:v>67.65501470160055</c:v>
                </c:pt>
                <c:pt idx="1132">
                  <c:v>67.663504601741806</c:v>
                </c:pt>
                <c:pt idx="1133">
                  <c:v>67.671990627320724</c:v>
                </c:pt>
                <c:pt idx="1134">
                  <c:v>67.680472787734686</c:v>
                </c:pt>
                <c:pt idx="1135">
                  <c:v>67.688951092361535</c:v>
                </c:pt>
                <c:pt idx="1136">
                  <c:v>67.697425550559657</c:v>
                </c:pt>
                <c:pt idx="1137">
                  <c:v>67.705896171668044</c:v>
                </c:pt>
                <c:pt idx="1138">
                  <c:v>67.714362965006345</c:v>
                </c:pt>
                <c:pt idx="1139">
                  <c:v>67.722825939875037</c:v>
                </c:pt>
                <c:pt idx="1140">
                  <c:v>67.731285105555386</c:v>
                </c:pt>
                <c:pt idx="1141">
                  <c:v>67.739740471309574</c:v>
                </c:pt>
                <c:pt idx="1142">
                  <c:v>67.748192046380808</c:v>
                </c:pt>
                <c:pt idx="1143">
                  <c:v>67.756639839993312</c:v>
                </c:pt>
                <c:pt idx="1144">
                  <c:v>67.76508386135248</c:v>
                </c:pt>
                <c:pt idx="1145">
                  <c:v>67.773524119644875</c:v>
                </c:pt>
                <c:pt idx="1146">
                  <c:v>67.781960624038419</c:v>
                </c:pt>
                <c:pt idx="1147">
                  <c:v>67.790393383682314</c:v>
                </c:pt>
                <c:pt idx="1148">
                  <c:v>67.798822407707235</c:v>
                </c:pt>
                <c:pt idx="1149">
                  <c:v>67.807247705225336</c:v>
                </c:pt>
                <c:pt idx="1150">
                  <c:v>67.815669285330372</c:v>
                </c:pt>
                <c:pt idx="1151">
                  <c:v>67.824087157097708</c:v>
                </c:pt>
                <c:pt idx="1152">
                  <c:v>67.83250132958446</c:v>
                </c:pt>
                <c:pt idx="1153">
                  <c:v>67.840911811829528</c:v>
                </c:pt>
                <c:pt idx="1154">
                  <c:v>67.849318612853665</c:v>
                </c:pt>
                <c:pt idx="1155">
                  <c:v>67.85772174165956</c:v>
                </c:pt>
                <c:pt idx="1156">
                  <c:v>67.866121207231899</c:v>
                </c:pt>
                <c:pt idx="1157">
                  <c:v>67.874517018537432</c:v>
                </c:pt>
                <c:pt idx="1158">
                  <c:v>67.88290918452509</c:v>
                </c:pt>
                <c:pt idx="1159">
                  <c:v>67.891297714125997</c:v>
                </c:pt>
                <c:pt idx="1160">
                  <c:v>67.899682616253543</c:v>
                </c:pt>
                <c:pt idx="1161">
                  <c:v>67.908063899803466</c:v>
                </c:pt>
                <c:pt idx="1162">
                  <c:v>67.916441573653955</c:v>
                </c:pt>
                <c:pt idx="1163">
                  <c:v>67.924815646665692</c:v>
                </c:pt>
                <c:pt idx="1164">
                  <c:v>67.933186127681864</c:v>
                </c:pt>
                <c:pt idx="1165">
                  <c:v>67.941553025528364</c:v>
                </c:pt>
                <c:pt idx="1166">
                  <c:v>67.949916349013705</c:v>
                </c:pt>
                <c:pt idx="1167">
                  <c:v>67.958276106929176</c:v>
                </c:pt>
                <c:pt idx="1168">
                  <c:v>67.966632308048943</c:v>
                </c:pt>
                <c:pt idx="1169">
                  <c:v>67.974984961130033</c:v>
                </c:pt>
                <c:pt idx="1170">
                  <c:v>67.98333407491242</c:v>
                </c:pt>
                <c:pt idx="1171">
                  <c:v>67.991679658119168</c:v>
                </c:pt>
                <c:pt idx="1172">
                  <c:v>68.000021719456356</c:v>
                </c:pt>
                <c:pt idx="1173">
                  <c:v>68.008360267613284</c:v>
                </c:pt>
                <c:pt idx="1174">
                  <c:v>68.016695311262467</c:v>
                </c:pt>
                <c:pt idx="1175">
                  <c:v>68.025026859059736</c:v>
                </c:pt>
                <c:pt idx="1176">
                  <c:v>68.033354919644225</c:v>
                </c:pt>
                <c:pt idx="1177">
                  <c:v>68.041679501638541</c:v>
                </c:pt>
                <c:pt idx="1178">
                  <c:v>68.050000613648749</c:v>
                </c:pt>
                <c:pt idx="1179">
                  <c:v>68.058318264264528</c:v>
                </c:pt>
                <c:pt idx="1180">
                  <c:v>68.066632462059104</c:v>
                </c:pt>
                <c:pt idx="1181">
                  <c:v>68.074943215589428</c:v>
                </c:pt>
                <c:pt idx="1182">
                  <c:v>68.083250533396182</c:v>
                </c:pt>
                <c:pt idx="1183">
                  <c:v>68.091554424003888</c:v>
                </c:pt>
                <c:pt idx="1184">
                  <c:v>68.099854895920885</c:v>
                </c:pt>
                <c:pt idx="1185">
                  <c:v>68.108151957639535</c:v>
                </c:pt>
                <c:pt idx="1186">
                  <c:v>68.116445617636103</c:v>
                </c:pt>
                <c:pt idx="1187">
                  <c:v>68.124735884371006</c:v>
                </c:pt>
                <c:pt idx="1188">
                  <c:v>68.133022766288732</c:v>
                </c:pt>
                <c:pt idx="1189">
                  <c:v>68.141306271817982</c:v>
                </c:pt>
                <c:pt idx="1190">
                  <c:v>68.149586409371707</c:v>
                </c:pt>
                <c:pt idx="1191">
                  <c:v>68.157863187347147</c:v>
                </c:pt>
                <c:pt idx="1192">
                  <c:v>68.166136614125961</c:v>
                </c:pt>
                <c:pt idx="1193">
                  <c:v>68.174406698074208</c:v>
                </c:pt>
                <c:pt idx="1194">
                  <c:v>68.182673447542456</c:v>
                </c:pt>
                <c:pt idx="1195">
                  <c:v>68.190936870865826</c:v>
                </c:pt>
                <c:pt idx="1196">
                  <c:v>68.199196976364078</c:v>
                </c:pt>
                <c:pt idx="1197">
                  <c:v>68.207453772341637</c:v>
                </c:pt>
                <c:pt idx="1198">
                  <c:v>68.215707267087652</c:v>
                </c:pt>
                <c:pt idx="1199">
                  <c:v>68.223957468876122</c:v>
                </c:pt>
                <c:pt idx="1200">
                  <c:v>68.232204385965844</c:v>
                </c:pt>
                <c:pt idx="1201">
                  <c:v>68.240448026600589</c:v>
                </c:pt>
                <c:pt idx="1202">
                  <c:v>68.248688399009069</c:v>
                </c:pt>
                <c:pt idx="1203">
                  <c:v>68.256925511405058</c:v>
                </c:pt>
                <c:pt idx="1204">
                  <c:v>68.265159371987423</c:v>
                </c:pt>
                <c:pt idx="1205">
                  <c:v>68.273389988940181</c:v>
                </c:pt>
                <c:pt idx="1206">
                  <c:v>68.281617370432556</c:v>
                </c:pt>
                <c:pt idx="1207">
                  <c:v>68.289841524619092</c:v>
                </c:pt>
                <c:pt idx="1208">
                  <c:v>68.298062459639596</c:v>
                </c:pt>
                <c:pt idx="1209">
                  <c:v>68.306280183619336</c:v>
                </c:pt>
                <c:pt idx="1210">
                  <c:v>68.314494704668959</c:v>
                </c:pt>
                <c:pt idx="1211">
                  <c:v>68.322706030884689</c:v>
                </c:pt>
                <c:pt idx="1212">
                  <c:v>68.330914170348251</c:v>
                </c:pt>
                <c:pt idx="1213">
                  <c:v>68.339119131127021</c:v>
                </c:pt>
                <c:pt idx="1214">
                  <c:v>68.347320921274061</c:v>
                </c:pt>
                <c:pt idx="1215">
                  <c:v>68.355519548828127</c:v>
                </c:pt>
                <c:pt idx="1216">
                  <c:v>68.363715021813803</c:v>
                </c:pt>
                <c:pt idx="1217">
                  <c:v>68.371907348241535</c:v>
                </c:pt>
                <c:pt idx="1218">
                  <c:v>68.380096536107615</c:v>
                </c:pt>
                <c:pt idx="1219">
                  <c:v>68.388282593394337</c:v>
                </c:pt>
                <c:pt idx="1220">
                  <c:v>68.39646552807001</c:v>
                </c:pt>
                <c:pt idx="1221">
                  <c:v>68.404645348088991</c:v>
                </c:pt>
                <c:pt idx="1222">
                  <c:v>68.412822061391793</c:v>
                </c:pt>
                <c:pt idx="1223">
                  <c:v>68.420995675905075</c:v>
                </c:pt>
                <c:pt idx="1224">
                  <c:v>68.429166199541768</c:v>
                </c:pt>
                <c:pt idx="1225">
                  <c:v>68.437333640201061</c:v>
                </c:pt>
                <c:pt idx="1226">
                  <c:v>68.445498005768542</c:v>
                </c:pt>
                <c:pt idx="1227">
                  <c:v>68.453659304116115</c:v>
                </c:pt>
                <c:pt idx="1228">
                  <c:v>68.461817543102242</c:v>
                </c:pt>
                <c:pt idx="1229">
                  <c:v>68.469972730571811</c:v>
                </c:pt>
                <c:pt idx="1230">
                  <c:v>68.478124874356311</c:v>
                </c:pt>
                <c:pt idx="1231">
                  <c:v>68.486273982273843</c:v>
                </c:pt>
                <c:pt idx="1232">
                  <c:v>68.49442006212918</c:v>
                </c:pt>
                <c:pt idx="1233">
                  <c:v>68.50256312171382</c:v>
                </c:pt>
                <c:pt idx="1234">
                  <c:v>68.510703168806018</c:v>
                </c:pt>
                <c:pt idx="1235">
                  <c:v>68.518840211170897</c:v>
                </c:pt>
                <c:pt idx="1236">
                  <c:v>68.526974256560422</c:v>
                </c:pt>
                <c:pt idx="1237">
                  <c:v>68.53510531271354</c:v>
                </c:pt>
                <c:pt idx="1238">
                  <c:v>68.543233387356139</c:v>
                </c:pt>
                <c:pt idx="1239">
                  <c:v>68.551358488201188</c:v>
                </c:pt>
                <c:pt idx="1240">
                  <c:v>68.559480622948712</c:v>
                </c:pt>
                <c:pt idx="1241">
                  <c:v>68.567599799285915</c:v>
                </c:pt>
                <c:pt idx="1242">
                  <c:v>68.575716024887186</c:v>
                </c:pt>
                <c:pt idx="1243">
                  <c:v>68.583829307414149</c:v>
                </c:pt>
                <c:pt idx="1244">
                  <c:v>68.591939654515727</c:v>
                </c:pt>
                <c:pt idx="1245">
                  <c:v>68.60004707382825</c:v>
                </c:pt>
                <c:pt idx="1246">
                  <c:v>68.608151572975359</c:v>
                </c:pt>
                <c:pt idx="1247">
                  <c:v>68.616253159568217</c:v>
                </c:pt>
                <c:pt idx="1248">
                  <c:v>68.624351841205467</c:v>
                </c:pt>
                <c:pt idx="1249">
                  <c:v>68.632447625473304</c:v>
                </c:pt>
                <c:pt idx="1250">
                  <c:v>68.640540519945546</c:v>
                </c:pt>
                <c:pt idx="1251">
                  <c:v>68.64863053218366</c:v>
                </c:pt>
                <c:pt idx="1252">
                  <c:v>68.656717669736793</c:v>
                </c:pt>
                <c:pt idx="1253">
                  <c:v>68.664801940141885</c:v>
                </c:pt>
                <c:pt idx="1254">
                  <c:v>68.672883350923655</c:v>
                </c:pt>
                <c:pt idx="1255">
                  <c:v>68.680961909594686</c:v>
                </c:pt>
                <c:pt idx="1256">
                  <c:v>68.689037623655494</c:v>
                </c:pt>
                <c:pt idx="1257">
                  <c:v>68.697110500594491</c:v>
                </c:pt>
                <c:pt idx="1258">
                  <c:v>68.705180547888133</c:v>
                </c:pt>
                <c:pt idx="1259">
                  <c:v>68.713247773000916</c:v>
                </c:pt>
                <c:pt idx="1260">
                  <c:v>68.72131218338545</c:v>
                </c:pt>
                <c:pt idx="1261">
                  <c:v>68.729373786482498</c:v>
                </c:pt>
                <c:pt idx="1262">
                  <c:v>68.737432589720981</c:v>
                </c:pt>
                <c:pt idx="1263">
                  <c:v>68.745488600518115</c:v>
                </c:pt>
                <c:pt idx="1264">
                  <c:v>68.753541826279374</c:v>
                </c:pt>
                <c:pt idx="1265">
                  <c:v>68.761592274398623</c:v>
                </c:pt>
                <c:pt idx="1266">
                  <c:v>68.769639952258046</c:v>
                </c:pt>
                <c:pt idx="1267">
                  <c:v>68.777684867228345</c:v>
                </c:pt>
                <c:pt idx="1268">
                  <c:v>68.785727026668653</c:v>
                </c:pt>
                <c:pt idx="1269">
                  <c:v>68.793766437926664</c:v>
                </c:pt>
                <c:pt idx="1270">
                  <c:v>68.801803108338632</c:v>
                </c:pt>
                <c:pt idx="1271">
                  <c:v>68.809837045229457</c:v>
                </c:pt>
                <c:pt idx="1272">
                  <c:v>68.817868255912742</c:v>
                </c:pt>
                <c:pt idx="1273">
                  <c:v>68.825896747690749</c:v>
                </c:pt>
                <c:pt idx="1274">
                  <c:v>68.833922527854554</c:v>
                </c:pt>
                <c:pt idx="1275">
                  <c:v>68.841945603684024</c:v>
                </c:pt>
                <c:pt idx="1276">
                  <c:v>68.849965982447941</c:v>
                </c:pt>
                <c:pt idx="1277">
                  <c:v>68.857983671403915</c:v>
                </c:pt>
                <c:pt idx="1278">
                  <c:v>68.865998677798572</c:v>
                </c:pt>
                <c:pt idx="1279">
                  <c:v>68.874011008867527</c:v>
                </c:pt>
                <c:pt idx="1280">
                  <c:v>68.88202067183542</c:v>
                </c:pt>
                <c:pt idx="1281">
                  <c:v>68.890027673916023</c:v>
                </c:pt>
                <c:pt idx="1282">
                  <c:v>68.898032022312208</c:v>
                </c:pt>
                <c:pt idx="1283">
                  <c:v>68.906033724216059</c:v>
                </c:pt>
                <c:pt idx="1284">
                  <c:v>68.914032786808875</c:v>
                </c:pt>
                <c:pt idx="1285">
                  <c:v>68.922029217261212</c:v>
                </c:pt>
                <c:pt idx="1286">
                  <c:v>68.930023022732996</c:v>
                </c:pt>
                <c:pt idx="1287">
                  <c:v>68.938014210373467</c:v>
                </c:pt>
                <c:pt idx="1288">
                  <c:v>68.946002787321319</c:v>
                </c:pt>
                <c:pt idx="1289">
                  <c:v>68.953988760704647</c:v>
                </c:pt>
                <c:pt idx="1290">
                  <c:v>68.961972137641112</c:v>
                </c:pt>
                <c:pt idx="1291">
                  <c:v>68.969952925237848</c:v>
                </c:pt>
                <c:pt idx="1292">
                  <c:v>68.977931130591628</c:v>
                </c:pt>
                <c:pt idx="1293">
                  <c:v>68.985906760788822</c:v>
                </c:pt>
                <c:pt idx="1294">
                  <c:v>68.993879822905527</c:v>
                </c:pt>
                <c:pt idx="1295">
                  <c:v>69.001850324007492</c:v>
                </c:pt>
                <c:pt idx="1296">
                  <c:v>69.00981827115028</c:v>
                </c:pt>
                <c:pt idx="1297">
                  <c:v>69.017783671379235</c:v>
                </c:pt>
                <c:pt idx="1298">
                  <c:v>69.025746531729567</c:v>
                </c:pt>
                <c:pt idx="1299">
                  <c:v>69.033706859226385</c:v>
                </c:pt>
                <c:pt idx="1300">
                  <c:v>69.041664660884706</c:v>
                </c:pt>
                <c:pt idx="1301">
                  <c:v>69.049619943709558</c:v>
                </c:pt>
                <c:pt idx="1302">
                  <c:v>69.057572714695965</c:v>
                </c:pt>
                <c:pt idx="1303">
                  <c:v>69.065522980829058</c:v>
                </c:pt>
                <c:pt idx="1304">
                  <c:v>69.073470749084024</c:v>
                </c:pt>
                <c:pt idx="1305">
                  <c:v>69.081416026426268</c:v>
                </c:pt>
                <c:pt idx="1306">
                  <c:v>69.089358819811309</c:v>
                </c:pt>
                <c:pt idx="1307">
                  <c:v>69.097299136184972</c:v>
                </c:pt>
                <c:pt idx="1308">
                  <c:v>69.105236982483319</c:v>
                </c:pt>
                <c:pt idx="1309">
                  <c:v>69.113172365632764</c:v>
                </c:pt>
                <c:pt idx="1310">
                  <c:v>69.12110529255007</c:v>
                </c:pt>
                <c:pt idx="1311">
                  <c:v>69.129035770142394</c:v>
                </c:pt>
                <c:pt idx="1312">
                  <c:v>69.13696380530736</c:v>
                </c:pt>
                <c:pt idx="1313">
                  <c:v>69.144889404933068</c:v>
                </c:pt>
                <c:pt idx="1314">
                  <c:v>69.152812575898139</c:v>
                </c:pt>
                <c:pt idx="1315">
                  <c:v>69.160733325071803</c:v>
                </c:pt>
                <c:pt idx="1316">
                  <c:v>69.168651659313866</c:v>
                </c:pt>
                <c:pt idx="1317">
                  <c:v>69.176567585474814</c:v>
                </c:pt>
                <c:pt idx="1318">
                  <c:v>69.184481110395794</c:v>
                </c:pt>
                <c:pt idx="1319">
                  <c:v>69.192392240908731</c:v>
                </c:pt>
                <c:pt idx="1320">
                  <c:v>69.2003009838363</c:v>
                </c:pt>
                <c:pt idx="1321">
                  <c:v>69.208207345992022</c:v>
                </c:pt>
                <c:pt idx="1322">
                  <c:v>69.216111334180226</c:v>
                </c:pt>
                <c:pt idx="1323">
                  <c:v>69.224012955196201</c:v>
                </c:pt>
                <c:pt idx="1324">
                  <c:v>69.231912215826142</c:v>
                </c:pt>
                <c:pt idx="1325">
                  <c:v>69.23980912284722</c:v>
                </c:pt>
                <c:pt idx="1326">
                  <c:v>69.247703683027652</c:v>
                </c:pt>
                <c:pt idx="1327">
                  <c:v>69.255595903126704</c:v>
                </c:pt>
                <c:pt idx="1328">
                  <c:v>69.263485789894716</c:v>
                </c:pt>
                <c:pt idx="1329">
                  <c:v>69.271373350073219</c:v>
                </c:pt>
                <c:pt idx="1330">
                  <c:v>69.279258590394889</c:v>
                </c:pt>
                <c:pt idx="1331">
                  <c:v>69.287141517583635</c:v>
                </c:pt>
                <c:pt idx="1332">
                  <c:v>69.295022138354625</c:v>
                </c:pt>
                <c:pt idx="1333">
                  <c:v>69.302900459414332</c:v>
                </c:pt>
                <c:pt idx="1334">
                  <c:v>69.310776487460529</c:v>
                </c:pt>
                <c:pt idx="1335">
                  <c:v>69.318650229182438</c:v>
                </c:pt>
                <c:pt idx="1336">
                  <c:v>69.326521691260652</c:v>
                </c:pt>
                <c:pt idx="1337">
                  <c:v>69.334390880367209</c:v>
                </c:pt>
                <c:pt idx="1338">
                  <c:v>69.34225780316568</c:v>
                </c:pt>
                <c:pt idx="1339">
                  <c:v>69.350122466311163</c:v>
                </c:pt>
                <c:pt idx="1340">
                  <c:v>69.357984876450288</c:v>
                </c:pt>
                <c:pt idx="1341">
                  <c:v>69.365845040221345</c:v>
                </c:pt>
                <c:pt idx="1342">
                  <c:v>69.373702964254264</c:v>
                </c:pt>
                <c:pt idx="1343">
                  <c:v>69.381558655170636</c:v>
                </c:pt>
                <c:pt idx="1344">
                  <c:v>69.389412119583852</c:v>
                </c:pt>
                <c:pt idx="1345">
                  <c:v>69.397263364098947</c:v>
                </c:pt>
                <c:pt idx="1346">
                  <c:v>69.405112395312898</c:v>
                </c:pt>
                <c:pt idx="1347">
                  <c:v>69.412959219814397</c:v>
                </c:pt>
                <c:pt idx="1348">
                  <c:v>69.420803844184135</c:v>
                </c:pt>
                <c:pt idx="1349">
                  <c:v>69.42864627499462</c:v>
                </c:pt>
                <c:pt idx="1350">
                  <c:v>69.436486518810398</c:v>
                </c:pt>
                <c:pt idx="1351">
                  <c:v>69.444324582187917</c:v>
                </c:pt>
                <c:pt idx="1352">
                  <c:v>69.452160471675768</c:v>
                </c:pt>
                <c:pt idx="1353">
                  <c:v>69.459994193814495</c:v>
                </c:pt>
                <c:pt idx="1354">
                  <c:v>69.467825755136857</c:v>
                </c:pt>
                <c:pt idx="1355">
                  <c:v>69.475655162167669</c:v>
                </c:pt>
                <c:pt idx="1356">
                  <c:v>69.483482421423986</c:v>
                </c:pt>
                <c:pt idx="1357">
                  <c:v>69.491307539415061</c:v>
                </c:pt>
                <c:pt idx="1358">
                  <c:v>69.499130522642375</c:v>
                </c:pt>
                <c:pt idx="1359">
                  <c:v>69.506951377599748</c:v>
                </c:pt>
                <c:pt idx="1360">
                  <c:v>69.514770110773313</c:v>
                </c:pt>
                <c:pt idx="1361">
                  <c:v>69.522586728641542</c:v>
                </c:pt>
                <c:pt idx="1362">
                  <c:v>69.530401237675349</c:v>
                </c:pt>
                <c:pt idx="1363">
                  <c:v>69.538213644338072</c:v>
                </c:pt>
                <c:pt idx="1364">
                  <c:v>69.546023955085531</c:v>
                </c:pt>
                <c:pt idx="1365">
                  <c:v>69.553832176366029</c:v>
                </c:pt>
                <c:pt idx="1366">
                  <c:v>69.561638314620467</c:v>
                </c:pt>
                <c:pt idx="1367">
                  <c:v>69.569442376282282</c:v>
                </c:pt>
                <c:pt idx="1368">
                  <c:v>69.577244367777581</c:v>
                </c:pt>
                <c:pt idx="1369">
                  <c:v>69.585044295525094</c:v>
                </c:pt>
                <c:pt idx="1370">
                  <c:v>69.592842165936261</c:v>
                </c:pt>
                <c:pt idx="1371">
                  <c:v>69.600637985415233</c:v>
                </c:pt>
                <c:pt idx="1372">
                  <c:v>69.608431760358954</c:v>
                </c:pt>
                <c:pt idx="1373">
                  <c:v>69.616223497157151</c:v>
                </c:pt>
                <c:pt idx="1374">
                  <c:v>69.624013202192401</c:v>
                </c:pt>
                <c:pt idx="1375">
                  <c:v>69.631800881840149</c:v>
                </c:pt>
                <c:pt idx="1376">
                  <c:v>69.639586542468734</c:v>
                </c:pt>
                <c:pt idx="1377">
                  <c:v>69.647370190439474</c:v>
                </c:pt>
                <c:pt idx="1378">
                  <c:v>69.65515183210664</c:v>
                </c:pt>
                <c:pt idx="1379">
                  <c:v>69.662931473817508</c:v>
                </c:pt>
                <c:pt idx="1380">
                  <c:v>69.670709121912424</c:v>
                </c:pt>
                <c:pt idx="1381">
                  <c:v>69.678484782724837</c:v>
                </c:pt>
                <c:pt idx="1382">
                  <c:v>69.686258462581279</c:v>
                </c:pt>
                <c:pt idx="1383">
                  <c:v>69.694030167801458</c:v>
                </c:pt>
                <c:pt idx="1384">
                  <c:v>69.701799904698262</c:v>
                </c:pt>
                <c:pt idx="1385">
                  <c:v>69.70956767957783</c:v>
                </c:pt>
                <c:pt idx="1386">
                  <c:v>69.717333498739535</c:v>
                </c:pt>
                <c:pt idx="1387">
                  <c:v>69.725097368476071</c:v>
                </c:pt>
                <c:pt idx="1388">
                  <c:v>69.732859295073396</c:v>
                </c:pt>
                <c:pt idx="1389">
                  <c:v>69.740619284810933</c:v>
                </c:pt>
                <c:pt idx="1390">
                  <c:v>69.748377343961437</c:v>
                </c:pt>
                <c:pt idx="1391">
                  <c:v>69.756133478791114</c:v>
                </c:pt>
                <c:pt idx="1392">
                  <c:v>69.763887695559617</c:v>
                </c:pt>
                <c:pt idx="1393">
                  <c:v>69.771640000520165</c:v>
                </c:pt>
                <c:pt idx="1394">
                  <c:v>69.779390399919421</c:v>
                </c:pt>
                <c:pt idx="1395">
                  <c:v>69.7871388999977</c:v>
                </c:pt>
                <c:pt idx="1396">
                  <c:v>69.794885506988891</c:v>
                </c:pt>
                <c:pt idx="1397">
                  <c:v>69.802630227120503</c:v>
                </c:pt>
                <c:pt idx="1398">
                  <c:v>69.810373066613735</c:v>
                </c:pt>
                <c:pt idx="1399">
                  <c:v>69.818114031683521</c:v>
                </c:pt>
                <c:pt idx="1400">
                  <c:v>69.825853128538469</c:v>
                </c:pt>
                <c:pt idx="1401">
                  <c:v>69.833590363381049</c:v>
                </c:pt>
                <c:pt idx="1402">
                  <c:v>69.841325742407435</c:v>
                </c:pt>
                <c:pt idx="1403">
                  <c:v>69.849059271807761</c:v>
                </c:pt>
                <c:pt idx="1404">
                  <c:v>69.856790957765909</c:v>
                </c:pt>
                <c:pt idx="1405">
                  <c:v>69.86452080645978</c:v>
                </c:pt>
                <c:pt idx="1406">
                  <c:v>69.87224882406116</c:v>
                </c:pt>
                <c:pt idx="1407">
                  <c:v>69.879975016735827</c:v>
                </c:pt>
                <c:pt idx="1408">
                  <c:v>69.887699390643562</c:v>
                </c:pt>
                <c:pt idx="1409">
                  <c:v>69.895421951938189</c:v>
                </c:pt>
                <c:pt idx="1410">
                  <c:v>69.903142706767611</c:v>
                </c:pt>
                <c:pt idx="1411">
                  <c:v>69.910861661273827</c:v>
                </c:pt>
                <c:pt idx="1412">
                  <c:v>69.918578821593002</c:v>
                </c:pt>
                <c:pt idx="1413">
                  <c:v>69.926294193855469</c:v>
                </c:pt>
                <c:pt idx="1414">
                  <c:v>69.934007784185752</c:v>
                </c:pt>
                <c:pt idx="1415">
                  <c:v>69.941719598702619</c:v>
                </c:pt>
                <c:pt idx="1416">
                  <c:v>69.949429643519125</c:v>
                </c:pt>
                <c:pt idx="1417">
                  <c:v>69.957137924742625</c:v>
                </c:pt>
                <c:pt idx="1418">
                  <c:v>69.964844448474807</c:v>
                </c:pt>
                <c:pt idx="1419">
                  <c:v>69.972549220811743</c:v>
                </c:pt>
                <c:pt idx="1420">
                  <c:v>69.980252247843907</c:v>
                </c:pt>
                <c:pt idx="1421">
                  <c:v>69.987953535656189</c:v>
                </c:pt>
                <c:pt idx="1422">
                  <c:v>69.995653090327963</c:v>
                </c:pt>
                <c:pt idx="1423">
                  <c:v>70.003350917933119</c:v>
                </c:pt>
                <c:pt idx="1424">
                  <c:v>70.011047024540062</c:v>
                </c:pt>
                <c:pt idx="1425">
                  <c:v>70.018741416211753</c:v>
                </c:pt>
                <c:pt idx="1426">
                  <c:v>70.026434099005783</c:v>
                </c:pt>
                <c:pt idx="1427">
                  <c:v>70.034125078974355</c:v>
                </c:pt>
                <c:pt idx="1428">
                  <c:v>70.041814362164331</c:v>
                </c:pt>
                <c:pt idx="1429">
                  <c:v>70.04950195461727</c:v>
                </c:pt>
                <c:pt idx="1430">
                  <c:v>70.057187862369474</c:v>
                </c:pt>
                <c:pt idx="1431">
                  <c:v>70.064872091451988</c:v>
                </c:pt>
                <c:pt idx="1432">
                  <c:v>70.072554647890641</c:v>
                </c:pt>
                <c:pt idx="1433">
                  <c:v>70.080235537706102</c:v>
                </c:pt>
                <c:pt idx="1434">
                  <c:v>70.087914766913883</c:v>
                </c:pt>
                <c:pt idx="1435">
                  <c:v>70.095592341524394</c:v>
                </c:pt>
                <c:pt idx="1436">
                  <c:v>70.103268267542958</c:v>
                </c:pt>
                <c:pt idx="1437">
                  <c:v>70.11094255096981</c:v>
                </c:pt>
                <c:pt idx="1438">
                  <c:v>70.118615197800253</c:v>
                </c:pt>
                <c:pt idx="1439">
                  <c:v>70.126286214024518</c:v>
                </c:pt>
                <c:pt idx="1440">
                  <c:v>70.133955605627918</c:v>
                </c:pt>
                <c:pt idx="1441">
                  <c:v>70.141623378590836</c:v>
                </c:pt>
                <c:pt idx="1442">
                  <c:v>70.149289538888766</c:v>
                </c:pt>
                <c:pt idx="1443">
                  <c:v>70.156954092492342</c:v>
                </c:pt>
                <c:pt idx="1444">
                  <c:v>70.164617045367351</c:v>
                </c:pt>
                <c:pt idx="1445">
                  <c:v>70.172278403474806</c:v>
                </c:pt>
                <c:pt idx="1446">
                  <c:v>70.179938172770946</c:v>
                </c:pt>
                <c:pt idx="1447">
                  <c:v>70.187596359207248</c:v>
                </c:pt>
                <c:pt idx="1448">
                  <c:v>70.1952529687305</c:v>
                </c:pt>
                <c:pt idx="1449">
                  <c:v>70.202908007282844</c:v>
                </c:pt>
                <c:pt idx="1450">
                  <c:v>70.210561480801744</c:v>
                </c:pt>
                <c:pt idx="1451">
                  <c:v>70.218213395220047</c:v>
                </c:pt>
                <c:pt idx="1452">
                  <c:v>70.225863756466055</c:v>
                </c:pt>
                <c:pt idx="1453">
                  <c:v>70.233512570463475</c:v>
                </c:pt>
                <c:pt idx="1454">
                  <c:v>70.241159843131541</c:v>
                </c:pt>
                <c:pt idx="1455">
                  <c:v>70.248805580384953</c:v>
                </c:pt>
                <c:pt idx="1456">
                  <c:v>70.256449788133992</c:v>
                </c:pt>
                <c:pt idx="1457">
                  <c:v>70.264092472284489</c:v>
                </c:pt>
                <c:pt idx="1458">
                  <c:v>70.271733638737871</c:v>
                </c:pt>
                <c:pt idx="1459">
                  <c:v>70.279373293391245</c:v>
                </c:pt>
                <c:pt idx="1460">
                  <c:v>70.287011442137313</c:v>
                </c:pt>
                <c:pt idx="1461">
                  <c:v>70.294648090864541</c:v>
                </c:pt>
                <c:pt idx="1462">
                  <c:v>70.302283245457076</c:v>
                </c:pt>
                <c:pt idx="1463">
                  <c:v>70.309916911794829</c:v>
                </c:pt>
                <c:pt idx="1464">
                  <c:v>70.31754909575352</c:v>
                </c:pt>
                <c:pt idx="1465">
                  <c:v>70.325179803204648</c:v>
                </c:pt>
                <c:pt idx="1466">
                  <c:v>70.332809040015619</c:v>
                </c:pt>
                <c:pt idx="1467">
                  <c:v>70.340436812049646</c:v>
                </c:pt>
                <c:pt idx="1468">
                  <c:v>70.348063125165893</c:v>
                </c:pt>
                <c:pt idx="1469">
                  <c:v>70.355687985219461</c:v>
                </c:pt>
                <c:pt idx="1470">
                  <c:v>70.363311398061413</c:v>
                </c:pt>
                <c:pt idx="1471">
                  <c:v>70.370933369538818</c:v>
                </c:pt>
                <c:pt idx="1472">
                  <c:v>70.378553905494741</c:v>
                </c:pt>
                <c:pt idx="1473">
                  <c:v>70.386173011768349</c:v>
                </c:pt>
                <c:pt idx="1474">
                  <c:v>70.393790694194891</c:v>
                </c:pt>
                <c:pt idx="1475">
                  <c:v>70.401406958605719</c:v>
                </c:pt>
                <c:pt idx="1476">
                  <c:v>70.409021810828335</c:v>
                </c:pt>
                <c:pt idx="1477">
                  <c:v>70.416635256686433</c:v>
                </c:pt>
                <c:pt idx="1478">
                  <c:v>70.424247301999912</c:v>
                </c:pt>
                <c:pt idx="1479">
                  <c:v>70.431857952584892</c:v>
                </c:pt>
                <c:pt idx="1480">
                  <c:v>70.43946721425381</c:v>
                </c:pt>
                <c:pt idx="1481">
                  <c:v>70.447075092815339</c:v>
                </c:pt>
                <c:pt idx="1482">
                  <c:v>70.454681594074543</c:v>
                </c:pt>
                <c:pt idx="1483">
                  <c:v>70.462286723832776</c:v>
                </c:pt>
                <c:pt idx="1484">
                  <c:v>70.469890487887852</c:v>
                </c:pt>
                <c:pt idx="1485">
                  <c:v>70.477492892033951</c:v>
                </c:pt>
                <c:pt idx="1486">
                  <c:v>70.485093942061724</c:v>
                </c:pt>
                <c:pt idx="1487">
                  <c:v>70.492693643758287</c:v>
                </c:pt>
                <c:pt idx="1488">
                  <c:v>70.500292002907301</c:v>
                </c:pt>
                <c:pt idx="1489">
                  <c:v>70.50788902528889</c:v>
                </c:pt>
                <c:pt idx="1490">
                  <c:v>70.515484716679808</c:v>
                </c:pt>
                <c:pt idx="1491">
                  <c:v>70.523079082853386</c:v>
                </c:pt>
                <c:pt idx="1492">
                  <c:v>70.530672129579557</c:v>
                </c:pt>
                <c:pt idx="1493">
                  <c:v>70.538263862624959</c:v>
                </c:pt>
                <c:pt idx="1494">
                  <c:v>70.545854287752874</c:v>
                </c:pt>
                <c:pt idx="1495">
                  <c:v>70.553443410723304</c:v>
                </c:pt>
                <c:pt idx="1496">
                  <c:v>70.561031237292994</c:v>
                </c:pt>
                <c:pt idx="1497">
                  <c:v>70.568617773215465</c:v>
                </c:pt>
                <c:pt idx="1498">
                  <c:v>70.576203024241039</c:v>
                </c:pt>
                <c:pt idx="1499">
                  <c:v>70.583786996116885</c:v>
                </c:pt>
                <c:pt idx="1500">
                  <c:v>70.591369694587002</c:v>
                </c:pt>
                <c:pt idx="1501">
                  <c:v>70.598951125392304</c:v>
                </c:pt>
                <c:pt idx="1502">
                  <c:v>70.606531294270596</c:v>
                </c:pt>
                <c:pt idx="1503">
                  <c:v>70.614110206956667</c:v>
                </c:pt>
                <c:pt idx="1504">
                  <c:v>70.621687869182253</c:v>
                </c:pt>
                <c:pt idx="1505">
                  <c:v>70.629264286676104</c:v>
                </c:pt>
                <c:pt idx="1506">
                  <c:v>70.63683946516403</c:v>
                </c:pt>
                <c:pt idx="1507">
                  <c:v>70.64441341036887</c:v>
                </c:pt>
                <c:pt idx="1508">
                  <c:v>70.651986128010577</c:v>
                </c:pt>
                <c:pt idx="1509">
                  <c:v>70.659557623806208</c:v>
                </c:pt>
                <c:pt idx="1510">
                  <c:v>70.667127903469989</c:v>
                </c:pt>
                <c:pt idx="1511">
                  <c:v>70.674696972713349</c:v>
                </c:pt>
                <c:pt idx="1512">
                  <c:v>70.682264837244873</c:v>
                </c:pt>
                <c:pt idx="1513">
                  <c:v>70.689831502770417</c:v>
                </c:pt>
                <c:pt idx="1514">
                  <c:v>70.697396974993111</c:v>
                </c:pt>
                <c:pt idx="1515">
                  <c:v>70.70496125961337</c:v>
                </c:pt>
                <c:pt idx="1516">
                  <c:v>70.712524362328921</c:v>
                </c:pt>
                <c:pt idx="1517">
                  <c:v>70.720086288834892</c:v>
                </c:pt>
                <c:pt idx="1518">
                  <c:v>70.727647044823755</c:v>
                </c:pt>
                <c:pt idx="1519">
                  <c:v>70.735206635985378</c:v>
                </c:pt>
                <c:pt idx="1520">
                  <c:v>70.742765068007131</c:v>
                </c:pt>
                <c:pt idx="1521">
                  <c:v>70.750322346573796</c:v>
                </c:pt>
                <c:pt idx="1522">
                  <c:v>70.757878477367683</c:v>
                </c:pt>
                <c:pt idx="1523">
                  <c:v>70.765433466068629</c:v>
                </c:pt>
                <c:pt idx="1524">
                  <c:v>70.772987318354026</c:v>
                </c:pt>
                <c:pt idx="1525">
                  <c:v>70.780540039898838</c:v>
                </c:pt>
                <c:pt idx="1526">
                  <c:v>70.788091636375668</c:v>
                </c:pt>
                <c:pt idx="1527">
                  <c:v>70.795642113454747</c:v>
                </c:pt>
                <c:pt idx="1528">
                  <c:v>70.803191476803974</c:v>
                </c:pt>
                <c:pt idx="1529">
                  <c:v>70.810739732088962</c:v>
                </c:pt>
                <c:pt idx="1530">
                  <c:v>70.818286884973034</c:v>
                </c:pt>
                <c:pt idx="1531">
                  <c:v>70.825832941117284</c:v>
                </c:pt>
                <c:pt idx="1532">
                  <c:v>70.833377906180587</c:v>
                </c:pt>
                <c:pt idx="1533">
                  <c:v>70.840921785819646</c:v>
                </c:pt>
                <c:pt idx="1534">
                  <c:v>70.848464585689001</c:v>
                </c:pt>
                <c:pt idx="1535">
                  <c:v>70.856006311441064</c:v>
                </c:pt>
                <c:pt idx="1536">
                  <c:v>70.863546968726126</c:v>
                </c:pt>
                <c:pt idx="1537">
                  <c:v>70.871086563192449</c:v>
                </c:pt>
                <c:pt idx="1538">
                  <c:v>70.878625100486232</c:v>
                </c:pt>
                <c:pt idx="1539">
                  <c:v>70.886162586251658</c:v>
                </c:pt>
                <c:pt idx="1540">
                  <c:v>70.893699026130932</c:v>
                </c:pt>
                <c:pt idx="1541">
                  <c:v>70.901234425764287</c:v>
                </c:pt>
                <c:pt idx="1542">
                  <c:v>70.908768790790063</c:v>
                </c:pt>
                <c:pt idx="1543">
                  <c:v>70.916302126844684</c:v>
                </c:pt>
                <c:pt idx="1544">
                  <c:v>70.923834439562668</c:v>
                </c:pt>
                <c:pt idx="1545">
                  <c:v>70.931365734576772</c:v>
                </c:pt>
                <c:pt idx="1546">
                  <c:v>70.938896017517862</c:v>
                </c:pt>
                <c:pt idx="1547">
                  <c:v>70.946425294015057</c:v>
                </c:pt>
                <c:pt idx="1548">
                  <c:v>70.953953569695727</c:v>
                </c:pt>
                <c:pt idx="1549">
                  <c:v>70.961480850185481</c:v>
                </c:pt>
                <c:pt idx="1550">
                  <c:v>70.969007141108264</c:v>
                </c:pt>
                <c:pt idx="1551">
                  <c:v>70.976532448086331</c:v>
                </c:pt>
                <c:pt idx="1552">
                  <c:v>70.984056776740303</c:v>
                </c:pt>
                <c:pt idx="1553">
                  <c:v>70.991580132689208</c:v>
                </c:pt>
                <c:pt idx="1554">
                  <c:v>70.999102521550427</c:v>
                </c:pt>
                <c:pt idx="1555">
                  <c:v>71.006623948939833</c:v>
                </c:pt>
                <c:pt idx="1556">
                  <c:v>71.01414442047178</c:v>
                </c:pt>
                <c:pt idx="1557">
                  <c:v>71.021663941759087</c:v>
                </c:pt>
                <c:pt idx="1558">
                  <c:v>71.029182518413137</c:v>
                </c:pt>
                <c:pt idx="1559">
                  <c:v>71.03670015604385</c:v>
                </c:pt>
                <c:pt idx="1560">
                  <c:v>71.044216860259738</c:v>
                </c:pt>
                <c:pt idx="1561">
                  <c:v>71.051732636667907</c:v>
                </c:pt>
                <c:pt idx="1562">
                  <c:v>71.059247490874156</c:v>
                </c:pt>
                <c:pt idx="1563">
                  <c:v>71.066761428482891</c:v>
                </c:pt>
                <c:pt idx="1564">
                  <c:v>71.074274455097267</c:v>
                </c:pt>
                <c:pt idx="1565">
                  <c:v>71.081786576319161</c:v>
                </c:pt>
                <c:pt idx="1566">
                  <c:v>71.089297797749182</c:v>
                </c:pt>
                <c:pt idx="1567">
                  <c:v>71.096808124986751</c:v>
                </c:pt>
                <c:pt idx="1568">
                  <c:v>71.104317563630076</c:v>
                </c:pt>
                <c:pt idx="1569">
                  <c:v>71.111826119276245</c:v>
                </c:pt>
                <c:pt idx="1570">
                  <c:v>71.119333797521179</c:v>
                </c:pt>
                <c:pt idx="1571">
                  <c:v>71.126840603959707</c:v>
                </c:pt>
                <c:pt idx="1572">
                  <c:v>71.134346544185618</c:v>
                </c:pt>
                <c:pt idx="1573">
                  <c:v>71.141851623791595</c:v>
                </c:pt>
                <c:pt idx="1574">
                  <c:v>71.149355848369382</c:v>
                </c:pt>
                <c:pt idx="1575">
                  <c:v>71.15685922350967</c:v>
                </c:pt>
                <c:pt idx="1576">
                  <c:v>71.164361754802229</c:v>
                </c:pt>
                <c:pt idx="1577">
                  <c:v>71.171863447835875</c:v>
                </c:pt>
                <c:pt idx="1578">
                  <c:v>71.179364308198544</c:v>
                </c:pt>
                <c:pt idx="1579">
                  <c:v>71.186864341477303</c:v>
                </c:pt>
                <c:pt idx="1580">
                  <c:v>71.194363553258341</c:v>
                </c:pt>
                <c:pt idx="1581">
                  <c:v>71.201861949127078</c:v>
                </c:pt>
                <c:pt idx="1582">
                  <c:v>71.209359534668096</c:v>
                </c:pt>
                <c:pt idx="1583">
                  <c:v>71.216856315465236</c:v>
                </c:pt>
                <c:pt idx="1584">
                  <c:v>71.22435229710166</c:v>
                </c:pt>
                <c:pt idx="1585">
                  <c:v>71.231847485159733</c:v>
                </c:pt>
                <c:pt idx="1586">
                  <c:v>71.239341885221236</c:v>
                </c:pt>
                <c:pt idx="1587">
                  <c:v>71.246835502867242</c:v>
                </c:pt>
                <c:pt idx="1588">
                  <c:v>71.254328343678239</c:v>
                </c:pt>
                <c:pt idx="1589">
                  <c:v>71.261820413234133</c:v>
                </c:pt>
                <c:pt idx="1590">
                  <c:v>71.269311717114235</c:v>
                </c:pt>
                <c:pt idx="1591">
                  <c:v>71.276802260897369</c:v>
                </c:pt>
                <c:pt idx="1592">
                  <c:v>71.284292050161824</c:v>
                </c:pt>
                <c:pt idx="1593">
                  <c:v>71.291781090485443</c:v>
                </c:pt>
                <c:pt idx="1594">
                  <c:v>71.299269387445605</c:v>
                </c:pt>
                <c:pt idx="1595">
                  <c:v>71.306756946619274</c:v>
                </c:pt>
                <c:pt idx="1596">
                  <c:v>71.31424377358303</c:v>
                </c:pt>
                <c:pt idx="1597">
                  <c:v>71.321729873913114</c:v>
                </c:pt>
                <c:pt idx="1598">
                  <c:v>71.329215253185382</c:v>
                </c:pt>
                <c:pt idx="1599">
                  <c:v>71.336699916975462</c:v>
                </c:pt>
                <c:pt idx="1600">
                  <c:v>71.344183870858643</c:v>
                </c:pt>
                <c:pt idx="1601">
                  <c:v>71.351667120410013</c:v>
                </c:pt>
                <c:pt idx="1602">
                  <c:v>71.359149671204435</c:v>
                </c:pt>
                <c:pt idx="1603">
                  <c:v>71.366631528816569</c:v>
                </c:pt>
                <c:pt idx="1604">
                  <c:v>71.374112698820937</c:v>
                </c:pt>
                <c:pt idx="1605">
                  <c:v>71.381593186791918</c:v>
                </c:pt>
                <c:pt idx="1606">
                  <c:v>71.389072998303789</c:v>
                </c:pt>
                <c:pt idx="1607">
                  <c:v>71.396552138930787</c:v>
                </c:pt>
                <c:pt idx="1608">
                  <c:v>71.404030614247048</c:v>
                </c:pt>
                <c:pt idx="1609">
                  <c:v>71.411508429826753</c:v>
                </c:pt>
                <c:pt idx="1610">
                  <c:v>71.418985591244066</c:v>
                </c:pt>
                <c:pt idx="1611">
                  <c:v>71.426462104073195</c:v>
                </c:pt>
                <c:pt idx="1612">
                  <c:v>71.433937973888447</c:v>
                </c:pt>
                <c:pt idx="1613">
                  <c:v>71.441413206264187</c:v>
                </c:pt>
                <c:pt idx="1614">
                  <c:v>71.448887806774934</c:v>
                </c:pt>
                <c:pt idx="1615">
                  <c:v>71.45636178099538</c:v>
                </c:pt>
                <c:pt idx="1616">
                  <c:v>71.463835134500385</c:v>
                </c:pt>
                <c:pt idx="1617">
                  <c:v>71.471307872865026</c:v>
                </c:pt>
                <c:pt idx="1618">
                  <c:v>71.478780001664632</c:v>
                </c:pt>
                <c:pt idx="1619">
                  <c:v>71.486251526474817</c:v>
                </c:pt>
                <c:pt idx="1620">
                  <c:v>71.493722452871495</c:v>
                </c:pt>
                <c:pt idx="1621">
                  <c:v>71.501192786430877</c:v>
                </c:pt>
                <c:pt idx="1622">
                  <c:v>71.508662532729602</c:v>
                </c:pt>
                <c:pt idx="1623">
                  <c:v>71.516131697344633</c:v>
                </c:pt>
                <c:pt idx="1624">
                  <c:v>71.523600285853419</c:v>
                </c:pt>
                <c:pt idx="1625">
                  <c:v>71.531068303833791</c:v>
                </c:pt>
                <c:pt idx="1626">
                  <c:v>71.538535756864121</c:v>
                </c:pt>
                <c:pt idx="1627">
                  <c:v>71.546002650523249</c:v>
                </c:pt>
                <c:pt idx="1628">
                  <c:v>71.553468990390556</c:v>
                </c:pt>
                <c:pt idx="1629">
                  <c:v>71.560934782046004</c:v>
                </c:pt>
                <c:pt idx="1630">
                  <c:v>71.568400031070155</c:v>
                </c:pt>
                <c:pt idx="1631">
                  <c:v>71.575864743044164</c:v>
                </c:pt>
                <c:pt idx="1632">
                  <c:v>71.583328923549885</c:v>
                </c:pt>
                <c:pt idx="1633">
                  <c:v>71.590792578169797</c:v>
                </c:pt>
                <c:pt idx="1634">
                  <c:v>71.598255712487145</c:v>
                </c:pt>
                <c:pt idx="1635">
                  <c:v>71.6057183320859</c:v>
                </c:pt>
                <c:pt idx="1636">
                  <c:v>71.613180442550814</c:v>
                </c:pt>
                <c:pt idx="1637">
                  <c:v>71.620642049467392</c:v>
                </c:pt>
                <c:pt idx="1638">
                  <c:v>71.628103158422036</c:v>
                </c:pt>
                <c:pt idx="1639">
                  <c:v>71.635563775001955</c:v>
                </c:pt>
                <c:pt idx="1640">
                  <c:v>71.643023904795285</c:v>
                </c:pt>
                <c:pt idx="1641">
                  <c:v>71.650483553391069</c:v>
                </c:pt>
                <c:pt idx="1642">
                  <c:v>71.657942726379275</c:v>
                </c:pt>
                <c:pt idx="1643">
                  <c:v>71.665401429350879</c:v>
                </c:pt>
                <c:pt idx="1644">
                  <c:v>71.672859667897853</c:v>
                </c:pt>
                <c:pt idx="1645">
                  <c:v>71.68031744761322</c:v>
                </c:pt>
                <c:pt idx="1646">
                  <c:v>71.687774774091068</c:v>
                </c:pt>
                <c:pt idx="1647">
                  <c:v>71.695231652926537</c:v>
                </c:pt>
                <c:pt idx="1648">
                  <c:v>71.702688089715963</c:v>
                </c:pt>
                <c:pt idx="1649">
                  <c:v>71.710144090056787</c:v>
                </c:pt>
                <c:pt idx="1650">
                  <c:v>71.717599659547659</c:v>
                </c:pt>
                <c:pt idx="1651">
                  <c:v>71.725054803788439</c:v>
                </c:pt>
                <c:pt idx="1652">
                  <c:v>71.732509528380248</c:v>
                </c:pt>
                <c:pt idx="1653">
                  <c:v>71.739963838925448</c:v>
                </c:pt>
                <c:pt idx="1654">
                  <c:v>71.747417741027746</c:v>
                </c:pt>
                <c:pt idx="1655">
                  <c:v>71.754871240292175</c:v>
                </c:pt>
                <c:pt idx="1656">
                  <c:v>71.762324342325101</c:v>
                </c:pt>
                <c:pt idx="1657">
                  <c:v>71.769777052734327</c:v>
                </c:pt>
                <c:pt idx="1658">
                  <c:v>71.777229377129089</c:v>
                </c:pt>
                <c:pt idx="1659">
                  <c:v>71.784681321120019</c:v>
                </c:pt>
                <c:pt idx="1660">
                  <c:v>71.792132890319294</c:v>
                </c:pt>
                <c:pt idx="1661">
                  <c:v>71.799584090340602</c:v>
                </c:pt>
                <c:pt idx="1662">
                  <c:v>71.807034926799162</c:v>
                </c:pt>
                <c:pt idx="1663">
                  <c:v>71.814485405311743</c:v>
                </c:pt>
                <c:pt idx="1664">
                  <c:v>71.821935531496777</c:v>
                </c:pt>
                <c:pt idx="1665">
                  <c:v>71.829385310974303</c:v>
                </c:pt>
                <c:pt idx="1666">
                  <c:v>71.836834749366034</c:v>
                </c:pt>
                <c:pt idx="1667">
                  <c:v>71.844283852295391</c:v>
                </c:pt>
                <c:pt idx="1668">
                  <c:v>71.851732625387513</c:v>
                </c:pt>
                <c:pt idx="1669">
                  <c:v>71.859181074269301</c:v>
                </c:pt>
                <c:pt idx="1670">
                  <c:v>71.866629204569449</c:v>
                </c:pt>
                <c:pt idx="1671">
                  <c:v>71.874077021918467</c:v>
                </c:pt>
                <c:pt idx="1672">
                  <c:v>71.881524531948727</c:v>
                </c:pt>
                <c:pt idx="1673">
                  <c:v>71.88897174029448</c:v>
                </c:pt>
                <c:pt idx="1674">
                  <c:v>71.896418652591876</c:v>
                </c:pt>
                <c:pt idx="1675">
                  <c:v>71.903865274479045</c:v>
                </c:pt>
                <c:pt idx="1676">
                  <c:v>71.911311611596048</c:v>
                </c:pt>
                <c:pt idx="1677">
                  <c:v>71.918757669584977</c:v>
                </c:pt>
                <c:pt idx="1678">
                  <c:v>71.926203454089986</c:v>
                </c:pt>
                <c:pt idx="1679">
                  <c:v>71.933648970757218</c:v>
                </c:pt>
                <c:pt idx="1680">
                  <c:v>71.941094225234991</c:v>
                </c:pt>
                <c:pt idx="1681">
                  <c:v>71.948539223173753</c:v>
                </c:pt>
                <c:pt idx="1682">
                  <c:v>71.955983970226043</c:v>
                </c:pt>
                <c:pt idx="1683">
                  <c:v>71.963428472046658</c:v>
                </c:pt>
                <c:pt idx="1684">
                  <c:v>71.970872734292598</c:v>
                </c:pt>
                <c:pt idx="1685">
                  <c:v>71.978316762623123</c:v>
                </c:pt>
                <c:pt idx="1686">
                  <c:v>71.985760562699753</c:v>
                </c:pt>
                <c:pt idx="1687">
                  <c:v>71.993204140186364</c:v>
                </c:pt>
                <c:pt idx="1688">
                  <c:v>72.000647500749167</c:v>
                </c:pt>
                <c:pt idx="1689">
                  <c:v>72.008090650056744</c:v>
                </c:pt>
                <c:pt idx="1690">
                  <c:v>72.015533593780091</c:v>
                </c:pt>
                <c:pt idx="1691">
                  <c:v>72.022976337592652</c:v>
                </c:pt>
                <c:pt idx="1692">
                  <c:v>72.030418887170356</c:v>
                </c:pt>
                <c:pt idx="1693">
                  <c:v>72.037861248191618</c:v>
                </c:pt>
                <c:pt idx="1694">
                  <c:v>72.045303426337412</c:v>
                </c:pt>
                <c:pt idx="1695">
                  <c:v>72.052745427291256</c:v>
                </c:pt>
                <c:pt idx="1696">
                  <c:v>72.060187256739312</c:v>
                </c:pt>
                <c:pt idx="1697">
                  <c:v>72.067628920370339</c:v>
                </c:pt>
                <c:pt idx="1698">
                  <c:v>72.075070423875772</c:v>
                </c:pt>
                <c:pt idx="1699">
                  <c:v>72.082511772949744</c:v>
                </c:pt>
                <c:pt idx="1700">
                  <c:v>72.089952973289144</c:v>
                </c:pt>
                <c:pt idx="1701">
                  <c:v>72.097394030593577</c:v>
                </c:pt>
                <c:pt idx="1702">
                  <c:v>72.104834950565476</c:v>
                </c:pt>
                <c:pt idx="1703">
                  <c:v>72.112275738910085</c:v>
                </c:pt>
                <c:pt idx="1704">
                  <c:v>72.119716401335538</c:v>
                </c:pt>
                <c:pt idx="1705">
                  <c:v>72.127156943552819</c:v>
                </c:pt>
                <c:pt idx="1706">
                  <c:v>72.134597371275845</c:v>
                </c:pt>
                <c:pt idx="1707">
                  <c:v>72.1420376902215</c:v>
                </c:pt>
                <c:pt idx="1708">
                  <c:v>72.149477906109681</c:v>
                </c:pt>
                <c:pt idx="1709">
                  <c:v>72.156918024663256</c:v>
                </c:pt>
                <c:pt idx="1710">
                  <c:v>72.164358051608176</c:v>
                </c:pt>
                <c:pt idx="1711">
                  <c:v>72.171797992673476</c:v>
                </c:pt>
                <c:pt idx="1712">
                  <c:v>72.179237853591303</c:v>
                </c:pt>
                <c:pt idx="1713">
                  <c:v>72.186677640096974</c:v>
                </c:pt>
                <c:pt idx="1714">
                  <c:v>72.194117357928988</c:v>
                </c:pt>
                <c:pt idx="1715">
                  <c:v>72.201557012829042</c:v>
                </c:pt>
                <c:pt idx="1716">
                  <c:v>72.208996610542101</c:v>
                </c:pt>
                <c:pt idx="1717">
                  <c:v>72.216436156816414</c:v>
                </c:pt>
                <c:pt idx="1718">
                  <c:v>72.223875657403539</c:v>
                </c:pt>
                <c:pt idx="1719">
                  <c:v>72.231315118058404</c:v>
                </c:pt>
                <c:pt idx="1720">
                  <c:v>72.238754544539304</c:v>
                </c:pt>
                <c:pt idx="1721">
                  <c:v>72.246193942607945</c:v>
                </c:pt>
                <c:pt idx="1722">
                  <c:v>72.253633318029529</c:v>
                </c:pt>
                <c:pt idx="1723">
                  <c:v>72.261072676572681</c:v>
                </c:pt>
                <c:pt idx="1724">
                  <c:v>72.268512024009581</c:v>
                </c:pt>
                <c:pt idx="1725">
                  <c:v>72.275951366115947</c:v>
                </c:pt>
                <c:pt idx="1726">
                  <c:v>72.283390708671121</c:v>
                </c:pt>
                <c:pt idx="1727">
                  <c:v>72.29083005745801</c:v>
                </c:pt>
                <c:pt idx="1728">
                  <c:v>72.298269418263189</c:v>
                </c:pt>
                <c:pt idx="1729">
                  <c:v>72.305708796876957</c:v>
                </c:pt>
                <c:pt idx="1730">
                  <c:v>72.313148199093277</c:v>
                </c:pt>
                <c:pt idx="1731">
                  <c:v>72.320587630709923</c:v>
                </c:pt>
                <c:pt idx="1732">
                  <c:v>72.32802709752842</c:v>
                </c:pt>
                <c:pt idx="1733">
                  <c:v>72.335466605354114</c:v>
                </c:pt>
                <c:pt idx="1734">
                  <c:v>72.342906159996261</c:v>
                </c:pt>
                <c:pt idx="1735">
                  <c:v>72.350345767267953</c:v>
                </c:pt>
                <c:pt idx="1736">
                  <c:v>72.357785432986248</c:v>
                </c:pt>
                <c:pt idx="1737">
                  <c:v>72.365225162972123</c:v>
                </c:pt>
                <c:pt idx="1738">
                  <c:v>72.372664963050582</c:v>
                </c:pt>
                <c:pt idx="1739">
                  <c:v>72.380104839050674</c:v>
                </c:pt>
                <c:pt idx="1740">
                  <c:v>72.387544796805486</c:v>
                </c:pt>
                <c:pt idx="1741">
                  <c:v>72.394984842152184</c:v>
                </c:pt>
                <c:pt idx="1742">
                  <c:v>72.402424980932125</c:v>
                </c:pt>
                <c:pt idx="1743">
                  <c:v>72.409865218990817</c:v>
                </c:pt>
                <c:pt idx="1744">
                  <c:v>72.417305562177958</c:v>
                </c:pt>
                <c:pt idx="1745">
                  <c:v>72.424746016347498</c:v>
                </c:pt>
                <c:pt idx="1746">
                  <c:v>72.432186587357648</c:v>
                </c:pt>
                <c:pt idx="1747">
                  <c:v>72.439627281070969</c:v>
                </c:pt>
                <c:pt idx="1748">
                  <c:v>72.447068103354326</c:v>
                </c:pt>
                <c:pt idx="1749">
                  <c:v>72.454509060078976</c:v>
                </c:pt>
                <c:pt idx="1750">
                  <c:v>72.461950157120611</c:v>
                </c:pt>
                <c:pt idx="1751">
                  <c:v>72.469391400359385</c:v>
                </c:pt>
                <c:pt idx="1752">
                  <c:v>72.476832795679883</c:v>
                </c:pt>
                <c:pt idx="1753">
                  <c:v>72.484274348971297</c:v>
                </c:pt>
                <c:pt idx="1754">
                  <c:v>72.491716066127324</c:v>
                </c:pt>
                <c:pt idx="1755">
                  <c:v>72.499157953046264</c:v>
                </c:pt>
                <c:pt idx="1756">
                  <c:v>72.506600015631065</c:v>
                </c:pt>
                <c:pt idx="1757">
                  <c:v>72.514042259789335</c:v>
                </c:pt>
                <c:pt idx="1758">
                  <c:v>72.5214846914334</c:v>
                </c:pt>
                <c:pt idx="1759">
                  <c:v>72.528927316480335</c:v>
                </c:pt>
                <c:pt idx="1760">
                  <c:v>72.536370140851929</c:v>
                </c:pt>
                <c:pt idx="1761">
                  <c:v>72.543813170474891</c:v>
                </c:pt>
                <c:pt idx="1762">
                  <c:v>72.55125641128069</c:v>
                </c:pt>
                <c:pt idx="1763">
                  <c:v>72.558699869205725</c:v>
                </c:pt>
                <c:pt idx="1764">
                  <c:v>72.566143550191342</c:v>
                </c:pt>
                <c:pt idx="1765">
                  <c:v>72.573587460183788</c:v>
                </c:pt>
                <c:pt idx="1766">
                  <c:v>72.58103160513437</c:v>
                </c:pt>
                <c:pt idx="1767">
                  <c:v>72.588475990999385</c:v>
                </c:pt>
                <c:pt idx="1768">
                  <c:v>72.595920623740255</c:v>
                </c:pt>
                <c:pt idx="1769">
                  <c:v>72.603365509323453</c:v>
                </c:pt>
                <c:pt idx="1770">
                  <c:v>72.610810653720634</c:v>
                </c:pt>
                <c:pt idx="1771">
                  <c:v>72.618256062908657</c:v>
                </c:pt>
                <c:pt idx="1772">
                  <c:v>72.625701742869566</c:v>
                </c:pt>
                <c:pt idx="1773">
                  <c:v>72.63314769959068</c:v>
                </c:pt>
                <c:pt idx="1774">
                  <c:v>72.64059393906463</c:v>
                </c:pt>
                <c:pt idx="1775">
                  <c:v>72.648040467289377</c:v>
                </c:pt>
                <c:pt idx="1776">
                  <c:v>72.65548729026824</c:v>
                </c:pt>
                <c:pt idx="1777">
                  <c:v>72.662934414009982</c:v>
                </c:pt>
                <c:pt idx="1778">
                  <c:v>72.670381844528791</c:v>
                </c:pt>
                <c:pt idx="1779">
                  <c:v>72.677829587844343</c:v>
                </c:pt>
                <c:pt idx="1780">
                  <c:v>72.685277649981899</c:v>
                </c:pt>
                <c:pt idx="1781">
                  <c:v>72.692726036972189</c:v>
                </c:pt>
                <c:pt idx="1782">
                  <c:v>72.700174754851645</c:v>
                </c:pt>
                <c:pt idx="1783">
                  <c:v>72.707623809662266</c:v>
                </c:pt>
                <c:pt idx="1784">
                  <c:v>72.715073207451795</c:v>
                </c:pt>
                <c:pt idx="1785">
                  <c:v>72.722522954273629</c:v>
                </c:pt>
                <c:pt idx="1786">
                  <c:v>72.729973056187021</c:v>
                </c:pt>
                <c:pt idx="1787">
                  <c:v>72.737423519256922</c:v>
                </c:pt>
                <c:pt idx="1788">
                  <c:v>72.744874349554209</c:v>
                </c:pt>
                <c:pt idx="1789">
                  <c:v>72.752325553155558</c:v>
                </c:pt>
                <c:pt idx="1790">
                  <c:v>72.75977713614364</c:v>
                </c:pt>
                <c:pt idx="1791">
                  <c:v>72.76722910460704</c:v>
                </c:pt>
                <c:pt idx="1792">
                  <c:v>72.774681464640338</c:v>
                </c:pt>
                <c:pt idx="1793">
                  <c:v>72.782134222344155</c:v>
                </c:pt>
                <c:pt idx="1794">
                  <c:v>72.789587383825236</c:v>
                </c:pt>
                <c:pt idx="1795">
                  <c:v>72.797040955196351</c:v>
                </c:pt>
                <c:pt idx="1796">
                  <c:v>72.80449494257654</c:v>
                </c:pt>
                <c:pt idx="1797">
                  <c:v>72.811949352090934</c:v>
                </c:pt>
                <c:pt idx="1798">
                  <c:v>72.81940418987098</c:v>
                </c:pt>
                <c:pt idx="1799">
                  <c:v>72.826859462054358</c:v>
                </c:pt>
                <c:pt idx="1800">
                  <c:v>72.834315174785104</c:v>
                </c:pt>
                <c:pt idx="1801">
                  <c:v>72.84177133421359</c:v>
                </c:pt>
                <c:pt idx="1802">
                  <c:v>72.849227946496583</c:v>
                </c:pt>
                <c:pt idx="1803">
                  <c:v>72.856685017797332</c:v>
                </c:pt>
                <c:pt idx="1804">
                  <c:v>72.864142554285522</c:v>
                </c:pt>
                <c:pt idx="1805">
                  <c:v>72.871600562137388</c:v>
                </c:pt>
                <c:pt idx="1806">
                  <c:v>72.879059047535733</c:v>
                </c:pt>
                <c:pt idx="1807">
                  <c:v>72.886518016669953</c:v>
                </c:pt>
                <c:pt idx="1808">
                  <c:v>72.893977475736122</c:v>
                </c:pt>
                <c:pt idx="1809">
                  <c:v>72.90143743093698</c:v>
                </c:pt>
                <c:pt idx="1810">
                  <c:v>72.908897888481988</c:v>
                </c:pt>
                <c:pt idx="1811">
                  <c:v>72.916358854587429</c:v>
                </c:pt>
                <c:pt idx="1812">
                  <c:v>72.92382033547635</c:v>
                </c:pt>
                <c:pt idx="1813">
                  <c:v>72.931282337378718</c:v>
                </c:pt>
                <c:pt idx="1814">
                  <c:v>72.938744866531337</c:v>
                </c:pt>
                <c:pt idx="1815">
                  <c:v>72.946207929178016</c:v>
                </c:pt>
                <c:pt idx="1816">
                  <c:v>72.953671531569498</c:v>
                </c:pt>
                <c:pt idx="1817">
                  <c:v>72.961135679963576</c:v>
                </c:pt>
                <c:pt idx="1818">
                  <c:v>72.968600380625162</c:v>
                </c:pt>
                <c:pt idx="1819">
                  <c:v>72.976065639826189</c:v>
                </c:pt>
                <c:pt idx="1820">
                  <c:v>72.98353146384585</c:v>
                </c:pt>
                <c:pt idx="1821">
                  <c:v>72.990997858970488</c:v>
                </c:pt>
                <c:pt idx="1822">
                  <c:v>72.998464831493692</c:v>
                </c:pt>
                <c:pt idx="1823">
                  <c:v>73.005932387716342</c:v>
                </c:pt>
                <c:pt idx="1824">
                  <c:v>73.013400533946665</c:v>
                </c:pt>
                <c:pt idx="1825">
                  <c:v>73.020869276500278</c:v>
                </c:pt>
                <c:pt idx="1826">
                  <c:v>73.028338621700172</c:v>
                </c:pt>
                <c:pt idx="1827">
                  <c:v>73.035808575876871</c:v>
                </c:pt>
                <c:pt idx="1828">
                  <c:v>73.043279145368345</c:v>
                </c:pt>
                <c:pt idx="1829">
                  <c:v>73.050750336520153</c:v>
                </c:pt>
                <c:pt idx="1830">
                  <c:v>73.058222155685471</c:v>
                </c:pt>
                <c:pt idx="1831">
                  <c:v>73.065694609225062</c:v>
                </c:pt>
                <c:pt idx="1832">
                  <c:v>73.073167703507451</c:v>
                </c:pt>
                <c:pt idx="1833">
                  <c:v>73.080641444908821</c:v>
                </c:pt>
                <c:pt idx="1834">
                  <c:v>73.088115839813199</c:v>
                </c:pt>
                <c:pt idx="1835">
                  <c:v>73.0955908946124</c:v>
                </c:pt>
                <c:pt idx="1836">
                  <c:v>73.103066615706126</c:v>
                </c:pt>
                <c:pt idx="1837">
                  <c:v>73.11054300950201</c:v>
                </c:pt>
                <c:pt idx="1838">
                  <c:v>73.118020082415597</c:v>
                </c:pt>
                <c:pt idx="1839">
                  <c:v>73.125497840870509</c:v>
                </c:pt>
                <c:pt idx="1840">
                  <c:v>73.132976291298334</c:v>
                </c:pt>
                <c:pt idx="1841">
                  <c:v>73.140455440138851</c:v>
                </c:pt>
                <c:pt idx="1842">
                  <c:v>73.14793529383995</c:v>
                </c:pt>
                <c:pt idx="1843">
                  <c:v>73.15541585885768</c:v>
                </c:pt>
                <c:pt idx="1844">
                  <c:v>73.162897141656387</c:v>
                </c:pt>
                <c:pt idx="1845">
                  <c:v>73.17037914870869</c:v>
                </c:pt>
                <c:pt idx="1846">
                  <c:v>73.177861886495492</c:v>
                </c:pt>
                <c:pt idx="1847">
                  <c:v>73.185345361506151</c:v>
                </c:pt>
                <c:pt idx="1848">
                  <c:v>73.192829580238424</c:v>
                </c:pt>
                <c:pt idx="1849">
                  <c:v>73.200314549198524</c:v>
                </c:pt>
                <c:pt idx="1850">
                  <c:v>73.207800274901217</c:v>
                </c:pt>
                <c:pt idx="1851">
                  <c:v>73.215286763869827</c:v>
                </c:pt>
                <c:pt idx="1852">
                  <c:v>73.222774022636315</c:v>
                </c:pt>
                <c:pt idx="1853">
                  <c:v>73.230262057741299</c:v>
                </c:pt>
                <c:pt idx="1854">
                  <c:v>73.237750875734079</c:v>
                </c:pt>
                <c:pt idx="1855">
                  <c:v>73.245240483172807</c:v>
                </c:pt>
                <c:pt idx="1856">
                  <c:v>73.252730886624363</c:v>
                </c:pt>
                <c:pt idx="1857">
                  <c:v>73.260222092664563</c:v>
                </c:pt>
                <c:pt idx="1858">
                  <c:v>73.267714107878064</c:v>
                </c:pt>
                <c:pt idx="1859">
                  <c:v>73.275206938858531</c:v>
                </c:pt>
                <c:pt idx="1860">
                  <c:v>73.282700592208627</c:v>
                </c:pt>
                <c:pt idx="1861">
                  <c:v>73.290195074540122</c:v>
                </c:pt>
                <c:pt idx="1862">
                  <c:v>73.297690392473768</c:v>
                </c:pt>
                <c:pt idx="1863">
                  <c:v>73.305186552639654</c:v>
                </c:pt>
                <c:pt idx="1864">
                  <c:v>73.312683561676934</c:v>
                </c:pt>
                <c:pt idx="1865">
                  <c:v>73.3201814262341</c:v>
                </c:pt>
                <c:pt idx="1866">
                  <c:v>73.327680152968924</c:v>
                </c:pt>
                <c:pt idx="1867">
                  <c:v>73.335179748548569</c:v>
                </c:pt>
                <c:pt idx="1868">
                  <c:v>73.34268021964958</c:v>
                </c:pt>
                <c:pt idx="1869">
                  <c:v>73.350181572957979</c:v>
                </c:pt>
                <c:pt idx="1870">
                  <c:v>73.357683815169324</c:v>
                </c:pt>
                <c:pt idx="1871">
                  <c:v>73.365186952988708</c:v>
                </c:pt>
                <c:pt idx="1872">
                  <c:v>73.37269099313086</c:v>
                </c:pt>
                <c:pt idx="1873">
                  <c:v>73.380195942320185</c:v>
                </c:pt>
                <c:pt idx="1874">
                  <c:v>73.387701807290796</c:v>
                </c:pt>
                <c:pt idx="1875">
                  <c:v>73.395208594786595</c:v>
                </c:pt>
                <c:pt idx="1876">
                  <c:v>73.402716311561292</c:v>
                </c:pt>
                <c:pt idx="1877">
                  <c:v>73.410224964378514</c:v>
                </c:pt>
                <c:pt idx="1878">
                  <c:v>73.41773456001178</c:v>
                </c:pt>
                <c:pt idx="1879">
                  <c:v>73.425245105244613</c:v>
                </c:pt>
                <c:pt idx="1880">
                  <c:v>73.432756606870569</c:v>
                </c:pt>
                <c:pt idx="1881">
                  <c:v>73.440269071693336</c:v>
                </c:pt>
                <c:pt idx="1882">
                  <c:v>73.447782506526679</c:v>
                </c:pt>
                <c:pt idx="1883">
                  <c:v>73.455296918194605</c:v>
                </c:pt>
                <c:pt idx="1884">
                  <c:v>73.462812313531401</c:v>
                </c:pt>
                <c:pt idx="1885">
                  <c:v>73.470328699381568</c:v>
                </c:pt>
                <c:pt idx="1886">
                  <c:v>73.477846082600095</c:v>
                </c:pt>
                <c:pt idx="1887">
                  <c:v>73.485364470052275</c:v>
                </c:pt>
                <c:pt idx="1888">
                  <c:v>73.492883868613958</c:v>
                </c:pt>
                <c:pt idx="1889">
                  <c:v>73.500404285171484</c:v>
                </c:pt>
                <c:pt idx="1890">
                  <c:v>73.507925726621778</c:v>
                </c:pt>
                <c:pt idx="1891">
                  <c:v>73.515448199872381</c:v>
                </c:pt>
                <c:pt idx="1892">
                  <c:v>73.522971711841564</c:v>
                </c:pt>
                <c:pt idx="1893">
                  <c:v>73.530496269458325</c:v>
                </c:pt>
                <c:pt idx="1894">
                  <c:v>73.538021879662509</c:v>
                </c:pt>
                <c:pt idx="1895">
                  <c:v>73.545548549404742</c:v>
                </c:pt>
                <c:pt idx="1896">
                  <c:v>73.553076285646654</c:v>
                </c:pt>
                <c:pt idx="1897">
                  <c:v>73.560605095360813</c:v>
                </c:pt>
                <c:pt idx="1898">
                  <c:v>73.568134985530804</c:v>
                </c:pt>
                <c:pt idx="1899">
                  <c:v>73.575665963151323</c:v>
                </c:pt>
                <c:pt idx="1900">
                  <c:v>73.583198035228207</c:v>
                </c:pt>
                <c:pt idx="1901">
                  <c:v>73.590731208778493</c:v>
                </c:pt>
                <c:pt idx="1902">
                  <c:v>73.598265490830499</c:v>
                </c:pt>
                <c:pt idx="1903">
                  <c:v>73.605800888423843</c:v>
                </c:pt>
                <c:pt idx="1904">
                  <c:v>73.613337408609524</c:v>
                </c:pt>
                <c:pt idx="1905">
                  <c:v>73.620875058450025</c:v>
                </c:pt>
                <c:pt idx="1906">
                  <c:v>73.628413845019239</c:v>
                </c:pt>
                <c:pt idx="1907">
                  <c:v>73.635953775402669</c:v>
                </c:pt>
                <c:pt idx="1908">
                  <c:v>73.643494856697444</c:v>
                </c:pt>
                <c:pt idx="1909">
                  <c:v>73.651037096012345</c:v>
                </c:pt>
                <c:pt idx="1910">
                  <c:v>73.658580500467878</c:v>
                </c:pt>
                <c:pt idx="1911">
                  <c:v>73.666125077196384</c:v>
                </c:pt>
                <c:pt idx="1912">
                  <c:v>73.673670833342001</c:v>
                </c:pt>
                <c:pt idx="1913">
                  <c:v>73.681217776060848</c:v>
                </c:pt>
                <c:pt idx="1914">
                  <c:v>73.68876591252095</c:v>
                </c:pt>
                <c:pt idx="1915">
                  <c:v>73.696315249902426</c:v>
                </c:pt>
                <c:pt idx="1916">
                  <c:v>73.703865795397462</c:v>
                </c:pt>
                <c:pt idx="1917">
                  <c:v>73.711417556210421</c:v>
                </c:pt>
                <c:pt idx="1918">
                  <c:v>73.718970539557873</c:v>
                </c:pt>
                <c:pt idx="1919">
                  <c:v>73.726524752668695</c:v>
                </c:pt>
                <c:pt idx="1920">
                  <c:v>73.734080202784071</c:v>
                </c:pt>
                <c:pt idx="1921">
                  <c:v>73.741636897157633</c:v>
                </c:pt>
                <c:pt idx="1922">
                  <c:v>73.749194843055449</c:v>
                </c:pt>
                <c:pt idx="1923">
                  <c:v>73.756754047756161</c:v>
                </c:pt>
                <c:pt idx="1924">
                  <c:v>73.764314518550961</c:v>
                </c:pt>
                <c:pt idx="1925">
                  <c:v>73.77187626274376</c:v>
                </c:pt>
                <c:pt idx="1926">
                  <c:v>73.77943928765113</c:v>
                </c:pt>
                <c:pt idx="1927">
                  <c:v>73.787003600602489</c:v>
                </c:pt>
                <c:pt idx="1928">
                  <c:v>73.794569208940061</c:v>
                </c:pt>
                <c:pt idx="1929">
                  <c:v>73.802136120019014</c:v>
                </c:pt>
                <c:pt idx="1930">
                  <c:v>73.809704341207507</c:v>
                </c:pt>
                <c:pt idx="1931">
                  <c:v>73.817273879886727</c:v>
                </c:pt>
                <c:pt idx="1932">
                  <c:v>73.824844743450996</c:v>
                </c:pt>
                <c:pt idx="1933">
                  <c:v>73.832416939307791</c:v>
                </c:pt>
                <c:pt idx="1934">
                  <c:v>73.839990474877823</c:v>
                </c:pt>
                <c:pt idx="1935">
                  <c:v>73.847565357595172</c:v>
                </c:pt>
                <c:pt idx="1936">
                  <c:v>73.855141594907238</c:v>
                </c:pt>
                <c:pt idx="1937">
                  <c:v>73.862719194274902</c:v>
                </c:pt>
                <c:pt idx="1938">
                  <c:v>73.870298163172535</c:v>
                </c:pt>
                <c:pt idx="1939">
                  <c:v>73.877878509088077</c:v>
                </c:pt>
                <c:pt idx="1940">
                  <c:v>73.885460239523198</c:v>
                </c:pt>
                <c:pt idx="1941">
                  <c:v>73.893043361993165</c:v>
                </c:pt>
                <c:pt idx="1942">
                  <c:v>73.900627884027102</c:v>
                </c:pt>
                <c:pt idx="1943">
                  <c:v>73.908213813167947</c:v>
                </c:pt>
                <c:pt idx="1944">
                  <c:v>73.91580115697262</c:v>
                </c:pt>
                <c:pt idx="1945">
                  <c:v>73.923389923011953</c:v>
                </c:pt>
                <c:pt idx="1946">
                  <c:v>73.930980118870906</c:v>
                </c:pt>
                <c:pt idx="1947">
                  <c:v>73.938571752148505</c:v>
                </c:pt>
                <c:pt idx="1948">
                  <c:v>73.946164830458031</c:v>
                </c:pt>
                <c:pt idx="1949">
                  <c:v>73.953759361427004</c:v>
                </c:pt>
                <c:pt idx="1950">
                  <c:v>73.961355352697311</c:v>
                </c:pt>
                <c:pt idx="1951">
                  <c:v>73.96895281192522</c:v>
                </c:pt>
                <c:pt idx="1952">
                  <c:v>73.976551746781496</c:v>
                </c:pt>
                <c:pt idx="1953">
                  <c:v>73.984152164951453</c:v>
                </c:pt>
                <c:pt idx="1954">
                  <c:v>73.991754074135059</c:v>
                </c:pt>
                <c:pt idx="1955">
                  <c:v>73.999357482046932</c:v>
                </c:pt>
                <c:pt idx="1956">
                  <c:v>74.006962396416512</c:v>
                </c:pt>
                <c:pt idx="1957">
                  <c:v>74.014568824988061</c:v>
                </c:pt>
                <c:pt idx="1958">
                  <c:v>74.022176775520748</c:v>
                </c:pt>
                <c:pt idx="1959">
                  <c:v>74.029786255788736</c:v>
                </c:pt>
                <c:pt idx="1960">
                  <c:v>74.037397273581291</c:v>
                </c:pt>
                <c:pt idx="1961">
                  <c:v>74.045009836702761</c:v>
                </c:pt>
                <c:pt idx="1962">
                  <c:v>74.05262395297278</c:v>
                </c:pt>
                <c:pt idx="1963">
                  <c:v>74.060239630226164</c:v>
                </c:pt>
                <c:pt idx="1964">
                  <c:v>74.067856876313229</c:v>
                </c:pt>
                <c:pt idx="1965">
                  <c:v>74.075475699099599</c:v>
                </c:pt>
                <c:pt idx="1966">
                  <c:v>74.083096106466499</c:v>
                </c:pt>
                <c:pt idx="1967">
                  <c:v>74.090718106310746</c:v>
                </c:pt>
                <c:pt idx="1968">
                  <c:v>74.098341706544772</c:v>
                </c:pt>
                <c:pt idx="1969">
                  <c:v>74.105966915096786</c:v>
                </c:pt>
                <c:pt idx="1970">
                  <c:v>74.113593739910812</c:v>
                </c:pt>
                <c:pt idx="1971">
                  <c:v>74.121222188946803</c:v>
                </c:pt>
                <c:pt idx="1972">
                  <c:v>74.128852270180658</c:v>
                </c:pt>
                <c:pt idx="1973">
                  <c:v>74.136483991604337</c:v>
                </c:pt>
                <c:pt idx="1974">
                  <c:v>74.144117361225952</c:v>
                </c:pt>
                <c:pt idx="1975">
                  <c:v>74.151752387069806</c:v>
                </c:pt>
                <c:pt idx="1976">
                  <c:v>74.159389077176527</c:v>
                </c:pt>
                <c:pt idx="1977">
                  <c:v>74.167027439603089</c:v>
                </c:pt>
                <c:pt idx="1978">
                  <c:v>74.174667482422961</c:v>
                </c:pt>
                <c:pt idx="1979">
                  <c:v>74.182309213726072</c:v>
                </c:pt>
                <c:pt idx="1980">
                  <c:v>74.18995264161903</c:v>
                </c:pt>
                <c:pt idx="1981">
                  <c:v>74.197597774225144</c:v>
                </c:pt>
                <c:pt idx="1982">
                  <c:v>74.20524461968445</c:v>
                </c:pt>
                <c:pt idx="1983">
                  <c:v>74.212893186153877</c:v>
                </c:pt>
                <c:pt idx="1984">
                  <c:v>74.22054348180734</c:v>
                </c:pt>
                <c:pt idx="1985">
                  <c:v>74.228195514835662</c:v>
                </c:pt>
                <c:pt idx="1986">
                  <c:v>74.235849293446918</c:v>
                </c:pt>
                <c:pt idx="1987">
                  <c:v>74.243504825866268</c:v>
                </c:pt>
                <c:pt idx="1988">
                  <c:v>74.25116212033619</c:v>
                </c:pt>
                <c:pt idx="1989">
                  <c:v>74.258821185116545</c:v>
                </c:pt>
                <c:pt idx="1990">
                  <c:v>74.266482028484575</c:v>
                </c:pt>
                <c:pt idx="1991">
                  <c:v>74.274144658735125</c:v>
                </c:pt>
                <c:pt idx="1992">
                  <c:v>74.281809084180608</c:v>
                </c:pt>
                <c:pt idx="1993">
                  <c:v>74.289475313151186</c:v>
                </c:pt>
                <c:pt idx="1994">
                  <c:v>74.297143353994741</c:v>
                </c:pt>
                <c:pt idx="1995">
                  <c:v>74.304813215077118</c:v>
                </c:pt>
                <c:pt idx="1996">
                  <c:v>74.312484904782039</c:v>
                </c:pt>
                <c:pt idx="1997">
                  <c:v>74.320158431511331</c:v>
                </c:pt>
                <c:pt idx="1998">
                  <c:v>74.327833803684953</c:v>
                </c:pt>
                <c:pt idx="1999">
                  <c:v>74.335511029741085</c:v>
                </c:pt>
                <c:pt idx="2000" formatCode="General">
                  <c:v>74.343190118136206</c:v>
                </c:pt>
                <c:pt idx="2001" formatCode="General">
                  <c:v>74.350871077345232</c:v>
                </c:pt>
                <c:pt idx="2002" formatCode="General">
                  <c:v>74.358553915861563</c:v>
                </c:pt>
                <c:pt idx="2003" formatCode="General">
                  <c:v>74.366238642197175</c:v>
                </c:pt>
                <c:pt idx="2004" formatCode="General">
                  <c:v>74.373925264882729</c:v>
                </c:pt>
                <c:pt idx="2005" formatCode="General">
                  <c:v>74.381613792467647</c:v>
                </c:pt>
                <c:pt idx="2006" formatCode="General">
                  <c:v>74.389304233520207</c:v>
                </c:pt>
                <c:pt idx="2007" formatCode="General">
                  <c:v>74.396996596627687</c:v>
                </c:pt>
                <c:pt idx="2008" formatCode="General">
                  <c:v>74.404690890396296</c:v>
                </c:pt>
                <c:pt idx="2009" formatCode="General">
                  <c:v>74.412387123451509</c:v>
                </c:pt>
                <c:pt idx="2010" formatCode="General">
                  <c:v>74.420085304437947</c:v>
                </c:pt>
                <c:pt idx="2011" formatCode="General">
                  <c:v>74.427785442019569</c:v>
                </c:pt>
                <c:pt idx="2012" formatCode="General">
                  <c:v>74.435487544879805</c:v>
                </c:pt>
                <c:pt idx="2013" formatCode="General">
                  <c:v>74.443191621721482</c:v>
                </c:pt>
                <c:pt idx="2014" formatCode="General">
                  <c:v>74.450897681267165</c:v>
                </c:pt>
                <c:pt idx="2015" formatCode="General">
                  <c:v>74.458605732259031</c:v>
                </c:pt>
                <c:pt idx="2016" formatCode="General">
                  <c:v>74.466315783459081</c:v>
                </c:pt>
                <c:pt idx="2017" formatCode="General">
                  <c:v>74.474027843649225</c:v>
                </c:pt>
                <c:pt idx="2018" formatCode="General">
                  <c:v>74.481741921631368</c:v>
                </c:pt>
                <c:pt idx="2019" formatCode="General">
                  <c:v>74.489458026227481</c:v>
                </c:pt>
                <c:pt idx="2020" formatCode="General">
                  <c:v>74.497176166279729</c:v>
                </c:pt>
                <c:pt idx="2021" formatCode="General">
                  <c:v>74.504896350650597</c:v>
                </c:pt>
                <c:pt idx="2022" formatCode="General">
                  <c:v>74.512618588222907</c:v>
                </c:pt>
                <c:pt idx="2023" formatCode="General">
                  <c:v>74.520342887899972</c:v>
                </c:pt>
                <c:pt idx="2024" formatCode="General">
                  <c:v>74.528069258605726</c:v>
                </c:pt>
                <c:pt idx="2025" formatCode="General">
                  <c:v>74.535797709284779</c:v>
                </c:pt>
                <c:pt idx="2026" formatCode="General">
                  <c:v>74.54352824890249</c:v>
                </c:pt>
                <c:pt idx="2027" formatCode="General">
                  <c:v>74.551260886445149</c:v>
                </c:pt>
                <c:pt idx="2028" formatCode="General">
                  <c:v>74.558995630920009</c:v>
                </c:pt>
                <c:pt idx="2029" formatCode="General">
                  <c:v>74.566732491355424</c:v>
                </c:pt>
                <c:pt idx="2030" formatCode="General">
                  <c:v>74.574471476800937</c:v>
                </c:pt>
                <c:pt idx="2031" formatCode="General">
                  <c:v>74.582212596327395</c:v>
                </c:pt>
                <c:pt idx="2032" formatCode="General">
                  <c:v>74.589955859027071</c:v>
                </c:pt>
                <c:pt idx="2033" formatCode="General">
                  <c:v>74.597701274013701</c:v>
                </c:pt>
                <c:pt idx="2034" formatCode="General">
                  <c:v>74.605448850422661</c:v>
                </c:pt>
                <c:pt idx="2035" formatCode="General">
                  <c:v>74.613198597411042</c:v>
                </c:pt>
                <c:pt idx="2036" formatCode="General">
                  <c:v>74.620950524157735</c:v>
                </c:pt>
                <c:pt idx="2037" formatCode="General">
                  <c:v>74.628704639863628</c:v>
                </c:pt>
                <c:pt idx="2038" formatCode="General">
                  <c:v>74.636460953751552</c:v>
                </c:pt>
                <c:pt idx="2039" formatCode="General">
                  <c:v>74.644219475066564</c:v>
                </c:pt>
                <c:pt idx="2040" formatCode="General">
                  <c:v>74.651980213075944</c:v>
                </c:pt>
                <c:pt idx="2041" formatCode="General">
                  <c:v>74.65974317706933</c:v>
                </c:pt>
                <c:pt idx="2042" formatCode="General">
                  <c:v>74.667508376358839</c:v>
                </c:pt>
                <c:pt idx="2043" formatCode="General">
                  <c:v>74.675275820279182</c:v>
                </c:pt>
                <c:pt idx="2044" formatCode="General">
                  <c:v>74.683045518187726</c:v>
                </c:pt>
                <c:pt idx="2045" formatCode="General">
                  <c:v>74.690817479464712</c:v>
                </c:pt>
                <c:pt idx="2046" formatCode="General">
                  <c:v>74.698591713513224</c:v>
                </c:pt>
                <c:pt idx="2047" formatCode="General">
                  <c:v>74.706368229759406</c:v>
                </c:pt>
                <c:pt idx="2048" formatCode="General">
                  <c:v>74.714147037652538</c:v>
                </c:pt>
                <c:pt idx="2049" formatCode="General">
                  <c:v>74.721928146665192</c:v>
                </c:pt>
                <c:pt idx="2050" formatCode="General">
                  <c:v>74.729711566293247</c:v>
                </c:pt>
                <c:pt idx="2051" formatCode="General">
                  <c:v>74.737497306056113</c:v>
                </c:pt>
                <c:pt idx="2052" formatCode="General">
                  <c:v>74.745285375496778</c:v>
                </c:pt>
                <c:pt idx="2053" formatCode="General">
                  <c:v>74.753075784181945</c:v>
                </c:pt>
                <c:pt idx="2054" formatCode="General">
                  <c:v>74.760868541702152</c:v>
                </c:pt>
                <c:pt idx="2055" formatCode="General">
                  <c:v>74.768663657671894</c:v>
                </c:pt>
                <c:pt idx="2056" formatCode="General">
                  <c:v>74.776461141729698</c:v>
                </c:pt>
                <c:pt idx="2057" formatCode="General">
                  <c:v>74.784261003538347</c:v>
                </c:pt>
                <c:pt idx="2058" formatCode="General">
                  <c:v>74.792063252784843</c:v>
                </c:pt>
                <c:pt idx="2059" formatCode="General">
                  <c:v>74.799867899180683</c:v>
                </c:pt>
                <c:pt idx="2060" formatCode="General">
                  <c:v>74.807674952461852</c:v>
                </c:pt>
                <c:pt idx="2061" formatCode="General">
                  <c:v>74.815484422389019</c:v>
                </c:pt>
                <c:pt idx="2062" formatCode="General">
                  <c:v>74.82329631874768</c:v>
                </c:pt>
                <c:pt idx="2063" formatCode="General">
                  <c:v>74.831110651348169</c:v>
                </c:pt>
                <c:pt idx="2064" formatCode="General">
                  <c:v>74.83892743002589</c:v>
                </c:pt>
                <c:pt idx="2065" formatCode="General">
                  <c:v>74.846746664641401</c:v>
                </c:pt>
                <c:pt idx="2066" formatCode="General">
                  <c:v>74.85456836508051</c:v>
                </c:pt>
                <c:pt idx="2067" formatCode="General">
                  <c:v>74.862392541254493</c:v>
                </c:pt>
                <c:pt idx="2068" formatCode="General">
                  <c:v>74.870219203100064</c:v>
                </c:pt>
                <c:pt idx="2069" formatCode="General">
                  <c:v>74.878048360579669</c:v>
                </c:pt>
                <c:pt idx="2070" formatCode="General">
                  <c:v>74.885880023681494</c:v>
                </c:pt>
                <c:pt idx="2071" formatCode="General">
                  <c:v>74.893714202419631</c:v>
                </c:pt>
                <c:pt idx="2072" formatCode="General">
                  <c:v>74.90155090683426</c:v>
                </c:pt>
                <c:pt idx="2073" formatCode="General">
                  <c:v>74.909390146991669</c:v>
                </c:pt>
                <c:pt idx="2074" formatCode="General">
                  <c:v>74.917231932984464</c:v>
                </c:pt>
                <c:pt idx="2075" formatCode="General">
                  <c:v>74.925076274931655</c:v>
                </c:pt>
                <c:pt idx="2076" formatCode="General">
                  <c:v>74.932923182978854</c:v>
                </c:pt>
                <c:pt idx="2077" formatCode="General">
                  <c:v>74.940772667298319</c:v>
                </c:pt>
                <c:pt idx="2078" formatCode="General">
                  <c:v>74.94862473808918</c:v>
                </c:pt>
                <c:pt idx="2079" formatCode="General">
                  <c:v>74.95647940557744</c:v>
                </c:pt>
                <c:pt idx="2080" formatCode="General">
                  <c:v>74.964336680016245</c:v>
                </c:pt>
                <c:pt idx="2081" formatCode="General">
                  <c:v>74.972196571685956</c:v>
                </c:pt>
                <c:pt idx="2082" formatCode="General">
                  <c:v>74.980059090894315</c:v>
                </c:pt>
                <c:pt idx="2083" formatCode="General">
                  <c:v>74.987924247976494</c:v>
                </c:pt>
                <c:pt idx="2084" formatCode="General">
                  <c:v>74.995792053295361</c:v>
                </c:pt>
                <c:pt idx="2085" formatCode="General">
                  <c:v>75.00366251724148</c:v>
                </c:pt>
                <c:pt idx="2086" formatCode="General">
                  <c:v>75.011535650233412</c:v>
                </c:pt>
                <c:pt idx="2087" formatCode="General">
                  <c:v>75.019411462717684</c:v>
                </c:pt>
                <c:pt idx="2088" formatCode="General">
                  <c:v>75.027289965169032</c:v>
                </c:pt>
                <c:pt idx="2089" formatCode="General">
                  <c:v>75.035171168090557</c:v>
                </c:pt>
                <c:pt idx="2090" formatCode="General">
                  <c:v>75.043055082013765</c:v>
                </c:pt>
                <c:pt idx="2091" formatCode="General">
                  <c:v>75.050941717498787</c:v>
                </c:pt>
                <c:pt idx="2092" formatCode="General">
                  <c:v>75.058831085134543</c:v>
                </c:pt>
                <c:pt idx="2093" formatCode="General">
                  <c:v>75.066723195538813</c:v>
                </c:pt>
                <c:pt idx="2094" formatCode="General">
                  <c:v>75.074618059358414</c:v>
                </c:pt>
                <c:pt idx="2095" formatCode="General">
                  <c:v>75.082515687269392</c:v>
                </c:pt>
                <c:pt idx="2096" formatCode="General">
                  <c:v>75.09041608997704</c:v>
                </c:pt>
                <c:pt idx="2097" formatCode="General">
                  <c:v>75.098319278216238</c:v>
                </c:pt>
                <c:pt idx="2098" formatCode="General">
                  <c:v>75.10622526275138</c:v>
                </c:pt>
                <c:pt idx="2099" formatCode="General">
                  <c:v>75.114134054376734</c:v>
                </c:pt>
                <c:pt idx="2100" formatCode="General">
                  <c:v>75.122045663916438</c:v>
                </c:pt>
                <c:pt idx="2101" formatCode="General">
                  <c:v>75.129960102224672</c:v>
                </c:pt>
                <c:pt idx="2102" formatCode="General">
                  <c:v>75.137877380185955</c:v>
                </c:pt>
                <c:pt idx="2103" formatCode="General">
                  <c:v>75.145797508715077</c:v>
                </c:pt>
                <c:pt idx="2104" formatCode="General">
                  <c:v>75.15372049875738</c:v>
                </c:pt>
                <c:pt idx="2105" formatCode="General">
                  <c:v>75.161646361288916</c:v>
                </c:pt>
                <c:pt idx="2106" formatCode="General">
                  <c:v>75.169575107316561</c:v>
                </c:pt>
                <c:pt idx="2107" formatCode="General">
                  <c:v>75.177506747878212</c:v>
                </c:pt>
                <c:pt idx="2108" formatCode="General">
                  <c:v>75.18544129404286</c:v>
                </c:pt>
                <c:pt idx="2109" formatCode="General">
                  <c:v>75.193378756910832</c:v>
                </c:pt>
                <c:pt idx="2110" formatCode="General">
                  <c:v>75.201319147613958</c:v>
                </c:pt>
                <c:pt idx="2111" formatCode="General">
                  <c:v>75.209262477315619</c:v>
                </c:pt>
                <c:pt idx="2112" formatCode="General">
                  <c:v>75.21720875721104</c:v>
                </c:pt>
                <c:pt idx="2113" formatCode="General">
                  <c:v>75.225157998527379</c:v>
                </c:pt>
                <c:pt idx="2114" formatCode="General">
                  <c:v>75.233110212523883</c:v>
                </c:pt>
                <c:pt idx="2115" formatCode="General">
                  <c:v>75.241065410492084</c:v>
                </c:pt>
                <c:pt idx="2116" formatCode="General">
                  <c:v>75.24902360375593</c:v>
                </c:pt>
                <c:pt idx="2117" formatCode="General">
                  <c:v>75.256984803671983</c:v>
                </c:pt>
                <c:pt idx="2118" formatCode="General">
                  <c:v>75.264949021629604</c:v>
                </c:pt>
                <c:pt idx="2119" formatCode="General">
                  <c:v>75.272916269050995</c:v>
                </c:pt>
                <c:pt idx="2120" formatCode="General">
                  <c:v>75.280886557391526</c:v>
                </c:pt>
                <c:pt idx="2121" formatCode="General">
                  <c:v>75.288859898139833</c:v>
                </c:pt>
                <c:pt idx="2122" formatCode="General">
                  <c:v>75.296836302817937</c:v>
                </c:pt>
                <c:pt idx="2123" formatCode="General">
                  <c:v>75.304815782981521</c:v>
                </c:pt>
                <c:pt idx="2124" formatCode="General">
                  <c:v>75.312798350220007</c:v>
                </c:pt>
                <c:pt idx="2125" formatCode="General">
                  <c:v>75.320784016156793</c:v>
                </c:pt>
                <c:pt idx="2126" formatCode="General">
                  <c:v>75.328772792449371</c:v>
                </c:pt>
                <c:pt idx="2127" formatCode="General">
                  <c:v>75.336764690789536</c:v>
                </c:pt>
                <c:pt idx="2128" formatCode="General">
                  <c:v>75.344759722903603</c:v>
                </c:pt>
                <c:pt idx="2129" formatCode="General">
                  <c:v>75.352757900552476</c:v>
                </c:pt>
                <c:pt idx="2130" formatCode="General">
                  <c:v>75.360759235531916</c:v>
                </c:pt>
                <c:pt idx="2131" formatCode="General">
                  <c:v>75.368763739672673</c:v>
                </c:pt>
                <c:pt idx="2132" formatCode="General">
                  <c:v>75.376771424840712</c:v>
                </c:pt>
                <c:pt idx="2133" formatCode="General">
                  <c:v>75.384782302937325</c:v>
                </c:pt>
                <c:pt idx="2134" formatCode="General">
                  <c:v>75.392796385899359</c:v>
                </c:pt>
                <c:pt idx="2135" formatCode="General">
                  <c:v>75.400813685699418</c:v>
                </c:pt>
                <c:pt idx="2136" formatCode="General">
                  <c:v>75.408834214346015</c:v>
                </c:pt>
                <c:pt idx="2137" formatCode="General">
                  <c:v>75.416857983883702</c:v>
                </c:pt>
                <c:pt idx="2138" formatCode="General">
                  <c:v>75.42488500639341</c:v>
                </c:pt>
                <c:pt idx="2139" formatCode="General">
                  <c:v>75.43291529399248</c:v>
                </c:pt>
                <c:pt idx="2140" formatCode="General">
                  <c:v>75.440948858834915</c:v>
                </c:pt>
                <c:pt idx="2141" formatCode="General">
                  <c:v>75.448985713111611</c:v>
                </c:pt>
                <c:pt idx="2142" formatCode="General">
                  <c:v>75.45702586905044</c:v>
                </c:pt>
                <c:pt idx="2143" formatCode="General">
                  <c:v>75.465069338916564</c:v>
                </c:pt>
                <c:pt idx="2144" formatCode="General">
                  <c:v>75.473116135012532</c:v>
                </c:pt>
                <c:pt idx="2145" formatCode="General">
                  <c:v>75.481166269678525</c:v>
                </c:pt>
                <c:pt idx="2146" formatCode="General">
                  <c:v>75.489219755292552</c:v>
                </c:pt>
                <c:pt idx="2147" formatCode="General">
                  <c:v>75.497276604270581</c:v>
                </c:pt>
                <c:pt idx="2148" formatCode="General">
                  <c:v>75.505336829066877</c:v>
                </c:pt>
                <c:pt idx="2149" formatCode="General">
                  <c:v>75.513400442174046</c:v>
                </c:pt>
                <c:pt idx="2150" formatCode="General">
                  <c:v>75.521467456123275</c:v>
                </c:pt>
                <c:pt idx="2151" formatCode="General">
                  <c:v>75.529537883484636</c:v>
                </c:pt>
                <c:pt idx="2152" formatCode="General">
                  <c:v>75.537611736867149</c:v>
                </c:pt>
                <c:pt idx="2153" formatCode="General">
                  <c:v>75.545689028919099</c:v>
                </c:pt>
                <c:pt idx="2154" formatCode="General">
                  <c:v>75.553769772328124</c:v>
                </c:pt>
                <c:pt idx="2155" formatCode="General">
                  <c:v>75.561853979821564</c:v>
                </c:pt>
                <c:pt idx="2156" formatCode="General">
                  <c:v>75.569941664166507</c:v>
                </c:pt>
                <c:pt idx="2157" formatCode="General">
                  <c:v>75.578032838170159</c:v>
                </c:pt>
                <c:pt idx="2158" formatCode="General">
                  <c:v>75.586127514679902</c:v>
                </c:pt>
                <c:pt idx="2159" formatCode="General">
                  <c:v>75.594225706583643</c:v>
                </c:pt>
                <c:pt idx="2160" formatCode="General">
                  <c:v>75.602327426809921</c:v>
                </c:pt>
                <c:pt idx="2161" formatCode="General">
                  <c:v>75.610432688328217</c:v>
                </c:pt>
                <c:pt idx="2162" formatCode="General">
                  <c:v>75.618541504149022</c:v>
                </c:pt>
                <c:pt idx="2163" formatCode="General">
                  <c:v>75.626653887324238</c:v>
                </c:pt>
                <c:pt idx="2164" formatCode="General">
                  <c:v>75.634769850947237</c:v>
                </c:pt>
                <c:pt idx="2165" formatCode="General">
                  <c:v>75.642889408153195</c:v>
                </c:pt>
                <c:pt idx="2166" formatCode="General">
                  <c:v>75.651012572119242</c:v>
                </c:pt>
                <c:pt idx="2167" formatCode="General">
                  <c:v>75.659139356064699</c:v>
                </c:pt>
                <c:pt idx="2168" formatCode="General">
                  <c:v>75.66726977325132</c:v>
                </c:pt>
                <c:pt idx="2169" formatCode="General">
                  <c:v>75.675403836983506</c:v>
                </c:pt>
                <c:pt idx="2170" formatCode="General">
                  <c:v>75.683541560608518</c:v>
                </c:pt>
                <c:pt idx="2171" formatCode="General">
                  <c:v>75.691682957516733</c:v>
                </c:pt>
                <c:pt idx="2172" formatCode="General">
                  <c:v>75.699828041141814</c:v>
                </c:pt>
                <c:pt idx="2173" formatCode="General">
                  <c:v>75.707976824961051</c:v>
                </c:pt>
                <c:pt idx="2174" formatCode="General">
                  <c:v>75.716129322495476</c:v>
                </c:pt>
                <c:pt idx="2175" formatCode="General">
                  <c:v>75.724285547310174</c:v>
                </c:pt>
                <c:pt idx="2176" formatCode="General">
                  <c:v>75.732445513014412</c:v>
                </c:pt>
                <c:pt idx="2177" formatCode="General">
                  <c:v>75.740609233262063</c:v>
                </c:pt>
                <c:pt idx="2178" formatCode="General">
                  <c:v>75.748776721751653</c:v>
                </c:pt>
                <c:pt idx="2179" formatCode="General">
                  <c:v>75.756947992226685</c:v>
                </c:pt>
                <c:pt idx="2180" formatCode="General">
                  <c:v>75.765123058475936</c:v>
                </c:pt>
                <c:pt idx="2181" formatCode="General">
                  <c:v>75.773301934333531</c:v>
                </c:pt>
                <c:pt idx="2182" formatCode="General">
                  <c:v>75.781484633679398</c:v>
                </c:pt>
                <c:pt idx="2183" formatCode="General">
                  <c:v>75.789671170439334</c:v>
                </c:pt>
                <c:pt idx="2184" formatCode="General">
                  <c:v>75.797861558585353</c:v>
                </c:pt>
                <c:pt idx="2185" formatCode="General">
                  <c:v>75.806055812135895</c:v>
                </c:pt>
                <c:pt idx="2186" formatCode="General">
                  <c:v>75.814253945156096</c:v>
                </c:pt>
                <c:pt idx="2187" formatCode="General">
                  <c:v>75.822455971758046</c:v>
                </c:pt>
                <c:pt idx="2188" formatCode="General">
                  <c:v>75.830661906100985</c:v>
                </c:pt>
                <c:pt idx="2189" formatCode="General">
                  <c:v>75.838871762391648</c:v>
                </c:pt>
                <c:pt idx="2190" formatCode="General">
                  <c:v>75.84708555488443</c:v>
                </c:pt>
                <c:pt idx="2191" formatCode="General">
                  <c:v>75.855303297881733</c:v>
                </c:pt>
                <c:pt idx="2192" formatCode="General">
                  <c:v>75.863525005734118</c:v>
                </c:pt>
                <c:pt idx="2193" formatCode="General">
                  <c:v>75.871750692840678</c:v>
                </c:pt>
                <c:pt idx="2194" formatCode="General">
                  <c:v>75.879980373649232</c:v>
                </c:pt>
                <c:pt idx="2195" formatCode="General">
                  <c:v>75.888214062656601</c:v>
                </c:pt>
                <c:pt idx="2196" formatCode="General">
                  <c:v>75.896451774408931</c:v>
                </c:pt>
                <c:pt idx="2197" formatCode="General">
                  <c:v>75.904693523501848</c:v>
                </c:pt>
                <c:pt idx="2198" formatCode="General">
                  <c:v>75.912939324580805</c:v>
                </c:pt>
                <c:pt idx="2199" formatCode="General">
                  <c:v>75.921189192341387</c:v>
                </c:pt>
                <c:pt idx="2200" formatCode="General">
                  <c:v>75.929443141529489</c:v>
                </c:pt>
                <c:pt idx="2201" formatCode="General">
                  <c:v>75.937701186941666</c:v>
                </c:pt>
                <c:pt idx="2202" formatCode="General">
                  <c:v>75.94596334342539</c:v>
                </c:pt>
                <c:pt idx="2203" formatCode="General">
                  <c:v>75.954229625879293</c:v>
                </c:pt>
                <c:pt idx="2204" formatCode="General">
                  <c:v>75.962500049253507</c:v>
                </c:pt>
                <c:pt idx="2205" formatCode="General">
                  <c:v>75.970774628549918</c:v>
                </c:pt>
                <c:pt idx="2206" formatCode="General">
                  <c:v>75.979053378822442</c:v>
                </c:pt>
                <c:pt idx="2207" formatCode="General">
                  <c:v>75.987336315177316</c:v>
                </c:pt>
                <c:pt idx="2208" formatCode="General">
                  <c:v>75.995623452773401</c:v>
                </c:pt>
                <c:pt idx="2209" formatCode="General">
                  <c:v>76.003914806822451</c:v>
                </c:pt>
                <c:pt idx="2210" formatCode="General">
                  <c:v>76.012210392589424</c:v>
                </c:pt>
                <c:pt idx="2211" formatCode="General">
                  <c:v>76.020510225392769</c:v>
                </c:pt>
                <c:pt idx="2212" formatCode="General">
                  <c:v>76.028814320604724</c:v>
                </c:pt>
                <c:pt idx="2213" formatCode="General">
                  <c:v>76.037122693651582</c:v>
                </c:pt>
                <c:pt idx="2214" formatCode="General">
                  <c:v>76.045435360014068</c:v>
                </c:pt>
                <c:pt idx="2215" formatCode="General">
                  <c:v>76.053752335227543</c:v>
                </c:pt>
                <c:pt idx="2216" formatCode="General">
                  <c:v>76.062073634882381</c:v>
                </c:pt>
                <c:pt idx="2217" formatCode="General">
                  <c:v>76.070399274624251</c:v>
                </c:pt>
                <c:pt idx="2218" formatCode="General">
                  <c:v>76.078729270154412</c:v>
                </c:pt>
                <c:pt idx="2219" formatCode="General">
                  <c:v>76.087063637230088</c:v>
                </c:pt>
                <c:pt idx="2220" formatCode="General">
                  <c:v>76.095402391664635</c:v>
                </c:pt>
                <c:pt idx="2221" formatCode="General">
                  <c:v>76.103745549328039</c:v>
                </c:pt>
                <c:pt idx="2222" formatCode="General">
                  <c:v>76.112093126147073</c:v>
                </c:pt>
                <c:pt idx="2223" formatCode="General">
                  <c:v>76.120445138105737</c:v>
                </c:pt>
                <c:pt idx="2224" formatCode="General">
                  <c:v>76.128801601245499</c:v>
                </c:pt>
                <c:pt idx="2225" formatCode="General">
                  <c:v>76.137162531665652</c:v>
                </c:pt>
                <c:pt idx="2226" formatCode="General">
                  <c:v>76.145527945523597</c:v>
                </c:pt>
                <c:pt idx="2227" formatCode="General">
                  <c:v>76.153897859035297</c:v>
                </c:pt>
                <c:pt idx="2228" formatCode="General">
                  <c:v>76.162272288475393</c:v>
                </c:pt>
                <c:pt idx="2229" formatCode="General">
                  <c:v>76.170651250177741</c:v>
                </c:pt>
                <c:pt idx="2230" formatCode="General">
                  <c:v>76.179034760535657</c:v>
                </c:pt>
                <c:pt idx="2231" formatCode="General">
                  <c:v>76.187422836002241</c:v>
                </c:pt>
                <c:pt idx="2232" formatCode="General">
                  <c:v>76.195815493090691</c:v>
                </c:pt>
                <c:pt idx="2233" formatCode="General">
                  <c:v>76.204212748374772</c:v>
                </c:pt>
                <c:pt idx="2234" formatCode="General">
                  <c:v>76.212614618489013</c:v>
                </c:pt>
                <c:pt idx="2235" formatCode="General">
                  <c:v>76.221021120129137</c:v>
                </c:pt>
                <c:pt idx="2236" formatCode="General">
                  <c:v>76.229432270052357</c:v>
                </c:pt>
                <c:pt idx="2237" formatCode="General">
                  <c:v>76.237848085077786</c:v>
                </c:pt>
                <c:pt idx="2238" formatCode="General">
                  <c:v>76.246268582086742</c:v>
                </c:pt>
                <c:pt idx="2239" formatCode="General">
                  <c:v>76.254693778023125</c:v>
                </c:pt>
                <c:pt idx="2240" formatCode="General">
                  <c:v>76.26312368989376</c:v>
                </c:pt>
                <c:pt idx="2241" formatCode="General">
                  <c:v>76.27155833476877</c:v>
                </c:pt>
                <c:pt idx="2242" formatCode="General">
                  <c:v>76.27999772978194</c:v>
                </c:pt>
                <c:pt idx="2243" formatCode="General">
                  <c:v>76.288441892131075</c:v>
                </c:pt>
                <c:pt idx="2244" formatCode="General">
                  <c:v>76.296890839078344</c:v>
                </c:pt>
                <c:pt idx="2245" formatCode="General">
                  <c:v>76.305344587950714</c:v>
                </c:pt>
                <c:pt idx="2246" formatCode="General">
                  <c:v>76.313803156140267</c:v>
                </c:pt>
                <c:pt idx="2247" formatCode="General">
                  <c:v>76.322266561104612</c:v>
                </c:pt>
                <c:pt idx="2248" formatCode="General">
                  <c:v>76.330734820367198</c:v>
                </c:pt>
                <c:pt idx="2249" formatCode="General">
                  <c:v>76.339207951517778</c:v>
                </c:pt>
                <c:pt idx="2250" formatCode="General">
                  <c:v>76.347685972212744</c:v>
                </c:pt>
                <c:pt idx="2251" formatCode="General">
                  <c:v>76.356168900175547</c:v>
                </c:pt>
                <c:pt idx="2252" formatCode="General">
                  <c:v>76.364656753197039</c:v>
                </c:pt>
                <c:pt idx="2253" formatCode="General">
                  <c:v>76.373149549135874</c:v>
                </c:pt>
                <c:pt idx="2254" formatCode="General">
                  <c:v>76.381647305918975</c:v>
                </c:pt>
                <c:pt idx="2255" formatCode="General">
                  <c:v>76.390150041541801</c:v>
                </c:pt>
                <c:pt idx="2256" formatCode="General">
                  <c:v>76.39865777406888</c:v>
                </c:pt>
                <c:pt idx="2257" formatCode="General">
                  <c:v>76.407170521634129</c:v>
                </c:pt>
                <c:pt idx="2258" formatCode="General">
                  <c:v>76.415688302441282</c:v>
                </c:pt>
                <c:pt idx="2259" formatCode="General">
                  <c:v>76.424211134764292</c:v>
                </c:pt>
                <c:pt idx="2260" formatCode="General">
                  <c:v>76.43273903694778</c:v>
                </c:pt>
                <c:pt idx="2261" formatCode="General">
                  <c:v>76.441272027407365</c:v>
                </c:pt>
                <c:pt idx="2262" formatCode="General">
                  <c:v>76.449810124630233</c:v>
                </c:pt>
                <c:pt idx="2263" formatCode="General">
                  <c:v>76.458353347175347</c:v>
                </c:pt>
                <c:pt idx="2264" formatCode="General">
                  <c:v>76.466901713674034</c:v>
                </c:pt>
                <c:pt idx="2265" formatCode="General">
                  <c:v>76.475455242830392</c:v>
                </c:pt>
                <c:pt idx="2266" formatCode="General">
                  <c:v>76.48401395342168</c:v>
                </c:pt>
                <c:pt idx="2267" formatCode="General">
                  <c:v>76.49257786429871</c:v>
                </c:pt>
                <c:pt idx="2268" formatCode="General">
                  <c:v>76.501146994386374</c:v>
                </c:pt>
                <c:pt idx="2269" formatCode="General">
                  <c:v>76.509721362684047</c:v>
                </c:pt>
                <c:pt idx="2270" formatCode="General">
                  <c:v>76.518300988266006</c:v>
                </c:pt>
                <c:pt idx="2271" formatCode="General">
                  <c:v>76.526885890281918</c:v>
                </c:pt>
                <c:pt idx="2272" formatCode="General">
                  <c:v>76.53547608795725</c:v>
                </c:pt>
                <c:pt idx="2273" formatCode="General">
                  <c:v>76.544071600593753</c:v>
                </c:pt>
                <c:pt idx="2274" formatCode="General">
                  <c:v>76.552672447569847</c:v>
                </c:pt>
                <c:pt idx="2275" formatCode="General">
                  <c:v>76.561278648341215</c:v>
                </c:pt>
                <c:pt idx="2276" formatCode="General">
                  <c:v>76.569890222441117</c:v>
                </c:pt>
                <c:pt idx="2277" formatCode="General">
                  <c:v>76.578507189480959</c:v>
                </c:pt>
                <c:pt idx="2278" formatCode="General">
                  <c:v>76.587129569150733</c:v>
                </c:pt>
                <c:pt idx="2279" formatCode="General">
                  <c:v>76.595757381219428</c:v>
                </c:pt>
                <c:pt idx="2280" formatCode="General">
                  <c:v>76.604390645535631</c:v>
                </c:pt>
                <c:pt idx="2281" formatCode="General">
                  <c:v>76.613029382027904</c:v>
                </c:pt>
                <c:pt idx="2282" formatCode="General">
                  <c:v>76.621673610705258</c:v>
                </c:pt>
                <c:pt idx="2283" formatCode="General">
                  <c:v>76.630323351657722</c:v>
                </c:pt>
                <c:pt idx="2284" formatCode="General">
                  <c:v>76.638978625056808</c:v>
                </c:pt>
                <c:pt idx="2285" formatCode="General">
                  <c:v>76.647639451155953</c:v>
                </c:pt>
                <c:pt idx="2286" formatCode="General">
                  <c:v>76.656305850291048</c:v>
                </c:pt>
                <c:pt idx="2287" formatCode="General">
                  <c:v>76.664977842880973</c:v>
                </c:pt>
                <c:pt idx="2288" formatCode="General">
                  <c:v>76.673655449428054</c:v>
                </c:pt>
                <c:pt idx="2289" formatCode="General">
                  <c:v>76.682338690518577</c:v>
                </c:pt>
                <c:pt idx="2290" formatCode="General">
                  <c:v>76.691027586823338</c:v>
                </c:pt>
                <c:pt idx="2291" formatCode="General">
                  <c:v>76.699722159098116</c:v>
                </c:pt>
                <c:pt idx="2292" formatCode="General">
                  <c:v>76.708422428184207</c:v>
                </c:pt>
                <c:pt idx="2293" formatCode="General">
                  <c:v>76.717128415008958</c:v>
                </c:pt>
                <c:pt idx="2294" formatCode="General">
                  <c:v>76.7258401405863</c:v>
                </c:pt>
                <c:pt idx="2295" formatCode="General">
                  <c:v>76.734557626017249</c:v>
                </c:pt>
                <c:pt idx="2296" formatCode="General">
                  <c:v>76.743280892490489</c:v>
                </c:pt>
                <c:pt idx="2297" formatCode="General">
                  <c:v>76.752009961282894</c:v>
                </c:pt>
                <c:pt idx="2298" formatCode="General">
                  <c:v>76.760744853759988</c:v>
                </c:pt>
                <c:pt idx="2299" formatCode="General">
                  <c:v>76.769485591376636</c:v>
                </c:pt>
                <c:pt idx="2300" formatCode="General">
                  <c:v>76.77823219567756</c:v>
                </c:pt>
                <c:pt idx="2301" formatCode="General">
                  <c:v>76.786984688297807</c:v>
                </c:pt>
                <c:pt idx="2302" formatCode="General">
                  <c:v>76.79574309096337</c:v>
                </c:pt>
                <c:pt idx="2303" formatCode="General">
                  <c:v>76.804507425491778</c:v>
                </c:pt>
                <c:pt idx="2304" formatCode="General">
                  <c:v>76.813277713792644</c:v>
                </c:pt>
                <c:pt idx="2305" formatCode="General">
                  <c:v>76.822053977868237</c:v>
                </c:pt>
                <c:pt idx="2306" formatCode="General">
                  <c:v>76.830836239814047</c:v>
                </c:pt>
                <c:pt idx="2307" formatCode="General">
                  <c:v>76.839624521819374</c:v>
                </c:pt>
                <c:pt idx="2308" formatCode="General">
                  <c:v>76.848418846167945</c:v>
                </c:pt>
                <c:pt idx="2309" formatCode="General">
                  <c:v>76.85721923523846</c:v>
                </c:pt>
                <c:pt idx="2310" formatCode="General">
                  <c:v>76.866025711505245</c:v>
                </c:pt>
                <c:pt idx="2311" formatCode="General">
                  <c:v>76.874838297538801</c:v>
                </c:pt>
                <c:pt idx="2312" formatCode="General">
                  <c:v>76.883657016006438</c:v>
                </c:pt>
                <c:pt idx="2313" formatCode="General">
                  <c:v>76.892481889672865</c:v>
                </c:pt>
                <c:pt idx="2314" formatCode="General">
                  <c:v>76.901312941400832</c:v>
                </c:pt>
                <c:pt idx="2315" formatCode="General">
                  <c:v>76.910150194151726</c:v>
                </c:pt>
                <c:pt idx="2316" formatCode="General">
                  <c:v>76.918993670986254</c:v>
                </c:pt>
                <c:pt idx="2317" formatCode="General">
                  <c:v>76.92784339506494</c:v>
                </c:pt>
                <c:pt idx="2318" formatCode="General">
                  <c:v>76.936699389648908</c:v>
                </c:pt>
                <c:pt idx="2319" formatCode="General">
                  <c:v>76.945561678100489</c:v>
                </c:pt>
                <c:pt idx="2320" formatCode="General">
                  <c:v>76.954430283883752</c:v>
                </c:pt>
                <c:pt idx="2321" formatCode="General">
                  <c:v>76.963305230565339</c:v>
                </c:pt>
                <c:pt idx="2322" formatCode="General">
                  <c:v>76.972186541814935</c:v>
                </c:pt>
                <c:pt idx="2323" formatCode="General">
                  <c:v>76.981074241406063</c:v>
                </c:pt>
                <c:pt idx="2324" formatCode="General">
                  <c:v>76.98996835321671</c:v>
                </c:pt>
                <c:pt idx="2325" formatCode="General">
                  <c:v>76.998868901229969</c:v>
                </c:pt>
                <c:pt idx="2326" formatCode="General">
                  <c:v>77.007775909534743</c:v>
                </c:pt>
                <c:pt idx="2327" formatCode="General">
                  <c:v>77.016689402326435</c:v>
                </c:pt>
                <c:pt idx="2328" formatCode="General">
                  <c:v>77.025609403907595</c:v>
                </c:pt>
                <c:pt idx="2329" formatCode="General">
                  <c:v>77.034535938688691</c:v>
                </c:pt>
                <c:pt idx="2330" formatCode="General">
                  <c:v>77.043469031188692</c:v>
                </c:pt>
                <c:pt idx="2331" formatCode="General">
                  <c:v>77.052408706035877</c:v>
                </c:pt>
                <c:pt idx="2332" formatCode="General">
                  <c:v>77.061354987968514</c:v>
                </c:pt>
                <c:pt idx="2333" formatCode="General">
                  <c:v>77.070307901835548</c:v>
                </c:pt>
                <c:pt idx="2334" formatCode="General">
                  <c:v>77.079267472597337</c:v>
                </c:pt>
                <c:pt idx="2335" formatCode="General">
                  <c:v>77.088233725326404</c:v>
                </c:pt>
                <c:pt idx="2336" formatCode="General">
                  <c:v>77.097206685208121</c:v>
                </c:pt>
                <c:pt idx="2337" formatCode="General">
                  <c:v>77.106186377541491</c:v>
                </c:pt>
                <c:pt idx="2338" formatCode="General">
                  <c:v>77.115172827739883</c:v>
                </c:pt>
                <c:pt idx="2339" formatCode="General">
                  <c:v>77.124166061331792</c:v>
                </c:pt>
                <c:pt idx="2340" formatCode="General">
                  <c:v>77.133166103961557</c:v>
                </c:pt>
                <c:pt idx="2341" formatCode="General">
                  <c:v>77.142172981390132</c:v>
                </c:pt>
                <c:pt idx="2342" formatCode="General">
                  <c:v>77.151186719495925</c:v>
                </c:pt>
                <c:pt idx="2343" formatCode="General">
                  <c:v>77.16020734427552</c:v>
                </c:pt>
                <c:pt idx="2344" formatCode="General">
                  <c:v>77.169234881844389</c:v>
                </c:pt>
                <c:pt idx="2345" formatCode="General">
                  <c:v>77.178269358437845</c:v>
                </c:pt>
                <c:pt idx="2346" formatCode="General">
                  <c:v>77.18731080041168</c:v>
                </c:pt>
                <c:pt idx="2347" formatCode="General">
                  <c:v>77.196359234243104</c:v>
                </c:pt>
                <c:pt idx="2348" formatCode="General">
                  <c:v>77.205414686531412</c:v>
                </c:pt>
                <c:pt idx="2349" formatCode="General">
                  <c:v>77.214477183998909</c:v>
                </c:pt>
                <c:pt idx="2350" formatCode="General">
                  <c:v>77.223546753491675</c:v>
                </c:pt>
                <c:pt idx="2351" formatCode="General">
                  <c:v>77.232623421980421</c:v>
                </c:pt>
                <c:pt idx="2352" formatCode="General">
                  <c:v>77.241707216561338</c:v>
                </c:pt>
                <c:pt idx="2353" formatCode="General">
                  <c:v>77.250798164456882</c:v>
                </c:pt>
                <c:pt idx="2354" formatCode="General">
                  <c:v>77.259896293016681</c:v>
                </c:pt>
                <c:pt idx="2355" formatCode="General">
                  <c:v>77.26900162971836</c:v>
                </c:pt>
                <c:pt idx="2356" formatCode="General">
                  <c:v>77.278114202168453</c:v>
                </c:pt>
                <c:pt idx="2357" formatCode="General">
                  <c:v>77.287234038103151</c:v>
                </c:pt>
                <c:pt idx="2358" formatCode="General">
                  <c:v>77.296361165389385</c:v>
                </c:pt>
                <c:pt idx="2359" formatCode="General">
                  <c:v>77.30549561202551</c:v>
                </c:pt>
                <c:pt idx="2360" formatCode="General">
                  <c:v>77.31463740614231</c:v>
                </c:pt>
                <c:pt idx="2361" formatCode="General">
                  <c:v>77.323786576003869</c:v>
                </c:pt>
                <c:pt idx="2362" formatCode="General">
                  <c:v>77.332943150008504</c:v>
                </c:pt>
                <c:pt idx="2363" formatCode="General">
                  <c:v>77.342107156689622</c:v>
                </c:pt>
                <c:pt idx="2364" formatCode="General">
                  <c:v>77.351278624716741</c:v>
                </c:pt>
                <c:pt idx="2365" formatCode="General">
                  <c:v>77.360457582896316</c:v>
                </c:pt>
                <c:pt idx="2366" formatCode="General">
                  <c:v>77.369644060172746</c:v>
                </c:pt>
                <c:pt idx="2367" formatCode="General">
                  <c:v>77.378838085629312</c:v>
                </c:pt>
                <c:pt idx="2368" formatCode="General">
                  <c:v>77.38803968848913</c:v>
                </c:pt>
                <c:pt idx="2369" formatCode="General">
                  <c:v>77.397248898116089</c:v>
                </c:pt>
                <c:pt idx="2370" formatCode="General">
                  <c:v>77.406465744015904</c:v>
                </c:pt>
                <c:pt idx="2371" formatCode="General">
                  <c:v>77.415690255836978</c:v>
                </c:pt>
                <c:pt idx="2372" formatCode="General">
                  <c:v>77.424922463371487</c:v>
                </c:pt>
                <c:pt idx="2373" formatCode="General">
                  <c:v>77.43416239655636</c:v>
                </c:pt>
                <c:pt idx="2374" formatCode="General">
                  <c:v>77.443410085474241</c:v>
                </c:pt>
                <c:pt idx="2375" formatCode="General">
                  <c:v>77.452665560354589</c:v>
                </c:pt>
                <c:pt idx="2376" formatCode="General">
                  <c:v>77.461928851574584</c:v>
                </c:pt>
                <c:pt idx="2377" formatCode="General">
                  <c:v>77.471199989660292</c:v>
                </c:pt>
                <c:pt idx="2378" formatCode="General">
                  <c:v>77.48047900528762</c:v>
                </c:pt>
                <c:pt idx="2379" formatCode="General">
                  <c:v>77.489765929283394</c:v>
                </c:pt>
                <c:pt idx="2380" formatCode="General">
                  <c:v>77.499060792626423</c:v>
                </c:pt>
                <c:pt idx="2381" formatCode="General">
                  <c:v>77.508363626448556</c:v>
                </c:pt>
                <c:pt idx="2382" formatCode="General">
                  <c:v>77.517674462035771</c:v>
                </c:pt>
                <c:pt idx="2383" formatCode="General">
                  <c:v>77.526993330829328</c:v>
                </c:pt>
                <c:pt idx="2384" formatCode="General">
                  <c:v>77.536320264426692</c:v>
                </c:pt>
                <c:pt idx="2385" formatCode="General">
                  <c:v>77.545655294582843</c:v>
                </c:pt>
                <c:pt idx="2386" formatCode="General">
                  <c:v>77.554998453211297</c:v>
                </c:pt>
                <c:pt idx="2387" formatCode="General">
                  <c:v>77.564349772385228</c:v>
                </c:pt>
                <c:pt idx="2388" formatCode="General">
                  <c:v>77.573709284338634</c:v>
                </c:pt>
                <c:pt idx="2389" formatCode="General">
                  <c:v>77.58307702146746</c:v>
                </c:pt>
                <c:pt idx="2390" formatCode="General">
                  <c:v>77.592453016330822</c:v>
                </c:pt>
                <c:pt idx="2391" formatCode="General">
                  <c:v>77.601837301652054</c:v>
                </c:pt>
                <c:pt idx="2392" formatCode="General">
                  <c:v>77.611229910320034</c:v>
                </c:pt>
                <c:pt idx="2393" formatCode="General">
                  <c:v>77.62063087539029</c:v>
                </c:pt>
                <c:pt idx="2394" formatCode="General">
                  <c:v>77.630040230086166</c:v>
                </c:pt>
                <c:pt idx="2395" formatCode="General">
                  <c:v>77.639458007800144</c:v>
                </c:pt>
                <c:pt idx="2396" formatCode="General">
                  <c:v>77.648884242094965</c:v>
                </c:pt>
                <c:pt idx="2397" formatCode="General">
                  <c:v>77.65831896670494</c:v>
                </c:pt>
                <c:pt idx="2398" formatCode="General">
                  <c:v>77.667762215537138</c:v>
                </c:pt>
                <c:pt idx="2399" formatCode="General">
                  <c:v>77.677214022672686</c:v>
                </c:pt>
                <c:pt idx="2400" formatCode="General">
                  <c:v>77.686674422368</c:v>
                </c:pt>
                <c:pt idx="2401" formatCode="General">
                  <c:v>77.69614344905608</c:v>
                </c:pt>
                <c:pt idx="2402" formatCode="General">
                  <c:v>77.705621137347862</c:v>
                </c:pt>
                <c:pt idx="2403" formatCode="General">
                  <c:v>77.71510752203335</c:v>
                </c:pt>
                <c:pt idx="2404" formatCode="General">
                  <c:v>77.724602638083155</c:v>
                </c:pt>
                <c:pt idx="2405" formatCode="General">
                  <c:v>77.734106520649661</c:v>
                </c:pt>
                <c:pt idx="2406" formatCode="General">
                  <c:v>77.743619205068441</c:v>
                </c:pt>
                <c:pt idx="2407" formatCode="General">
                  <c:v>77.75314072685957</c:v>
                </c:pt>
                <c:pt idx="2408" formatCode="General">
                  <c:v>77.762671121728999</c:v>
                </c:pt>
                <c:pt idx="2409" formatCode="General">
                  <c:v>77.772210425569966</c:v>
                </c:pt>
                <c:pt idx="2410" formatCode="General">
                  <c:v>77.781758674464342</c:v>
                </c:pt>
                <c:pt idx="2411" formatCode="General">
                  <c:v>77.791315904684069</c:v>
                </c:pt>
                <c:pt idx="2412" formatCode="General">
                  <c:v>77.800882152692509</c:v>
                </c:pt>
                <c:pt idx="2413" formatCode="General">
                  <c:v>77.810457455146008</c:v>
                </c:pt>
                <c:pt idx="2414" formatCode="General">
                  <c:v>77.820041848895158</c:v>
                </c:pt>
                <c:pt idx="2415" formatCode="General">
                  <c:v>77.829635370986438</c:v>
                </c:pt>
                <c:pt idx="2416" formatCode="General">
                  <c:v>77.83923805866354</c:v>
                </c:pt>
                <c:pt idx="2417" formatCode="General">
                  <c:v>77.848849949368955</c:v>
                </c:pt>
                <c:pt idx="2418" formatCode="General">
                  <c:v>77.85847108074536</c:v>
                </c:pt>
                <c:pt idx="2419" formatCode="General">
                  <c:v>77.868101490637272</c:v>
                </c:pt>
                <c:pt idx="2420" formatCode="General">
                  <c:v>77.877741217092478</c:v>
                </c:pt>
                <c:pt idx="2421" formatCode="General">
                  <c:v>77.887390298363542</c:v>
                </c:pt>
                <c:pt idx="2422" formatCode="General">
                  <c:v>77.897048772909457</c:v>
                </c:pt>
                <c:pt idx="2423" formatCode="General">
                  <c:v>77.906716679397206</c:v>
                </c:pt>
                <c:pt idx="2424" formatCode="General">
                  <c:v>77.916394056703268</c:v>
                </c:pt>
                <c:pt idx="2425" formatCode="General">
                  <c:v>77.926080943915295</c:v>
                </c:pt>
                <c:pt idx="2426" formatCode="General">
                  <c:v>77.935777380333676</c:v>
                </c:pt>
                <c:pt idx="2427" formatCode="General">
                  <c:v>77.945483405473226</c:v>
                </c:pt>
                <c:pt idx="2428" formatCode="General">
                  <c:v>77.955199059064753</c:v>
                </c:pt>
                <c:pt idx="2429" formatCode="General">
                  <c:v>77.964924381056846</c:v>
                </c:pt>
                <c:pt idx="2430" formatCode="General">
                  <c:v>77.974659411617381</c:v>
                </c:pt>
                <c:pt idx="2431" formatCode="General">
                  <c:v>77.984404191135368</c:v>
                </c:pt>
                <c:pt idx="2432" formatCode="General">
                  <c:v>77.994158760222618</c:v>
                </c:pt>
                <c:pt idx="2433" formatCode="General">
                  <c:v>78.003923159715441</c:v>
                </c:pt>
                <c:pt idx="2434" formatCode="General">
                  <c:v>78.013697430676416</c:v>
                </c:pt>
                <c:pt idx="2435" formatCode="General">
                  <c:v>78.023481614396147</c:v>
                </c:pt>
                <c:pt idx="2436" formatCode="General">
                  <c:v>78.033275752395056</c:v>
                </c:pt>
                <c:pt idx="2437" formatCode="General">
                  <c:v>78.043079886425161</c:v>
                </c:pt>
                <c:pt idx="2438" formatCode="General">
                  <c:v>78.052894058471935</c:v>
                </c:pt>
                <c:pt idx="2439" formatCode="General">
                  <c:v>78.062718310756054</c:v>
                </c:pt>
                <c:pt idx="2440" formatCode="General">
                  <c:v>78.072552685735317</c:v>
                </c:pt>
                <c:pt idx="2441" formatCode="General">
                  <c:v>78.082397226106522</c:v>
                </c:pt>
                <c:pt idx="2442" formatCode="General">
                  <c:v>78.092251974807326</c:v>
                </c:pt>
                <c:pt idx="2443" formatCode="General">
                  <c:v>78.102116975018106</c:v>
                </c:pt>
                <c:pt idx="2444" formatCode="General">
                  <c:v>78.111992270164023</c:v>
                </c:pt>
                <c:pt idx="2445" formatCode="General">
                  <c:v>78.121877903916797</c:v>
                </c:pt>
                <c:pt idx="2446" formatCode="General">
                  <c:v>78.131773920196778</c:v>
                </c:pt>
                <c:pt idx="2447" formatCode="General">
                  <c:v>78.141680363174942</c:v>
                </c:pt>
                <c:pt idx="2448" formatCode="General">
                  <c:v>78.151597277274817</c:v>
                </c:pt>
                <c:pt idx="2449" formatCode="General">
                  <c:v>78.16152470717455</c:v>
                </c:pt>
                <c:pt idx="2450" formatCode="General">
                  <c:v>78.171462697808991</c:v>
                </c:pt>
                <c:pt idx="2451" formatCode="General">
                  <c:v>78.181411294371671</c:v>
                </c:pt>
                <c:pt idx="2452" formatCode="General">
                  <c:v>78.191370542316946</c:v>
                </c:pt>
                <c:pt idx="2453" formatCode="General">
                  <c:v>78.201340487362131</c:v>
                </c:pt>
                <c:pt idx="2454" formatCode="General">
                  <c:v>78.21132117548953</c:v>
                </c:pt>
                <c:pt idx="2455" formatCode="General">
                  <c:v>78.221312652948697</c:v>
                </c:pt>
                <c:pt idx="2456" formatCode="General">
                  <c:v>78.231314966258537</c:v>
                </c:pt>
                <c:pt idx="2457" formatCode="General">
                  <c:v>78.241328162209527</c:v>
                </c:pt>
                <c:pt idx="2458" formatCode="General">
                  <c:v>78.251352287865942</c:v>
                </c:pt>
                <c:pt idx="2459" formatCode="General">
                  <c:v>78.261387390568032</c:v>
                </c:pt>
                <c:pt idx="2460" formatCode="General">
                  <c:v>78.271433517934426</c:v>
                </c:pt>
                <c:pt idx="2461" formatCode="General">
                  <c:v>78.28149071786423</c:v>
                </c:pt>
                <c:pt idx="2462" formatCode="General">
                  <c:v>78.291559038539503</c:v>
                </c:pt>
                <c:pt idx="2463" formatCode="General">
                  <c:v>78.301638528427489</c:v>
                </c:pt>
                <c:pt idx="2464" formatCode="General">
                  <c:v>78.311729236283014</c:v>
                </c:pt>
                <c:pt idx="2465" formatCode="General">
                  <c:v>78.321831211150894</c:v>
                </c:pt>
                <c:pt idx="2466" formatCode="General">
                  <c:v>78.331944502368273</c:v>
                </c:pt>
                <c:pt idx="2467" formatCode="General">
                  <c:v>78.342069159567103</c:v>
                </c:pt>
                <c:pt idx="2468" formatCode="General">
                  <c:v>78.35220523267661</c:v>
                </c:pt>
                <c:pt idx="2469" formatCode="General">
                  <c:v>78.362352771925742</c:v>
                </c:pt>
                <c:pt idx="2470" formatCode="General">
                  <c:v>78.372511827845727</c:v>
                </c:pt>
                <c:pt idx="2471" formatCode="General">
                  <c:v>78.382682451272558</c:v>
                </c:pt>
                <c:pt idx="2472" formatCode="General">
                  <c:v>78.392864693349608</c:v>
                </c:pt>
                <c:pt idx="2473" formatCode="General">
                  <c:v>78.403058605530191</c:v>
                </c:pt>
                <c:pt idx="2474" formatCode="General">
                  <c:v>78.413264239580144</c:v>
                </c:pt>
                <c:pt idx="2475" formatCode="General">
                  <c:v>78.423481647580545</c:v>
                </c:pt>
                <c:pt idx="2476" formatCode="General">
                  <c:v>78.433710881930381</c:v>
                </c:pt>
                <c:pt idx="2477" formatCode="General">
                  <c:v>78.443951995349181</c:v>
                </c:pt>
                <c:pt idx="2478" formatCode="General">
                  <c:v>78.454205040879813</c:v>
                </c:pt>
                <c:pt idx="2479" formatCode="General">
                  <c:v>78.464470071891228</c:v>
                </c:pt>
                <c:pt idx="2480" formatCode="General">
                  <c:v>78.474747142081242</c:v>
                </c:pt>
                <c:pt idx="2481" formatCode="General">
                  <c:v>78.485036305479369</c:v>
                </c:pt>
                <c:pt idx="2482" formatCode="General">
                  <c:v>78.495337616449646</c:v>
                </c:pt>
                <c:pt idx="2483" formatCode="General">
                  <c:v>78.505651129693575</c:v>
                </c:pt>
                <c:pt idx="2484" formatCode="General">
                  <c:v>78.51597690025298</c:v>
                </c:pt>
                <c:pt idx="2485" formatCode="General">
                  <c:v>78.526314983512947</c:v>
                </c:pt>
                <c:pt idx="2486" formatCode="General">
                  <c:v>78.536665435204895</c:v>
                </c:pt>
                <c:pt idx="2487" formatCode="General">
                  <c:v>78.54702831140942</c:v>
                </c:pt>
                <c:pt idx="2488" formatCode="General">
                  <c:v>78.55740366855953</c:v>
                </c:pt>
                <c:pt idx="2489" formatCode="General">
                  <c:v>78.567791563443578</c:v>
                </c:pt>
                <c:pt idx="2490" formatCode="General">
                  <c:v>78.578192053208411</c:v>
                </c:pt>
                <c:pt idx="2491" formatCode="General">
                  <c:v>78.588605195362575</c:v>
                </c:pt>
                <c:pt idx="2492" formatCode="General">
                  <c:v>78.599031047779405</c:v>
                </c:pt>
                <c:pt idx="2493" formatCode="General">
                  <c:v>78.609469668700314</c:v>
                </c:pt>
                <c:pt idx="2494" formatCode="General">
                  <c:v>78.619921116737956</c:v>
                </c:pt>
                <c:pt idx="2495" formatCode="General">
                  <c:v>78.630385450879658</c:v>
                </c:pt>
                <c:pt idx="2496" formatCode="General">
                  <c:v>78.640862730490554</c:v>
                </c:pt>
                <c:pt idx="2497" formatCode="General">
                  <c:v>78.651353015317099</c:v>
                </c:pt>
                <c:pt idx="2498" formatCode="General">
                  <c:v>78.661856365490451</c:v>
                </c:pt>
                <c:pt idx="2499" formatCode="General">
                  <c:v>78.672372841529807</c:v>
                </c:pt>
                <c:pt idx="2500" formatCode="General">
                  <c:v>78.682902504345961</c:v>
                </c:pt>
                <c:pt idx="2501" formatCode="General">
                  <c:v>78.69344541524481</c:v>
                </c:pt>
                <c:pt idx="2502" formatCode="General">
                  <c:v>78.704001635930894</c:v>
                </c:pt>
                <c:pt idx="2503" formatCode="General">
                  <c:v>78.714571228511019</c:v>
                </c:pt>
                <c:pt idx="2504" formatCode="General">
                  <c:v>78.725154255497813</c:v>
                </c:pt>
                <c:pt idx="2505" formatCode="General">
                  <c:v>78.735750779813543</c:v>
                </c:pt>
                <c:pt idx="2506" formatCode="General">
                  <c:v>78.746360864793701</c:v>
                </c:pt>
                <c:pt idx="2507" formatCode="General">
                  <c:v>78.756984574190795</c:v>
                </c:pt>
                <c:pt idx="2508" formatCode="General">
                  <c:v>78.767621972178233</c:v>
                </c:pt>
                <c:pt idx="2509" formatCode="General">
                  <c:v>78.778273123354097</c:v>
                </c:pt>
                <c:pt idx="2510" formatCode="General">
                  <c:v>78.788938092745028</c:v>
                </c:pt>
                <c:pt idx="2511" formatCode="General">
                  <c:v>78.799616945810229</c:v>
                </c:pt>
                <c:pt idx="2512" formatCode="General">
                  <c:v>78.810309748445405</c:v>
                </c:pt>
                <c:pt idx="2513" formatCode="General">
                  <c:v>78.821016566986771</c:v>
                </c:pt>
                <c:pt idx="2514" formatCode="General">
                  <c:v>78.831737468215181</c:v>
                </c:pt>
                <c:pt idx="2515" formatCode="General">
                  <c:v>78.842472519360257</c:v>
                </c:pt>
                <c:pt idx="2516" formatCode="General">
                  <c:v>78.853221788104506</c:v>
                </c:pt>
                <c:pt idx="2517" formatCode="General">
                  <c:v>78.863985342587554</c:v>
                </c:pt>
                <c:pt idx="2518" formatCode="General">
                  <c:v>78.874763251410499</c:v>
                </c:pt>
                <c:pt idx="2519" formatCode="General">
                  <c:v>78.885555583640112</c:v>
                </c:pt>
                <c:pt idx="2520" formatCode="General">
                  <c:v>78.896362408813332</c:v>
                </c:pt>
                <c:pt idx="2521" formatCode="General">
                  <c:v>78.907183796941553</c:v>
                </c:pt>
                <c:pt idx="2522" formatCode="General">
                  <c:v>78.918019818515262</c:v>
                </c:pt>
                <c:pt idx="2523" formatCode="General">
                  <c:v>78.928870544508428</c:v>
                </c:pt>
                <c:pt idx="2524" formatCode="General">
                  <c:v>78.939736046383189</c:v>
                </c:pt>
                <c:pt idx="2525" formatCode="General">
                  <c:v>78.950616396094418</c:v>
                </c:pt>
                <c:pt idx="2526" formatCode="General">
                  <c:v>78.961511666094495</c:v>
                </c:pt>
                <c:pt idx="2527" formatCode="General">
                  <c:v>78.972421929337969</c:v>
                </c:pt>
                <c:pt idx="2528" formatCode="General">
                  <c:v>78.983347259286447</c:v>
                </c:pt>
                <c:pt idx="2529" formatCode="General">
                  <c:v>78.994287729913438</c:v>
                </c:pt>
                <c:pt idx="2530" formatCode="General">
                  <c:v>79.005243415709273</c:v>
                </c:pt>
                <c:pt idx="2531" formatCode="General">
                  <c:v>79.016214391686077</c:v>
                </c:pt>
                <c:pt idx="2532" formatCode="General">
                  <c:v>79.027200733382841</c:v>
                </c:pt>
                <c:pt idx="2533" formatCode="General">
                  <c:v>79.038202516870555</c:v>
                </c:pt>
                <c:pt idx="2534" formatCode="General">
                  <c:v>79.049219818757308</c:v>
                </c:pt>
                <c:pt idx="2535" formatCode="General">
                  <c:v>79.060252716193602</c:v>
                </c:pt>
                <c:pt idx="2536" formatCode="General">
                  <c:v>79.071301286877599</c:v>
                </c:pt>
                <c:pt idx="2537" formatCode="General">
                  <c:v>79.082365609060503</c:v>
                </c:pt>
                <c:pt idx="2538" formatCode="General">
                  <c:v>79.093445761552005</c:v>
                </c:pt>
                <c:pt idx="2539" formatCode="General">
                  <c:v>79.104541823725782</c:v>
                </c:pt>
                <c:pt idx="2540" formatCode="General">
                  <c:v>79.115653875525027</c:v>
                </c:pt>
                <c:pt idx="2541" formatCode="General">
                  <c:v>79.126781997468143</c:v>
                </c:pt>
                <c:pt idx="2542" formatCode="General">
                  <c:v>79.13792627065439</c:v>
                </c:pt>
                <c:pt idx="2543" formatCode="General">
                  <c:v>79.149086776769764</c:v>
                </c:pt>
                <c:pt idx="2544" formatCode="General">
                  <c:v>79.160263598092683</c:v>
                </c:pt>
                <c:pt idx="2545" formatCode="General">
                  <c:v>79.171456817500129</c:v>
                </c:pt>
                <c:pt idx="2546" formatCode="General">
                  <c:v>79.182666518473411</c:v>
                </c:pt>
                <c:pt idx="2547" formatCode="General">
                  <c:v>79.193892785104495</c:v>
                </c:pt>
                <c:pt idx="2548" formatCode="General">
                  <c:v>79.205135702101899</c:v>
                </c:pt>
                <c:pt idx="2549" formatCode="General">
                  <c:v>79.216395354797172</c:v>
                </c:pt>
                <c:pt idx="2550" formatCode="General">
                  <c:v>79.227671829150992</c:v>
                </c:pt>
                <c:pt idx="2551" formatCode="General">
                  <c:v>79.238965211759691</c:v>
                </c:pt>
                <c:pt idx="2552" formatCode="General">
                  <c:v>79.250275589861729</c:v>
                </c:pt>
                <c:pt idx="2553" formatCode="General">
                  <c:v>79.261603051344167</c:v>
                </c:pt>
                <c:pt idx="2554" formatCode="General">
                  <c:v>79.272947684749383</c:v>
                </c:pt>
                <c:pt idx="2555" formatCode="General">
                  <c:v>79.284309579281796</c:v>
                </c:pt>
                <c:pt idx="2556" formatCode="General">
                  <c:v>79.295688824814633</c:v>
                </c:pt>
                <c:pt idx="2557" formatCode="General">
                  <c:v>79.307085511896886</c:v>
                </c:pt>
                <c:pt idx="2558" formatCode="General">
                  <c:v>79.318499731760269</c:v>
                </c:pt>
                <c:pt idx="2559" formatCode="General">
                  <c:v>79.329931576326373</c:v>
                </c:pt>
                <c:pt idx="2560" formatCode="General">
                  <c:v>79.341381138213762</c:v>
                </c:pt>
                <c:pt idx="2561" formatCode="General">
                  <c:v>79.352848510745261</c:v>
                </c:pt>
                <c:pt idx="2562" formatCode="General">
                  <c:v>79.364333787955388</c:v>
                </c:pt>
                <c:pt idx="2563" formatCode="General">
                  <c:v>79.375837064597761</c:v>
                </c:pt>
                <c:pt idx="2564" formatCode="General">
                  <c:v>79.387358436152695</c:v>
                </c:pt>
                <c:pt idx="2565" formatCode="General">
                  <c:v>79.398897998834869</c:v>
                </c:pt>
                <c:pt idx="2566" formatCode="General">
                  <c:v>79.410455849601064</c:v>
                </c:pt>
                <c:pt idx="2567" formatCode="General">
                  <c:v>79.422032086158055</c:v>
                </c:pt>
                <c:pt idx="2568" formatCode="General">
                  <c:v>79.433626806970636</c:v>
                </c:pt>
                <c:pt idx="2569" formatCode="General">
                  <c:v>79.445240111269641</c:v>
                </c:pt>
                <c:pt idx="2570" formatCode="General">
                  <c:v>79.456872099060135</c:v>
                </c:pt>
                <c:pt idx="2571" formatCode="General">
                  <c:v>79.468522871129821</c:v>
                </c:pt>
                <c:pt idx="2572" formatCode="General">
                  <c:v>79.480192529057334</c:v>
                </c:pt>
                <c:pt idx="2573" formatCode="General">
                  <c:v>79.491881175220811</c:v>
                </c:pt>
                <c:pt idx="2574" formatCode="General">
                  <c:v>79.503588912806634</c:v>
                </c:pt>
                <c:pt idx="2575" formatCode="General">
                  <c:v>79.51531584581808</c:v>
                </c:pt>
                <c:pt idx="2576" formatCode="General">
                  <c:v>79.527062079084232</c:v>
                </c:pt>
                <c:pt idx="2577" formatCode="General">
                  <c:v>79.538827718269076</c:v>
                </c:pt>
                <c:pt idx="2578" formatCode="General">
                  <c:v>79.550612869880524</c:v>
                </c:pt>
                <c:pt idx="2579" formatCode="General">
                  <c:v>79.562417641279737</c:v>
                </c:pt>
                <c:pt idx="2580" formatCode="General">
                  <c:v>79.574242140690501</c:v>
                </c:pt>
                <c:pt idx="2581" formatCode="General">
                  <c:v>79.586086477208767</c:v>
                </c:pt>
                <c:pt idx="2582" formatCode="General">
                  <c:v>79.59795076081231</c:v>
                </c:pt>
                <c:pt idx="2583" formatCode="General">
                  <c:v>79.609835102370425</c:v>
                </c:pt>
                <c:pt idx="2584" formatCode="General">
                  <c:v>79.621739613654029</c:v>
                </c:pt>
                <c:pt idx="2585" formatCode="General">
                  <c:v>79.63366440734552</c:v>
                </c:pt>
                <c:pt idx="2586" formatCode="General">
                  <c:v>79.645609597049187</c:v>
                </c:pt>
                <c:pt idx="2587" formatCode="General">
                  <c:v>79.657575297301392</c:v>
                </c:pt>
                <c:pt idx="2588" formatCode="General">
                  <c:v>79.669561623581231</c:v>
                </c:pt>
                <c:pt idx="2589" formatCode="General">
                  <c:v>79.681568692321022</c:v>
                </c:pt>
                <c:pt idx="2590" formatCode="General">
                  <c:v>79.693596620917234</c:v>
                </c:pt>
                <c:pt idx="2591" formatCode="General">
                  <c:v>79.705645527741382</c:v>
                </c:pt>
                <c:pt idx="2592" formatCode="General">
                  <c:v>79.717715532151146</c:v>
                </c:pt>
                <c:pt idx="2593" formatCode="General">
                  <c:v>79.729806754501666</c:v>
                </c:pt>
                <c:pt idx="2594" formatCode="General">
                  <c:v>79.741919316156981</c:v>
                </c:pt>
                <c:pt idx="2595" formatCode="General">
                  <c:v>79.754053339501638</c:v>
                </c:pt>
                <c:pt idx="2596" formatCode="General">
                  <c:v>79.766208947952407</c:v>
                </c:pt>
                <c:pt idx="2597" formatCode="General">
                  <c:v>79.778386265970298</c:v>
                </c:pt>
                <c:pt idx="2598" formatCode="General">
                  <c:v>79.790585419072642</c:v>
                </c:pt>
                <c:pt idx="2599" formatCode="General">
                  <c:v>79.802806533845413</c:v>
                </c:pt>
                <c:pt idx="2600" formatCode="General">
                  <c:v>79.815049737955661</c:v>
                </c:pt>
                <c:pt idx="2601" formatCode="General">
                  <c:v>79.827315160164275</c:v>
                </c:pt>
                <c:pt idx="2602" formatCode="General">
                  <c:v>79.839602930338685</c:v>
                </c:pt>
                <c:pt idx="2603" formatCode="General">
                  <c:v>79.851913179466024</c:v>
                </c:pt>
                <c:pt idx="2604" formatCode="General">
                  <c:v>79.864246039666355</c:v>
                </c:pt>
                <c:pt idx="2605" formatCode="General">
                  <c:v>79.876601644206019</c:v>
                </c:pt>
                <c:pt idx="2606" formatCode="General">
                  <c:v>79.88898012751136</c:v>
                </c:pt>
                <c:pt idx="2607" formatCode="General">
                  <c:v>79.901381625182552</c:v>
                </c:pt>
                <c:pt idx="2608" formatCode="General">
                  <c:v>79.91380627400757</c:v>
                </c:pt>
                <c:pt idx="2609" formatCode="General">
                  <c:v>79.926254211976598</c:v>
                </c:pt>
                <c:pt idx="2610" formatCode="General">
                  <c:v>79.938725578296356</c:v>
                </c:pt>
                <c:pt idx="2611" formatCode="General">
                  <c:v>79.95122051340492</c:v>
                </c:pt>
                <c:pt idx="2612" formatCode="General">
                  <c:v>79.963739158986584</c:v>
                </c:pt>
                <c:pt idx="2613" formatCode="General">
                  <c:v>79.976281657987002</c:v>
                </c:pt>
                <c:pt idx="2614" formatCode="General">
                  <c:v>79.988848154628641</c:v>
                </c:pt>
                <c:pt idx="2615" formatCode="General">
                  <c:v>80.001438794426349</c:v>
                </c:pt>
                <c:pt idx="2616" formatCode="General">
                  <c:v>80.014053724203251</c:v>
                </c:pt>
                <c:pt idx="2617" formatCode="General">
                  <c:v>80.026693092106854</c:v>
                </c:pt>
                <c:pt idx="2618" formatCode="General">
                  <c:v>80.039357047625401</c:v>
                </c:pt>
                <c:pt idx="2619" formatCode="General">
                  <c:v>80.052045741604488</c:v>
                </c:pt>
                <c:pt idx="2620" formatCode="General">
                  <c:v>80.06475932626401</c:v>
                </c:pt>
                <c:pt idx="2621" formatCode="General">
                  <c:v>80.077497955215208</c:v>
                </c:pt>
                <c:pt idx="2622" formatCode="General">
                  <c:v>80.090261783478155</c:v>
                </c:pt>
                <c:pt idx="2623" formatCode="General">
                  <c:v>80.103050967499456</c:v>
                </c:pt>
                <c:pt idx="2624" formatCode="General">
                  <c:v>80.115865665170162</c:v>
                </c:pt>
                <c:pt idx="2625" formatCode="General">
                  <c:v>80.128706035844118</c:v>
                </c:pt>
                <c:pt idx="2626" formatCode="General">
                  <c:v>80.141572240356439</c:v>
                </c:pt>
                <c:pt idx="2627" formatCode="General">
                  <c:v>80.154464441042364</c:v>
                </c:pt>
                <c:pt idx="2628" formatCode="General">
                  <c:v>80.167382801756531</c:v>
                </c:pt>
                <c:pt idx="2629" formatCode="General">
                  <c:v>80.180327487892271</c:v>
                </c:pt>
                <c:pt idx="2630" formatCode="General">
                  <c:v>80.193298666401532</c:v>
                </c:pt>
                <c:pt idx="2631" formatCode="General">
                  <c:v>80.206296505814905</c:v>
                </c:pt>
                <c:pt idx="2632" formatCode="General">
                  <c:v>80.219321176262056</c:v>
                </c:pt>
                <c:pt idx="2633" formatCode="General">
                  <c:v>80.232372849492549</c:v>
                </c:pt>
                <c:pt idx="2634" formatCode="General">
                  <c:v>80.2454516988969</c:v>
                </c:pt>
                <c:pt idx="2635" formatCode="General">
                  <c:v>80.258557899528043</c:v>
                </c:pt>
                <c:pt idx="2636" formatCode="General">
                  <c:v>80.271691628123165</c:v>
                </c:pt>
                <c:pt idx="2637" formatCode="General">
                  <c:v>80.284853063125865</c:v>
                </c:pt>
                <c:pt idx="2638" formatCode="General">
                  <c:v>80.298042384708708</c:v>
                </c:pt>
                <c:pt idx="2639" formatCode="General">
                  <c:v>80.311259774796113</c:v>
                </c:pt>
                <c:pt idx="2640" formatCode="General">
                  <c:v>80.324505417087707</c:v>
                </c:pt>
                <c:pt idx="2641" formatCode="General">
                  <c:v>80.337779497081982</c:v>
                </c:pt>
                <c:pt idx="2642" formatCode="General">
                  <c:v>80.3510822021004</c:v>
                </c:pt>
                <c:pt idx="2643" formatCode="General">
                  <c:v>80.364413721311948</c:v>
                </c:pt>
                <c:pt idx="2644" formatCode="General">
                  <c:v>80.377774245758005</c:v>
                </c:pt>
                <c:pt idx="2645" formatCode="General">
                  <c:v>80.391163968377683</c:v>
                </c:pt>
                <c:pt idx="2646" formatCode="General">
                  <c:v>80.404583084033703</c:v>
                </c:pt>
                <c:pt idx="2647" formatCode="General">
                  <c:v>80.418031789538517</c:v>
                </c:pt>
                <c:pt idx="2648" formatCode="General">
                  <c:v>80.43151028368105</c:v>
                </c:pt>
                <c:pt idx="2649" formatCode="General">
                  <c:v>80.445018767253842</c:v>
                </c:pt>
                <c:pt idx="2650" formatCode="General">
                  <c:v>80.458557443080608</c:v>
                </c:pt>
                <c:pt idx="2651" formatCode="General">
                  <c:v>80.47212651604444</c:v>
                </c:pt>
                <c:pt idx="2652" formatCode="General">
                  <c:v>80.485726193116335</c:v>
                </c:pt>
                <c:pt idx="2653" formatCode="General">
                  <c:v>80.499356683384221</c:v>
                </c:pt>
                <c:pt idx="2654" formatCode="General">
                  <c:v>80.513018198082676</c:v>
                </c:pt>
                <c:pt idx="2655" formatCode="General">
                  <c:v>80.526710950623041</c:v>
                </c:pt>
                <c:pt idx="2656" formatCode="General">
                  <c:v>80.540435156624056</c:v>
                </c:pt>
                <c:pt idx="2657" formatCode="General">
                  <c:v>80.554191033943042</c:v>
                </c:pt>
                <c:pt idx="2658" formatCode="General">
                  <c:v>80.567978802707756</c:v>
                </c:pt>
                <c:pt idx="2659" formatCode="General">
                  <c:v>80.581798685348645</c:v>
                </c:pt>
                <c:pt idx="2660" formatCode="General">
                  <c:v>80.595650906631874</c:v>
                </c:pt>
                <c:pt idx="2661" formatCode="General">
                  <c:v>80.609535693692735</c:v>
                </c:pt>
                <c:pt idx="2662" formatCode="General">
                  <c:v>80.62345327606991</c:v>
                </c:pt>
                <c:pt idx="2663" formatCode="General">
                  <c:v>80.637403885740085</c:v>
                </c:pt>
                <c:pt idx="2664" formatCode="General">
                  <c:v>80.651387757153486</c:v>
                </c:pt>
                <c:pt idx="2665" formatCode="General">
                  <c:v>80.665405127269821</c:v>
                </c:pt>
                <c:pt idx="2666" formatCode="General">
                  <c:v>80.679456235595026</c:v>
                </c:pt>
                <c:pt idx="2667" formatCode="General">
                  <c:v>80.693541324218629</c:v>
                </c:pt>
                <c:pt idx="2668" formatCode="General">
                  <c:v>80.707660637851902</c:v>
                </c:pt>
                <c:pt idx="2669" formatCode="General">
                  <c:v>80.721814423866562</c:v>
                </c:pt>
                <c:pt idx="2670" formatCode="General">
                  <c:v>80.736002932334387</c:v>
                </c:pt>
                <c:pt idx="2671" formatCode="General">
                  <c:v>80.750226416067434</c:v>
                </c:pt>
                <c:pt idx="2672" formatCode="General">
                  <c:v>80.764485130659054</c:v>
                </c:pt>
                <c:pt idx="2673" formatCode="General">
                  <c:v>80.778779334525709</c:v>
                </c:pt>
                <c:pt idx="2674" formatCode="General">
                  <c:v>80.793109288949651</c:v>
                </c:pt>
                <c:pt idx="2675" formatCode="General">
                  <c:v>80.807475258122182</c:v>
                </c:pt>
                <c:pt idx="2676" formatCode="General">
                  <c:v>80.821877509188056</c:v>
                </c:pt>
                <c:pt idx="2677" formatCode="General">
                  <c:v>80.836316312290492</c:v>
                </c:pt>
                <c:pt idx="2678" formatCode="General">
                  <c:v>80.850791940617185</c:v>
                </c:pt>
                <c:pt idx="2679" formatCode="General">
                  <c:v>80.865304670447173</c:v>
                </c:pt>
                <c:pt idx="2680" formatCode="General">
                  <c:v>80.879854781198617</c:v>
                </c:pt>
                <c:pt idx="2681" formatCode="General">
                  <c:v>80.894442555477482</c:v>
                </c:pt>
                <c:pt idx="2682" formatCode="General">
                  <c:v>80.909068279127297</c:v>
                </c:pt>
                <c:pt idx="2683" formatCode="General">
                  <c:v>80.923732241279751</c:v>
                </c:pt>
                <c:pt idx="2684" formatCode="General">
                  <c:v>80.938434734406385</c:v>
                </c:pt>
                <c:pt idx="2685" formatCode="General">
                  <c:v>80.953176054371212</c:v>
                </c:pt>
                <c:pt idx="2686" formatCode="General">
                  <c:v>80.967956500484547</c:v>
                </c:pt>
                <c:pt idx="2687" formatCode="General">
                  <c:v>80.982776375557833</c:v>
                </c:pt>
                <c:pt idx="2688" formatCode="General">
                  <c:v>80.997635985959491</c:v>
                </c:pt>
                <c:pt idx="2689" formatCode="General">
                  <c:v>81.012535641672045</c:v>
                </c:pt>
                <c:pt idx="2690" formatCode="General">
                  <c:v>81.027475656350305</c:v>
                </c:pt>
                <c:pt idx="2691" formatCode="General">
                  <c:v>81.042456347380821</c:v>
                </c:pt>
                <c:pt idx="2692" formatCode="General">
                  <c:v>81.057478035942466</c:v>
                </c:pt>
                <c:pt idx="2693" formatCode="General">
                  <c:v>81.072541047068299</c:v>
                </c:pt>
                <c:pt idx="2694" formatCode="General">
                  <c:v>81.087645709708809</c:v>
                </c:pt>
                <c:pt idx="2695" formatCode="General">
                  <c:v>81.102792356796257</c:v>
                </c:pt>
                <c:pt idx="2696" formatCode="General">
                  <c:v>81.117981325310581</c:v>
                </c:pt>
                <c:pt idx="2697" formatCode="General">
                  <c:v>81.133212956346526</c:v>
                </c:pt>
                <c:pt idx="2698" formatCode="General">
                  <c:v>81.148487595182289</c:v>
                </c:pt>
                <c:pt idx="2699" formatCode="General">
                  <c:v>81.163805591349572</c:v>
                </c:pt>
                <c:pt idx="2700" formatCode="General">
                  <c:v>81.179167298705082</c:v>
                </c:pt>
                <c:pt idx="2701" formatCode="General">
                  <c:v>81.194573075503598</c:v>
                </c:pt>
                <c:pt idx="2702" formatCode="General">
                  <c:v>81.210023284472655</c:v>
                </c:pt>
                <c:pt idx="2703" formatCode="General">
                  <c:v>81.225518292888708</c:v>
                </c:pt>
                <c:pt idx="2704" formatCode="General">
                  <c:v>81.241058472655055</c:v>
                </c:pt>
                <c:pt idx="2705" formatCode="General">
                  <c:v>81.256644200381388</c:v>
                </c:pt>
                <c:pt idx="2706" formatCode="General">
                  <c:v>81.272275857465146</c:v>
                </c:pt>
                <c:pt idx="2707" formatCode="General">
                  <c:v>81.287953830174473</c:v>
                </c:pt>
                <c:pt idx="2708" formatCode="General">
                  <c:v>81.303678509733317</c:v>
                </c:pt>
                <c:pt idx="2709" formatCode="General">
                  <c:v>81.319450292408078</c:v>
                </c:pt>
                <c:pt idx="2710" formatCode="General">
                  <c:v>81.335269579596329</c:v>
                </c:pt>
                <c:pt idx="2711" formatCode="General">
                  <c:v>81.351136777917645</c:v>
                </c:pt>
                <c:pt idx="2712" formatCode="General">
                  <c:v>81.36705229930611</c:v>
                </c:pt>
                <c:pt idx="2713" formatCode="General">
                  <c:v>81.383016561105379</c:v>
                </c:pt>
                <c:pt idx="2714" formatCode="General">
                  <c:v>81.399029986165445</c:v>
                </c:pt>
                <c:pt idx="2715" formatCode="General">
                  <c:v>81.415093002941916</c:v>
                </c:pt>
                <c:pt idx="2716" formatCode="General">
                  <c:v>81.431206045597349</c:v>
                </c:pt>
                <c:pt idx="2717" formatCode="General">
                  <c:v>81.447369554105094</c:v>
                </c:pt>
                <c:pt idx="2718" formatCode="General">
                  <c:v>81.463583974355402</c:v>
                </c:pt>
                <c:pt idx="2719" formatCode="General">
                  <c:v>81.479849758263981</c:v>
                </c:pt>
                <c:pt idx="2720" formatCode="General">
                  <c:v>81.496167363883274</c:v>
                </c:pt>
                <c:pt idx="2721" formatCode="General">
                  <c:v>81.512537255515952</c:v>
                </c:pt>
                <c:pt idx="2722" formatCode="General">
                  <c:v>81.528959903831577</c:v>
                </c:pt>
                <c:pt idx="2723" formatCode="General">
                  <c:v>81.545435785985546</c:v>
                </c:pt>
                <c:pt idx="2724" formatCode="General">
                  <c:v>81.561965385741203</c:v>
                </c:pt>
                <c:pt idx="2725" formatCode="General">
                  <c:v>81.578549193594668</c:v>
                </c:pt>
                <c:pt idx="2726" formatCode="General">
                  <c:v>81.59518770690272</c:v>
                </c:pt>
                <c:pt idx="2727" formatCode="General">
                  <c:v>81.611881430013781</c:v>
                </c:pt>
                <c:pt idx="2728" formatCode="General">
                  <c:v>81.62863087440202</c:v>
                </c:pt>
                <c:pt idx="2729" formatCode="General">
                  <c:v>81.645436558804789</c:v>
                </c:pt>
                <c:pt idx="2730" formatCode="General">
                  <c:v>81.662299009363338</c:v>
                </c:pt>
                <c:pt idx="2731" formatCode="General">
                  <c:v>81.679218759767039</c:v>
                </c:pt>
                <c:pt idx="2732" formatCode="General">
                  <c:v>81.696196351401198</c:v>
                </c:pt>
                <c:pt idx="2733" formatCode="General">
                  <c:v>81.713232333498425</c:v>
                </c:pt>
                <c:pt idx="2734" formatCode="General">
                  <c:v>81.730327263293958</c:v>
                </c:pt>
                <c:pt idx="2735" formatCode="General">
                  <c:v>81.747481706184701</c:v>
                </c:pt>
                <c:pt idx="2736" formatCode="General">
                  <c:v>81.76469623589243</c:v>
                </c:pt>
                <c:pt idx="2737" formatCode="General">
                  <c:v>81.781971434630961</c:v>
                </c:pt>
                <c:pt idx="2738" formatCode="General">
                  <c:v>81.799307893277842</c:v>
                </c:pt>
                <c:pt idx="2739" formatCode="General">
                  <c:v>81.81670621155007</c:v>
                </c:pt>
                <c:pt idx="2740" formatCode="General">
                  <c:v>81.834166998184742</c:v>
                </c:pt>
                <c:pt idx="2741" formatCode="General">
                  <c:v>81.851690871124134</c:v>
                </c:pt>
                <c:pt idx="2742" formatCode="General">
                  <c:v>81.869278457705548</c:v>
                </c:pt>
                <c:pt idx="2743" formatCode="General">
                  <c:v>81.886930394856421</c:v>
                </c:pt>
                <c:pt idx="2744" formatCode="General">
                  <c:v>81.904647329294207</c:v>
                </c:pt>
                <c:pt idx="2745" formatCode="General">
                  <c:v>81.922429917731819</c:v>
                </c:pt>
                <c:pt idx="2746" formatCode="General">
                  <c:v>81.940278827088505</c:v>
                </c:pt>
                <c:pt idx="2747" formatCode="General">
                  <c:v>81.958194734706126</c:v>
                </c:pt>
                <c:pt idx="2748" formatCode="General">
                  <c:v>81.976178328571606</c:v>
                </c:pt>
                <c:pt idx="2749" formatCode="General">
                  <c:v>81.994230307545152</c:v>
                </c:pt>
                <c:pt idx="2750" formatCode="General">
                  <c:v>82.012351381594783</c:v>
                </c:pt>
                <c:pt idx="2751" formatCode="General">
                  <c:v>82.030542272037252</c:v>
                </c:pt>
                <c:pt idx="2752" formatCode="General">
                  <c:v>82.048803711785567</c:v>
                </c:pt>
                <c:pt idx="2753" formatCode="General">
                  <c:v>82.067136445603481</c:v>
                </c:pt>
                <c:pt idx="2754" formatCode="General">
                  <c:v>82.085541230366914</c:v>
                </c:pt>
                <c:pt idx="2755" formatCode="General">
                  <c:v>82.104018835332752</c:v>
                </c:pt>
                <c:pt idx="2756" formatCode="General">
                  <c:v>82.122570042415362</c:v>
                </c:pt>
                <c:pt idx="2757" formatCode="General">
                  <c:v>82.141195646470621</c:v>
                </c:pt>
                <c:pt idx="2758" formatCode="General">
                  <c:v>82.159896455588367</c:v>
                </c:pt>
                <c:pt idx="2759" formatCode="General">
                  <c:v>82.178673291393039</c:v>
                </c:pt>
                <c:pt idx="2760" formatCode="General">
                  <c:v>82.197526989353065</c:v>
                </c:pt>
                <c:pt idx="2761" formatCode="General">
                  <c:v>82.216458399099182</c:v>
                </c:pt>
                <c:pt idx="2762" formatCode="General">
                  <c:v>82.235468384752039</c:v>
                </c:pt>
                <c:pt idx="2763" formatCode="General">
                  <c:v>82.254557825259525</c:v>
                </c:pt>
                <c:pt idx="2764" formatCode="General">
                  <c:v>82.273727614743933</c:v>
                </c:pt>
                <c:pt idx="2765" formatCode="General">
                  <c:v>82.292978662859497</c:v>
                </c:pt>
                <c:pt idx="2766" formatCode="General">
                  <c:v>82.312311895160619</c:v>
                </c:pt>
                <c:pt idx="2767" formatCode="General">
                  <c:v>82.331728253481231</c:v>
                </c:pt>
                <c:pt idx="2768" formatCode="General">
                  <c:v>82.351228696325478</c:v>
                </c:pt>
                <c:pt idx="2769" formatCode="General">
                  <c:v>82.370814199270612</c:v>
                </c:pt>
                <c:pt idx="2770" formatCode="General">
                  <c:v>82.390485755381832</c:v>
                </c:pt>
                <c:pt idx="2771" formatCode="General">
                  <c:v>82.41024437564036</c:v>
                </c:pt>
                <c:pt idx="2772" formatCode="General">
                  <c:v>82.430091089384476</c:v>
                </c:pt>
                <c:pt idx="2773" formatCode="General">
                  <c:v>82.450026944764488</c:v>
                </c:pt>
                <c:pt idx="2774" formatCode="General">
                  <c:v>82.470053009212052</c:v>
                </c:pt>
                <c:pt idx="2775" formatCode="General">
                  <c:v>82.4901703699243</c:v>
                </c:pt>
                <c:pt idx="2776" formatCode="General">
                  <c:v>82.510380134363402</c:v>
                </c:pt>
                <c:pt idx="2777" formatCode="General">
                  <c:v>82.530683430772115</c:v>
                </c:pt>
                <c:pt idx="2778" formatCode="General">
                  <c:v>82.55108140870621</c:v>
                </c:pt>
                <c:pt idx="2779" formatCode="General">
                  <c:v>82.571575239583865</c:v>
                </c:pt>
                <c:pt idx="2780" formatCode="General">
                  <c:v>82.592166117253399</c:v>
                </c:pt>
                <c:pt idx="2781" formatCode="General">
                  <c:v>82.612855258579501</c:v>
                </c:pt>
                <c:pt idx="2782" formatCode="General">
                  <c:v>82.633643904048952</c:v>
                </c:pt>
                <c:pt idx="2783" formatCode="General">
                  <c:v>82.654533318396773</c:v>
                </c:pt>
                <c:pt idx="2784" formatCode="General">
                  <c:v>82.675524791253139</c:v>
                </c:pt>
                <c:pt idx="2785" formatCode="General">
                  <c:v>82.69661963781256</c:v>
                </c:pt>
                <c:pt idx="2786" formatCode="General">
                  <c:v>82.717819199525621</c:v>
                </c:pt>
                <c:pt idx="2787" formatCode="General">
                  <c:v>82.739124844814697</c:v>
                </c:pt>
                <c:pt idx="2788" formatCode="General">
                  <c:v>82.760537969814365</c:v>
                </c:pt>
                <c:pt idx="2789" formatCode="General">
                  <c:v>82.782059999137658</c:v>
                </c:pt>
                <c:pt idx="2790" formatCode="General">
                  <c:v>82.80369238666924</c:v>
                </c:pt>
                <c:pt idx="2791" formatCode="General">
                  <c:v>82.825436616386625</c:v>
                </c:pt>
                <c:pt idx="2792" formatCode="General">
                  <c:v>82.84729420321078</c:v>
                </c:pt>
                <c:pt idx="2793" formatCode="General">
                  <c:v>82.86926669388707</c:v>
                </c:pt>
                <c:pt idx="2794" formatCode="General">
                  <c:v>82.891355667898324</c:v>
                </c:pt>
                <c:pt idx="2795" formatCode="General">
                  <c:v>82.913562738410988</c:v>
                </c:pt>
                <c:pt idx="2796" formatCode="General">
                  <c:v>82.935889553256132</c:v>
                </c:pt>
                <c:pt idx="2797" formatCode="General">
                  <c:v>82.958337795946804</c:v>
                </c:pt>
                <c:pt idx="2798" formatCode="General">
                  <c:v>82.980909186733186</c:v>
                </c:pt>
                <c:pt idx="2799" formatCode="General">
                  <c:v>83.00360548369764</c:v>
                </c:pt>
                <c:pt idx="2800" formatCode="General">
                  <c:v>83.026428483890982</c:v>
                </c:pt>
                <c:pt idx="2801" formatCode="General">
                  <c:v>83.049380024512317</c:v>
                </c:pt>
                <c:pt idx="2802" formatCode="General">
                  <c:v>83.072461984134293</c:v>
                </c:pt>
                <c:pt idx="2803" formatCode="General">
                  <c:v>83.095676283975834</c:v>
                </c:pt>
                <c:pt idx="2804" formatCode="General">
                  <c:v>83.119024889224548</c:v>
                </c:pt>
                <c:pt idx="2805" formatCode="General">
                  <c:v>83.142509810411553</c:v>
                </c:pt>
                <c:pt idx="2806" formatCode="General">
                  <c:v>83.166133104840739</c:v>
                </c:pt>
                <c:pt idx="2807" formatCode="General">
                  <c:v>83.189896878075331</c:v>
                </c:pt>
                <c:pt idx="2808" formatCode="General">
                  <c:v>83.213803285484659</c:v>
                </c:pt>
                <c:pt idx="2809" formatCode="General">
                  <c:v>83.237854533853934</c:v>
                </c:pt>
                <c:pt idx="2810" formatCode="General">
                  <c:v>83.262052883060107</c:v>
                </c:pt>
                <c:pt idx="2811" formatCode="General">
                  <c:v>83.286400647817331</c:v>
                </c:pt>
                <c:pt idx="2812" formatCode="General">
                  <c:v>83.310900199495364</c:v>
                </c:pt>
                <c:pt idx="2813" formatCode="General">
                  <c:v>83.335553968014679</c:v>
                </c:pt>
                <c:pt idx="2814" formatCode="General">
                  <c:v>83.360364443822263</c:v>
                </c:pt>
                <c:pt idx="2815" formatCode="General">
                  <c:v>83.385334179952139</c:v>
                </c:pt>
                <c:pt idx="2816" formatCode="General">
                  <c:v>83.410465794175238</c:v>
                </c:pt>
                <c:pt idx="2817" formatCode="General">
                  <c:v>83.435761971243323</c:v>
                </c:pt>
                <c:pt idx="2818" formatCode="General">
                  <c:v>83.461225465231593</c:v>
                </c:pt>
                <c:pt idx="2819" formatCode="General">
                  <c:v>83.486859101985999</c:v>
                </c:pt>
                <c:pt idx="2820" formatCode="General">
                  <c:v>83.512665781680028</c:v>
                </c:pt>
                <c:pt idx="2821" formatCode="General">
                  <c:v>83.538648481487883</c:v>
                </c:pt>
                <c:pt idx="2822" formatCode="General">
                  <c:v>83.564810258379779</c:v>
                </c:pt>
                <c:pt idx="2823" formatCode="General">
                  <c:v>83.591154252046366</c:v>
                </c:pt>
                <c:pt idx="2824" formatCode="General">
                  <c:v>83.617683687959897</c:v>
                </c:pt>
                <c:pt idx="2825" formatCode="General">
                  <c:v>83.64440188057938</c:v>
                </c:pt>
                <c:pt idx="2826" formatCode="General">
                  <c:v>83.671312236708317</c:v>
                </c:pt>
                <c:pt idx="2827" formatCode="General">
                  <c:v>83.698418259013806</c:v>
                </c:pt>
                <c:pt idx="2828" formatCode="General">
                  <c:v>83.725723549716378</c:v>
                </c:pt>
                <c:pt idx="2829" formatCode="General">
                  <c:v>83.75323181446079</c:v>
                </c:pt>
                <c:pt idx="2830" formatCode="General">
                  <c:v>83.780946866378571</c:v>
                </c:pt>
                <c:pt idx="2831" formatCode="General">
                  <c:v>83.808872630353676</c:v>
                </c:pt>
                <c:pt idx="2832" formatCode="General">
                  <c:v>83.837013147504109</c:v>
                </c:pt>
                <c:pt idx="2833" formatCode="General">
                  <c:v>83.865372579892295</c:v>
                </c:pt>
                <c:pt idx="2834" formatCode="General">
                  <c:v>83.893955215478783</c:v>
                </c:pt>
                <c:pt idx="2835" formatCode="General">
                  <c:v>83.92276547333465</c:v>
                </c:pt>
                <c:pt idx="2836" formatCode="General">
                  <c:v>83.95180790912876</c:v>
                </c:pt>
                <c:pt idx="2837" formatCode="General">
                  <c:v>83.981087220907924</c:v>
                </c:pt>
                <c:pt idx="2838" formatCode="General">
                  <c:v>84.010608255188828</c:v>
                </c:pt>
                <c:pt idx="2839" formatCode="General">
                  <c:v>84.0403760133822</c:v>
                </c:pt>
                <c:pt idx="2840" formatCode="General">
                  <c:v>84.070395658571655</c:v>
                </c:pt>
                <c:pt idx="2841" formatCode="General">
                  <c:v>84.100672522670635</c:v>
                </c:pt>
                <c:pt idx="2842" formatCode="General">
                  <c:v>84.13121211398358</c:v>
                </c:pt>
                <c:pt idx="2843" formatCode="General">
                  <c:v>84.162020125199035</c:v>
                </c:pt>
                <c:pt idx="2844" formatCode="General">
                  <c:v>84.193102441844772</c:v>
                </c:pt>
                <c:pt idx="2845" formatCode="General">
                  <c:v>84.224465151237837</c:v>
                </c:pt>
                <c:pt idx="2846" formatCode="General">
                  <c:v>84.256114551964387</c:v>
                </c:pt>
                <c:pt idx="2847" formatCode="General">
                  <c:v>84.288057163927959</c:v>
                </c:pt>
                <c:pt idx="2848" formatCode="General">
                  <c:v>84.320299739008135</c:v>
                </c:pt>
                <c:pt idx="2849" formatCode="General">
                  <c:v>84.352849272373959</c:v>
                </c:pt>
                <c:pt idx="2850" formatCode="General">
                  <c:v>84.385713014502272</c:v>
                </c:pt>
                <c:pt idx="2851" formatCode="General">
                  <c:v>84.418898483954067</c:v>
                </c:pt>
                <c:pt idx="2852" formatCode="General">
                  <c:v>84.452413480967337</c:v>
                </c:pt>
                <c:pt idx="2853" formatCode="General">
                  <c:v>84.486266101930568</c:v>
                </c:pt>
                <c:pt idx="2854" formatCode="General">
                  <c:v>84.520464754806184</c:v>
                </c:pt>
                <c:pt idx="2855" formatCode="General">
                  <c:v>84.555018175580472</c:v>
                </c:pt>
                <c:pt idx="2856" formatCode="General">
                  <c:v>84.589935445823528</c:v>
                </c:pt>
                <c:pt idx="2857" formatCode="General">
                  <c:v>84.625226011450835</c:v>
                </c:pt>
                <c:pt idx="2858" formatCode="General">
                  <c:v>84.660899702786963</c:v>
                </c:pt>
                <c:pt idx="2859" formatCode="General">
                  <c:v>84.696966756042343</c:v>
                </c:pt>
                <c:pt idx="2860" formatCode="General">
                  <c:v>84.733437836324541</c:v>
                </c:pt>
                <c:pt idx="2861" formatCode="General">
                  <c:v>84.770324062318551</c:v>
                </c:pt>
                <c:pt idx="2862" formatCode="General">
                  <c:v>84.807637032784257</c:v>
                </c:pt>
                <c:pt idx="2863" formatCode="General">
                  <c:v>84.845388855034997</c:v>
                </c:pt>
                <c:pt idx="2864" formatCode="General">
                  <c:v>84.883592175578613</c:v>
                </c:pt>
                <c:pt idx="2865" formatCode="General">
                  <c:v>84.922260213122513</c:v>
                </c:pt>
                <c:pt idx="2866" formatCode="General">
                  <c:v>84.961406794165782</c:v>
                </c:pt>
                <c:pt idx="2867" formatCode="General">
                  <c:v>85.001046391427607</c:v>
                </c:pt>
                <c:pt idx="2868" formatCode="General">
                  <c:v>85.041194165388774</c:v>
                </c:pt>
                <c:pt idx="2869" formatCode="General">
                  <c:v>85.081866009255805</c:v>
                </c:pt>
                <c:pt idx="2870" formatCode="General">
                  <c:v>85.123078597693706</c:v>
                </c:pt>
                <c:pt idx="2871" formatCode="General">
                  <c:v>85.164849439715042</c:v>
                </c:pt>
                <c:pt idx="2872" formatCode="General">
                  <c:v>85.207196936160742</c:v>
                </c:pt>
                <c:pt idx="2873" formatCode="General">
                  <c:v>85.250140442262008</c:v>
                </c:pt>
                <c:pt idx="2874" formatCode="General">
                  <c:v>85.293700335835155</c:v>
                </c:pt>
                <c:pt idx="2875" formatCode="General">
                  <c:v>85.337898091733166</c:v>
                </c:pt>
                <c:pt idx="2876" formatCode="General">
                  <c:v>85.382756363259048</c:v>
                </c:pt>
                <c:pt idx="2877" formatCode="General">
                  <c:v>85.428299071342039</c:v>
                </c:pt>
                <c:pt idx="2878" formatCode="General">
                  <c:v>85.474551502387342</c:v>
                </c:pt>
                <c:pt idx="2879" formatCode="General">
                  <c:v>85.521540415837435</c:v>
                </c:pt>
                <c:pt idx="2880" formatCode="General">
                  <c:v>85.569294162632218</c:v>
                </c:pt>
                <c:pt idx="2881" formatCode="General">
                  <c:v>85.617842815927943</c:v>
                </c:pt>
                <c:pt idx="2882" formatCode="General">
                  <c:v>85.667218315638536</c:v>
                </c:pt>
                <c:pt idx="2883" formatCode="General">
                  <c:v>85.717454628601459</c:v>
                </c:pt>
                <c:pt idx="2884" formatCode="General">
                  <c:v>85.768587926451275</c:v>
                </c:pt>
                <c:pt idx="2885" formatCode="General">
                  <c:v>85.820656783617309</c:v>
                </c:pt>
                <c:pt idx="2886" formatCode="General">
                  <c:v>85.873702398256682</c:v>
                </c:pt>
                <c:pt idx="2887" formatCode="General">
                  <c:v>85.927768839405303</c:v>
                </c:pt>
                <c:pt idx="2888" formatCode="General">
                  <c:v>85.982903324192861</c:v>
                </c:pt>
                <c:pt idx="2889" formatCode="General">
                  <c:v>86.039156529645581</c:v>
                </c:pt>
                <c:pt idx="2890" formatCode="General">
                  <c:v>86.09658294441833</c:v>
                </c:pt>
                <c:pt idx="2891" formatCode="General">
                  <c:v>86.155241266789744</c:v>
                </c:pt>
                <c:pt idx="2892" formatCode="General">
                  <c:v>86.215194856462489</c:v>
                </c:pt>
                <c:pt idx="2893" formatCode="General">
                  <c:v>86.276512249191626</c:v>
                </c:pt>
                <c:pt idx="2894" formatCode="General">
                  <c:v>86.339267745088023</c:v>
                </c:pt>
                <c:pt idx="2895" formatCode="General">
                  <c:v>86.403542083701467</c:v>
                </c:pt>
                <c:pt idx="2896" formatCode="General">
                  <c:v>86.469423221803623</c:v>
                </c:pt>
                <c:pt idx="2897" formatCode="General">
                  <c:v>86.537007233319244</c:v>
                </c:pt>
                <c:pt idx="2898" formatCode="General">
                  <c:v>86.606399355310216</c:v>
                </c:pt>
                <c:pt idx="2899" formatCode="General">
                  <c:v>86.677715209582104</c:v>
                </c:pt>
                <c:pt idx="2900" formatCode="General">
                  <c:v>86.751082236741581</c:v>
                </c:pt>
                <c:pt idx="2901" formatCode="General">
                  <c:v>86.82664138890955</c:v>
                </c:pt>
                <c:pt idx="2902" formatCode="General">
                  <c:v>86.904549139510308</c:v>
                </c:pt>
                <c:pt idx="2903" formatCode="General">
                  <c:v>86.984979884622533</c:v>
                </c:pt>
                <c:pt idx="2904" formatCode="General">
                  <c:v>87.068128831714915</c:v>
                </c:pt>
                <c:pt idx="2905" formatCode="General">
                  <c:v>87.154215500234884</c:v>
                </c:pt>
                <c:pt idx="2906" formatCode="General">
                  <c:v>87.243487997420743</c:v>
                </c:pt>
                <c:pt idx="2907" formatCode="General">
                  <c:v>87.336228286207771</c:v>
                </c:pt>
                <c:pt idx="2908" formatCode="General">
                  <c:v>87.432758736671346</c:v>
                </c:pt>
                <c:pt idx="2909" formatCode="General">
                  <c:v>87.533450357956426</c:v>
                </c:pt>
                <c:pt idx="2910" formatCode="General">
                  <c:v>87.638733259343496</c:v>
                </c:pt>
                <c:pt idx="2911" formatCode="General">
                  <c:v>87.749110111137497</c:v>
                </c:pt>
                <c:pt idx="2912" formatCode="General">
                  <c:v>87.865173707512767</c:v>
                </c:pt>
                <c:pt idx="2913" formatCode="General">
                  <c:v>87.987630239125849</c:v>
                </c:pt>
                <c:pt idx="2914" formatCode="General">
                  <c:v>88.117330673871322</c:v>
                </c:pt>
                <c:pt idx="2915" formatCode="General">
                  <c:v>88.255313914500647</c:v>
                </c:pt>
                <c:pt idx="2916" formatCode="General">
                  <c:v>88.402867507664553</c:v>
                </c:pt>
                <c:pt idx="2917" formatCode="General">
                  <c:v>88.561615296391139</c:v>
                </c:pt>
                <c:pt idx="2918" formatCode="General">
                  <c:v>88.733647883508084</c:v>
                </c:pt>
                <c:pt idx="2919" formatCode="General">
                  <c:v>88.921723938112819</c:v>
                </c:pt>
                <c:pt idx="2920" formatCode="General">
                  <c:v>89.129594578228478</c:v>
                </c:pt>
                <c:pt idx="2921" formatCode="General">
                  <c:v>89.36255467372375</c:v>
                </c:pt>
                <c:pt idx="2922" formatCode="General">
                  <c:v>89.628444881710038</c:v>
                </c:pt>
                <c:pt idx="2923" formatCode="General">
                  <c:v>89.939639586162755</c:v>
                </c:pt>
                <c:pt idx="2924" formatCode="General">
                  <c:v>90.317492271829465</c:v>
                </c:pt>
                <c:pt idx="2925" formatCode="General">
                  <c:v>90.804185422108446</c:v>
                </c:pt>
                <c:pt idx="2926" formatCode="General">
                  <c:v>91.505024870905501</c:v>
                </c:pt>
                <c:pt idx="2927" formatCode="General">
                  <c:v>92.880009324766093</c:v>
                </c:pt>
              </c:numCache>
            </c:numRef>
          </c:xVal>
          <c:yVal>
            <c:numRef>
              <c:f>Univariate!UV_QQ_Weibull</c:f>
              <c:numCache>
                <c:formatCode>0.0</c:formatCode>
                <c:ptCount val="2928"/>
                <c:pt idx="0">
                  <c:v>28.156882907135863</c:v>
                </c:pt>
                <c:pt idx="1">
                  <c:v>31.779460936814107</c:v>
                </c:pt>
                <c:pt idx="2">
                  <c:v>33.619466376558947</c:v>
                </c:pt>
                <c:pt idx="3">
                  <c:v>34.88949230916235</c:v>
                </c:pt>
                <c:pt idx="4">
                  <c:v>35.869459599615212</c:v>
                </c:pt>
                <c:pt idx="5">
                  <c:v>36.671814606062838</c:v>
                </c:pt>
                <c:pt idx="6">
                  <c:v>37.353548746254283</c:v>
                </c:pt>
                <c:pt idx="7">
                  <c:v>37.947703473990842</c:v>
                </c:pt>
                <c:pt idx="8">
                  <c:v>38.475214879032023</c:v>
                </c:pt>
                <c:pt idx="9">
                  <c:v>38.950217777644937</c:v>
                </c:pt>
                <c:pt idx="10">
                  <c:v>39.382721651146916</c:v>
                </c:pt>
                <c:pt idx="11">
                  <c:v>39.780083739137112</c:v>
                </c:pt>
                <c:pt idx="12">
                  <c:v>40.147876096291853</c:v>
                </c:pt>
                <c:pt idx="13">
                  <c:v>40.490423771576509</c:v>
                </c:pt>
                <c:pt idx="14">
                  <c:v>40.811153614277345</c:v>
                </c:pt>
                <c:pt idx="15">
                  <c:v>41.112828612929235</c:v>
                </c:pt>
                <c:pt idx="16">
                  <c:v>41.397710183330368</c:v>
                </c:pt>
                <c:pt idx="17">
                  <c:v>41.667673518576052</c:v>
                </c:pt>
                <c:pt idx="18">
                  <c:v>41.924291444292322</c:v>
                </c:pt>
                <c:pt idx="19">
                  <c:v>42.16889659160671</c:v>
                </c:pt>
                <c:pt idx="20">
                  <c:v>42.402628303026731</c:v>
                </c:pt>
                <c:pt idx="21">
                  <c:v>42.626468571828667</c:v>
                </c:pt>
                <c:pt idx="22">
                  <c:v>42.841269962866299</c:v>
                </c:pt>
                <c:pt idx="23">
                  <c:v>43.047777576042385</c:v>
                </c:pt>
                <c:pt idx="24">
                  <c:v>43.246646519693101</c:v>
                </c:pt>
                <c:pt idx="25">
                  <c:v>43.438455955315817</c:v>
                </c:pt>
                <c:pt idx="26">
                  <c:v>43.623720492840263</c:v>
                </c:pt>
                <c:pt idx="27">
                  <c:v>43.802899516167869</c:v>
                </c:pt>
                <c:pt idx="28">
                  <c:v>43.976404875617732</c:v>
                </c:pt>
                <c:pt idx="29">
                  <c:v>44.144607279875906</c:v>
                </c:pt>
                <c:pt idx="30">
                  <c:v>44.307841643451148</c:v>
                </c:pt>
                <c:pt idx="31">
                  <c:v>44.466411588588144</c:v>
                </c:pt>
                <c:pt idx="32">
                  <c:v>44.62059325764676</c:v>
                </c:pt>
                <c:pt idx="33">
                  <c:v>44.770638559303876</c:v>
                </c:pt>
                <c:pt idx="34">
                  <c:v>44.916777946877417</c:v>
                </c:pt>
                <c:pt idx="35">
                  <c:v>45.059222807678893</c:v>
                </c:pt>
                <c:pt idx="36">
                  <c:v>45.198167527166746</c:v>
                </c:pt>
                <c:pt idx="37">
                  <c:v>45.333791279771006</c:v>
                </c:pt>
                <c:pt idx="38">
                  <c:v>45.466259588838291</c:v>
                </c:pt>
                <c:pt idx="39">
                  <c:v>45.595725690630118</c:v>
                </c:pt>
                <c:pt idx="40">
                  <c:v>45.722331731280242</c:v>
                </c:pt>
                <c:pt idx="41">
                  <c:v>45.846209820750531</c:v>
                </c:pt>
                <c:pt idx="42">
                  <c:v>45.967482963872982</c:v>
                </c:pt>
                <c:pt idx="43">
                  <c:v>46.086265885342584</c:v>
                </c:pt>
                <c:pt idx="44">
                  <c:v>46.202665762880287</c:v>
                </c:pt>
                <c:pt idx="45">
                  <c:v>46.316782880603576</c:v>
                </c:pt>
                <c:pt idx="46">
                  <c:v>46.428711212838202</c:v>
                </c:pt>
                <c:pt idx="47">
                  <c:v>46.538538947100214</c:v>
                </c:pt>
                <c:pt idx="48">
                  <c:v>46.646348953723695</c:v>
                </c:pt>
                <c:pt idx="49">
                  <c:v>46.752219208557172</c:v>
                </c:pt>
                <c:pt idx="50">
                  <c:v>46.856223174264031</c:v>
                </c:pt>
                <c:pt idx="51">
                  <c:v>46.958430145014674</c:v>
                </c:pt>
                <c:pt idx="52">
                  <c:v>47.058905558722735</c:v>
                </c:pt>
                <c:pt idx="53">
                  <c:v>47.157711280436139</c:v>
                </c:pt>
                <c:pt idx="54">
                  <c:v>47.254905860034079</c:v>
                </c:pt>
                <c:pt idx="55">
                  <c:v>47.350544766984363</c:v>
                </c:pt>
                <c:pt idx="56">
                  <c:v>47.44468060457686</c:v>
                </c:pt>
                <c:pt idx="57">
                  <c:v>47.537363305756791</c:v>
                </c:pt>
                <c:pt idx="58">
                  <c:v>47.628640312428033</c:v>
                </c:pt>
                <c:pt idx="59">
                  <c:v>47.718556739878764</c:v>
                </c:pt>
                <c:pt idx="60">
                  <c:v>47.807155527791885</c:v>
                </c:pt>
                <c:pt idx="61">
                  <c:v>47.894477579136364</c:v>
                </c:pt>
                <c:pt idx="62">
                  <c:v>47.980561888092467</c:v>
                </c:pt>
                <c:pt idx="63">
                  <c:v>48.065445658037284</c:v>
                </c:pt>
                <c:pt idx="64">
                  <c:v>48.149164410505819</c:v>
                </c:pt>
                <c:pt idx="65">
                  <c:v>48.231752085946802</c:v>
                </c:pt>
                <c:pt idx="66">
                  <c:v>48.313241137005761</c:v>
                </c:pt>
                <c:pt idx="67">
                  <c:v>48.393662614993012</c:v>
                </c:pt>
                <c:pt idx="68">
                  <c:v>48.473046250127886</c:v>
                </c:pt>
                <c:pt idx="69">
                  <c:v>48.551420526090347</c:v>
                </c:pt>
                <c:pt idx="70">
                  <c:v>48.628812749359717</c:v>
                </c:pt>
                <c:pt idx="71">
                  <c:v>48.705249113773668</c:v>
                </c:pt>
                <c:pt idx="72">
                  <c:v>48.780754760698173</c:v>
                </c:pt>
                <c:pt idx="73">
                  <c:v>48.85535383516364</c:v>
                </c:pt>
                <c:pt idx="74">
                  <c:v>48.929069538287919</c:v>
                </c:pt>
                <c:pt idx="75">
                  <c:v>49.001924176278315</c:v>
                </c:pt>
                <c:pt idx="76">
                  <c:v>49.073939206278233</c:v>
                </c:pt>
                <c:pt idx="77">
                  <c:v>49.145135279299502</c:v>
                </c:pt>
                <c:pt idx="78">
                  <c:v>49.215532280460927</c:v>
                </c:pt>
                <c:pt idx="79">
                  <c:v>49.285149366734203</c:v>
                </c:pt>
                <c:pt idx="80">
                  <c:v>49.354005002380468</c:v>
                </c:pt>
                <c:pt idx="81">
                  <c:v>49.422116992245989</c:v>
                </c:pt>
                <c:pt idx="82">
                  <c:v>49.489502513070612</c:v>
                </c:pt>
                <c:pt idx="83">
                  <c:v>49.556178142950031</c:v>
                </c:pt>
                <c:pt idx="84">
                  <c:v>49.622159889081871</c:v>
                </c:pt>
                <c:pt idx="85">
                  <c:v>49.687463213914079</c:v>
                </c:pt>
                <c:pt idx="86">
                  <c:v>49.752103059805336</c:v>
                </c:pt>
                <c:pt idx="87">
                  <c:v>49.816093872298588</c:v>
                </c:pt>
                <c:pt idx="88">
                  <c:v>49.879449622100005</c:v>
                </c:pt>
                <c:pt idx="89">
                  <c:v>49.942183825849554</c:v>
                </c:pt>
                <c:pt idx="90">
                  <c:v>50.004309565762362</c:v>
                </c:pt>
                <c:pt idx="91">
                  <c:v>50.065839508213493</c:v>
                </c:pt>
                <c:pt idx="92">
                  <c:v>50.126785921334594</c:v>
                </c:pt>
                <c:pt idx="93">
                  <c:v>50.187160691684305</c:v>
                </c:pt>
                <c:pt idx="94">
                  <c:v>50.24697534005093</c:v>
                </c:pt>
                <c:pt idx="95">
                  <c:v>50.306241036441243</c:v>
                </c:pt>
                <c:pt idx="96">
                  <c:v>50.364968614305042</c:v>
                </c:pt>
                <c:pt idx="97">
                  <c:v>50.423168584042301</c:v>
                </c:pt>
                <c:pt idx="98">
                  <c:v>50.480851145835793</c:v>
                </c:pt>
                <c:pt idx="99">
                  <c:v>50.538026201849348</c:v>
                </c:pt>
                <c:pt idx="100">
                  <c:v>50.594703367829403</c:v>
                </c:pt>
                <c:pt idx="101">
                  <c:v>50.65089198414433</c:v>
                </c:pt>
                <c:pt idx="102">
                  <c:v>50.706601126294153</c:v>
                </c:pt>
                <c:pt idx="103">
                  <c:v>50.761839614921101</c:v>
                </c:pt>
                <c:pt idx="104">
                  <c:v>50.816616025349106</c:v>
                </c:pt>
                <c:pt idx="105">
                  <c:v>50.870938696678607</c:v>
                </c:pt>
                <c:pt idx="106">
                  <c:v>50.924815740461852</c:v>
                </c:pt>
                <c:pt idx="107">
                  <c:v>50.978255048981048</c:v>
                </c:pt>
                <c:pt idx="108">
                  <c:v>51.031264303151829</c:v>
                </c:pt>
                <c:pt idx="109">
                  <c:v>51.083850980071752</c:v>
                </c:pt>
                <c:pt idx="110">
                  <c:v>51.136022360232957</c:v>
                </c:pt>
                <c:pt idx="111">
                  <c:v>51.18778553441706</c:v>
                </c:pt>
                <c:pt idx="112">
                  <c:v>51.239147410288723</c:v>
                </c:pt>
                <c:pt idx="113">
                  <c:v>51.290114718703649</c:v>
                </c:pt>
                <c:pt idx="114">
                  <c:v>51.340694019745982</c:v>
                </c:pt>
                <c:pt idx="115">
                  <c:v>51.390891708508704</c:v>
                </c:pt>
                <c:pt idx="116">
                  <c:v>51.440714020630303</c:v>
                </c:pt>
                <c:pt idx="117">
                  <c:v>51.490167037599825</c:v>
                </c:pt>
                <c:pt idx="118">
                  <c:v>51.539256691841935</c:v>
                </c:pt>
                <c:pt idx="119">
                  <c:v>51.587988771593054</c:v>
                </c:pt>
                <c:pt idx="120">
                  <c:v>51.636368925578488</c:v>
                </c:pt>
                <c:pt idx="121">
                  <c:v>51.684402667500436</c:v>
                </c:pt>
                <c:pt idx="122">
                  <c:v>51.732095380346244</c:v>
                </c:pt>
                <c:pt idx="123">
                  <c:v>51.779452320524911</c:v>
                </c:pt>
                <c:pt idx="124">
                  <c:v>51.826478621840742</c:v>
                </c:pt>
                <c:pt idx="125">
                  <c:v>51.87317929931119</c:v>
                </c:pt>
                <c:pt idx="126">
                  <c:v>51.919559252836542</c:v>
                </c:pt>
                <c:pt idx="127">
                  <c:v>51.965623270728301</c:v>
                </c:pt>
                <c:pt idx="128">
                  <c:v>52.011376033102586</c:v>
                </c:pt>
                <c:pt idx="129">
                  <c:v>52.056822115144833</c:v>
                </c:pt>
                <c:pt idx="130">
                  <c:v>52.101965990251735</c:v>
                </c:pt>
                <c:pt idx="131">
                  <c:v>52.146812033055703</c:v>
                </c:pt>
                <c:pt idx="132">
                  <c:v>52.191364522337274</c:v>
                </c:pt>
                <c:pt idx="133">
                  <c:v>52.235627643830426</c:v>
                </c:pt>
                <c:pt idx="134">
                  <c:v>52.279605492925349</c:v>
                </c:pt>
                <c:pt idx="135">
                  <c:v>52.323302077273418</c:v>
                </c:pt>
                <c:pt idx="136">
                  <c:v>52.366721319298314</c:v>
                </c:pt>
                <c:pt idx="137">
                  <c:v>52.409867058617493</c:v>
                </c:pt>
                <c:pt idx="138">
                  <c:v>52.452743054377876</c:v>
                </c:pt>
                <c:pt idx="139">
                  <c:v>52.495352987509307</c:v>
                </c:pt>
                <c:pt idx="140">
                  <c:v>52.537700462899124</c:v>
                </c:pt>
                <c:pt idx="141">
                  <c:v>52.579789011491457</c:v>
                </c:pt>
                <c:pt idx="142">
                  <c:v>52.621622092314119</c:v>
                </c:pt>
                <c:pt idx="143">
                  <c:v>52.66320309443612</c:v>
                </c:pt>
                <c:pt idx="144">
                  <c:v>52.70453533885874</c:v>
                </c:pt>
                <c:pt idx="145">
                  <c:v>52.745622080342656</c:v>
                </c:pt>
                <c:pt idx="146">
                  <c:v>52.786466509174062</c:v>
                </c:pt>
                <c:pt idx="147">
                  <c:v>52.827071752871845</c:v>
                </c:pt>
                <c:pt idx="148">
                  <c:v>52.867440877838277</c:v>
                </c:pt>
                <c:pt idx="149">
                  <c:v>52.907576890955752</c:v>
                </c:pt>
                <c:pt idx="150">
                  <c:v>52.947482741131104</c:v>
                </c:pt>
                <c:pt idx="151">
                  <c:v>52.987161320790229</c:v>
                </c:pt>
                <c:pt idx="152">
                  <c:v>53.026615467324369</c:v>
                </c:pt>
                <c:pt idx="153">
                  <c:v>53.065847964490146</c:v>
                </c:pt>
                <c:pt idx="154">
                  <c:v>53.104861543765317</c:v>
                </c:pt>
                <c:pt idx="155">
                  <c:v>53.143658885661573</c:v>
                </c:pt>
                <c:pt idx="156">
                  <c:v>53.182242620996064</c:v>
                </c:pt>
                <c:pt idx="157">
                  <c:v>53.220615332123664</c:v>
                </c:pt>
                <c:pt idx="158">
                  <c:v>53.258779554130669</c:v>
                </c:pt>
                <c:pt idx="159">
                  <c:v>53.296737775991993</c:v>
                </c:pt>
                <c:pt idx="160">
                  <c:v>53.334492441693016</c:v>
                </c:pt>
                <c:pt idx="161">
                  <c:v>53.372045951317119</c:v>
                </c:pt>
                <c:pt idx="162">
                  <c:v>53.409400662100623</c:v>
                </c:pt>
                <c:pt idx="163">
                  <c:v>53.44655888945595</c:v>
                </c:pt>
                <c:pt idx="164">
                  <c:v>53.483522907964165</c:v>
                </c:pt>
                <c:pt idx="165">
                  <c:v>53.520294952338325</c:v>
                </c:pt>
                <c:pt idx="166">
                  <c:v>53.556877218358188</c:v>
                </c:pt>
                <c:pt idx="167">
                  <c:v>53.593271863777751</c:v>
                </c:pt>
                <c:pt idx="168">
                  <c:v>53.629481009206202</c:v>
                </c:pt>
                <c:pt idx="169">
                  <c:v>53.665506738963394</c:v>
                </c:pt>
                <c:pt idx="170">
                  <c:v>53.701351101910831</c:v>
                </c:pt>
                <c:pt idx="171">
                  <c:v>53.737016112258715</c:v>
                </c:pt>
                <c:pt idx="172">
                  <c:v>53.772503750350069</c:v>
                </c:pt>
                <c:pt idx="173">
                  <c:v>53.807815963422826</c:v>
                </c:pt>
                <c:pt idx="174">
                  <c:v>53.842954666350316</c:v>
                </c:pt>
                <c:pt idx="175">
                  <c:v>53.877921742361082</c:v>
                </c:pt>
                <c:pt idx="176">
                  <c:v>53.912719043738825</c:v>
                </c:pt>
                <c:pt idx="177">
                  <c:v>53.947348392502818</c:v>
                </c:pt>
                <c:pt idx="178">
                  <c:v>53.981811581069735</c:v>
                </c:pt>
                <c:pt idx="179">
                  <c:v>54.01611037289738</c:v>
                </c:pt>
                <c:pt idx="180">
                  <c:v>54.050246503110849</c:v>
                </c:pt>
                <c:pt idx="181">
                  <c:v>54.084221679111842</c:v>
                </c:pt>
                <c:pt idx="182">
                  <c:v>54.118037581171627</c:v>
                </c:pt>
                <c:pt idx="183">
                  <c:v>54.151695863007959</c:v>
                </c:pt>
                <c:pt idx="184">
                  <c:v>54.185198152346949</c:v>
                </c:pt>
                <c:pt idx="185">
                  <c:v>54.218546051469815</c:v>
                </c:pt>
                <c:pt idx="186">
                  <c:v>54.251741137745391</c:v>
                </c:pt>
                <c:pt idx="187">
                  <c:v>54.28478496414872</c:v>
                </c:pt>
                <c:pt idx="188">
                  <c:v>54.317679059766</c:v>
                </c:pt>
                <c:pt idx="189">
                  <c:v>54.350424930286671</c:v>
                </c:pt>
                <c:pt idx="190">
                  <c:v>54.383024058482668</c:v>
                </c:pt>
                <c:pt idx="191">
                  <c:v>54.415477904675427</c:v>
                </c:pt>
                <c:pt idx="192">
                  <c:v>54.447787907191106</c:v>
                </c:pt>
                <c:pt idx="193">
                  <c:v>54.47995548280408</c:v>
                </c:pt>
                <c:pt idx="194">
                  <c:v>54.51198202716941</c:v>
                </c:pt>
                <c:pt idx="195">
                  <c:v>54.543868915244417</c:v>
                </c:pt>
                <c:pt idx="196">
                  <c:v>54.575617501699647</c:v>
                </c:pt>
                <c:pt idx="197">
                  <c:v>54.60722912131979</c:v>
                </c:pt>
                <c:pt idx="198">
                  <c:v>54.638705089394527</c:v>
                </c:pt>
                <c:pt idx="199">
                  <c:v>54.670046702099903</c:v>
                </c:pt>
                <c:pt idx="200">
                  <c:v>54.701255236870274</c:v>
                </c:pt>
                <c:pt idx="201">
                  <c:v>54.732331952761299</c:v>
                </c:pt>
                <c:pt idx="202">
                  <c:v>54.763278090803993</c:v>
                </c:pt>
                <c:pt idx="203">
                  <c:v>54.794094874350442</c:v>
                </c:pt>
                <c:pt idx="204">
                  <c:v>54.824783509411013</c:v>
                </c:pt>
                <c:pt idx="205">
                  <c:v>54.85534518498374</c:v>
                </c:pt>
                <c:pt idx="206">
                  <c:v>54.885781073375682</c:v>
                </c:pt>
                <c:pt idx="207">
                  <c:v>54.916092330516825</c:v>
                </c:pt>
                <c:pt idx="208">
                  <c:v>54.946280096266548</c:v>
                </c:pt>
                <c:pt idx="209">
                  <c:v>54.976345494712895</c:v>
                </c:pt>
                <c:pt idx="210">
                  <c:v>55.006289634464949</c:v>
                </c:pt>
                <c:pt idx="211">
                  <c:v>55.036113608938329</c:v>
                </c:pt>
                <c:pt idx="212">
                  <c:v>55.065818496634186</c:v>
                </c:pt>
                <c:pt idx="213">
                  <c:v>55.095405361411721</c:v>
                </c:pt>
                <c:pt idx="214">
                  <c:v>55.124875252754556</c:v>
                </c:pt>
                <c:pt idx="215">
                  <c:v>55.154229206030919</c:v>
                </c:pt>
                <c:pt idx="216">
                  <c:v>55.183468242748091</c:v>
                </c:pt>
                <c:pt idx="217">
                  <c:v>55.212593370800967</c:v>
                </c:pt>
                <c:pt idx="218">
                  <c:v>55.241605584715167</c:v>
                </c:pt>
                <c:pt idx="219">
                  <c:v>55.270505865884608</c:v>
                </c:pt>
                <c:pt idx="220">
                  <c:v>55.299295182803874</c:v>
                </c:pt>
                <c:pt idx="221">
                  <c:v>55.3279744912954</c:v>
                </c:pt>
                <c:pt idx="222">
                  <c:v>55.356544734731656</c:v>
                </c:pt>
                <c:pt idx="223">
                  <c:v>55.385006844252452</c:v>
                </c:pt>
                <c:pt idx="224">
                  <c:v>55.413361738977549</c:v>
                </c:pt>
                <c:pt idx="225">
                  <c:v>55.441610326214558</c:v>
                </c:pt>
                <c:pt idx="226">
                  <c:v>55.469753501662375</c:v>
                </c:pt>
                <c:pt idx="227">
                  <c:v>55.497792149610291</c:v>
                </c:pt>
                <c:pt idx="228">
                  <c:v>55.525727143132762</c:v>
                </c:pt>
                <c:pt idx="229">
                  <c:v>55.553559344279996</c:v>
                </c:pt>
                <c:pt idx="230">
                  <c:v>55.58128960426459</c:v>
                </c:pt>
                <c:pt idx="231">
                  <c:v>55.608918763644077</c:v>
                </c:pt>
                <c:pt idx="232">
                  <c:v>55.636447652499754</c:v>
                </c:pt>
                <c:pt idx="233">
                  <c:v>55.66387709061172</c:v>
                </c:pt>
                <c:pt idx="234">
                  <c:v>55.691207887630142</c:v>
                </c:pt>
                <c:pt idx="235">
                  <c:v>55.718440843243108</c:v>
                </c:pt>
                <c:pt idx="236">
                  <c:v>55.745576747340934</c:v>
                </c:pt>
                <c:pt idx="237">
                  <c:v>55.77261638017707</c:v>
                </c:pt>
                <c:pt idx="238">
                  <c:v>55.799560512525744</c:v>
                </c:pt>
                <c:pt idx="239">
                  <c:v>55.826409905836286</c:v>
                </c:pt>
                <c:pt idx="240">
                  <c:v>55.853165312384441</c:v>
                </c:pt>
                <c:pt idx="241">
                  <c:v>55.879827475420484</c:v>
                </c:pt>
                <c:pt idx="242">
                  <c:v>55.906397129314378</c:v>
                </c:pt>
                <c:pt idx="243">
                  <c:v>55.932874999698122</c:v>
                </c:pt>
                <c:pt idx="244">
                  <c:v>55.959261803605052</c:v>
                </c:pt>
                <c:pt idx="245">
                  <c:v>55.98555824960647</c:v>
                </c:pt>
                <c:pt idx="246">
                  <c:v>56.011765037945601</c:v>
                </c:pt>
                <c:pt idx="247">
                  <c:v>56.037882860668766</c:v>
                </c:pt>
                <c:pt idx="248">
                  <c:v>56.063912401754088</c:v>
                </c:pt>
                <c:pt idx="249">
                  <c:v>56.089854337237611</c:v>
                </c:pt>
                <c:pt idx="250">
                  <c:v>56.115709335336938</c:v>
                </c:pt>
                <c:pt idx="251">
                  <c:v>56.141478056572524</c:v>
                </c:pt>
                <c:pt idx="252">
                  <c:v>56.167161153886525</c:v>
                </c:pt>
                <c:pt idx="253">
                  <c:v>56.192759272759432</c:v>
                </c:pt>
                <c:pt idx="254">
                  <c:v>56.218273051324424</c:v>
                </c:pt>
                <c:pt idx="255">
                  <c:v>56.243703120479481</c:v>
                </c:pt>
                <c:pt idx="256">
                  <c:v>56.269050103997451</c:v>
                </c:pt>
                <c:pt idx="257">
                  <c:v>56.294314618633976</c:v>
                </c:pt>
                <c:pt idx="258">
                  <c:v>56.319497274233278</c:v>
                </c:pt>
                <c:pt idx="259">
                  <c:v>56.344598673832145</c:v>
                </c:pt>
                <c:pt idx="260">
                  <c:v>56.369619413761804</c:v>
                </c:pt>
                <c:pt idx="261">
                  <c:v>56.394560083747905</c:v>
                </c:pt>
                <c:pt idx="262">
                  <c:v>56.419421267008701</c:v>
                </c:pt>
                <c:pt idx="263">
                  <c:v>56.444203540351346</c:v>
                </c:pt>
                <c:pt idx="264">
                  <c:v>56.46890747426643</c:v>
                </c:pt>
                <c:pt idx="265">
                  <c:v>56.493533633020789</c:v>
                </c:pt>
                <c:pt idx="266">
                  <c:v>56.518082574748533</c:v>
                </c:pt>
                <c:pt idx="267">
                  <c:v>56.542554851540494</c:v>
                </c:pt>
                <c:pt idx="268">
                  <c:v>56.566951009532012</c:v>
                </c:pt>
                <c:pt idx="269">
                  <c:v>56.591271588989088</c:v>
                </c:pt>
                <c:pt idx="270">
                  <c:v>56.615517124393023</c:v>
                </c:pt>
                <c:pt idx="271">
                  <c:v>56.639688144523539</c:v>
                </c:pt>
                <c:pt idx="272">
                  <c:v>56.663785172540301</c:v>
                </c:pt>
                <c:pt idx="273">
                  <c:v>56.687808726063132</c:v>
                </c:pt>
                <c:pt idx="274">
                  <c:v>56.711759317250682</c:v>
                </c:pt>
                <c:pt idx="275">
                  <c:v>56.735637452877725</c:v>
                </c:pt>
                <c:pt idx="276">
                  <c:v>56.759443634411141</c:v>
                </c:pt>
                <c:pt idx="277">
                  <c:v>56.783178358084434</c:v>
                </c:pt>
                <c:pt idx="278">
                  <c:v>56.806842114971104</c:v>
                </c:pt>
                <c:pt idx="279">
                  <c:v>56.830435391056554</c:v>
                </c:pt>
                <c:pt idx="280">
                  <c:v>56.853958667308895</c:v>
                </c:pt>
                <c:pt idx="281">
                  <c:v>56.877412419748438</c:v>
                </c:pt>
                <c:pt idx="282">
                  <c:v>56.900797119515971</c:v>
                </c:pt>
                <c:pt idx="283">
                  <c:v>56.924113232939895</c:v>
                </c:pt>
                <c:pt idx="284">
                  <c:v>56.947361221602215</c:v>
                </c:pt>
                <c:pt idx="285">
                  <c:v>56.970541542403289</c:v>
                </c:pt>
                <c:pt idx="286">
                  <c:v>56.993654647625675</c:v>
                </c:pt>
                <c:pt idx="287">
                  <c:v>57.016700984996675</c:v>
                </c:pt>
                <c:pt idx="288">
                  <c:v>57.039680997749898</c:v>
                </c:pt>
                <c:pt idx="289">
                  <c:v>57.062595124685885</c:v>
                </c:pt>
                <c:pt idx="290">
                  <c:v>57.085443800231502</c:v>
                </c:pt>
                <c:pt idx="291">
                  <c:v>57.108227454498568</c:v>
                </c:pt>
                <c:pt idx="292">
                  <c:v>57.130946513341279</c:v>
                </c:pt>
                <c:pt idx="293">
                  <c:v>57.153601398412825</c:v>
                </c:pt>
                <c:pt idx="294">
                  <c:v>57.176192527221005</c:v>
                </c:pt>
                <c:pt idx="295">
                  <c:v>57.198720313182982</c:v>
                </c:pt>
                <c:pt idx="296">
                  <c:v>57.221185165678968</c:v>
                </c:pt>
                <c:pt idx="297">
                  <c:v>57.243587490105256</c:v>
                </c:pt>
                <c:pt idx="298">
                  <c:v>57.265927687926215</c:v>
                </c:pt>
                <c:pt idx="299">
                  <c:v>57.288206156725458</c:v>
                </c:pt>
                <c:pt idx="300">
                  <c:v>57.310423290256267</c:v>
                </c:pt>
                <c:pt idx="301">
                  <c:v>57.332579478491056</c:v>
                </c:pt>
                <c:pt idx="302">
                  <c:v>57.354675107670175</c:v>
                </c:pt>
                <c:pt idx="303">
                  <c:v>57.376710560349835</c:v>
                </c:pt>
                <c:pt idx="304">
                  <c:v>57.398686215449267</c:v>
                </c:pt>
                <c:pt idx="305">
                  <c:v>57.420602448297174</c:v>
                </c:pt>
                <c:pt idx="306">
                  <c:v>57.442459630677405</c:v>
                </c:pt>
                <c:pt idx="307">
                  <c:v>57.464258130873894</c:v>
                </c:pt>
                <c:pt idx="308">
                  <c:v>57.48599831371493</c:v>
                </c:pt>
                <c:pt idx="309">
                  <c:v>57.507680540616626</c:v>
                </c:pt>
                <c:pt idx="310">
                  <c:v>57.529305169625879</c:v>
                </c:pt>
                <c:pt idx="311">
                  <c:v>57.550872555462441</c:v>
                </c:pt>
                <c:pt idx="312">
                  <c:v>57.572383049560479</c:v>
                </c:pt>
                <c:pt idx="313">
                  <c:v>57.59383700010946</c:v>
                </c:pt>
                <c:pt idx="314">
                  <c:v>57.615234752094359</c:v>
                </c:pt>
                <c:pt idx="315">
                  <c:v>57.636576647335232</c:v>
                </c:pt>
                <c:pt idx="316">
                  <c:v>57.6578630245263</c:v>
                </c:pt>
                <c:pt idx="317">
                  <c:v>57.679094219274234</c:v>
                </c:pt>
                <c:pt idx="318">
                  <c:v>57.700270564136019</c:v>
                </c:pt>
                <c:pt idx="319">
                  <c:v>57.72139238865617</c:v>
                </c:pt>
                <c:pt idx="320">
                  <c:v>57.742460019403339</c:v>
                </c:pt>
                <c:pt idx="321">
                  <c:v>57.763473780006464</c:v>
                </c:pt>
                <c:pt idx="322">
                  <c:v>57.784433991190284</c:v>
                </c:pt>
                <c:pt idx="323">
                  <c:v>57.805340970810313</c:v>
                </c:pt>
                <c:pt idx="324">
                  <c:v>57.826195033887409</c:v>
                </c:pt>
                <c:pt idx="325">
                  <c:v>57.846996492641622</c:v>
                </c:pt>
                <c:pt idx="326">
                  <c:v>57.86774565652572</c:v>
                </c:pt>
                <c:pt idx="327">
                  <c:v>57.888442832258129</c:v>
                </c:pt>
                <c:pt idx="328">
                  <c:v>57.909088323855322</c:v>
                </c:pt>
                <c:pt idx="329">
                  <c:v>57.929682432663874</c:v>
                </c:pt>
                <c:pt idx="330">
                  <c:v>57.950225457391944</c:v>
                </c:pt>
                <c:pt idx="331">
                  <c:v>57.970717694140269</c:v>
                </c:pt>
                <c:pt idx="332">
                  <c:v>57.991159436432788</c:v>
                </c:pt>
                <c:pt idx="333">
                  <c:v>58.011550975246728</c:v>
                </c:pt>
                <c:pt idx="334">
                  <c:v>58.031892599042322</c:v>
                </c:pt>
                <c:pt idx="335">
                  <c:v>58.05218459379207</c:v>
                </c:pt>
                <c:pt idx="336">
                  <c:v>58.072427243009521</c:v>
                </c:pt>
                <c:pt idx="337">
                  <c:v>58.092620827777722</c:v>
                </c:pt>
                <c:pt idx="338">
                  <c:v>58.112765626777204</c:v>
                </c:pt>
                <c:pt idx="339">
                  <c:v>58.132861916313566</c:v>
                </c:pt>
                <c:pt idx="340">
                  <c:v>58.152909970344687</c:v>
                </c:pt>
                <c:pt idx="341">
                  <c:v>58.172910060507519</c:v>
                </c:pt>
                <c:pt idx="342">
                  <c:v>58.19286245614451</c:v>
                </c:pt>
                <c:pt idx="343">
                  <c:v>58.212767424329677</c:v>
                </c:pt>
                <c:pt idx="344">
                  <c:v>58.232625229894211</c:v>
                </c:pt>
                <c:pt idx="345">
                  <c:v>58.252436135451887</c:v>
                </c:pt>
                <c:pt idx="346">
                  <c:v>58.272200401423945</c:v>
                </c:pt>
                <c:pt idx="347">
                  <c:v>58.291918286063705</c:v>
                </c:pt>
                <c:pt idx="348">
                  <c:v>58.311590045480848</c:v>
                </c:pt>
                <c:pt idx="349">
                  <c:v>58.331215933665284</c:v>
                </c:pt>
                <c:pt idx="350">
                  <c:v>58.350796202510814</c:v>
                </c:pt>
                <c:pt idx="351">
                  <c:v>58.370331101838289</c:v>
                </c:pt>
                <c:pt idx="352">
                  <c:v>58.389820879418586</c:v>
                </c:pt>
                <c:pt idx="353">
                  <c:v>58.409265780995234</c:v>
                </c:pt>
                <c:pt idx="354">
                  <c:v>58.428666050306717</c:v>
                </c:pt>
                <c:pt idx="355">
                  <c:v>58.448021929108378</c:v>
                </c:pt>
                <c:pt idx="356">
                  <c:v>58.467333657194246</c:v>
                </c:pt>
                <c:pt idx="357">
                  <c:v>58.486601472418315</c:v>
                </c:pt>
                <c:pt idx="358">
                  <c:v>58.505825610715689</c:v>
                </c:pt>
                <c:pt idx="359">
                  <c:v>58.525006306123437</c:v>
                </c:pt>
                <c:pt idx="360">
                  <c:v>58.544143790801023</c:v>
                </c:pt>
                <c:pt idx="361">
                  <c:v>58.563238295050652</c:v>
                </c:pt>
                <c:pt idx="362">
                  <c:v>58.582290047337203</c:v>
                </c:pt>
                <c:pt idx="363">
                  <c:v>58.601299274307912</c:v>
                </c:pt>
                <c:pt idx="364">
                  <c:v>58.620266200811891</c:v>
                </c:pt>
                <c:pt idx="365">
                  <c:v>58.639191049919262</c:v>
                </c:pt>
                <c:pt idx="366">
                  <c:v>58.658074042940058</c:v>
                </c:pt>
                <c:pt idx="367">
                  <c:v>58.676915399442962</c:v>
                </c:pt>
                <c:pt idx="368">
                  <c:v>58.695715337273704</c:v>
                </c:pt>
                <c:pt idx="369">
                  <c:v>58.714474072573204</c:v>
                </c:pt>
                <c:pt idx="370">
                  <c:v>58.733191819795586</c:v>
                </c:pt>
                <c:pt idx="371">
                  <c:v>58.751868791725812</c:v>
                </c:pt>
                <c:pt idx="372">
                  <c:v>58.770505199497237</c:v>
                </c:pt>
                <c:pt idx="373">
                  <c:v>58.789101252608745</c:v>
                </c:pt>
                <c:pt idx="374">
                  <c:v>58.807657158941879</c:v>
                </c:pt>
                <c:pt idx="375">
                  <c:v>58.82617312477754</c:v>
                </c:pt>
                <c:pt idx="376">
                  <c:v>58.844649354812631</c:v>
                </c:pt>
                <c:pt idx="377">
                  <c:v>58.863086052176371</c:v>
                </c:pt>
                <c:pt idx="378">
                  <c:v>58.8814834184465</c:v>
                </c:pt>
                <c:pt idx="379">
                  <c:v>58.899841653665149</c:v>
                </c:pt>
                <c:pt idx="380">
                  <c:v>58.918160956354654</c:v>
                </c:pt>
                <c:pt idx="381">
                  <c:v>58.936441523533013</c:v>
                </c:pt>
                <c:pt idx="382">
                  <c:v>58.954683550729293</c:v>
                </c:pt>
                <c:pt idx="383">
                  <c:v>58.972887231998712</c:v>
                </c:pt>
                <c:pt idx="384">
                  <c:v>58.991052759937638</c:v>
                </c:pt>
                <c:pt idx="385">
                  <c:v>59.009180325698274</c:v>
                </c:pt>
                <c:pt idx="386">
                  <c:v>59.027270119003305</c:v>
                </c:pt>
                <c:pt idx="387">
                  <c:v>59.045322328160232</c:v>
                </c:pt>
                <c:pt idx="388">
                  <c:v>59.06333714007561</c:v>
                </c:pt>
                <c:pt idx="389">
                  <c:v>59.081314740269036</c:v>
                </c:pt>
                <c:pt idx="390">
                  <c:v>59.099255312887031</c:v>
                </c:pt>
                <c:pt idx="391">
                  <c:v>59.1171590407167</c:v>
                </c:pt>
                <c:pt idx="392">
                  <c:v>59.135026105199238</c:v>
                </c:pt>
                <c:pt idx="393">
                  <c:v>59.152856686443286</c:v>
                </c:pt>
                <c:pt idx="394">
                  <c:v>59.170650963238053</c:v>
                </c:pt>
                <c:pt idx="395">
                  <c:v>59.188409113066406</c:v>
                </c:pt>
                <c:pt idx="396">
                  <c:v>59.206131312117627</c:v>
                </c:pt>
                <c:pt idx="397">
                  <c:v>59.223817735300173</c:v>
                </c:pt>
                <c:pt idx="398">
                  <c:v>59.241468556254176</c:v>
                </c:pt>
                <c:pt idx="399">
                  <c:v>59.259083947363813</c:v>
                </c:pt>
                <c:pt idx="400">
                  <c:v>59.276664079769589</c:v>
                </c:pt>
                <c:pt idx="401">
                  <c:v>59.294209123380327</c:v>
                </c:pt>
                <c:pt idx="402">
                  <c:v>59.311719246885204</c:v>
                </c:pt>
                <c:pt idx="403">
                  <c:v>59.329194617765445</c:v>
                </c:pt>
                <c:pt idx="404">
                  <c:v>59.346635402306042</c:v>
                </c:pt>
                <c:pt idx="405">
                  <c:v>59.364041765607197</c:v>
                </c:pt>
                <c:pt idx="406">
                  <c:v>59.381413871595726</c:v>
                </c:pt>
                <c:pt idx="407">
                  <c:v>59.398751883036283</c:v>
                </c:pt>
                <c:pt idx="408">
                  <c:v>59.416055961542433</c:v>
                </c:pt>
                <c:pt idx="409">
                  <c:v>59.433326267587653</c:v>
                </c:pt>
                <c:pt idx="410">
                  <c:v>59.450562960516116</c:v>
                </c:pt>
                <c:pt idx="411">
                  <c:v>59.46776619855342</c:v>
                </c:pt>
                <c:pt idx="412">
                  <c:v>59.484936138817154</c:v>
                </c:pt>
                <c:pt idx="413">
                  <c:v>59.502072937327384</c:v>
                </c:pt>
                <c:pt idx="414">
                  <c:v>59.519176749016893</c:v>
                </c:pt>
                <c:pt idx="415">
                  <c:v>59.536247727741475</c:v>
                </c:pt>
                <c:pt idx="416">
                  <c:v>59.553286026289975</c:v>
                </c:pt>
                <c:pt idx="417">
                  <c:v>59.570291796394258</c:v>
                </c:pt>
                <c:pt idx="418">
                  <c:v>59.58726518873906</c:v>
                </c:pt>
                <c:pt idx="419">
                  <c:v>59.604206352971737</c:v>
                </c:pt>
                <c:pt idx="420">
                  <c:v>59.62111543771185</c:v>
                </c:pt>
                <c:pt idx="421">
                  <c:v>59.637992590560735</c:v>
                </c:pt>
                <c:pt idx="422">
                  <c:v>59.654837958110846</c:v>
                </c:pt>
                <c:pt idx="423">
                  <c:v>59.671651685955034</c:v>
                </c:pt>
                <c:pt idx="424">
                  <c:v>59.688433918695821</c:v>
                </c:pt>
                <c:pt idx="425">
                  <c:v>59.70518479995436</c:v>
                </c:pt>
                <c:pt idx="426">
                  <c:v>59.721904472379492</c:v>
                </c:pt>
                <c:pt idx="427">
                  <c:v>59.738593077656603</c:v>
                </c:pt>
                <c:pt idx="428">
                  <c:v>59.755250756516318</c:v>
                </c:pt>
                <c:pt idx="429">
                  <c:v>59.77187764874332</c:v>
                </c:pt>
                <c:pt idx="430">
                  <c:v>59.788473893184737</c:v>
                </c:pt>
                <c:pt idx="431">
                  <c:v>59.805039627758767</c:v>
                </c:pt>
                <c:pt idx="432">
                  <c:v>59.821574989462981</c:v>
                </c:pt>
                <c:pt idx="433">
                  <c:v>59.838080114382628</c:v>
                </c:pt>
                <c:pt idx="434">
                  <c:v>59.85455513769881</c:v>
                </c:pt>
                <c:pt idx="435">
                  <c:v>59.87100019369656</c:v>
                </c:pt>
                <c:pt idx="436">
                  <c:v>59.887415415772928</c:v>
                </c:pt>
                <c:pt idx="437">
                  <c:v>59.903800936444789</c:v>
                </c:pt>
                <c:pt idx="438">
                  <c:v>59.920156887356761</c:v>
                </c:pt>
                <c:pt idx="439">
                  <c:v>59.936483399288875</c:v>
                </c:pt>
                <c:pt idx="440">
                  <c:v>59.95278060216431</c:v>
                </c:pt>
                <c:pt idx="441">
                  <c:v>59.969048625056878</c:v>
                </c:pt>
                <c:pt idx="442">
                  <c:v>59.985287596198567</c:v>
                </c:pt>
                <c:pt idx="443">
                  <c:v>60.001497642986912</c:v>
                </c:pt>
                <c:pt idx="444">
                  <c:v>60.017678891992354</c:v>
                </c:pt>
                <c:pt idx="445">
                  <c:v>60.033831468965438</c:v>
                </c:pt>
                <c:pt idx="446">
                  <c:v>60.049955498843985</c:v>
                </c:pt>
                <c:pt idx="447">
                  <c:v>60.066051105760224</c:v>
                </c:pt>
                <c:pt idx="448">
                  <c:v>60.082118413047731</c:v>
                </c:pt>
                <c:pt idx="449">
                  <c:v>60.098157543248391</c:v>
                </c:pt>
                <c:pt idx="450">
                  <c:v>60.114168618119251</c:v>
                </c:pt>
                <c:pt idx="451">
                  <c:v>60.130151758639293</c:v>
                </c:pt>
                <c:pt idx="452">
                  <c:v>60.146107085016155</c:v>
                </c:pt>
                <c:pt idx="453">
                  <c:v>60.162034716692752</c:v>
                </c:pt>
                <c:pt idx="454">
                  <c:v>60.177934772353836</c:v>
                </c:pt>
                <c:pt idx="455">
                  <c:v>60.1938073699325</c:v>
                </c:pt>
                <c:pt idx="456">
                  <c:v>60.209652626616609</c:v>
                </c:pt>
                <c:pt idx="457">
                  <c:v>60.225470658855102</c:v>
                </c:pt>
                <c:pt idx="458">
                  <c:v>60.241261582364366</c:v>
                </c:pt>
                <c:pt idx="459">
                  <c:v>60.257025512134355</c:v>
                </c:pt>
                <c:pt idx="460">
                  <c:v>60.272762562434828</c:v>
                </c:pt>
                <c:pt idx="461">
                  <c:v>60.288472846821406</c:v>
                </c:pt>
                <c:pt idx="462">
                  <c:v>60.304156478141543</c:v>
                </c:pt>
                <c:pt idx="463">
                  <c:v>60.319813568540582</c:v>
                </c:pt>
                <c:pt idx="464">
                  <c:v>60.335444229467591</c:v>
                </c:pt>
                <c:pt idx="465">
                  <c:v>60.35104857168119</c:v>
                </c:pt>
                <c:pt idx="466">
                  <c:v>60.366626705255371</c:v>
                </c:pt>
                <c:pt idx="467">
                  <c:v>60.382178739585157</c:v>
                </c:pt>
                <c:pt idx="468">
                  <c:v>60.3977047833923</c:v>
                </c:pt>
                <c:pt idx="469">
                  <c:v>60.413204944730843</c:v>
                </c:pt>
                <c:pt idx="470">
                  <c:v>60.428679330992679</c:v>
                </c:pt>
                <c:pt idx="471">
                  <c:v>60.444128048913022</c:v>
                </c:pt>
                <c:pt idx="472">
                  <c:v>60.459551204575817</c:v>
                </c:pt>
                <c:pt idx="473">
                  <c:v>60.474948903419119</c:v>
                </c:pt>
                <c:pt idx="474">
                  <c:v>60.490321250240392</c:v>
                </c:pt>
                <c:pt idx="475">
                  <c:v>60.505668349201805</c:v>
                </c:pt>
                <c:pt idx="476">
                  <c:v>60.520990303835354</c:v>
                </c:pt>
                <c:pt idx="477">
                  <c:v>60.536287217048077</c:v>
                </c:pt>
                <c:pt idx="478">
                  <c:v>60.551559191127147</c:v>
                </c:pt>
                <c:pt idx="479">
                  <c:v>60.56680632774485</c:v>
                </c:pt>
                <c:pt idx="480">
                  <c:v>60.582028727963689</c:v>
                </c:pt>
                <c:pt idx="481">
                  <c:v>60.597226492241212</c:v>
                </c:pt>
                <c:pt idx="482">
                  <c:v>60.612399720434958</c:v>
                </c:pt>
                <c:pt idx="483">
                  <c:v>60.627548511807319</c:v>
                </c:pt>
                <c:pt idx="484">
                  <c:v>60.642672965030272</c:v>
                </c:pt>
                <c:pt idx="485">
                  <c:v>60.65777317819019</c:v>
                </c:pt>
                <c:pt idx="486">
                  <c:v>60.672849248792467</c:v>
                </c:pt>
                <c:pt idx="487">
                  <c:v>60.687901273766244</c:v>
                </c:pt>
                <c:pt idx="488">
                  <c:v>60.702929349468974</c:v>
                </c:pt>
                <c:pt idx="489">
                  <c:v>60.717933571690928</c:v>
                </c:pt>
                <c:pt idx="490">
                  <c:v>60.732914035659817</c:v>
                </c:pt>
                <c:pt idx="491">
                  <c:v>60.747870836045188</c:v>
                </c:pt>
                <c:pt idx="492">
                  <c:v>60.762804066962815</c:v>
                </c:pt>
                <c:pt idx="493">
                  <c:v>60.777713821979169</c:v>
                </c:pt>
                <c:pt idx="494">
                  <c:v>60.792600194115664</c:v>
                </c:pt>
                <c:pt idx="495">
                  <c:v>60.80746327585301</c:v>
                </c:pt>
                <c:pt idx="496">
                  <c:v>60.82230315913543</c:v>
                </c:pt>
                <c:pt idx="497">
                  <c:v>60.837119935374893</c:v>
                </c:pt>
                <c:pt idx="498">
                  <c:v>60.851913695455238</c:v>
                </c:pt>
                <c:pt idx="499">
                  <c:v>60.866684529736339</c:v>
                </c:pt>
                <c:pt idx="500">
                  <c:v>60.881432528058184</c:v>
                </c:pt>
                <c:pt idx="501">
                  <c:v>60.896157779744897</c:v>
                </c:pt>
                <c:pt idx="502">
                  <c:v>60.910860373608784</c:v>
                </c:pt>
                <c:pt idx="503">
                  <c:v>60.925540397954244</c:v>
                </c:pt>
                <c:pt idx="504">
                  <c:v>60.940197940581768</c:v>
                </c:pt>
                <c:pt idx="505">
                  <c:v>60.954833088791752</c:v>
                </c:pt>
                <c:pt idx="506">
                  <c:v>60.969445929388414</c:v>
                </c:pt>
                <c:pt idx="507">
                  <c:v>60.984036548683576</c:v>
                </c:pt>
                <c:pt idx="508">
                  <c:v>60.998605032500457</c:v>
                </c:pt>
                <c:pt idx="509">
                  <c:v>61.013151466177412</c:v>
                </c:pt>
                <c:pt idx="510">
                  <c:v>61.027675934571604</c:v>
                </c:pt>
                <c:pt idx="511">
                  <c:v>61.042178522062748</c:v>
                </c:pt>
                <c:pt idx="512">
                  <c:v>61.056659312556683</c:v>
                </c:pt>
                <c:pt idx="513">
                  <c:v>61.071118389489008</c:v>
                </c:pt>
                <c:pt idx="514">
                  <c:v>61.085555835828636</c:v>
                </c:pt>
                <c:pt idx="515">
                  <c:v>61.099971734081322</c:v>
                </c:pt>
                <c:pt idx="516">
                  <c:v>61.114366166293166</c:v>
                </c:pt>
                <c:pt idx="517">
                  <c:v>61.1287392140541</c:v>
                </c:pt>
                <c:pt idx="518">
                  <c:v>61.143090958501297</c:v>
                </c:pt>
                <c:pt idx="519">
                  <c:v>61.157421480322576</c:v>
                </c:pt>
                <c:pt idx="520">
                  <c:v>61.171730859759784</c:v>
                </c:pt>
                <c:pt idx="521">
                  <c:v>61.186019176612113</c:v>
                </c:pt>
                <c:pt idx="522">
                  <c:v>61.200286510239437</c:v>
                </c:pt>
                <c:pt idx="523">
                  <c:v>61.214532939565558</c:v>
                </c:pt>
                <c:pt idx="524">
                  <c:v>61.228758543081476</c:v>
                </c:pt>
                <c:pt idx="525">
                  <c:v>61.242963398848573</c:v>
                </c:pt>
                <c:pt idx="526">
                  <c:v>61.25714758450183</c:v>
                </c:pt>
                <c:pt idx="527">
                  <c:v>61.271311177252969</c:v>
                </c:pt>
                <c:pt idx="528">
                  <c:v>61.285454253893569</c:v>
                </c:pt>
                <c:pt idx="529">
                  <c:v>61.299576890798186</c:v>
                </c:pt>
                <c:pt idx="530">
                  <c:v>61.313679163927404</c:v>
                </c:pt>
                <c:pt idx="531">
                  <c:v>61.327761148830874</c:v>
                </c:pt>
                <c:pt idx="532">
                  <c:v>61.341822920650323</c:v>
                </c:pt>
                <c:pt idx="533">
                  <c:v>61.355864554122597</c:v>
                </c:pt>
                <c:pt idx="534">
                  <c:v>61.369886123582511</c:v>
                </c:pt>
                <c:pt idx="535">
                  <c:v>61.383887702965879</c:v>
                </c:pt>
                <c:pt idx="536">
                  <c:v>61.397869365812362</c:v>
                </c:pt>
                <c:pt idx="537">
                  <c:v>61.411831185268348</c:v>
                </c:pt>
                <c:pt idx="538">
                  <c:v>61.425773234089846</c:v>
                </c:pt>
                <c:pt idx="539">
                  <c:v>61.439695584645264</c:v>
                </c:pt>
                <c:pt idx="540">
                  <c:v>61.453598308918217</c:v>
                </c:pt>
                <c:pt idx="541">
                  <c:v>61.467481478510322</c:v>
                </c:pt>
                <c:pt idx="542">
                  <c:v>61.48134516464394</c:v>
                </c:pt>
                <c:pt idx="543">
                  <c:v>61.495189438164886</c:v>
                </c:pt>
                <c:pt idx="544">
                  <c:v>61.509014369545142</c:v>
                </c:pt>
                <c:pt idx="545">
                  <c:v>61.522820028885519</c:v>
                </c:pt>
                <c:pt idx="546">
                  <c:v>61.536606485918348</c:v>
                </c:pt>
                <c:pt idx="547">
                  <c:v>61.550373810010051</c:v>
                </c:pt>
                <c:pt idx="548">
                  <c:v>61.564122070163798</c:v>
                </c:pt>
                <c:pt idx="549">
                  <c:v>61.577851335022032</c:v>
                </c:pt>
                <c:pt idx="550">
                  <c:v>61.591561672869098</c:v>
                </c:pt>
                <c:pt idx="551">
                  <c:v>61.605253151633718</c:v>
                </c:pt>
                <c:pt idx="552">
                  <c:v>61.618925838891535</c:v>
                </c:pt>
                <c:pt idx="553">
                  <c:v>61.632579801867593</c:v>
                </c:pt>
                <c:pt idx="554">
                  <c:v>61.64621510743882</c:v>
                </c:pt>
                <c:pt idx="555">
                  <c:v>61.659831822136439</c:v>
                </c:pt>
                <c:pt idx="556">
                  <c:v>61.673430012148458</c:v>
                </c:pt>
                <c:pt idx="557">
                  <c:v>61.687009743322008</c:v>
                </c:pt>
                <c:pt idx="558">
                  <c:v>61.700571081165776</c:v>
                </c:pt>
                <c:pt idx="559">
                  <c:v>61.714114090852313</c:v>
                </c:pt>
                <c:pt idx="560">
                  <c:v>61.727638837220447</c:v>
                </c:pt>
                <c:pt idx="561">
                  <c:v>61.741145384777546</c:v>
                </c:pt>
                <c:pt idx="562">
                  <c:v>61.75463379770185</c:v>
                </c:pt>
                <c:pt idx="563">
                  <c:v>61.768104139844731</c:v>
                </c:pt>
                <c:pt idx="564">
                  <c:v>61.781556474732973</c:v>
                </c:pt>
                <c:pt idx="565">
                  <c:v>61.79499086557103</c:v>
                </c:pt>
                <c:pt idx="566">
                  <c:v>61.808407375243178</c:v>
                </c:pt>
                <c:pt idx="567">
                  <c:v>61.821806066315808</c:v>
                </c:pt>
                <c:pt idx="568">
                  <c:v>61.835187001039543</c:v>
                </c:pt>
                <c:pt idx="569">
                  <c:v>61.848550241351454</c:v>
                </c:pt>
                <c:pt idx="570">
                  <c:v>61.861895848877161</c:v>
                </c:pt>
                <c:pt idx="571">
                  <c:v>61.875223884933007</c:v>
                </c:pt>
                <c:pt idx="572">
                  <c:v>61.888534410528109</c:v>
                </c:pt>
                <c:pt idx="573">
                  <c:v>61.901827486366521</c:v>
                </c:pt>
                <c:pt idx="574">
                  <c:v>61.915103172849264</c:v>
                </c:pt>
                <c:pt idx="575">
                  <c:v>61.928361530076387</c:v>
                </c:pt>
                <c:pt idx="576">
                  <c:v>61.941602617849007</c:v>
                </c:pt>
                <c:pt idx="577">
                  <c:v>61.954826495671362</c:v>
                </c:pt>
                <c:pt idx="578">
                  <c:v>61.968033222752787</c:v>
                </c:pt>
                <c:pt idx="579">
                  <c:v>61.981222858009673</c:v>
                </c:pt>
                <c:pt idx="580">
                  <c:v>61.994395460067508</c:v>
                </c:pt>
                <c:pt idx="581">
                  <c:v>62.00755108726279</c:v>
                </c:pt>
                <c:pt idx="582">
                  <c:v>62.020689797644962</c:v>
                </c:pt>
                <c:pt idx="583">
                  <c:v>62.033811648978343</c:v>
                </c:pt>
                <c:pt idx="584">
                  <c:v>62.046916698744049</c:v>
                </c:pt>
                <c:pt idx="585">
                  <c:v>62.060005004141857</c:v>
                </c:pt>
                <c:pt idx="586">
                  <c:v>62.073076622092096</c:v>
                </c:pt>
                <c:pt idx="587">
                  <c:v>62.086131609237512</c:v>
                </c:pt>
                <c:pt idx="588">
                  <c:v>62.099170021945071</c:v>
                </c:pt>
                <c:pt idx="589">
                  <c:v>62.11219191630785</c:v>
                </c:pt>
                <c:pt idx="590">
                  <c:v>62.125197348146799</c:v>
                </c:pt>
                <c:pt idx="591">
                  <c:v>62.138186373012559</c:v>
                </c:pt>
                <c:pt idx="592">
                  <c:v>62.151159046187246</c:v>
                </c:pt>
                <c:pt idx="593">
                  <c:v>62.164115422686216</c:v>
                </c:pt>
                <c:pt idx="594">
                  <c:v>62.17705555725982</c:v>
                </c:pt>
                <c:pt idx="595">
                  <c:v>62.189979504395133</c:v>
                </c:pt>
                <c:pt idx="596">
                  <c:v>62.202887318317707</c:v>
                </c:pt>
                <c:pt idx="597">
                  <c:v>62.215779052993234</c:v>
                </c:pt>
                <c:pt idx="598">
                  <c:v>62.228654762129302</c:v>
                </c:pt>
                <c:pt idx="599">
                  <c:v>62.241514499177036</c:v>
                </c:pt>
                <c:pt idx="600">
                  <c:v>62.254358317332773</c:v>
                </c:pt>
                <c:pt idx="601">
                  <c:v>62.267186269539742</c:v>
                </c:pt>
                <c:pt idx="602">
                  <c:v>62.279998408489675</c:v>
                </c:pt>
                <c:pt idx="603">
                  <c:v>62.292794786624462</c:v>
                </c:pt>
                <c:pt idx="604">
                  <c:v>62.305575456137724</c:v>
                </c:pt>
                <c:pt idx="605">
                  <c:v>62.318340468976494</c:v>
                </c:pt>
                <c:pt idx="606">
                  <c:v>62.331089876842725</c:v>
                </c:pt>
                <c:pt idx="607">
                  <c:v>62.343823731194931</c:v>
                </c:pt>
                <c:pt idx="608">
                  <c:v>62.356542083249678</c:v>
                </c:pt>
                <c:pt idx="609">
                  <c:v>62.369244983983222</c:v>
                </c:pt>
                <c:pt idx="610">
                  <c:v>62.381932484132982</c:v>
                </c:pt>
                <c:pt idx="611">
                  <c:v>62.394604634199112</c:v>
                </c:pt>
                <c:pt idx="612">
                  <c:v>62.407261484445975</c:v>
                </c:pt>
                <c:pt idx="613">
                  <c:v>62.41990308490368</c:v>
                </c:pt>
                <c:pt idx="614">
                  <c:v>62.432529485369557</c:v>
                </c:pt>
                <c:pt idx="615">
                  <c:v>62.445140735409645</c:v>
                </c:pt>
                <c:pt idx="616">
                  <c:v>62.457736884360109</c:v>
                </c:pt>
                <c:pt idx="617">
                  <c:v>62.470317981328819</c:v>
                </c:pt>
                <c:pt idx="618">
                  <c:v>62.482884075196637</c:v>
                </c:pt>
                <c:pt idx="619">
                  <c:v>62.495435214618965</c:v>
                </c:pt>
                <c:pt idx="620">
                  <c:v>62.507971448027128</c:v>
                </c:pt>
                <c:pt idx="621">
                  <c:v>62.52049282362978</c:v>
                </c:pt>
                <c:pt idx="622">
                  <c:v>62.532999389414293</c:v>
                </c:pt>
                <c:pt idx="623">
                  <c:v>62.545491193148187</c:v>
                </c:pt>
                <c:pt idx="624">
                  <c:v>62.557968282380465</c:v>
                </c:pt>
                <c:pt idx="625">
                  <c:v>62.570430704442991</c:v>
                </c:pt>
                <c:pt idx="626">
                  <c:v>62.582878506451856</c:v>
                </c:pt>
                <c:pt idx="627">
                  <c:v>62.595311735308705</c:v>
                </c:pt>
                <c:pt idx="628">
                  <c:v>62.607730437702109</c:v>
                </c:pt>
                <c:pt idx="629">
                  <c:v>62.620134660108846</c:v>
                </c:pt>
                <c:pt idx="630">
                  <c:v>62.632524448795216</c:v>
                </c:pt>
                <c:pt idx="631">
                  <c:v>62.644899849818415</c:v>
                </c:pt>
                <c:pt idx="632">
                  <c:v>62.65726090902772</c:v>
                </c:pt>
                <c:pt idx="633">
                  <c:v>62.669607672065851</c:v>
                </c:pt>
                <c:pt idx="634">
                  <c:v>62.681940184370227</c:v>
                </c:pt>
                <c:pt idx="635">
                  <c:v>62.694258491174224</c:v>
                </c:pt>
                <c:pt idx="636">
                  <c:v>62.706562637508434</c:v>
                </c:pt>
                <c:pt idx="637">
                  <c:v>62.718852668201897</c:v>
                </c:pt>
                <c:pt idx="638">
                  <c:v>62.731128627883351</c:v>
                </c:pt>
                <c:pt idx="639">
                  <c:v>62.743390560982462</c:v>
                </c:pt>
                <c:pt idx="640">
                  <c:v>62.755638511731021</c:v>
                </c:pt>
                <c:pt idx="641">
                  <c:v>62.767872524164169</c:v>
                </c:pt>
                <c:pt idx="642">
                  <c:v>62.780092642121581</c:v>
                </c:pt>
                <c:pt idx="643">
                  <c:v>62.792298909248672</c:v>
                </c:pt>
                <c:pt idx="644">
                  <c:v>62.804491368997773</c:v>
                </c:pt>
                <c:pt idx="645">
                  <c:v>62.81667006462925</c:v>
                </c:pt>
                <c:pt idx="646">
                  <c:v>62.828835039212791</c:v>
                </c:pt>
                <c:pt idx="647">
                  <c:v>62.840986335628401</c:v>
                </c:pt>
                <c:pt idx="648">
                  <c:v>62.853123996567689</c:v>
                </c:pt>
                <c:pt idx="649">
                  <c:v>62.865248064534896</c:v>
                </c:pt>
                <c:pt idx="650">
                  <c:v>62.877358581848107</c:v>
                </c:pt>
                <c:pt idx="651">
                  <c:v>62.889455590640281</c:v>
                </c:pt>
                <c:pt idx="652">
                  <c:v>62.901539132860464</c:v>
                </c:pt>
                <c:pt idx="653">
                  <c:v>62.913609250274796</c:v>
                </c:pt>
                <c:pt idx="654">
                  <c:v>62.92566598446767</c:v>
                </c:pt>
                <c:pt idx="655">
                  <c:v>62.937709376842811</c:v>
                </c:pt>
                <c:pt idx="656">
                  <c:v>62.949739468624294</c:v>
                </c:pt>
                <c:pt idx="657">
                  <c:v>62.961756300857694</c:v>
                </c:pt>
                <c:pt idx="658">
                  <c:v>62.973759914411097</c:v>
                </c:pt>
                <c:pt idx="659">
                  <c:v>62.985750349976172</c:v>
                </c:pt>
                <c:pt idx="660">
                  <c:v>62.997727648069215</c:v>
                </c:pt>
                <c:pt idx="661">
                  <c:v>63.009691849032187</c:v>
                </c:pt>
                <c:pt idx="662">
                  <c:v>63.021642993033744</c:v>
                </c:pt>
                <c:pt idx="663">
                  <c:v>63.033581120070266</c:v>
                </c:pt>
                <c:pt idx="664">
                  <c:v>63.045506269966843</c:v>
                </c:pt>
                <c:pt idx="665">
                  <c:v>63.057418482378353</c:v>
                </c:pt>
                <c:pt idx="666">
                  <c:v>63.069317796790365</c:v>
                </c:pt>
                <c:pt idx="667">
                  <c:v>63.081204252520216</c:v>
                </c:pt>
                <c:pt idx="668">
                  <c:v>63.093077888717964</c:v>
                </c:pt>
                <c:pt idx="669">
                  <c:v>63.104938744367374</c:v>
                </c:pt>
                <c:pt idx="670">
                  <c:v>63.116786858286851</c:v>
                </c:pt>
                <c:pt idx="671">
                  <c:v>63.128622269130474</c:v>
                </c:pt>
                <c:pt idx="672">
                  <c:v>63.140445015388906</c:v>
                </c:pt>
                <c:pt idx="673">
                  <c:v>63.152255135390348</c:v>
                </c:pt>
                <c:pt idx="674">
                  <c:v>63.164052667301519</c:v>
                </c:pt>
                <c:pt idx="675">
                  <c:v>63.175837649128532</c:v>
                </c:pt>
                <c:pt idx="676">
                  <c:v>63.187610118717878</c:v>
                </c:pt>
                <c:pt idx="677">
                  <c:v>63.199370113757332</c:v>
                </c:pt>
                <c:pt idx="678">
                  <c:v>63.211117671776861</c:v>
                </c:pt>
                <c:pt idx="679">
                  <c:v>63.222852830149527</c:v>
                </c:pt>
                <c:pt idx="680">
                  <c:v>63.234575626092443</c:v>
                </c:pt>
                <c:pt idx="681">
                  <c:v>63.246286096667596</c:v>
                </c:pt>
                <c:pt idx="682">
                  <c:v>63.257984278782793</c:v>
                </c:pt>
                <c:pt idx="683">
                  <c:v>63.269670209192519</c:v>
                </c:pt>
                <c:pt idx="684">
                  <c:v>63.28134392449882</c:v>
                </c:pt>
                <c:pt idx="685">
                  <c:v>63.293005461152198</c:v>
                </c:pt>
                <c:pt idx="686">
                  <c:v>63.304654855452419</c:v>
                </c:pt>
                <c:pt idx="687">
                  <c:v>63.316292143549468</c:v>
                </c:pt>
                <c:pt idx="688">
                  <c:v>63.327917361444264</c:v>
                </c:pt>
                <c:pt idx="689">
                  <c:v>63.339530544989671</c:v>
                </c:pt>
                <c:pt idx="690">
                  <c:v>63.351131729891208</c:v>
                </c:pt>
                <c:pt idx="691">
                  <c:v>63.362720951707942</c:v>
                </c:pt>
                <c:pt idx="692">
                  <c:v>63.374298245853311</c:v>
                </c:pt>
                <c:pt idx="693">
                  <c:v>63.385863647595954</c:v>
                </c:pt>
                <c:pt idx="694">
                  <c:v>63.397417192060502</c:v>
                </c:pt>
                <c:pt idx="695">
                  <c:v>63.408958914228421</c:v>
                </c:pt>
                <c:pt idx="696">
                  <c:v>63.420488848938803</c:v>
                </c:pt>
                <c:pt idx="697">
                  <c:v>63.432007030889181</c:v>
                </c:pt>
                <c:pt idx="698">
                  <c:v>63.443513494636285</c:v>
                </c:pt>
                <c:pt idx="699">
                  <c:v>63.455008274596892</c:v>
                </c:pt>
                <c:pt idx="700">
                  <c:v>63.466491405048558</c:v>
                </c:pt>
                <c:pt idx="701">
                  <c:v>63.477962920130416</c:v>
                </c:pt>
                <c:pt idx="702">
                  <c:v>63.489422853843962</c:v>
                </c:pt>
                <c:pt idx="703">
                  <c:v>63.500871240053812</c:v>
                </c:pt>
                <c:pt idx="704">
                  <c:v>63.512308112488448</c:v>
                </c:pt>
                <c:pt idx="705">
                  <c:v>63.523733504740989</c:v>
                </c:pt>
                <c:pt idx="706">
                  <c:v>63.535147450269974</c:v>
                </c:pt>
                <c:pt idx="707">
                  <c:v>63.546549982400052</c:v>
                </c:pt>
                <c:pt idx="708">
                  <c:v>63.55794113432276</c:v>
                </c:pt>
                <c:pt idx="709">
                  <c:v>63.56932093909726</c:v>
                </c:pt>
                <c:pt idx="710">
                  <c:v>63.580689429651038</c:v>
                </c:pt>
                <c:pt idx="711">
                  <c:v>63.592046638780687</c:v>
                </c:pt>
                <c:pt idx="712">
                  <c:v>63.603392599152563</c:v>
                </c:pt>
                <c:pt idx="713">
                  <c:v>63.614727343303564</c:v>
                </c:pt>
                <c:pt idx="714">
                  <c:v>63.62605090364179</c:v>
                </c:pt>
                <c:pt idx="715">
                  <c:v>63.637363312447278</c:v>
                </c:pt>
                <c:pt idx="716">
                  <c:v>63.64866460187271</c:v>
                </c:pt>
                <c:pt idx="717">
                  <c:v>63.659954803944075</c:v>
                </c:pt>
                <c:pt idx="718">
                  <c:v>63.671233950561408</c:v>
                </c:pt>
                <c:pt idx="719">
                  <c:v>63.68250207349945</c:v>
                </c:pt>
                <c:pt idx="720">
                  <c:v>63.693759204408316</c:v>
                </c:pt>
                <c:pt idx="721">
                  <c:v>63.70500537481422</c:v>
                </c:pt>
                <c:pt idx="722">
                  <c:v>63.716240616120103</c:v>
                </c:pt>
                <c:pt idx="723">
                  <c:v>63.727464959606337</c:v>
                </c:pt>
                <c:pt idx="724">
                  <c:v>63.738678436431357</c:v>
                </c:pt>
                <c:pt idx="725">
                  <c:v>63.749881077632367</c:v>
                </c:pt>
                <c:pt idx="726">
                  <c:v>63.761072914125933</c:v>
                </c:pt>
                <c:pt idx="727">
                  <c:v>63.772253976708683</c:v>
                </c:pt>
                <c:pt idx="728">
                  <c:v>63.783424296057959</c:v>
                </c:pt>
                <c:pt idx="729">
                  <c:v>63.79458390273242</c:v>
                </c:pt>
                <c:pt idx="730">
                  <c:v>63.805732827172704</c:v>
                </c:pt>
                <c:pt idx="731">
                  <c:v>63.81687109970207</c:v>
                </c:pt>
                <c:pt idx="732">
                  <c:v>63.827998750527016</c:v>
                </c:pt>
                <c:pt idx="733">
                  <c:v>63.839115809737891</c:v>
                </c:pt>
                <c:pt idx="734">
                  <c:v>63.850222307309565</c:v>
                </c:pt>
                <c:pt idx="735">
                  <c:v>63.861318273101993</c:v>
                </c:pt>
                <c:pt idx="736">
                  <c:v>63.872403736860846</c:v>
                </c:pt>
                <c:pt idx="737">
                  <c:v>63.88347872821813</c:v>
                </c:pt>
                <c:pt idx="738">
                  <c:v>63.894543276692801</c:v>
                </c:pt>
                <c:pt idx="739">
                  <c:v>63.905597411691332</c:v>
                </c:pt>
                <c:pt idx="740">
                  <c:v>63.916641162508327</c:v>
                </c:pt>
                <c:pt idx="741">
                  <c:v>63.927674558327148</c:v>
                </c:pt>
                <c:pt idx="742">
                  <c:v>63.938697628220432</c:v>
                </c:pt>
                <c:pt idx="743">
                  <c:v>63.949710401150753</c:v>
                </c:pt>
                <c:pt idx="744">
                  <c:v>63.96071290597115</c:v>
                </c:pt>
                <c:pt idx="745">
                  <c:v>63.971705171425732</c:v>
                </c:pt>
                <c:pt idx="746">
                  <c:v>63.982687226150254</c:v>
                </c:pt>
                <c:pt idx="747">
                  <c:v>63.993659098672644</c:v>
                </c:pt>
                <c:pt idx="748">
                  <c:v>64.004620817413652</c:v>
                </c:pt>
                <c:pt idx="749">
                  <c:v>64.015572410687327</c:v>
                </c:pt>
                <c:pt idx="750">
                  <c:v>64.026513906701652</c:v>
                </c:pt>
                <c:pt idx="751">
                  <c:v>64.037445333559006</c:v>
                </c:pt>
                <c:pt idx="752">
                  <c:v>64.048366719256833</c:v>
                </c:pt>
                <c:pt idx="753">
                  <c:v>64.0592780916881</c:v>
                </c:pt>
                <c:pt idx="754">
                  <c:v>64.07017947864189</c:v>
                </c:pt>
                <c:pt idx="755">
                  <c:v>64.081070907803891</c:v>
                </c:pt>
                <c:pt idx="756">
                  <c:v>64.091952406757017</c:v>
                </c:pt>
                <c:pt idx="757">
                  <c:v>64.102824002981862</c:v>
                </c:pt>
                <c:pt idx="758">
                  <c:v>64.113685723857259</c:v>
                </c:pt>
                <c:pt idx="759">
                  <c:v>64.124537596660858</c:v>
                </c:pt>
                <c:pt idx="760">
                  <c:v>64.135379648569554</c:v>
                </c:pt>
                <c:pt idx="761">
                  <c:v>64.146211906660099</c:v>
                </c:pt>
                <c:pt idx="762">
                  <c:v>64.157034397909541</c:v>
                </c:pt>
                <c:pt idx="763">
                  <c:v>64.167847149195808</c:v>
                </c:pt>
                <c:pt idx="764">
                  <c:v>64.178650187298189</c:v>
                </c:pt>
                <c:pt idx="765">
                  <c:v>64.18944353889782</c:v>
                </c:pt>
                <c:pt idx="766">
                  <c:v>64.200227230578236</c:v>
                </c:pt>
                <c:pt idx="767">
                  <c:v>64.211001288825827</c:v>
                </c:pt>
                <c:pt idx="768">
                  <c:v>64.221765740030378</c:v>
                </c:pt>
                <c:pt idx="769">
                  <c:v>64.232520610485494</c:v>
                </c:pt>
                <c:pt idx="770">
                  <c:v>64.243265926389199</c:v>
                </c:pt>
                <c:pt idx="771">
                  <c:v>64.254001713844332</c:v>
                </c:pt>
                <c:pt idx="772">
                  <c:v>64.264727998859072</c:v>
                </c:pt>
                <c:pt idx="773">
                  <c:v>64.275444807347426</c:v>
                </c:pt>
                <c:pt idx="774">
                  <c:v>64.286152165129678</c:v>
                </c:pt>
                <c:pt idx="775">
                  <c:v>64.296850097932904</c:v>
                </c:pt>
                <c:pt idx="776">
                  <c:v>64.307538631391424</c:v>
                </c:pt>
                <c:pt idx="777">
                  <c:v>64.318217791047246</c:v>
                </c:pt>
                <c:pt idx="778">
                  <c:v>64.328887602350633</c:v>
                </c:pt>
                <c:pt idx="779">
                  <c:v>64.339548090660415</c:v>
                </c:pt>
                <c:pt idx="780">
                  <c:v>64.350199281244585</c:v>
                </c:pt>
                <c:pt idx="781">
                  <c:v>64.360841199280713</c:v>
                </c:pt>
                <c:pt idx="782">
                  <c:v>64.371473869856374</c:v>
                </c:pt>
                <c:pt idx="783">
                  <c:v>64.38209731796961</c:v>
                </c:pt>
                <c:pt idx="784">
                  <c:v>64.392711568529421</c:v>
                </c:pt>
                <c:pt idx="785">
                  <c:v>64.403316646356174</c:v>
                </c:pt>
                <c:pt idx="786">
                  <c:v>64.413912576182085</c:v>
                </c:pt>
                <c:pt idx="787">
                  <c:v>64.424499382651589</c:v>
                </c:pt>
                <c:pt idx="788">
                  <c:v>64.435077090321869</c:v>
                </c:pt>
                <c:pt idx="789">
                  <c:v>64.445645723663233</c:v>
                </c:pt>
                <c:pt idx="790">
                  <c:v>64.456205307059548</c:v>
                </c:pt>
                <c:pt idx="791">
                  <c:v>64.466755864808718</c:v>
                </c:pt>
                <c:pt idx="792">
                  <c:v>64.477297421123069</c:v>
                </c:pt>
                <c:pt idx="793">
                  <c:v>64.487830000129804</c:v>
                </c:pt>
                <c:pt idx="794">
                  <c:v>64.498353625871388</c:v>
                </c:pt>
                <c:pt idx="795">
                  <c:v>64.508868322305986</c:v>
                </c:pt>
                <c:pt idx="796">
                  <c:v>64.519374113307933</c:v>
                </c:pt>
                <c:pt idx="797">
                  <c:v>64.529871022668061</c:v>
                </c:pt>
                <c:pt idx="798">
                  <c:v>64.54035907409417</c:v>
                </c:pt>
                <c:pt idx="799">
                  <c:v>64.550838291211434</c:v>
                </c:pt>
                <c:pt idx="800">
                  <c:v>64.561308697562794</c:v>
                </c:pt>
                <c:pt idx="801">
                  <c:v>64.57177031660936</c:v>
                </c:pt>
                <c:pt idx="802">
                  <c:v>64.582223171730831</c:v>
                </c:pt>
                <c:pt idx="803">
                  <c:v>64.59266728622589</c:v>
                </c:pt>
                <c:pt idx="804">
                  <c:v>64.603102683312599</c:v>
                </c:pt>
                <c:pt idx="805">
                  <c:v>64.613529386128789</c:v>
                </c:pt>
                <c:pt idx="806">
                  <c:v>64.623947417732495</c:v>
                </c:pt>
                <c:pt idx="807">
                  <c:v>64.634356801102257</c:v>
                </c:pt>
                <c:pt idx="808">
                  <c:v>64.644757559137602</c:v>
                </c:pt>
                <c:pt idx="809">
                  <c:v>64.655149714659402</c:v>
                </c:pt>
                <c:pt idx="810">
                  <c:v>64.665533290410224</c:v>
                </c:pt>
                <c:pt idx="811">
                  <c:v>64.675908309054748</c:v>
                </c:pt>
                <c:pt idx="812">
                  <c:v>64.686274793180147</c:v>
                </c:pt>
                <c:pt idx="813">
                  <c:v>64.696632765296428</c:v>
                </c:pt>
                <c:pt idx="814">
                  <c:v>64.706982247836876</c:v>
                </c:pt>
                <c:pt idx="815">
                  <c:v>64.717323263158335</c:v>
                </c:pt>
                <c:pt idx="816">
                  <c:v>64.727655833541661</c:v>
                </c:pt>
                <c:pt idx="817">
                  <c:v>64.737979981192026</c:v>
                </c:pt>
                <c:pt idx="818">
                  <c:v>64.74829572823937</c:v>
                </c:pt>
                <c:pt idx="819">
                  <c:v>64.758603096738639</c:v>
                </c:pt>
                <c:pt idx="820">
                  <c:v>64.768902108670261</c:v>
                </c:pt>
                <c:pt idx="821">
                  <c:v>64.779192785940481</c:v>
                </c:pt>
                <c:pt idx="822">
                  <c:v>64.78947515038162</c:v>
                </c:pt>
                <c:pt idx="823">
                  <c:v>64.799749223752613</c:v>
                </c:pt>
                <c:pt idx="824">
                  <c:v>64.810015027739183</c:v>
                </c:pt>
                <c:pt idx="825">
                  <c:v>64.820272583954306</c:v>
                </c:pt>
                <c:pt idx="826">
                  <c:v>64.830521913938526</c:v>
                </c:pt>
                <c:pt idx="827">
                  <c:v>64.840763039160265</c:v>
                </c:pt>
                <c:pt idx="828">
                  <c:v>64.850995981016226</c:v>
                </c:pt>
                <c:pt idx="829">
                  <c:v>64.861220760831728</c:v>
                </c:pt>
                <c:pt idx="830">
                  <c:v>64.871437399861009</c:v>
                </c:pt>
                <c:pt idx="831">
                  <c:v>64.881645919287607</c:v>
                </c:pt>
                <c:pt idx="832">
                  <c:v>64.891846340224646</c:v>
                </c:pt>
                <c:pt idx="833">
                  <c:v>64.902038683715247</c:v>
                </c:pt>
                <c:pt idx="834">
                  <c:v>64.91222297073277</c:v>
                </c:pt>
                <c:pt idx="835">
                  <c:v>64.922399222181241</c:v>
                </c:pt>
                <c:pt idx="836">
                  <c:v>64.932567458895591</c:v>
                </c:pt>
                <c:pt idx="837">
                  <c:v>64.942727701642056</c:v>
                </c:pt>
                <c:pt idx="838">
                  <c:v>64.952879971118463</c:v>
                </c:pt>
                <c:pt idx="839">
                  <c:v>64.963024287954539</c:v>
                </c:pt>
                <c:pt idx="840">
                  <c:v>64.973160672712311</c:v>
                </c:pt>
                <c:pt idx="841">
                  <c:v>64.983289145886317</c:v>
                </c:pt>
                <c:pt idx="842">
                  <c:v>64.993409727904009</c:v>
                </c:pt>
                <c:pt idx="843">
                  <c:v>65.00352243912603</c:v>
                </c:pt>
                <c:pt idx="844">
                  <c:v>65.013627299846533</c:v>
                </c:pt>
                <c:pt idx="845">
                  <c:v>65.023724330293518</c:v>
                </c:pt>
                <c:pt idx="846">
                  <c:v>65.033813550629091</c:v>
                </c:pt>
                <c:pt idx="847">
                  <c:v>65.043894980949815</c:v>
                </c:pt>
                <c:pt idx="848">
                  <c:v>65.053968641287042</c:v>
                </c:pt>
                <c:pt idx="849">
                  <c:v>65.064034551607122</c:v>
                </c:pt>
                <c:pt idx="850">
                  <c:v>65.074092731811831</c:v>
                </c:pt>
                <c:pt idx="851">
                  <c:v>65.084143201738556</c:v>
                </c:pt>
                <c:pt idx="852">
                  <c:v>65.094185981160706</c:v>
                </c:pt>
                <c:pt idx="853">
                  <c:v>65.104221089787885</c:v>
                </c:pt>
                <c:pt idx="854">
                  <c:v>65.114248547266314</c:v>
                </c:pt>
                <c:pt idx="855">
                  <c:v>65.124268373179063</c:v>
                </c:pt>
                <c:pt idx="856">
                  <c:v>65.134280587046334</c:v>
                </c:pt>
                <c:pt idx="857">
                  <c:v>65.144285208325769</c:v>
                </c:pt>
                <c:pt idx="858">
                  <c:v>65.15428225641277</c:v>
                </c:pt>
                <c:pt idx="859">
                  <c:v>65.164271750640737</c:v>
                </c:pt>
                <c:pt idx="860">
                  <c:v>65.174253710281363</c:v>
                </c:pt>
                <c:pt idx="861">
                  <c:v>65.184228154544968</c:v>
                </c:pt>
                <c:pt idx="862">
                  <c:v>65.194195102580736</c:v>
                </c:pt>
                <c:pt idx="863">
                  <c:v>65.204154573477012</c:v>
                </c:pt>
                <c:pt idx="864">
                  <c:v>65.214106586261565</c:v>
                </c:pt>
                <c:pt idx="865">
                  <c:v>65.224051159901904</c:v>
                </c:pt>
                <c:pt idx="866">
                  <c:v>65.233988313305517</c:v>
                </c:pt>
                <c:pt idx="867">
                  <c:v>65.243918065320187</c:v>
                </c:pt>
                <c:pt idx="868">
                  <c:v>65.253840434734201</c:v>
                </c:pt>
                <c:pt idx="869">
                  <c:v>65.263755440276711</c:v>
                </c:pt>
                <c:pt idx="870">
                  <c:v>65.273663100617938</c:v>
                </c:pt>
                <c:pt idx="871">
                  <c:v>65.283563434369469</c:v>
                </c:pt>
                <c:pt idx="872">
                  <c:v>65.293456460084485</c:v>
                </c:pt>
                <c:pt idx="873">
                  <c:v>65.303342196258129</c:v>
                </c:pt>
                <c:pt idx="874">
                  <c:v>65.313220661327662</c:v>
                </c:pt>
                <c:pt idx="875">
                  <c:v>65.323091873672766</c:v>
                </c:pt>
                <c:pt idx="876">
                  <c:v>65.332955851615822</c:v>
                </c:pt>
                <c:pt idx="877">
                  <c:v>65.34281261342214</c:v>
                </c:pt>
                <c:pt idx="878">
                  <c:v>65.352662177300289</c:v>
                </c:pt>
                <c:pt idx="879">
                  <c:v>65.362504561402247</c:v>
                </c:pt>
                <c:pt idx="880">
                  <c:v>65.372339783823719</c:v>
                </c:pt>
                <c:pt idx="881">
                  <c:v>65.382167862604419</c:v>
                </c:pt>
                <c:pt idx="882">
                  <c:v>65.391988815728283</c:v>
                </c:pt>
                <c:pt idx="883">
                  <c:v>65.40180266112371</c:v>
                </c:pt>
                <c:pt idx="884">
                  <c:v>65.41160941666385</c:v>
                </c:pt>
                <c:pt idx="885">
                  <c:v>65.421409100166827</c:v>
                </c:pt>
                <c:pt idx="886">
                  <c:v>65.431201729396022</c:v>
                </c:pt>
                <c:pt idx="887">
                  <c:v>65.440987322060252</c:v>
                </c:pt>
                <c:pt idx="888">
                  <c:v>65.450765895814101</c:v>
                </c:pt>
                <c:pt idx="889">
                  <c:v>65.46053746825811</c:v>
                </c:pt>
                <c:pt idx="890">
                  <c:v>65.470302056939019</c:v>
                </c:pt>
                <c:pt idx="891">
                  <c:v>65.480059679350035</c:v>
                </c:pt>
                <c:pt idx="892">
                  <c:v>65.489810352931045</c:v>
                </c:pt>
                <c:pt idx="893">
                  <c:v>65.499554095068888</c:v>
                </c:pt>
                <c:pt idx="894">
                  <c:v>65.509290923097566</c:v>
                </c:pt>
                <c:pt idx="895">
                  <c:v>65.519020854298489</c:v>
                </c:pt>
                <c:pt idx="896">
                  <c:v>65.528743905900711</c:v>
                </c:pt>
                <c:pt idx="897">
                  <c:v>65.538460095081149</c:v>
                </c:pt>
                <c:pt idx="898">
                  <c:v>65.548169438964848</c:v>
                </c:pt>
                <c:pt idx="899">
                  <c:v>65.557871954625185</c:v>
                </c:pt>
                <c:pt idx="900">
                  <c:v>65.567567659084119</c:v>
                </c:pt>
                <c:pt idx="901">
                  <c:v>65.577256569312382</c:v>
                </c:pt>
                <c:pt idx="902">
                  <c:v>65.586938702229759</c:v>
                </c:pt>
                <c:pt idx="903">
                  <c:v>65.596614074705272</c:v>
                </c:pt>
                <c:pt idx="904">
                  <c:v>65.60628270355744</c:v>
                </c:pt>
                <c:pt idx="905">
                  <c:v>65.615944605554475</c:v>
                </c:pt>
                <c:pt idx="906">
                  <c:v>65.625599797414509</c:v>
                </c:pt>
                <c:pt idx="907">
                  <c:v>65.635248295805837</c:v>
                </c:pt>
                <c:pt idx="908">
                  <c:v>65.644890117347089</c:v>
                </c:pt>
                <c:pt idx="909">
                  <c:v>65.654525278607522</c:v>
                </c:pt>
                <c:pt idx="910">
                  <c:v>65.664153796107186</c:v>
                </c:pt>
                <c:pt idx="911">
                  <c:v>65.673775686317157</c:v>
                </c:pt>
                <c:pt idx="912">
                  <c:v>65.68339096565974</c:v>
                </c:pt>
                <c:pt idx="913">
                  <c:v>65.692999650508668</c:v>
                </c:pt>
                <c:pt idx="914">
                  <c:v>65.702601757189399</c:v>
                </c:pt>
                <c:pt idx="915">
                  <c:v>65.712197301979245</c:v>
                </c:pt>
                <c:pt idx="916">
                  <c:v>65.721786301107571</c:v>
                </c:pt>
                <c:pt idx="917">
                  <c:v>65.731368770756106</c:v>
                </c:pt>
                <c:pt idx="918">
                  <c:v>65.740944727059045</c:v>
                </c:pt>
                <c:pt idx="919">
                  <c:v>65.750514186103317</c:v>
                </c:pt>
                <c:pt idx="920">
                  <c:v>65.76007716392877</c:v>
                </c:pt>
                <c:pt idx="921">
                  <c:v>65.769633676528414</c:v>
                </c:pt>
                <c:pt idx="922">
                  <c:v>65.77918373984852</c:v>
                </c:pt>
                <c:pt idx="923">
                  <c:v>65.788727369788973</c:v>
                </c:pt>
                <c:pt idx="924">
                  <c:v>65.798264582203373</c:v>
                </c:pt>
                <c:pt idx="925">
                  <c:v>65.807795392899251</c:v>
                </c:pt>
                <c:pt idx="926">
                  <c:v>65.817319817638293</c:v>
                </c:pt>
                <c:pt idx="927">
                  <c:v>65.826837872136537</c:v>
                </c:pt>
                <c:pt idx="928">
                  <c:v>65.836349572064549</c:v>
                </c:pt>
                <c:pt idx="929">
                  <c:v>65.845854933047647</c:v>
                </c:pt>
                <c:pt idx="930">
                  <c:v>65.855353970666059</c:v>
                </c:pt>
                <c:pt idx="931">
                  <c:v>65.864846700455175</c:v>
                </c:pt>
                <c:pt idx="932">
                  <c:v>65.874333137905708</c:v>
                </c:pt>
                <c:pt idx="933">
                  <c:v>65.883813298463863</c:v>
                </c:pt>
                <c:pt idx="934">
                  <c:v>65.893287197531563</c:v>
                </c:pt>
                <c:pt idx="935">
                  <c:v>65.902754850466692</c:v>
                </c:pt>
                <c:pt idx="936">
                  <c:v>65.912216272583123</c:v>
                </c:pt>
                <c:pt idx="937">
                  <c:v>65.921671479151087</c:v>
                </c:pt>
                <c:pt idx="938">
                  <c:v>65.931120485397258</c:v>
                </c:pt>
                <c:pt idx="939">
                  <c:v>65.940563306504998</c:v>
                </c:pt>
                <c:pt idx="940">
                  <c:v>65.94999995761448</c:v>
                </c:pt>
                <c:pt idx="941">
                  <c:v>65.959430453822918</c:v>
                </c:pt>
                <c:pt idx="942">
                  <c:v>65.968854810184723</c:v>
                </c:pt>
                <c:pt idx="943">
                  <c:v>65.978273041711759</c:v>
                </c:pt>
                <c:pt idx="944">
                  <c:v>65.987685163373413</c:v>
                </c:pt>
                <c:pt idx="945">
                  <c:v>65.997091190096867</c:v>
                </c:pt>
                <c:pt idx="946">
                  <c:v>66.006491136767224</c:v>
                </c:pt>
                <c:pt idx="947">
                  <c:v>66.015885018227763</c:v>
                </c:pt>
                <c:pt idx="948">
                  <c:v>66.025272849279986</c:v>
                </c:pt>
                <c:pt idx="949">
                  <c:v>66.03465464468394</c:v>
                </c:pt>
                <c:pt idx="950">
                  <c:v>66.044030419158304</c:v>
                </c:pt>
                <c:pt idx="951">
                  <c:v>66.053400187380603</c:v>
                </c:pt>
                <c:pt idx="952">
                  <c:v>66.062763963987365</c:v>
                </c:pt>
                <c:pt idx="953">
                  <c:v>66.072121763574302</c:v>
                </c:pt>
                <c:pt idx="954">
                  <c:v>66.081473600696498</c:v>
                </c:pt>
                <c:pt idx="955">
                  <c:v>66.090819489868551</c:v>
                </c:pt>
                <c:pt idx="956">
                  <c:v>66.100159445564785</c:v>
                </c:pt>
                <c:pt idx="957">
                  <c:v>66.109493482219349</c:v>
                </c:pt>
                <c:pt idx="958">
                  <c:v>66.118821614226505</c:v>
                </c:pt>
                <c:pt idx="959">
                  <c:v>66.128143855940664</c:v>
                </c:pt>
                <c:pt idx="960">
                  <c:v>66.13746022167669</c:v>
                </c:pt>
                <c:pt idx="961">
                  <c:v>66.146770725709942</c:v>
                </c:pt>
                <c:pt idx="962">
                  <c:v>66.156075382276512</c:v>
                </c:pt>
                <c:pt idx="963">
                  <c:v>66.165374205573372</c:v>
                </c:pt>
                <c:pt idx="964">
                  <c:v>66.174667209758553</c:v>
                </c:pt>
                <c:pt idx="965">
                  <c:v>66.183954408951294</c:v>
                </c:pt>
                <c:pt idx="966">
                  <c:v>66.193235817232207</c:v>
                </c:pt>
                <c:pt idx="967">
                  <c:v>66.202511448643449</c:v>
                </c:pt>
                <c:pt idx="968">
                  <c:v>66.211781317188866</c:v>
                </c:pt>
                <c:pt idx="969">
                  <c:v>66.221045436834217</c:v>
                </c:pt>
                <c:pt idx="970">
                  <c:v>66.230303821507178</c:v>
                </c:pt>
                <c:pt idx="971">
                  <c:v>66.239556485097722</c:v>
                </c:pt>
                <c:pt idx="972">
                  <c:v>66.248803441458094</c:v>
                </c:pt>
                <c:pt idx="973">
                  <c:v>66.258044704403076</c:v>
                </c:pt>
                <c:pt idx="974">
                  <c:v>66.267280287710065</c:v>
                </c:pt>
                <c:pt idx="975">
                  <c:v>66.276510205119308</c:v>
                </c:pt>
                <c:pt idx="976">
                  <c:v>66.285734470334006</c:v>
                </c:pt>
                <c:pt idx="977">
                  <c:v>66.294953097020468</c:v>
                </c:pt>
                <c:pt idx="978">
                  <c:v>66.304166098808324</c:v>
                </c:pt>
                <c:pt idx="979">
                  <c:v>66.313373489290584</c:v>
                </c:pt>
                <c:pt idx="980">
                  <c:v>66.322575282023891</c:v>
                </c:pt>
                <c:pt idx="981">
                  <c:v>66.331771490528567</c:v>
                </c:pt>
                <c:pt idx="982">
                  <c:v>66.340962128288893</c:v>
                </c:pt>
                <c:pt idx="983">
                  <c:v>66.350147208753114</c:v>
                </c:pt>
                <c:pt idx="984">
                  <c:v>66.359326745333703</c:v>
                </c:pt>
                <c:pt idx="985">
                  <c:v>66.368500751407467</c:v>
                </c:pt>
                <c:pt idx="986">
                  <c:v>66.377669240315697</c:v>
                </c:pt>
                <c:pt idx="987">
                  <c:v>66.386832225364302</c:v>
                </c:pt>
                <c:pt idx="988">
                  <c:v>66.395989719823959</c:v>
                </c:pt>
                <c:pt idx="989">
                  <c:v>66.405141736930332</c:v>
                </c:pt>
                <c:pt idx="990">
                  <c:v>66.41428828988407</c:v>
                </c:pt>
                <c:pt idx="991">
                  <c:v>66.423429391851101</c:v>
                </c:pt>
                <c:pt idx="992">
                  <c:v>66.432565055962698</c:v>
                </c:pt>
                <c:pt idx="993">
                  <c:v>66.441695295315597</c:v>
                </c:pt>
                <c:pt idx="994">
                  <c:v>66.45082012297226</c:v>
                </c:pt>
                <c:pt idx="995">
                  <c:v>66.459939551960844</c:v>
                </c:pt>
                <c:pt idx="996">
                  <c:v>66.469053595275497</c:v>
                </c:pt>
                <c:pt idx="997">
                  <c:v>66.478162265876406</c:v>
                </c:pt>
                <c:pt idx="998">
                  <c:v>66.487265576689992</c:v>
                </c:pt>
                <c:pt idx="999">
                  <c:v>66.496363540608996</c:v>
                </c:pt>
                <c:pt idx="1000">
                  <c:v>66.505456170492664</c:v>
                </c:pt>
                <c:pt idx="1001">
                  <c:v>66.514543479166861</c:v>
                </c:pt>
                <c:pt idx="1002">
                  <c:v>66.523625479424211</c:v>
                </c:pt>
                <c:pt idx="1003">
                  <c:v>66.532702184024259</c:v>
                </c:pt>
                <c:pt idx="1004">
                  <c:v>66.54177360569355</c:v>
                </c:pt>
                <c:pt idx="1005">
                  <c:v>66.550839757125814</c:v>
                </c:pt>
                <c:pt idx="1006">
                  <c:v>66.559900650982087</c:v>
                </c:pt>
                <c:pt idx="1007">
                  <c:v>66.568956299890857</c:v>
                </c:pt>
                <c:pt idx="1008">
                  <c:v>66.578006716448172</c:v>
                </c:pt>
                <c:pt idx="1009">
                  <c:v>66.587051913217778</c:v>
                </c:pt>
                <c:pt idx="1010">
                  <c:v>66.59609190273126</c:v>
                </c:pt>
                <c:pt idx="1011">
                  <c:v>66.605126697488188</c:v>
                </c:pt>
                <c:pt idx="1012">
                  <c:v>66.614156309956215</c:v>
                </c:pt>
                <c:pt idx="1013">
                  <c:v>66.623180752571216</c:v>
                </c:pt>
                <c:pt idx="1014">
                  <c:v>66.632200037737476</c:v>
                </c:pt>
                <c:pt idx="1015">
                  <c:v>66.641214177827706</c:v>
                </c:pt>
                <c:pt idx="1016">
                  <c:v>66.650223185183265</c:v>
                </c:pt>
                <c:pt idx="1017">
                  <c:v>66.659227072114263</c:v>
                </c:pt>
                <c:pt idx="1018">
                  <c:v>66.668225850899674</c:v>
                </c:pt>
                <c:pt idx="1019">
                  <c:v>66.677219533787465</c:v>
                </c:pt>
                <c:pt idx="1020">
                  <c:v>66.68620813299475</c:v>
                </c:pt>
                <c:pt idx="1021">
                  <c:v>66.695191660707863</c:v>
                </c:pt>
                <c:pt idx="1022">
                  <c:v>66.704170129082542</c:v>
                </c:pt>
                <c:pt idx="1023">
                  <c:v>66.713143550244027</c:v>
                </c:pt>
                <c:pt idx="1024">
                  <c:v>66.722111936287149</c:v>
                </c:pt>
                <c:pt idx="1025">
                  <c:v>66.731075299276512</c:v>
                </c:pt>
                <c:pt idx="1026">
                  <c:v>66.74003365124662</c:v>
                </c:pt>
                <c:pt idx="1027">
                  <c:v>66.748987004201894</c:v>
                </c:pt>
                <c:pt idx="1028">
                  <c:v>66.75793537011694</c:v>
                </c:pt>
                <c:pt idx="1029">
                  <c:v>66.766878760936564</c:v>
                </c:pt>
                <c:pt idx="1030">
                  <c:v>66.775817188575928</c:v>
                </c:pt>
                <c:pt idx="1031">
                  <c:v>66.784750664920693</c:v>
                </c:pt>
                <c:pt idx="1032">
                  <c:v>66.793679201827089</c:v>
                </c:pt>
                <c:pt idx="1033">
                  <c:v>66.802602811122071</c:v>
                </c:pt>
                <c:pt idx="1034">
                  <c:v>66.811521504603434</c:v>
                </c:pt>
                <c:pt idx="1035">
                  <c:v>66.820435294039896</c:v>
                </c:pt>
                <c:pt idx="1036">
                  <c:v>66.829344191171288</c:v>
                </c:pt>
                <c:pt idx="1037">
                  <c:v>66.83824820770856</c:v>
                </c:pt>
                <c:pt idx="1038">
                  <c:v>66.847147355334016</c:v>
                </c:pt>
                <c:pt idx="1039">
                  <c:v>66.856041645701382</c:v>
                </c:pt>
                <c:pt idx="1040">
                  <c:v>66.864931090435846</c:v>
                </c:pt>
                <c:pt idx="1041">
                  <c:v>66.873815701134305</c:v>
                </c:pt>
                <c:pt idx="1042">
                  <c:v>66.882695489365418</c:v>
                </c:pt>
                <c:pt idx="1043">
                  <c:v>66.891570466669648</c:v>
                </c:pt>
                <c:pt idx="1044">
                  <c:v>66.900440644559509</c:v>
                </c:pt>
                <c:pt idx="1045">
                  <c:v>66.909306034519602</c:v>
                </c:pt>
                <c:pt idx="1046">
                  <c:v>66.918166648006704</c:v>
                </c:pt>
                <c:pt idx="1047">
                  <c:v>66.927022496449979</c:v>
                </c:pt>
                <c:pt idx="1048">
                  <c:v>66.935873591250953</c:v>
                </c:pt>
                <c:pt idx="1049">
                  <c:v>66.944719943783724</c:v>
                </c:pt>
                <c:pt idx="1050">
                  <c:v>66.953561565395034</c:v>
                </c:pt>
                <c:pt idx="1051">
                  <c:v>66.962398467404427</c:v>
                </c:pt>
                <c:pt idx="1052">
                  <c:v>66.971230661104272</c:v>
                </c:pt>
                <c:pt idx="1053">
                  <c:v>66.980058157759927</c:v>
                </c:pt>
                <c:pt idx="1054">
                  <c:v>66.988880968609863</c:v>
                </c:pt>
                <c:pt idx="1055">
                  <c:v>66.997699104865703</c:v>
                </c:pt>
                <c:pt idx="1056">
                  <c:v>67.006512577712428</c:v>
                </c:pt>
                <c:pt idx="1057">
                  <c:v>67.015321398308387</c:v>
                </c:pt>
                <c:pt idx="1058">
                  <c:v>67.024125577785441</c:v>
                </c:pt>
                <c:pt idx="1059">
                  <c:v>67.032925127249115</c:v>
                </c:pt>
                <c:pt idx="1060">
                  <c:v>67.041720057778605</c:v>
                </c:pt>
                <c:pt idx="1061">
                  <c:v>67.050510380426985</c:v>
                </c:pt>
                <c:pt idx="1062">
                  <c:v>67.05929610622124</c:v>
                </c:pt>
                <c:pt idx="1063">
                  <c:v>67.068077246162389</c:v>
                </c:pt>
                <c:pt idx="1064">
                  <c:v>67.076853811225618</c:v>
                </c:pt>
                <c:pt idx="1065">
                  <c:v>67.085625812360348</c:v>
                </c:pt>
                <c:pt idx="1066">
                  <c:v>67.094393260490321</c:v>
                </c:pt>
                <c:pt idx="1067">
                  <c:v>67.10315616651377</c:v>
                </c:pt>
                <c:pt idx="1068">
                  <c:v>67.111914541303463</c:v>
                </c:pt>
                <c:pt idx="1069">
                  <c:v>67.120668395706801</c:v>
                </c:pt>
                <c:pt idx="1070">
                  <c:v>67.129417740545989</c:v>
                </c:pt>
                <c:pt idx="1071">
                  <c:v>67.138162586618009</c:v>
                </c:pt>
                <c:pt idx="1072">
                  <c:v>67.146902944694872</c:v>
                </c:pt>
                <c:pt idx="1073">
                  <c:v>67.15563882552361</c:v>
                </c:pt>
                <c:pt idx="1074">
                  <c:v>67.164370239826397</c:v>
                </c:pt>
                <c:pt idx="1075">
                  <c:v>67.173097198300653</c:v>
                </c:pt>
                <c:pt idx="1076">
                  <c:v>67.181819711619184</c:v>
                </c:pt>
                <c:pt idx="1077">
                  <c:v>67.190537790430199</c:v>
                </c:pt>
                <c:pt idx="1078">
                  <c:v>67.19925144535749</c:v>
                </c:pt>
                <c:pt idx="1079">
                  <c:v>67.207960687000451</c:v>
                </c:pt>
                <c:pt idx="1080">
                  <c:v>67.216665525934232</c:v>
                </c:pt>
                <c:pt idx="1081">
                  <c:v>67.225365972709824</c:v>
                </c:pt>
                <c:pt idx="1082">
                  <c:v>67.234062037854102</c:v>
                </c:pt>
                <c:pt idx="1083">
                  <c:v>67.242753731870025</c:v>
                </c:pt>
                <c:pt idx="1084">
                  <c:v>67.251441065236648</c:v>
                </c:pt>
                <c:pt idx="1085">
                  <c:v>67.260124048409196</c:v>
                </c:pt>
                <c:pt idx="1086">
                  <c:v>67.268802691819275</c:v>
                </c:pt>
                <c:pt idx="1087">
                  <c:v>67.277477005874829</c:v>
                </c:pt>
                <c:pt idx="1088">
                  <c:v>67.286147000960312</c:v>
                </c:pt>
                <c:pt idx="1089">
                  <c:v>67.294812687436789</c:v>
                </c:pt>
                <c:pt idx="1090">
                  <c:v>67.303474075641972</c:v>
                </c:pt>
                <c:pt idx="1091">
                  <c:v>67.312131175890343</c:v>
                </c:pt>
                <c:pt idx="1092">
                  <c:v>67.320783998473274</c:v>
                </c:pt>
                <c:pt idx="1093">
                  <c:v>67.329432553659061</c:v>
                </c:pt>
                <c:pt idx="1094">
                  <c:v>67.33807685169306</c:v>
                </c:pt>
                <c:pt idx="1095">
                  <c:v>67.346716902797752</c:v>
                </c:pt>
                <c:pt idx="1096">
                  <c:v>67.355352717172835</c:v>
                </c:pt>
                <c:pt idx="1097">
                  <c:v>67.363984304995356</c:v>
                </c:pt>
                <c:pt idx="1098">
                  <c:v>67.372611676419723</c:v>
                </c:pt>
                <c:pt idx="1099">
                  <c:v>67.38123484157785</c:v>
                </c:pt>
                <c:pt idx="1100">
                  <c:v>67.38985381057924</c:v>
                </c:pt>
                <c:pt idx="1101">
                  <c:v>67.398468593511055</c:v>
                </c:pt>
                <c:pt idx="1102">
                  <c:v>67.407079200438218</c:v>
                </c:pt>
                <c:pt idx="1103">
                  <c:v>67.415685641403499</c:v>
                </c:pt>
                <c:pt idx="1104">
                  <c:v>67.424287926427581</c:v>
                </c:pt>
                <c:pt idx="1105">
                  <c:v>67.432886065509194</c:v>
                </c:pt>
                <c:pt idx="1106">
                  <c:v>67.441480068625154</c:v>
                </c:pt>
                <c:pt idx="1107">
                  <c:v>67.450069945730462</c:v>
                </c:pt>
                <c:pt idx="1108">
                  <c:v>67.458655706758393</c:v>
                </c:pt>
                <c:pt idx="1109">
                  <c:v>67.467237361620619</c:v>
                </c:pt>
                <c:pt idx="1110">
                  <c:v>67.475814920207199</c:v>
                </c:pt>
                <c:pt idx="1111">
                  <c:v>67.484388392386776</c:v>
                </c:pt>
                <c:pt idx="1112">
                  <c:v>67.492957788006564</c:v>
                </c:pt>
                <c:pt idx="1113">
                  <c:v>67.501523116892528</c:v>
                </c:pt>
                <c:pt idx="1114">
                  <c:v>67.51008438884935</c:v>
                </c:pt>
                <c:pt idx="1115">
                  <c:v>67.51864161366062</c:v>
                </c:pt>
                <c:pt idx="1116">
                  <c:v>67.527194801088882</c:v>
                </c:pt>
                <c:pt idx="1117">
                  <c:v>67.535743960875664</c:v>
                </c:pt>
                <c:pt idx="1118">
                  <c:v>67.544289102741672</c:v>
                </c:pt>
                <c:pt idx="1119">
                  <c:v>67.55283023638674</c:v>
                </c:pt>
                <c:pt idx="1120">
                  <c:v>67.561367371490036</c:v>
                </c:pt>
                <c:pt idx="1121">
                  <c:v>67.569900517710039</c:v>
                </c:pt>
                <c:pt idx="1122">
                  <c:v>67.578429684684707</c:v>
                </c:pt>
                <c:pt idx="1123">
                  <c:v>67.586954882031478</c:v>
                </c:pt>
                <c:pt idx="1124">
                  <c:v>67.59547611934741</c:v>
                </c:pt>
                <c:pt idx="1125">
                  <c:v>67.603993406209241</c:v>
                </c:pt>
                <c:pt idx="1126">
                  <c:v>67.612506752173445</c:v>
                </c:pt>
                <c:pt idx="1127">
                  <c:v>67.6210161667764</c:v>
                </c:pt>
                <c:pt idx="1128">
                  <c:v>67.629521659534291</c:v>
                </c:pt>
                <c:pt idx="1129">
                  <c:v>67.638023239943379</c:v>
                </c:pt>
                <c:pt idx="1130">
                  <c:v>67.646520917479975</c:v>
                </c:pt>
                <c:pt idx="1131">
                  <c:v>67.65501470160055</c:v>
                </c:pt>
                <c:pt idx="1132">
                  <c:v>67.663504601741806</c:v>
                </c:pt>
                <c:pt idx="1133">
                  <c:v>67.671990627320724</c:v>
                </c:pt>
                <c:pt idx="1134">
                  <c:v>67.680472787734686</c:v>
                </c:pt>
                <c:pt idx="1135">
                  <c:v>67.688951092361535</c:v>
                </c:pt>
                <c:pt idx="1136">
                  <c:v>67.697425550559657</c:v>
                </c:pt>
                <c:pt idx="1137">
                  <c:v>67.705896171668044</c:v>
                </c:pt>
                <c:pt idx="1138">
                  <c:v>67.714362965006345</c:v>
                </c:pt>
                <c:pt idx="1139">
                  <c:v>67.722825939875037</c:v>
                </c:pt>
                <c:pt idx="1140">
                  <c:v>67.731285105555386</c:v>
                </c:pt>
                <c:pt idx="1141">
                  <c:v>67.739740471309574</c:v>
                </c:pt>
                <c:pt idx="1142">
                  <c:v>67.748192046380808</c:v>
                </c:pt>
                <c:pt idx="1143">
                  <c:v>67.756639839993312</c:v>
                </c:pt>
                <c:pt idx="1144">
                  <c:v>67.76508386135248</c:v>
                </c:pt>
                <c:pt idx="1145">
                  <c:v>67.773524119644875</c:v>
                </c:pt>
                <c:pt idx="1146">
                  <c:v>67.781960624038419</c:v>
                </c:pt>
                <c:pt idx="1147">
                  <c:v>67.790393383682314</c:v>
                </c:pt>
                <c:pt idx="1148">
                  <c:v>67.798822407707235</c:v>
                </c:pt>
                <c:pt idx="1149">
                  <c:v>67.807247705225336</c:v>
                </c:pt>
                <c:pt idx="1150">
                  <c:v>67.815669285330372</c:v>
                </c:pt>
                <c:pt idx="1151">
                  <c:v>67.824087157097708</c:v>
                </c:pt>
                <c:pt idx="1152">
                  <c:v>67.83250132958446</c:v>
                </c:pt>
                <c:pt idx="1153">
                  <c:v>67.840911811829528</c:v>
                </c:pt>
                <c:pt idx="1154">
                  <c:v>67.849318612853665</c:v>
                </c:pt>
                <c:pt idx="1155">
                  <c:v>67.85772174165956</c:v>
                </c:pt>
                <c:pt idx="1156">
                  <c:v>67.866121207231899</c:v>
                </c:pt>
                <c:pt idx="1157">
                  <c:v>67.874517018537432</c:v>
                </c:pt>
                <c:pt idx="1158">
                  <c:v>67.88290918452509</c:v>
                </c:pt>
                <c:pt idx="1159">
                  <c:v>67.891297714125997</c:v>
                </c:pt>
                <c:pt idx="1160">
                  <c:v>67.899682616253543</c:v>
                </c:pt>
                <c:pt idx="1161">
                  <c:v>67.908063899803466</c:v>
                </c:pt>
                <c:pt idx="1162">
                  <c:v>67.916441573653955</c:v>
                </c:pt>
                <c:pt idx="1163">
                  <c:v>67.924815646665692</c:v>
                </c:pt>
                <c:pt idx="1164">
                  <c:v>67.933186127681864</c:v>
                </c:pt>
                <c:pt idx="1165">
                  <c:v>67.941553025528364</c:v>
                </c:pt>
                <c:pt idx="1166">
                  <c:v>67.949916349013705</c:v>
                </c:pt>
                <c:pt idx="1167">
                  <c:v>67.958276106929176</c:v>
                </c:pt>
                <c:pt idx="1168">
                  <c:v>67.966632308048943</c:v>
                </c:pt>
                <c:pt idx="1169">
                  <c:v>67.974984961130033</c:v>
                </c:pt>
                <c:pt idx="1170">
                  <c:v>67.98333407491242</c:v>
                </c:pt>
                <c:pt idx="1171">
                  <c:v>67.991679658119168</c:v>
                </c:pt>
                <c:pt idx="1172">
                  <c:v>68.000021719456356</c:v>
                </c:pt>
                <c:pt idx="1173">
                  <c:v>68.008360267613284</c:v>
                </c:pt>
                <c:pt idx="1174">
                  <c:v>68.016695311262467</c:v>
                </c:pt>
                <c:pt idx="1175">
                  <c:v>68.025026859059736</c:v>
                </c:pt>
                <c:pt idx="1176">
                  <c:v>68.033354919644225</c:v>
                </c:pt>
                <c:pt idx="1177">
                  <c:v>68.041679501638541</c:v>
                </c:pt>
                <c:pt idx="1178">
                  <c:v>68.050000613648749</c:v>
                </c:pt>
                <c:pt idx="1179">
                  <c:v>68.058318264264528</c:v>
                </c:pt>
                <c:pt idx="1180">
                  <c:v>68.066632462059104</c:v>
                </c:pt>
                <c:pt idx="1181">
                  <c:v>68.074943215589428</c:v>
                </c:pt>
                <c:pt idx="1182">
                  <c:v>68.083250533396182</c:v>
                </c:pt>
                <c:pt idx="1183">
                  <c:v>68.091554424003888</c:v>
                </c:pt>
                <c:pt idx="1184">
                  <c:v>68.099854895920885</c:v>
                </c:pt>
                <c:pt idx="1185">
                  <c:v>68.108151957639535</c:v>
                </c:pt>
                <c:pt idx="1186">
                  <c:v>68.116445617636103</c:v>
                </c:pt>
                <c:pt idx="1187">
                  <c:v>68.124735884371006</c:v>
                </c:pt>
                <c:pt idx="1188">
                  <c:v>68.133022766288732</c:v>
                </c:pt>
                <c:pt idx="1189">
                  <c:v>68.141306271817982</c:v>
                </c:pt>
                <c:pt idx="1190">
                  <c:v>68.149586409371707</c:v>
                </c:pt>
                <c:pt idx="1191">
                  <c:v>68.157863187347147</c:v>
                </c:pt>
                <c:pt idx="1192">
                  <c:v>68.166136614125961</c:v>
                </c:pt>
                <c:pt idx="1193">
                  <c:v>68.174406698074208</c:v>
                </c:pt>
                <c:pt idx="1194">
                  <c:v>68.182673447542456</c:v>
                </c:pt>
                <c:pt idx="1195">
                  <c:v>68.190936870865826</c:v>
                </c:pt>
                <c:pt idx="1196">
                  <c:v>68.199196976364078</c:v>
                </c:pt>
                <c:pt idx="1197">
                  <c:v>68.207453772341637</c:v>
                </c:pt>
                <c:pt idx="1198">
                  <c:v>68.215707267087652</c:v>
                </c:pt>
                <c:pt idx="1199">
                  <c:v>68.223957468876122</c:v>
                </c:pt>
                <c:pt idx="1200">
                  <c:v>68.232204385965844</c:v>
                </c:pt>
                <c:pt idx="1201">
                  <c:v>68.240448026600589</c:v>
                </c:pt>
                <c:pt idx="1202">
                  <c:v>68.248688399009069</c:v>
                </c:pt>
                <c:pt idx="1203">
                  <c:v>68.256925511405058</c:v>
                </c:pt>
                <c:pt idx="1204">
                  <c:v>68.265159371987423</c:v>
                </c:pt>
                <c:pt idx="1205">
                  <c:v>68.273389988940181</c:v>
                </c:pt>
                <c:pt idx="1206">
                  <c:v>68.281617370432556</c:v>
                </c:pt>
                <c:pt idx="1207">
                  <c:v>68.289841524619092</c:v>
                </c:pt>
                <c:pt idx="1208">
                  <c:v>68.298062459639596</c:v>
                </c:pt>
                <c:pt idx="1209">
                  <c:v>68.306280183619336</c:v>
                </c:pt>
                <c:pt idx="1210">
                  <c:v>68.314494704668959</c:v>
                </c:pt>
                <c:pt idx="1211">
                  <c:v>68.322706030884689</c:v>
                </c:pt>
                <c:pt idx="1212">
                  <c:v>68.330914170348251</c:v>
                </c:pt>
                <c:pt idx="1213">
                  <c:v>68.339119131127021</c:v>
                </c:pt>
                <c:pt idx="1214">
                  <c:v>68.347320921274061</c:v>
                </c:pt>
                <c:pt idx="1215">
                  <c:v>68.355519548828127</c:v>
                </c:pt>
                <c:pt idx="1216">
                  <c:v>68.363715021813803</c:v>
                </c:pt>
                <c:pt idx="1217">
                  <c:v>68.371907348241535</c:v>
                </c:pt>
                <c:pt idx="1218">
                  <c:v>68.380096536107615</c:v>
                </c:pt>
                <c:pt idx="1219">
                  <c:v>68.388282593394337</c:v>
                </c:pt>
                <c:pt idx="1220">
                  <c:v>68.39646552807001</c:v>
                </c:pt>
                <c:pt idx="1221">
                  <c:v>68.404645348088991</c:v>
                </c:pt>
                <c:pt idx="1222">
                  <c:v>68.412822061391793</c:v>
                </c:pt>
                <c:pt idx="1223">
                  <c:v>68.420995675905075</c:v>
                </c:pt>
                <c:pt idx="1224">
                  <c:v>68.429166199541768</c:v>
                </c:pt>
                <c:pt idx="1225">
                  <c:v>68.437333640201061</c:v>
                </c:pt>
                <c:pt idx="1226">
                  <c:v>68.445498005768542</c:v>
                </c:pt>
                <c:pt idx="1227">
                  <c:v>68.453659304116115</c:v>
                </c:pt>
                <c:pt idx="1228">
                  <c:v>68.461817543102242</c:v>
                </c:pt>
                <c:pt idx="1229">
                  <c:v>68.469972730571811</c:v>
                </c:pt>
                <c:pt idx="1230">
                  <c:v>68.478124874356311</c:v>
                </c:pt>
                <c:pt idx="1231">
                  <c:v>68.486273982273843</c:v>
                </c:pt>
                <c:pt idx="1232">
                  <c:v>68.49442006212918</c:v>
                </c:pt>
                <c:pt idx="1233">
                  <c:v>68.50256312171382</c:v>
                </c:pt>
                <c:pt idx="1234">
                  <c:v>68.510703168806018</c:v>
                </c:pt>
                <c:pt idx="1235">
                  <c:v>68.518840211170897</c:v>
                </c:pt>
                <c:pt idx="1236">
                  <c:v>68.526974256560422</c:v>
                </c:pt>
                <c:pt idx="1237">
                  <c:v>68.53510531271354</c:v>
                </c:pt>
                <c:pt idx="1238">
                  <c:v>68.543233387356139</c:v>
                </c:pt>
                <c:pt idx="1239">
                  <c:v>68.551358488201188</c:v>
                </c:pt>
                <c:pt idx="1240">
                  <c:v>68.559480622948712</c:v>
                </c:pt>
                <c:pt idx="1241">
                  <c:v>68.567599799285915</c:v>
                </c:pt>
                <c:pt idx="1242">
                  <c:v>68.575716024887186</c:v>
                </c:pt>
                <c:pt idx="1243">
                  <c:v>68.583829307414149</c:v>
                </c:pt>
                <c:pt idx="1244">
                  <c:v>68.591939654515727</c:v>
                </c:pt>
                <c:pt idx="1245">
                  <c:v>68.60004707382825</c:v>
                </c:pt>
                <c:pt idx="1246">
                  <c:v>68.608151572975359</c:v>
                </c:pt>
                <c:pt idx="1247">
                  <c:v>68.616253159568217</c:v>
                </c:pt>
                <c:pt idx="1248">
                  <c:v>68.624351841205467</c:v>
                </c:pt>
                <c:pt idx="1249">
                  <c:v>68.632447625473304</c:v>
                </c:pt>
                <c:pt idx="1250">
                  <c:v>68.640540519945546</c:v>
                </c:pt>
                <c:pt idx="1251">
                  <c:v>68.64863053218366</c:v>
                </c:pt>
                <c:pt idx="1252">
                  <c:v>68.656717669736793</c:v>
                </c:pt>
                <c:pt idx="1253">
                  <c:v>68.664801940141885</c:v>
                </c:pt>
                <c:pt idx="1254">
                  <c:v>68.672883350923655</c:v>
                </c:pt>
                <c:pt idx="1255">
                  <c:v>68.680961909594686</c:v>
                </c:pt>
                <c:pt idx="1256">
                  <c:v>68.689037623655494</c:v>
                </c:pt>
                <c:pt idx="1257">
                  <c:v>68.697110500594491</c:v>
                </c:pt>
                <c:pt idx="1258">
                  <c:v>68.705180547888133</c:v>
                </c:pt>
                <c:pt idx="1259">
                  <c:v>68.713247773000916</c:v>
                </c:pt>
                <c:pt idx="1260">
                  <c:v>68.72131218338545</c:v>
                </c:pt>
                <c:pt idx="1261">
                  <c:v>68.729373786482498</c:v>
                </c:pt>
                <c:pt idx="1262">
                  <c:v>68.737432589720981</c:v>
                </c:pt>
                <c:pt idx="1263">
                  <c:v>68.745488600518115</c:v>
                </c:pt>
                <c:pt idx="1264">
                  <c:v>68.753541826279374</c:v>
                </c:pt>
                <c:pt idx="1265">
                  <c:v>68.761592274398623</c:v>
                </c:pt>
                <c:pt idx="1266">
                  <c:v>68.769639952258046</c:v>
                </c:pt>
                <c:pt idx="1267">
                  <c:v>68.777684867228345</c:v>
                </c:pt>
                <c:pt idx="1268">
                  <c:v>68.785727026668653</c:v>
                </c:pt>
                <c:pt idx="1269">
                  <c:v>68.793766437926664</c:v>
                </c:pt>
                <c:pt idx="1270">
                  <c:v>68.801803108338632</c:v>
                </c:pt>
                <c:pt idx="1271">
                  <c:v>68.809837045229457</c:v>
                </c:pt>
                <c:pt idx="1272">
                  <c:v>68.817868255912742</c:v>
                </c:pt>
                <c:pt idx="1273">
                  <c:v>68.825896747690749</c:v>
                </c:pt>
                <c:pt idx="1274">
                  <c:v>68.833922527854554</c:v>
                </c:pt>
                <c:pt idx="1275">
                  <c:v>68.841945603684024</c:v>
                </c:pt>
                <c:pt idx="1276">
                  <c:v>68.849965982447941</c:v>
                </c:pt>
                <c:pt idx="1277">
                  <c:v>68.857983671403915</c:v>
                </c:pt>
                <c:pt idx="1278">
                  <c:v>68.865998677798572</c:v>
                </c:pt>
                <c:pt idx="1279">
                  <c:v>68.874011008867527</c:v>
                </c:pt>
                <c:pt idx="1280">
                  <c:v>68.88202067183542</c:v>
                </c:pt>
                <c:pt idx="1281">
                  <c:v>68.890027673916023</c:v>
                </c:pt>
                <c:pt idx="1282">
                  <c:v>68.898032022312208</c:v>
                </c:pt>
                <c:pt idx="1283">
                  <c:v>68.906033724216059</c:v>
                </c:pt>
                <c:pt idx="1284">
                  <c:v>68.914032786808875</c:v>
                </c:pt>
                <c:pt idx="1285">
                  <c:v>68.922029217261212</c:v>
                </c:pt>
                <c:pt idx="1286">
                  <c:v>68.930023022732996</c:v>
                </c:pt>
                <c:pt idx="1287">
                  <c:v>68.938014210373467</c:v>
                </c:pt>
                <c:pt idx="1288">
                  <c:v>68.946002787321319</c:v>
                </c:pt>
                <c:pt idx="1289">
                  <c:v>68.953988760704647</c:v>
                </c:pt>
                <c:pt idx="1290">
                  <c:v>68.961972137641112</c:v>
                </c:pt>
                <c:pt idx="1291">
                  <c:v>68.969952925237848</c:v>
                </c:pt>
                <c:pt idx="1292">
                  <c:v>68.977931130591628</c:v>
                </c:pt>
                <c:pt idx="1293">
                  <c:v>68.985906760788822</c:v>
                </c:pt>
                <c:pt idx="1294">
                  <c:v>68.993879822905527</c:v>
                </c:pt>
                <c:pt idx="1295">
                  <c:v>69.001850324007492</c:v>
                </c:pt>
                <c:pt idx="1296">
                  <c:v>69.00981827115028</c:v>
                </c:pt>
                <c:pt idx="1297">
                  <c:v>69.017783671379235</c:v>
                </c:pt>
                <c:pt idx="1298">
                  <c:v>69.025746531729567</c:v>
                </c:pt>
                <c:pt idx="1299">
                  <c:v>69.033706859226385</c:v>
                </c:pt>
                <c:pt idx="1300">
                  <c:v>69.041664660884706</c:v>
                </c:pt>
                <c:pt idx="1301">
                  <c:v>69.049619943709558</c:v>
                </c:pt>
                <c:pt idx="1302">
                  <c:v>69.057572714695965</c:v>
                </c:pt>
                <c:pt idx="1303">
                  <c:v>69.065522980829058</c:v>
                </c:pt>
                <c:pt idx="1304">
                  <c:v>69.073470749084024</c:v>
                </c:pt>
                <c:pt idx="1305">
                  <c:v>69.081416026426268</c:v>
                </c:pt>
                <c:pt idx="1306">
                  <c:v>69.089358819811309</c:v>
                </c:pt>
                <c:pt idx="1307">
                  <c:v>69.097299136184972</c:v>
                </c:pt>
                <c:pt idx="1308">
                  <c:v>69.105236982483319</c:v>
                </c:pt>
                <c:pt idx="1309">
                  <c:v>69.113172365632764</c:v>
                </c:pt>
                <c:pt idx="1310">
                  <c:v>69.12110529255007</c:v>
                </c:pt>
                <c:pt idx="1311">
                  <c:v>69.129035770142394</c:v>
                </c:pt>
                <c:pt idx="1312">
                  <c:v>69.13696380530736</c:v>
                </c:pt>
                <c:pt idx="1313">
                  <c:v>69.144889404933068</c:v>
                </c:pt>
                <c:pt idx="1314">
                  <c:v>69.152812575898139</c:v>
                </c:pt>
                <c:pt idx="1315">
                  <c:v>69.160733325071803</c:v>
                </c:pt>
                <c:pt idx="1316">
                  <c:v>69.168651659313866</c:v>
                </c:pt>
                <c:pt idx="1317">
                  <c:v>69.176567585474814</c:v>
                </c:pt>
                <c:pt idx="1318">
                  <c:v>69.184481110395794</c:v>
                </c:pt>
                <c:pt idx="1319">
                  <c:v>69.192392240908731</c:v>
                </c:pt>
                <c:pt idx="1320">
                  <c:v>69.2003009838363</c:v>
                </c:pt>
                <c:pt idx="1321">
                  <c:v>69.208207345992022</c:v>
                </c:pt>
                <c:pt idx="1322">
                  <c:v>69.216111334180226</c:v>
                </c:pt>
                <c:pt idx="1323">
                  <c:v>69.224012955196201</c:v>
                </c:pt>
                <c:pt idx="1324">
                  <c:v>69.231912215826142</c:v>
                </c:pt>
                <c:pt idx="1325">
                  <c:v>69.23980912284722</c:v>
                </c:pt>
                <c:pt idx="1326">
                  <c:v>69.247703683027652</c:v>
                </c:pt>
                <c:pt idx="1327">
                  <c:v>69.255595903126704</c:v>
                </c:pt>
                <c:pt idx="1328">
                  <c:v>69.263485789894716</c:v>
                </c:pt>
                <c:pt idx="1329">
                  <c:v>69.271373350073219</c:v>
                </c:pt>
                <c:pt idx="1330">
                  <c:v>69.279258590394889</c:v>
                </c:pt>
                <c:pt idx="1331">
                  <c:v>69.287141517583635</c:v>
                </c:pt>
                <c:pt idx="1332">
                  <c:v>69.295022138354625</c:v>
                </c:pt>
                <c:pt idx="1333">
                  <c:v>69.302900459414332</c:v>
                </c:pt>
                <c:pt idx="1334">
                  <c:v>69.310776487460529</c:v>
                </c:pt>
                <c:pt idx="1335">
                  <c:v>69.318650229182438</c:v>
                </c:pt>
                <c:pt idx="1336">
                  <c:v>69.326521691260652</c:v>
                </c:pt>
                <c:pt idx="1337">
                  <c:v>69.334390880367209</c:v>
                </c:pt>
                <c:pt idx="1338">
                  <c:v>69.34225780316568</c:v>
                </c:pt>
                <c:pt idx="1339">
                  <c:v>69.350122466311163</c:v>
                </c:pt>
                <c:pt idx="1340">
                  <c:v>69.357984876450288</c:v>
                </c:pt>
                <c:pt idx="1341">
                  <c:v>69.365845040221345</c:v>
                </c:pt>
                <c:pt idx="1342">
                  <c:v>69.373702964254264</c:v>
                </c:pt>
                <c:pt idx="1343">
                  <c:v>69.381558655170636</c:v>
                </c:pt>
                <c:pt idx="1344">
                  <c:v>69.389412119583852</c:v>
                </c:pt>
                <c:pt idx="1345">
                  <c:v>69.397263364098947</c:v>
                </c:pt>
                <c:pt idx="1346">
                  <c:v>69.405112395312898</c:v>
                </c:pt>
                <c:pt idx="1347">
                  <c:v>69.412959219814397</c:v>
                </c:pt>
                <c:pt idx="1348">
                  <c:v>69.420803844184135</c:v>
                </c:pt>
                <c:pt idx="1349">
                  <c:v>69.42864627499462</c:v>
                </c:pt>
                <c:pt idx="1350">
                  <c:v>69.436486518810398</c:v>
                </c:pt>
                <c:pt idx="1351">
                  <c:v>69.444324582187917</c:v>
                </c:pt>
                <c:pt idx="1352">
                  <c:v>69.452160471675768</c:v>
                </c:pt>
                <c:pt idx="1353">
                  <c:v>69.459994193814495</c:v>
                </c:pt>
                <c:pt idx="1354">
                  <c:v>69.467825755136857</c:v>
                </c:pt>
                <c:pt idx="1355">
                  <c:v>69.475655162167669</c:v>
                </c:pt>
                <c:pt idx="1356">
                  <c:v>69.483482421423986</c:v>
                </c:pt>
                <c:pt idx="1357">
                  <c:v>69.491307539415061</c:v>
                </c:pt>
                <c:pt idx="1358">
                  <c:v>69.499130522642375</c:v>
                </c:pt>
                <c:pt idx="1359">
                  <c:v>69.506951377599748</c:v>
                </c:pt>
                <c:pt idx="1360">
                  <c:v>69.514770110773313</c:v>
                </c:pt>
                <c:pt idx="1361">
                  <c:v>69.522586728641542</c:v>
                </c:pt>
                <c:pt idx="1362">
                  <c:v>69.530401237675349</c:v>
                </c:pt>
                <c:pt idx="1363">
                  <c:v>69.538213644338072</c:v>
                </c:pt>
                <c:pt idx="1364">
                  <c:v>69.546023955085531</c:v>
                </c:pt>
                <c:pt idx="1365">
                  <c:v>69.553832176366029</c:v>
                </c:pt>
                <c:pt idx="1366">
                  <c:v>69.561638314620467</c:v>
                </c:pt>
                <c:pt idx="1367">
                  <c:v>69.569442376282282</c:v>
                </c:pt>
                <c:pt idx="1368">
                  <c:v>69.577244367777581</c:v>
                </c:pt>
                <c:pt idx="1369">
                  <c:v>69.585044295525094</c:v>
                </c:pt>
                <c:pt idx="1370">
                  <c:v>69.592842165936261</c:v>
                </c:pt>
                <c:pt idx="1371">
                  <c:v>69.600637985415233</c:v>
                </c:pt>
                <c:pt idx="1372">
                  <c:v>69.608431760358954</c:v>
                </c:pt>
                <c:pt idx="1373">
                  <c:v>69.616223497157151</c:v>
                </c:pt>
                <c:pt idx="1374">
                  <c:v>69.624013202192401</c:v>
                </c:pt>
                <c:pt idx="1375">
                  <c:v>69.631800881840149</c:v>
                </c:pt>
                <c:pt idx="1376">
                  <c:v>69.639586542468734</c:v>
                </c:pt>
                <c:pt idx="1377">
                  <c:v>69.647370190439474</c:v>
                </c:pt>
                <c:pt idx="1378">
                  <c:v>69.65515183210664</c:v>
                </c:pt>
                <c:pt idx="1379">
                  <c:v>69.662931473817508</c:v>
                </c:pt>
                <c:pt idx="1380">
                  <c:v>69.670709121912424</c:v>
                </c:pt>
                <c:pt idx="1381">
                  <c:v>69.678484782724837</c:v>
                </c:pt>
                <c:pt idx="1382">
                  <c:v>69.686258462581279</c:v>
                </c:pt>
                <c:pt idx="1383">
                  <c:v>69.694030167801458</c:v>
                </c:pt>
                <c:pt idx="1384">
                  <c:v>69.701799904698262</c:v>
                </c:pt>
                <c:pt idx="1385">
                  <c:v>69.70956767957783</c:v>
                </c:pt>
                <c:pt idx="1386">
                  <c:v>69.717333498739535</c:v>
                </c:pt>
                <c:pt idx="1387">
                  <c:v>69.725097368476071</c:v>
                </c:pt>
                <c:pt idx="1388">
                  <c:v>69.732859295073396</c:v>
                </c:pt>
                <c:pt idx="1389">
                  <c:v>69.740619284810933</c:v>
                </c:pt>
                <c:pt idx="1390">
                  <c:v>69.748377343961437</c:v>
                </c:pt>
                <c:pt idx="1391">
                  <c:v>69.756133478791114</c:v>
                </c:pt>
                <c:pt idx="1392">
                  <c:v>69.763887695559617</c:v>
                </c:pt>
                <c:pt idx="1393">
                  <c:v>69.771640000520165</c:v>
                </c:pt>
                <c:pt idx="1394">
                  <c:v>69.779390399919421</c:v>
                </c:pt>
                <c:pt idx="1395">
                  <c:v>69.7871388999977</c:v>
                </c:pt>
                <c:pt idx="1396">
                  <c:v>69.794885506988891</c:v>
                </c:pt>
                <c:pt idx="1397">
                  <c:v>69.802630227120503</c:v>
                </c:pt>
                <c:pt idx="1398">
                  <c:v>69.810373066613735</c:v>
                </c:pt>
                <c:pt idx="1399">
                  <c:v>69.818114031683521</c:v>
                </c:pt>
                <c:pt idx="1400">
                  <c:v>69.825853128538469</c:v>
                </c:pt>
                <c:pt idx="1401">
                  <c:v>69.833590363381049</c:v>
                </c:pt>
                <c:pt idx="1402">
                  <c:v>69.841325742407435</c:v>
                </c:pt>
                <c:pt idx="1403">
                  <c:v>69.849059271807761</c:v>
                </c:pt>
                <c:pt idx="1404">
                  <c:v>69.856790957765909</c:v>
                </c:pt>
                <c:pt idx="1405">
                  <c:v>69.86452080645978</c:v>
                </c:pt>
                <c:pt idx="1406">
                  <c:v>69.87224882406116</c:v>
                </c:pt>
                <c:pt idx="1407">
                  <c:v>69.879975016735827</c:v>
                </c:pt>
                <c:pt idx="1408">
                  <c:v>69.887699390643562</c:v>
                </c:pt>
                <c:pt idx="1409">
                  <c:v>69.895421951938189</c:v>
                </c:pt>
                <c:pt idx="1410">
                  <c:v>69.903142706767611</c:v>
                </c:pt>
                <c:pt idx="1411">
                  <c:v>69.910861661273827</c:v>
                </c:pt>
                <c:pt idx="1412">
                  <c:v>69.918578821593002</c:v>
                </c:pt>
                <c:pt idx="1413">
                  <c:v>69.926294193855469</c:v>
                </c:pt>
                <c:pt idx="1414">
                  <c:v>69.934007784185752</c:v>
                </c:pt>
                <c:pt idx="1415">
                  <c:v>69.941719598702619</c:v>
                </c:pt>
                <c:pt idx="1416">
                  <c:v>69.949429643519125</c:v>
                </c:pt>
                <c:pt idx="1417">
                  <c:v>69.957137924742625</c:v>
                </c:pt>
                <c:pt idx="1418">
                  <c:v>69.964844448474807</c:v>
                </c:pt>
                <c:pt idx="1419">
                  <c:v>69.972549220811743</c:v>
                </c:pt>
                <c:pt idx="1420">
                  <c:v>69.980252247843907</c:v>
                </c:pt>
                <c:pt idx="1421">
                  <c:v>69.987953535656189</c:v>
                </c:pt>
                <c:pt idx="1422">
                  <c:v>69.995653090327963</c:v>
                </c:pt>
                <c:pt idx="1423">
                  <c:v>70.003350917933119</c:v>
                </c:pt>
                <c:pt idx="1424">
                  <c:v>70.011047024540062</c:v>
                </c:pt>
                <c:pt idx="1425">
                  <c:v>70.018741416211753</c:v>
                </c:pt>
                <c:pt idx="1426">
                  <c:v>70.026434099005783</c:v>
                </c:pt>
                <c:pt idx="1427">
                  <c:v>70.034125078974355</c:v>
                </c:pt>
                <c:pt idx="1428">
                  <c:v>70.041814362164331</c:v>
                </c:pt>
                <c:pt idx="1429">
                  <c:v>70.04950195461727</c:v>
                </c:pt>
                <c:pt idx="1430">
                  <c:v>70.057187862369474</c:v>
                </c:pt>
                <c:pt idx="1431">
                  <c:v>70.064872091451988</c:v>
                </c:pt>
                <c:pt idx="1432">
                  <c:v>70.072554647890641</c:v>
                </c:pt>
                <c:pt idx="1433">
                  <c:v>70.080235537706102</c:v>
                </c:pt>
                <c:pt idx="1434">
                  <c:v>70.087914766913883</c:v>
                </c:pt>
                <c:pt idx="1435">
                  <c:v>70.095592341524394</c:v>
                </c:pt>
                <c:pt idx="1436">
                  <c:v>70.103268267542958</c:v>
                </c:pt>
                <c:pt idx="1437">
                  <c:v>70.11094255096981</c:v>
                </c:pt>
                <c:pt idx="1438">
                  <c:v>70.118615197800253</c:v>
                </c:pt>
                <c:pt idx="1439">
                  <c:v>70.126286214024518</c:v>
                </c:pt>
                <c:pt idx="1440">
                  <c:v>70.133955605627918</c:v>
                </c:pt>
                <c:pt idx="1441">
                  <c:v>70.141623378590836</c:v>
                </c:pt>
                <c:pt idx="1442">
                  <c:v>70.149289538888766</c:v>
                </c:pt>
                <c:pt idx="1443">
                  <c:v>70.156954092492342</c:v>
                </c:pt>
                <c:pt idx="1444">
                  <c:v>70.164617045367351</c:v>
                </c:pt>
                <c:pt idx="1445">
                  <c:v>70.172278403474806</c:v>
                </c:pt>
                <c:pt idx="1446">
                  <c:v>70.179938172770946</c:v>
                </c:pt>
                <c:pt idx="1447">
                  <c:v>70.187596359207248</c:v>
                </c:pt>
                <c:pt idx="1448">
                  <c:v>70.1952529687305</c:v>
                </c:pt>
                <c:pt idx="1449">
                  <c:v>70.202908007282844</c:v>
                </c:pt>
                <c:pt idx="1450">
                  <c:v>70.210561480801744</c:v>
                </c:pt>
                <c:pt idx="1451">
                  <c:v>70.218213395220047</c:v>
                </c:pt>
                <c:pt idx="1452">
                  <c:v>70.225863756466055</c:v>
                </c:pt>
                <c:pt idx="1453">
                  <c:v>70.233512570463475</c:v>
                </c:pt>
                <c:pt idx="1454">
                  <c:v>70.241159843131541</c:v>
                </c:pt>
                <c:pt idx="1455">
                  <c:v>70.248805580384953</c:v>
                </c:pt>
                <c:pt idx="1456">
                  <c:v>70.256449788133992</c:v>
                </c:pt>
                <c:pt idx="1457">
                  <c:v>70.264092472284489</c:v>
                </c:pt>
                <c:pt idx="1458">
                  <c:v>70.271733638737871</c:v>
                </c:pt>
                <c:pt idx="1459">
                  <c:v>70.279373293391245</c:v>
                </c:pt>
                <c:pt idx="1460">
                  <c:v>70.287011442137313</c:v>
                </c:pt>
                <c:pt idx="1461">
                  <c:v>70.294648090864541</c:v>
                </c:pt>
                <c:pt idx="1462">
                  <c:v>70.302283245457076</c:v>
                </c:pt>
                <c:pt idx="1463">
                  <c:v>70.309916911794829</c:v>
                </c:pt>
                <c:pt idx="1464">
                  <c:v>70.31754909575352</c:v>
                </c:pt>
                <c:pt idx="1465">
                  <c:v>70.325179803204648</c:v>
                </c:pt>
                <c:pt idx="1466">
                  <c:v>70.332809040015619</c:v>
                </c:pt>
                <c:pt idx="1467">
                  <c:v>70.340436812049646</c:v>
                </c:pt>
                <c:pt idx="1468">
                  <c:v>70.348063125165893</c:v>
                </c:pt>
                <c:pt idx="1469">
                  <c:v>70.355687985219461</c:v>
                </c:pt>
                <c:pt idx="1470">
                  <c:v>70.363311398061413</c:v>
                </c:pt>
                <c:pt idx="1471">
                  <c:v>70.370933369538818</c:v>
                </c:pt>
                <c:pt idx="1472">
                  <c:v>70.378553905494741</c:v>
                </c:pt>
                <c:pt idx="1473">
                  <c:v>70.386173011768349</c:v>
                </c:pt>
                <c:pt idx="1474">
                  <c:v>70.393790694194891</c:v>
                </c:pt>
                <c:pt idx="1475">
                  <c:v>70.401406958605719</c:v>
                </c:pt>
                <c:pt idx="1476">
                  <c:v>70.409021810828335</c:v>
                </c:pt>
                <c:pt idx="1477">
                  <c:v>70.416635256686433</c:v>
                </c:pt>
                <c:pt idx="1478">
                  <c:v>70.424247301999912</c:v>
                </c:pt>
                <c:pt idx="1479">
                  <c:v>70.431857952584892</c:v>
                </c:pt>
                <c:pt idx="1480">
                  <c:v>70.43946721425381</c:v>
                </c:pt>
                <c:pt idx="1481">
                  <c:v>70.447075092815339</c:v>
                </c:pt>
                <c:pt idx="1482">
                  <c:v>70.454681594074543</c:v>
                </c:pt>
                <c:pt idx="1483">
                  <c:v>70.462286723832776</c:v>
                </c:pt>
                <c:pt idx="1484">
                  <c:v>70.469890487887852</c:v>
                </c:pt>
                <c:pt idx="1485">
                  <c:v>70.477492892033951</c:v>
                </c:pt>
                <c:pt idx="1486">
                  <c:v>70.485093942061724</c:v>
                </c:pt>
                <c:pt idx="1487">
                  <c:v>70.492693643758287</c:v>
                </c:pt>
                <c:pt idx="1488">
                  <c:v>70.500292002907301</c:v>
                </c:pt>
                <c:pt idx="1489">
                  <c:v>70.50788902528889</c:v>
                </c:pt>
                <c:pt idx="1490">
                  <c:v>70.515484716679808</c:v>
                </c:pt>
                <c:pt idx="1491">
                  <c:v>70.523079082853386</c:v>
                </c:pt>
                <c:pt idx="1492">
                  <c:v>70.530672129579557</c:v>
                </c:pt>
                <c:pt idx="1493">
                  <c:v>70.538263862624959</c:v>
                </c:pt>
                <c:pt idx="1494">
                  <c:v>70.545854287752874</c:v>
                </c:pt>
                <c:pt idx="1495">
                  <c:v>70.553443410723304</c:v>
                </c:pt>
                <c:pt idx="1496">
                  <c:v>70.561031237292994</c:v>
                </c:pt>
                <c:pt idx="1497">
                  <c:v>70.568617773215465</c:v>
                </c:pt>
                <c:pt idx="1498">
                  <c:v>70.576203024241039</c:v>
                </c:pt>
                <c:pt idx="1499">
                  <c:v>70.583786996116885</c:v>
                </c:pt>
                <c:pt idx="1500">
                  <c:v>70.591369694587002</c:v>
                </c:pt>
                <c:pt idx="1501">
                  <c:v>70.598951125392304</c:v>
                </c:pt>
                <c:pt idx="1502">
                  <c:v>70.606531294270596</c:v>
                </c:pt>
                <c:pt idx="1503">
                  <c:v>70.614110206956667</c:v>
                </c:pt>
                <c:pt idx="1504">
                  <c:v>70.621687869182253</c:v>
                </c:pt>
                <c:pt idx="1505">
                  <c:v>70.629264286676104</c:v>
                </c:pt>
                <c:pt idx="1506">
                  <c:v>70.63683946516403</c:v>
                </c:pt>
                <c:pt idx="1507">
                  <c:v>70.64441341036887</c:v>
                </c:pt>
                <c:pt idx="1508">
                  <c:v>70.651986128010577</c:v>
                </c:pt>
                <c:pt idx="1509">
                  <c:v>70.659557623806208</c:v>
                </c:pt>
                <c:pt idx="1510">
                  <c:v>70.667127903469989</c:v>
                </c:pt>
                <c:pt idx="1511">
                  <c:v>70.674696972713349</c:v>
                </c:pt>
                <c:pt idx="1512">
                  <c:v>70.682264837244873</c:v>
                </c:pt>
                <c:pt idx="1513">
                  <c:v>70.689831502770417</c:v>
                </c:pt>
                <c:pt idx="1514">
                  <c:v>70.697396974993111</c:v>
                </c:pt>
                <c:pt idx="1515">
                  <c:v>70.70496125961337</c:v>
                </c:pt>
                <c:pt idx="1516">
                  <c:v>70.712524362328921</c:v>
                </c:pt>
                <c:pt idx="1517">
                  <c:v>70.720086288834892</c:v>
                </c:pt>
                <c:pt idx="1518">
                  <c:v>70.727647044823755</c:v>
                </c:pt>
                <c:pt idx="1519">
                  <c:v>70.735206635985378</c:v>
                </c:pt>
                <c:pt idx="1520">
                  <c:v>70.742765068007131</c:v>
                </c:pt>
                <c:pt idx="1521">
                  <c:v>70.750322346573796</c:v>
                </c:pt>
                <c:pt idx="1522">
                  <c:v>70.757878477367683</c:v>
                </c:pt>
                <c:pt idx="1523">
                  <c:v>70.765433466068629</c:v>
                </c:pt>
                <c:pt idx="1524">
                  <c:v>70.772987318354026</c:v>
                </c:pt>
                <c:pt idx="1525">
                  <c:v>70.780540039898838</c:v>
                </c:pt>
                <c:pt idx="1526">
                  <c:v>70.788091636375668</c:v>
                </c:pt>
                <c:pt idx="1527">
                  <c:v>70.795642113454747</c:v>
                </c:pt>
                <c:pt idx="1528">
                  <c:v>70.803191476803974</c:v>
                </c:pt>
                <c:pt idx="1529">
                  <c:v>70.810739732088962</c:v>
                </c:pt>
                <c:pt idx="1530">
                  <c:v>70.818286884973034</c:v>
                </c:pt>
                <c:pt idx="1531">
                  <c:v>70.825832941117284</c:v>
                </c:pt>
                <c:pt idx="1532">
                  <c:v>70.833377906180587</c:v>
                </c:pt>
                <c:pt idx="1533">
                  <c:v>70.840921785819646</c:v>
                </c:pt>
                <c:pt idx="1534">
                  <c:v>70.848464585689001</c:v>
                </c:pt>
                <c:pt idx="1535">
                  <c:v>70.856006311441064</c:v>
                </c:pt>
                <c:pt idx="1536">
                  <c:v>70.863546968726126</c:v>
                </c:pt>
                <c:pt idx="1537">
                  <c:v>70.871086563192449</c:v>
                </c:pt>
                <c:pt idx="1538">
                  <c:v>70.878625100486232</c:v>
                </c:pt>
                <c:pt idx="1539">
                  <c:v>70.886162586251658</c:v>
                </c:pt>
                <c:pt idx="1540">
                  <c:v>70.893699026130932</c:v>
                </c:pt>
                <c:pt idx="1541">
                  <c:v>70.901234425764287</c:v>
                </c:pt>
                <c:pt idx="1542">
                  <c:v>70.908768790790063</c:v>
                </c:pt>
                <c:pt idx="1543">
                  <c:v>70.916302126844684</c:v>
                </c:pt>
                <c:pt idx="1544">
                  <c:v>70.923834439562668</c:v>
                </c:pt>
                <c:pt idx="1545">
                  <c:v>70.931365734576772</c:v>
                </c:pt>
                <c:pt idx="1546">
                  <c:v>70.938896017517862</c:v>
                </c:pt>
                <c:pt idx="1547">
                  <c:v>70.946425294015057</c:v>
                </c:pt>
                <c:pt idx="1548">
                  <c:v>70.953953569695727</c:v>
                </c:pt>
                <c:pt idx="1549">
                  <c:v>70.961480850185481</c:v>
                </c:pt>
                <c:pt idx="1550">
                  <c:v>70.969007141108264</c:v>
                </c:pt>
                <c:pt idx="1551">
                  <c:v>70.976532448086331</c:v>
                </c:pt>
                <c:pt idx="1552">
                  <c:v>70.984056776740303</c:v>
                </c:pt>
                <c:pt idx="1553">
                  <c:v>70.991580132689208</c:v>
                </c:pt>
                <c:pt idx="1554">
                  <c:v>70.999102521550427</c:v>
                </c:pt>
                <c:pt idx="1555">
                  <c:v>71.006623948939833</c:v>
                </c:pt>
                <c:pt idx="1556">
                  <c:v>71.01414442047178</c:v>
                </c:pt>
                <c:pt idx="1557">
                  <c:v>71.021663941759087</c:v>
                </c:pt>
                <c:pt idx="1558">
                  <c:v>71.029182518413137</c:v>
                </c:pt>
                <c:pt idx="1559">
                  <c:v>71.03670015604385</c:v>
                </c:pt>
                <c:pt idx="1560">
                  <c:v>71.044216860259738</c:v>
                </c:pt>
                <c:pt idx="1561">
                  <c:v>71.051732636667907</c:v>
                </c:pt>
                <c:pt idx="1562">
                  <c:v>71.059247490874156</c:v>
                </c:pt>
                <c:pt idx="1563">
                  <c:v>71.066761428482891</c:v>
                </c:pt>
                <c:pt idx="1564">
                  <c:v>71.074274455097267</c:v>
                </c:pt>
                <c:pt idx="1565">
                  <c:v>71.081786576319161</c:v>
                </c:pt>
                <c:pt idx="1566">
                  <c:v>71.089297797749182</c:v>
                </c:pt>
                <c:pt idx="1567">
                  <c:v>71.096808124986751</c:v>
                </c:pt>
                <c:pt idx="1568">
                  <c:v>71.104317563630076</c:v>
                </c:pt>
                <c:pt idx="1569">
                  <c:v>71.111826119276245</c:v>
                </c:pt>
                <c:pt idx="1570">
                  <c:v>71.119333797521179</c:v>
                </c:pt>
                <c:pt idx="1571">
                  <c:v>71.126840603959707</c:v>
                </c:pt>
                <c:pt idx="1572">
                  <c:v>71.134346544185618</c:v>
                </c:pt>
                <c:pt idx="1573">
                  <c:v>71.141851623791595</c:v>
                </c:pt>
                <c:pt idx="1574">
                  <c:v>71.149355848369382</c:v>
                </c:pt>
                <c:pt idx="1575">
                  <c:v>71.15685922350967</c:v>
                </c:pt>
                <c:pt idx="1576">
                  <c:v>71.164361754802229</c:v>
                </c:pt>
                <c:pt idx="1577">
                  <c:v>71.171863447835875</c:v>
                </c:pt>
                <c:pt idx="1578">
                  <c:v>71.179364308198544</c:v>
                </c:pt>
                <c:pt idx="1579">
                  <c:v>71.186864341477303</c:v>
                </c:pt>
                <c:pt idx="1580">
                  <c:v>71.194363553258341</c:v>
                </c:pt>
                <c:pt idx="1581">
                  <c:v>71.201861949127078</c:v>
                </c:pt>
                <c:pt idx="1582">
                  <c:v>71.209359534668096</c:v>
                </c:pt>
                <c:pt idx="1583">
                  <c:v>71.216856315465236</c:v>
                </c:pt>
                <c:pt idx="1584">
                  <c:v>71.22435229710166</c:v>
                </c:pt>
                <c:pt idx="1585">
                  <c:v>71.231847485159733</c:v>
                </c:pt>
                <c:pt idx="1586">
                  <c:v>71.239341885221236</c:v>
                </c:pt>
                <c:pt idx="1587">
                  <c:v>71.246835502867242</c:v>
                </c:pt>
                <c:pt idx="1588">
                  <c:v>71.254328343678239</c:v>
                </c:pt>
                <c:pt idx="1589">
                  <c:v>71.261820413234133</c:v>
                </c:pt>
                <c:pt idx="1590">
                  <c:v>71.269311717114235</c:v>
                </c:pt>
                <c:pt idx="1591">
                  <c:v>71.276802260897369</c:v>
                </c:pt>
                <c:pt idx="1592">
                  <c:v>71.284292050161824</c:v>
                </c:pt>
                <c:pt idx="1593">
                  <c:v>71.291781090485443</c:v>
                </c:pt>
                <c:pt idx="1594">
                  <c:v>71.299269387445605</c:v>
                </c:pt>
                <c:pt idx="1595">
                  <c:v>71.306756946619274</c:v>
                </c:pt>
                <c:pt idx="1596">
                  <c:v>71.31424377358303</c:v>
                </c:pt>
                <c:pt idx="1597">
                  <c:v>71.321729873913114</c:v>
                </c:pt>
                <c:pt idx="1598">
                  <c:v>71.329215253185382</c:v>
                </c:pt>
                <c:pt idx="1599">
                  <c:v>71.336699916975462</c:v>
                </c:pt>
                <c:pt idx="1600">
                  <c:v>71.344183870858643</c:v>
                </c:pt>
                <c:pt idx="1601">
                  <c:v>71.351667120410013</c:v>
                </c:pt>
                <c:pt idx="1602">
                  <c:v>71.359149671204435</c:v>
                </c:pt>
                <c:pt idx="1603">
                  <c:v>71.366631528816569</c:v>
                </c:pt>
                <c:pt idx="1604">
                  <c:v>71.374112698820937</c:v>
                </c:pt>
                <c:pt idx="1605">
                  <c:v>71.381593186791918</c:v>
                </c:pt>
                <c:pt idx="1606">
                  <c:v>71.389072998303789</c:v>
                </c:pt>
                <c:pt idx="1607">
                  <c:v>71.396552138930787</c:v>
                </c:pt>
                <c:pt idx="1608">
                  <c:v>71.404030614247048</c:v>
                </c:pt>
                <c:pt idx="1609">
                  <c:v>71.411508429826753</c:v>
                </c:pt>
                <c:pt idx="1610">
                  <c:v>71.418985591244066</c:v>
                </c:pt>
                <c:pt idx="1611">
                  <c:v>71.426462104073195</c:v>
                </c:pt>
                <c:pt idx="1612">
                  <c:v>71.433937973888447</c:v>
                </c:pt>
                <c:pt idx="1613">
                  <c:v>71.441413206264187</c:v>
                </c:pt>
                <c:pt idx="1614">
                  <c:v>71.448887806774934</c:v>
                </c:pt>
                <c:pt idx="1615">
                  <c:v>71.45636178099538</c:v>
                </c:pt>
                <c:pt idx="1616">
                  <c:v>71.463835134500385</c:v>
                </c:pt>
                <c:pt idx="1617">
                  <c:v>71.471307872865026</c:v>
                </c:pt>
                <c:pt idx="1618">
                  <c:v>71.478780001664632</c:v>
                </c:pt>
                <c:pt idx="1619">
                  <c:v>71.486251526474817</c:v>
                </c:pt>
                <c:pt idx="1620">
                  <c:v>71.493722452871495</c:v>
                </c:pt>
                <c:pt idx="1621">
                  <c:v>71.501192786430877</c:v>
                </c:pt>
                <c:pt idx="1622">
                  <c:v>71.508662532729602</c:v>
                </c:pt>
                <c:pt idx="1623">
                  <c:v>71.516131697344633</c:v>
                </c:pt>
                <c:pt idx="1624">
                  <c:v>71.523600285853419</c:v>
                </c:pt>
                <c:pt idx="1625">
                  <c:v>71.531068303833791</c:v>
                </c:pt>
                <c:pt idx="1626">
                  <c:v>71.538535756864121</c:v>
                </c:pt>
                <c:pt idx="1627">
                  <c:v>71.546002650523249</c:v>
                </c:pt>
                <c:pt idx="1628">
                  <c:v>71.553468990390556</c:v>
                </c:pt>
                <c:pt idx="1629">
                  <c:v>71.560934782046004</c:v>
                </c:pt>
                <c:pt idx="1630">
                  <c:v>71.568400031070155</c:v>
                </c:pt>
                <c:pt idx="1631">
                  <c:v>71.575864743044164</c:v>
                </c:pt>
                <c:pt idx="1632">
                  <c:v>71.583328923549885</c:v>
                </c:pt>
                <c:pt idx="1633">
                  <c:v>71.590792578169797</c:v>
                </c:pt>
                <c:pt idx="1634">
                  <c:v>71.598255712487145</c:v>
                </c:pt>
                <c:pt idx="1635">
                  <c:v>71.6057183320859</c:v>
                </c:pt>
                <c:pt idx="1636">
                  <c:v>71.613180442550814</c:v>
                </c:pt>
                <c:pt idx="1637">
                  <c:v>71.620642049467392</c:v>
                </c:pt>
                <c:pt idx="1638">
                  <c:v>71.628103158422036</c:v>
                </c:pt>
                <c:pt idx="1639">
                  <c:v>71.635563775001955</c:v>
                </c:pt>
                <c:pt idx="1640">
                  <c:v>71.643023904795285</c:v>
                </c:pt>
                <c:pt idx="1641">
                  <c:v>71.650483553391069</c:v>
                </c:pt>
                <c:pt idx="1642">
                  <c:v>71.657942726379275</c:v>
                </c:pt>
                <c:pt idx="1643">
                  <c:v>71.665401429350879</c:v>
                </c:pt>
                <c:pt idx="1644">
                  <c:v>71.672859667897853</c:v>
                </c:pt>
                <c:pt idx="1645">
                  <c:v>71.68031744761322</c:v>
                </c:pt>
                <c:pt idx="1646">
                  <c:v>71.687774774091068</c:v>
                </c:pt>
                <c:pt idx="1647">
                  <c:v>71.695231652926537</c:v>
                </c:pt>
                <c:pt idx="1648">
                  <c:v>71.702688089715963</c:v>
                </c:pt>
                <c:pt idx="1649">
                  <c:v>71.710144090056787</c:v>
                </c:pt>
                <c:pt idx="1650">
                  <c:v>71.717599659547659</c:v>
                </c:pt>
                <c:pt idx="1651">
                  <c:v>71.725054803788439</c:v>
                </c:pt>
                <c:pt idx="1652">
                  <c:v>71.732509528380248</c:v>
                </c:pt>
                <c:pt idx="1653">
                  <c:v>71.739963838925448</c:v>
                </c:pt>
                <c:pt idx="1654">
                  <c:v>71.747417741027746</c:v>
                </c:pt>
                <c:pt idx="1655">
                  <c:v>71.754871240292175</c:v>
                </c:pt>
                <c:pt idx="1656">
                  <c:v>71.762324342325101</c:v>
                </c:pt>
                <c:pt idx="1657">
                  <c:v>71.769777052734327</c:v>
                </c:pt>
                <c:pt idx="1658">
                  <c:v>71.777229377129089</c:v>
                </c:pt>
                <c:pt idx="1659">
                  <c:v>71.784681321120019</c:v>
                </c:pt>
                <c:pt idx="1660">
                  <c:v>71.792132890319294</c:v>
                </c:pt>
                <c:pt idx="1661">
                  <c:v>71.799584090340602</c:v>
                </c:pt>
                <c:pt idx="1662">
                  <c:v>71.807034926799162</c:v>
                </c:pt>
                <c:pt idx="1663">
                  <c:v>71.814485405311743</c:v>
                </c:pt>
                <c:pt idx="1664">
                  <c:v>71.821935531496777</c:v>
                </c:pt>
                <c:pt idx="1665">
                  <c:v>71.829385310974303</c:v>
                </c:pt>
                <c:pt idx="1666">
                  <c:v>71.836834749366034</c:v>
                </c:pt>
                <c:pt idx="1667">
                  <c:v>71.844283852295391</c:v>
                </c:pt>
                <c:pt idx="1668">
                  <c:v>71.851732625387513</c:v>
                </c:pt>
                <c:pt idx="1669">
                  <c:v>71.859181074269301</c:v>
                </c:pt>
                <c:pt idx="1670">
                  <c:v>71.866629204569449</c:v>
                </c:pt>
                <c:pt idx="1671">
                  <c:v>71.874077021918467</c:v>
                </c:pt>
                <c:pt idx="1672">
                  <c:v>71.881524531948727</c:v>
                </c:pt>
                <c:pt idx="1673">
                  <c:v>71.88897174029448</c:v>
                </c:pt>
                <c:pt idx="1674">
                  <c:v>71.896418652591876</c:v>
                </c:pt>
                <c:pt idx="1675">
                  <c:v>71.903865274479045</c:v>
                </c:pt>
                <c:pt idx="1676">
                  <c:v>71.911311611596048</c:v>
                </c:pt>
                <c:pt idx="1677">
                  <c:v>71.918757669584977</c:v>
                </c:pt>
                <c:pt idx="1678">
                  <c:v>71.926203454089986</c:v>
                </c:pt>
                <c:pt idx="1679">
                  <c:v>71.933648970757218</c:v>
                </c:pt>
                <c:pt idx="1680">
                  <c:v>71.941094225234991</c:v>
                </c:pt>
                <c:pt idx="1681">
                  <c:v>71.948539223173753</c:v>
                </c:pt>
                <c:pt idx="1682">
                  <c:v>71.955983970226043</c:v>
                </c:pt>
                <c:pt idx="1683">
                  <c:v>71.963428472046658</c:v>
                </c:pt>
                <c:pt idx="1684">
                  <c:v>71.970872734292598</c:v>
                </c:pt>
                <c:pt idx="1685">
                  <c:v>71.978316762623123</c:v>
                </c:pt>
                <c:pt idx="1686">
                  <c:v>71.985760562699753</c:v>
                </c:pt>
                <c:pt idx="1687">
                  <c:v>71.993204140186364</c:v>
                </c:pt>
                <c:pt idx="1688">
                  <c:v>72.000647500749167</c:v>
                </c:pt>
                <c:pt idx="1689">
                  <c:v>72.008090650056744</c:v>
                </c:pt>
                <c:pt idx="1690">
                  <c:v>72.015533593780091</c:v>
                </c:pt>
                <c:pt idx="1691">
                  <c:v>72.022976337592652</c:v>
                </c:pt>
                <c:pt idx="1692">
                  <c:v>72.030418887170356</c:v>
                </c:pt>
                <c:pt idx="1693">
                  <c:v>72.037861248191618</c:v>
                </c:pt>
                <c:pt idx="1694">
                  <c:v>72.045303426337412</c:v>
                </c:pt>
                <c:pt idx="1695">
                  <c:v>72.052745427291256</c:v>
                </c:pt>
                <c:pt idx="1696">
                  <c:v>72.060187256739312</c:v>
                </c:pt>
                <c:pt idx="1697">
                  <c:v>72.067628920370339</c:v>
                </c:pt>
                <c:pt idx="1698">
                  <c:v>72.075070423875772</c:v>
                </c:pt>
                <c:pt idx="1699">
                  <c:v>72.082511772949744</c:v>
                </c:pt>
                <c:pt idx="1700">
                  <c:v>72.089952973289144</c:v>
                </c:pt>
                <c:pt idx="1701">
                  <c:v>72.097394030593577</c:v>
                </c:pt>
                <c:pt idx="1702">
                  <c:v>72.104834950565476</c:v>
                </c:pt>
                <c:pt idx="1703">
                  <c:v>72.112275738910085</c:v>
                </c:pt>
                <c:pt idx="1704">
                  <c:v>72.119716401335538</c:v>
                </c:pt>
                <c:pt idx="1705">
                  <c:v>72.127156943552819</c:v>
                </c:pt>
                <c:pt idx="1706">
                  <c:v>72.134597371275845</c:v>
                </c:pt>
                <c:pt idx="1707">
                  <c:v>72.1420376902215</c:v>
                </c:pt>
                <c:pt idx="1708">
                  <c:v>72.149477906109681</c:v>
                </c:pt>
                <c:pt idx="1709">
                  <c:v>72.156918024663256</c:v>
                </c:pt>
                <c:pt idx="1710">
                  <c:v>72.164358051608176</c:v>
                </c:pt>
                <c:pt idx="1711">
                  <c:v>72.171797992673476</c:v>
                </c:pt>
                <c:pt idx="1712">
                  <c:v>72.179237853591303</c:v>
                </c:pt>
                <c:pt idx="1713">
                  <c:v>72.186677640096974</c:v>
                </c:pt>
                <c:pt idx="1714">
                  <c:v>72.194117357928988</c:v>
                </c:pt>
                <c:pt idx="1715">
                  <c:v>72.201557012829042</c:v>
                </c:pt>
                <c:pt idx="1716">
                  <c:v>72.208996610542101</c:v>
                </c:pt>
                <c:pt idx="1717">
                  <c:v>72.216436156816414</c:v>
                </c:pt>
                <c:pt idx="1718">
                  <c:v>72.223875657403539</c:v>
                </c:pt>
                <c:pt idx="1719">
                  <c:v>72.231315118058404</c:v>
                </c:pt>
                <c:pt idx="1720">
                  <c:v>72.238754544539304</c:v>
                </c:pt>
                <c:pt idx="1721">
                  <c:v>72.246193942607945</c:v>
                </c:pt>
                <c:pt idx="1722">
                  <c:v>72.253633318029529</c:v>
                </c:pt>
                <c:pt idx="1723">
                  <c:v>72.261072676572681</c:v>
                </c:pt>
                <c:pt idx="1724">
                  <c:v>72.268512024009581</c:v>
                </c:pt>
                <c:pt idx="1725">
                  <c:v>72.275951366115947</c:v>
                </c:pt>
                <c:pt idx="1726">
                  <c:v>72.283390708671121</c:v>
                </c:pt>
                <c:pt idx="1727">
                  <c:v>72.29083005745801</c:v>
                </c:pt>
                <c:pt idx="1728">
                  <c:v>72.298269418263189</c:v>
                </c:pt>
                <c:pt idx="1729">
                  <c:v>72.305708796876957</c:v>
                </c:pt>
                <c:pt idx="1730">
                  <c:v>72.313148199093277</c:v>
                </c:pt>
                <c:pt idx="1731">
                  <c:v>72.320587630709923</c:v>
                </c:pt>
                <c:pt idx="1732">
                  <c:v>72.32802709752842</c:v>
                </c:pt>
                <c:pt idx="1733">
                  <c:v>72.335466605354114</c:v>
                </c:pt>
                <c:pt idx="1734">
                  <c:v>72.342906159996261</c:v>
                </c:pt>
                <c:pt idx="1735">
                  <c:v>72.350345767267953</c:v>
                </c:pt>
                <c:pt idx="1736">
                  <c:v>72.357785432986248</c:v>
                </c:pt>
                <c:pt idx="1737">
                  <c:v>72.365225162972123</c:v>
                </c:pt>
                <c:pt idx="1738">
                  <c:v>72.372664963050582</c:v>
                </c:pt>
                <c:pt idx="1739">
                  <c:v>72.380104839050674</c:v>
                </c:pt>
                <c:pt idx="1740">
                  <c:v>72.387544796805486</c:v>
                </c:pt>
                <c:pt idx="1741">
                  <c:v>72.394984842152184</c:v>
                </c:pt>
                <c:pt idx="1742">
                  <c:v>72.402424980932125</c:v>
                </c:pt>
                <c:pt idx="1743">
                  <c:v>72.409865218990817</c:v>
                </c:pt>
                <c:pt idx="1744">
                  <c:v>72.417305562177958</c:v>
                </c:pt>
                <c:pt idx="1745">
                  <c:v>72.424746016347498</c:v>
                </c:pt>
                <c:pt idx="1746">
                  <c:v>72.432186587357648</c:v>
                </c:pt>
                <c:pt idx="1747">
                  <c:v>72.439627281070969</c:v>
                </c:pt>
                <c:pt idx="1748">
                  <c:v>72.447068103354326</c:v>
                </c:pt>
                <c:pt idx="1749">
                  <c:v>72.454509060078976</c:v>
                </c:pt>
                <c:pt idx="1750">
                  <c:v>72.461950157120611</c:v>
                </c:pt>
                <c:pt idx="1751">
                  <c:v>72.469391400359385</c:v>
                </c:pt>
                <c:pt idx="1752">
                  <c:v>72.476832795679883</c:v>
                </c:pt>
                <c:pt idx="1753">
                  <c:v>72.484274348971297</c:v>
                </c:pt>
                <c:pt idx="1754">
                  <c:v>72.491716066127324</c:v>
                </c:pt>
                <c:pt idx="1755">
                  <c:v>72.499157953046264</c:v>
                </c:pt>
                <c:pt idx="1756">
                  <c:v>72.506600015631065</c:v>
                </c:pt>
                <c:pt idx="1757">
                  <c:v>72.514042259789335</c:v>
                </c:pt>
                <c:pt idx="1758">
                  <c:v>72.5214846914334</c:v>
                </c:pt>
                <c:pt idx="1759">
                  <c:v>72.528927316480335</c:v>
                </c:pt>
                <c:pt idx="1760">
                  <c:v>72.536370140851929</c:v>
                </c:pt>
                <c:pt idx="1761">
                  <c:v>72.543813170474891</c:v>
                </c:pt>
                <c:pt idx="1762">
                  <c:v>72.55125641128069</c:v>
                </c:pt>
                <c:pt idx="1763">
                  <c:v>72.558699869205725</c:v>
                </c:pt>
                <c:pt idx="1764">
                  <c:v>72.566143550191342</c:v>
                </c:pt>
                <c:pt idx="1765">
                  <c:v>72.573587460183788</c:v>
                </c:pt>
                <c:pt idx="1766">
                  <c:v>72.58103160513437</c:v>
                </c:pt>
                <c:pt idx="1767">
                  <c:v>72.588475990999385</c:v>
                </c:pt>
                <c:pt idx="1768">
                  <c:v>72.595920623740255</c:v>
                </c:pt>
                <c:pt idx="1769">
                  <c:v>72.603365509323453</c:v>
                </c:pt>
                <c:pt idx="1770">
                  <c:v>72.610810653720634</c:v>
                </c:pt>
                <c:pt idx="1771">
                  <c:v>72.618256062908657</c:v>
                </c:pt>
                <c:pt idx="1772">
                  <c:v>72.625701742869566</c:v>
                </c:pt>
                <c:pt idx="1773">
                  <c:v>72.63314769959068</c:v>
                </c:pt>
                <c:pt idx="1774">
                  <c:v>72.64059393906463</c:v>
                </c:pt>
                <c:pt idx="1775">
                  <c:v>72.648040467289377</c:v>
                </c:pt>
                <c:pt idx="1776">
                  <c:v>72.65548729026824</c:v>
                </c:pt>
                <c:pt idx="1777">
                  <c:v>72.662934414009982</c:v>
                </c:pt>
                <c:pt idx="1778">
                  <c:v>72.670381844528791</c:v>
                </c:pt>
                <c:pt idx="1779">
                  <c:v>72.677829587844343</c:v>
                </c:pt>
                <c:pt idx="1780">
                  <c:v>72.685277649981899</c:v>
                </c:pt>
                <c:pt idx="1781">
                  <c:v>72.692726036972189</c:v>
                </c:pt>
                <c:pt idx="1782">
                  <c:v>72.700174754851645</c:v>
                </c:pt>
                <c:pt idx="1783">
                  <c:v>72.707623809662266</c:v>
                </c:pt>
                <c:pt idx="1784">
                  <c:v>72.715073207451795</c:v>
                </c:pt>
                <c:pt idx="1785">
                  <c:v>72.722522954273629</c:v>
                </c:pt>
                <c:pt idx="1786">
                  <c:v>72.729973056187021</c:v>
                </c:pt>
                <c:pt idx="1787">
                  <c:v>72.737423519256922</c:v>
                </c:pt>
                <c:pt idx="1788">
                  <c:v>72.744874349554209</c:v>
                </c:pt>
                <c:pt idx="1789">
                  <c:v>72.752325553155558</c:v>
                </c:pt>
                <c:pt idx="1790">
                  <c:v>72.75977713614364</c:v>
                </c:pt>
                <c:pt idx="1791">
                  <c:v>72.76722910460704</c:v>
                </c:pt>
                <c:pt idx="1792">
                  <c:v>72.774681464640338</c:v>
                </c:pt>
                <c:pt idx="1793">
                  <c:v>72.782134222344155</c:v>
                </c:pt>
                <c:pt idx="1794">
                  <c:v>72.789587383825236</c:v>
                </c:pt>
                <c:pt idx="1795">
                  <c:v>72.797040955196351</c:v>
                </c:pt>
                <c:pt idx="1796">
                  <c:v>72.80449494257654</c:v>
                </c:pt>
                <c:pt idx="1797">
                  <c:v>72.811949352090934</c:v>
                </c:pt>
                <c:pt idx="1798">
                  <c:v>72.81940418987098</c:v>
                </c:pt>
                <c:pt idx="1799">
                  <c:v>72.826859462054358</c:v>
                </c:pt>
                <c:pt idx="1800">
                  <c:v>72.834315174785104</c:v>
                </c:pt>
                <c:pt idx="1801">
                  <c:v>72.84177133421359</c:v>
                </c:pt>
                <c:pt idx="1802">
                  <c:v>72.849227946496583</c:v>
                </c:pt>
                <c:pt idx="1803">
                  <c:v>72.856685017797332</c:v>
                </c:pt>
                <c:pt idx="1804">
                  <c:v>72.864142554285522</c:v>
                </c:pt>
                <c:pt idx="1805">
                  <c:v>72.871600562137388</c:v>
                </c:pt>
                <c:pt idx="1806">
                  <c:v>72.879059047535733</c:v>
                </c:pt>
                <c:pt idx="1807">
                  <c:v>72.886518016669953</c:v>
                </c:pt>
                <c:pt idx="1808">
                  <c:v>72.893977475736122</c:v>
                </c:pt>
                <c:pt idx="1809">
                  <c:v>72.90143743093698</c:v>
                </c:pt>
                <c:pt idx="1810">
                  <c:v>72.908897888481988</c:v>
                </c:pt>
                <c:pt idx="1811">
                  <c:v>72.916358854587429</c:v>
                </c:pt>
                <c:pt idx="1812">
                  <c:v>72.92382033547635</c:v>
                </c:pt>
                <c:pt idx="1813">
                  <c:v>72.931282337378718</c:v>
                </c:pt>
                <c:pt idx="1814">
                  <c:v>72.938744866531337</c:v>
                </c:pt>
                <c:pt idx="1815">
                  <c:v>72.946207929178016</c:v>
                </c:pt>
                <c:pt idx="1816">
                  <c:v>72.953671531569498</c:v>
                </c:pt>
                <c:pt idx="1817">
                  <c:v>72.961135679963576</c:v>
                </c:pt>
                <c:pt idx="1818">
                  <c:v>72.968600380625162</c:v>
                </c:pt>
                <c:pt idx="1819">
                  <c:v>72.976065639826189</c:v>
                </c:pt>
                <c:pt idx="1820">
                  <c:v>72.98353146384585</c:v>
                </c:pt>
                <c:pt idx="1821">
                  <c:v>72.990997858970488</c:v>
                </c:pt>
                <c:pt idx="1822">
                  <c:v>72.998464831493692</c:v>
                </c:pt>
                <c:pt idx="1823">
                  <c:v>73.005932387716342</c:v>
                </c:pt>
                <c:pt idx="1824">
                  <c:v>73.013400533946665</c:v>
                </c:pt>
                <c:pt idx="1825">
                  <c:v>73.020869276500278</c:v>
                </c:pt>
                <c:pt idx="1826">
                  <c:v>73.028338621700172</c:v>
                </c:pt>
                <c:pt idx="1827">
                  <c:v>73.035808575876871</c:v>
                </c:pt>
                <c:pt idx="1828">
                  <c:v>73.043279145368345</c:v>
                </c:pt>
                <c:pt idx="1829">
                  <c:v>73.050750336520153</c:v>
                </c:pt>
                <c:pt idx="1830">
                  <c:v>73.058222155685471</c:v>
                </c:pt>
                <c:pt idx="1831">
                  <c:v>73.065694609225062</c:v>
                </c:pt>
                <c:pt idx="1832">
                  <c:v>73.073167703507451</c:v>
                </c:pt>
                <c:pt idx="1833">
                  <c:v>73.080641444908821</c:v>
                </c:pt>
                <c:pt idx="1834">
                  <c:v>73.088115839813199</c:v>
                </c:pt>
                <c:pt idx="1835">
                  <c:v>73.0955908946124</c:v>
                </c:pt>
                <c:pt idx="1836">
                  <c:v>73.103066615706126</c:v>
                </c:pt>
                <c:pt idx="1837">
                  <c:v>73.11054300950201</c:v>
                </c:pt>
                <c:pt idx="1838">
                  <c:v>73.118020082415597</c:v>
                </c:pt>
                <c:pt idx="1839">
                  <c:v>73.125497840870509</c:v>
                </c:pt>
                <c:pt idx="1840">
                  <c:v>73.132976291298334</c:v>
                </c:pt>
                <c:pt idx="1841">
                  <c:v>73.140455440138851</c:v>
                </c:pt>
                <c:pt idx="1842">
                  <c:v>73.14793529383995</c:v>
                </c:pt>
                <c:pt idx="1843">
                  <c:v>73.15541585885768</c:v>
                </c:pt>
                <c:pt idx="1844">
                  <c:v>73.162897141656387</c:v>
                </c:pt>
                <c:pt idx="1845">
                  <c:v>73.17037914870869</c:v>
                </c:pt>
                <c:pt idx="1846">
                  <c:v>73.177861886495492</c:v>
                </c:pt>
                <c:pt idx="1847">
                  <c:v>73.185345361506151</c:v>
                </c:pt>
                <c:pt idx="1848">
                  <c:v>73.192829580238424</c:v>
                </c:pt>
                <c:pt idx="1849">
                  <c:v>73.200314549198524</c:v>
                </c:pt>
                <c:pt idx="1850">
                  <c:v>73.207800274901217</c:v>
                </c:pt>
                <c:pt idx="1851">
                  <c:v>73.215286763869827</c:v>
                </c:pt>
                <c:pt idx="1852">
                  <c:v>73.222774022636315</c:v>
                </c:pt>
                <c:pt idx="1853">
                  <c:v>73.230262057741299</c:v>
                </c:pt>
                <c:pt idx="1854">
                  <c:v>73.237750875734079</c:v>
                </c:pt>
                <c:pt idx="1855">
                  <c:v>73.245240483172807</c:v>
                </c:pt>
                <c:pt idx="1856">
                  <c:v>73.252730886624363</c:v>
                </c:pt>
                <c:pt idx="1857">
                  <c:v>73.260222092664563</c:v>
                </c:pt>
                <c:pt idx="1858">
                  <c:v>73.267714107878064</c:v>
                </c:pt>
                <c:pt idx="1859">
                  <c:v>73.275206938858531</c:v>
                </c:pt>
                <c:pt idx="1860">
                  <c:v>73.282700592208627</c:v>
                </c:pt>
                <c:pt idx="1861">
                  <c:v>73.290195074540122</c:v>
                </c:pt>
                <c:pt idx="1862">
                  <c:v>73.297690392473768</c:v>
                </c:pt>
                <c:pt idx="1863">
                  <c:v>73.305186552639654</c:v>
                </c:pt>
                <c:pt idx="1864">
                  <c:v>73.312683561676934</c:v>
                </c:pt>
                <c:pt idx="1865">
                  <c:v>73.3201814262341</c:v>
                </c:pt>
                <c:pt idx="1866">
                  <c:v>73.327680152968924</c:v>
                </c:pt>
                <c:pt idx="1867">
                  <c:v>73.335179748548569</c:v>
                </c:pt>
                <c:pt idx="1868">
                  <c:v>73.34268021964958</c:v>
                </c:pt>
                <c:pt idx="1869">
                  <c:v>73.350181572957979</c:v>
                </c:pt>
                <c:pt idx="1870">
                  <c:v>73.357683815169324</c:v>
                </c:pt>
                <c:pt idx="1871">
                  <c:v>73.365186952988708</c:v>
                </c:pt>
                <c:pt idx="1872">
                  <c:v>73.37269099313086</c:v>
                </c:pt>
                <c:pt idx="1873">
                  <c:v>73.380195942320185</c:v>
                </c:pt>
                <c:pt idx="1874">
                  <c:v>73.387701807290796</c:v>
                </c:pt>
                <c:pt idx="1875">
                  <c:v>73.395208594786595</c:v>
                </c:pt>
                <c:pt idx="1876">
                  <c:v>73.402716311561292</c:v>
                </c:pt>
                <c:pt idx="1877">
                  <c:v>73.410224964378514</c:v>
                </c:pt>
                <c:pt idx="1878">
                  <c:v>73.41773456001178</c:v>
                </c:pt>
                <c:pt idx="1879">
                  <c:v>73.425245105244613</c:v>
                </c:pt>
                <c:pt idx="1880">
                  <c:v>73.432756606870569</c:v>
                </c:pt>
                <c:pt idx="1881">
                  <c:v>73.440269071693336</c:v>
                </c:pt>
                <c:pt idx="1882">
                  <c:v>73.447782506526679</c:v>
                </c:pt>
                <c:pt idx="1883">
                  <c:v>73.455296918194605</c:v>
                </c:pt>
                <c:pt idx="1884">
                  <c:v>73.462812313531401</c:v>
                </c:pt>
                <c:pt idx="1885">
                  <c:v>73.470328699381568</c:v>
                </c:pt>
                <c:pt idx="1886">
                  <c:v>73.477846082600095</c:v>
                </c:pt>
                <c:pt idx="1887">
                  <c:v>73.485364470052275</c:v>
                </c:pt>
                <c:pt idx="1888">
                  <c:v>73.492883868613958</c:v>
                </c:pt>
                <c:pt idx="1889">
                  <c:v>73.500404285171484</c:v>
                </c:pt>
                <c:pt idx="1890">
                  <c:v>73.507925726621778</c:v>
                </c:pt>
                <c:pt idx="1891">
                  <c:v>73.515448199872381</c:v>
                </c:pt>
                <c:pt idx="1892">
                  <c:v>73.522971711841564</c:v>
                </c:pt>
                <c:pt idx="1893">
                  <c:v>73.530496269458325</c:v>
                </c:pt>
                <c:pt idx="1894">
                  <c:v>73.538021879662509</c:v>
                </c:pt>
                <c:pt idx="1895">
                  <c:v>73.545548549404742</c:v>
                </c:pt>
                <c:pt idx="1896">
                  <c:v>73.553076285646654</c:v>
                </c:pt>
                <c:pt idx="1897">
                  <c:v>73.560605095360813</c:v>
                </c:pt>
                <c:pt idx="1898">
                  <c:v>73.568134985530804</c:v>
                </c:pt>
                <c:pt idx="1899">
                  <c:v>73.575665963151323</c:v>
                </c:pt>
                <c:pt idx="1900">
                  <c:v>73.583198035228207</c:v>
                </c:pt>
                <c:pt idx="1901">
                  <c:v>73.590731208778493</c:v>
                </c:pt>
                <c:pt idx="1902">
                  <c:v>73.598265490830499</c:v>
                </c:pt>
                <c:pt idx="1903">
                  <c:v>73.605800888423843</c:v>
                </c:pt>
                <c:pt idx="1904">
                  <c:v>73.613337408609524</c:v>
                </c:pt>
                <c:pt idx="1905">
                  <c:v>73.620875058450025</c:v>
                </c:pt>
                <c:pt idx="1906">
                  <c:v>73.628413845019239</c:v>
                </c:pt>
                <c:pt idx="1907">
                  <c:v>73.635953775402669</c:v>
                </c:pt>
                <c:pt idx="1908">
                  <c:v>73.643494856697444</c:v>
                </c:pt>
                <c:pt idx="1909">
                  <c:v>73.651037096012345</c:v>
                </c:pt>
                <c:pt idx="1910">
                  <c:v>73.658580500467878</c:v>
                </c:pt>
                <c:pt idx="1911">
                  <c:v>73.666125077196384</c:v>
                </c:pt>
                <c:pt idx="1912">
                  <c:v>73.673670833342001</c:v>
                </c:pt>
                <c:pt idx="1913">
                  <c:v>73.681217776060848</c:v>
                </c:pt>
                <c:pt idx="1914">
                  <c:v>73.68876591252095</c:v>
                </c:pt>
                <c:pt idx="1915">
                  <c:v>73.696315249902426</c:v>
                </c:pt>
                <c:pt idx="1916">
                  <c:v>73.703865795397462</c:v>
                </c:pt>
                <c:pt idx="1917">
                  <c:v>73.711417556210421</c:v>
                </c:pt>
                <c:pt idx="1918">
                  <c:v>73.718970539557873</c:v>
                </c:pt>
                <c:pt idx="1919">
                  <c:v>73.726524752668695</c:v>
                </c:pt>
                <c:pt idx="1920">
                  <c:v>73.734080202784071</c:v>
                </c:pt>
                <c:pt idx="1921">
                  <c:v>73.741636897157633</c:v>
                </c:pt>
                <c:pt idx="1922">
                  <c:v>73.749194843055449</c:v>
                </c:pt>
                <c:pt idx="1923">
                  <c:v>73.756754047756161</c:v>
                </c:pt>
                <c:pt idx="1924">
                  <c:v>73.764314518550961</c:v>
                </c:pt>
                <c:pt idx="1925">
                  <c:v>73.77187626274376</c:v>
                </c:pt>
                <c:pt idx="1926">
                  <c:v>73.77943928765113</c:v>
                </c:pt>
                <c:pt idx="1927">
                  <c:v>73.787003600602489</c:v>
                </c:pt>
                <c:pt idx="1928">
                  <c:v>73.794569208940061</c:v>
                </c:pt>
                <c:pt idx="1929">
                  <c:v>73.802136120019014</c:v>
                </c:pt>
                <c:pt idx="1930">
                  <c:v>73.809704341207507</c:v>
                </c:pt>
                <c:pt idx="1931">
                  <c:v>73.817273879886727</c:v>
                </c:pt>
                <c:pt idx="1932">
                  <c:v>73.824844743450996</c:v>
                </c:pt>
                <c:pt idx="1933">
                  <c:v>73.832416939307791</c:v>
                </c:pt>
                <c:pt idx="1934">
                  <c:v>73.839990474877823</c:v>
                </c:pt>
                <c:pt idx="1935">
                  <c:v>73.847565357595172</c:v>
                </c:pt>
                <c:pt idx="1936">
                  <c:v>73.855141594907238</c:v>
                </c:pt>
                <c:pt idx="1937">
                  <c:v>73.862719194274902</c:v>
                </c:pt>
                <c:pt idx="1938">
                  <c:v>73.870298163172535</c:v>
                </c:pt>
                <c:pt idx="1939">
                  <c:v>73.877878509088077</c:v>
                </c:pt>
                <c:pt idx="1940">
                  <c:v>73.885460239523198</c:v>
                </c:pt>
                <c:pt idx="1941">
                  <c:v>73.893043361993165</c:v>
                </c:pt>
                <c:pt idx="1942">
                  <c:v>73.900627884027102</c:v>
                </c:pt>
                <c:pt idx="1943">
                  <c:v>73.908213813167947</c:v>
                </c:pt>
                <c:pt idx="1944">
                  <c:v>73.91580115697262</c:v>
                </c:pt>
                <c:pt idx="1945">
                  <c:v>73.923389923011953</c:v>
                </c:pt>
                <c:pt idx="1946">
                  <c:v>73.930980118870906</c:v>
                </c:pt>
                <c:pt idx="1947">
                  <c:v>73.938571752148505</c:v>
                </c:pt>
                <c:pt idx="1948">
                  <c:v>73.946164830458031</c:v>
                </c:pt>
                <c:pt idx="1949">
                  <c:v>73.953759361427004</c:v>
                </c:pt>
                <c:pt idx="1950">
                  <c:v>73.961355352697311</c:v>
                </c:pt>
                <c:pt idx="1951">
                  <c:v>73.96895281192522</c:v>
                </c:pt>
                <c:pt idx="1952">
                  <c:v>73.976551746781496</c:v>
                </c:pt>
                <c:pt idx="1953">
                  <c:v>73.984152164951453</c:v>
                </c:pt>
                <c:pt idx="1954">
                  <c:v>73.991754074135059</c:v>
                </c:pt>
                <c:pt idx="1955">
                  <c:v>73.999357482046932</c:v>
                </c:pt>
                <c:pt idx="1956">
                  <c:v>74.006962396416512</c:v>
                </c:pt>
                <c:pt idx="1957">
                  <c:v>74.014568824988061</c:v>
                </c:pt>
                <c:pt idx="1958">
                  <c:v>74.022176775520748</c:v>
                </c:pt>
                <c:pt idx="1959">
                  <c:v>74.029786255788736</c:v>
                </c:pt>
                <c:pt idx="1960">
                  <c:v>74.037397273581291</c:v>
                </c:pt>
                <c:pt idx="1961">
                  <c:v>74.045009836702761</c:v>
                </c:pt>
                <c:pt idx="1962">
                  <c:v>74.05262395297278</c:v>
                </c:pt>
                <c:pt idx="1963">
                  <c:v>74.060239630226164</c:v>
                </c:pt>
                <c:pt idx="1964">
                  <c:v>74.067856876313229</c:v>
                </c:pt>
                <c:pt idx="1965">
                  <c:v>74.075475699099599</c:v>
                </c:pt>
                <c:pt idx="1966">
                  <c:v>74.083096106466499</c:v>
                </c:pt>
                <c:pt idx="1967">
                  <c:v>74.090718106310746</c:v>
                </c:pt>
                <c:pt idx="1968">
                  <c:v>74.098341706544772</c:v>
                </c:pt>
                <c:pt idx="1969">
                  <c:v>74.105966915096786</c:v>
                </c:pt>
                <c:pt idx="1970">
                  <c:v>74.113593739910812</c:v>
                </c:pt>
                <c:pt idx="1971">
                  <c:v>74.121222188946803</c:v>
                </c:pt>
                <c:pt idx="1972">
                  <c:v>74.128852270180658</c:v>
                </c:pt>
                <c:pt idx="1973">
                  <c:v>74.136483991604337</c:v>
                </c:pt>
                <c:pt idx="1974">
                  <c:v>74.144117361225952</c:v>
                </c:pt>
                <c:pt idx="1975">
                  <c:v>74.151752387069806</c:v>
                </c:pt>
                <c:pt idx="1976">
                  <c:v>74.159389077176527</c:v>
                </c:pt>
                <c:pt idx="1977">
                  <c:v>74.167027439603089</c:v>
                </c:pt>
                <c:pt idx="1978">
                  <c:v>74.174667482422961</c:v>
                </c:pt>
                <c:pt idx="1979">
                  <c:v>74.182309213726072</c:v>
                </c:pt>
                <c:pt idx="1980">
                  <c:v>74.18995264161903</c:v>
                </c:pt>
                <c:pt idx="1981">
                  <c:v>74.197597774225144</c:v>
                </c:pt>
                <c:pt idx="1982">
                  <c:v>74.20524461968445</c:v>
                </c:pt>
                <c:pt idx="1983">
                  <c:v>74.212893186153877</c:v>
                </c:pt>
                <c:pt idx="1984">
                  <c:v>74.22054348180734</c:v>
                </c:pt>
                <c:pt idx="1985">
                  <c:v>74.228195514835662</c:v>
                </c:pt>
                <c:pt idx="1986">
                  <c:v>74.235849293446918</c:v>
                </c:pt>
                <c:pt idx="1987">
                  <c:v>74.243504825866268</c:v>
                </c:pt>
                <c:pt idx="1988">
                  <c:v>74.25116212033619</c:v>
                </c:pt>
                <c:pt idx="1989">
                  <c:v>74.258821185116545</c:v>
                </c:pt>
                <c:pt idx="1990">
                  <c:v>74.266482028484575</c:v>
                </c:pt>
                <c:pt idx="1991">
                  <c:v>74.274144658735125</c:v>
                </c:pt>
                <c:pt idx="1992">
                  <c:v>74.281809084180608</c:v>
                </c:pt>
                <c:pt idx="1993">
                  <c:v>74.289475313151186</c:v>
                </c:pt>
                <c:pt idx="1994">
                  <c:v>74.297143353994741</c:v>
                </c:pt>
                <c:pt idx="1995">
                  <c:v>74.304813215077118</c:v>
                </c:pt>
                <c:pt idx="1996">
                  <c:v>74.312484904782039</c:v>
                </c:pt>
                <c:pt idx="1997">
                  <c:v>74.320158431511331</c:v>
                </c:pt>
                <c:pt idx="1998">
                  <c:v>74.327833803684953</c:v>
                </c:pt>
                <c:pt idx="1999">
                  <c:v>74.335511029741085</c:v>
                </c:pt>
                <c:pt idx="2000" formatCode="General">
                  <c:v>74.343190118136206</c:v>
                </c:pt>
                <c:pt idx="2001" formatCode="General">
                  <c:v>74.350871077345232</c:v>
                </c:pt>
                <c:pt idx="2002" formatCode="General">
                  <c:v>74.358553915861563</c:v>
                </c:pt>
                <c:pt idx="2003" formatCode="General">
                  <c:v>74.366238642197175</c:v>
                </c:pt>
                <c:pt idx="2004" formatCode="General">
                  <c:v>74.373925264882729</c:v>
                </c:pt>
                <c:pt idx="2005" formatCode="General">
                  <c:v>74.381613792467647</c:v>
                </c:pt>
                <c:pt idx="2006" formatCode="General">
                  <c:v>74.389304233520207</c:v>
                </c:pt>
                <c:pt idx="2007" formatCode="General">
                  <c:v>74.396996596627687</c:v>
                </c:pt>
                <c:pt idx="2008" formatCode="General">
                  <c:v>74.404690890396296</c:v>
                </c:pt>
                <c:pt idx="2009" formatCode="General">
                  <c:v>74.412387123451509</c:v>
                </c:pt>
                <c:pt idx="2010" formatCode="General">
                  <c:v>74.420085304437947</c:v>
                </c:pt>
                <c:pt idx="2011" formatCode="General">
                  <c:v>74.427785442019569</c:v>
                </c:pt>
                <c:pt idx="2012" formatCode="General">
                  <c:v>74.435487544879805</c:v>
                </c:pt>
                <c:pt idx="2013" formatCode="General">
                  <c:v>74.443191621721482</c:v>
                </c:pt>
                <c:pt idx="2014" formatCode="General">
                  <c:v>74.450897681267165</c:v>
                </c:pt>
                <c:pt idx="2015" formatCode="General">
                  <c:v>74.458605732259031</c:v>
                </c:pt>
                <c:pt idx="2016" formatCode="General">
                  <c:v>74.466315783459081</c:v>
                </c:pt>
                <c:pt idx="2017" formatCode="General">
                  <c:v>74.474027843649225</c:v>
                </c:pt>
                <c:pt idx="2018" formatCode="General">
                  <c:v>74.481741921631368</c:v>
                </c:pt>
                <c:pt idx="2019" formatCode="General">
                  <c:v>74.489458026227481</c:v>
                </c:pt>
                <c:pt idx="2020" formatCode="General">
                  <c:v>74.497176166279729</c:v>
                </c:pt>
                <c:pt idx="2021" formatCode="General">
                  <c:v>74.504896350650597</c:v>
                </c:pt>
                <c:pt idx="2022" formatCode="General">
                  <c:v>74.512618588222907</c:v>
                </c:pt>
                <c:pt idx="2023" formatCode="General">
                  <c:v>74.520342887899972</c:v>
                </c:pt>
                <c:pt idx="2024" formatCode="General">
                  <c:v>74.528069258605726</c:v>
                </c:pt>
                <c:pt idx="2025" formatCode="General">
                  <c:v>74.535797709284779</c:v>
                </c:pt>
                <c:pt idx="2026" formatCode="General">
                  <c:v>74.54352824890249</c:v>
                </c:pt>
                <c:pt idx="2027" formatCode="General">
                  <c:v>74.551260886445149</c:v>
                </c:pt>
                <c:pt idx="2028" formatCode="General">
                  <c:v>74.558995630920009</c:v>
                </c:pt>
                <c:pt idx="2029" formatCode="General">
                  <c:v>74.566732491355424</c:v>
                </c:pt>
                <c:pt idx="2030" formatCode="General">
                  <c:v>74.574471476800937</c:v>
                </c:pt>
                <c:pt idx="2031" formatCode="General">
                  <c:v>74.582212596327395</c:v>
                </c:pt>
                <c:pt idx="2032" formatCode="General">
                  <c:v>74.589955859027071</c:v>
                </c:pt>
                <c:pt idx="2033" formatCode="General">
                  <c:v>74.597701274013701</c:v>
                </c:pt>
                <c:pt idx="2034" formatCode="General">
                  <c:v>74.605448850422661</c:v>
                </c:pt>
                <c:pt idx="2035" formatCode="General">
                  <c:v>74.613198597411042</c:v>
                </c:pt>
                <c:pt idx="2036" formatCode="General">
                  <c:v>74.620950524157735</c:v>
                </c:pt>
                <c:pt idx="2037" formatCode="General">
                  <c:v>74.628704639863628</c:v>
                </c:pt>
                <c:pt idx="2038" formatCode="General">
                  <c:v>74.636460953751552</c:v>
                </c:pt>
                <c:pt idx="2039" formatCode="General">
                  <c:v>74.644219475066564</c:v>
                </c:pt>
                <c:pt idx="2040" formatCode="General">
                  <c:v>74.651980213075944</c:v>
                </c:pt>
                <c:pt idx="2041" formatCode="General">
                  <c:v>74.65974317706933</c:v>
                </c:pt>
                <c:pt idx="2042" formatCode="General">
                  <c:v>74.667508376358839</c:v>
                </c:pt>
                <c:pt idx="2043" formatCode="General">
                  <c:v>74.675275820279182</c:v>
                </c:pt>
                <c:pt idx="2044" formatCode="General">
                  <c:v>74.683045518187726</c:v>
                </c:pt>
                <c:pt idx="2045" formatCode="General">
                  <c:v>74.690817479464712</c:v>
                </c:pt>
                <c:pt idx="2046" formatCode="General">
                  <c:v>74.698591713513224</c:v>
                </c:pt>
                <c:pt idx="2047" formatCode="General">
                  <c:v>74.706368229759406</c:v>
                </c:pt>
                <c:pt idx="2048" formatCode="General">
                  <c:v>74.714147037652538</c:v>
                </c:pt>
                <c:pt idx="2049" formatCode="General">
                  <c:v>74.721928146665192</c:v>
                </c:pt>
                <c:pt idx="2050" formatCode="General">
                  <c:v>74.729711566293247</c:v>
                </c:pt>
                <c:pt idx="2051" formatCode="General">
                  <c:v>74.737497306056113</c:v>
                </c:pt>
                <c:pt idx="2052" formatCode="General">
                  <c:v>74.745285375496778</c:v>
                </c:pt>
                <c:pt idx="2053" formatCode="General">
                  <c:v>74.753075784181945</c:v>
                </c:pt>
                <c:pt idx="2054" formatCode="General">
                  <c:v>74.760868541702152</c:v>
                </c:pt>
                <c:pt idx="2055" formatCode="General">
                  <c:v>74.768663657671894</c:v>
                </c:pt>
                <c:pt idx="2056" formatCode="General">
                  <c:v>74.776461141729698</c:v>
                </c:pt>
                <c:pt idx="2057" formatCode="General">
                  <c:v>74.784261003538347</c:v>
                </c:pt>
                <c:pt idx="2058" formatCode="General">
                  <c:v>74.792063252784843</c:v>
                </c:pt>
                <c:pt idx="2059" formatCode="General">
                  <c:v>74.799867899180683</c:v>
                </c:pt>
                <c:pt idx="2060" formatCode="General">
                  <c:v>74.807674952461852</c:v>
                </c:pt>
                <c:pt idx="2061" formatCode="General">
                  <c:v>74.815484422389019</c:v>
                </c:pt>
                <c:pt idx="2062" formatCode="General">
                  <c:v>74.82329631874768</c:v>
                </c:pt>
                <c:pt idx="2063" formatCode="General">
                  <c:v>74.831110651348169</c:v>
                </c:pt>
                <c:pt idx="2064" formatCode="General">
                  <c:v>74.83892743002589</c:v>
                </c:pt>
                <c:pt idx="2065" formatCode="General">
                  <c:v>74.846746664641401</c:v>
                </c:pt>
                <c:pt idx="2066" formatCode="General">
                  <c:v>74.85456836508051</c:v>
                </c:pt>
                <c:pt idx="2067" formatCode="General">
                  <c:v>74.862392541254493</c:v>
                </c:pt>
                <c:pt idx="2068" formatCode="General">
                  <c:v>74.870219203100064</c:v>
                </c:pt>
                <c:pt idx="2069" formatCode="General">
                  <c:v>74.878048360579669</c:v>
                </c:pt>
                <c:pt idx="2070" formatCode="General">
                  <c:v>74.885880023681494</c:v>
                </c:pt>
                <c:pt idx="2071" formatCode="General">
                  <c:v>74.893714202419631</c:v>
                </c:pt>
                <c:pt idx="2072" formatCode="General">
                  <c:v>74.90155090683426</c:v>
                </c:pt>
                <c:pt idx="2073" formatCode="General">
                  <c:v>74.909390146991669</c:v>
                </c:pt>
                <c:pt idx="2074" formatCode="General">
                  <c:v>74.917231932984464</c:v>
                </c:pt>
                <c:pt idx="2075" formatCode="General">
                  <c:v>74.925076274931655</c:v>
                </c:pt>
                <c:pt idx="2076" formatCode="General">
                  <c:v>74.932923182978854</c:v>
                </c:pt>
                <c:pt idx="2077" formatCode="General">
                  <c:v>74.940772667298319</c:v>
                </c:pt>
                <c:pt idx="2078" formatCode="General">
                  <c:v>74.94862473808918</c:v>
                </c:pt>
                <c:pt idx="2079" formatCode="General">
                  <c:v>74.95647940557744</c:v>
                </c:pt>
                <c:pt idx="2080" formatCode="General">
                  <c:v>74.964336680016245</c:v>
                </c:pt>
                <c:pt idx="2081" formatCode="General">
                  <c:v>74.972196571685956</c:v>
                </c:pt>
                <c:pt idx="2082" formatCode="General">
                  <c:v>74.980059090894315</c:v>
                </c:pt>
                <c:pt idx="2083" formatCode="General">
                  <c:v>74.987924247976494</c:v>
                </c:pt>
                <c:pt idx="2084" formatCode="General">
                  <c:v>74.995792053295361</c:v>
                </c:pt>
                <c:pt idx="2085" formatCode="General">
                  <c:v>75.00366251724148</c:v>
                </c:pt>
                <c:pt idx="2086" formatCode="General">
                  <c:v>75.011535650233412</c:v>
                </c:pt>
                <c:pt idx="2087" formatCode="General">
                  <c:v>75.019411462717684</c:v>
                </c:pt>
                <c:pt idx="2088" formatCode="General">
                  <c:v>75.027289965169032</c:v>
                </c:pt>
                <c:pt idx="2089" formatCode="General">
                  <c:v>75.035171168090557</c:v>
                </c:pt>
                <c:pt idx="2090" formatCode="General">
                  <c:v>75.043055082013765</c:v>
                </c:pt>
                <c:pt idx="2091" formatCode="General">
                  <c:v>75.050941717498787</c:v>
                </c:pt>
                <c:pt idx="2092" formatCode="General">
                  <c:v>75.058831085134543</c:v>
                </c:pt>
                <c:pt idx="2093" formatCode="General">
                  <c:v>75.066723195538813</c:v>
                </c:pt>
                <c:pt idx="2094" formatCode="General">
                  <c:v>75.074618059358414</c:v>
                </c:pt>
                <c:pt idx="2095" formatCode="General">
                  <c:v>75.082515687269392</c:v>
                </c:pt>
                <c:pt idx="2096" formatCode="General">
                  <c:v>75.09041608997704</c:v>
                </c:pt>
                <c:pt idx="2097" formatCode="General">
                  <c:v>75.098319278216238</c:v>
                </c:pt>
                <c:pt idx="2098" formatCode="General">
                  <c:v>75.10622526275138</c:v>
                </c:pt>
                <c:pt idx="2099" formatCode="General">
                  <c:v>75.114134054376734</c:v>
                </c:pt>
                <c:pt idx="2100" formatCode="General">
                  <c:v>75.122045663916438</c:v>
                </c:pt>
                <c:pt idx="2101" formatCode="General">
                  <c:v>75.129960102224672</c:v>
                </c:pt>
                <c:pt idx="2102" formatCode="General">
                  <c:v>75.137877380185955</c:v>
                </c:pt>
                <c:pt idx="2103" formatCode="General">
                  <c:v>75.145797508715077</c:v>
                </c:pt>
                <c:pt idx="2104" formatCode="General">
                  <c:v>75.15372049875738</c:v>
                </c:pt>
                <c:pt idx="2105" formatCode="General">
                  <c:v>75.161646361288916</c:v>
                </c:pt>
                <c:pt idx="2106" formatCode="General">
                  <c:v>75.169575107316561</c:v>
                </c:pt>
                <c:pt idx="2107" formatCode="General">
                  <c:v>75.177506747878212</c:v>
                </c:pt>
                <c:pt idx="2108" formatCode="General">
                  <c:v>75.18544129404286</c:v>
                </c:pt>
                <c:pt idx="2109" formatCode="General">
                  <c:v>75.193378756910832</c:v>
                </c:pt>
                <c:pt idx="2110" formatCode="General">
                  <c:v>75.201319147613958</c:v>
                </c:pt>
                <c:pt idx="2111" formatCode="General">
                  <c:v>75.209262477315619</c:v>
                </c:pt>
                <c:pt idx="2112" formatCode="General">
                  <c:v>75.21720875721104</c:v>
                </c:pt>
                <c:pt idx="2113" formatCode="General">
                  <c:v>75.225157998527379</c:v>
                </c:pt>
                <c:pt idx="2114" formatCode="General">
                  <c:v>75.233110212523883</c:v>
                </c:pt>
                <c:pt idx="2115" formatCode="General">
                  <c:v>75.241065410492084</c:v>
                </c:pt>
                <c:pt idx="2116" formatCode="General">
                  <c:v>75.24902360375593</c:v>
                </c:pt>
                <c:pt idx="2117" formatCode="General">
                  <c:v>75.256984803671983</c:v>
                </c:pt>
                <c:pt idx="2118" formatCode="General">
                  <c:v>75.264949021629604</c:v>
                </c:pt>
                <c:pt idx="2119" formatCode="General">
                  <c:v>75.272916269050995</c:v>
                </c:pt>
                <c:pt idx="2120" formatCode="General">
                  <c:v>75.280886557391526</c:v>
                </c:pt>
                <c:pt idx="2121" formatCode="General">
                  <c:v>75.288859898139833</c:v>
                </c:pt>
                <c:pt idx="2122" formatCode="General">
                  <c:v>75.296836302817937</c:v>
                </c:pt>
                <c:pt idx="2123" formatCode="General">
                  <c:v>75.304815782981521</c:v>
                </c:pt>
                <c:pt idx="2124" formatCode="General">
                  <c:v>75.312798350220007</c:v>
                </c:pt>
                <c:pt idx="2125" formatCode="General">
                  <c:v>75.320784016156793</c:v>
                </c:pt>
                <c:pt idx="2126" formatCode="General">
                  <c:v>75.328772792449371</c:v>
                </c:pt>
                <c:pt idx="2127" formatCode="General">
                  <c:v>75.336764690789536</c:v>
                </c:pt>
                <c:pt idx="2128" formatCode="General">
                  <c:v>75.344759722903603</c:v>
                </c:pt>
                <c:pt idx="2129" formatCode="General">
                  <c:v>75.352757900552476</c:v>
                </c:pt>
                <c:pt idx="2130" formatCode="General">
                  <c:v>75.360759235531916</c:v>
                </c:pt>
                <c:pt idx="2131" formatCode="General">
                  <c:v>75.368763739672673</c:v>
                </c:pt>
                <c:pt idx="2132" formatCode="General">
                  <c:v>75.376771424840712</c:v>
                </c:pt>
                <c:pt idx="2133" formatCode="General">
                  <c:v>75.384782302937325</c:v>
                </c:pt>
                <c:pt idx="2134" formatCode="General">
                  <c:v>75.392796385899359</c:v>
                </c:pt>
                <c:pt idx="2135" formatCode="General">
                  <c:v>75.400813685699418</c:v>
                </c:pt>
                <c:pt idx="2136" formatCode="General">
                  <c:v>75.408834214346015</c:v>
                </c:pt>
                <c:pt idx="2137" formatCode="General">
                  <c:v>75.416857983883702</c:v>
                </c:pt>
                <c:pt idx="2138" formatCode="General">
                  <c:v>75.42488500639341</c:v>
                </c:pt>
                <c:pt idx="2139" formatCode="General">
                  <c:v>75.43291529399248</c:v>
                </c:pt>
                <c:pt idx="2140" formatCode="General">
                  <c:v>75.440948858834915</c:v>
                </c:pt>
                <c:pt idx="2141" formatCode="General">
                  <c:v>75.448985713111611</c:v>
                </c:pt>
                <c:pt idx="2142" formatCode="General">
                  <c:v>75.45702586905044</c:v>
                </c:pt>
                <c:pt idx="2143" formatCode="General">
                  <c:v>75.465069338916564</c:v>
                </c:pt>
                <c:pt idx="2144" formatCode="General">
                  <c:v>75.473116135012532</c:v>
                </c:pt>
                <c:pt idx="2145" formatCode="General">
                  <c:v>75.481166269678525</c:v>
                </c:pt>
                <c:pt idx="2146" formatCode="General">
                  <c:v>75.489219755292552</c:v>
                </c:pt>
                <c:pt idx="2147" formatCode="General">
                  <c:v>75.497276604270581</c:v>
                </c:pt>
                <c:pt idx="2148" formatCode="General">
                  <c:v>75.505336829066877</c:v>
                </c:pt>
                <c:pt idx="2149" formatCode="General">
                  <c:v>75.513400442174046</c:v>
                </c:pt>
                <c:pt idx="2150" formatCode="General">
                  <c:v>75.521467456123275</c:v>
                </c:pt>
                <c:pt idx="2151" formatCode="General">
                  <c:v>75.529537883484636</c:v>
                </c:pt>
                <c:pt idx="2152" formatCode="General">
                  <c:v>75.537611736867149</c:v>
                </c:pt>
                <c:pt idx="2153" formatCode="General">
                  <c:v>75.545689028919099</c:v>
                </c:pt>
                <c:pt idx="2154" formatCode="General">
                  <c:v>75.553769772328124</c:v>
                </c:pt>
                <c:pt idx="2155" formatCode="General">
                  <c:v>75.561853979821564</c:v>
                </c:pt>
                <c:pt idx="2156" formatCode="General">
                  <c:v>75.569941664166507</c:v>
                </c:pt>
                <c:pt idx="2157" formatCode="General">
                  <c:v>75.578032838170159</c:v>
                </c:pt>
                <c:pt idx="2158" formatCode="General">
                  <c:v>75.586127514679902</c:v>
                </c:pt>
                <c:pt idx="2159" formatCode="General">
                  <c:v>75.594225706583643</c:v>
                </c:pt>
                <c:pt idx="2160" formatCode="General">
                  <c:v>75.602327426809921</c:v>
                </c:pt>
                <c:pt idx="2161" formatCode="General">
                  <c:v>75.610432688328217</c:v>
                </c:pt>
                <c:pt idx="2162" formatCode="General">
                  <c:v>75.618541504149022</c:v>
                </c:pt>
                <c:pt idx="2163" formatCode="General">
                  <c:v>75.626653887324238</c:v>
                </c:pt>
                <c:pt idx="2164" formatCode="General">
                  <c:v>75.634769850947237</c:v>
                </c:pt>
                <c:pt idx="2165" formatCode="General">
                  <c:v>75.642889408153195</c:v>
                </c:pt>
                <c:pt idx="2166" formatCode="General">
                  <c:v>75.651012572119242</c:v>
                </c:pt>
                <c:pt idx="2167" formatCode="General">
                  <c:v>75.659139356064699</c:v>
                </c:pt>
                <c:pt idx="2168" formatCode="General">
                  <c:v>75.66726977325132</c:v>
                </c:pt>
                <c:pt idx="2169" formatCode="General">
                  <c:v>75.675403836983506</c:v>
                </c:pt>
                <c:pt idx="2170" formatCode="General">
                  <c:v>75.683541560608518</c:v>
                </c:pt>
                <c:pt idx="2171" formatCode="General">
                  <c:v>75.691682957516733</c:v>
                </c:pt>
                <c:pt idx="2172" formatCode="General">
                  <c:v>75.699828041141814</c:v>
                </c:pt>
                <c:pt idx="2173" formatCode="General">
                  <c:v>75.707976824961051</c:v>
                </c:pt>
                <c:pt idx="2174" formatCode="General">
                  <c:v>75.716129322495476</c:v>
                </c:pt>
                <c:pt idx="2175" formatCode="General">
                  <c:v>75.724285547310174</c:v>
                </c:pt>
                <c:pt idx="2176" formatCode="General">
                  <c:v>75.732445513014412</c:v>
                </c:pt>
                <c:pt idx="2177" formatCode="General">
                  <c:v>75.740609233262063</c:v>
                </c:pt>
                <c:pt idx="2178" formatCode="General">
                  <c:v>75.748776721751653</c:v>
                </c:pt>
                <c:pt idx="2179" formatCode="General">
                  <c:v>75.756947992226685</c:v>
                </c:pt>
                <c:pt idx="2180" formatCode="General">
                  <c:v>75.765123058475936</c:v>
                </c:pt>
                <c:pt idx="2181" formatCode="General">
                  <c:v>75.773301934333531</c:v>
                </c:pt>
                <c:pt idx="2182" formatCode="General">
                  <c:v>75.781484633679398</c:v>
                </c:pt>
                <c:pt idx="2183" formatCode="General">
                  <c:v>75.789671170439334</c:v>
                </c:pt>
                <c:pt idx="2184" formatCode="General">
                  <c:v>75.797861558585353</c:v>
                </c:pt>
                <c:pt idx="2185" formatCode="General">
                  <c:v>75.806055812135895</c:v>
                </c:pt>
                <c:pt idx="2186" formatCode="General">
                  <c:v>75.814253945156096</c:v>
                </c:pt>
                <c:pt idx="2187" formatCode="General">
                  <c:v>75.822455971758046</c:v>
                </c:pt>
                <c:pt idx="2188" formatCode="General">
                  <c:v>75.830661906100985</c:v>
                </c:pt>
                <c:pt idx="2189" formatCode="General">
                  <c:v>75.838871762391648</c:v>
                </c:pt>
                <c:pt idx="2190" formatCode="General">
                  <c:v>75.84708555488443</c:v>
                </c:pt>
                <c:pt idx="2191" formatCode="General">
                  <c:v>75.855303297881733</c:v>
                </c:pt>
                <c:pt idx="2192" formatCode="General">
                  <c:v>75.863525005734118</c:v>
                </c:pt>
                <c:pt idx="2193" formatCode="General">
                  <c:v>75.871750692840678</c:v>
                </c:pt>
                <c:pt idx="2194" formatCode="General">
                  <c:v>75.879980373649232</c:v>
                </c:pt>
                <c:pt idx="2195" formatCode="General">
                  <c:v>75.888214062656601</c:v>
                </c:pt>
                <c:pt idx="2196" formatCode="General">
                  <c:v>75.896451774408931</c:v>
                </c:pt>
                <c:pt idx="2197" formatCode="General">
                  <c:v>75.904693523501848</c:v>
                </c:pt>
                <c:pt idx="2198" formatCode="General">
                  <c:v>75.912939324580805</c:v>
                </c:pt>
                <c:pt idx="2199" formatCode="General">
                  <c:v>75.921189192341387</c:v>
                </c:pt>
                <c:pt idx="2200" formatCode="General">
                  <c:v>75.929443141529489</c:v>
                </c:pt>
                <c:pt idx="2201" formatCode="General">
                  <c:v>75.937701186941666</c:v>
                </c:pt>
                <c:pt idx="2202" formatCode="General">
                  <c:v>75.94596334342539</c:v>
                </c:pt>
                <c:pt idx="2203" formatCode="General">
                  <c:v>75.954229625879293</c:v>
                </c:pt>
                <c:pt idx="2204" formatCode="General">
                  <c:v>75.962500049253507</c:v>
                </c:pt>
                <c:pt idx="2205" formatCode="General">
                  <c:v>75.970774628549918</c:v>
                </c:pt>
                <c:pt idx="2206" formatCode="General">
                  <c:v>75.979053378822442</c:v>
                </c:pt>
                <c:pt idx="2207" formatCode="General">
                  <c:v>75.987336315177316</c:v>
                </c:pt>
                <c:pt idx="2208" formatCode="General">
                  <c:v>75.995623452773401</c:v>
                </c:pt>
                <c:pt idx="2209" formatCode="General">
                  <c:v>76.003914806822451</c:v>
                </c:pt>
                <c:pt idx="2210" formatCode="General">
                  <c:v>76.012210392589424</c:v>
                </c:pt>
                <c:pt idx="2211" formatCode="General">
                  <c:v>76.020510225392769</c:v>
                </c:pt>
                <c:pt idx="2212" formatCode="General">
                  <c:v>76.028814320604724</c:v>
                </c:pt>
                <c:pt idx="2213" formatCode="General">
                  <c:v>76.037122693651582</c:v>
                </c:pt>
                <c:pt idx="2214" formatCode="General">
                  <c:v>76.045435360014068</c:v>
                </c:pt>
                <c:pt idx="2215" formatCode="General">
                  <c:v>76.053752335227543</c:v>
                </c:pt>
                <c:pt idx="2216" formatCode="General">
                  <c:v>76.062073634882381</c:v>
                </c:pt>
                <c:pt idx="2217" formatCode="General">
                  <c:v>76.070399274624251</c:v>
                </c:pt>
                <c:pt idx="2218" formatCode="General">
                  <c:v>76.078729270154412</c:v>
                </c:pt>
                <c:pt idx="2219" formatCode="General">
                  <c:v>76.087063637230088</c:v>
                </c:pt>
                <c:pt idx="2220" formatCode="General">
                  <c:v>76.095402391664635</c:v>
                </c:pt>
                <c:pt idx="2221" formatCode="General">
                  <c:v>76.103745549328039</c:v>
                </c:pt>
                <c:pt idx="2222" formatCode="General">
                  <c:v>76.112093126147073</c:v>
                </c:pt>
                <c:pt idx="2223" formatCode="General">
                  <c:v>76.120445138105737</c:v>
                </c:pt>
                <c:pt idx="2224" formatCode="General">
                  <c:v>76.128801601245499</c:v>
                </c:pt>
                <c:pt idx="2225" formatCode="General">
                  <c:v>76.137162531665652</c:v>
                </c:pt>
                <c:pt idx="2226" formatCode="General">
                  <c:v>76.145527945523597</c:v>
                </c:pt>
                <c:pt idx="2227" formatCode="General">
                  <c:v>76.153897859035297</c:v>
                </c:pt>
                <c:pt idx="2228" formatCode="General">
                  <c:v>76.162272288475393</c:v>
                </c:pt>
                <c:pt idx="2229" formatCode="General">
                  <c:v>76.170651250177741</c:v>
                </c:pt>
                <c:pt idx="2230" formatCode="General">
                  <c:v>76.179034760535657</c:v>
                </c:pt>
                <c:pt idx="2231" formatCode="General">
                  <c:v>76.187422836002241</c:v>
                </c:pt>
                <c:pt idx="2232" formatCode="General">
                  <c:v>76.195815493090691</c:v>
                </c:pt>
                <c:pt idx="2233" formatCode="General">
                  <c:v>76.204212748374772</c:v>
                </c:pt>
                <c:pt idx="2234" formatCode="General">
                  <c:v>76.212614618489013</c:v>
                </c:pt>
                <c:pt idx="2235" formatCode="General">
                  <c:v>76.221021120129137</c:v>
                </c:pt>
                <c:pt idx="2236" formatCode="General">
                  <c:v>76.229432270052357</c:v>
                </c:pt>
                <c:pt idx="2237" formatCode="General">
                  <c:v>76.237848085077786</c:v>
                </c:pt>
                <c:pt idx="2238" formatCode="General">
                  <c:v>76.246268582086742</c:v>
                </c:pt>
                <c:pt idx="2239" formatCode="General">
                  <c:v>76.254693778023125</c:v>
                </c:pt>
                <c:pt idx="2240" formatCode="General">
                  <c:v>76.26312368989376</c:v>
                </c:pt>
                <c:pt idx="2241" formatCode="General">
                  <c:v>76.27155833476877</c:v>
                </c:pt>
                <c:pt idx="2242" formatCode="General">
                  <c:v>76.27999772978194</c:v>
                </c:pt>
                <c:pt idx="2243" formatCode="General">
                  <c:v>76.288441892131075</c:v>
                </c:pt>
                <c:pt idx="2244" formatCode="General">
                  <c:v>76.296890839078344</c:v>
                </c:pt>
                <c:pt idx="2245" formatCode="General">
                  <c:v>76.305344587950714</c:v>
                </c:pt>
                <c:pt idx="2246" formatCode="General">
                  <c:v>76.313803156140267</c:v>
                </c:pt>
                <c:pt idx="2247" formatCode="General">
                  <c:v>76.322266561104612</c:v>
                </c:pt>
                <c:pt idx="2248" formatCode="General">
                  <c:v>76.330734820367198</c:v>
                </c:pt>
                <c:pt idx="2249" formatCode="General">
                  <c:v>76.339207951517778</c:v>
                </c:pt>
                <c:pt idx="2250" formatCode="General">
                  <c:v>76.347685972212744</c:v>
                </c:pt>
                <c:pt idx="2251" formatCode="General">
                  <c:v>76.356168900175547</c:v>
                </c:pt>
                <c:pt idx="2252" formatCode="General">
                  <c:v>76.364656753197039</c:v>
                </c:pt>
                <c:pt idx="2253" formatCode="General">
                  <c:v>76.373149549135874</c:v>
                </c:pt>
                <c:pt idx="2254" formatCode="General">
                  <c:v>76.381647305918975</c:v>
                </c:pt>
                <c:pt idx="2255" formatCode="General">
                  <c:v>76.390150041541801</c:v>
                </c:pt>
                <c:pt idx="2256" formatCode="General">
                  <c:v>76.39865777406888</c:v>
                </c:pt>
                <c:pt idx="2257" formatCode="General">
                  <c:v>76.407170521634129</c:v>
                </c:pt>
                <c:pt idx="2258" formatCode="General">
                  <c:v>76.415688302441282</c:v>
                </c:pt>
                <c:pt idx="2259" formatCode="General">
                  <c:v>76.424211134764292</c:v>
                </c:pt>
                <c:pt idx="2260" formatCode="General">
                  <c:v>76.43273903694778</c:v>
                </c:pt>
                <c:pt idx="2261" formatCode="General">
                  <c:v>76.441272027407365</c:v>
                </c:pt>
                <c:pt idx="2262" formatCode="General">
                  <c:v>76.449810124630233</c:v>
                </c:pt>
                <c:pt idx="2263" formatCode="General">
                  <c:v>76.458353347175347</c:v>
                </c:pt>
                <c:pt idx="2264" formatCode="General">
                  <c:v>76.466901713674034</c:v>
                </c:pt>
                <c:pt idx="2265" formatCode="General">
                  <c:v>76.475455242830392</c:v>
                </c:pt>
                <c:pt idx="2266" formatCode="General">
                  <c:v>76.48401395342168</c:v>
                </c:pt>
                <c:pt idx="2267" formatCode="General">
                  <c:v>76.49257786429871</c:v>
                </c:pt>
                <c:pt idx="2268" formatCode="General">
                  <c:v>76.501146994386374</c:v>
                </c:pt>
                <c:pt idx="2269" formatCode="General">
                  <c:v>76.509721362684047</c:v>
                </c:pt>
                <c:pt idx="2270" formatCode="General">
                  <c:v>76.518300988266006</c:v>
                </c:pt>
                <c:pt idx="2271" formatCode="General">
                  <c:v>76.526885890281918</c:v>
                </c:pt>
                <c:pt idx="2272" formatCode="General">
                  <c:v>76.53547608795725</c:v>
                </c:pt>
                <c:pt idx="2273" formatCode="General">
                  <c:v>76.544071600593753</c:v>
                </c:pt>
                <c:pt idx="2274" formatCode="General">
                  <c:v>76.552672447569847</c:v>
                </c:pt>
                <c:pt idx="2275" formatCode="General">
                  <c:v>76.561278648341215</c:v>
                </c:pt>
                <c:pt idx="2276" formatCode="General">
                  <c:v>76.569890222441117</c:v>
                </c:pt>
                <c:pt idx="2277" formatCode="General">
                  <c:v>76.578507189480959</c:v>
                </c:pt>
                <c:pt idx="2278" formatCode="General">
                  <c:v>76.587129569150733</c:v>
                </c:pt>
                <c:pt idx="2279" formatCode="General">
                  <c:v>76.595757381219428</c:v>
                </c:pt>
                <c:pt idx="2280" formatCode="General">
                  <c:v>76.604390645535631</c:v>
                </c:pt>
                <c:pt idx="2281" formatCode="General">
                  <c:v>76.613029382027904</c:v>
                </c:pt>
                <c:pt idx="2282" formatCode="General">
                  <c:v>76.621673610705258</c:v>
                </c:pt>
                <c:pt idx="2283" formatCode="General">
                  <c:v>76.630323351657722</c:v>
                </c:pt>
                <c:pt idx="2284" formatCode="General">
                  <c:v>76.638978625056808</c:v>
                </c:pt>
                <c:pt idx="2285" formatCode="General">
                  <c:v>76.647639451155953</c:v>
                </c:pt>
                <c:pt idx="2286" formatCode="General">
                  <c:v>76.656305850291048</c:v>
                </c:pt>
                <c:pt idx="2287" formatCode="General">
                  <c:v>76.664977842880973</c:v>
                </c:pt>
                <c:pt idx="2288" formatCode="General">
                  <c:v>76.673655449428054</c:v>
                </c:pt>
                <c:pt idx="2289" formatCode="General">
                  <c:v>76.682338690518577</c:v>
                </c:pt>
                <c:pt idx="2290" formatCode="General">
                  <c:v>76.691027586823338</c:v>
                </c:pt>
                <c:pt idx="2291" formatCode="General">
                  <c:v>76.699722159098116</c:v>
                </c:pt>
                <c:pt idx="2292" formatCode="General">
                  <c:v>76.708422428184207</c:v>
                </c:pt>
                <c:pt idx="2293" formatCode="General">
                  <c:v>76.717128415008958</c:v>
                </c:pt>
                <c:pt idx="2294" formatCode="General">
                  <c:v>76.7258401405863</c:v>
                </c:pt>
                <c:pt idx="2295" formatCode="General">
                  <c:v>76.734557626017249</c:v>
                </c:pt>
                <c:pt idx="2296" formatCode="General">
                  <c:v>76.743280892490489</c:v>
                </c:pt>
                <c:pt idx="2297" formatCode="General">
                  <c:v>76.752009961282894</c:v>
                </c:pt>
                <c:pt idx="2298" formatCode="General">
                  <c:v>76.760744853759988</c:v>
                </c:pt>
                <c:pt idx="2299" formatCode="General">
                  <c:v>76.769485591376636</c:v>
                </c:pt>
                <c:pt idx="2300" formatCode="General">
                  <c:v>76.77823219567756</c:v>
                </c:pt>
                <c:pt idx="2301" formatCode="General">
                  <c:v>76.786984688297807</c:v>
                </c:pt>
                <c:pt idx="2302" formatCode="General">
                  <c:v>76.79574309096337</c:v>
                </c:pt>
                <c:pt idx="2303" formatCode="General">
                  <c:v>76.804507425491778</c:v>
                </c:pt>
                <c:pt idx="2304" formatCode="General">
                  <c:v>76.813277713792644</c:v>
                </c:pt>
                <c:pt idx="2305" formatCode="General">
                  <c:v>76.822053977868237</c:v>
                </c:pt>
                <c:pt idx="2306" formatCode="General">
                  <c:v>76.830836239814047</c:v>
                </c:pt>
                <c:pt idx="2307" formatCode="General">
                  <c:v>76.839624521819374</c:v>
                </c:pt>
                <c:pt idx="2308" formatCode="General">
                  <c:v>76.848418846167945</c:v>
                </c:pt>
                <c:pt idx="2309" formatCode="General">
                  <c:v>76.85721923523846</c:v>
                </c:pt>
                <c:pt idx="2310" formatCode="General">
                  <c:v>76.866025711505245</c:v>
                </c:pt>
                <c:pt idx="2311" formatCode="General">
                  <c:v>76.874838297538801</c:v>
                </c:pt>
                <c:pt idx="2312" formatCode="General">
                  <c:v>76.883657016006438</c:v>
                </c:pt>
                <c:pt idx="2313" formatCode="General">
                  <c:v>76.892481889672865</c:v>
                </c:pt>
                <c:pt idx="2314" formatCode="General">
                  <c:v>76.901312941400832</c:v>
                </c:pt>
                <c:pt idx="2315" formatCode="General">
                  <c:v>76.910150194151726</c:v>
                </c:pt>
                <c:pt idx="2316" formatCode="General">
                  <c:v>76.918993670986254</c:v>
                </c:pt>
                <c:pt idx="2317" formatCode="General">
                  <c:v>76.92784339506494</c:v>
                </c:pt>
                <c:pt idx="2318" formatCode="General">
                  <c:v>76.936699389648908</c:v>
                </c:pt>
                <c:pt idx="2319" formatCode="General">
                  <c:v>76.945561678100489</c:v>
                </c:pt>
                <c:pt idx="2320" formatCode="General">
                  <c:v>76.954430283883752</c:v>
                </c:pt>
                <c:pt idx="2321" formatCode="General">
                  <c:v>76.963305230565339</c:v>
                </c:pt>
                <c:pt idx="2322" formatCode="General">
                  <c:v>76.972186541814935</c:v>
                </c:pt>
                <c:pt idx="2323" formatCode="General">
                  <c:v>76.981074241406063</c:v>
                </c:pt>
                <c:pt idx="2324" formatCode="General">
                  <c:v>76.98996835321671</c:v>
                </c:pt>
                <c:pt idx="2325" formatCode="General">
                  <c:v>76.998868901229969</c:v>
                </c:pt>
                <c:pt idx="2326" formatCode="General">
                  <c:v>77.007775909534743</c:v>
                </c:pt>
                <c:pt idx="2327" formatCode="General">
                  <c:v>77.016689402326435</c:v>
                </c:pt>
                <c:pt idx="2328" formatCode="General">
                  <c:v>77.025609403907595</c:v>
                </c:pt>
                <c:pt idx="2329" formatCode="General">
                  <c:v>77.034535938688691</c:v>
                </c:pt>
                <c:pt idx="2330" formatCode="General">
                  <c:v>77.043469031188692</c:v>
                </c:pt>
                <c:pt idx="2331" formatCode="General">
                  <c:v>77.052408706035877</c:v>
                </c:pt>
                <c:pt idx="2332" formatCode="General">
                  <c:v>77.061354987968514</c:v>
                </c:pt>
                <c:pt idx="2333" formatCode="General">
                  <c:v>77.070307901835548</c:v>
                </c:pt>
                <c:pt idx="2334" formatCode="General">
                  <c:v>77.079267472597337</c:v>
                </c:pt>
                <c:pt idx="2335" formatCode="General">
                  <c:v>77.088233725326404</c:v>
                </c:pt>
                <c:pt idx="2336" formatCode="General">
                  <c:v>77.097206685208121</c:v>
                </c:pt>
                <c:pt idx="2337" formatCode="General">
                  <c:v>77.106186377541491</c:v>
                </c:pt>
                <c:pt idx="2338" formatCode="General">
                  <c:v>77.115172827739883</c:v>
                </c:pt>
                <c:pt idx="2339" formatCode="General">
                  <c:v>77.124166061331792</c:v>
                </c:pt>
                <c:pt idx="2340" formatCode="General">
                  <c:v>77.133166103961557</c:v>
                </c:pt>
                <c:pt idx="2341" formatCode="General">
                  <c:v>77.142172981390132</c:v>
                </c:pt>
                <c:pt idx="2342" formatCode="General">
                  <c:v>77.151186719495925</c:v>
                </c:pt>
                <c:pt idx="2343" formatCode="General">
                  <c:v>77.16020734427552</c:v>
                </c:pt>
                <c:pt idx="2344" formatCode="General">
                  <c:v>77.169234881844389</c:v>
                </c:pt>
                <c:pt idx="2345" formatCode="General">
                  <c:v>77.178269358437845</c:v>
                </c:pt>
                <c:pt idx="2346" formatCode="General">
                  <c:v>77.18731080041168</c:v>
                </c:pt>
                <c:pt idx="2347" formatCode="General">
                  <c:v>77.196359234243104</c:v>
                </c:pt>
                <c:pt idx="2348" formatCode="General">
                  <c:v>77.205414686531412</c:v>
                </c:pt>
                <c:pt idx="2349" formatCode="General">
                  <c:v>77.214477183998909</c:v>
                </c:pt>
                <c:pt idx="2350" formatCode="General">
                  <c:v>77.223546753491675</c:v>
                </c:pt>
                <c:pt idx="2351" formatCode="General">
                  <c:v>77.232623421980421</c:v>
                </c:pt>
                <c:pt idx="2352" formatCode="General">
                  <c:v>77.241707216561338</c:v>
                </c:pt>
                <c:pt idx="2353" formatCode="General">
                  <c:v>77.250798164456882</c:v>
                </c:pt>
                <c:pt idx="2354" formatCode="General">
                  <c:v>77.259896293016681</c:v>
                </c:pt>
                <c:pt idx="2355" formatCode="General">
                  <c:v>77.26900162971836</c:v>
                </c:pt>
                <c:pt idx="2356" formatCode="General">
                  <c:v>77.278114202168453</c:v>
                </c:pt>
                <c:pt idx="2357" formatCode="General">
                  <c:v>77.287234038103151</c:v>
                </c:pt>
                <c:pt idx="2358" formatCode="General">
                  <c:v>77.296361165389385</c:v>
                </c:pt>
                <c:pt idx="2359" formatCode="General">
                  <c:v>77.30549561202551</c:v>
                </c:pt>
                <c:pt idx="2360" formatCode="General">
                  <c:v>77.31463740614231</c:v>
                </c:pt>
                <c:pt idx="2361" formatCode="General">
                  <c:v>77.323786576003869</c:v>
                </c:pt>
                <c:pt idx="2362" formatCode="General">
                  <c:v>77.332943150008504</c:v>
                </c:pt>
                <c:pt idx="2363" formatCode="General">
                  <c:v>77.342107156689622</c:v>
                </c:pt>
                <c:pt idx="2364" formatCode="General">
                  <c:v>77.351278624716741</c:v>
                </c:pt>
                <c:pt idx="2365" formatCode="General">
                  <c:v>77.360457582896316</c:v>
                </c:pt>
                <c:pt idx="2366" formatCode="General">
                  <c:v>77.369644060172746</c:v>
                </c:pt>
                <c:pt idx="2367" formatCode="General">
                  <c:v>77.378838085629312</c:v>
                </c:pt>
                <c:pt idx="2368" formatCode="General">
                  <c:v>77.38803968848913</c:v>
                </c:pt>
                <c:pt idx="2369" formatCode="General">
                  <c:v>77.397248898116089</c:v>
                </c:pt>
                <c:pt idx="2370" formatCode="General">
                  <c:v>77.406465744015904</c:v>
                </c:pt>
                <c:pt idx="2371" formatCode="General">
                  <c:v>77.415690255836978</c:v>
                </c:pt>
                <c:pt idx="2372" formatCode="General">
                  <c:v>77.424922463371487</c:v>
                </c:pt>
                <c:pt idx="2373" formatCode="General">
                  <c:v>77.43416239655636</c:v>
                </c:pt>
                <c:pt idx="2374" formatCode="General">
                  <c:v>77.443410085474241</c:v>
                </c:pt>
                <c:pt idx="2375" formatCode="General">
                  <c:v>77.452665560354589</c:v>
                </c:pt>
                <c:pt idx="2376" formatCode="General">
                  <c:v>77.461928851574584</c:v>
                </c:pt>
                <c:pt idx="2377" formatCode="General">
                  <c:v>77.471199989660292</c:v>
                </c:pt>
                <c:pt idx="2378" formatCode="General">
                  <c:v>77.48047900528762</c:v>
                </c:pt>
                <c:pt idx="2379" formatCode="General">
                  <c:v>77.489765929283394</c:v>
                </c:pt>
                <c:pt idx="2380" formatCode="General">
                  <c:v>77.499060792626423</c:v>
                </c:pt>
                <c:pt idx="2381" formatCode="General">
                  <c:v>77.508363626448556</c:v>
                </c:pt>
                <c:pt idx="2382" formatCode="General">
                  <c:v>77.517674462035771</c:v>
                </c:pt>
                <c:pt idx="2383" formatCode="General">
                  <c:v>77.526993330829328</c:v>
                </c:pt>
                <c:pt idx="2384" formatCode="General">
                  <c:v>77.536320264426692</c:v>
                </c:pt>
                <c:pt idx="2385" formatCode="General">
                  <c:v>77.545655294582843</c:v>
                </c:pt>
                <c:pt idx="2386" formatCode="General">
                  <c:v>77.554998453211297</c:v>
                </c:pt>
                <c:pt idx="2387" formatCode="General">
                  <c:v>77.564349772385228</c:v>
                </c:pt>
                <c:pt idx="2388" formatCode="General">
                  <c:v>77.573709284338634</c:v>
                </c:pt>
                <c:pt idx="2389" formatCode="General">
                  <c:v>77.58307702146746</c:v>
                </c:pt>
                <c:pt idx="2390" formatCode="General">
                  <c:v>77.592453016330822</c:v>
                </c:pt>
                <c:pt idx="2391" formatCode="General">
                  <c:v>77.601837301652054</c:v>
                </c:pt>
                <c:pt idx="2392" formatCode="General">
                  <c:v>77.611229910320034</c:v>
                </c:pt>
                <c:pt idx="2393" formatCode="General">
                  <c:v>77.62063087539029</c:v>
                </c:pt>
                <c:pt idx="2394" formatCode="General">
                  <c:v>77.630040230086166</c:v>
                </c:pt>
                <c:pt idx="2395" formatCode="General">
                  <c:v>77.639458007800144</c:v>
                </c:pt>
                <c:pt idx="2396" formatCode="General">
                  <c:v>77.648884242094965</c:v>
                </c:pt>
                <c:pt idx="2397" formatCode="General">
                  <c:v>77.65831896670494</c:v>
                </c:pt>
                <c:pt idx="2398" formatCode="General">
                  <c:v>77.667762215537138</c:v>
                </c:pt>
                <c:pt idx="2399" formatCode="General">
                  <c:v>77.677214022672686</c:v>
                </c:pt>
                <c:pt idx="2400" formatCode="General">
                  <c:v>77.686674422368</c:v>
                </c:pt>
                <c:pt idx="2401" formatCode="General">
                  <c:v>77.69614344905608</c:v>
                </c:pt>
                <c:pt idx="2402" formatCode="General">
                  <c:v>77.705621137347862</c:v>
                </c:pt>
                <c:pt idx="2403" formatCode="General">
                  <c:v>77.71510752203335</c:v>
                </c:pt>
                <c:pt idx="2404" formatCode="General">
                  <c:v>77.724602638083155</c:v>
                </c:pt>
                <c:pt idx="2405" formatCode="General">
                  <c:v>77.734106520649661</c:v>
                </c:pt>
                <c:pt idx="2406" formatCode="General">
                  <c:v>77.743619205068441</c:v>
                </c:pt>
                <c:pt idx="2407" formatCode="General">
                  <c:v>77.75314072685957</c:v>
                </c:pt>
                <c:pt idx="2408" formatCode="General">
                  <c:v>77.762671121728999</c:v>
                </c:pt>
                <c:pt idx="2409" formatCode="General">
                  <c:v>77.772210425569966</c:v>
                </c:pt>
                <c:pt idx="2410" formatCode="General">
                  <c:v>77.781758674464342</c:v>
                </c:pt>
                <c:pt idx="2411" formatCode="General">
                  <c:v>77.791315904684069</c:v>
                </c:pt>
                <c:pt idx="2412" formatCode="General">
                  <c:v>77.800882152692509</c:v>
                </c:pt>
                <c:pt idx="2413" formatCode="General">
                  <c:v>77.810457455146008</c:v>
                </c:pt>
                <c:pt idx="2414" formatCode="General">
                  <c:v>77.820041848895158</c:v>
                </c:pt>
                <c:pt idx="2415" formatCode="General">
                  <c:v>77.829635370986438</c:v>
                </c:pt>
                <c:pt idx="2416" formatCode="General">
                  <c:v>77.83923805866354</c:v>
                </c:pt>
                <c:pt idx="2417" formatCode="General">
                  <c:v>77.848849949368955</c:v>
                </c:pt>
                <c:pt idx="2418" formatCode="General">
                  <c:v>77.85847108074536</c:v>
                </c:pt>
                <c:pt idx="2419" formatCode="General">
                  <c:v>77.868101490637272</c:v>
                </c:pt>
                <c:pt idx="2420" formatCode="General">
                  <c:v>77.877741217092478</c:v>
                </c:pt>
                <c:pt idx="2421" formatCode="General">
                  <c:v>77.887390298363542</c:v>
                </c:pt>
                <c:pt idx="2422" formatCode="General">
                  <c:v>77.897048772909457</c:v>
                </c:pt>
                <c:pt idx="2423" formatCode="General">
                  <c:v>77.906716679397206</c:v>
                </c:pt>
                <c:pt idx="2424" formatCode="General">
                  <c:v>77.916394056703268</c:v>
                </c:pt>
                <c:pt idx="2425" formatCode="General">
                  <c:v>77.926080943915295</c:v>
                </c:pt>
                <c:pt idx="2426" formatCode="General">
                  <c:v>77.935777380333676</c:v>
                </c:pt>
                <c:pt idx="2427" formatCode="General">
                  <c:v>77.945483405473226</c:v>
                </c:pt>
                <c:pt idx="2428" formatCode="General">
                  <c:v>77.955199059064753</c:v>
                </c:pt>
                <c:pt idx="2429" formatCode="General">
                  <c:v>77.964924381056846</c:v>
                </c:pt>
                <c:pt idx="2430" formatCode="General">
                  <c:v>77.974659411617381</c:v>
                </c:pt>
                <c:pt idx="2431" formatCode="General">
                  <c:v>77.984404191135368</c:v>
                </c:pt>
                <c:pt idx="2432" formatCode="General">
                  <c:v>77.994158760222618</c:v>
                </c:pt>
                <c:pt idx="2433" formatCode="General">
                  <c:v>78.003923159715441</c:v>
                </c:pt>
                <c:pt idx="2434" formatCode="General">
                  <c:v>78.013697430676416</c:v>
                </c:pt>
                <c:pt idx="2435" formatCode="General">
                  <c:v>78.023481614396147</c:v>
                </c:pt>
                <c:pt idx="2436" formatCode="General">
                  <c:v>78.033275752395056</c:v>
                </c:pt>
                <c:pt idx="2437" formatCode="General">
                  <c:v>78.043079886425161</c:v>
                </c:pt>
                <c:pt idx="2438" formatCode="General">
                  <c:v>78.052894058471935</c:v>
                </c:pt>
                <c:pt idx="2439" formatCode="General">
                  <c:v>78.062718310756054</c:v>
                </c:pt>
                <c:pt idx="2440" formatCode="General">
                  <c:v>78.072552685735317</c:v>
                </c:pt>
                <c:pt idx="2441" formatCode="General">
                  <c:v>78.082397226106522</c:v>
                </c:pt>
                <c:pt idx="2442" formatCode="General">
                  <c:v>78.092251974807326</c:v>
                </c:pt>
                <c:pt idx="2443" formatCode="General">
                  <c:v>78.102116975018106</c:v>
                </c:pt>
                <c:pt idx="2444" formatCode="General">
                  <c:v>78.111992270164023</c:v>
                </c:pt>
                <c:pt idx="2445" formatCode="General">
                  <c:v>78.121877903916797</c:v>
                </c:pt>
                <c:pt idx="2446" formatCode="General">
                  <c:v>78.131773920196778</c:v>
                </c:pt>
                <c:pt idx="2447" formatCode="General">
                  <c:v>78.141680363174942</c:v>
                </c:pt>
                <c:pt idx="2448" formatCode="General">
                  <c:v>78.151597277274817</c:v>
                </c:pt>
                <c:pt idx="2449" formatCode="General">
                  <c:v>78.16152470717455</c:v>
                </c:pt>
                <c:pt idx="2450" formatCode="General">
                  <c:v>78.171462697808991</c:v>
                </c:pt>
                <c:pt idx="2451" formatCode="General">
                  <c:v>78.181411294371671</c:v>
                </c:pt>
                <c:pt idx="2452" formatCode="General">
                  <c:v>78.191370542316946</c:v>
                </c:pt>
                <c:pt idx="2453" formatCode="General">
                  <c:v>78.201340487362131</c:v>
                </c:pt>
                <c:pt idx="2454" formatCode="General">
                  <c:v>78.21132117548953</c:v>
                </c:pt>
                <c:pt idx="2455" formatCode="General">
                  <c:v>78.221312652948697</c:v>
                </c:pt>
                <c:pt idx="2456" formatCode="General">
                  <c:v>78.231314966258537</c:v>
                </c:pt>
                <c:pt idx="2457" formatCode="General">
                  <c:v>78.241328162209527</c:v>
                </c:pt>
                <c:pt idx="2458" formatCode="General">
                  <c:v>78.251352287865942</c:v>
                </c:pt>
                <c:pt idx="2459" formatCode="General">
                  <c:v>78.261387390568032</c:v>
                </c:pt>
                <c:pt idx="2460" formatCode="General">
                  <c:v>78.271433517934426</c:v>
                </c:pt>
                <c:pt idx="2461" formatCode="General">
                  <c:v>78.28149071786423</c:v>
                </c:pt>
                <c:pt idx="2462" formatCode="General">
                  <c:v>78.291559038539503</c:v>
                </c:pt>
                <c:pt idx="2463" formatCode="General">
                  <c:v>78.301638528427489</c:v>
                </c:pt>
                <c:pt idx="2464" formatCode="General">
                  <c:v>78.311729236283014</c:v>
                </c:pt>
                <c:pt idx="2465" formatCode="General">
                  <c:v>78.321831211150894</c:v>
                </c:pt>
                <c:pt idx="2466" formatCode="General">
                  <c:v>78.331944502368273</c:v>
                </c:pt>
                <c:pt idx="2467" formatCode="General">
                  <c:v>78.342069159567103</c:v>
                </c:pt>
                <c:pt idx="2468" formatCode="General">
                  <c:v>78.35220523267661</c:v>
                </c:pt>
                <c:pt idx="2469" formatCode="General">
                  <c:v>78.362352771925742</c:v>
                </c:pt>
                <c:pt idx="2470" formatCode="General">
                  <c:v>78.372511827845727</c:v>
                </c:pt>
                <c:pt idx="2471" formatCode="General">
                  <c:v>78.382682451272558</c:v>
                </c:pt>
                <c:pt idx="2472" formatCode="General">
                  <c:v>78.392864693349608</c:v>
                </c:pt>
                <c:pt idx="2473" formatCode="General">
                  <c:v>78.403058605530191</c:v>
                </c:pt>
                <c:pt idx="2474" formatCode="General">
                  <c:v>78.413264239580144</c:v>
                </c:pt>
                <c:pt idx="2475" formatCode="General">
                  <c:v>78.423481647580545</c:v>
                </c:pt>
                <c:pt idx="2476" formatCode="General">
                  <c:v>78.433710881930381</c:v>
                </c:pt>
                <c:pt idx="2477" formatCode="General">
                  <c:v>78.443951995349181</c:v>
                </c:pt>
                <c:pt idx="2478" formatCode="General">
                  <c:v>78.454205040879813</c:v>
                </c:pt>
                <c:pt idx="2479" formatCode="General">
                  <c:v>78.464470071891228</c:v>
                </c:pt>
                <c:pt idx="2480" formatCode="General">
                  <c:v>78.474747142081242</c:v>
                </c:pt>
                <c:pt idx="2481" formatCode="General">
                  <c:v>78.485036305479369</c:v>
                </c:pt>
                <c:pt idx="2482" formatCode="General">
                  <c:v>78.495337616449646</c:v>
                </c:pt>
                <c:pt idx="2483" formatCode="General">
                  <c:v>78.505651129693575</c:v>
                </c:pt>
                <c:pt idx="2484" formatCode="General">
                  <c:v>78.51597690025298</c:v>
                </c:pt>
                <c:pt idx="2485" formatCode="General">
                  <c:v>78.526314983512947</c:v>
                </c:pt>
                <c:pt idx="2486" formatCode="General">
                  <c:v>78.536665435204895</c:v>
                </c:pt>
                <c:pt idx="2487" formatCode="General">
                  <c:v>78.54702831140942</c:v>
                </c:pt>
                <c:pt idx="2488" formatCode="General">
                  <c:v>78.55740366855953</c:v>
                </c:pt>
                <c:pt idx="2489" formatCode="General">
                  <c:v>78.567791563443578</c:v>
                </c:pt>
                <c:pt idx="2490" formatCode="General">
                  <c:v>78.578192053208411</c:v>
                </c:pt>
                <c:pt idx="2491" formatCode="General">
                  <c:v>78.588605195362575</c:v>
                </c:pt>
                <c:pt idx="2492" formatCode="General">
                  <c:v>78.599031047779405</c:v>
                </c:pt>
                <c:pt idx="2493" formatCode="General">
                  <c:v>78.609469668700314</c:v>
                </c:pt>
                <c:pt idx="2494" formatCode="General">
                  <c:v>78.619921116737956</c:v>
                </c:pt>
                <c:pt idx="2495" formatCode="General">
                  <c:v>78.630385450879658</c:v>
                </c:pt>
                <c:pt idx="2496" formatCode="General">
                  <c:v>78.640862730490554</c:v>
                </c:pt>
                <c:pt idx="2497" formatCode="General">
                  <c:v>78.651353015317099</c:v>
                </c:pt>
                <c:pt idx="2498" formatCode="General">
                  <c:v>78.661856365490451</c:v>
                </c:pt>
                <c:pt idx="2499" formatCode="General">
                  <c:v>78.672372841529807</c:v>
                </c:pt>
                <c:pt idx="2500" formatCode="General">
                  <c:v>78.682902504345961</c:v>
                </c:pt>
                <c:pt idx="2501" formatCode="General">
                  <c:v>78.69344541524481</c:v>
                </c:pt>
                <c:pt idx="2502" formatCode="General">
                  <c:v>78.704001635930894</c:v>
                </c:pt>
                <c:pt idx="2503" formatCode="General">
                  <c:v>78.714571228511019</c:v>
                </c:pt>
                <c:pt idx="2504" formatCode="General">
                  <c:v>78.725154255497813</c:v>
                </c:pt>
                <c:pt idx="2505" formatCode="General">
                  <c:v>78.735750779813543</c:v>
                </c:pt>
                <c:pt idx="2506" formatCode="General">
                  <c:v>78.746360864793701</c:v>
                </c:pt>
                <c:pt idx="2507" formatCode="General">
                  <c:v>78.756984574190795</c:v>
                </c:pt>
                <c:pt idx="2508" formatCode="General">
                  <c:v>78.767621972178233</c:v>
                </c:pt>
                <c:pt idx="2509" formatCode="General">
                  <c:v>78.778273123354097</c:v>
                </c:pt>
                <c:pt idx="2510" formatCode="General">
                  <c:v>78.788938092745028</c:v>
                </c:pt>
                <c:pt idx="2511" formatCode="General">
                  <c:v>78.799616945810229</c:v>
                </c:pt>
                <c:pt idx="2512" formatCode="General">
                  <c:v>78.810309748445405</c:v>
                </c:pt>
                <c:pt idx="2513" formatCode="General">
                  <c:v>78.821016566986771</c:v>
                </c:pt>
                <c:pt idx="2514" formatCode="General">
                  <c:v>78.831737468215181</c:v>
                </c:pt>
                <c:pt idx="2515" formatCode="General">
                  <c:v>78.842472519360257</c:v>
                </c:pt>
                <c:pt idx="2516" formatCode="General">
                  <c:v>78.853221788104506</c:v>
                </c:pt>
                <c:pt idx="2517" formatCode="General">
                  <c:v>78.863985342587554</c:v>
                </c:pt>
                <c:pt idx="2518" formatCode="General">
                  <c:v>78.874763251410499</c:v>
                </c:pt>
                <c:pt idx="2519" formatCode="General">
                  <c:v>78.885555583640112</c:v>
                </c:pt>
                <c:pt idx="2520" formatCode="General">
                  <c:v>78.896362408813332</c:v>
                </c:pt>
                <c:pt idx="2521" formatCode="General">
                  <c:v>78.907183796941553</c:v>
                </c:pt>
                <c:pt idx="2522" formatCode="General">
                  <c:v>78.918019818515262</c:v>
                </c:pt>
                <c:pt idx="2523" formatCode="General">
                  <c:v>78.928870544508428</c:v>
                </c:pt>
                <c:pt idx="2524" formatCode="General">
                  <c:v>78.939736046383189</c:v>
                </c:pt>
                <c:pt idx="2525" formatCode="General">
                  <c:v>78.950616396094418</c:v>
                </c:pt>
                <c:pt idx="2526" formatCode="General">
                  <c:v>78.961511666094495</c:v>
                </c:pt>
                <c:pt idx="2527" formatCode="General">
                  <c:v>78.972421929337969</c:v>
                </c:pt>
                <c:pt idx="2528" formatCode="General">
                  <c:v>78.983347259286447</c:v>
                </c:pt>
                <c:pt idx="2529" formatCode="General">
                  <c:v>78.994287729913438</c:v>
                </c:pt>
                <c:pt idx="2530" formatCode="General">
                  <c:v>79.005243415709273</c:v>
                </c:pt>
                <c:pt idx="2531" formatCode="General">
                  <c:v>79.016214391686077</c:v>
                </c:pt>
                <c:pt idx="2532" formatCode="General">
                  <c:v>79.027200733382841</c:v>
                </c:pt>
                <c:pt idx="2533" formatCode="General">
                  <c:v>79.038202516870555</c:v>
                </c:pt>
                <c:pt idx="2534" formatCode="General">
                  <c:v>79.049219818757308</c:v>
                </c:pt>
                <c:pt idx="2535" formatCode="General">
                  <c:v>79.060252716193602</c:v>
                </c:pt>
                <c:pt idx="2536" formatCode="General">
                  <c:v>79.071301286877599</c:v>
                </c:pt>
                <c:pt idx="2537" formatCode="General">
                  <c:v>79.082365609060503</c:v>
                </c:pt>
                <c:pt idx="2538" formatCode="General">
                  <c:v>79.093445761552005</c:v>
                </c:pt>
                <c:pt idx="2539" formatCode="General">
                  <c:v>79.104541823725782</c:v>
                </c:pt>
                <c:pt idx="2540" formatCode="General">
                  <c:v>79.115653875525027</c:v>
                </c:pt>
                <c:pt idx="2541" formatCode="General">
                  <c:v>79.126781997468143</c:v>
                </c:pt>
                <c:pt idx="2542" formatCode="General">
                  <c:v>79.13792627065439</c:v>
                </c:pt>
                <c:pt idx="2543" formatCode="General">
                  <c:v>79.149086776769764</c:v>
                </c:pt>
                <c:pt idx="2544" formatCode="General">
                  <c:v>79.160263598092683</c:v>
                </c:pt>
                <c:pt idx="2545" formatCode="General">
                  <c:v>79.171456817500129</c:v>
                </c:pt>
                <c:pt idx="2546" formatCode="General">
                  <c:v>79.182666518473411</c:v>
                </c:pt>
                <c:pt idx="2547" formatCode="General">
                  <c:v>79.193892785104495</c:v>
                </c:pt>
                <c:pt idx="2548" formatCode="General">
                  <c:v>79.205135702101899</c:v>
                </c:pt>
                <c:pt idx="2549" formatCode="General">
                  <c:v>79.216395354797172</c:v>
                </c:pt>
                <c:pt idx="2550" formatCode="General">
                  <c:v>79.227671829150992</c:v>
                </c:pt>
                <c:pt idx="2551" formatCode="General">
                  <c:v>79.238965211759691</c:v>
                </c:pt>
                <c:pt idx="2552" formatCode="General">
                  <c:v>79.250275589861729</c:v>
                </c:pt>
                <c:pt idx="2553" formatCode="General">
                  <c:v>79.261603051344167</c:v>
                </c:pt>
                <c:pt idx="2554" formatCode="General">
                  <c:v>79.272947684749383</c:v>
                </c:pt>
                <c:pt idx="2555" formatCode="General">
                  <c:v>79.284309579281796</c:v>
                </c:pt>
                <c:pt idx="2556" formatCode="General">
                  <c:v>79.295688824814633</c:v>
                </c:pt>
                <c:pt idx="2557" formatCode="General">
                  <c:v>79.307085511896886</c:v>
                </c:pt>
                <c:pt idx="2558" formatCode="General">
                  <c:v>79.318499731760269</c:v>
                </c:pt>
                <c:pt idx="2559" formatCode="General">
                  <c:v>79.329931576326373</c:v>
                </c:pt>
                <c:pt idx="2560" formatCode="General">
                  <c:v>79.341381138213762</c:v>
                </c:pt>
                <c:pt idx="2561" formatCode="General">
                  <c:v>79.352848510745261</c:v>
                </c:pt>
                <c:pt idx="2562" formatCode="General">
                  <c:v>79.364333787955388</c:v>
                </c:pt>
                <c:pt idx="2563" formatCode="General">
                  <c:v>79.375837064597761</c:v>
                </c:pt>
                <c:pt idx="2564" formatCode="General">
                  <c:v>79.387358436152695</c:v>
                </c:pt>
                <c:pt idx="2565" formatCode="General">
                  <c:v>79.398897998834869</c:v>
                </c:pt>
                <c:pt idx="2566" formatCode="General">
                  <c:v>79.410455849601064</c:v>
                </c:pt>
                <c:pt idx="2567" formatCode="General">
                  <c:v>79.422032086158055</c:v>
                </c:pt>
                <c:pt idx="2568" formatCode="General">
                  <c:v>79.433626806970636</c:v>
                </c:pt>
                <c:pt idx="2569" formatCode="General">
                  <c:v>79.445240111269641</c:v>
                </c:pt>
                <c:pt idx="2570" formatCode="General">
                  <c:v>79.456872099060135</c:v>
                </c:pt>
                <c:pt idx="2571" formatCode="General">
                  <c:v>79.468522871129821</c:v>
                </c:pt>
                <c:pt idx="2572" formatCode="General">
                  <c:v>79.480192529057334</c:v>
                </c:pt>
                <c:pt idx="2573" formatCode="General">
                  <c:v>79.491881175220811</c:v>
                </c:pt>
                <c:pt idx="2574" formatCode="General">
                  <c:v>79.503588912806634</c:v>
                </c:pt>
                <c:pt idx="2575" formatCode="General">
                  <c:v>79.51531584581808</c:v>
                </c:pt>
                <c:pt idx="2576" formatCode="General">
                  <c:v>79.527062079084232</c:v>
                </c:pt>
                <c:pt idx="2577" formatCode="General">
                  <c:v>79.538827718269076</c:v>
                </c:pt>
                <c:pt idx="2578" formatCode="General">
                  <c:v>79.550612869880524</c:v>
                </c:pt>
                <c:pt idx="2579" formatCode="General">
                  <c:v>79.562417641279737</c:v>
                </c:pt>
                <c:pt idx="2580" formatCode="General">
                  <c:v>79.574242140690501</c:v>
                </c:pt>
                <c:pt idx="2581" formatCode="General">
                  <c:v>79.586086477208767</c:v>
                </c:pt>
                <c:pt idx="2582" formatCode="General">
                  <c:v>79.59795076081231</c:v>
                </c:pt>
                <c:pt idx="2583" formatCode="General">
                  <c:v>79.609835102370425</c:v>
                </c:pt>
                <c:pt idx="2584" formatCode="General">
                  <c:v>79.621739613654029</c:v>
                </c:pt>
                <c:pt idx="2585" formatCode="General">
                  <c:v>79.63366440734552</c:v>
                </c:pt>
                <c:pt idx="2586" formatCode="General">
                  <c:v>79.645609597049187</c:v>
                </c:pt>
                <c:pt idx="2587" formatCode="General">
                  <c:v>79.657575297301392</c:v>
                </c:pt>
                <c:pt idx="2588" formatCode="General">
                  <c:v>79.669561623581231</c:v>
                </c:pt>
                <c:pt idx="2589" formatCode="General">
                  <c:v>79.681568692321022</c:v>
                </c:pt>
                <c:pt idx="2590" formatCode="General">
                  <c:v>79.693596620917234</c:v>
                </c:pt>
                <c:pt idx="2591" formatCode="General">
                  <c:v>79.705645527741382</c:v>
                </c:pt>
                <c:pt idx="2592" formatCode="General">
                  <c:v>79.717715532151146</c:v>
                </c:pt>
                <c:pt idx="2593" formatCode="General">
                  <c:v>79.729806754501666</c:v>
                </c:pt>
                <c:pt idx="2594" formatCode="General">
                  <c:v>79.741919316156981</c:v>
                </c:pt>
                <c:pt idx="2595" formatCode="General">
                  <c:v>79.754053339501638</c:v>
                </c:pt>
                <c:pt idx="2596" formatCode="General">
                  <c:v>79.766208947952407</c:v>
                </c:pt>
                <c:pt idx="2597" formatCode="General">
                  <c:v>79.778386265970298</c:v>
                </c:pt>
                <c:pt idx="2598" formatCode="General">
                  <c:v>79.790585419072642</c:v>
                </c:pt>
                <c:pt idx="2599" formatCode="General">
                  <c:v>79.802806533845413</c:v>
                </c:pt>
                <c:pt idx="2600" formatCode="General">
                  <c:v>79.815049737955661</c:v>
                </c:pt>
                <c:pt idx="2601" formatCode="General">
                  <c:v>79.827315160164275</c:v>
                </c:pt>
                <c:pt idx="2602" formatCode="General">
                  <c:v>79.839602930338685</c:v>
                </c:pt>
                <c:pt idx="2603" formatCode="General">
                  <c:v>79.851913179466024</c:v>
                </c:pt>
                <c:pt idx="2604" formatCode="General">
                  <c:v>79.864246039666355</c:v>
                </c:pt>
                <c:pt idx="2605" formatCode="General">
                  <c:v>79.876601644206019</c:v>
                </c:pt>
                <c:pt idx="2606" formatCode="General">
                  <c:v>79.88898012751136</c:v>
                </c:pt>
                <c:pt idx="2607" formatCode="General">
                  <c:v>79.901381625182552</c:v>
                </c:pt>
                <c:pt idx="2608" formatCode="General">
                  <c:v>79.91380627400757</c:v>
                </c:pt>
                <c:pt idx="2609" formatCode="General">
                  <c:v>79.926254211976598</c:v>
                </c:pt>
                <c:pt idx="2610" formatCode="General">
                  <c:v>79.938725578296356</c:v>
                </c:pt>
                <c:pt idx="2611" formatCode="General">
                  <c:v>79.95122051340492</c:v>
                </c:pt>
                <c:pt idx="2612" formatCode="General">
                  <c:v>79.963739158986584</c:v>
                </c:pt>
                <c:pt idx="2613" formatCode="General">
                  <c:v>79.976281657987002</c:v>
                </c:pt>
                <c:pt idx="2614" formatCode="General">
                  <c:v>79.988848154628641</c:v>
                </c:pt>
                <c:pt idx="2615" formatCode="General">
                  <c:v>80.001438794426349</c:v>
                </c:pt>
                <c:pt idx="2616" formatCode="General">
                  <c:v>80.014053724203251</c:v>
                </c:pt>
                <c:pt idx="2617" formatCode="General">
                  <c:v>80.026693092106854</c:v>
                </c:pt>
                <c:pt idx="2618" formatCode="General">
                  <c:v>80.039357047625401</c:v>
                </c:pt>
                <c:pt idx="2619" formatCode="General">
                  <c:v>80.052045741604488</c:v>
                </c:pt>
                <c:pt idx="2620" formatCode="General">
                  <c:v>80.06475932626401</c:v>
                </c:pt>
                <c:pt idx="2621" formatCode="General">
                  <c:v>80.077497955215208</c:v>
                </c:pt>
                <c:pt idx="2622" formatCode="General">
                  <c:v>80.090261783478155</c:v>
                </c:pt>
                <c:pt idx="2623" formatCode="General">
                  <c:v>80.103050967499456</c:v>
                </c:pt>
                <c:pt idx="2624" formatCode="General">
                  <c:v>80.115865665170162</c:v>
                </c:pt>
                <c:pt idx="2625" formatCode="General">
                  <c:v>80.128706035844118</c:v>
                </c:pt>
                <c:pt idx="2626" formatCode="General">
                  <c:v>80.141572240356439</c:v>
                </c:pt>
                <c:pt idx="2627" formatCode="General">
                  <c:v>80.154464441042364</c:v>
                </c:pt>
                <c:pt idx="2628" formatCode="General">
                  <c:v>80.167382801756531</c:v>
                </c:pt>
                <c:pt idx="2629" formatCode="General">
                  <c:v>80.180327487892271</c:v>
                </c:pt>
                <c:pt idx="2630" formatCode="General">
                  <c:v>80.193298666401532</c:v>
                </c:pt>
                <c:pt idx="2631" formatCode="General">
                  <c:v>80.206296505814905</c:v>
                </c:pt>
                <c:pt idx="2632" formatCode="General">
                  <c:v>80.219321176262056</c:v>
                </c:pt>
                <c:pt idx="2633" formatCode="General">
                  <c:v>80.232372849492549</c:v>
                </c:pt>
                <c:pt idx="2634" formatCode="General">
                  <c:v>80.2454516988969</c:v>
                </c:pt>
                <c:pt idx="2635" formatCode="General">
                  <c:v>80.258557899528043</c:v>
                </c:pt>
                <c:pt idx="2636" formatCode="General">
                  <c:v>80.271691628123165</c:v>
                </c:pt>
                <c:pt idx="2637" formatCode="General">
                  <c:v>80.284853063125865</c:v>
                </c:pt>
                <c:pt idx="2638" formatCode="General">
                  <c:v>80.298042384708708</c:v>
                </c:pt>
                <c:pt idx="2639" formatCode="General">
                  <c:v>80.311259774796113</c:v>
                </c:pt>
                <c:pt idx="2640" formatCode="General">
                  <c:v>80.324505417087707</c:v>
                </c:pt>
                <c:pt idx="2641" formatCode="General">
                  <c:v>80.337779497081982</c:v>
                </c:pt>
                <c:pt idx="2642" formatCode="General">
                  <c:v>80.3510822021004</c:v>
                </c:pt>
                <c:pt idx="2643" formatCode="General">
                  <c:v>80.364413721311948</c:v>
                </c:pt>
                <c:pt idx="2644" formatCode="General">
                  <c:v>80.377774245758005</c:v>
                </c:pt>
                <c:pt idx="2645" formatCode="General">
                  <c:v>80.391163968377683</c:v>
                </c:pt>
                <c:pt idx="2646" formatCode="General">
                  <c:v>80.404583084033703</c:v>
                </c:pt>
                <c:pt idx="2647" formatCode="General">
                  <c:v>80.418031789538517</c:v>
                </c:pt>
                <c:pt idx="2648" formatCode="General">
                  <c:v>80.43151028368105</c:v>
                </c:pt>
                <c:pt idx="2649" formatCode="General">
                  <c:v>80.445018767253842</c:v>
                </c:pt>
                <c:pt idx="2650" formatCode="General">
                  <c:v>80.458557443080608</c:v>
                </c:pt>
                <c:pt idx="2651" formatCode="General">
                  <c:v>80.47212651604444</c:v>
                </c:pt>
                <c:pt idx="2652" formatCode="General">
                  <c:v>80.485726193116335</c:v>
                </c:pt>
                <c:pt idx="2653" formatCode="General">
                  <c:v>80.499356683384221</c:v>
                </c:pt>
                <c:pt idx="2654" formatCode="General">
                  <c:v>80.513018198082676</c:v>
                </c:pt>
                <c:pt idx="2655" formatCode="General">
                  <c:v>80.526710950623041</c:v>
                </c:pt>
                <c:pt idx="2656" formatCode="General">
                  <c:v>80.540435156624056</c:v>
                </c:pt>
                <c:pt idx="2657" formatCode="General">
                  <c:v>80.554191033943042</c:v>
                </c:pt>
                <c:pt idx="2658" formatCode="General">
                  <c:v>80.567978802707756</c:v>
                </c:pt>
                <c:pt idx="2659" formatCode="General">
                  <c:v>80.581798685348645</c:v>
                </c:pt>
                <c:pt idx="2660" formatCode="General">
                  <c:v>80.595650906631874</c:v>
                </c:pt>
                <c:pt idx="2661" formatCode="General">
                  <c:v>80.609535693692735</c:v>
                </c:pt>
                <c:pt idx="2662" formatCode="General">
                  <c:v>80.62345327606991</c:v>
                </c:pt>
                <c:pt idx="2663" formatCode="General">
                  <c:v>80.637403885740085</c:v>
                </c:pt>
                <c:pt idx="2664" formatCode="General">
                  <c:v>80.651387757153486</c:v>
                </c:pt>
                <c:pt idx="2665" formatCode="General">
                  <c:v>80.665405127269821</c:v>
                </c:pt>
                <c:pt idx="2666" formatCode="General">
                  <c:v>80.679456235595026</c:v>
                </c:pt>
                <c:pt idx="2667" formatCode="General">
                  <c:v>80.693541324218629</c:v>
                </c:pt>
                <c:pt idx="2668" formatCode="General">
                  <c:v>80.707660637851902</c:v>
                </c:pt>
                <c:pt idx="2669" formatCode="General">
                  <c:v>80.721814423866562</c:v>
                </c:pt>
                <c:pt idx="2670" formatCode="General">
                  <c:v>80.736002932334387</c:v>
                </c:pt>
                <c:pt idx="2671" formatCode="General">
                  <c:v>80.750226416067434</c:v>
                </c:pt>
                <c:pt idx="2672" formatCode="General">
                  <c:v>80.764485130659054</c:v>
                </c:pt>
                <c:pt idx="2673" formatCode="General">
                  <c:v>80.778779334525709</c:v>
                </c:pt>
                <c:pt idx="2674" formatCode="General">
                  <c:v>80.793109288949651</c:v>
                </c:pt>
                <c:pt idx="2675" formatCode="General">
                  <c:v>80.807475258122182</c:v>
                </c:pt>
                <c:pt idx="2676" formatCode="General">
                  <c:v>80.821877509188056</c:v>
                </c:pt>
                <c:pt idx="2677" formatCode="General">
                  <c:v>80.836316312290492</c:v>
                </c:pt>
                <c:pt idx="2678" formatCode="General">
                  <c:v>80.850791940617185</c:v>
                </c:pt>
                <c:pt idx="2679" formatCode="General">
                  <c:v>80.865304670447173</c:v>
                </c:pt>
                <c:pt idx="2680" formatCode="General">
                  <c:v>80.879854781198617</c:v>
                </c:pt>
                <c:pt idx="2681" formatCode="General">
                  <c:v>80.894442555477482</c:v>
                </c:pt>
                <c:pt idx="2682" formatCode="General">
                  <c:v>80.909068279127297</c:v>
                </c:pt>
                <c:pt idx="2683" formatCode="General">
                  <c:v>80.923732241279751</c:v>
                </c:pt>
                <c:pt idx="2684" formatCode="General">
                  <c:v>80.938434734406385</c:v>
                </c:pt>
                <c:pt idx="2685" formatCode="General">
                  <c:v>80.953176054371212</c:v>
                </c:pt>
                <c:pt idx="2686" formatCode="General">
                  <c:v>80.967956500484547</c:v>
                </c:pt>
                <c:pt idx="2687" formatCode="General">
                  <c:v>80.982776375557833</c:v>
                </c:pt>
                <c:pt idx="2688" formatCode="General">
                  <c:v>80.997635985959491</c:v>
                </c:pt>
                <c:pt idx="2689" formatCode="General">
                  <c:v>81.012535641672045</c:v>
                </c:pt>
                <c:pt idx="2690" formatCode="General">
                  <c:v>81.027475656350305</c:v>
                </c:pt>
                <c:pt idx="2691" formatCode="General">
                  <c:v>81.042456347380821</c:v>
                </c:pt>
                <c:pt idx="2692" formatCode="General">
                  <c:v>81.057478035942466</c:v>
                </c:pt>
                <c:pt idx="2693" formatCode="General">
                  <c:v>81.072541047068299</c:v>
                </c:pt>
                <c:pt idx="2694" formatCode="General">
                  <c:v>81.087645709708809</c:v>
                </c:pt>
                <c:pt idx="2695" formatCode="General">
                  <c:v>81.102792356796257</c:v>
                </c:pt>
                <c:pt idx="2696" formatCode="General">
                  <c:v>81.117981325310581</c:v>
                </c:pt>
                <c:pt idx="2697" formatCode="General">
                  <c:v>81.133212956346526</c:v>
                </c:pt>
                <c:pt idx="2698" formatCode="General">
                  <c:v>81.148487595182289</c:v>
                </c:pt>
                <c:pt idx="2699" formatCode="General">
                  <c:v>81.163805591349572</c:v>
                </c:pt>
                <c:pt idx="2700" formatCode="General">
                  <c:v>81.179167298705082</c:v>
                </c:pt>
                <c:pt idx="2701" formatCode="General">
                  <c:v>81.194573075503598</c:v>
                </c:pt>
                <c:pt idx="2702" formatCode="General">
                  <c:v>81.210023284472655</c:v>
                </c:pt>
                <c:pt idx="2703" formatCode="General">
                  <c:v>81.225518292888708</c:v>
                </c:pt>
                <c:pt idx="2704" formatCode="General">
                  <c:v>81.241058472655055</c:v>
                </c:pt>
                <c:pt idx="2705" formatCode="General">
                  <c:v>81.256644200381388</c:v>
                </c:pt>
                <c:pt idx="2706" formatCode="General">
                  <c:v>81.272275857465146</c:v>
                </c:pt>
                <c:pt idx="2707" formatCode="General">
                  <c:v>81.287953830174473</c:v>
                </c:pt>
                <c:pt idx="2708" formatCode="General">
                  <c:v>81.303678509733317</c:v>
                </c:pt>
                <c:pt idx="2709" formatCode="General">
                  <c:v>81.319450292408078</c:v>
                </c:pt>
                <c:pt idx="2710" formatCode="General">
                  <c:v>81.335269579596329</c:v>
                </c:pt>
                <c:pt idx="2711" formatCode="General">
                  <c:v>81.351136777917645</c:v>
                </c:pt>
                <c:pt idx="2712" formatCode="General">
                  <c:v>81.36705229930611</c:v>
                </c:pt>
                <c:pt idx="2713" formatCode="General">
                  <c:v>81.383016561105379</c:v>
                </c:pt>
                <c:pt idx="2714" formatCode="General">
                  <c:v>81.399029986165445</c:v>
                </c:pt>
                <c:pt idx="2715" formatCode="General">
                  <c:v>81.415093002941916</c:v>
                </c:pt>
                <c:pt idx="2716" formatCode="General">
                  <c:v>81.431206045597349</c:v>
                </c:pt>
                <c:pt idx="2717" formatCode="General">
                  <c:v>81.447369554105094</c:v>
                </c:pt>
                <c:pt idx="2718" formatCode="General">
                  <c:v>81.463583974355402</c:v>
                </c:pt>
                <c:pt idx="2719" formatCode="General">
                  <c:v>81.479849758263981</c:v>
                </c:pt>
                <c:pt idx="2720" formatCode="General">
                  <c:v>81.496167363883274</c:v>
                </c:pt>
                <c:pt idx="2721" formatCode="General">
                  <c:v>81.512537255515952</c:v>
                </c:pt>
                <c:pt idx="2722" formatCode="General">
                  <c:v>81.528959903831577</c:v>
                </c:pt>
                <c:pt idx="2723" formatCode="General">
                  <c:v>81.545435785985546</c:v>
                </c:pt>
                <c:pt idx="2724" formatCode="General">
                  <c:v>81.561965385741203</c:v>
                </c:pt>
                <c:pt idx="2725" formatCode="General">
                  <c:v>81.578549193594668</c:v>
                </c:pt>
                <c:pt idx="2726" formatCode="General">
                  <c:v>81.59518770690272</c:v>
                </c:pt>
                <c:pt idx="2727" formatCode="General">
                  <c:v>81.611881430013781</c:v>
                </c:pt>
                <c:pt idx="2728" formatCode="General">
                  <c:v>81.62863087440202</c:v>
                </c:pt>
                <c:pt idx="2729" formatCode="General">
                  <c:v>81.645436558804789</c:v>
                </c:pt>
                <c:pt idx="2730" formatCode="General">
                  <c:v>81.662299009363338</c:v>
                </c:pt>
                <c:pt idx="2731" formatCode="General">
                  <c:v>81.679218759767039</c:v>
                </c:pt>
                <c:pt idx="2732" formatCode="General">
                  <c:v>81.696196351401198</c:v>
                </c:pt>
                <c:pt idx="2733" formatCode="General">
                  <c:v>81.713232333498425</c:v>
                </c:pt>
                <c:pt idx="2734" formatCode="General">
                  <c:v>81.730327263293958</c:v>
                </c:pt>
                <c:pt idx="2735" formatCode="General">
                  <c:v>81.747481706184701</c:v>
                </c:pt>
                <c:pt idx="2736" formatCode="General">
                  <c:v>81.76469623589243</c:v>
                </c:pt>
                <c:pt idx="2737" formatCode="General">
                  <c:v>81.781971434630961</c:v>
                </c:pt>
                <c:pt idx="2738" formatCode="General">
                  <c:v>81.799307893277842</c:v>
                </c:pt>
                <c:pt idx="2739" formatCode="General">
                  <c:v>81.81670621155007</c:v>
                </c:pt>
                <c:pt idx="2740" formatCode="General">
                  <c:v>81.834166998184742</c:v>
                </c:pt>
                <c:pt idx="2741" formatCode="General">
                  <c:v>81.851690871124134</c:v>
                </c:pt>
                <c:pt idx="2742" formatCode="General">
                  <c:v>81.869278457705548</c:v>
                </c:pt>
                <c:pt idx="2743" formatCode="General">
                  <c:v>81.886930394856421</c:v>
                </c:pt>
                <c:pt idx="2744" formatCode="General">
                  <c:v>81.904647329294207</c:v>
                </c:pt>
                <c:pt idx="2745" formatCode="General">
                  <c:v>81.922429917731819</c:v>
                </c:pt>
                <c:pt idx="2746" formatCode="General">
                  <c:v>81.940278827088505</c:v>
                </c:pt>
                <c:pt idx="2747" formatCode="General">
                  <c:v>81.958194734706126</c:v>
                </c:pt>
                <c:pt idx="2748" formatCode="General">
                  <c:v>81.976178328571606</c:v>
                </c:pt>
                <c:pt idx="2749" formatCode="General">
                  <c:v>81.994230307545152</c:v>
                </c:pt>
                <c:pt idx="2750" formatCode="General">
                  <c:v>82.012351381594783</c:v>
                </c:pt>
                <c:pt idx="2751" formatCode="General">
                  <c:v>82.030542272037252</c:v>
                </c:pt>
                <c:pt idx="2752" formatCode="General">
                  <c:v>82.048803711785567</c:v>
                </c:pt>
                <c:pt idx="2753" formatCode="General">
                  <c:v>82.067136445603481</c:v>
                </c:pt>
                <c:pt idx="2754" formatCode="General">
                  <c:v>82.085541230366914</c:v>
                </c:pt>
                <c:pt idx="2755" formatCode="General">
                  <c:v>82.104018835332752</c:v>
                </c:pt>
                <c:pt idx="2756" formatCode="General">
                  <c:v>82.122570042415362</c:v>
                </c:pt>
                <c:pt idx="2757" formatCode="General">
                  <c:v>82.141195646470621</c:v>
                </c:pt>
                <c:pt idx="2758" formatCode="General">
                  <c:v>82.159896455588367</c:v>
                </c:pt>
                <c:pt idx="2759" formatCode="General">
                  <c:v>82.178673291393039</c:v>
                </c:pt>
                <c:pt idx="2760" formatCode="General">
                  <c:v>82.197526989353065</c:v>
                </c:pt>
                <c:pt idx="2761" formatCode="General">
                  <c:v>82.216458399099182</c:v>
                </c:pt>
                <c:pt idx="2762" formatCode="General">
                  <c:v>82.235468384752039</c:v>
                </c:pt>
                <c:pt idx="2763" formatCode="General">
                  <c:v>82.254557825259525</c:v>
                </c:pt>
                <c:pt idx="2764" formatCode="General">
                  <c:v>82.273727614743933</c:v>
                </c:pt>
                <c:pt idx="2765" formatCode="General">
                  <c:v>82.292978662859497</c:v>
                </c:pt>
                <c:pt idx="2766" formatCode="General">
                  <c:v>82.312311895160619</c:v>
                </c:pt>
                <c:pt idx="2767" formatCode="General">
                  <c:v>82.331728253481231</c:v>
                </c:pt>
                <c:pt idx="2768" formatCode="General">
                  <c:v>82.351228696325478</c:v>
                </c:pt>
                <c:pt idx="2769" formatCode="General">
                  <c:v>82.370814199270612</c:v>
                </c:pt>
                <c:pt idx="2770" formatCode="General">
                  <c:v>82.390485755381832</c:v>
                </c:pt>
                <c:pt idx="2771" formatCode="General">
                  <c:v>82.41024437564036</c:v>
                </c:pt>
                <c:pt idx="2772" formatCode="General">
                  <c:v>82.430091089384476</c:v>
                </c:pt>
                <c:pt idx="2773" formatCode="General">
                  <c:v>82.450026944764488</c:v>
                </c:pt>
                <c:pt idx="2774" formatCode="General">
                  <c:v>82.470053009212052</c:v>
                </c:pt>
                <c:pt idx="2775" formatCode="General">
                  <c:v>82.4901703699243</c:v>
                </c:pt>
                <c:pt idx="2776" formatCode="General">
                  <c:v>82.510380134363402</c:v>
                </c:pt>
                <c:pt idx="2777" formatCode="General">
                  <c:v>82.530683430772115</c:v>
                </c:pt>
                <c:pt idx="2778" formatCode="General">
                  <c:v>82.55108140870621</c:v>
                </c:pt>
                <c:pt idx="2779" formatCode="General">
                  <c:v>82.571575239583865</c:v>
                </c:pt>
                <c:pt idx="2780" formatCode="General">
                  <c:v>82.592166117253399</c:v>
                </c:pt>
                <c:pt idx="2781" formatCode="General">
                  <c:v>82.612855258579501</c:v>
                </c:pt>
                <c:pt idx="2782" formatCode="General">
                  <c:v>82.633643904048952</c:v>
                </c:pt>
                <c:pt idx="2783" formatCode="General">
                  <c:v>82.654533318396773</c:v>
                </c:pt>
                <c:pt idx="2784" formatCode="General">
                  <c:v>82.675524791253139</c:v>
                </c:pt>
                <c:pt idx="2785" formatCode="General">
                  <c:v>82.69661963781256</c:v>
                </c:pt>
                <c:pt idx="2786" formatCode="General">
                  <c:v>82.717819199525621</c:v>
                </c:pt>
                <c:pt idx="2787" formatCode="General">
                  <c:v>82.739124844814697</c:v>
                </c:pt>
                <c:pt idx="2788" formatCode="General">
                  <c:v>82.760537969814365</c:v>
                </c:pt>
                <c:pt idx="2789" formatCode="General">
                  <c:v>82.782059999137658</c:v>
                </c:pt>
                <c:pt idx="2790" formatCode="General">
                  <c:v>82.80369238666924</c:v>
                </c:pt>
                <c:pt idx="2791" formatCode="General">
                  <c:v>82.825436616386625</c:v>
                </c:pt>
                <c:pt idx="2792" formatCode="General">
                  <c:v>82.84729420321078</c:v>
                </c:pt>
                <c:pt idx="2793" formatCode="General">
                  <c:v>82.86926669388707</c:v>
                </c:pt>
                <c:pt idx="2794" formatCode="General">
                  <c:v>82.891355667898324</c:v>
                </c:pt>
                <c:pt idx="2795" formatCode="General">
                  <c:v>82.913562738410988</c:v>
                </c:pt>
                <c:pt idx="2796" formatCode="General">
                  <c:v>82.935889553256132</c:v>
                </c:pt>
                <c:pt idx="2797" formatCode="General">
                  <c:v>82.958337795946804</c:v>
                </c:pt>
                <c:pt idx="2798" formatCode="General">
                  <c:v>82.980909186733186</c:v>
                </c:pt>
                <c:pt idx="2799" formatCode="General">
                  <c:v>83.00360548369764</c:v>
                </c:pt>
                <c:pt idx="2800" formatCode="General">
                  <c:v>83.026428483890982</c:v>
                </c:pt>
                <c:pt idx="2801" formatCode="General">
                  <c:v>83.049380024512317</c:v>
                </c:pt>
                <c:pt idx="2802" formatCode="General">
                  <c:v>83.072461984134293</c:v>
                </c:pt>
                <c:pt idx="2803" formatCode="General">
                  <c:v>83.095676283975834</c:v>
                </c:pt>
                <c:pt idx="2804" formatCode="General">
                  <c:v>83.119024889224548</c:v>
                </c:pt>
                <c:pt idx="2805" formatCode="General">
                  <c:v>83.142509810411553</c:v>
                </c:pt>
                <c:pt idx="2806" formatCode="General">
                  <c:v>83.166133104840739</c:v>
                </c:pt>
                <c:pt idx="2807" formatCode="General">
                  <c:v>83.189896878075331</c:v>
                </c:pt>
                <c:pt idx="2808" formatCode="General">
                  <c:v>83.213803285484659</c:v>
                </c:pt>
                <c:pt idx="2809" formatCode="General">
                  <c:v>83.237854533853934</c:v>
                </c:pt>
                <c:pt idx="2810" formatCode="General">
                  <c:v>83.262052883060107</c:v>
                </c:pt>
                <c:pt idx="2811" formatCode="General">
                  <c:v>83.286400647817331</c:v>
                </c:pt>
                <c:pt idx="2812" formatCode="General">
                  <c:v>83.310900199495364</c:v>
                </c:pt>
                <c:pt idx="2813" formatCode="General">
                  <c:v>83.335553968014679</c:v>
                </c:pt>
                <c:pt idx="2814" formatCode="General">
                  <c:v>83.360364443822263</c:v>
                </c:pt>
                <c:pt idx="2815" formatCode="General">
                  <c:v>83.385334179952139</c:v>
                </c:pt>
                <c:pt idx="2816" formatCode="General">
                  <c:v>83.410465794175238</c:v>
                </c:pt>
                <c:pt idx="2817" formatCode="General">
                  <c:v>83.435761971243323</c:v>
                </c:pt>
                <c:pt idx="2818" formatCode="General">
                  <c:v>83.461225465231593</c:v>
                </c:pt>
                <c:pt idx="2819" formatCode="General">
                  <c:v>83.486859101985999</c:v>
                </c:pt>
                <c:pt idx="2820" formatCode="General">
                  <c:v>83.512665781680028</c:v>
                </c:pt>
                <c:pt idx="2821" formatCode="General">
                  <c:v>83.538648481487883</c:v>
                </c:pt>
                <c:pt idx="2822" formatCode="General">
                  <c:v>83.564810258379779</c:v>
                </c:pt>
                <c:pt idx="2823" formatCode="General">
                  <c:v>83.591154252046366</c:v>
                </c:pt>
                <c:pt idx="2824" formatCode="General">
                  <c:v>83.617683687959897</c:v>
                </c:pt>
                <c:pt idx="2825" formatCode="General">
                  <c:v>83.64440188057938</c:v>
                </c:pt>
                <c:pt idx="2826" formatCode="General">
                  <c:v>83.671312236708317</c:v>
                </c:pt>
                <c:pt idx="2827" formatCode="General">
                  <c:v>83.698418259013806</c:v>
                </c:pt>
                <c:pt idx="2828" formatCode="General">
                  <c:v>83.725723549716378</c:v>
                </c:pt>
                <c:pt idx="2829" formatCode="General">
                  <c:v>83.75323181446079</c:v>
                </c:pt>
                <c:pt idx="2830" formatCode="General">
                  <c:v>83.780946866378571</c:v>
                </c:pt>
                <c:pt idx="2831" formatCode="General">
                  <c:v>83.808872630353676</c:v>
                </c:pt>
                <c:pt idx="2832" formatCode="General">
                  <c:v>83.837013147504109</c:v>
                </c:pt>
                <c:pt idx="2833" formatCode="General">
                  <c:v>83.865372579892295</c:v>
                </c:pt>
                <c:pt idx="2834" formatCode="General">
                  <c:v>83.893955215478783</c:v>
                </c:pt>
                <c:pt idx="2835" formatCode="General">
                  <c:v>83.92276547333465</c:v>
                </c:pt>
                <c:pt idx="2836" formatCode="General">
                  <c:v>83.95180790912876</c:v>
                </c:pt>
                <c:pt idx="2837" formatCode="General">
                  <c:v>83.981087220907924</c:v>
                </c:pt>
                <c:pt idx="2838" formatCode="General">
                  <c:v>84.010608255188828</c:v>
                </c:pt>
                <c:pt idx="2839" formatCode="General">
                  <c:v>84.0403760133822</c:v>
                </c:pt>
                <c:pt idx="2840" formatCode="General">
                  <c:v>84.070395658571655</c:v>
                </c:pt>
                <c:pt idx="2841" formatCode="General">
                  <c:v>84.100672522670635</c:v>
                </c:pt>
                <c:pt idx="2842" formatCode="General">
                  <c:v>84.13121211398358</c:v>
                </c:pt>
                <c:pt idx="2843" formatCode="General">
                  <c:v>84.162020125199035</c:v>
                </c:pt>
                <c:pt idx="2844" formatCode="General">
                  <c:v>84.193102441844772</c:v>
                </c:pt>
                <c:pt idx="2845" formatCode="General">
                  <c:v>84.224465151237837</c:v>
                </c:pt>
                <c:pt idx="2846" formatCode="General">
                  <c:v>84.256114551964387</c:v>
                </c:pt>
                <c:pt idx="2847" formatCode="General">
                  <c:v>84.288057163927959</c:v>
                </c:pt>
                <c:pt idx="2848" formatCode="General">
                  <c:v>84.320299739008135</c:v>
                </c:pt>
                <c:pt idx="2849" formatCode="General">
                  <c:v>84.352849272373959</c:v>
                </c:pt>
                <c:pt idx="2850" formatCode="General">
                  <c:v>84.385713014502272</c:v>
                </c:pt>
                <c:pt idx="2851" formatCode="General">
                  <c:v>84.418898483954067</c:v>
                </c:pt>
                <c:pt idx="2852" formatCode="General">
                  <c:v>84.452413480967337</c:v>
                </c:pt>
                <c:pt idx="2853" formatCode="General">
                  <c:v>84.486266101930568</c:v>
                </c:pt>
                <c:pt idx="2854" formatCode="General">
                  <c:v>84.520464754806184</c:v>
                </c:pt>
                <c:pt idx="2855" formatCode="General">
                  <c:v>84.555018175580472</c:v>
                </c:pt>
                <c:pt idx="2856" formatCode="General">
                  <c:v>84.589935445823528</c:v>
                </c:pt>
                <c:pt idx="2857" formatCode="General">
                  <c:v>84.625226011450835</c:v>
                </c:pt>
                <c:pt idx="2858" formatCode="General">
                  <c:v>84.660899702786963</c:v>
                </c:pt>
                <c:pt idx="2859" formatCode="General">
                  <c:v>84.696966756042343</c:v>
                </c:pt>
                <c:pt idx="2860" formatCode="General">
                  <c:v>84.733437836324541</c:v>
                </c:pt>
                <c:pt idx="2861" formatCode="General">
                  <c:v>84.770324062318551</c:v>
                </c:pt>
                <c:pt idx="2862" formatCode="General">
                  <c:v>84.807637032784257</c:v>
                </c:pt>
                <c:pt idx="2863" formatCode="General">
                  <c:v>84.845388855034997</c:v>
                </c:pt>
                <c:pt idx="2864" formatCode="General">
                  <c:v>84.883592175578613</c:v>
                </c:pt>
                <c:pt idx="2865" formatCode="General">
                  <c:v>84.922260213122513</c:v>
                </c:pt>
                <c:pt idx="2866" formatCode="General">
                  <c:v>84.961406794165782</c:v>
                </c:pt>
                <c:pt idx="2867" formatCode="General">
                  <c:v>85.001046391427607</c:v>
                </c:pt>
                <c:pt idx="2868" formatCode="General">
                  <c:v>85.041194165388774</c:v>
                </c:pt>
                <c:pt idx="2869" formatCode="General">
                  <c:v>85.081866009255805</c:v>
                </c:pt>
                <c:pt idx="2870" formatCode="General">
                  <c:v>85.123078597693706</c:v>
                </c:pt>
                <c:pt idx="2871" formatCode="General">
                  <c:v>85.164849439715042</c:v>
                </c:pt>
                <c:pt idx="2872" formatCode="General">
                  <c:v>85.207196936160742</c:v>
                </c:pt>
                <c:pt idx="2873" formatCode="General">
                  <c:v>85.250140442262008</c:v>
                </c:pt>
                <c:pt idx="2874" formatCode="General">
                  <c:v>85.293700335835155</c:v>
                </c:pt>
                <c:pt idx="2875" formatCode="General">
                  <c:v>85.337898091733166</c:v>
                </c:pt>
                <c:pt idx="2876" formatCode="General">
                  <c:v>85.382756363259048</c:v>
                </c:pt>
                <c:pt idx="2877" formatCode="General">
                  <c:v>85.428299071342039</c:v>
                </c:pt>
                <c:pt idx="2878" formatCode="General">
                  <c:v>85.474551502387342</c:v>
                </c:pt>
                <c:pt idx="2879" formatCode="General">
                  <c:v>85.521540415837435</c:v>
                </c:pt>
                <c:pt idx="2880" formatCode="General">
                  <c:v>85.569294162632218</c:v>
                </c:pt>
                <c:pt idx="2881" formatCode="General">
                  <c:v>85.617842815927943</c:v>
                </c:pt>
                <c:pt idx="2882" formatCode="General">
                  <c:v>85.667218315638536</c:v>
                </c:pt>
                <c:pt idx="2883" formatCode="General">
                  <c:v>85.717454628601459</c:v>
                </c:pt>
                <c:pt idx="2884" formatCode="General">
                  <c:v>85.768587926451275</c:v>
                </c:pt>
                <c:pt idx="2885" formatCode="General">
                  <c:v>85.820656783617309</c:v>
                </c:pt>
                <c:pt idx="2886" formatCode="General">
                  <c:v>85.873702398256682</c:v>
                </c:pt>
                <c:pt idx="2887" formatCode="General">
                  <c:v>85.927768839405303</c:v>
                </c:pt>
                <c:pt idx="2888" formatCode="General">
                  <c:v>85.982903324192861</c:v>
                </c:pt>
                <c:pt idx="2889" formatCode="General">
                  <c:v>86.039156529645581</c:v>
                </c:pt>
                <c:pt idx="2890" formatCode="General">
                  <c:v>86.09658294441833</c:v>
                </c:pt>
                <c:pt idx="2891" formatCode="General">
                  <c:v>86.155241266789744</c:v>
                </c:pt>
                <c:pt idx="2892" formatCode="General">
                  <c:v>86.215194856462489</c:v>
                </c:pt>
                <c:pt idx="2893" formatCode="General">
                  <c:v>86.276512249191626</c:v>
                </c:pt>
                <c:pt idx="2894" formatCode="General">
                  <c:v>86.339267745088023</c:v>
                </c:pt>
                <c:pt idx="2895" formatCode="General">
                  <c:v>86.403542083701467</c:v>
                </c:pt>
                <c:pt idx="2896" formatCode="General">
                  <c:v>86.469423221803623</c:v>
                </c:pt>
                <c:pt idx="2897" formatCode="General">
                  <c:v>86.537007233319244</c:v>
                </c:pt>
                <c:pt idx="2898" formatCode="General">
                  <c:v>86.606399355310216</c:v>
                </c:pt>
                <c:pt idx="2899" formatCode="General">
                  <c:v>86.677715209582104</c:v>
                </c:pt>
                <c:pt idx="2900" formatCode="General">
                  <c:v>86.751082236741581</c:v>
                </c:pt>
                <c:pt idx="2901" formatCode="General">
                  <c:v>86.82664138890955</c:v>
                </c:pt>
                <c:pt idx="2902" formatCode="General">
                  <c:v>86.904549139510308</c:v>
                </c:pt>
                <c:pt idx="2903" formatCode="General">
                  <c:v>86.984979884622533</c:v>
                </c:pt>
                <c:pt idx="2904" formatCode="General">
                  <c:v>87.068128831714915</c:v>
                </c:pt>
                <c:pt idx="2905" formatCode="General">
                  <c:v>87.154215500234884</c:v>
                </c:pt>
                <c:pt idx="2906" formatCode="General">
                  <c:v>87.243487997420743</c:v>
                </c:pt>
                <c:pt idx="2907" formatCode="General">
                  <c:v>87.336228286207771</c:v>
                </c:pt>
                <c:pt idx="2908" formatCode="General">
                  <c:v>87.432758736671346</c:v>
                </c:pt>
                <c:pt idx="2909" formatCode="General">
                  <c:v>87.533450357956426</c:v>
                </c:pt>
                <c:pt idx="2910" formatCode="General">
                  <c:v>87.638733259343496</c:v>
                </c:pt>
                <c:pt idx="2911" formatCode="General">
                  <c:v>87.749110111137497</c:v>
                </c:pt>
                <c:pt idx="2912" formatCode="General">
                  <c:v>87.865173707512767</c:v>
                </c:pt>
                <c:pt idx="2913" formatCode="General">
                  <c:v>87.987630239125849</c:v>
                </c:pt>
                <c:pt idx="2914" formatCode="General">
                  <c:v>88.117330673871322</c:v>
                </c:pt>
                <c:pt idx="2915" formatCode="General">
                  <c:v>88.255313914500647</c:v>
                </c:pt>
                <c:pt idx="2916" formatCode="General">
                  <c:v>88.402867507664553</c:v>
                </c:pt>
                <c:pt idx="2917" formatCode="General">
                  <c:v>88.561615296391139</c:v>
                </c:pt>
                <c:pt idx="2918" formatCode="General">
                  <c:v>88.733647883508084</c:v>
                </c:pt>
                <c:pt idx="2919" formatCode="General">
                  <c:v>88.921723938112819</c:v>
                </c:pt>
                <c:pt idx="2920" formatCode="General">
                  <c:v>89.129594578228478</c:v>
                </c:pt>
                <c:pt idx="2921" formatCode="General">
                  <c:v>89.36255467372375</c:v>
                </c:pt>
                <c:pt idx="2922" formatCode="General">
                  <c:v>89.628444881710038</c:v>
                </c:pt>
                <c:pt idx="2923" formatCode="General">
                  <c:v>89.939639586162755</c:v>
                </c:pt>
                <c:pt idx="2924" formatCode="General">
                  <c:v>90.317492271829465</c:v>
                </c:pt>
                <c:pt idx="2925" formatCode="General">
                  <c:v>90.804185422108446</c:v>
                </c:pt>
                <c:pt idx="2926" formatCode="General">
                  <c:v>91.505024870905501</c:v>
                </c:pt>
                <c:pt idx="2927" formatCode="General">
                  <c:v>92.880009324766093</c:v>
                </c:pt>
              </c:numCache>
            </c:numRef>
          </c:yVal>
          <c:smooth val="0"/>
          <c:extLst>
            <c:ext xmlns:c16="http://schemas.microsoft.com/office/drawing/2014/chart" uri="{C3380CC4-5D6E-409C-BE32-E72D297353CC}">
              <c16:uniqueId val="{00000002-6802-48FA-9D70-7D55551E7425}"/>
            </c:ext>
          </c:extLst>
        </c:ser>
        <c:dLbls>
          <c:showLegendKey val="0"/>
          <c:showVal val="0"/>
          <c:showCatName val="0"/>
          <c:showSerName val="0"/>
          <c:showPercent val="0"/>
          <c:showBubbleSize val="0"/>
        </c:dLbls>
        <c:axId val="2129046751"/>
        <c:axId val="1949883983"/>
      </c:scatterChart>
      <c:valAx>
        <c:axId val="2129046751"/>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949883983"/>
        <c:crosses val="autoZero"/>
        <c:crossBetween val="midCat"/>
      </c:valAx>
      <c:valAx>
        <c:axId val="1949883983"/>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212904675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Gamma Q-Q Plot</a:t>
            </a:r>
          </a:p>
        </c:rich>
      </c:tx>
      <c:overlay val="0"/>
    </c:title>
    <c:autoTitleDeleted val="0"/>
    <c:plotArea>
      <c:layout/>
      <c:scatterChart>
        <c:scatterStyle val="lineMarker"/>
        <c:varyColors val="0"/>
        <c:ser>
          <c:idx val="0"/>
          <c:order val="0"/>
          <c:tx>
            <c:v>Gamma</c:v>
          </c:tx>
          <c:spPr>
            <a:ln w="38100">
              <a:noFill/>
            </a:ln>
          </c:spPr>
          <c:marker>
            <c:symbol val="diamond"/>
            <c:size val="4"/>
          </c:marker>
          <c:xVal>
            <c:numRef>
              <c:f>Univariate!UV_QQ_Gamma</c:f>
              <c:numCache>
                <c:formatCode>0.0</c:formatCode>
                <c:ptCount val="2928"/>
                <c:pt idx="0">
                  <c:v>39.124527176296112</c:v>
                </c:pt>
                <c:pt idx="1">
                  <c:v>41.166253832180786</c:v>
                </c:pt>
                <c:pt idx="2">
                  <c:v>42.199355070169609</c:v>
                </c:pt>
                <c:pt idx="3">
                  <c:v>42.913386638288635</c:v>
                </c:pt>
                <c:pt idx="4">
                  <c:v>43.465693369891532</c:v>
                </c:pt>
                <c:pt idx="5">
                  <c:v>43.919166911078797</c:v>
                </c:pt>
                <c:pt idx="6">
                  <c:v>44.305589266995774</c:v>
                </c:pt>
                <c:pt idx="7">
                  <c:v>44.643351266128043</c:v>
                </c:pt>
                <c:pt idx="8">
                  <c:v>44.94409077060223</c:v>
                </c:pt>
                <c:pt idx="9">
                  <c:v>45.215657910442722</c:v>
                </c:pt>
                <c:pt idx="10">
                  <c:v>45.463608249443276</c:v>
                </c:pt>
                <c:pt idx="11">
                  <c:v>45.692023564044312</c:v>
                </c:pt>
                <c:pt idx="12">
                  <c:v>45.903994387509186</c:v>
                </c:pt>
                <c:pt idx="13">
                  <c:v>46.101919241413853</c:v>
                </c:pt>
                <c:pt idx="14">
                  <c:v>46.287698425278634</c:v>
                </c:pt>
                <c:pt idx="15">
                  <c:v>46.462864128451855</c:v>
                </c:pt>
                <c:pt idx="16">
                  <c:v>46.628670490401717</c:v>
                </c:pt>
                <c:pt idx="17">
                  <c:v>46.786157585810251</c:v>
                </c:pt>
                <c:pt idx="18">
                  <c:v>46.936197923040005</c:v>
                </c:pt>
                <c:pt idx="19">
                  <c:v>47.079530909700544</c:v>
                </c:pt>
                <c:pt idx="20">
                  <c:v>47.216788848869385</c:v>
                </c:pt>
                <c:pt idx="21">
                  <c:v>47.348516853767869</c:v>
                </c:pt>
                <c:pt idx="22">
                  <c:v>47.475188316959034</c:v>
                </c:pt>
                <c:pt idx="23">
                  <c:v>47.597217077626311</c:v>
                </c:pt>
                <c:pt idx="24">
                  <c:v>47.714967100687979</c:v>
                </c:pt>
                <c:pt idx="25">
                  <c:v>47.828760256264665</c:v>
                </c:pt>
                <c:pt idx="26">
                  <c:v>47.938882631427788</c:v>
                </c:pt>
                <c:pt idx="27">
                  <c:v>48.045589695513677</c:v>
                </c:pt>
                <c:pt idx="28">
                  <c:v>48.149110560944045</c:v>
                </c:pt>
                <c:pt idx="29">
                  <c:v>48.249651523815665</c:v>
                </c:pt>
                <c:pt idx="30">
                  <c:v>48.347399026067414</c:v>
                </c:pt>
                <c:pt idx="31">
                  <c:v>48.442522149417776</c:v>
                </c:pt>
                <c:pt idx="32">
                  <c:v>48.535174727472331</c:v>
                </c:pt>
                <c:pt idx="33">
                  <c:v>48.625497144311943</c:v>
                </c:pt>
                <c:pt idx="34">
                  <c:v>48.713617873993591</c:v>
                </c:pt>
                <c:pt idx="35">
                  <c:v>48.799654804654161</c:v>
                </c:pt>
                <c:pt idx="36">
                  <c:v>48.883716382526316</c:v>
                </c:pt>
                <c:pt idx="37">
                  <c:v>48.965902604586056</c:v>
                </c:pt>
                <c:pt idx="38">
                  <c:v>49.046305883333098</c:v>
                </c:pt>
                <c:pt idx="39">
                  <c:v>49.125011803045439</c:v>
                </c:pt>
                <c:pt idx="40">
                  <c:v>49.202099783511599</c:v>
                </c:pt>
                <c:pt idx="41">
                  <c:v>49.277643664549863</c:v>
                </c:pt>
                <c:pt idx="42">
                  <c:v>49.351712222437001</c:v>
                </c:pt>
                <c:pt idx="43">
                  <c:v>49.424369627583602</c:v>
                </c:pt>
                <c:pt idx="44">
                  <c:v>49.495675851329459</c:v>
                </c:pt>
                <c:pt idx="45">
                  <c:v>49.5656870285246</c:v>
                </c:pt>
                <c:pt idx="46">
                  <c:v>49.634455781562295</c:v>
                </c:pt>
                <c:pt idx="47">
                  <c:v>49.702031510698596</c:v>
                </c:pt>
                <c:pt idx="48">
                  <c:v>49.768460654797998</c:v>
                </c:pt>
                <c:pt idx="49">
                  <c:v>49.83378692606248</c:v>
                </c:pt>
                <c:pt idx="50">
                  <c:v>49.898051521810011</c:v>
                </c:pt>
                <c:pt idx="51">
                  <c:v>49.961293315954528</c:v>
                </c:pt>
                <c:pt idx="52">
                  <c:v>50.023549032487253</c:v>
                </c:pt>
                <c:pt idx="53">
                  <c:v>50.084853402960285</c:v>
                </c:pt>
                <c:pt idx="54">
                  <c:v>50.145239309717709</c:v>
                </c:pt>
                <c:pt idx="55">
                  <c:v>50.204737916400809</c:v>
                </c:pt>
                <c:pt idx="56">
                  <c:v>50.263378787066095</c:v>
                </c:pt>
                <c:pt idx="57">
                  <c:v>50.321189995092631</c:v>
                </c:pt>
                <c:pt idx="58">
                  <c:v>50.378198222915763</c:v>
                </c:pt>
                <c:pt idx="59">
                  <c:v>50.434428853502816</c:v>
                </c:pt>
                <c:pt idx="60">
                  <c:v>50.489906054381322</c:v>
                </c:pt>
                <c:pt idx="61">
                  <c:v>50.544652854938811</c:v>
                </c:pt>
                <c:pt idx="62">
                  <c:v>50.598691217633025</c:v>
                </c:pt>
                <c:pt idx="63">
                  <c:v>50.652042103681836</c:v>
                </c:pt>
                <c:pt idx="64">
                  <c:v>50.704725533740621</c:v>
                </c:pt>
                <c:pt idx="65">
                  <c:v>50.756760644021178</c:v>
                </c:pt>
                <c:pt idx="66">
                  <c:v>50.80816573825868</c:v>
                </c:pt>
                <c:pt idx="67">
                  <c:v>50.858958335891508</c:v>
                </c:pt>
                <c:pt idx="68">
                  <c:v>50.909155216781926</c:v>
                </c:pt>
                <c:pt idx="69">
                  <c:v>50.958772462772444</c:v>
                </c:pt>
                <c:pt idx="70">
                  <c:v>51.007825496344125</c:v>
                </c:pt>
                <c:pt idx="71">
                  <c:v>51.056329116616958</c:v>
                </c:pt>
                <c:pt idx="72">
                  <c:v>51.104297532909648</c:v>
                </c:pt>
                <c:pt idx="73">
                  <c:v>51.15174439605547</c:v>
                </c:pt>
                <c:pt idx="74">
                  <c:v>51.198682827652753</c:v>
                </c:pt>
                <c:pt idx="75">
                  <c:v>51.245125447411901</c:v>
                </c:pt>
                <c:pt idx="76">
                  <c:v>51.291084398746442</c:v>
                </c:pt>
                <c:pt idx="77">
                  <c:v>51.336571372742213</c:v>
                </c:pt>
                <c:pt idx="78">
                  <c:v>51.381597630627063</c:v>
                </c:pt>
                <c:pt idx="79">
                  <c:v>51.426174024852692</c:v>
                </c:pt>
                <c:pt idx="80">
                  <c:v>51.470311018890811</c:v>
                </c:pt>
                <c:pt idx="81">
                  <c:v>51.514018705836776</c:v>
                </c:pt>
                <c:pt idx="82">
                  <c:v>51.55730682590648</c:v>
                </c:pt>
                <c:pt idx="83">
                  <c:v>51.600184782904819</c:v>
                </c:pt>
                <c:pt idx="84">
                  <c:v>51.64266165973779</c:v>
                </c:pt>
                <c:pt idx="85">
                  <c:v>51.684746233034318</c:v>
                </c:pt>
                <c:pt idx="86">
                  <c:v>51.726446986938832</c:v>
                </c:pt>
                <c:pt idx="87">
                  <c:v>51.767772126130559</c:v>
                </c:pt>
                <c:pt idx="88">
                  <c:v>51.808729588121231</c:v>
                </c:pt>
                <c:pt idx="89">
                  <c:v>51.84932705487887</c:v>
                </c:pt>
                <c:pt idx="90">
                  <c:v>51.889571963821773</c:v>
                </c:pt>
                <c:pt idx="91">
                  <c:v>51.929471518223288</c:v>
                </c:pt>
                <c:pt idx="92">
                  <c:v>51.969032697065089</c:v>
                </c:pt>
                <c:pt idx="93">
                  <c:v>52.008262264373833</c:v>
                </c:pt>
                <c:pt idx="94">
                  <c:v>52.047166778073468</c:v>
                </c:pt>
                <c:pt idx="95">
                  <c:v>52.085752598383266</c:v>
                </c:pt>
                <c:pt idx="96">
                  <c:v>52.124025895789266</c:v>
                </c:pt>
                <c:pt idx="97">
                  <c:v>52.161992658615084</c:v>
                </c:pt>
                <c:pt idx="98">
                  <c:v>52.199658700216119</c:v>
                </c:pt>
                <c:pt idx="99">
                  <c:v>52.237029665819442</c:v>
                </c:pt>
                <c:pt idx="100">
                  <c:v>52.274111039030316</c:v>
                </c:pt>
                <c:pt idx="101">
                  <c:v>52.310908148024637</c:v>
                </c:pt>
                <c:pt idx="102">
                  <c:v>52.347426171445463</c:v>
                </c:pt>
                <c:pt idx="103">
                  <c:v>52.383670144020492</c:v>
                </c:pt>
                <c:pt idx="104">
                  <c:v>52.419644961916276</c:v>
                </c:pt>
                <c:pt idx="105">
                  <c:v>52.455355387843916</c:v>
                </c:pt>
                <c:pt idx="106">
                  <c:v>52.490806055929973</c:v>
                </c:pt>
                <c:pt idx="107">
                  <c:v>52.526001476365558</c:v>
                </c:pt>
                <c:pt idx="108">
                  <c:v>52.560946039845611</c:v>
                </c:pt>
                <c:pt idx="109">
                  <c:v>52.595644021809683</c:v>
                </c:pt>
                <c:pt idx="110">
                  <c:v>52.630099586494914</c:v>
                </c:pt>
                <c:pt idx="111">
                  <c:v>52.664316790811085</c:v>
                </c:pt>
                <c:pt idx="112">
                  <c:v>52.698299588046986</c:v>
                </c:pt>
                <c:pt idx="113">
                  <c:v>52.73205183141706</c:v>
                </c:pt>
                <c:pt idx="114">
                  <c:v>52.765577277456458</c:v>
                </c:pt>
                <c:pt idx="115">
                  <c:v>52.798879589272197</c:v>
                </c:pt>
                <c:pt idx="116">
                  <c:v>52.831962339657828</c:v>
                </c:pt>
                <c:pt idx="117">
                  <c:v>52.864829014078381</c:v>
                </c:pt>
                <c:pt idx="118">
                  <c:v>52.897483013532103</c:v>
                </c:pt>
                <c:pt idx="119">
                  <c:v>52.929927657294968</c:v>
                </c:pt>
                <c:pt idx="120">
                  <c:v>52.96216618555389</c:v>
                </c:pt>
                <c:pt idx="121">
                  <c:v>52.994201761933837</c:v>
                </c:pt>
                <c:pt idx="122">
                  <c:v>53.026037475924085</c:v>
                </c:pt>
                <c:pt idx="123">
                  <c:v>53.057676345208371</c:v>
                </c:pt>
                <c:pt idx="124">
                  <c:v>53.089121317903526</c:v>
                </c:pt>
                <c:pt idx="125">
                  <c:v>53.120375274710923</c:v>
                </c:pt>
                <c:pt idx="126">
                  <c:v>53.151441030984643</c:v>
                </c:pt>
                <c:pt idx="127">
                  <c:v>53.18232133872047</c:v>
                </c:pt>
                <c:pt idx="128">
                  <c:v>53.213018888469151</c:v>
                </c:pt>
                <c:pt idx="129">
                  <c:v>53.243536311177351</c:v>
                </c:pt>
                <c:pt idx="130">
                  <c:v>53.2738761799598</c:v>
                </c:pt>
                <c:pt idx="131">
                  <c:v>53.304041011805431</c:v>
                </c:pt>
                <c:pt idx="132">
                  <c:v>53.334033269220605</c:v>
                </c:pt>
                <c:pt idx="133">
                  <c:v>53.363855361812263</c:v>
                </c:pt>
                <c:pt idx="134">
                  <c:v>53.393509647813424</c:v>
                </c:pt>
                <c:pt idx="135">
                  <c:v>53.422998435553751</c:v>
                </c:pt>
                <c:pt idx="136">
                  <c:v>53.452323984877381</c:v>
                </c:pt>
                <c:pt idx="137">
                  <c:v>53.481488508510502</c:v>
                </c:pt>
                <c:pt idx="138">
                  <c:v>53.510494173380557</c:v>
                </c:pt>
                <c:pt idx="139">
                  <c:v>53.539343101889266</c:v>
                </c:pt>
                <c:pt idx="140">
                  <c:v>53.568037373141451</c:v>
                </c:pt>
                <c:pt idx="141">
                  <c:v>53.59657902413133</c:v>
                </c:pt>
                <c:pt idx="142">
                  <c:v>53.624970050888216</c:v>
                </c:pt>
                <c:pt idx="143">
                  <c:v>53.653212409583226</c:v>
                </c:pt>
                <c:pt idx="144">
                  <c:v>53.681308017598447</c:v>
                </c:pt>
                <c:pt idx="145">
                  <c:v>53.709258754560416</c:v>
                </c:pt>
                <c:pt idx="146">
                  <c:v>53.737066463338948</c:v>
                </c:pt>
                <c:pt idx="147">
                  <c:v>53.764732951013038</c:v>
                </c:pt>
                <c:pt idx="148">
                  <c:v>53.792259989804855</c:v>
                </c:pt>
                <c:pt idx="149">
                  <c:v>53.819649317983384</c:v>
                </c:pt>
                <c:pt idx="150">
                  <c:v>53.846902640738627</c:v>
                </c:pt>
                <c:pt idx="151">
                  <c:v>53.874021631027674</c:v>
                </c:pt>
                <c:pt idx="152">
                  <c:v>53.901007930393661</c:v>
                </c:pt>
                <c:pt idx="153">
                  <c:v>53.927863149758736</c:v>
                </c:pt>
                <c:pt idx="154">
                  <c:v>53.954588870191877</c:v>
                </c:pt>
                <c:pt idx="155">
                  <c:v>53.981186643652677</c:v>
                </c:pt>
                <c:pt idx="156">
                  <c:v>54.007657993711888</c:v>
                </c:pt>
                <c:pt idx="157">
                  <c:v>54.034004416249651</c:v>
                </c:pt>
                <c:pt idx="158">
                  <c:v>54.060227380132197</c:v>
                </c:pt>
                <c:pt idx="159">
                  <c:v>54.086328327867875</c:v>
                </c:pt>
                <c:pt idx="160">
                  <c:v>54.11230867624321</c:v>
                </c:pt>
                <c:pt idx="161">
                  <c:v>54.138169816939723</c:v>
                </c:pt>
                <c:pt idx="162">
                  <c:v>54.163913117132218</c:v>
                </c:pt>
                <c:pt idx="163">
                  <c:v>54.189539920069286</c:v>
                </c:pt>
                <c:pt idx="164">
                  <c:v>54.215051545636499</c:v>
                </c:pt>
                <c:pt idx="165">
                  <c:v>54.240449290903008</c:v>
                </c:pt>
                <c:pt idx="166">
                  <c:v>54.265734430652188</c:v>
                </c:pt>
                <c:pt idx="167">
                  <c:v>54.290908217896757</c:v>
                </c:pt>
                <c:pt idx="168">
                  <c:v>54.315971884378975</c:v>
                </c:pt>
                <c:pt idx="169">
                  <c:v>54.340926641056534</c:v>
                </c:pt>
                <c:pt idx="170">
                  <c:v>54.365773678574413</c:v>
                </c:pt>
                <c:pt idx="171">
                  <c:v>54.390514167723424</c:v>
                </c:pt>
                <c:pt idx="172">
                  <c:v>54.415149259885681</c:v>
                </c:pt>
                <c:pt idx="173">
                  <c:v>54.439680087467671</c:v>
                </c:pt>
                <c:pt idx="174">
                  <c:v>54.464107764321135</c:v>
                </c:pt>
                <c:pt idx="175">
                  <c:v>54.488433386152224</c:v>
                </c:pt>
                <c:pt idx="176">
                  <c:v>54.512658030919404</c:v>
                </c:pt>
                <c:pt idx="177">
                  <c:v>54.536782759220472</c:v>
                </c:pt>
                <c:pt idx="178">
                  <c:v>54.560808614668865</c:v>
                </c:pt>
                <c:pt idx="179">
                  <c:v>54.584736624259811</c:v>
                </c:pt>
                <c:pt idx="180">
                  <c:v>54.608567798726661</c:v>
                </c:pt>
                <c:pt idx="181">
                  <c:v>54.632303132887522</c:v>
                </c:pt>
                <c:pt idx="182">
                  <c:v>54.655943605982671</c:v>
                </c:pt>
                <c:pt idx="183">
                  <c:v>54.679490182003057</c:v>
                </c:pt>
                <c:pt idx="184">
                  <c:v>54.702943810010048</c:v>
                </c:pt>
                <c:pt idx="185">
                  <c:v>54.726305424446807</c:v>
                </c:pt>
                <c:pt idx="186">
                  <c:v>54.749575945441507</c:v>
                </c:pt>
                <c:pt idx="187">
                  <c:v>54.77275627910268</c:v>
                </c:pt>
                <c:pt idx="188">
                  <c:v>54.795847317806974</c:v>
                </c:pt>
                <c:pt idx="189">
                  <c:v>54.818849940479339</c:v>
                </c:pt>
                <c:pt idx="190">
                  <c:v>54.841765012866276</c:v>
                </c:pt>
                <c:pt idx="191">
                  <c:v>54.864593387801918</c:v>
                </c:pt>
                <c:pt idx="192">
                  <c:v>54.887335905467545</c:v>
                </c:pt>
                <c:pt idx="193">
                  <c:v>54.909993393644399</c:v>
                </c:pt>
                <c:pt idx="194">
                  <c:v>54.932566667960302</c:v>
                </c:pt>
                <c:pt idx="195">
                  <c:v>54.955056532130037</c:v>
                </c:pt>
                <c:pt idx="196">
                  <c:v>54.977463778189851</c:v>
                </c:pt>
                <c:pt idx="197">
                  <c:v>54.999789186726012</c:v>
                </c:pt>
                <c:pt idx="198">
                  <c:v>55.02203352709796</c:v>
                </c:pt>
                <c:pt idx="199">
                  <c:v>55.044197557655849</c:v>
                </c:pt>
                <c:pt idx="200">
                  <c:v>55.066282025952844</c:v>
                </c:pt>
                <c:pt idx="201">
                  <c:v>55.088287668952383</c:v>
                </c:pt>
                <c:pt idx="202">
                  <c:v>55.110215213230234</c:v>
                </c:pt>
                <c:pt idx="203">
                  <c:v>55.132065375171926</c:v>
                </c:pt>
                <c:pt idx="204">
                  <c:v>55.15383886116539</c:v>
                </c:pt>
                <c:pt idx="205">
                  <c:v>55.175536367789</c:v>
                </c:pt>
                <c:pt idx="206">
                  <c:v>55.197158581995218</c:v>
                </c:pt>
                <c:pt idx="207">
                  <c:v>55.218706181289946</c:v>
                </c:pt>
                <c:pt idx="208">
                  <c:v>55.240179833907618</c:v>
                </c:pt>
                <c:pt idx="209">
                  <c:v>55.26158019898228</c:v>
                </c:pt>
                <c:pt idx="210">
                  <c:v>55.282907926714721</c:v>
                </c:pt>
                <c:pt idx="211">
                  <c:v>55.304163658535671</c:v>
                </c:pt>
                <c:pt idx="212">
                  <c:v>55.325348027265328</c:v>
                </c:pt>
                <c:pt idx="213">
                  <c:v>55.346461657269259</c:v>
                </c:pt>
                <c:pt idx="214">
                  <c:v>55.36750516461067</c:v>
                </c:pt>
                <c:pt idx="215">
                  <c:v>55.388479157199342</c:v>
                </c:pt>
                <c:pt idx="216">
                  <c:v>55.409384234937171</c:v>
                </c:pt>
                <c:pt idx="217">
                  <c:v>55.430220989860366</c:v>
                </c:pt>
                <c:pt idx="218">
                  <c:v>55.450990006278666</c:v>
                </c:pt>
                <c:pt idx="219">
                  <c:v>55.471691860911257</c:v>
                </c:pt>
                <c:pt idx="220">
                  <c:v>55.492327123019855</c:v>
                </c:pt>
                <c:pt idx="221">
                  <c:v>55.512896354538753</c:v>
                </c:pt>
                <c:pt idx="222">
                  <c:v>55.533400110202066</c:v>
                </c:pt>
                <c:pt idx="223">
                  <c:v>55.553838937668232</c:v>
                </c:pt>
                <c:pt idx="224">
                  <c:v>55.574213377641719</c:v>
                </c:pt>
                <c:pt idx="225">
                  <c:v>55.594523963992216</c:v>
                </c:pt>
                <c:pt idx="226">
                  <c:v>55.614771223871195</c:v>
                </c:pt>
                <c:pt idx="227">
                  <c:v>55.634955677825957</c:v>
                </c:pt>
                <c:pt idx="228">
                  <c:v>55.655077839911343</c:v>
                </c:pt>
                <c:pt idx="229">
                  <c:v>55.675138217798946</c:v>
                </c:pt>
                <c:pt idx="230">
                  <c:v>55.695137312884157</c:v>
                </c:pt>
                <c:pt idx="231">
                  <c:v>55.715075620390799</c:v>
                </c:pt>
                <c:pt idx="232">
                  <c:v>55.734953629473736</c:v>
                </c:pt>
                <c:pt idx="233">
                  <c:v>55.754771823319217</c:v>
                </c:pt>
                <c:pt idx="234">
                  <c:v>55.774530679243185</c:v>
                </c:pt>
                <c:pt idx="235">
                  <c:v>55.794230668787563</c:v>
                </c:pt>
                <c:pt idx="236">
                  <c:v>55.813872257814552</c:v>
                </c:pt>
                <c:pt idx="237">
                  <c:v>55.833455906598957</c:v>
                </c:pt>
                <c:pt idx="238">
                  <c:v>55.852982069918717</c:v>
                </c:pt>
                <c:pt idx="239">
                  <c:v>55.872451197143455</c:v>
                </c:pt>
                <c:pt idx="240">
                  <c:v>55.891863732321397</c:v>
                </c:pt>
                <c:pt idx="241">
                  <c:v>55.911220114264431</c:v>
                </c:pt>
                <c:pt idx="242">
                  <c:v>55.930520776631496</c:v>
                </c:pt>
                <c:pt idx="243">
                  <c:v>55.949766148010241</c:v>
                </c:pt>
                <c:pt idx="244">
                  <c:v>55.968956651997203</c:v>
                </c:pt>
                <c:pt idx="245">
                  <c:v>55.988092707276273</c:v>
                </c:pt>
                <c:pt idx="246">
                  <c:v>56.007174727695599</c:v>
                </c:pt>
                <c:pt idx="247">
                  <c:v>56.026203122343084</c:v>
                </c:pt>
                <c:pt idx="248">
                  <c:v>56.045178295620317</c:v>
                </c:pt>
                <c:pt idx="249">
                  <c:v>56.064100647315087</c:v>
                </c:pt>
                <c:pt idx="250">
                  <c:v>56.082970572672508</c:v>
                </c:pt>
                <c:pt idx="251">
                  <c:v>56.101788462464704</c:v>
                </c:pt>
                <c:pt idx="252">
                  <c:v>56.120554703059277</c:v>
                </c:pt>
                <c:pt idx="253">
                  <c:v>56.1392696764863</c:v>
                </c:pt>
                <c:pt idx="254">
                  <c:v>56.157933760504164</c:v>
                </c:pt>
                <c:pt idx="255">
                  <c:v>56.176547328664064</c:v>
                </c:pt>
                <c:pt idx="256">
                  <c:v>56.195110750373381</c:v>
                </c:pt>
                <c:pt idx="257">
                  <c:v>56.213624390957733</c:v>
                </c:pt>
                <c:pt idx="258">
                  <c:v>56.23208861172197</c:v>
                </c:pt>
                <c:pt idx="259">
                  <c:v>56.250503770009956</c:v>
                </c:pt>
                <c:pt idx="260">
                  <c:v>56.268870219263263</c:v>
                </c:pt>
                <c:pt idx="261">
                  <c:v>56.287188309078765</c:v>
                </c:pt>
                <c:pt idx="262">
                  <c:v>56.305458385265176</c:v>
                </c:pt>
                <c:pt idx="263">
                  <c:v>56.323680789898532</c:v>
                </c:pt>
                <c:pt idx="264">
                  <c:v>56.341855861376622</c:v>
                </c:pt>
                <c:pt idx="265">
                  <c:v>56.35998393447251</c:v>
                </c:pt>
                <c:pt idx="266">
                  <c:v>56.378065340387003</c:v>
                </c:pt>
                <c:pt idx="267">
                  <c:v>56.396100406800159</c:v>
                </c:pt>
                <c:pt idx="268">
                  <c:v>56.414089457921939</c:v>
                </c:pt>
                <c:pt idx="269">
                  <c:v>56.432032814541834</c:v>
                </c:pt>
                <c:pt idx="270">
                  <c:v>56.449930794077723</c:v>
                </c:pt>
                <c:pt idx="271">
                  <c:v>56.467783710623742</c:v>
                </c:pt>
                <c:pt idx="272">
                  <c:v>56.48559187499739</c:v>
                </c:pt>
                <c:pt idx="273">
                  <c:v>56.503355594785717</c:v>
                </c:pt>
                <c:pt idx="274">
                  <c:v>56.521075174390774</c:v>
                </c:pt>
                <c:pt idx="275">
                  <c:v>56.538750915074175</c:v>
                </c:pt>
                <c:pt idx="276">
                  <c:v>56.556383115000976</c:v>
                </c:pt>
                <c:pt idx="277">
                  <c:v>56.573972069282654</c:v>
                </c:pt>
                <c:pt idx="278">
                  <c:v>56.59151807001949</c:v>
                </c:pt>
                <c:pt idx="279">
                  <c:v>56.609021406342059</c:v>
                </c:pt>
                <c:pt idx="280">
                  <c:v>56.62648236445213</c:v>
                </c:pt>
                <c:pt idx="281">
                  <c:v>56.643901227662809</c:v>
                </c:pt>
                <c:pt idx="282">
                  <c:v>56.66127827643794</c:v>
                </c:pt>
                <c:pt idx="283">
                  <c:v>56.678613788430901</c:v>
                </c:pt>
                <c:pt idx="284">
                  <c:v>56.695908038522724</c:v>
                </c:pt>
                <c:pt idx="285">
                  <c:v>56.713161298859539</c:v>
                </c:pt>
                <c:pt idx="286">
                  <c:v>56.730373838889435</c:v>
                </c:pt>
                <c:pt idx="287">
                  <c:v>56.747545925398576</c:v>
                </c:pt>
                <c:pt idx="288">
                  <c:v>56.764677822546886</c:v>
                </c:pt>
                <c:pt idx="289">
                  <c:v>56.781769791903002</c:v>
                </c:pt>
                <c:pt idx="290">
                  <c:v>56.798822092478666</c:v>
                </c:pt>
                <c:pt idx="291">
                  <c:v>56.815834980762581</c:v>
                </c:pt>
                <c:pt idx="292">
                  <c:v>56.832808710753667</c:v>
                </c:pt>
                <c:pt idx="293">
                  <c:v>56.849743533993824</c:v>
                </c:pt>
                <c:pt idx="294">
                  <c:v>56.866639699600036</c:v>
                </c:pt>
                <c:pt idx="295">
                  <c:v>56.883497454296069</c:v>
                </c:pt>
                <c:pt idx="296">
                  <c:v>56.900317042443618</c:v>
                </c:pt>
                <c:pt idx="297">
                  <c:v>56.917098706072885</c:v>
                </c:pt>
                <c:pt idx="298">
                  <c:v>56.933842684912726</c:v>
                </c:pt>
                <c:pt idx="299">
                  <c:v>56.950549216420285</c:v>
                </c:pt>
                <c:pt idx="300">
                  <c:v>56.967218535810169</c:v>
                </c:pt>
                <c:pt idx="301">
                  <c:v>56.983850876083061</c:v>
                </c:pt>
                <c:pt idx="302">
                  <c:v>57.000446468054029</c:v>
                </c:pt>
                <c:pt idx="303">
                  <c:v>57.017005540380268</c:v>
                </c:pt>
                <c:pt idx="304">
                  <c:v>57.033528319588406</c:v>
                </c:pt>
                <c:pt idx="305">
                  <c:v>57.050015030101427</c:v>
                </c:pt>
                <c:pt idx="306">
                  <c:v>57.0664658942651</c:v>
                </c:pt>
                <c:pt idx="307">
                  <c:v>57.082881132374098</c:v>
                </c:pt>
                <c:pt idx="308">
                  <c:v>57.099260962697549</c:v>
                </c:pt>
                <c:pt idx="309">
                  <c:v>57.115605601504328</c:v>
                </c:pt>
                <c:pt idx="310">
                  <c:v>57.131915263087897</c:v>
                </c:pt>
                <c:pt idx="311">
                  <c:v>57.148190159790744</c:v>
                </c:pt>
                <c:pt idx="312">
                  <c:v>57.164430502028416</c:v>
                </c:pt>
                <c:pt idx="313">
                  <c:v>57.180636498313298</c:v>
                </c:pt>
                <c:pt idx="314">
                  <c:v>57.196808355277916</c:v>
                </c:pt>
                <c:pt idx="315">
                  <c:v>57.212946277697867</c:v>
                </c:pt>
                <c:pt idx="316">
                  <c:v>57.22905046851448</c:v>
                </c:pt>
                <c:pt idx="317">
                  <c:v>57.245121128857093</c:v>
                </c:pt>
                <c:pt idx="318">
                  <c:v>57.261158458064997</c:v>
                </c:pt>
                <c:pt idx="319">
                  <c:v>57.277162653708984</c:v>
                </c:pt>
                <c:pt idx="320">
                  <c:v>57.293133911612671</c:v>
                </c:pt>
                <c:pt idx="321">
                  <c:v>57.309072425873438</c:v>
                </c:pt>
                <c:pt idx="322">
                  <c:v>57.324978388883061</c:v>
                </c:pt>
                <c:pt idx="323">
                  <c:v>57.340851991348039</c:v>
                </c:pt>
                <c:pt idx="324">
                  <c:v>57.356693422309611</c:v>
                </c:pt>
                <c:pt idx="325">
                  <c:v>57.372502869163498</c:v>
                </c:pt>
                <c:pt idx="326">
                  <c:v>57.388280517679298</c:v>
                </c:pt>
                <c:pt idx="327">
                  <c:v>57.404026552019666</c:v>
                </c:pt>
                <c:pt idx="328">
                  <c:v>57.419741154759144</c:v>
                </c:pt>
                <c:pt idx="329">
                  <c:v>57.435424506902748</c:v>
                </c:pt>
                <c:pt idx="330">
                  <c:v>57.451076787904285</c:v>
                </c:pt>
                <c:pt idx="331">
                  <c:v>57.466698175684385</c:v>
                </c:pt>
                <c:pt idx="332">
                  <c:v>57.482288846648267</c:v>
                </c:pt>
                <c:pt idx="333">
                  <c:v>57.497848975703242</c:v>
                </c:pt>
                <c:pt idx="334">
                  <c:v>57.513378736276039</c:v>
                </c:pt>
                <c:pt idx="335">
                  <c:v>57.528878300329723</c:v>
                </c:pt>
                <c:pt idx="336">
                  <c:v>57.544347838380553</c:v>
                </c:pt>
                <c:pt idx="337">
                  <c:v>57.559787519514437</c:v>
                </c:pt>
                <c:pt idx="338">
                  <c:v>57.575197511403239</c:v>
                </c:pt>
                <c:pt idx="339">
                  <c:v>57.590577980320859</c:v>
                </c:pt>
                <c:pt idx="340">
                  <c:v>57.605929091159027</c:v>
                </c:pt>
                <c:pt idx="341">
                  <c:v>57.621251007442929</c:v>
                </c:pt>
                <c:pt idx="342">
                  <c:v>57.636543891346527</c:v>
                </c:pt>
                <c:pt idx="343">
                  <c:v>57.651807903707819</c:v>
                </c:pt>
                <c:pt idx="344">
                  <c:v>57.667043204043686</c:v>
                </c:pt>
                <c:pt idx="345">
                  <c:v>57.682249950564724</c:v>
                </c:pt>
                <c:pt idx="346">
                  <c:v>57.697428300189671</c:v>
                </c:pt>
                <c:pt idx="347">
                  <c:v>57.712578408559821</c:v>
                </c:pt>
                <c:pt idx="348">
                  <c:v>57.727700430053126</c:v>
                </c:pt>
                <c:pt idx="349">
                  <c:v>57.742794517798089</c:v>
                </c:pt>
                <c:pt idx="350">
                  <c:v>57.757860823687565</c:v>
                </c:pt>
                <c:pt idx="351">
                  <c:v>57.772899498392277</c:v>
                </c:pt>
                <c:pt idx="352">
                  <c:v>57.787910691374158</c:v>
                </c:pt>
                <c:pt idx="353">
                  <c:v>57.802894550899566</c:v>
                </c:pt>
                <c:pt idx="354">
                  <c:v>57.817851224052269</c:v>
                </c:pt>
                <c:pt idx="355">
                  <c:v>57.832780856746275</c:v>
                </c:pt>
                <c:pt idx="356">
                  <c:v>57.847683593738445</c:v>
                </c:pt>
                <c:pt idx="357">
                  <c:v>57.86255957864099</c:v>
                </c:pt>
                <c:pt idx="358">
                  <c:v>57.877408953933788</c:v>
                </c:pt>
                <c:pt idx="359">
                  <c:v>57.892231860976494</c:v>
                </c:pt>
                <c:pt idx="360">
                  <c:v>57.907028440020525</c:v>
                </c:pt>
                <c:pt idx="361">
                  <c:v>57.921798830220908</c:v>
                </c:pt>
                <c:pt idx="362">
                  <c:v>57.936543169647877</c:v>
                </c:pt>
                <c:pt idx="363">
                  <c:v>57.951261595298412</c:v>
                </c:pt>
                <c:pt idx="364">
                  <c:v>57.965954243107575</c:v>
                </c:pt>
                <c:pt idx="365">
                  <c:v>57.980621247959704</c:v>
                </c:pt>
                <c:pt idx="366">
                  <c:v>57.995262743699477</c:v>
                </c:pt>
                <c:pt idx="367">
                  <c:v>58.009878863142781</c:v>
                </c:pt>
                <c:pt idx="368">
                  <c:v>58.024469738087518</c:v>
                </c:pt>
                <c:pt idx="369">
                  <c:v>58.039035499324157</c:v>
                </c:pt>
                <c:pt idx="370">
                  <c:v>58.053576276646275</c:v>
                </c:pt>
                <c:pt idx="371">
                  <c:v>58.068092198860889</c:v>
                </c:pt>
                <c:pt idx="372">
                  <c:v>58.082583393798593</c:v>
                </c:pt>
                <c:pt idx="373">
                  <c:v>58.097049988323725</c:v>
                </c:pt>
                <c:pt idx="374">
                  <c:v>58.111492108344251</c:v>
                </c:pt>
                <c:pt idx="375">
                  <c:v>58.125909878821595</c:v>
                </c:pt>
                <c:pt idx="376">
                  <c:v>58.140303423780331</c:v>
                </c:pt>
                <c:pt idx="377">
                  <c:v>58.154672866317732</c:v>
                </c:pt>
                <c:pt idx="378">
                  <c:v>58.169018328613248</c:v>
                </c:pt>
                <c:pt idx="379">
                  <c:v>58.183339931937773</c:v>
                </c:pt>
                <c:pt idx="380">
                  <c:v>58.197637796662868</c:v>
                </c:pt>
                <c:pt idx="381">
                  <c:v>58.211912042269851</c:v>
                </c:pt>
                <c:pt idx="382">
                  <c:v>58.226162787358781</c:v>
                </c:pt>
                <c:pt idx="383">
                  <c:v>58.240390149657266</c:v>
                </c:pt>
                <c:pt idx="384">
                  <c:v>58.254594246029249</c:v>
                </c:pt>
                <c:pt idx="385">
                  <c:v>58.268775192483616</c:v>
                </c:pt>
                <c:pt idx="386">
                  <c:v>58.282933104182732</c:v>
                </c:pt>
                <c:pt idx="387">
                  <c:v>58.297068095450854</c:v>
                </c:pt>
                <c:pt idx="388">
                  <c:v>58.311180279782455</c:v>
                </c:pt>
                <c:pt idx="389">
                  <c:v>58.325269769850408</c:v>
                </c:pt>
                <c:pt idx="390">
                  <c:v>58.339336677514105</c:v>
                </c:pt>
                <c:pt idx="391">
                  <c:v>58.353381113827496</c:v>
                </c:pt>
                <c:pt idx="392">
                  <c:v>58.367403189046918</c:v>
                </c:pt>
                <c:pt idx="393">
                  <c:v>58.381403012639005</c:v>
                </c:pt>
                <c:pt idx="394">
                  <c:v>58.395380693288324</c:v>
                </c:pt>
                <c:pt idx="395">
                  <c:v>58.409336338905</c:v>
                </c:pt>
                <c:pt idx="396">
                  <c:v>58.42327005663229</c:v>
                </c:pt>
                <c:pt idx="397">
                  <c:v>58.437181952853983</c:v>
                </c:pt>
                <c:pt idx="398">
                  <c:v>58.451072133201734</c:v>
                </c:pt>
                <c:pt idx="399">
                  <c:v>58.464940702562366</c:v>
                </c:pt>
                <c:pt idx="400">
                  <c:v>58.478787765084959</c:v>
                </c:pt>
                <c:pt idx="401">
                  <c:v>58.492613424188001</c:v>
                </c:pt>
                <c:pt idx="402">
                  <c:v>58.506417782566331</c:v>
                </c:pt>
                <c:pt idx="403">
                  <c:v>58.520200942198109</c:v>
                </c:pt>
                <c:pt idx="404">
                  <c:v>58.533963004351584</c:v>
                </c:pt>
                <c:pt idx="405">
                  <c:v>58.547704069591852</c:v>
                </c:pt>
                <c:pt idx="406">
                  <c:v>58.561424237787556</c:v>
                </c:pt>
                <c:pt idx="407">
                  <c:v>58.575123608117423</c:v>
                </c:pt>
                <c:pt idx="408">
                  <c:v>58.588802279076809</c:v>
                </c:pt>
                <c:pt idx="409">
                  <c:v>58.602460348484115</c:v>
                </c:pt>
                <c:pt idx="410">
                  <c:v>58.616097913487117</c:v>
                </c:pt>
                <c:pt idx="411">
                  <c:v>58.629715070569318</c:v>
                </c:pt>
                <c:pt idx="412">
                  <c:v>58.643311915556055</c:v>
                </c:pt>
                <c:pt idx="413">
                  <c:v>58.656888543620717</c:v>
                </c:pt>
                <c:pt idx="414">
                  <c:v>58.670445049290755</c:v>
                </c:pt>
                <c:pt idx="415">
                  <c:v>58.683981526453671</c:v>
                </c:pt>
                <c:pt idx="416">
                  <c:v>58.697498068362989</c:v>
                </c:pt>
                <c:pt idx="417">
                  <c:v>58.71099476764406</c:v>
                </c:pt>
                <c:pt idx="418">
                  <c:v>58.724471716299831</c:v>
                </c:pt>
                <c:pt idx="419">
                  <c:v>58.737929005716637</c:v>
                </c:pt>
                <c:pt idx="420">
                  <c:v>58.751366726669758</c:v>
                </c:pt>
                <c:pt idx="421">
                  <c:v>58.764784969329064</c:v>
                </c:pt>
                <c:pt idx="422">
                  <c:v>58.778183823264541</c:v>
                </c:pt>
                <c:pt idx="423">
                  <c:v>58.791563377451709</c:v>
                </c:pt>
                <c:pt idx="424">
                  <c:v>58.804923720277046</c:v>
                </c:pt>
                <c:pt idx="425">
                  <c:v>58.818264939543326</c:v>
                </c:pt>
                <c:pt idx="426">
                  <c:v>58.831587122474858</c:v>
                </c:pt>
                <c:pt idx="427">
                  <c:v>58.844890355722747</c:v>
                </c:pt>
                <c:pt idx="428">
                  <c:v>58.85817472537002</c:v>
                </c:pt>
                <c:pt idx="429">
                  <c:v>58.871440316936727</c:v>
                </c:pt>
                <c:pt idx="430">
                  <c:v>58.884687215384993</c:v>
                </c:pt>
                <c:pt idx="431">
                  <c:v>58.897915505123962</c:v>
                </c:pt>
                <c:pt idx="432">
                  <c:v>58.911125270014793</c:v>
                </c:pt>
                <c:pt idx="433">
                  <c:v>58.924316593375444</c:v>
                </c:pt>
                <c:pt idx="434">
                  <c:v>58.937489557985586</c:v>
                </c:pt>
                <c:pt idx="435">
                  <c:v>58.950644246091265</c:v>
                </c:pt>
                <c:pt idx="436">
                  <c:v>58.9637807394097</c:v>
                </c:pt>
                <c:pt idx="437">
                  <c:v>58.976899119133897</c:v>
                </c:pt>
                <c:pt idx="438">
                  <c:v>58.989999465937238</c:v>
                </c:pt>
                <c:pt idx="439">
                  <c:v>59.00308185997811</c:v>
                </c:pt>
                <c:pt idx="440">
                  <c:v>59.01614638090431</c:v>
                </c:pt>
                <c:pt idx="441">
                  <c:v>59.029193107857601</c:v>
                </c:pt>
                <c:pt idx="442">
                  <c:v>59.042222119478055</c:v>
                </c:pt>
                <c:pt idx="443">
                  <c:v>59.055233493908418</c:v>
                </c:pt>
                <c:pt idx="444">
                  <c:v>59.068227308798456</c:v>
                </c:pt>
                <c:pt idx="445">
                  <c:v>59.081203641309173</c:v>
                </c:pt>
                <c:pt idx="446">
                  <c:v>59.094162568117078</c:v>
                </c:pt>
                <c:pt idx="447">
                  <c:v>59.107104165418342</c:v>
                </c:pt>
                <c:pt idx="448">
                  <c:v>59.120028508932876</c:v>
                </c:pt>
                <c:pt idx="449">
                  <c:v>59.132935673908491</c:v>
                </c:pt>
                <c:pt idx="450">
                  <c:v>59.145825735124902</c:v>
                </c:pt>
                <c:pt idx="451">
                  <c:v>59.1586987668977</c:v>
                </c:pt>
                <c:pt idx="452">
                  <c:v>59.171554843082355</c:v>
                </c:pt>
                <c:pt idx="453">
                  <c:v>59.184394037078086</c:v>
                </c:pt>
                <c:pt idx="454">
                  <c:v>59.19721642183174</c:v>
                </c:pt>
                <c:pt idx="455">
                  <c:v>59.210022069841649</c:v>
                </c:pt>
                <c:pt idx="456">
                  <c:v>59.222811053161365</c:v>
                </c:pt>
                <c:pt idx="457">
                  <c:v>59.235583443403442</c:v>
                </c:pt>
                <c:pt idx="458">
                  <c:v>59.248339311743152</c:v>
                </c:pt>
                <c:pt idx="459">
                  <c:v>59.261078728922101</c:v>
                </c:pt>
                <c:pt idx="460">
                  <c:v>59.273801765251946</c:v>
                </c:pt>
                <c:pt idx="461">
                  <c:v>59.286508490617877</c:v>
                </c:pt>
                <c:pt idx="462">
                  <c:v>59.299198974482287</c:v>
                </c:pt>
                <c:pt idx="463">
                  <c:v>59.311873285888176</c:v>
                </c:pt>
                <c:pt idx="464">
                  <c:v>59.324531493462736</c:v>
                </c:pt>
                <c:pt idx="465">
                  <c:v>59.3371736654207</c:v>
                </c:pt>
                <c:pt idx="466">
                  <c:v>59.349799869567832</c:v>
                </c:pt>
                <c:pt idx="467">
                  <c:v>59.36241017330422</c:v>
                </c:pt>
                <c:pt idx="468">
                  <c:v>59.375004643627697</c:v>
                </c:pt>
                <c:pt idx="469">
                  <c:v>59.387583347137088</c:v>
                </c:pt>
                <c:pt idx="470">
                  <c:v>59.400146350035477</c:v>
                </c:pt>
                <c:pt idx="471">
                  <c:v>59.412693718133482</c:v>
                </c:pt>
                <c:pt idx="472">
                  <c:v>59.425225516852421</c:v>
                </c:pt>
                <c:pt idx="473">
                  <c:v>59.437741811227504</c:v>
                </c:pt>
                <c:pt idx="474">
                  <c:v>59.450242665910956</c:v>
                </c:pt>
                <c:pt idx="475">
                  <c:v>59.462728145175134</c:v>
                </c:pt>
                <c:pt idx="476">
                  <c:v>59.475198312915595</c:v>
                </c:pt>
                <c:pt idx="477">
                  <c:v>59.487653232654111</c:v>
                </c:pt>
                <c:pt idx="478">
                  <c:v>59.500092967541747</c:v>
                </c:pt>
                <c:pt idx="479">
                  <c:v>59.512517580361788</c:v>
                </c:pt>
                <c:pt idx="480">
                  <c:v>59.524927133532692</c:v>
                </c:pt>
                <c:pt idx="481">
                  <c:v>59.537321689111053</c:v>
                </c:pt>
                <c:pt idx="482">
                  <c:v>59.549701308794418</c:v>
                </c:pt>
                <c:pt idx="483">
                  <c:v>59.562066053924248</c:v>
                </c:pt>
                <c:pt idx="484">
                  <c:v>59.57441598548867</c:v>
                </c:pt>
                <c:pt idx="485">
                  <c:v>59.586751164125324</c:v>
                </c:pt>
                <c:pt idx="486">
                  <c:v>59.599071650124124</c:v>
                </c:pt>
                <c:pt idx="487">
                  <c:v>59.611377503430035</c:v>
                </c:pt>
                <c:pt idx="488">
                  <c:v>59.623668783645755</c:v>
                </c:pt>
                <c:pt idx="489">
                  <c:v>59.635945550034428</c:v>
                </c:pt>
                <c:pt idx="490">
                  <c:v>59.648207861522344</c:v>
                </c:pt>
                <c:pt idx="491">
                  <c:v>59.660455776701554</c:v>
                </c:pt>
                <c:pt idx="492">
                  <c:v>59.672689353832467</c:v>
                </c:pt>
                <c:pt idx="493">
                  <c:v>59.684908650846509</c:v>
                </c:pt>
                <c:pt idx="494">
                  <c:v>59.697113725348579</c:v>
                </c:pt>
                <c:pt idx="495">
                  <c:v>59.709304634619734</c:v>
                </c:pt>
                <c:pt idx="496">
                  <c:v>59.721481435619566</c:v>
                </c:pt>
                <c:pt idx="497">
                  <c:v>59.73364418498879</c:v>
                </c:pt>
                <c:pt idx="498">
                  <c:v>59.745792939051668</c:v>
                </c:pt>
                <c:pt idx="499">
                  <c:v>59.757927753818471</c:v>
                </c:pt>
                <c:pt idx="500">
                  <c:v>59.77004868498787</c:v>
                </c:pt>
                <c:pt idx="501">
                  <c:v>59.782155787949371</c:v>
                </c:pt>
                <c:pt idx="502">
                  <c:v>59.794249117785668</c:v>
                </c:pt>
                <c:pt idx="503">
                  <c:v>59.806328729274988</c:v>
                </c:pt>
                <c:pt idx="504">
                  <c:v>59.818394676893462</c:v>
                </c:pt>
                <c:pt idx="505">
                  <c:v>59.830447014817331</c:v>
                </c:pt>
                <c:pt idx="506">
                  <c:v>59.842485796925359</c:v>
                </c:pt>
                <c:pt idx="507">
                  <c:v>59.854511076800989</c:v>
                </c:pt>
                <c:pt idx="508">
                  <c:v>59.866522907734655</c:v>
                </c:pt>
                <c:pt idx="509">
                  <c:v>59.878521342725961</c:v>
                </c:pt>
                <c:pt idx="510">
                  <c:v>59.890506434485893</c:v>
                </c:pt>
                <c:pt idx="511">
                  <c:v>59.902478235438977</c:v>
                </c:pt>
                <c:pt idx="512">
                  <c:v>59.914436797725465</c:v>
                </c:pt>
                <c:pt idx="513">
                  <c:v>59.926382173203464</c:v>
                </c:pt>
                <c:pt idx="514">
                  <c:v>59.938314413451032</c:v>
                </c:pt>
                <c:pt idx="515">
                  <c:v>59.950233569768308</c:v>
                </c:pt>
                <c:pt idx="516">
                  <c:v>59.962139693179552</c:v>
                </c:pt>
                <c:pt idx="517">
                  <c:v>59.974032834435228</c:v>
                </c:pt>
                <c:pt idx="518">
                  <c:v>59.985913044014026</c:v>
                </c:pt>
                <c:pt idx="519">
                  <c:v>59.997780372124922</c:v>
                </c:pt>
                <c:pt idx="520">
                  <c:v>60.009634868709085</c:v>
                </c:pt>
                <c:pt idx="521">
                  <c:v>60.021476583441959</c:v>
                </c:pt>
                <c:pt idx="522">
                  <c:v>60.033305565735205</c:v>
                </c:pt>
                <c:pt idx="523">
                  <c:v>60.045121864738583</c:v>
                </c:pt>
                <c:pt idx="524">
                  <c:v>60.056925529341939</c:v>
                </c:pt>
                <c:pt idx="525">
                  <c:v>60.068716608177105</c:v>
                </c:pt>
                <c:pt idx="526">
                  <c:v>60.0804951496198</c:v>
                </c:pt>
                <c:pt idx="527">
                  <c:v>60.092261201791445</c:v>
                </c:pt>
                <c:pt idx="528">
                  <c:v>60.104014812561111</c:v>
                </c:pt>
                <c:pt idx="529">
                  <c:v>60.115756029547292</c:v>
                </c:pt>
                <c:pt idx="530">
                  <c:v>60.127484900119754</c:v>
                </c:pt>
                <c:pt idx="531">
                  <c:v>60.139201471401307</c:v>
                </c:pt>
                <c:pt idx="532">
                  <c:v>60.150905790269697</c:v>
                </c:pt>
                <c:pt idx="533">
                  <c:v>60.162597903359234</c:v>
                </c:pt>
                <c:pt idx="534">
                  <c:v>60.174277857062677</c:v>
                </c:pt>
                <c:pt idx="535">
                  <c:v>60.185945697532894</c:v>
                </c:pt>
                <c:pt idx="536">
                  <c:v>60.197601470684639</c:v>
                </c:pt>
                <c:pt idx="537">
                  <c:v>60.209245222196223</c:v>
                </c:pt>
                <c:pt idx="538">
                  <c:v>60.220876997511262</c:v>
                </c:pt>
                <c:pt idx="539">
                  <c:v>60.232496841840288</c:v>
                </c:pt>
                <c:pt idx="540">
                  <c:v>60.244104800162475</c:v>
                </c:pt>
                <c:pt idx="541">
                  <c:v>60.255700917227266</c:v>
                </c:pt>
                <c:pt idx="542">
                  <c:v>60.267285237556003</c:v>
                </c:pt>
                <c:pt idx="543">
                  <c:v>60.278857805443536</c:v>
                </c:pt>
                <c:pt idx="544">
                  <c:v>60.290418664959894</c:v>
                </c:pt>
                <c:pt idx="545">
                  <c:v>60.301967859951802</c:v>
                </c:pt>
                <c:pt idx="546">
                  <c:v>60.313505434044259</c:v>
                </c:pt>
                <c:pt idx="547">
                  <c:v>60.325031430642213</c:v>
                </c:pt>
                <c:pt idx="548">
                  <c:v>60.336545892931944</c:v>
                </c:pt>
                <c:pt idx="549">
                  <c:v>60.348048863882752</c:v>
                </c:pt>
                <c:pt idx="550">
                  <c:v>60.359540386248369</c:v>
                </c:pt>
                <c:pt idx="551">
                  <c:v>60.371020502568562</c:v>
                </c:pt>
                <c:pt idx="552">
                  <c:v>60.382489255170555</c:v>
                </c:pt>
                <c:pt idx="553">
                  <c:v>60.393946686170537</c:v>
                </c:pt>
                <c:pt idx="554">
                  <c:v>60.405392837475162</c:v>
                </c:pt>
                <c:pt idx="555">
                  <c:v>60.416827750782964</c:v>
                </c:pt>
                <c:pt idx="556">
                  <c:v>60.428251467585838</c:v>
                </c:pt>
                <c:pt idx="557">
                  <c:v>60.439664029170451</c:v>
                </c:pt>
                <c:pt idx="558">
                  <c:v>60.451065476619647</c:v>
                </c:pt>
                <c:pt idx="559">
                  <c:v>60.462455850813903</c:v>
                </c:pt>
                <c:pt idx="560">
                  <c:v>60.473835192432695</c:v>
                </c:pt>
                <c:pt idx="561">
                  <c:v>60.485203541955869</c:v>
                </c:pt>
                <c:pt idx="562">
                  <c:v>60.496560939665045</c:v>
                </c:pt>
                <c:pt idx="563">
                  <c:v>60.507907425644959</c:v>
                </c:pt>
                <c:pt idx="564">
                  <c:v>60.519243039784783</c:v>
                </c:pt>
                <c:pt idx="565">
                  <c:v>60.530567821779549</c:v>
                </c:pt>
                <c:pt idx="566">
                  <c:v>60.541881811131383</c:v>
                </c:pt>
                <c:pt idx="567">
                  <c:v>60.553185047150848</c:v>
                </c:pt>
                <c:pt idx="568">
                  <c:v>60.564477568958274</c:v>
                </c:pt>
                <c:pt idx="569">
                  <c:v>60.57575941548501</c:v>
                </c:pt>
                <c:pt idx="570">
                  <c:v>60.58703062547476</c:v>
                </c:pt>
                <c:pt idx="571">
                  <c:v>60.598291237484773</c:v>
                </c:pt>
                <c:pt idx="572">
                  <c:v>60.60954128988719</c:v>
                </c:pt>
                <c:pt idx="573">
                  <c:v>60.620780820870223</c:v>
                </c:pt>
                <c:pt idx="574">
                  <c:v>60.632009868439432</c:v>
                </c:pt>
                <c:pt idx="575">
                  <c:v>60.643228470418933</c:v>
                </c:pt>
                <c:pt idx="576">
                  <c:v>60.654436664452646</c:v>
                </c:pt>
                <c:pt idx="577">
                  <c:v>60.665634488005452</c:v>
                </c:pt>
                <c:pt idx="578">
                  <c:v>60.676821978364458</c:v>
                </c:pt>
                <c:pt idx="579">
                  <c:v>60.687999172640104</c:v>
                </c:pt>
                <c:pt idx="580">
                  <c:v>60.699166107767418</c:v>
                </c:pt>
                <c:pt idx="581">
                  <c:v>60.71032282050713</c:v>
                </c:pt>
                <c:pt idx="582">
                  <c:v>60.721469347446856</c:v>
                </c:pt>
                <c:pt idx="583">
                  <c:v>60.73260572500223</c:v>
                </c:pt>
                <c:pt idx="584">
                  <c:v>60.743731989418059</c:v>
                </c:pt>
                <c:pt idx="585">
                  <c:v>60.754848176769457</c:v>
                </c:pt>
                <c:pt idx="586">
                  <c:v>60.765954322962941</c:v>
                </c:pt>
                <c:pt idx="587">
                  <c:v>60.777050463737545</c:v>
                </c:pt>
                <c:pt idx="588">
                  <c:v>60.788136634665946</c:v>
                </c:pt>
                <c:pt idx="589">
                  <c:v>60.799212871155547</c:v>
                </c:pt>
                <c:pt idx="590">
                  <c:v>60.81027920844955</c:v>
                </c:pt>
                <c:pt idx="591">
                  <c:v>60.821335681628035</c:v>
                </c:pt>
                <c:pt idx="592">
                  <c:v>60.832382325609032</c:v>
                </c:pt>
                <c:pt idx="593">
                  <c:v>60.843419175149577</c:v>
                </c:pt>
                <c:pt idx="594">
                  <c:v>60.854446264846757</c:v>
                </c:pt>
                <c:pt idx="595">
                  <c:v>60.865463629138766</c:v>
                </c:pt>
                <c:pt idx="596">
                  <c:v>60.876471302305895</c:v>
                </c:pt>
                <c:pt idx="597">
                  <c:v>60.887469318471602</c:v>
                </c:pt>
                <c:pt idx="598">
                  <c:v>60.89845771160352</c:v>
                </c:pt>
                <c:pt idx="599">
                  <c:v>60.909436515514436</c:v>
                </c:pt>
                <c:pt idx="600">
                  <c:v>60.920405763863343</c:v>
                </c:pt>
                <c:pt idx="601">
                  <c:v>60.931365490156331</c:v>
                </c:pt>
                <c:pt idx="602">
                  <c:v>60.942315727747705</c:v>
                </c:pt>
                <c:pt idx="603">
                  <c:v>60.953256509840855</c:v>
                </c:pt>
                <c:pt idx="604">
                  <c:v>60.964187869489265</c:v>
                </c:pt>
                <c:pt idx="605">
                  <c:v>60.975109839597472</c:v>
                </c:pt>
                <c:pt idx="606">
                  <c:v>60.986022452922015</c:v>
                </c:pt>
                <c:pt idx="607">
                  <c:v>60.996925742072371</c:v>
                </c:pt>
                <c:pt idx="608">
                  <c:v>61.007819739511895</c:v>
                </c:pt>
                <c:pt idx="609">
                  <c:v>61.018704477558785</c:v>
                </c:pt>
                <c:pt idx="610">
                  <c:v>61.029579988386921</c:v>
                </c:pt>
                <c:pt idx="611">
                  <c:v>61.040446304026887</c:v>
                </c:pt>
                <c:pt idx="612">
                  <c:v>61.051303456366789</c:v>
                </c:pt>
                <c:pt idx="613">
                  <c:v>61.062151477153186</c:v>
                </c:pt>
                <c:pt idx="614">
                  <c:v>61.072990397992015</c:v>
                </c:pt>
                <c:pt idx="615">
                  <c:v>61.083820250349447</c:v>
                </c:pt>
                <c:pt idx="616">
                  <c:v>61.09464106555275</c:v>
                </c:pt>
                <c:pt idx="617">
                  <c:v>61.10545287479119</c:v>
                </c:pt>
                <c:pt idx="618">
                  <c:v>61.116255709116892</c:v>
                </c:pt>
                <c:pt idx="619">
                  <c:v>61.127049599445712</c:v>
                </c:pt>
                <c:pt idx="620">
                  <c:v>61.137834576558028</c:v>
                </c:pt>
                <c:pt idx="621">
                  <c:v>61.148610671099682</c:v>
                </c:pt>
                <c:pt idx="622">
                  <c:v>61.159377913582752</c:v>
                </c:pt>
                <c:pt idx="623">
                  <c:v>61.17013633438637</c:v>
                </c:pt>
                <c:pt idx="624">
                  <c:v>61.180885963757639</c:v>
                </c:pt>
                <c:pt idx="625">
                  <c:v>61.191626831812343</c:v>
                </c:pt>
                <c:pt idx="626">
                  <c:v>61.202358968535826</c:v>
                </c:pt>
                <c:pt idx="627">
                  <c:v>61.213082403783801</c:v>
                </c:pt>
                <c:pt idx="628">
                  <c:v>61.223797167283109</c:v>
                </c:pt>
                <c:pt idx="629">
                  <c:v>61.23450328863256</c:v>
                </c:pt>
                <c:pt idx="630">
                  <c:v>61.245200797303688</c:v>
                </c:pt>
                <c:pt idx="631">
                  <c:v>61.255889722641562</c:v>
                </c:pt>
                <c:pt idx="632">
                  <c:v>61.266570093865546</c:v>
                </c:pt>
                <c:pt idx="633">
                  <c:v>61.277241940070056</c:v>
                </c:pt>
                <c:pt idx="634">
                  <c:v>61.287905290225353</c:v>
                </c:pt>
                <c:pt idx="635">
                  <c:v>61.298560173178295</c:v>
                </c:pt>
                <c:pt idx="636">
                  <c:v>61.309206617653089</c:v>
                </c:pt>
                <c:pt idx="637">
                  <c:v>61.31984465225203</c:v>
                </c:pt>
                <c:pt idx="638">
                  <c:v>61.330474305456249</c:v>
                </c:pt>
                <c:pt idx="639">
                  <c:v>61.34109560562645</c:v>
                </c:pt>
                <c:pt idx="640">
                  <c:v>61.351708581003649</c:v>
                </c:pt>
                <c:pt idx="641">
                  <c:v>61.362313259709886</c:v>
                </c:pt>
                <c:pt idx="642">
                  <c:v>61.372909669748957</c:v>
                </c:pt>
                <c:pt idx="643">
                  <c:v>61.383497839007113</c:v>
                </c:pt>
                <c:pt idx="644">
                  <c:v>61.394077795253786</c:v>
                </c:pt>
                <c:pt idx="645">
                  <c:v>61.40464956614229</c:v>
                </c:pt>
                <c:pt idx="646">
                  <c:v>61.415213179210518</c:v>
                </c:pt>
                <c:pt idx="647">
                  <c:v>61.425768661881627</c:v>
                </c:pt>
                <c:pt idx="648">
                  <c:v>61.436316041464728</c:v>
                </c:pt>
                <c:pt idx="649">
                  <c:v>61.446855345155583</c:v>
                </c:pt>
                <c:pt idx="650">
                  <c:v>61.457386600037275</c:v>
                </c:pt>
                <c:pt idx="651">
                  <c:v>61.467909833080888</c:v>
                </c:pt>
                <c:pt idx="652">
                  <c:v>61.478425071146155</c:v>
                </c:pt>
                <c:pt idx="653">
                  <c:v>61.488932340982146</c:v>
                </c:pt>
                <c:pt idx="654">
                  <c:v>61.499431669227903</c:v>
                </c:pt>
                <c:pt idx="655">
                  <c:v>61.509923082413131</c:v>
                </c:pt>
                <c:pt idx="656">
                  <c:v>61.520406606958787</c:v>
                </c:pt>
                <c:pt idx="657">
                  <c:v>61.530882269177795</c:v>
                </c:pt>
                <c:pt idx="658">
                  <c:v>61.541350095275618</c:v>
                </c:pt>
                <c:pt idx="659">
                  <c:v>61.551810111350939</c:v>
                </c:pt>
                <c:pt idx="660">
                  <c:v>61.562262343396277</c:v>
                </c:pt>
                <c:pt idx="661">
                  <c:v>61.572706817298616</c:v>
                </c:pt>
                <c:pt idx="662">
                  <c:v>61.583143558840014</c:v>
                </c:pt>
                <c:pt idx="663">
                  <c:v>61.593572593698219</c:v>
                </c:pt>
                <c:pt idx="664">
                  <c:v>61.603993947447314</c:v>
                </c:pt>
                <c:pt idx="665">
                  <c:v>61.614407645558266</c:v>
                </c:pt>
                <c:pt idx="666">
                  <c:v>61.62481371339959</c:v>
                </c:pt>
                <c:pt idx="667">
                  <c:v>61.635212176237914</c:v>
                </c:pt>
                <c:pt idx="668">
                  <c:v>61.645603059238567</c:v>
                </c:pt>
                <c:pt idx="669">
                  <c:v>61.6559863874662</c:v>
                </c:pt>
                <c:pt idx="670">
                  <c:v>61.666362185885333</c:v>
                </c:pt>
                <c:pt idx="671">
                  <c:v>61.67673047936097</c:v>
                </c:pt>
                <c:pt idx="672">
                  <c:v>61.687091292659176</c:v>
                </c:pt>
                <c:pt idx="673">
                  <c:v>61.697444650447615</c:v>
                </c:pt>
                <c:pt idx="674">
                  <c:v>61.707790577296151</c:v>
                </c:pt>
                <c:pt idx="675">
                  <c:v>61.718129097677412</c:v>
                </c:pt>
                <c:pt idx="676">
                  <c:v>61.728460235967347</c:v>
                </c:pt>
                <c:pt idx="677">
                  <c:v>61.738784016445756</c:v>
                </c:pt>
                <c:pt idx="678">
                  <c:v>61.749100463296898</c:v>
                </c:pt>
                <c:pt idx="679">
                  <c:v>61.759409600609978</c:v>
                </c:pt>
                <c:pt idx="680">
                  <c:v>61.769711452379774</c:v>
                </c:pt>
                <c:pt idx="681">
                  <c:v>61.780006042507068</c:v>
                </c:pt>
                <c:pt idx="682">
                  <c:v>61.790293394799285</c:v>
                </c:pt>
                <c:pt idx="683">
                  <c:v>61.800573532971001</c:v>
                </c:pt>
                <c:pt idx="684">
                  <c:v>61.8108464806444</c:v>
                </c:pt>
                <c:pt idx="685">
                  <c:v>61.821112261349917</c:v>
                </c:pt>
                <c:pt idx="686">
                  <c:v>61.831370898526664</c:v>
                </c:pt>
                <c:pt idx="687">
                  <c:v>61.841622415523041</c:v>
                </c:pt>
                <c:pt idx="688">
                  <c:v>61.851866835597136</c:v>
                </c:pt>
                <c:pt idx="689">
                  <c:v>61.862104181917331</c:v>
                </c:pt>
                <c:pt idx="690">
                  <c:v>61.872334477562795</c:v>
                </c:pt>
                <c:pt idx="691">
                  <c:v>61.88255774552394</c:v>
                </c:pt>
                <c:pt idx="692">
                  <c:v>61.892774008703</c:v>
                </c:pt>
                <c:pt idx="693">
                  <c:v>61.902983289914431</c:v>
                </c:pt>
                <c:pt idx="694">
                  <c:v>61.91318561188551</c:v>
                </c:pt>
                <c:pt idx="695">
                  <c:v>61.923380997256736</c:v>
                </c:pt>
                <c:pt idx="696">
                  <c:v>61.933569468582377</c:v>
                </c:pt>
                <c:pt idx="697">
                  <c:v>61.943751048330938</c:v>
                </c:pt>
                <c:pt idx="698">
                  <c:v>61.953925758885617</c:v>
                </c:pt>
                <c:pt idx="699">
                  <c:v>61.964093622544837</c:v>
                </c:pt>
                <c:pt idx="700">
                  <c:v>61.974254661522657</c:v>
                </c:pt>
                <c:pt idx="701">
                  <c:v>61.98440889794928</c:v>
                </c:pt>
                <c:pt idx="702">
                  <c:v>61.994556353871516</c:v>
                </c:pt>
                <c:pt idx="703">
                  <c:v>62.00469705125326</c:v>
                </c:pt>
                <c:pt idx="704">
                  <c:v>62.014831011975907</c:v>
                </c:pt>
                <c:pt idx="705">
                  <c:v>62.024958257838868</c:v>
                </c:pt>
                <c:pt idx="706">
                  <c:v>62.035078810559995</c:v>
                </c:pt>
                <c:pt idx="707">
                  <c:v>62.04519269177603</c:v>
                </c:pt>
                <c:pt idx="708">
                  <c:v>62.055299923043052</c:v>
                </c:pt>
                <c:pt idx="709">
                  <c:v>62.065400525836949</c:v>
                </c:pt>
                <c:pt idx="710">
                  <c:v>62.075494521553843</c:v>
                </c:pt>
                <c:pt idx="711">
                  <c:v>62.085581931510511</c:v>
                </c:pt>
                <c:pt idx="712">
                  <c:v>62.095662776944863</c:v>
                </c:pt>
                <c:pt idx="713">
                  <c:v>62.10573707901635</c:v>
                </c:pt>
                <c:pt idx="714">
                  <c:v>62.115804858806399</c:v>
                </c:pt>
                <c:pt idx="715">
                  <c:v>62.125866137318845</c:v>
                </c:pt>
                <c:pt idx="716">
                  <c:v>62.135920935480343</c:v>
                </c:pt>
                <c:pt idx="717">
                  <c:v>62.145969274140811</c:v>
                </c:pt>
                <c:pt idx="718">
                  <c:v>62.156011174073846</c:v>
                </c:pt>
                <c:pt idx="719">
                  <c:v>62.166046655977112</c:v>
                </c:pt>
                <c:pt idx="720">
                  <c:v>62.176075740472818</c:v>
                </c:pt>
                <c:pt idx="721">
                  <c:v>62.186098448108048</c:v>
                </c:pt>
                <c:pt idx="722">
                  <c:v>62.196114799355222</c:v>
                </c:pt>
                <c:pt idx="723">
                  <c:v>62.206124814612515</c:v>
                </c:pt>
                <c:pt idx="724">
                  <c:v>62.2161285142042</c:v>
                </c:pt>
                <c:pt idx="725">
                  <c:v>62.226125918381108</c:v>
                </c:pt>
                <c:pt idx="726">
                  <c:v>62.236117047320988</c:v>
                </c:pt>
                <c:pt idx="727">
                  <c:v>62.246101921128918</c:v>
                </c:pt>
                <c:pt idx="728">
                  <c:v>62.256080559837727</c:v>
                </c:pt>
                <c:pt idx="729">
                  <c:v>62.266052983408301</c:v>
                </c:pt>
                <c:pt idx="730">
                  <c:v>62.276019211730073</c:v>
                </c:pt>
                <c:pt idx="731">
                  <c:v>62.285979264621325</c:v>
                </c:pt>
                <c:pt idx="732">
                  <c:v>62.29593316182963</c:v>
                </c:pt>
                <c:pt idx="733">
                  <c:v>62.305880923032191</c:v>
                </c:pt>
                <c:pt idx="734">
                  <c:v>62.315822567836229</c:v>
                </c:pt>
                <c:pt idx="735">
                  <c:v>62.325758115779379</c:v>
                </c:pt>
                <c:pt idx="736">
                  <c:v>62.335687586330039</c:v>
                </c:pt>
                <c:pt idx="737">
                  <c:v>62.345610998887771</c:v>
                </c:pt>
                <c:pt idx="738">
                  <c:v>62.355528372783589</c:v>
                </c:pt>
                <c:pt idx="739">
                  <c:v>62.365439727280446</c:v>
                </c:pt>
                <c:pt idx="740">
                  <c:v>62.375345081573485</c:v>
                </c:pt>
                <c:pt idx="741">
                  <c:v>62.385244454790474</c:v>
                </c:pt>
                <c:pt idx="742">
                  <c:v>62.39513786599214</c:v>
                </c:pt>
                <c:pt idx="743">
                  <c:v>62.405025334172507</c:v>
                </c:pt>
                <c:pt idx="744">
                  <c:v>62.414906878259259</c:v>
                </c:pt>
                <c:pt idx="745">
                  <c:v>62.42478251711411</c:v>
                </c:pt>
                <c:pt idx="746">
                  <c:v>62.43465226953316</c:v>
                </c:pt>
                <c:pt idx="747">
                  <c:v>62.444516154247196</c:v>
                </c:pt>
                <c:pt idx="748">
                  <c:v>62.454374189922063</c:v>
                </c:pt>
                <c:pt idx="749">
                  <c:v>62.464226395159031</c:v>
                </c:pt>
                <c:pt idx="750">
                  <c:v>62.474072788495093</c:v>
                </c:pt>
                <c:pt idx="751">
                  <c:v>62.483913388403323</c:v>
                </c:pt>
                <c:pt idx="752">
                  <c:v>62.49374821329323</c:v>
                </c:pt>
                <c:pt idx="753">
                  <c:v>62.503577281511049</c:v>
                </c:pt>
                <c:pt idx="754">
                  <c:v>62.51340061134011</c:v>
                </c:pt>
                <c:pt idx="755">
                  <c:v>62.523218221001152</c:v>
                </c:pt>
                <c:pt idx="756">
                  <c:v>62.533030128652655</c:v>
                </c:pt>
                <c:pt idx="757">
                  <c:v>62.54283635239117</c:v>
                </c:pt>
                <c:pt idx="758">
                  <c:v>62.552636910251621</c:v>
                </c:pt>
                <c:pt idx="759">
                  <c:v>62.562431820207649</c:v>
                </c:pt>
                <c:pt idx="760">
                  <c:v>62.572221100171944</c:v>
                </c:pt>
                <c:pt idx="761">
                  <c:v>62.582004767996516</c:v>
                </c:pt>
                <c:pt idx="762">
                  <c:v>62.591782841473048</c:v>
                </c:pt>
                <c:pt idx="763">
                  <c:v>62.601555338333192</c:v>
                </c:pt>
                <c:pt idx="764">
                  <c:v>62.611322276248913</c:v>
                </c:pt>
                <c:pt idx="765">
                  <c:v>62.621083672832746</c:v>
                </c:pt>
                <c:pt idx="766">
                  <c:v>62.630839545638139</c:v>
                </c:pt>
                <c:pt idx="767">
                  <c:v>62.640589912159761</c:v>
                </c:pt>
                <c:pt idx="768">
                  <c:v>62.650334789833764</c:v>
                </c:pt>
                <c:pt idx="769">
                  <c:v>62.660074196038167</c:v>
                </c:pt>
                <c:pt idx="770">
                  <c:v>62.669808148093047</c:v>
                </c:pt>
                <c:pt idx="771">
                  <c:v>62.679536663260961</c:v>
                </c:pt>
                <c:pt idx="772">
                  <c:v>62.689259758747106</c:v>
                </c:pt>
                <c:pt idx="773">
                  <c:v>62.698977451699747</c:v>
                </c:pt>
                <c:pt idx="774">
                  <c:v>62.708689759210422</c:v>
                </c:pt>
                <c:pt idx="775">
                  <c:v>62.71839669831423</c:v>
                </c:pt>
                <c:pt idx="776">
                  <c:v>62.728098285990207</c:v>
                </c:pt>
                <c:pt idx="777">
                  <c:v>62.737794539161499</c:v>
                </c:pt>
                <c:pt idx="778">
                  <c:v>62.74748547469575</c:v>
                </c:pt>
                <c:pt idx="779">
                  <c:v>62.757171109405306</c:v>
                </c:pt>
                <c:pt idx="780">
                  <c:v>62.766851460047533</c:v>
                </c:pt>
                <c:pt idx="781">
                  <c:v>62.776526543325126</c:v>
                </c:pt>
                <c:pt idx="782">
                  <c:v>62.786196375886327</c:v>
                </c:pt>
                <c:pt idx="783">
                  <c:v>62.795860974325215</c:v>
                </c:pt>
                <c:pt idx="784">
                  <c:v>62.805520355182068</c:v>
                </c:pt>
                <c:pt idx="785">
                  <c:v>62.815174534943473</c:v>
                </c:pt>
                <c:pt idx="786">
                  <c:v>62.824823530042771</c:v>
                </c:pt>
                <c:pt idx="787">
                  <c:v>62.834467356860202</c:v>
                </c:pt>
                <c:pt idx="788">
                  <c:v>62.844106031723236</c:v>
                </c:pt>
                <c:pt idx="789">
                  <c:v>62.853739570906825</c:v>
                </c:pt>
                <c:pt idx="790">
                  <c:v>62.863367990633648</c:v>
                </c:pt>
                <c:pt idx="791">
                  <c:v>62.872991307074422</c:v>
                </c:pt>
                <c:pt idx="792">
                  <c:v>62.88260953634812</c:v>
                </c:pt>
                <c:pt idx="793">
                  <c:v>62.892222694522239</c:v>
                </c:pt>
                <c:pt idx="794">
                  <c:v>62.901830797613094</c:v>
                </c:pt>
                <c:pt idx="795">
                  <c:v>62.91143386158604</c:v>
                </c:pt>
                <c:pt idx="796">
                  <c:v>62.921031902355715</c:v>
                </c:pt>
                <c:pt idx="797">
                  <c:v>62.930624935786348</c:v>
                </c:pt>
                <c:pt idx="798">
                  <c:v>62.940212977691971</c:v>
                </c:pt>
                <c:pt idx="799">
                  <c:v>62.949796043836663</c:v>
                </c:pt>
                <c:pt idx="800">
                  <c:v>62.959374149934838</c:v>
                </c:pt>
                <c:pt idx="801">
                  <c:v>62.968947311651483</c:v>
                </c:pt>
                <c:pt idx="802">
                  <c:v>62.978515544602352</c:v>
                </c:pt>
                <c:pt idx="803">
                  <c:v>62.988078864354314</c:v>
                </c:pt>
                <c:pt idx="804">
                  <c:v>62.99763728642548</c:v>
                </c:pt>
                <c:pt idx="805">
                  <c:v>63.007190826285552</c:v>
                </c:pt>
                <c:pt idx="806">
                  <c:v>63.016739499355992</c:v>
                </c:pt>
                <c:pt idx="807">
                  <c:v>63.026283321010276</c:v>
                </c:pt>
                <c:pt idx="808">
                  <c:v>63.035822306574168</c:v>
                </c:pt>
                <c:pt idx="809">
                  <c:v>63.04535647132591</c:v>
                </c:pt>
                <c:pt idx="810">
                  <c:v>63.054885830496488</c:v>
                </c:pt>
                <c:pt idx="811">
                  <c:v>63.064410399269867</c:v>
                </c:pt>
                <c:pt idx="812">
                  <c:v>63.073930192783195</c:v>
                </c:pt>
                <c:pt idx="813">
                  <c:v>63.083445226127068</c:v>
                </c:pt>
                <c:pt idx="814">
                  <c:v>63.092955514345725</c:v>
                </c:pt>
                <c:pt idx="815">
                  <c:v>63.102461072437336</c:v>
                </c:pt>
                <c:pt idx="816">
                  <c:v>63.111961915354144</c:v>
                </c:pt>
                <c:pt idx="817">
                  <c:v>63.121458058002794</c:v>
                </c:pt>
                <c:pt idx="818">
                  <c:v>63.130949515244446</c:v>
                </c:pt>
                <c:pt idx="819">
                  <c:v>63.140436301895079</c:v>
                </c:pt>
                <c:pt idx="820">
                  <c:v>63.149918432725698</c:v>
                </c:pt>
                <c:pt idx="821">
                  <c:v>63.159395922462544</c:v>
                </c:pt>
                <c:pt idx="822">
                  <c:v>63.168868785787311</c:v>
                </c:pt>
                <c:pt idx="823">
                  <c:v>63.17833703733735</c:v>
                </c:pt>
                <c:pt idx="824">
                  <c:v>63.187800691705945</c:v>
                </c:pt>
                <c:pt idx="825">
                  <c:v>63.197259763442453</c:v>
                </c:pt>
                <c:pt idx="826">
                  <c:v>63.20671426705259</c:v>
                </c:pt>
                <c:pt idx="827">
                  <c:v>63.216164216998578</c:v>
                </c:pt>
                <c:pt idx="828">
                  <c:v>63.225609627699406</c:v>
                </c:pt>
                <c:pt idx="829">
                  <c:v>63.235050513531021</c:v>
                </c:pt>
                <c:pt idx="830">
                  <c:v>63.244486888826529</c:v>
                </c:pt>
                <c:pt idx="831">
                  <c:v>63.253918767876449</c:v>
                </c:pt>
                <c:pt idx="832">
                  <c:v>63.263346164928848</c:v>
                </c:pt>
                <c:pt idx="833">
                  <c:v>63.272769094189606</c:v>
                </c:pt>
                <c:pt idx="834">
                  <c:v>63.282187569822618</c:v>
                </c:pt>
                <c:pt idx="835">
                  <c:v>63.291601605949936</c:v>
                </c:pt>
                <c:pt idx="836">
                  <c:v>63.301011216652071</c:v>
                </c:pt>
                <c:pt idx="837">
                  <c:v>63.310416415968099</c:v>
                </c:pt>
                <c:pt idx="838">
                  <c:v>63.319817217895917</c:v>
                </c:pt>
                <c:pt idx="839">
                  <c:v>63.329213636392439</c:v>
                </c:pt>
                <c:pt idx="840">
                  <c:v>63.338605685373778</c:v>
                </c:pt>
                <c:pt idx="841">
                  <c:v>63.347993378715458</c:v>
                </c:pt>
                <c:pt idx="842">
                  <c:v>63.357376730252568</c:v>
                </c:pt>
                <c:pt idx="843">
                  <c:v>63.366755753780048</c:v>
                </c:pt>
                <c:pt idx="844">
                  <c:v>63.376130463052753</c:v>
                </c:pt>
                <c:pt idx="845">
                  <c:v>63.385500871785794</c:v>
                </c:pt>
                <c:pt idx="846">
                  <c:v>63.394866993654603</c:v>
                </c:pt>
                <c:pt idx="847">
                  <c:v>63.40422884229519</c:v>
                </c:pt>
                <c:pt idx="848">
                  <c:v>63.41358643130431</c:v>
                </c:pt>
                <c:pt idx="849">
                  <c:v>63.422939774239673</c:v>
                </c:pt>
                <c:pt idx="850">
                  <c:v>63.432288884620128</c:v>
                </c:pt>
                <c:pt idx="851">
                  <c:v>63.441633775925794</c:v>
                </c:pt>
                <c:pt idx="852">
                  <c:v>63.450974461598335</c:v>
                </c:pt>
                <c:pt idx="853">
                  <c:v>63.460310955041066</c:v>
                </c:pt>
                <c:pt idx="854">
                  <c:v>63.469643269619205</c:v>
                </c:pt>
                <c:pt idx="855">
                  <c:v>63.478971418659995</c:v>
                </c:pt>
                <c:pt idx="856">
                  <c:v>63.488295415452917</c:v>
                </c:pt>
                <c:pt idx="857">
                  <c:v>63.497615273249863</c:v>
                </c:pt>
                <c:pt idx="858">
                  <c:v>63.506931005265329</c:v>
                </c:pt>
                <c:pt idx="859">
                  <c:v>63.516242624676558</c:v>
                </c:pt>
                <c:pt idx="860">
                  <c:v>63.525550144623772</c:v>
                </c:pt>
                <c:pt idx="861">
                  <c:v>63.534853578210267</c:v>
                </c:pt>
                <c:pt idx="862">
                  <c:v>63.544152938502712</c:v>
                </c:pt>
                <c:pt idx="863">
                  <c:v>63.553448238531168</c:v>
                </c:pt>
                <c:pt idx="864">
                  <c:v>63.562739491289413</c:v>
                </c:pt>
                <c:pt idx="865">
                  <c:v>63.572026709734999</c:v>
                </c:pt>
                <c:pt idx="866">
                  <c:v>63.581309906789507</c:v>
                </c:pt>
                <c:pt idx="867">
                  <c:v>63.590589095338643</c:v>
                </c:pt>
                <c:pt idx="868">
                  <c:v>63.599864288232467</c:v>
                </c:pt>
                <c:pt idx="869">
                  <c:v>63.609135498285546</c:v>
                </c:pt>
                <c:pt idx="870">
                  <c:v>63.618402738277112</c:v>
                </c:pt>
                <c:pt idx="871">
                  <c:v>63.627666020951217</c:v>
                </c:pt>
                <c:pt idx="872">
                  <c:v>63.636925359016935</c:v>
                </c:pt>
                <c:pt idx="873">
                  <c:v>63.646180765148515</c:v>
                </c:pt>
                <c:pt idx="874">
                  <c:v>63.655432251985509</c:v>
                </c:pt>
                <c:pt idx="875">
                  <c:v>63.664679832132997</c:v>
                </c:pt>
                <c:pt idx="876">
                  <c:v>63.673923518161708</c:v>
                </c:pt>
                <c:pt idx="877">
                  <c:v>63.683163322608188</c:v>
                </c:pt>
                <c:pt idx="878">
                  <c:v>63.692399257974955</c:v>
                </c:pt>
                <c:pt idx="879">
                  <c:v>63.701631336730692</c:v>
                </c:pt>
                <c:pt idx="880">
                  <c:v>63.71085957131038</c:v>
                </c:pt>
                <c:pt idx="881">
                  <c:v>63.72008397411544</c:v>
                </c:pt>
                <c:pt idx="882">
                  <c:v>63.729304557513935</c:v>
                </c:pt>
                <c:pt idx="883">
                  <c:v>63.738521333840673</c:v>
                </c:pt>
                <c:pt idx="884">
                  <c:v>63.74773431539743</c:v>
                </c:pt>
                <c:pt idx="885">
                  <c:v>63.756943514453035</c:v>
                </c:pt>
                <c:pt idx="886">
                  <c:v>63.766148943243579</c:v>
                </c:pt>
                <c:pt idx="887">
                  <c:v>63.775350613972527</c:v>
                </c:pt>
                <c:pt idx="888">
                  <c:v>63.78454853881091</c:v>
                </c:pt>
                <c:pt idx="889">
                  <c:v>63.793742729897446</c:v>
                </c:pt>
                <c:pt idx="890">
                  <c:v>63.802933199338689</c:v>
                </c:pt>
                <c:pt idx="891">
                  <c:v>63.812119959209213</c:v>
                </c:pt>
                <c:pt idx="892">
                  <c:v>63.821303021551735</c:v>
                </c:pt>
                <c:pt idx="893">
                  <c:v>63.830482398377264</c:v>
                </c:pt>
                <c:pt idx="894">
                  <c:v>63.839658101665265</c:v>
                </c:pt>
                <c:pt idx="895">
                  <c:v>63.84883014336377</c:v>
                </c:pt>
                <c:pt idx="896">
                  <c:v>63.857998535389598</c:v>
                </c:pt>
                <c:pt idx="897">
                  <c:v>63.867163289628394</c:v>
                </c:pt>
                <c:pt idx="898">
                  <c:v>63.87632441793486</c:v>
                </c:pt>
                <c:pt idx="899">
                  <c:v>63.88548193213289</c:v>
                </c:pt>
                <c:pt idx="900">
                  <c:v>63.894635844015681</c:v>
                </c:pt>
                <c:pt idx="901">
                  <c:v>63.903786165345863</c:v>
                </c:pt>
                <c:pt idx="902">
                  <c:v>63.912932907855705</c:v>
                </c:pt>
                <c:pt idx="903">
                  <c:v>63.922076083247198</c:v>
                </c:pt>
                <c:pt idx="904">
                  <c:v>63.931215703192223</c:v>
                </c:pt>
                <c:pt idx="905">
                  <c:v>63.940351779332687</c:v>
                </c:pt>
                <c:pt idx="906">
                  <c:v>63.949484323280657</c:v>
                </c:pt>
                <c:pt idx="907">
                  <c:v>63.958613346618485</c:v>
                </c:pt>
                <c:pt idx="908">
                  <c:v>63.967738860899004</c:v>
                </c:pt>
                <c:pt idx="909">
                  <c:v>63.976860877645549</c:v>
                </c:pt>
                <c:pt idx="910">
                  <c:v>63.98597940835225</c:v>
                </c:pt>
                <c:pt idx="911">
                  <c:v>63.995094464484012</c:v>
                </c:pt>
                <c:pt idx="912">
                  <c:v>64.004206057476779</c:v>
                </c:pt>
                <c:pt idx="913">
                  <c:v>64.013314198737575</c:v>
                </c:pt>
                <c:pt idx="914">
                  <c:v>64.022418899644677</c:v>
                </c:pt>
                <c:pt idx="915">
                  <c:v>64.031520171547754</c:v>
                </c:pt>
                <c:pt idx="916">
                  <c:v>64.040618025767984</c:v>
                </c:pt>
                <c:pt idx="917">
                  <c:v>64.049712473598191</c:v>
                </c:pt>
                <c:pt idx="918">
                  <c:v>64.058803526302967</c:v>
                </c:pt>
                <c:pt idx="919">
                  <c:v>64.067891195118833</c:v>
                </c:pt>
                <c:pt idx="920">
                  <c:v>64.076975491254316</c:v>
                </c:pt>
                <c:pt idx="921">
                  <c:v>64.086056425890149</c:v>
                </c:pt>
                <c:pt idx="922">
                  <c:v>64.095134010179308</c:v>
                </c:pt>
                <c:pt idx="923">
                  <c:v>64.104208255247215</c:v>
                </c:pt>
                <c:pt idx="924">
                  <c:v>64.113279172191866</c:v>
                </c:pt>
                <c:pt idx="925">
                  <c:v>64.122346772083873</c:v>
                </c:pt>
                <c:pt idx="926">
                  <c:v>64.131411065966702</c:v>
                </c:pt>
                <c:pt idx="927">
                  <c:v>64.140472064856709</c:v>
                </c:pt>
                <c:pt idx="928">
                  <c:v>64.14952977974329</c:v>
                </c:pt>
                <c:pt idx="929">
                  <c:v>64.158584221589066</c:v>
                </c:pt>
                <c:pt idx="930">
                  <c:v>64.167635401329917</c:v>
                </c:pt>
                <c:pt idx="931">
                  <c:v>64.176683329875132</c:v>
                </c:pt>
                <c:pt idx="932">
                  <c:v>64.185728018107554</c:v>
                </c:pt>
                <c:pt idx="933">
                  <c:v>64.194769476883721</c:v>
                </c:pt>
                <c:pt idx="934">
                  <c:v>64.203807717033868</c:v>
                </c:pt>
                <c:pt idx="935">
                  <c:v>64.212842749362224</c:v>
                </c:pt>
                <c:pt idx="936">
                  <c:v>64.221874584646997</c:v>
                </c:pt>
                <c:pt idx="937">
                  <c:v>64.230903233640547</c:v>
                </c:pt>
                <c:pt idx="938">
                  <c:v>64.239928707069467</c:v>
                </c:pt>
                <c:pt idx="939">
                  <c:v>64.248951015634773</c:v>
                </c:pt>
                <c:pt idx="940">
                  <c:v>64.257970170011944</c:v>
                </c:pt>
                <c:pt idx="941">
                  <c:v>64.266986180851092</c:v>
                </c:pt>
                <c:pt idx="942">
                  <c:v>64.275999058777018</c:v>
                </c:pt>
                <c:pt idx="943">
                  <c:v>64.285008814389428</c:v>
                </c:pt>
                <c:pt idx="944">
                  <c:v>64.294015458262933</c:v>
                </c:pt>
                <c:pt idx="945">
                  <c:v>64.303019000947231</c:v>
                </c:pt>
                <c:pt idx="946">
                  <c:v>64.31201945296722</c:v>
                </c:pt>
                <c:pt idx="947">
                  <c:v>64.321016824823104</c:v>
                </c:pt>
                <c:pt idx="948">
                  <c:v>64.33001112699047</c:v>
                </c:pt>
                <c:pt idx="949">
                  <c:v>64.339002369920451</c:v>
                </c:pt>
                <c:pt idx="950">
                  <c:v>64.347990564039819</c:v>
                </c:pt>
                <c:pt idx="951">
                  <c:v>64.356975719751091</c:v>
                </c:pt>
                <c:pt idx="952">
                  <c:v>64.365957847432639</c:v>
                </c:pt>
                <c:pt idx="953">
                  <c:v>64.374936957438791</c:v>
                </c:pt>
                <c:pt idx="954">
                  <c:v>64.383913060099999</c:v>
                </c:pt>
                <c:pt idx="955">
                  <c:v>64.392886165722857</c:v>
                </c:pt>
                <c:pt idx="956">
                  <c:v>64.401856284590266</c:v>
                </c:pt>
                <c:pt idx="957">
                  <c:v>64.410823426961556</c:v>
                </c:pt>
                <c:pt idx="958">
                  <c:v>64.419787603072521</c:v>
                </c:pt>
                <c:pt idx="959">
                  <c:v>64.428748823135649</c:v>
                </c:pt>
                <c:pt idx="960">
                  <c:v>64.437707097340066</c:v>
                </c:pt>
                <c:pt idx="961">
                  <c:v>64.446662435851806</c:v>
                </c:pt>
                <c:pt idx="962">
                  <c:v>64.455614848813781</c:v>
                </c:pt>
                <c:pt idx="963">
                  <c:v>64.464564346345981</c:v>
                </c:pt>
                <c:pt idx="964">
                  <c:v>64.473510938545544</c:v>
                </c:pt>
                <c:pt idx="965">
                  <c:v>64.482454635486832</c:v>
                </c:pt>
                <c:pt idx="966">
                  <c:v>64.491395447221592</c:v>
                </c:pt>
                <c:pt idx="967">
                  <c:v>64.500333383779008</c:v>
                </c:pt>
                <c:pt idx="968">
                  <c:v>64.509268455165824</c:v>
                </c:pt>
                <c:pt idx="969">
                  <c:v>64.518200671366458</c:v>
                </c:pt>
                <c:pt idx="970">
                  <c:v>64.527130042343103</c:v>
                </c:pt>
                <c:pt idx="971">
                  <c:v>64.536056578035783</c:v>
                </c:pt>
                <c:pt idx="972">
                  <c:v>64.544980288362524</c:v>
                </c:pt>
                <c:pt idx="973">
                  <c:v>64.553901183219381</c:v>
                </c:pt>
                <c:pt idx="974">
                  <c:v>64.56281927248061</c:v>
                </c:pt>
                <c:pt idx="975">
                  <c:v>64.57173456599871</c:v>
                </c:pt>
                <c:pt idx="976">
                  <c:v>64.580647073604538</c:v>
                </c:pt>
                <c:pt idx="977">
                  <c:v>64.589556805107463</c:v>
                </c:pt>
                <c:pt idx="978">
                  <c:v>64.598463770295339</c:v>
                </c:pt>
                <c:pt idx="979">
                  <c:v>64.607367978934761</c:v>
                </c:pt>
                <c:pt idx="980">
                  <c:v>64.616269440770992</c:v>
                </c:pt>
                <c:pt idx="981">
                  <c:v>64.625168165528208</c:v>
                </c:pt>
                <c:pt idx="982">
                  <c:v>64.634064162909524</c:v>
                </c:pt>
                <c:pt idx="983">
                  <c:v>64.64295744259708</c:v>
                </c:pt>
                <c:pt idx="984">
                  <c:v>64.651848014252153</c:v>
                </c:pt>
                <c:pt idx="985">
                  <c:v>64.660735887515301</c:v>
                </c:pt>
                <c:pt idx="986">
                  <c:v>64.66962107200635</c:v>
                </c:pt>
                <c:pt idx="987">
                  <c:v>64.678503577324562</c:v>
                </c:pt>
                <c:pt idx="988">
                  <c:v>64.687383413048764</c:v>
                </c:pt>
                <c:pt idx="989">
                  <c:v>64.696260588737317</c:v>
                </c:pt>
                <c:pt idx="990">
                  <c:v>64.705135113928335</c:v>
                </c:pt>
                <c:pt idx="991">
                  <c:v>64.714006998139723</c:v>
                </c:pt>
                <c:pt idx="992">
                  <c:v>64.722876250869234</c:v>
                </c:pt>
                <c:pt idx="993">
                  <c:v>64.731742881594656</c:v>
                </c:pt>
                <c:pt idx="994">
                  <c:v>64.740606899773809</c:v>
                </c:pt>
                <c:pt idx="995">
                  <c:v>64.749468314844663</c:v>
                </c:pt>
                <c:pt idx="996">
                  <c:v>64.758327136225461</c:v>
                </c:pt>
                <c:pt idx="997">
                  <c:v>64.767183373314793</c:v>
                </c:pt>
                <c:pt idx="998">
                  <c:v>64.77603703549164</c:v>
                </c:pt>
                <c:pt idx="999">
                  <c:v>64.78488813211554</c:v>
                </c:pt>
                <c:pt idx="1000">
                  <c:v>64.793736672526606</c:v>
                </c:pt>
                <c:pt idx="1001">
                  <c:v>64.802582666045666</c:v>
                </c:pt>
                <c:pt idx="1002">
                  <c:v>64.811426121974364</c:v>
                </c:pt>
                <c:pt idx="1003">
                  <c:v>64.820267049595117</c:v>
                </c:pt>
                <c:pt idx="1004">
                  <c:v>64.829105458171398</c:v>
                </c:pt>
                <c:pt idx="1005">
                  <c:v>64.837941356947681</c:v>
                </c:pt>
                <c:pt idx="1006">
                  <c:v>64.846774755149568</c:v>
                </c:pt>
                <c:pt idx="1007">
                  <c:v>64.855605661983901</c:v>
                </c:pt>
                <c:pt idx="1008">
                  <c:v>64.864434086638795</c:v>
                </c:pt>
                <c:pt idx="1009">
                  <c:v>64.873260038283775</c:v>
                </c:pt>
                <c:pt idx="1010">
                  <c:v>64.88208352606982</c:v>
                </c:pt>
                <c:pt idx="1011">
                  <c:v>64.890904559129496</c:v>
                </c:pt>
                <c:pt idx="1012">
                  <c:v>64.899723146576974</c:v>
                </c:pt>
                <c:pt idx="1013">
                  <c:v>64.908539297508185</c:v>
                </c:pt>
                <c:pt idx="1014">
                  <c:v>64.917353021000821</c:v>
                </c:pt>
                <c:pt idx="1015">
                  <c:v>64.926164326114503</c:v>
                </c:pt>
                <c:pt idx="1016">
                  <c:v>64.934973221890843</c:v>
                </c:pt>
                <c:pt idx="1017">
                  <c:v>64.943779717353479</c:v>
                </c:pt>
                <c:pt idx="1018">
                  <c:v>64.952583821508171</c:v>
                </c:pt>
                <c:pt idx="1019">
                  <c:v>64.961385543342928</c:v>
                </c:pt>
                <c:pt idx="1020">
                  <c:v>64.970184891828055</c:v>
                </c:pt>
                <c:pt idx="1021">
                  <c:v>64.978981875916247</c:v>
                </c:pt>
                <c:pt idx="1022">
                  <c:v>64.987776504542651</c:v>
                </c:pt>
                <c:pt idx="1023">
                  <c:v>64.996568786624934</c:v>
                </c:pt>
                <c:pt idx="1024">
                  <c:v>65.005358731063453</c:v>
                </c:pt>
                <c:pt idx="1025">
                  <c:v>65.014146346741171</c:v>
                </c:pt>
                <c:pt idx="1026">
                  <c:v>65.022931642523943</c:v>
                </c:pt>
                <c:pt idx="1027">
                  <c:v>65.031714627260399</c:v>
                </c:pt>
                <c:pt idx="1028">
                  <c:v>65.040495309782145</c:v>
                </c:pt>
                <c:pt idx="1029">
                  <c:v>65.049273698903804</c:v>
                </c:pt>
                <c:pt idx="1030">
                  <c:v>65.058049803423074</c:v>
                </c:pt>
                <c:pt idx="1031">
                  <c:v>65.066823632120844</c:v>
                </c:pt>
                <c:pt idx="1032">
                  <c:v>65.075595193761259</c:v>
                </c:pt>
                <c:pt idx="1033">
                  <c:v>65.084364497091784</c:v>
                </c:pt>
                <c:pt idx="1034">
                  <c:v>65.093131550843268</c:v>
                </c:pt>
                <c:pt idx="1035">
                  <c:v>65.101896363730077</c:v>
                </c:pt>
                <c:pt idx="1036">
                  <c:v>65.110658944450108</c:v>
                </c:pt>
                <c:pt idx="1037">
                  <c:v>65.119419301684886</c:v>
                </c:pt>
                <c:pt idx="1038">
                  <c:v>65.128177444099677</c:v>
                </c:pt>
                <c:pt idx="1039">
                  <c:v>65.136933380343493</c:v>
                </c:pt>
                <c:pt idx="1040">
                  <c:v>65.145687119049214</c:v>
                </c:pt>
                <c:pt idx="1041">
                  <c:v>65.154438668833635</c:v>
                </c:pt>
                <c:pt idx="1042">
                  <c:v>65.163188038297619</c:v>
                </c:pt>
                <c:pt idx="1043">
                  <c:v>65.171935236026016</c:v>
                </c:pt>
                <c:pt idx="1044">
                  <c:v>65.180680270587914</c:v>
                </c:pt>
                <c:pt idx="1045">
                  <c:v>65.189423150536584</c:v>
                </c:pt>
                <c:pt idx="1046">
                  <c:v>65.198163884409567</c:v>
                </c:pt>
                <c:pt idx="1047">
                  <c:v>65.206902480728857</c:v>
                </c:pt>
                <c:pt idx="1048">
                  <c:v>65.215638948000816</c:v>
                </c:pt>
                <c:pt idx="1049">
                  <c:v>65.224373294716358</c:v>
                </c:pt>
                <c:pt idx="1050">
                  <c:v>65.233105529350979</c:v>
                </c:pt>
                <c:pt idx="1051">
                  <c:v>65.241835660364828</c:v>
                </c:pt>
                <c:pt idx="1052">
                  <c:v>65.250563696202775</c:v>
                </c:pt>
                <c:pt idx="1053">
                  <c:v>65.259289645294558</c:v>
                </c:pt>
                <c:pt idx="1054">
                  <c:v>65.268013516054666</c:v>
                </c:pt>
                <c:pt idx="1055">
                  <c:v>65.276735316882622</c:v>
                </c:pt>
                <c:pt idx="1056">
                  <c:v>65.285455056162959</c:v>
                </c:pt>
                <c:pt idx="1057">
                  <c:v>65.294172742265246</c:v>
                </c:pt>
                <c:pt idx="1058">
                  <c:v>65.302888383544229</c:v>
                </c:pt>
                <c:pt idx="1059">
                  <c:v>65.311601988339888</c:v>
                </c:pt>
                <c:pt idx="1060">
                  <c:v>65.32031356497744</c:v>
                </c:pt>
                <c:pt idx="1061">
                  <c:v>65.32902312176752</c:v>
                </c:pt>
                <c:pt idx="1062">
                  <c:v>65.33773066700617</c:v>
                </c:pt>
                <c:pt idx="1063">
                  <c:v>65.346436208974907</c:v>
                </c:pt>
                <c:pt idx="1064">
                  <c:v>65.355139755940826</c:v>
                </c:pt>
                <c:pt idx="1065">
                  <c:v>65.363841316156666</c:v>
                </c:pt>
                <c:pt idx="1066">
                  <c:v>65.372540897860816</c:v>
                </c:pt>
                <c:pt idx="1067">
                  <c:v>65.38123850927748</c:v>
                </c:pt>
                <c:pt idx="1068">
                  <c:v>65.389934158616697</c:v>
                </c:pt>
                <c:pt idx="1069">
                  <c:v>65.398627854074334</c:v>
                </c:pt>
                <c:pt idx="1070">
                  <c:v>65.407319603832292</c:v>
                </c:pt>
                <c:pt idx="1071">
                  <c:v>65.416009416058486</c:v>
                </c:pt>
                <c:pt idx="1072">
                  <c:v>65.424697298906892</c:v>
                </c:pt>
                <c:pt idx="1073">
                  <c:v>65.433383260517672</c:v>
                </c:pt>
                <c:pt idx="1074">
                  <c:v>65.442067309017247</c:v>
                </c:pt>
                <c:pt idx="1075">
                  <c:v>65.450749452518266</c:v>
                </c:pt>
                <c:pt idx="1076">
                  <c:v>65.459429699119767</c:v>
                </c:pt>
                <c:pt idx="1077">
                  <c:v>65.468108056907226</c:v>
                </c:pt>
                <c:pt idx="1078">
                  <c:v>65.476784533952554</c:v>
                </c:pt>
                <c:pt idx="1079">
                  <c:v>65.485459138314269</c:v>
                </c:pt>
                <c:pt idx="1080">
                  <c:v>65.49413187803745</c:v>
                </c:pt>
                <c:pt idx="1081">
                  <c:v>65.502802761153873</c:v>
                </c:pt>
                <c:pt idx="1082">
                  <c:v>65.51147179568207</c:v>
                </c:pt>
                <c:pt idx="1083">
                  <c:v>65.520138989627341</c:v>
                </c:pt>
                <c:pt idx="1084">
                  <c:v>65.528804350981886</c:v>
                </c:pt>
                <c:pt idx="1085">
                  <c:v>65.537467887724816</c:v>
                </c:pt>
                <c:pt idx="1086">
                  <c:v>65.546129607822195</c:v>
                </c:pt>
                <c:pt idx="1087">
                  <c:v>65.554789519227214</c:v>
                </c:pt>
                <c:pt idx="1088">
                  <c:v>65.56344762988013</c:v>
                </c:pt>
                <c:pt idx="1089">
                  <c:v>65.572103947708371</c:v>
                </c:pt>
                <c:pt idx="1090">
                  <c:v>65.580758480626628</c:v>
                </c:pt>
                <c:pt idx="1091">
                  <c:v>65.589411236536861</c:v>
                </c:pt>
                <c:pt idx="1092">
                  <c:v>65.598062223328427</c:v>
                </c:pt>
                <c:pt idx="1093">
                  <c:v>65.606711448878059</c:v>
                </c:pt>
                <c:pt idx="1094">
                  <c:v>65.615358921049989</c:v>
                </c:pt>
                <c:pt idx="1095">
                  <c:v>65.624004647696012</c:v>
                </c:pt>
                <c:pt idx="1096">
                  <c:v>65.632648636655489</c:v>
                </c:pt>
                <c:pt idx="1097">
                  <c:v>65.641290895755461</c:v>
                </c:pt>
                <c:pt idx="1098">
                  <c:v>65.649931432810661</c:v>
                </c:pt>
                <c:pt idx="1099">
                  <c:v>65.658570255623658</c:v>
                </c:pt>
                <c:pt idx="1100">
                  <c:v>65.667207371984787</c:v>
                </c:pt>
                <c:pt idx="1101">
                  <c:v>65.675842789672345</c:v>
                </c:pt>
                <c:pt idx="1102">
                  <c:v>65.684476516452563</c:v>
                </c:pt>
                <c:pt idx="1103">
                  <c:v>65.693108560079637</c:v>
                </c:pt>
                <c:pt idx="1104">
                  <c:v>65.701738928295924</c:v>
                </c:pt>
                <c:pt idx="1105">
                  <c:v>65.710367628831847</c:v>
                </c:pt>
                <c:pt idx="1106">
                  <c:v>65.718994669406044</c:v>
                </c:pt>
                <c:pt idx="1107">
                  <c:v>65.727620057725389</c:v>
                </c:pt>
                <c:pt idx="1108">
                  <c:v>65.736243801485074</c:v>
                </c:pt>
                <c:pt idx="1109">
                  <c:v>65.744865908368638</c:v>
                </c:pt>
                <c:pt idx="1110">
                  <c:v>65.753486386048039</c:v>
                </c:pt>
                <c:pt idx="1111">
                  <c:v>65.762105242183736</c:v>
                </c:pt>
                <c:pt idx="1112">
                  <c:v>65.770722484424681</c:v>
                </c:pt>
                <c:pt idx="1113">
                  <c:v>65.77933812040844</c:v>
                </c:pt>
                <c:pt idx="1114">
                  <c:v>65.787952157761211</c:v>
                </c:pt>
                <c:pt idx="1115">
                  <c:v>65.79656460409791</c:v>
                </c:pt>
                <c:pt idx="1116">
                  <c:v>65.805175467022167</c:v>
                </c:pt>
                <c:pt idx="1117">
                  <c:v>65.813784754126502</c:v>
                </c:pt>
                <c:pt idx="1118">
                  <c:v>65.82239247299222</c:v>
                </c:pt>
                <c:pt idx="1119">
                  <c:v>65.830998631189615</c:v>
                </c:pt>
                <c:pt idx="1120">
                  <c:v>65.83960323627791</c:v>
                </c:pt>
                <c:pt idx="1121">
                  <c:v>65.848206295805383</c:v>
                </c:pt>
                <c:pt idx="1122">
                  <c:v>65.856807817309402</c:v>
                </c:pt>
                <c:pt idx="1123">
                  <c:v>65.865407808316476</c:v>
                </c:pt>
                <c:pt idx="1124">
                  <c:v>65.874006276342314</c:v>
                </c:pt>
                <c:pt idx="1125">
                  <c:v>65.882603228891853</c:v>
                </c:pt>
                <c:pt idx="1126">
                  <c:v>65.891198673459371</c:v>
                </c:pt>
                <c:pt idx="1127">
                  <c:v>65.899792617528476</c:v>
                </c:pt>
                <c:pt idx="1128">
                  <c:v>65.908385068572215</c:v>
                </c:pt>
                <c:pt idx="1129">
                  <c:v>65.916976034053064</c:v>
                </c:pt>
                <c:pt idx="1130">
                  <c:v>65.925565521423067</c:v>
                </c:pt>
                <c:pt idx="1131">
                  <c:v>65.93415353812378</c:v>
                </c:pt>
                <c:pt idx="1132">
                  <c:v>65.94274009158643</c:v>
                </c:pt>
                <c:pt idx="1133">
                  <c:v>65.951325189231923</c:v>
                </c:pt>
                <c:pt idx="1134">
                  <c:v>65.959908838470852</c:v>
                </c:pt>
                <c:pt idx="1135">
                  <c:v>65.968491046703647</c:v>
                </c:pt>
                <c:pt idx="1136">
                  <c:v>65.97707182132055</c:v>
                </c:pt>
                <c:pt idx="1137">
                  <c:v>65.985651169701654</c:v>
                </c:pt>
                <c:pt idx="1138">
                  <c:v>65.994229099217065</c:v>
                </c:pt>
                <c:pt idx="1139">
                  <c:v>66.002805617226812</c:v>
                </c:pt>
                <c:pt idx="1140">
                  <c:v>66.011380731081019</c:v>
                </c:pt>
                <c:pt idx="1141">
                  <c:v>66.019954448119833</c:v>
                </c:pt>
                <c:pt idx="1142">
                  <c:v>66.02852677567364</c:v>
                </c:pt>
                <c:pt idx="1143">
                  <c:v>66.037097721062935</c:v>
                </c:pt>
                <c:pt idx="1144">
                  <c:v>66.045667291598519</c:v>
                </c:pt>
                <c:pt idx="1145">
                  <c:v>66.054235494581434</c:v>
                </c:pt>
                <c:pt idx="1146">
                  <c:v>66.062802337303154</c:v>
                </c:pt>
                <c:pt idx="1147">
                  <c:v>66.071367827045449</c:v>
                </c:pt>
                <c:pt idx="1148">
                  <c:v>66.079931971080626</c:v>
                </c:pt>
                <c:pt idx="1149">
                  <c:v>66.088494776671411</c:v>
                </c:pt>
                <c:pt idx="1150">
                  <c:v>66.097056251071152</c:v>
                </c:pt>
                <c:pt idx="1151">
                  <c:v>66.105616401523761</c:v>
                </c:pt>
                <c:pt idx="1152">
                  <c:v>66.114175235263772</c:v>
                </c:pt>
                <c:pt idx="1153">
                  <c:v>66.122732759516467</c:v>
                </c:pt>
                <c:pt idx="1154">
                  <c:v>66.131288981497818</c:v>
                </c:pt>
                <c:pt idx="1155">
                  <c:v>66.139843908414647</c:v>
                </c:pt>
                <c:pt idx="1156">
                  <c:v>66.148397547464597</c:v>
                </c:pt>
                <c:pt idx="1157">
                  <c:v>66.156949905836171</c:v>
                </c:pt>
                <c:pt idx="1158">
                  <c:v>66.165500990708878</c:v>
                </c:pt>
                <c:pt idx="1159">
                  <c:v>66.17405080925316</c:v>
                </c:pt>
                <c:pt idx="1160">
                  <c:v>66.18259936863052</c:v>
                </c:pt>
                <c:pt idx="1161">
                  <c:v>66.191146675993565</c:v>
                </c:pt>
                <c:pt idx="1162">
                  <c:v>66.199692738485993</c:v>
                </c:pt>
                <c:pt idx="1163">
                  <c:v>66.208237563242719</c:v>
                </c:pt>
                <c:pt idx="1164">
                  <c:v>66.216781157389889</c:v>
                </c:pt>
                <c:pt idx="1165">
                  <c:v>66.225323528044896</c:v>
                </c:pt>
                <c:pt idx="1166">
                  <c:v>66.233864682316479</c:v>
                </c:pt>
                <c:pt idx="1167">
                  <c:v>66.242404627304765</c:v>
                </c:pt>
                <c:pt idx="1168">
                  <c:v>66.250943370101254</c:v>
                </c:pt>
                <c:pt idx="1169">
                  <c:v>66.259480917788963</c:v>
                </c:pt>
                <c:pt idx="1170">
                  <c:v>66.268017277442397</c:v>
                </c:pt>
                <c:pt idx="1171">
                  <c:v>66.276552456127618</c:v>
                </c:pt>
                <c:pt idx="1172">
                  <c:v>66.285086460902292</c:v>
                </c:pt>
                <c:pt idx="1173">
                  <c:v>66.293619298815756</c:v>
                </c:pt>
                <c:pt idx="1174">
                  <c:v>66.302150976909033</c:v>
                </c:pt>
                <c:pt idx="1175">
                  <c:v>66.310681502214905</c:v>
                </c:pt>
                <c:pt idx="1176">
                  <c:v>66.319210881757911</c:v>
                </c:pt>
                <c:pt idx="1177">
                  <c:v>66.327739122554476</c:v>
                </c:pt>
                <c:pt idx="1178">
                  <c:v>66.336266231612868</c:v>
                </c:pt>
                <c:pt idx="1179">
                  <c:v>66.344792215933296</c:v>
                </c:pt>
                <c:pt idx="1180">
                  <c:v>66.353317082507971</c:v>
                </c:pt>
                <c:pt idx="1181">
                  <c:v>66.361840838321058</c:v>
                </c:pt>
                <c:pt idx="1182">
                  <c:v>66.370363490348865</c:v>
                </c:pt>
                <c:pt idx="1183">
                  <c:v>66.37888504555977</c:v>
                </c:pt>
                <c:pt idx="1184">
                  <c:v>66.387405510914277</c:v>
                </c:pt>
                <c:pt idx="1185">
                  <c:v>66.395924893365162</c:v>
                </c:pt>
                <c:pt idx="1186">
                  <c:v>66.404443199857369</c:v>
                </c:pt>
                <c:pt idx="1187">
                  <c:v>66.412960437328181</c:v>
                </c:pt>
                <c:pt idx="1188">
                  <c:v>66.42147661270721</c:v>
                </c:pt>
                <c:pt idx="1189">
                  <c:v>66.42999173291642</c:v>
                </c:pt>
                <c:pt idx="1190">
                  <c:v>66.438505804870232</c:v>
                </c:pt>
                <c:pt idx="1191">
                  <c:v>66.447018835475504</c:v>
                </c:pt>
                <c:pt idx="1192">
                  <c:v>66.455530831631606</c:v>
                </c:pt>
                <c:pt idx="1193">
                  <c:v>66.464041800230476</c:v>
                </c:pt>
                <c:pt idx="1194">
                  <c:v>66.472551748156661</c:v>
                </c:pt>
                <c:pt idx="1195">
                  <c:v>66.481060682287321</c:v>
                </c:pt>
                <c:pt idx="1196">
                  <c:v>66.489568609492309</c:v>
                </c:pt>
                <c:pt idx="1197">
                  <c:v>66.498075536634218</c:v>
                </c:pt>
                <c:pt idx="1198">
                  <c:v>66.506581470568406</c:v>
                </c:pt>
                <c:pt idx="1199">
                  <c:v>66.515086418143028</c:v>
                </c:pt>
                <c:pt idx="1200">
                  <c:v>66.523590386199132</c:v>
                </c:pt>
                <c:pt idx="1201">
                  <c:v>66.532093381570647</c:v>
                </c:pt>
                <c:pt idx="1202">
                  <c:v>66.540595411084425</c:v>
                </c:pt>
                <c:pt idx="1203">
                  <c:v>66.549096481560355</c:v>
                </c:pt>
                <c:pt idx="1204">
                  <c:v>66.557596599811305</c:v>
                </c:pt>
                <c:pt idx="1205">
                  <c:v>66.566095772643237</c:v>
                </c:pt>
                <c:pt idx="1206">
                  <c:v>66.574594006855222</c:v>
                </c:pt>
                <c:pt idx="1207">
                  <c:v>66.583091309239478</c:v>
                </c:pt>
                <c:pt idx="1208">
                  <c:v>66.591587686581462</c:v>
                </c:pt>
                <c:pt idx="1209">
                  <c:v>66.600083145659809</c:v>
                </c:pt>
                <c:pt idx="1210">
                  <c:v>66.60857769324646</c:v>
                </c:pt>
                <c:pt idx="1211">
                  <c:v>66.617071336106719</c:v>
                </c:pt>
                <c:pt idx="1212">
                  <c:v>66.625564080999197</c:v>
                </c:pt>
                <c:pt idx="1213">
                  <c:v>66.634055934675942</c:v>
                </c:pt>
                <c:pt idx="1214">
                  <c:v>66.642546903882447</c:v>
                </c:pt>
                <c:pt idx="1215">
                  <c:v>66.651036995357671</c:v>
                </c:pt>
                <c:pt idx="1216">
                  <c:v>66.659526215834148</c:v>
                </c:pt>
                <c:pt idx="1217">
                  <c:v>66.668014572037947</c:v>
                </c:pt>
                <c:pt idx="1218">
                  <c:v>66.67650207068877</c:v>
                </c:pt>
                <c:pt idx="1219">
                  <c:v>66.684988718499952</c:v>
                </c:pt>
                <c:pt idx="1220">
                  <c:v>66.693474522178533</c:v>
                </c:pt>
                <c:pt idx="1221">
                  <c:v>66.701959488425317</c:v>
                </c:pt>
                <c:pt idx="1222">
                  <c:v>66.71044362393485</c:v>
                </c:pt>
                <c:pt idx="1223">
                  <c:v>66.718926935395473</c:v>
                </c:pt>
                <c:pt idx="1224">
                  <c:v>66.727409429489455</c:v>
                </c:pt>
                <c:pt idx="1225">
                  <c:v>66.735891112892901</c:v>
                </c:pt>
                <c:pt idx="1226">
                  <c:v>66.744371992275859</c:v>
                </c:pt>
                <c:pt idx="1227">
                  <c:v>66.752852074302396</c:v>
                </c:pt>
                <c:pt idx="1228">
                  <c:v>66.761331365630568</c:v>
                </c:pt>
                <c:pt idx="1229">
                  <c:v>66.769809872912475</c:v>
                </c:pt>
                <c:pt idx="1230">
                  <c:v>66.77828760279435</c:v>
                </c:pt>
                <c:pt idx="1231">
                  <c:v>66.786764561916513</c:v>
                </c:pt>
                <c:pt idx="1232">
                  <c:v>66.795240756913515</c:v>
                </c:pt>
                <c:pt idx="1233">
                  <c:v>66.803716194414108</c:v>
                </c:pt>
                <c:pt idx="1234">
                  <c:v>66.812190881041275</c:v>
                </c:pt>
                <c:pt idx="1235">
                  <c:v>66.820664823412315</c:v>
                </c:pt>
                <c:pt idx="1236">
                  <c:v>66.829138028138857</c:v>
                </c:pt>
                <c:pt idx="1237">
                  <c:v>66.837610501826916</c:v>
                </c:pt>
                <c:pt idx="1238">
                  <c:v>66.846082251076908</c:v>
                </c:pt>
                <c:pt idx="1239">
                  <c:v>66.854553282483693</c:v>
                </c:pt>
                <c:pt idx="1240">
                  <c:v>66.86302360263663</c:v>
                </c:pt>
                <c:pt idx="1241">
                  <c:v>66.871493218119625</c:v>
                </c:pt>
                <c:pt idx="1242">
                  <c:v>66.879962135511136</c:v>
                </c:pt>
                <c:pt idx="1243">
                  <c:v>66.888430361384209</c:v>
                </c:pt>
                <c:pt idx="1244">
                  <c:v>66.896897902306577</c:v>
                </c:pt>
                <c:pt idx="1245">
                  <c:v>66.905364764840627</c:v>
                </c:pt>
                <c:pt idx="1246">
                  <c:v>66.913830955543503</c:v>
                </c:pt>
                <c:pt idx="1247">
                  <c:v>66.922296480967034</c:v>
                </c:pt>
                <c:pt idx="1248">
                  <c:v>66.930761347657963</c:v>
                </c:pt>
                <c:pt idx="1249">
                  <c:v>66.939225562157759</c:v>
                </c:pt>
                <c:pt idx="1250">
                  <c:v>66.947689131002846</c:v>
                </c:pt>
                <c:pt idx="1251">
                  <c:v>66.956152060724506</c:v>
                </c:pt>
                <c:pt idx="1252">
                  <c:v>66.964614357849015</c:v>
                </c:pt>
                <c:pt idx="1253">
                  <c:v>66.973076028897623</c:v>
                </c:pt>
                <c:pt idx="1254">
                  <c:v>66.981537080386602</c:v>
                </c:pt>
                <c:pt idx="1255">
                  <c:v>66.989997518827295</c:v>
                </c:pt>
                <c:pt idx="1256">
                  <c:v>66.998457350726142</c:v>
                </c:pt>
                <c:pt idx="1257">
                  <c:v>67.006916582584722</c:v>
                </c:pt>
                <c:pt idx="1258">
                  <c:v>67.015375220899813</c:v>
                </c:pt>
                <c:pt idx="1259">
                  <c:v>67.023833272163358</c:v>
                </c:pt>
                <c:pt idx="1260">
                  <c:v>67.032290742862614</c:v>
                </c:pt>
                <c:pt idx="1261">
                  <c:v>67.040747639480102</c:v>
                </c:pt>
                <c:pt idx="1262">
                  <c:v>67.049203968493643</c:v>
                </c:pt>
                <c:pt idx="1263">
                  <c:v>67.057659736376451</c:v>
                </c:pt>
                <c:pt idx="1264">
                  <c:v>67.066114949597136</c:v>
                </c:pt>
                <c:pt idx="1265">
                  <c:v>67.074569614619747</c:v>
                </c:pt>
                <c:pt idx="1266">
                  <c:v>67.083023737903801</c:v>
                </c:pt>
                <c:pt idx="1267">
                  <c:v>67.091477325904322</c:v>
                </c:pt>
                <c:pt idx="1268">
                  <c:v>67.0999303850719</c:v>
                </c:pt>
                <c:pt idx="1269">
                  <c:v>67.108382921852694</c:v>
                </c:pt>
                <c:pt idx="1270">
                  <c:v>67.11683494268847</c:v>
                </c:pt>
                <c:pt idx="1271">
                  <c:v>67.125286454016717</c:v>
                </c:pt>
                <c:pt idx="1272">
                  <c:v>67.133737462270517</c:v>
                </c:pt>
                <c:pt idx="1273">
                  <c:v>67.142187973878762</c:v>
                </c:pt>
                <c:pt idx="1274">
                  <c:v>67.150637995266081</c:v>
                </c:pt>
                <c:pt idx="1275">
                  <c:v>67.159087532852908</c:v>
                </c:pt>
                <c:pt idx="1276">
                  <c:v>67.167536593055502</c:v>
                </c:pt>
                <c:pt idx="1277">
                  <c:v>67.175985182286055</c:v>
                </c:pt>
                <c:pt idx="1278">
                  <c:v>67.18443330695257</c:v>
                </c:pt>
                <c:pt idx="1279">
                  <c:v>67.192880973459097</c:v>
                </c:pt>
                <c:pt idx="1280">
                  <c:v>67.201328188205608</c:v>
                </c:pt>
                <c:pt idx="1281">
                  <c:v>67.20977495758811</c:v>
                </c:pt>
                <c:pt idx="1282">
                  <c:v>67.218221287998688</c:v>
                </c:pt>
                <c:pt idx="1283">
                  <c:v>67.226667185825448</c:v>
                </c:pt>
                <c:pt idx="1284">
                  <c:v>67.235112657452717</c:v>
                </c:pt>
                <c:pt idx="1285">
                  <c:v>67.243557709260912</c:v>
                </c:pt>
                <c:pt idx="1286">
                  <c:v>67.252002347626672</c:v>
                </c:pt>
                <c:pt idx="1287">
                  <c:v>67.260446578922867</c:v>
                </c:pt>
                <c:pt idx="1288">
                  <c:v>67.268890409518647</c:v>
                </c:pt>
                <c:pt idx="1289">
                  <c:v>67.277333845779424</c:v>
                </c:pt>
                <c:pt idx="1290">
                  <c:v>67.285776894066998</c:v>
                </c:pt>
                <c:pt idx="1291">
                  <c:v>67.294219560739506</c:v>
                </c:pt>
                <c:pt idx="1292">
                  <c:v>67.302661852151516</c:v>
                </c:pt>
                <c:pt idx="1293">
                  <c:v>67.311103774654029</c:v>
                </c:pt>
                <c:pt idx="1294">
                  <c:v>67.319545334594537</c:v>
                </c:pt>
                <c:pt idx="1295">
                  <c:v>67.327986538317035</c:v>
                </c:pt>
                <c:pt idx="1296">
                  <c:v>67.336427392162051</c:v>
                </c:pt>
                <c:pt idx="1297">
                  <c:v>67.344867902466731</c:v>
                </c:pt>
                <c:pt idx="1298">
                  <c:v>67.353308075564797</c:v>
                </c:pt>
                <c:pt idx="1299">
                  <c:v>67.361747917786673</c:v>
                </c:pt>
                <c:pt idx="1300">
                  <c:v>67.370187435459442</c:v>
                </c:pt>
                <c:pt idx="1301">
                  <c:v>67.378626634906894</c:v>
                </c:pt>
                <c:pt idx="1302">
                  <c:v>67.387065522449632</c:v>
                </c:pt>
                <c:pt idx="1303">
                  <c:v>67.395504104404978</c:v>
                </c:pt>
                <c:pt idx="1304">
                  <c:v>67.403942387087127</c:v>
                </c:pt>
                <c:pt idx="1305">
                  <c:v>67.412380376807135</c:v>
                </c:pt>
                <c:pt idx="1306">
                  <c:v>67.420818079872944</c:v>
                </c:pt>
                <c:pt idx="1307">
                  <c:v>67.429255502589399</c:v>
                </c:pt>
                <c:pt idx="1308">
                  <c:v>67.437692651258345</c:v>
                </c:pt>
                <c:pt idx="1309">
                  <c:v>67.446129532178603</c:v>
                </c:pt>
                <c:pt idx="1310">
                  <c:v>67.454566151646034</c:v>
                </c:pt>
                <c:pt idx="1311">
                  <c:v>67.46300251595359</c:v>
                </c:pt>
                <c:pt idx="1312">
                  <c:v>67.471438631391266</c:v>
                </c:pt>
                <c:pt idx="1313">
                  <c:v>67.479874504246226</c:v>
                </c:pt>
                <c:pt idx="1314">
                  <c:v>67.488310140802824</c:v>
                </c:pt>
                <c:pt idx="1315">
                  <c:v>67.49674554734257</c:v>
                </c:pt>
                <c:pt idx="1316">
                  <c:v>67.505180730144232</c:v>
                </c:pt>
                <c:pt idx="1317">
                  <c:v>67.513615695483864</c:v>
                </c:pt>
                <c:pt idx="1318">
                  <c:v>67.522050449634776</c:v>
                </c:pt>
                <c:pt idx="1319">
                  <c:v>67.530484998867664</c:v>
                </c:pt>
                <c:pt idx="1320">
                  <c:v>67.538919349450566</c:v>
                </c:pt>
                <c:pt idx="1321">
                  <c:v>67.54735350764895</c:v>
                </c:pt>
                <c:pt idx="1322">
                  <c:v>67.555787479725709</c:v>
                </c:pt>
                <c:pt idx="1323">
                  <c:v>67.564221271941179</c:v>
                </c:pt>
                <c:pt idx="1324">
                  <c:v>67.572654890553238</c:v>
                </c:pt>
                <c:pt idx="1325">
                  <c:v>67.58108834181732</c:v>
                </c:pt>
                <c:pt idx="1326">
                  <c:v>67.589521631986372</c:v>
                </c:pt>
                <c:pt idx="1327">
                  <c:v>67.597954767310981</c:v>
                </c:pt>
                <c:pt idx="1328">
                  <c:v>67.606387754039389</c:v>
                </c:pt>
                <c:pt idx="1329">
                  <c:v>67.614820598417481</c:v>
                </c:pt>
                <c:pt idx="1330">
                  <c:v>67.623253306688866</c:v>
                </c:pt>
                <c:pt idx="1331">
                  <c:v>67.631685885094882</c:v>
                </c:pt>
                <c:pt idx="1332">
                  <c:v>67.640118339874633</c:v>
                </c:pt>
                <c:pt idx="1333">
                  <c:v>67.648550677265064</c:v>
                </c:pt>
                <c:pt idx="1334">
                  <c:v>67.656982903500889</c:v>
                </c:pt>
                <c:pt idx="1335">
                  <c:v>67.665415024814777</c:v>
                </c:pt>
                <c:pt idx="1336">
                  <c:v>67.673847047437249</c:v>
                </c:pt>
                <c:pt idx="1337">
                  <c:v>67.682278977596795</c:v>
                </c:pt>
                <c:pt idx="1338">
                  <c:v>67.690710821519815</c:v>
                </c:pt>
                <c:pt idx="1339">
                  <c:v>67.699142585430778</c:v>
                </c:pt>
                <c:pt idx="1340">
                  <c:v>67.707574275552162</c:v>
                </c:pt>
                <c:pt idx="1341">
                  <c:v>67.716005898104541</c:v>
                </c:pt>
                <c:pt idx="1342">
                  <c:v>67.724437459306543</c:v>
                </c:pt>
                <c:pt idx="1343">
                  <c:v>67.732868965374976</c:v>
                </c:pt>
                <c:pt idx="1344">
                  <c:v>67.741300422524773</c:v>
                </c:pt>
                <c:pt idx="1345">
                  <c:v>67.749731836969119</c:v>
                </c:pt>
                <c:pt idx="1346">
                  <c:v>67.758163214919392</c:v>
                </c:pt>
                <c:pt idx="1347">
                  <c:v>67.76659456258524</c:v>
                </c:pt>
                <c:pt idx="1348">
                  <c:v>67.775025886174646</c:v>
                </c:pt>
                <c:pt idx="1349">
                  <c:v>67.783457191893874</c:v>
                </c:pt>
                <c:pt idx="1350">
                  <c:v>67.791888485947595</c:v>
                </c:pt>
                <c:pt idx="1351">
                  <c:v>67.800319774538835</c:v>
                </c:pt>
                <c:pt idx="1352">
                  <c:v>67.808751063869096</c:v>
                </c:pt>
                <c:pt idx="1353">
                  <c:v>67.817182360138304</c:v>
                </c:pt>
                <c:pt idx="1354">
                  <c:v>67.825613669544893</c:v>
                </c:pt>
                <c:pt idx="1355">
                  <c:v>67.834044998285819</c:v>
                </c:pt>
                <c:pt idx="1356">
                  <c:v>67.842476352556616</c:v>
                </c:pt>
                <c:pt idx="1357">
                  <c:v>67.850907738551371</c:v>
                </c:pt>
                <c:pt idx="1358">
                  <c:v>67.859339162462845</c:v>
                </c:pt>
                <c:pt idx="1359">
                  <c:v>67.867770630482411</c:v>
                </c:pt>
                <c:pt idx="1360">
                  <c:v>67.876202148800147</c:v>
                </c:pt>
                <c:pt idx="1361">
                  <c:v>67.884633723604864</c:v>
                </c:pt>
                <c:pt idx="1362">
                  <c:v>67.893065361084112</c:v>
                </c:pt>
                <c:pt idx="1363">
                  <c:v>67.901497067424202</c:v>
                </c:pt>
                <c:pt idx="1364">
                  <c:v>67.909928848810324</c:v>
                </c:pt>
                <c:pt idx="1365">
                  <c:v>67.918360711426473</c:v>
                </c:pt>
                <c:pt idx="1366">
                  <c:v>67.926792661455522</c:v>
                </c:pt>
                <c:pt idx="1367">
                  <c:v>67.935224705079293</c:v>
                </c:pt>
                <c:pt idx="1368">
                  <c:v>67.943656848478511</c:v>
                </c:pt>
                <c:pt idx="1369">
                  <c:v>67.952089097832911</c:v>
                </c:pt>
                <c:pt idx="1370">
                  <c:v>67.960521459321242</c:v>
                </c:pt>
                <c:pt idx="1371">
                  <c:v>67.968953939121263</c:v>
                </c:pt>
                <c:pt idx="1372">
                  <c:v>67.977386543409821</c:v>
                </c:pt>
                <c:pt idx="1373">
                  <c:v>67.985819278362882</c:v>
                </c:pt>
                <c:pt idx="1374">
                  <c:v>67.994252150155546</c:v>
                </c:pt>
                <c:pt idx="1375">
                  <c:v>68.002685164962074</c:v>
                </c:pt>
                <c:pt idx="1376">
                  <c:v>68.011118328955959</c:v>
                </c:pt>
                <c:pt idx="1377">
                  <c:v>68.019551648309871</c:v>
                </c:pt>
                <c:pt idx="1378">
                  <c:v>68.027985129195784</c:v>
                </c:pt>
                <c:pt idx="1379">
                  <c:v>68.036418777784988</c:v>
                </c:pt>
                <c:pt idx="1380">
                  <c:v>68.044852600248063</c:v>
                </c:pt>
                <c:pt idx="1381">
                  <c:v>68.05328660275498</c:v>
                </c:pt>
                <c:pt idx="1382">
                  <c:v>68.061720791475096</c:v>
                </c:pt>
                <c:pt idx="1383">
                  <c:v>68.070155172577159</c:v>
                </c:pt>
                <c:pt idx="1384">
                  <c:v>68.078589752229448</c:v>
                </c:pt>
                <c:pt idx="1385">
                  <c:v>68.087024536599671</c:v>
                </c:pt>
                <c:pt idx="1386">
                  <c:v>68.095459531855084</c:v>
                </c:pt>
                <c:pt idx="1387">
                  <c:v>68.10389474416246</c:v>
                </c:pt>
                <c:pt idx="1388">
                  <c:v>68.1123301796882</c:v>
                </c:pt>
                <c:pt idx="1389">
                  <c:v>68.12076584459831</c:v>
                </c:pt>
                <c:pt idx="1390">
                  <c:v>68.129201745058452</c:v>
                </c:pt>
                <c:pt idx="1391">
                  <c:v>68.137637887233936</c:v>
                </c:pt>
                <c:pt idx="1392">
                  <c:v>68.146074277289799</c:v>
                </c:pt>
                <c:pt idx="1393">
                  <c:v>68.154510921390823</c:v>
                </c:pt>
                <c:pt idx="1394">
                  <c:v>68.162947825701593</c:v>
                </c:pt>
                <c:pt idx="1395">
                  <c:v>68.17138499638645</c:v>
                </c:pt>
                <c:pt idx="1396">
                  <c:v>68.179822439609609</c:v>
                </c:pt>
                <c:pt idx="1397">
                  <c:v>68.188260161535155</c:v>
                </c:pt>
                <c:pt idx="1398">
                  <c:v>68.196698168327032</c:v>
                </c:pt>
                <c:pt idx="1399">
                  <c:v>68.205136466149185</c:v>
                </c:pt>
                <c:pt idx="1400">
                  <c:v>68.213575061165457</c:v>
                </c:pt>
                <c:pt idx="1401">
                  <c:v>68.222013959539737</c:v>
                </c:pt>
                <c:pt idx="1402">
                  <c:v>68.230453167435925</c:v>
                </c:pt>
                <c:pt idx="1403">
                  <c:v>68.238892691017966</c:v>
                </c:pt>
                <c:pt idx="1404">
                  <c:v>68.247332536449932</c:v>
                </c:pt>
                <c:pt idx="1405">
                  <c:v>68.255772709895979</c:v>
                </c:pt>
                <c:pt idx="1406">
                  <c:v>68.264213217520435</c:v>
                </c:pt>
                <c:pt idx="1407">
                  <c:v>68.272654065487828</c:v>
                </c:pt>
                <c:pt idx="1408">
                  <c:v>68.281095259962896</c:v>
                </c:pt>
                <c:pt idx="1409">
                  <c:v>68.289536807110579</c:v>
                </c:pt>
                <c:pt idx="1410">
                  <c:v>68.297978713096185</c:v>
                </c:pt>
                <c:pt idx="1411">
                  <c:v>68.306420984085264</c:v>
                </c:pt>
                <c:pt idx="1412">
                  <c:v>68.314863626243763</c:v>
                </c:pt>
                <c:pt idx="1413">
                  <c:v>68.323306645737944</c:v>
                </c:pt>
                <c:pt idx="1414">
                  <c:v>68.33175004873452</c:v>
                </c:pt>
                <c:pt idx="1415">
                  <c:v>68.340193841400648</c:v>
                </c:pt>
                <c:pt idx="1416">
                  <c:v>68.348638029903938</c:v>
                </c:pt>
                <c:pt idx="1417">
                  <c:v>68.35708262041247</c:v>
                </c:pt>
                <c:pt idx="1418">
                  <c:v>68.365527619094934</c:v>
                </c:pt>
                <c:pt idx="1419">
                  <c:v>68.373973032120517</c:v>
                </c:pt>
                <c:pt idx="1420">
                  <c:v>68.382418865659048</c:v>
                </c:pt>
                <c:pt idx="1421">
                  <c:v>68.390865125880936</c:v>
                </c:pt>
                <c:pt idx="1422">
                  <c:v>68.399311818957301</c:v>
                </c:pt>
                <c:pt idx="1423">
                  <c:v>68.407758951059932</c:v>
                </c:pt>
                <c:pt idx="1424">
                  <c:v>68.416206528361329</c:v>
                </c:pt>
                <c:pt idx="1425">
                  <c:v>68.424654557034756</c:v>
                </c:pt>
                <c:pt idx="1426">
                  <c:v>68.433103043254292</c:v>
                </c:pt>
                <c:pt idx="1427">
                  <c:v>68.441551993194764</c:v>
                </c:pt>
                <c:pt idx="1428">
                  <c:v>68.450001413031927</c:v>
                </c:pt>
                <c:pt idx="1429">
                  <c:v>68.458451308942358</c:v>
                </c:pt>
                <c:pt idx="1430">
                  <c:v>68.466901687103586</c:v>
                </c:pt>
                <c:pt idx="1431">
                  <c:v>68.475352553694066</c:v>
                </c:pt>
                <c:pt idx="1432">
                  <c:v>68.483803914893201</c:v>
                </c:pt>
                <c:pt idx="1433">
                  <c:v>68.492255776881464</c:v>
                </c:pt>
                <c:pt idx="1434">
                  <c:v>68.500708145840321</c:v>
                </c:pt>
                <c:pt idx="1435">
                  <c:v>68.509161027952317</c:v>
                </c:pt>
                <c:pt idx="1436">
                  <c:v>68.517614429401092</c:v>
                </c:pt>
                <c:pt idx="1437">
                  <c:v>68.526068356371454</c:v>
                </c:pt>
                <c:pt idx="1438">
                  <c:v>68.534522815049328</c:v>
                </c:pt>
                <c:pt idx="1439">
                  <c:v>68.542977811621867</c:v>
                </c:pt>
                <c:pt idx="1440">
                  <c:v>68.551433352277442</c:v>
                </c:pt>
                <c:pt idx="1441">
                  <c:v>68.559889443205691</c:v>
                </c:pt>
                <c:pt idx="1442">
                  <c:v>68.568346090597529</c:v>
                </c:pt>
                <c:pt idx="1443">
                  <c:v>68.576803300645224</c:v>
                </c:pt>
                <c:pt idx="1444">
                  <c:v>68.585261079542363</c:v>
                </c:pt>
                <c:pt idx="1445">
                  <c:v>68.59371943348394</c:v>
                </c:pt>
                <c:pt idx="1446">
                  <c:v>68.602178368666372</c:v>
                </c:pt>
                <c:pt idx="1447">
                  <c:v>68.61063789128751</c:v>
                </c:pt>
                <c:pt idx="1448">
                  <c:v>68.619098007546697</c:v>
                </c:pt>
                <c:pt idx="1449">
                  <c:v>68.627558723644782</c:v>
                </c:pt>
                <c:pt idx="1450">
                  <c:v>68.636020045784178</c:v>
                </c:pt>
                <c:pt idx="1451">
                  <c:v>68.644481980168862</c:v>
                </c:pt>
                <c:pt idx="1452">
                  <c:v>68.652944533004401</c:v>
                </c:pt>
                <c:pt idx="1453">
                  <c:v>68.661407710498054</c:v>
                </c:pt>
                <c:pt idx="1454">
                  <c:v>68.669871518858685</c:v>
                </c:pt>
                <c:pt idx="1455">
                  <c:v>68.678335964296934</c:v>
                </c:pt>
                <c:pt idx="1456">
                  <c:v>68.686801053025107</c:v>
                </c:pt>
                <c:pt idx="1457">
                  <c:v>68.695266791257339</c:v>
                </c:pt>
                <c:pt idx="1458">
                  <c:v>68.703733185209529</c:v>
                </c:pt>
                <c:pt idx="1459">
                  <c:v>68.71220024109941</c:v>
                </c:pt>
                <c:pt idx="1460">
                  <c:v>68.720667965146603</c:v>
                </c:pt>
                <c:pt idx="1461">
                  <c:v>68.729136363572593</c:v>
                </c:pt>
                <c:pt idx="1462">
                  <c:v>68.73760544260081</c:v>
                </c:pt>
                <c:pt idx="1463">
                  <c:v>68.746075208456645</c:v>
                </c:pt>
                <c:pt idx="1464">
                  <c:v>68.754545667367466</c:v>
                </c:pt>
                <c:pt idx="1465">
                  <c:v>68.763016825562687</c:v>
                </c:pt>
                <c:pt idx="1466">
                  <c:v>68.771488689273752</c:v>
                </c:pt>
                <c:pt idx="1467">
                  <c:v>68.779961264734226</c:v>
                </c:pt>
                <c:pt idx="1468">
                  <c:v>68.788434558179759</c:v>
                </c:pt>
                <c:pt idx="1469">
                  <c:v>68.796908575848164</c:v>
                </c:pt>
                <c:pt idx="1470">
                  <c:v>68.805383323979441</c:v>
                </c:pt>
                <c:pt idx="1471">
                  <c:v>68.813858808815823</c:v>
                </c:pt>
                <c:pt idx="1472">
                  <c:v>68.822335036601743</c:v>
                </c:pt>
                <c:pt idx="1473">
                  <c:v>68.830812013583966</c:v>
                </c:pt>
                <c:pt idx="1474">
                  <c:v>68.839289746011531</c:v>
                </c:pt>
                <c:pt idx="1475">
                  <c:v>68.847768240135863</c:v>
                </c:pt>
                <c:pt idx="1476">
                  <c:v>68.856247502210707</c:v>
                </c:pt>
                <c:pt idx="1477">
                  <c:v>68.864727538492275</c:v>
                </c:pt>
                <c:pt idx="1478">
                  <c:v>68.873208355239186</c:v>
                </c:pt>
                <c:pt idx="1479">
                  <c:v>68.881689958712514</c:v>
                </c:pt>
                <c:pt idx="1480">
                  <c:v>68.890172355175906</c:v>
                </c:pt>
                <c:pt idx="1481">
                  <c:v>68.898655550895484</c:v>
                </c:pt>
                <c:pt idx="1482">
                  <c:v>68.907139552139952</c:v>
                </c:pt>
                <c:pt idx="1483">
                  <c:v>68.915624365180648</c:v>
                </c:pt>
                <c:pt idx="1484">
                  <c:v>68.92410999629152</c:v>
                </c:pt>
                <c:pt idx="1485">
                  <c:v>68.932596451749191</c:v>
                </c:pt>
                <c:pt idx="1486">
                  <c:v>68.941083737832969</c:v>
                </c:pt>
                <c:pt idx="1487">
                  <c:v>68.949571860824918</c:v>
                </c:pt>
                <c:pt idx="1488">
                  <c:v>68.958060827009831</c:v>
                </c:pt>
                <c:pt idx="1489">
                  <c:v>68.966550642675372</c:v>
                </c:pt>
                <c:pt idx="1490">
                  <c:v>68.975041314111948</c:v>
                </c:pt>
                <c:pt idx="1491">
                  <c:v>68.983532847612892</c:v>
                </c:pt>
                <c:pt idx="1492">
                  <c:v>68.992025249474395</c:v>
                </c:pt>
                <c:pt idx="1493">
                  <c:v>69.000518525995602</c:v>
                </c:pt>
                <c:pt idx="1494">
                  <c:v>69.009012683478602</c:v>
                </c:pt>
                <c:pt idx="1495">
                  <c:v>69.01750772822848</c:v>
                </c:pt>
                <c:pt idx="1496">
                  <c:v>69.026003666553365</c:v>
                </c:pt>
                <c:pt idx="1497">
                  <c:v>69.034500504764438</c:v>
                </c:pt>
                <c:pt idx="1498">
                  <c:v>69.042998249175938</c:v>
                </c:pt>
                <c:pt idx="1499">
                  <c:v>69.051496906105271</c:v>
                </c:pt>
                <c:pt idx="1500">
                  <c:v>69.059996481873</c:v>
                </c:pt>
                <c:pt idx="1501">
                  <c:v>69.068496982802856</c:v>
                </c:pt>
                <c:pt idx="1502">
                  <c:v>69.076998415221823</c:v>
                </c:pt>
                <c:pt idx="1503">
                  <c:v>69.085500785460084</c:v>
                </c:pt>
                <c:pt idx="1504">
                  <c:v>69.094004099851205</c:v>
                </c:pt>
                <c:pt idx="1505">
                  <c:v>69.102508364731975</c:v>
                </c:pt>
                <c:pt idx="1506">
                  <c:v>69.111013586442624</c:v>
                </c:pt>
                <c:pt idx="1507">
                  <c:v>69.119519771326708</c:v>
                </c:pt>
                <c:pt idx="1508">
                  <c:v>69.128026925731263</c:v>
                </c:pt>
                <c:pt idx="1509">
                  <c:v>69.136535056006707</c:v>
                </c:pt>
                <c:pt idx="1510">
                  <c:v>69.145044168507027</c:v>
                </c:pt>
                <c:pt idx="1511">
                  <c:v>69.153554269589691</c:v>
                </c:pt>
                <c:pt idx="1512">
                  <c:v>69.162065365615717</c:v>
                </c:pt>
                <c:pt idx="1513">
                  <c:v>69.170577462949737</c:v>
                </c:pt>
                <c:pt idx="1514">
                  <c:v>69.179090567959975</c:v>
                </c:pt>
                <c:pt idx="1515">
                  <c:v>69.187604687018336</c:v>
                </c:pt>
                <c:pt idx="1516">
                  <c:v>69.196119826500407</c:v>
                </c:pt>
                <c:pt idx="1517">
                  <c:v>69.204635992785526</c:v>
                </c:pt>
                <c:pt idx="1518">
                  <c:v>69.213153192256698</c:v>
                </c:pt>
                <c:pt idx="1519">
                  <c:v>69.221671431300862</c:v>
                </c:pt>
                <c:pt idx="1520">
                  <c:v>69.230190716308627</c:v>
                </c:pt>
                <c:pt idx="1521">
                  <c:v>69.238711053674564</c:v>
                </c:pt>
                <c:pt idx="1522">
                  <c:v>69.247232449797124</c:v>
                </c:pt>
                <c:pt idx="1523">
                  <c:v>69.25575491107864</c:v>
                </c:pt>
                <c:pt idx="1524">
                  <c:v>69.264278443925434</c:v>
                </c:pt>
                <c:pt idx="1525">
                  <c:v>69.272803054747826</c:v>
                </c:pt>
                <c:pt idx="1526">
                  <c:v>69.281328749960139</c:v>
                </c:pt>
                <c:pt idx="1527">
                  <c:v>69.289855535980777</c:v>
                </c:pt>
                <c:pt idx="1528">
                  <c:v>69.298383419232252</c:v>
                </c:pt>
                <c:pt idx="1529">
                  <c:v>69.30691240614118</c:v>
                </c:pt>
                <c:pt idx="1530">
                  <c:v>69.315442503138328</c:v>
                </c:pt>
                <c:pt idx="1531">
                  <c:v>69.323973716658699</c:v>
                </c:pt>
                <c:pt idx="1532">
                  <c:v>69.332506053141515</c:v>
                </c:pt>
                <c:pt idx="1533">
                  <c:v>69.341039519030261</c:v>
                </c:pt>
                <c:pt idx="1534">
                  <c:v>69.349574120772715</c:v>
                </c:pt>
                <c:pt idx="1535">
                  <c:v>69.358109864821003</c:v>
                </c:pt>
                <c:pt idx="1536">
                  <c:v>69.366646757631599</c:v>
                </c:pt>
                <c:pt idx="1537">
                  <c:v>69.375184805665427</c:v>
                </c:pt>
                <c:pt idx="1538">
                  <c:v>69.383724015387784</c:v>
                </c:pt>
                <c:pt idx="1539">
                  <c:v>69.392264393268505</c:v>
                </c:pt>
                <c:pt idx="1540">
                  <c:v>69.400805945781883</c:v>
                </c:pt>
                <c:pt idx="1541">
                  <c:v>69.40934867940679</c:v>
                </c:pt>
                <c:pt idx="1542">
                  <c:v>69.417892600626644</c:v>
                </c:pt>
                <c:pt idx="1543">
                  <c:v>69.426437715929509</c:v>
                </c:pt>
                <c:pt idx="1544">
                  <c:v>69.434984031808057</c:v>
                </c:pt>
                <c:pt idx="1545">
                  <c:v>69.443531554759673</c:v>
                </c:pt>
                <c:pt idx="1546">
                  <c:v>69.452080291286435</c:v>
                </c:pt>
                <c:pt idx="1547">
                  <c:v>69.46063024789521</c:v>
                </c:pt>
                <c:pt idx="1548">
                  <c:v>69.46918143109761</c:v>
                </c:pt>
                <c:pt idx="1549">
                  <c:v>69.477733847410093</c:v>
                </c:pt>
                <c:pt idx="1550">
                  <c:v>69.486287503353964</c:v>
                </c:pt>
                <c:pt idx="1551">
                  <c:v>69.494842405455415</c:v>
                </c:pt>
                <c:pt idx="1552">
                  <c:v>69.503398560245614</c:v>
                </c:pt>
                <c:pt idx="1553">
                  <c:v>69.511955974260616</c:v>
                </c:pt>
                <c:pt idx="1554">
                  <c:v>69.52051465404152</c:v>
                </c:pt>
                <c:pt idx="1555">
                  <c:v>69.529074606134458</c:v>
                </c:pt>
                <c:pt idx="1556">
                  <c:v>69.537635837090633</c:v>
                </c:pt>
                <c:pt idx="1557">
                  <c:v>69.546198353466337</c:v>
                </c:pt>
                <c:pt idx="1558">
                  <c:v>69.554762161823007</c:v>
                </c:pt>
                <c:pt idx="1559">
                  <c:v>69.563327268727264</c:v>
                </c:pt>
                <c:pt idx="1560">
                  <c:v>69.571893680750946</c:v>
                </c:pt>
                <c:pt idx="1561">
                  <c:v>69.580461404471123</c:v>
                </c:pt>
                <c:pt idx="1562">
                  <c:v>69.589030446470176</c:v>
                </c:pt>
                <c:pt idx="1563">
                  <c:v>69.597600813335774</c:v>
                </c:pt>
                <c:pt idx="1564">
                  <c:v>69.606172511660972</c:v>
                </c:pt>
                <c:pt idx="1565">
                  <c:v>69.614745548044183</c:v>
                </c:pt>
                <c:pt idx="1566">
                  <c:v>69.623319929089291</c:v>
                </c:pt>
                <c:pt idx="1567">
                  <c:v>69.631895661405608</c:v>
                </c:pt>
                <c:pt idx="1568">
                  <c:v>69.640472751607973</c:v>
                </c:pt>
                <c:pt idx="1569">
                  <c:v>69.649051206316742</c:v>
                </c:pt>
                <c:pt idx="1570">
                  <c:v>69.65763103215788</c:v>
                </c:pt>
                <c:pt idx="1571">
                  <c:v>69.666212235762885</c:v>
                </c:pt>
                <c:pt idx="1572">
                  <c:v>69.67479482376902</c:v>
                </c:pt>
                <c:pt idx="1573">
                  <c:v>69.683378802819135</c:v>
                </c:pt>
                <c:pt idx="1574">
                  <c:v>69.691964179561822</c:v>
                </c:pt>
                <c:pt idx="1575">
                  <c:v>69.700550960651469</c:v>
                </c:pt>
                <c:pt idx="1576">
                  <c:v>69.709139152748222</c:v>
                </c:pt>
                <c:pt idx="1577">
                  <c:v>69.71772876251805</c:v>
                </c:pt>
                <c:pt idx="1578">
                  <c:v>69.726319796632836</c:v>
                </c:pt>
                <c:pt idx="1579">
                  <c:v>69.734912261770305</c:v>
                </c:pt>
                <c:pt idx="1580">
                  <c:v>69.743506164614203</c:v>
                </c:pt>
                <c:pt idx="1581">
                  <c:v>69.752101511854178</c:v>
                </c:pt>
                <c:pt idx="1582">
                  <c:v>69.760698310185944</c:v>
                </c:pt>
                <c:pt idx="1583">
                  <c:v>69.76929656631124</c:v>
                </c:pt>
                <c:pt idx="1584">
                  <c:v>69.777896286937946</c:v>
                </c:pt>
                <c:pt idx="1585">
                  <c:v>69.786497478780007</c:v>
                </c:pt>
                <c:pt idx="1586">
                  <c:v>69.79510014855758</c:v>
                </c:pt>
                <c:pt idx="1587">
                  <c:v>69.803704302996991</c:v>
                </c:pt>
                <c:pt idx="1588">
                  <c:v>69.812309948830872</c:v>
                </c:pt>
                <c:pt idx="1589">
                  <c:v>69.820917092798041</c:v>
                </c:pt>
                <c:pt idx="1590">
                  <c:v>69.829525741643735</c:v>
                </c:pt>
                <c:pt idx="1591">
                  <c:v>69.838135902119461</c:v>
                </c:pt>
                <c:pt idx="1592">
                  <c:v>69.846747580983191</c:v>
                </c:pt>
                <c:pt idx="1593">
                  <c:v>69.855360784999263</c:v>
                </c:pt>
                <c:pt idx="1594">
                  <c:v>69.863975520938553</c:v>
                </c:pt>
                <c:pt idx="1595">
                  <c:v>69.872591795578401</c:v>
                </c:pt>
                <c:pt idx="1596">
                  <c:v>69.881209615702687</c:v>
                </c:pt>
                <c:pt idx="1597">
                  <c:v>69.889828988101939</c:v>
                </c:pt>
                <c:pt idx="1598">
                  <c:v>69.89844991957321</c:v>
                </c:pt>
                <c:pt idx="1599">
                  <c:v>69.907072416920343</c:v>
                </c:pt>
                <c:pt idx="1600">
                  <c:v>69.915696486953749</c:v>
                </c:pt>
                <c:pt idx="1601">
                  <c:v>69.924322136490673</c:v>
                </c:pt>
                <c:pt idx="1602">
                  <c:v>69.932949372355111</c:v>
                </c:pt>
                <c:pt idx="1603">
                  <c:v>69.94157820137788</c:v>
                </c:pt>
                <c:pt idx="1604">
                  <c:v>69.950208630396659</c:v>
                </c:pt>
                <c:pt idx="1605">
                  <c:v>69.958840666255995</c:v>
                </c:pt>
                <c:pt idx="1606">
                  <c:v>69.967474315807422</c:v>
                </c:pt>
                <c:pt idx="1607">
                  <c:v>69.976109585909398</c:v>
                </c:pt>
                <c:pt idx="1608">
                  <c:v>69.984746483427415</c:v>
                </c:pt>
                <c:pt idx="1609">
                  <c:v>69.993385015234054</c:v>
                </c:pt>
                <c:pt idx="1610">
                  <c:v>70.002025188208933</c:v>
                </c:pt>
                <c:pt idx="1611">
                  <c:v>70.010667009238858</c:v>
                </c:pt>
                <c:pt idx="1612">
                  <c:v>70.019310485217744</c:v>
                </c:pt>
                <c:pt idx="1613">
                  <c:v>70.027955623046793</c:v>
                </c:pt>
                <c:pt idx="1614">
                  <c:v>70.036602429634414</c:v>
                </c:pt>
                <c:pt idx="1615">
                  <c:v>70.045250911896304</c:v>
                </c:pt>
                <c:pt idx="1616">
                  <c:v>70.053901076755537</c:v>
                </c:pt>
                <c:pt idx="1617">
                  <c:v>70.062552931142505</c:v>
                </c:pt>
                <c:pt idx="1618">
                  <c:v>70.071206481995077</c:v>
                </c:pt>
                <c:pt idx="1619">
                  <c:v>70.079861736258536</c:v>
                </c:pt>
                <c:pt idx="1620">
                  <c:v>70.088518700885643</c:v>
                </c:pt>
                <c:pt idx="1621">
                  <c:v>70.097177382836747</c:v>
                </c:pt>
                <c:pt idx="1622">
                  <c:v>70.105837789079729</c:v>
                </c:pt>
                <c:pt idx="1623">
                  <c:v>70.114499926590113</c:v>
                </c:pt>
                <c:pt idx="1624">
                  <c:v>70.123163802351073</c:v>
                </c:pt>
                <c:pt idx="1625">
                  <c:v>70.131829423353494</c:v>
                </c:pt>
                <c:pt idx="1626">
                  <c:v>70.140496796595997</c:v>
                </c:pt>
                <c:pt idx="1627">
                  <c:v>70.149165929084958</c:v>
                </c:pt>
                <c:pt idx="1628">
                  <c:v>70.157836827834601</c:v>
                </c:pt>
                <c:pt idx="1629">
                  <c:v>70.166509499867018</c:v>
                </c:pt>
                <c:pt idx="1630">
                  <c:v>70.175183952212222</c:v>
                </c:pt>
                <c:pt idx="1631">
                  <c:v>70.18386019190811</c:v>
                </c:pt>
                <c:pt idx="1632">
                  <c:v>70.19253822600065</c:v>
                </c:pt>
                <c:pt idx="1633">
                  <c:v>70.201218061543798</c:v>
                </c:pt>
                <c:pt idx="1634">
                  <c:v>70.209899705599582</c:v>
                </c:pt>
                <c:pt idx="1635">
                  <c:v>70.218583165238158</c:v>
                </c:pt>
                <c:pt idx="1636">
                  <c:v>70.227268447537824</c:v>
                </c:pt>
                <c:pt idx="1637">
                  <c:v>70.235955559585108</c:v>
                </c:pt>
                <c:pt idx="1638">
                  <c:v>70.24464450847475</c:v>
                </c:pt>
                <c:pt idx="1639">
                  <c:v>70.253335301309789</c:v>
                </c:pt>
                <c:pt idx="1640">
                  <c:v>70.262027945201609</c:v>
                </c:pt>
                <c:pt idx="1641">
                  <c:v>70.270722447269904</c:v>
                </c:pt>
                <c:pt idx="1642">
                  <c:v>70.279418814642852</c:v>
                </c:pt>
                <c:pt idx="1643">
                  <c:v>70.288117054457075</c:v>
                </c:pt>
                <c:pt idx="1644">
                  <c:v>70.296817173857647</c:v>
                </c:pt>
                <c:pt idx="1645">
                  <c:v>70.305519179998214</c:v>
                </c:pt>
                <c:pt idx="1646">
                  <c:v>70.314223080041046</c:v>
                </c:pt>
                <c:pt idx="1647">
                  <c:v>70.322928881156969</c:v>
                </c:pt>
                <c:pt idx="1648">
                  <c:v>70.33163659052552</c:v>
                </c:pt>
                <c:pt idx="1649">
                  <c:v>70.340346215334961</c:v>
                </c:pt>
                <c:pt idx="1650">
                  <c:v>70.349057762782309</c:v>
                </c:pt>
                <c:pt idx="1651">
                  <c:v>70.357771240073362</c:v>
                </c:pt>
                <c:pt idx="1652">
                  <c:v>70.3664866544228</c:v>
                </c:pt>
                <c:pt idx="1653">
                  <c:v>70.375204013054173</c:v>
                </c:pt>
                <c:pt idx="1654">
                  <c:v>70.383923323199951</c:v>
                </c:pt>
                <c:pt idx="1655">
                  <c:v>70.392644592101647</c:v>
                </c:pt>
                <c:pt idx="1656">
                  <c:v>70.401367827009736</c:v>
                </c:pt>
                <c:pt idx="1657">
                  <c:v>70.410093035183777</c:v>
                </c:pt>
                <c:pt idx="1658">
                  <c:v>70.418820223892482</c:v>
                </c:pt>
                <c:pt idx="1659">
                  <c:v>70.427549400413639</c:v>
                </c:pt>
                <c:pt idx="1660">
                  <c:v>70.436280572034349</c:v>
                </c:pt>
                <c:pt idx="1661">
                  <c:v>70.445013746050876</c:v>
                </c:pt>
                <c:pt idx="1662">
                  <c:v>70.453748929768821</c:v>
                </c:pt>
                <c:pt idx="1663">
                  <c:v>70.462486130503081</c:v>
                </c:pt>
                <c:pt idx="1664">
                  <c:v>70.471225355578014</c:v>
                </c:pt>
                <c:pt idx="1665">
                  <c:v>70.479966612327345</c:v>
                </c:pt>
                <c:pt idx="1666">
                  <c:v>70.488709908094293</c:v>
                </c:pt>
                <c:pt idx="1667">
                  <c:v>70.49745525023161</c:v>
                </c:pt>
                <c:pt idx="1668">
                  <c:v>70.506202646101599</c:v>
                </c:pt>
                <c:pt idx="1669">
                  <c:v>70.514952103076183</c:v>
                </c:pt>
                <c:pt idx="1670">
                  <c:v>70.523703628536964</c:v>
                </c:pt>
                <c:pt idx="1671">
                  <c:v>70.532457229875234</c:v>
                </c:pt>
                <c:pt idx="1672">
                  <c:v>70.541212914492021</c:v>
                </c:pt>
                <c:pt idx="1673">
                  <c:v>70.549970689798201</c:v>
                </c:pt>
                <c:pt idx="1674">
                  <c:v>70.558730563214453</c:v>
                </c:pt>
                <c:pt idx="1675">
                  <c:v>70.567492542171365</c:v>
                </c:pt>
                <c:pt idx="1676">
                  <c:v>70.576256634109498</c:v>
                </c:pt>
                <c:pt idx="1677">
                  <c:v>70.585022846479319</c:v>
                </c:pt>
                <c:pt idx="1678">
                  <c:v>70.593791186741427</c:v>
                </c:pt>
                <c:pt idx="1679">
                  <c:v>70.602561662366426</c:v>
                </c:pt>
                <c:pt idx="1680">
                  <c:v>70.611334280835109</c:v>
                </c:pt>
                <c:pt idx="1681">
                  <c:v>70.620109049638415</c:v>
                </c:pt>
                <c:pt idx="1682">
                  <c:v>70.628885976277502</c:v>
                </c:pt>
                <c:pt idx="1683">
                  <c:v>70.637665068263829</c:v>
                </c:pt>
                <c:pt idx="1684">
                  <c:v>70.646446333119172</c:v>
                </c:pt>
                <c:pt idx="1685">
                  <c:v>70.655229778375656</c:v>
                </c:pt>
                <c:pt idx="1686">
                  <c:v>70.664015411575861</c:v>
                </c:pt>
                <c:pt idx="1687">
                  <c:v>70.672803240272771</c:v>
                </c:pt>
                <c:pt idx="1688">
                  <c:v>70.681593272029971</c:v>
                </c:pt>
                <c:pt idx="1689">
                  <c:v>70.69038551442155</c:v>
                </c:pt>
                <c:pt idx="1690">
                  <c:v>70.699179975032251</c:v>
                </c:pt>
                <c:pt idx="1691">
                  <c:v>70.707976661457437</c:v>
                </c:pt>
                <c:pt idx="1692">
                  <c:v>70.716775581303196</c:v>
                </c:pt>
                <c:pt idx="1693">
                  <c:v>70.725576742186419</c:v>
                </c:pt>
                <c:pt idx="1694">
                  <c:v>70.734380151734783</c:v>
                </c:pt>
                <c:pt idx="1695">
                  <c:v>70.743185817586777</c:v>
                </c:pt>
                <c:pt idx="1696">
                  <c:v>70.751993747391907</c:v>
                </c:pt>
                <c:pt idx="1697">
                  <c:v>70.760803948810548</c:v>
                </c:pt>
                <c:pt idx="1698">
                  <c:v>70.76961642951413</c:v>
                </c:pt>
                <c:pt idx="1699">
                  <c:v>70.778431197185128</c:v>
                </c:pt>
                <c:pt idx="1700">
                  <c:v>70.787248259517142</c:v>
                </c:pt>
                <c:pt idx="1701">
                  <c:v>70.796067624214956</c:v>
                </c:pt>
                <c:pt idx="1702">
                  <c:v>70.80488929899451</c:v>
                </c:pt>
                <c:pt idx="1703">
                  <c:v>70.813713291583085</c:v>
                </c:pt>
                <c:pt idx="1704">
                  <c:v>70.822539609719186</c:v>
                </c:pt>
                <c:pt idx="1705">
                  <c:v>70.83136826115279</c:v>
                </c:pt>
                <c:pt idx="1706">
                  <c:v>70.84019925364521</c:v>
                </c:pt>
                <c:pt idx="1707">
                  <c:v>70.849032594969302</c:v>
                </c:pt>
                <c:pt idx="1708">
                  <c:v>70.857868292909359</c:v>
                </c:pt>
                <c:pt idx="1709">
                  <c:v>70.866706355261343</c:v>
                </c:pt>
                <c:pt idx="1710">
                  <c:v>70.875546789832768</c:v>
                </c:pt>
                <c:pt idx="1711">
                  <c:v>70.884389604442859</c:v>
                </c:pt>
                <c:pt idx="1712">
                  <c:v>70.893234806922607</c:v>
                </c:pt>
                <c:pt idx="1713">
                  <c:v>70.902082405114712</c:v>
                </c:pt>
                <c:pt idx="1714">
                  <c:v>70.910932406873783</c:v>
                </c:pt>
                <c:pt idx="1715">
                  <c:v>70.919784820066269</c:v>
                </c:pt>
                <c:pt idx="1716">
                  <c:v>70.928639652570624</c:v>
                </c:pt>
                <c:pt idx="1717">
                  <c:v>70.937496912277211</c:v>
                </c:pt>
                <c:pt idx="1718">
                  <c:v>70.946356607088518</c:v>
                </c:pt>
                <c:pt idx="1719">
                  <c:v>70.955218744919122</c:v>
                </c:pt>
                <c:pt idx="1720">
                  <c:v>70.964083333695754</c:v>
                </c:pt>
                <c:pt idx="1721">
                  <c:v>70.97295038135735</c:v>
                </c:pt>
                <c:pt idx="1722">
                  <c:v>70.981819895855097</c:v>
                </c:pt>
                <c:pt idx="1723">
                  <c:v>70.990691885152557</c:v>
                </c:pt>
                <c:pt idx="1724">
                  <c:v>70.999566357225603</c:v>
                </c:pt>
                <c:pt idx="1725">
                  <c:v>71.008443320062597</c:v>
                </c:pt>
                <c:pt idx="1726">
                  <c:v>71.017322781664362</c:v>
                </c:pt>
                <c:pt idx="1727">
                  <c:v>71.026204750044258</c:v>
                </c:pt>
                <c:pt idx="1728">
                  <c:v>71.035089233228234</c:v>
                </c:pt>
                <c:pt idx="1729">
                  <c:v>71.043976239254917</c:v>
                </c:pt>
                <c:pt idx="1730">
                  <c:v>71.052865776175622</c:v>
                </c:pt>
                <c:pt idx="1731">
                  <c:v>71.061757852054427</c:v>
                </c:pt>
                <c:pt idx="1732">
                  <c:v>71.070652474968256</c:v>
                </c:pt>
                <c:pt idx="1733">
                  <c:v>71.07954965300685</c:v>
                </c:pt>
                <c:pt idx="1734">
                  <c:v>71.088449394272956</c:v>
                </c:pt>
                <c:pt idx="1735">
                  <c:v>71.097351706882264</c:v>
                </c:pt>
                <c:pt idx="1736">
                  <c:v>71.106256598963526</c:v>
                </c:pt>
                <c:pt idx="1737">
                  <c:v>71.115164078658566</c:v>
                </c:pt>
                <c:pt idx="1738">
                  <c:v>71.124074154122425</c:v>
                </c:pt>
                <c:pt idx="1739">
                  <c:v>71.132986833523319</c:v>
                </c:pt>
                <c:pt idx="1740">
                  <c:v>71.141902125042748</c:v>
                </c:pt>
                <c:pt idx="1741">
                  <c:v>71.150820036875558</c:v>
                </c:pt>
                <c:pt idx="1742">
                  <c:v>71.159740577229968</c:v>
                </c:pt>
                <c:pt idx="1743">
                  <c:v>71.168663754327639</c:v>
                </c:pt>
                <c:pt idx="1744">
                  <c:v>71.177589576403776</c:v>
                </c:pt>
                <c:pt idx="1745">
                  <c:v>71.186518051707125</c:v>
                </c:pt>
                <c:pt idx="1746">
                  <c:v>71.195449188500064</c:v>
                </c:pt>
                <c:pt idx="1747">
                  <c:v>71.204382995058651</c:v>
                </c:pt>
                <c:pt idx="1748">
                  <c:v>71.213319479672677</c:v>
                </c:pt>
                <c:pt idx="1749">
                  <c:v>71.222258650645756</c:v>
                </c:pt>
                <c:pt idx="1750">
                  <c:v>71.23120051629536</c:v>
                </c:pt>
                <c:pt idx="1751">
                  <c:v>71.240145084952886</c:v>
                </c:pt>
                <c:pt idx="1752">
                  <c:v>71.249092364963715</c:v>
                </c:pt>
                <c:pt idx="1753">
                  <c:v>71.258042364687242</c:v>
                </c:pt>
                <c:pt idx="1754">
                  <c:v>71.266995092496984</c:v>
                </c:pt>
                <c:pt idx="1755">
                  <c:v>71.275950556780643</c:v>
                </c:pt>
                <c:pt idx="1756">
                  <c:v>71.284908765940116</c:v>
                </c:pt>
                <c:pt idx="1757">
                  <c:v>71.293869728391613</c:v>
                </c:pt>
                <c:pt idx="1758">
                  <c:v>71.30283345256565</c:v>
                </c:pt>
                <c:pt idx="1759">
                  <c:v>71.311799946907215</c:v>
                </c:pt>
                <c:pt idx="1760">
                  <c:v>71.320769219875714</c:v>
                </c:pt>
                <c:pt idx="1761">
                  <c:v>71.329741279945097</c:v>
                </c:pt>
                <c:pt idx="1762">
                  <c:v>71.338716135603917</c:v>
                </c:pt>
                <c:pt idx="1763">
                  <c:v>71.347693795355383</c:v>
                </c:pt>
                <c:pt idx="1764">
                  <c:v>71.356674267717423</c:v>
                </c:pt>
                <c:pt idx="1765">
                  <c:v>71.365657561222747</c:v>
                </c:pt>
                <c:pt idx="1766">
                  <c:v>71.374643684418928</c:v>
                </c:pt>
                <c:pt idx="1767">
                  <c:v>71.383632645868417</c:v>
                </c:pt>
                <c:pt idx="1768">
                  <c:v>71.39262445414866</c:v>
                </c:pt>
                <c:pt idx="1769">
                  <c:v>71.401619117852135</c:v>
                </c:pt>
                <c:pt idx="1770">
                  <c:v>71.410616645586444</c:v>
                </c:pt>
                <c:pt idx="1771">
                  <c:v>71.419617045974306</c:v>
                </c:pt>
                <c:pt idx="1772">
                  <c:v>71.428620327653704</c:v>
                </c:pt>
                <c:pt idx="1773">
                  <c:v>71.437626499277911</c:v>
                </c:pt>
                <c:pt idx="1774">
                  <c:v>71.446635569515564</c:v>
                </c:pt>
                <c:pt idx="1775">
                  <c:v>71.455647547050717</c:v>
                </c:pt>
                <c:pt idx="1776">
                  <c:v>71.464662440582899</c:v>
                </c:pt>
                <c:pt idx="1777">
                  <c:v>71.47368025882723</c:v>
                </c:pt>
                <c:pt idx="1778">
                  <c:v>71.482701010514432</c:v>
                </c:pt>
                <c:pt idx="1779">
                  <c:v>71.491724704390933</c:v>
                </c:pt>
                <c:pt idx="1780">
                  <c:v>71.500751349218888</c:v>
                </c:pt>
                <c:pt idx="1781">
                  <c:v>71.509780953776286</c:v>
                </c:pt>
                <c:pt idx="1782">
                  <c:v>71.518813526857016</c:v>
                </c:pt>
                <c:pt idx="1783">
                  <c:v>71.527849077270915</c:v>
                </c:pt>
                <c:pt idx="1784">
                  <c:v>71.536887613843845</c:v>
                </c:pt>
                <c:pt idx="1785">
                  <c:v>71.545929145417759</c:v>
                </c:pt>
                <c:pt idx="1786">
                  <c:v>71.55497368085075</c:v>
                </c:pt>
                <c:pt idx="1787">
                  <c:v>71.564021229017172</c:v>
                </c:pt>
                <c:pt idx="1788">
                  <c:v>71.573071798807646</c:v>
                </c:pt>
                <c:pt idx="1789">
                  <c:v>71.582125399129197</c:v>
                </c:pt>
                <c:pt idx="1790">
                  <c:v>71.591182038905245</c:v>
                </c:pt>
                <c:pt idx="1791">
                  <c:v>71.600241727075726</c:v>
                </c:pt>
                <c:pt idx="1792">
                  <c:v>71.609304472597131</c:v>
                </c:pt>
                <c:pt idx="1793">
                  <c:v>71.618370284442634</c:v>
                </c:pt>
                <c:pt idx="1794">
                  <c:v>71.627439171602092</c:v>
                </c:pt>
                <c:pt idx="1795">
                  <c:v>71.636511143082146</c:v>
                </c:pt>
                <c:pt idx="1796">
                  <c:v>71.645586207906305</c:v>
                </c:pt>
                <c:pt idx="1797">
                  <c:v>71.654664375115004</c:v>
                </c:pt>
                <c:pt idx="1798">
                  <c:v>71.663745653765631</c:v>
                </c:pt>
                <c:pt idx="1799">
                  <c:v>71.672830052932682</c:v>
                </c:pt>
                <c:pt idx="1800">
                  <c:v>71.681917581707793</c:v>
                </c:pt>
                <c:pt idx="1801">
                  <c:v>71.691008249199811</c:v>
                </c:pt>
                <c:pt idx="1802">
                  <c:v>71.700102064534832</c:v>
                </c:pt>
                <c:pt idx="1803">
                  <c:v>71.709199036856333</c:v>
                </c:pt>
                <c:pt idx="1804">
                  <c:v>71.718299175325228</c:v>
                </c:pt>
                <c:pt idx="1805">
                  <c:v>71.72740248911991</c:v>
                </c:pt>
                <c:pt idx="1806">
                  <c:v>71.736508987436366</c:v>
                </c:pt>
                <c:pt idx="1807">
                  <c:v>71.745618679488217</c:v>
                </c:pt>
                <c:pt idx="1808">
                  <c:v>71.754731574506806</c:v>
                </c:pt>
                <c:pt idx="1809">
                  <c:v>71.763847681741282</c:v>
                </c:pt>
                <c:pt idx="1810">
                  <c:v>71.772967010458686</c:v>
                </c:pt>
                <c:pt idx="1811">
                  <c:v>71.782089569943935</c:v>
                </c:pt>
                <c:pt idx="1812">
                  <c:v>71.791215369500051</c:v>
                </c:pt>
                <c:pt idx="1813">
                  <c:v>71.800344418448105</c:v>
                </c:pt>
                <c:pt idx="1814">
                  <c:v>71.809476726127343</c:v>
                </c:pt>
                <c:pt idx="1815">
                  <c:v>71.818612301895257</c:v>
                </c:pt>
                <c:pt idx="1816">
                  <c:v>71.827751155127686</c:v>
                </c:pt>
                <c:pt idx="1817">
                  <c:v>71.836893295218843</c:v>
                </c:pt>
                <c:pt idx="1818">
                  <c:v>71.846038731581473</c:v>
                </c:pt>
                <c:pt idx="1819">
                  <c:v>71.855187473646779</c:v>
                </c:pt>
                <c:pt idx="1820">
                  <c:v>71.864339530864697</c:v>
                </c:pt>
                <c:pt idx="1821">
                  <c:v>71.873494912703819</c:v>
                </c:pt>
                <c:pt idx="1822">
                  <c:v>71.882653628651525</c:v>
                </c:pt>
                <c:pt idx="1823">
                  <c:v>71.891815688214081</c:v>
                </c:pt>
                <c:pt idx="1824">
                  <c:v>71.900981100916709</c:v>
                </c:pt>
                <c:pt idx="1825">
                  <c:v>71.910149876303635</c:v>
                </c:pt>
                <c:pt idx="1826">
                  <c:v>71.919322023938179</c:v>
                </c:pt>
                <c:pt idx="1827">
                  <c:v>71.928497553402877</c:v>
                </c:pt>
                <c:pt idx="1828">
                  <c:v>71.937676474299522</c:v>
                </c:pt>
                <c:pt idx="1829">
                  <c:v>71.946858796249217</c:v>
                </c:pt>
                <c:pt idx="1830">
                  <c:v>71.956044528892562</c:v>
                </c:pt>
                <c:pt idx="1831">
                  <c:v>71.965233681889586</c:v>
                </c:pt>
                <c:pt idx="1832">
                  <c:v>71.974426264919956</c:v>
                </c:pt>
                <c:pt idx="1833">
                  <c:v>71.983622287682991</c:v>
                </c:pt>
                <c:pt idx="1834">
                  <c:v>71.992821759897765</c:v>
                </c:pt>
                <c:pt idx="1835">
                  <c:v>72.002024691303191</c:v>
                </c:pt>
                <c:pt idx="1836">
                  <c:v>72.011231091658075</c:v>
                </c:pt>
                <c:pt idx="1837">
                  <c:v>72.020440970741291</c:v>
                </c:pt>
                <c:pt idx="1838">
                  <c:v>72.029654338351705</c:v>
                </c:pt>
                <c:pt idx="1839">
                  <c:v>72.038871204308393</c:v>
                </c:pt>
                <c:pt idx="1840">
                  <c:v>72.048091578450723</c:v>
                </c:pt>
                <c:pt idx="1841">
                  <c:v>72.057315470638315</c:v>
                </c:pt>
                <c:pt idx="1842">
                  <c:v>72.066542890751279</c:v>
                </c:pt>
                <c:pt idx="1843">
                  <c:v>72.075773848690204</c:v>
                </c:pt>
                <c:pt idx="1844">
                  <c:v>72.085008354376271</c:v>
                </c:pt>
                <c:pt idx="1845">
                  <c:v>72.09424641775135</c:v>
                </c:pt>
                <c:pt idx="1846">
                  <c:v>72.103488048778033</c:v>
                </c:pt>
                <c:pt idx="1847">
                  <c:v>72.112733257439828</c:v>
                </c:pt>
                <c:pt idx="1848">
                  <c:v>72.121982053741121</c:v>
                </c:pt>
                <c:pt idx="1849">
                  <c:v>72.131234447707357</c:v>
                </c:pt>
                <c:pt idx="1850">
                  <c:v>72.140490449385098</c:v>
                </c:pt>
                <c:pt idx="1851">
                  <c:v>72.149750068842053</c:v>
                </c:pt>
                <c:pt idx="1852">
                  <c:v>72.159013316167304</c:v>
                </c:pt>
                <c:pt idx="1853">
                  <c:v>72.168280201471219</c:v>
                </c:pt>
                <c:pt idx="1854">
                  <c:v>72.177550734885713</c:v>
                </c:pt>
                <c:pt idx="1855">
                  <c:v>72.186824926564171</c:v>
                </c:pt>
                <c:pt idx="1856">
                  <c:v>72.196102786681735</c:v>
                </c:pt>
                <c:pt idx="1857">
                  <c:v>72.205384325435176</c:v>
                </c:pt>
                <c:pt idx="1858">
                  <c:v>72.214669553043151</c:v>
                </c:pt>
                <c:pt idx="1859">
                  <c:v>72.223958479746216</c:v>
                </c:pt>
                <c:pt idx="1860">
                  <c:v>72.233251115806951</c:v>
                </c:pt>
                <c:pt idx="1861">
                  <c:v>72.242547471510008</c:v>
                </c:pt>
                <c:pt idx="1862">
                  <c:v>72.251847557162279</c:v>
                </c:pt>
                <c:pt idx="1863">
                  <c:v>72.26115138309288</c:v>
                </c:pt>
                <c:pt idx="1864">
                  <c:v>72.270458959653354</c:v>
                </c:pt>
                <c:pt idx="1865">
                  <c:v>72.279770297217709</c:v>
                </c:pt>
                <c:pt idx="1866">
                  <c:v>72.28908540618248</c:v>
                </c:pt>
                <c:pt idx="1867">
                  <c:v>72.298404296966936</c:v>
                </c:pt>
                <c:pt idx="1868">
                  <c:v>72.30772698001303</c:v>
                </c:pt>
                <c:pt idx="1869">
                  <c:v>72.317053465785605</c:v>
                </c:pt>
                <c:pt idx="1870">
                  <c:v>72.32638376477243</c:v>
                </c:pt>
                <c:pt idx="1871">
                  <c:v>72.335717887484336</c:v>
                </c:pt>
                <c:pt idx="1872">
                  <c:v>72.34505584445526</c:v>
                </c:pt>
                <c:pt idx="1873">
                  <c:v>72.35439764624239</c:v>
                </c:pt>
                <c:pt idx="1874">
                  <c:v>72.363743303426261</c:v>
                </c:pt>
                <c:pt idx="1875">
                  <c:v>72.373092826610815</c:v>
                </c:pt>
                <c:pt idx="1876">
                  <c:v>72.382446226423525</c:v>
                </c:pt>
                <c:pt idx="1877">
                  <c:v>72.391803513515484</c:v>
                </c:pt>
                <c:pt idx="1878">
                  <c:v>72.401164698561544</c:v>
                </c:pt>
                <c:pt idx="1879">
                  <c:v>72.410529792260334</c:v>
                </c:pt>
                <c:pt idx="1880">
                  <c:v>72.419898805334412</c:v>
                </c:pt>
                <c:pt idx="1881">
                  <c:v>72.429271748530383</c:v>
                </c:pt>
                <c:pt idx="1882">
                  <c:v>72.438648632618978</c:v>
                </c:pt>
                <c:pt idx="1883">
                  <c:v>72.448029468395106</c:v>
                </c:pt>
                <c:pt idx="1884">
                  <c:v>72.457414266678057</c:v>
                </c:pt>
                <c:pt idx="1885">
                  <c:v>72.466803038311525</c:v>
                </c:pt>
                <c:pt idx="1886">
                  <c:v>72.476195794163715</c:v>
                </c:pt>
                <c:pt idx="1887">
                  <c:v>72.485592545127503</c:v>
                </c:pt>
                <c:pt idx="1888">
                  <c:v>72.494993302120491</c:v>
                </c:pt>
                <c:pt idx="1889">
                  <c:v>72.504398076085081</c:v>
                </c:pt>
                <c:pt idx="1890">
                  <c:v>72.513806877988671</c:v>
                </c:pt>
                <c:pt idx="1891">
                  <c:v>72.523219718823697</c:v>
                </c:pt>
                <c:pt idx="1892">
                  <c:v>72.532636609607707</c:v>
                </c:pt>
                <c:pt idx="1893">
                  <c:v>72.542057561383558</c:v>
                </c:pt>
                <c:pt idx="1894">
                  <c:v>72.551482585219432</c:v>
                </c:pt>
                <c:pt idx="1895">
                  <c:v>72.560911692209046</c:v>
                </c:pt>
                <c:pt idx="1896">
                  <c:v>72.570344893471628</c:v>
                </c:pt>
                <c:pt idx="1897">
                  <c:v>72.57978220015211</c:v>
                </c:pt>
                <c:pt idx="1898">
                  <c:v>72.589223623421248</c:v>
                </c:pt>
                <c:pt idx="1899">
                  <c:v>72.598669174475674</c:v>
                </c:pt>
                <c:pt idx="1900">
                  <c:v>72.608118864538014</c:v>
                </c:pt>
                <c:pt idx="1901">
                  <c:v>72.617572704857068</c:v>
                </c:pt>
                <c:pt idx="1902">
                  <c:v>72.627030706707814</c:v>
                </c:pt>
                <c:pt idx="1903">
                  <c:v>72.636492881391604</c:v>
                </c:pt>
                <c:pt idx="1904">
                  <c:v>72.645959240236209</c:v>
                </c:pt>
                <c:pt idx="1905">
                  <c:v>72.655429794596031</c:v>
                </c:pt>
                <c:pt idx="1906">
                  <c:v>72.664904555852075</c:v>
                </c:pt>
                <c:pt idx="1907">
                  <c:v>72.674383535412147</c:v>
                </c:pt>
                <c:pt idx="1908">
                  <c:v>72.683866744711011</c:v>
                </c:pt>
                <c:pt idx="1909">
                  <c:v>72.693354195210347</c:v>
                </c:pt>
                <c:pt idx="1910">
                  <c:v>72.702845898399062</c:v>
                </c:pt>
                <c:pt idx="1911">
                  <c:v>72.712341865793249</c:v>
                </c:pt>
                <c:pt idx="1912">
                  <c:v>72.721842108936357</c:v>
                </c:pt>
                <c:pt idx="1913">
                  <c:v>72.731346639399348</c:v>
                </c:pt>
                <c:pt idx="1914">
                  <c:v>72.740855468780751</c:v>
                </c:pt>
                <c:pt idx="1915">
                  <c:v>72.750368608706765</c:v>
                </c:pt>
                <c:pt idx="1916">
                  <c:v>72.75988607083147</c:v>
                </c:pt>
                <c:pt idx="1917">
                  <c:v>72.769407866836872</c:v>
                </c:pt>
                <c:pt idx="1918">
                  <c:v>72.778934008432998</c:v>
                </c:pt>
                <c:pt idx="1919">
                  <c:v>72.7884645073581</c:v>
                </c:pt>
                <c:pt idx="1920">
                  <c:v>72.797999375378708</c:v>
                </c:pt>
                <c:pt idx="1921">
                  <c:v>72.807538624289762</c:v>
                </c:pt>
                <c:pt idx="1922">
                  <c:v>72.817082265914777</c:v>
                </c:pt>
                <c:pt idx="1923">
                  <c:v>72.826630312105848</c:v>
                </c:pt>
                <c:pt idx="1924">
                  <c:v>72.836182774743946</c:v>
                </c:pt>
                <c:pt idx="1925">
                  <c:v>72.845739665738861</c:v>
                </c:pt>
                <c:pt idx="1926">
                  <c:v>72.85530099702946</c:v>
                </c:pt>
                <c:pt idx="1927">
                  <c:v>72.864866780583753</c:v>
                </c:pt>
                <c:pt idx="1928">
                  <c:v>72.874437028398987</c:v>
                </c:pt>
                <c:pt idx="1929">
                  <c:v>72.884011752501848</c:v>
                </c:pt>
                <c:pt idx="1930">
                  <c:v>72.893590964948515</c:v>
                </c:pt>
                <c:pt idx="1931">
                  <c:v>72.903174677824836</c:v>
                </c:pt>
                <c:pt idx="1932">
                  <c:v>72.912762903246417</c:v>
                </c:pt>
                <c:pt idx="1933">
                  <c:v>72.92235565335875</c:v>
                </c:pt>
                <c:pt idx="1934">
                  <c:v>72.93195294033741</c:v>
                </c:pt>
                <c:pt idx="1935">
                  <c:v>72.941554776388045</c:v>
                </c:pt>
                <c:pt idx="1936">
                  <c:v>72.951161173746669</c:v>
                </c:pt>
                <c:pt idx="1937">
                  <c:v>72.960772144679652</c:v>
                </c:pt>
                <c:pt idx="1938">
                  <c:v>72.970387701483915</c:v>
                </c:pt>
                <c:pt idx="1939">
                  <c:v>72.980007856487106</c:v>
                </c:pt>
                <c:pt idx="1940">
                  <c:v>72.989632622047623</c:v>
                </c:pt>
                <c:pt idx="1941">
                  <c:v>72.999262010554773</c:v>
                </c:pt>
                <c:pt idx="1942">
                  <c:v>73.008896034429029</c:v>
                </c:pt>
                <c:pt idx="1943">
                  <c:v>73.018534706121983</c:v>
                </c:pt>
                <c:pt idx="1944">
                  <c:v>73.028178038116579</c:v>
                </c:pt>
                <c:pt idx="1945">
                  <c:v>73.037826042927264</c:v>
                </c:pt>
                <c:pt idx="1946">
                  <c:v>73.047478733100036</c:v>
                </c:pt>
                <c:pt idx="1947">
                  <c:v>73.057136121212707</c:v>
                </c:pt>
                <c:pt idx="1948">
                  <c:v>73.066798219874869</c:v>
                </c:pt>
                <c:pt idx="1949">
                  <c:v>73.076465041728213</c:v>
                </c:pt>
                <c:pt idx="1950">
                  <c:v>73.086136599446547</c:v>
                </c:pt>
                <c:pt idx="1951">
                  <c:v>73.095812905735926</c:v>
                </c:pt>
                <c:pt idx="1952">
                  <c:v>73.105493973334916</c:v>
                </c:pt>
                <c:pt idx="1953">
                  <c:v>73.115179815014585</c:v>
                </c:pt>
                <c:pt idx="1954">
                  <c:v>73.124870443578729</c:v>
                </c:pt>
                <c:pt idx="1955">
                  <c:v>73.134565871864012</c:v>
                </c:pt>
                <c:pt idx="1956">
                  <c:v>73.144266112740041</c:v>
                </c:pt>
                <c:pt idx="1957">
                  <c:v>73.15397117910959</c:v>
                </c:pt>
                <c:pt idx="1958">
                  <c:v>73.163681083908699</c:v>
                </c:pt>
                <c:pt idx="1959">
                  <c:v>73.173395840106821</c:v>
                </c:pt>
                <c:pt idx="1960">
                  <c:v>73.183115460706986</c:v>
                </c:pt>
                <c:pt idx="1961">
                  <c:v>73.192839958745921</c:v>
                </c:pt>
                <c:pt idx="1962">
                  <c:v>73.202569347294201</c:v>
                </c:pt>
                <c:pt idx="1963">
                  <c:v>73.212303639456394</c:v>
                </c:pt>
                <c:pt idx="1964">
                  <c:v>73.222042848371245</c:v>
                </c:pt>
                <c:pt idx="1965">
                  <c:v>73.231786987211763</c:v>
                </c:pt>
                <c:pt idx="1966">
                  <c:v>73.241536069185429</c:v>
                </c:pt>
                <c:pt idx="1967">
                  <c:v>73.251290107534302</c:v>
                </c:pt>
                <c:pt idx="1968">
                  <c:v>73.261049115535158</c:v>
                </c:pt>
                <c:pt idx="1969">
                  <c:v>73.270813106499702</c:v>
                </c:pt>
                <c:pt idx="1970">
                  <c:v>73.280582093774669</c:v>
                </c:pt>
                <c:pt idx="1971">
                  <c:v>73.290356090742009</c:v>
                </c:pt>
                <c:pt idx="1972">
                  <c:v>73.300135110818999</c:v>
                </c:pt>
                <c:pt idx="1973">
                  <c:v>73.309919167458432</c:v>
                </c:pt>
                <c:pt idx="1974">
                  <c:v>73.319708274148766</c:v>
                </c:pt>
                <c:pt idx="1975">
                  <c:v>73.32950244441426</c:v>
                </c:pt>
                <c:pt idx="1976">
                  <c:v>73.339301691815152</c:v>
                </c:pt>
                <c:pt idx="1977">
                  <c:v>73.349106029947805</c:v>
                </c:pt>
                <c:pt idx="1978">
                  <c:v>73.358915472444863</c:v>
                </c:pt>
                <c:pt idx="1979">
                  <c:v>73.368730032975421</c:v>
                </c:pt>
                <c:pt idx="1980">
                  <c:v>73.378549725245179</c:v>
                </c:pt>
                <c:pt idx="1981">
                  <c:v>73.388374562996589</c:v>
                </c:pt>
                <c:pt idx="1982">
                  <c:v>73.398204560009049</c:v>
                </c:pt>
                <c:pt idx="1983">
                  <c:v>73.40803973009902</c:v>
                </c:pt>
                <c:pt idx="1984">
                  <c:v>73.41788008712021</c:v>
                </c:pt>
                <c:pt idx="1985">
                  <c:v>73.427725644963758</c:v>
                </c:pt>
                <c:pt idx="1986">
                  <c:v>73.437576417558375</c:v>
                </c:pt>
                <c:pt idx="1987">
                  <c:v>73.447432418870505</c:v>
                </c:pt>
                <c:pt idx="1988">
                  <c:v>73.45729366290449</c:v>
                </c:pt>
                <c:pt idx="1989">
                  <c:v>73.467160163702758</c:v>
                </c:pt>
                <c:pt idx="1990">
                  <c:v>73.477031935345991</c:v>
                </c:pt>
                <c:pt idx="1991">
                  <c:v>73.486908991953271</c:v>
                </c:pt>
                <c:pt idx="1992">
                  <c:v>73.496791347682233</c:v>
                </c:pt>
                <c:pt idx="1993">
                  <c:v>73.506679016729294</c:v>
                </c:pt>
                <c:pt idx="1994">
                  <c:v>73.516572013329778</c:v>
                </c:pt>
                <c:pt idx="1995">
                  <c:v>73.526470351758121</c:v>
                </c:pt>
                <c:pt idx="1996">
                  <c:v>73.536374046327978</c:v>
                </c:pt>
                <c:pt idx="1997">
                  <c:v>73.546283111392469</c:v>
                </c:pt>
                <c:pt idx="1998">
                  <c:v>73.556197561344362</c:v>
                </c:pt>
                <c:pt idx="1999">
                  <c:v>73.566117410616144</c:v>
                </c:pt>
                <c:pt idx="2000" formatCode="General">
                  <c:v>73.576042673680305</c:v>
                </c:pt>
                <c:pt idx="2001" formatCode="General">
                  <c:v>73.585973365049497</c:v>
                </c:pt>
                <c:pt idx="2002" formatCode="General">
                  <c:v>73.59590949927663</c:v>
                </c:pt>
                <c:pt idx="2003" formatCode="General">
                  <c:v>73.605851090955198</c:v>
                </c:pt>
                <c:pt idx="2004" formatCode="General">
                  <c:v>73.615798154719286</c:v>
                </c:pt>
                <c:pt idx="2005" formatCode="General">
                  <c:v>73.625750705243888</c:v>
                </c:pt>
                <c:pt idx="2006" formatCode="General">
                  <c:v>73.635708757245041</c:v>
                </c:pt>
                <c:pt idx="2007" formatCode="General">
                  <c:v>73.645672325479993</c:v>
                </c:pt>
                <c:pt idx="2008" formatCode="General">
                  <c:v>73.655641424747401</c:v>
                </c:pt>
                <c:pt idx="2009" formatCode="General">
                  <c:v>73.665616069887534</c:v>
                </c:pt>
                <c:pt idx="2010" formatCode="General">
                  <c:v>73.675596275782382</c:v>
                </c:pt>
                <c:pt idx="2011" formatCode="General">
                  <c:v>73.685582057355987</c:v>
                </c:pt>
                <c:pt idx="2012" formatCode="General">
                  <c:v>73.695573429574495</c:v>
                </c:pt>
                <c:pt idx="2013" formatCode="General">
                  <c:v>73.705570407446373</c:v>
                </c:pt>
                <c:pt idx="2014" formatCode="General">
                  <c:v>73.715573006022652</c:v>
                </c:pt>
                <c:pt idx="2015" formatCode="General">
                  <c:v>73.725581240397091</c:v>
                </c:pt>
                <c:pt idx="2016" formatCode="General">
                  <c:v>73.735595125706354</c:v>
                </c:pt>
                <c:pt idx="2017" formatCode="General">
                  <c:v>73.745614677130177</c:v>
                </c:pt>
                <c:pt idx="2018" formatCode="General">
                  <c:v>73.755639909891642</c:v>
                </c:pt>
                <c:pt idx="2019" formatCode="General">
                  <c:v>73.765670839257311</c:v>
                </c:pt>
                <c:pt idx="2020" formatCode="General">
                  <c:v>73.77570748053742</c:v>
                </c:pt>
                <c:pt idx="2021" formatCode="General">
                  <c:v>73.785749849086116</c:v>
                </c:pt>
                <c:pt idx="2022" formatCode="General">
                  <c:v>73.795797960301613</c:v>
                </c:pt>
                <c:pt idx="2023" formatCode="General">
                  <c:v>73.805851829626405</c:v>
                </c:pt>
                <c:pt idx="2024" formatCode="General">
                  <c:v>73.815911472547498</c:v>
                </c:pt>
                <c:pt idx="2025" formatCode="General">
                  <c:v>73.825976904596558</c:v>
                </c:pt>
                <c:pt idx="2026" formatCode="General">
                  <c:v>73.836048141350133</c:v>
                </c:pt>
                <c:pt idx="2027" formatCode="General">
                  <c:v>73.846125198429874</c:v>
                </c:pt>
                <c:pt idx="2028" formatCode="General">
                  <c:v>73.856208091502722</c:v>
                </c:pt>
                <c:pt idx="2029" formatCode="General">
                  <c:v>73.866296836281109</c:v>
                </c:pt>
                <c:pt idx="2030" formatCode="General">
                  <c:v>73.876391448523165</c:v>
                </c:pt>
                <c:pt idx="2031" formatCode="General">
                  <c:v>73.886491944032969</c:v>
                </c:pt>
                <c:pt idx="2032" formatCode="General">
                  <c:v>73.896598338660681</c:v>
                </c:pt>
                <c:pt idx="2033" formatCode="General">
                  <c:v>73.906710648302791</c:v>
                </c:pt>
                <c:pt idx="2034" formatCode="General">
                  <c:v>73.916828888902373</c:v>
                </c:pt>
                <c:pt idx="2035" formatCode="General">
                  <c:v>73.926953076449223</c:v>
                </c:pt>
                <c:pt idx="2036" formatCode="General">
                  <c:v>73.937083226980093</c:v>
                </c:pt>
                <c:pt idx="2037" formatCode="General">
                  <c:v>73.947219356578927</c:v>
                </c:pt>
                <c:pt idx="2038" formatCode="General">
                  <c:v>73.957361481377077</c:v>
                </c:pt>
                <c:pt idx="2039" formatCode="General">
                  <c:v>73.967509617553503</c:v>
                </c:pt>
                <c:pt idx="2040" formatCode="General">
                  <c:v>73.977663781334968</c:v>
                </c:pt>
                <c:pt idx="2041" formatCode="General">
                  <c:v>73.987823988996325</c:v>
                </c:pt>
                <c:pt idx="2042" formatCode="General">
                  <c:v>73.997990256860675</c:v>
                </c:pt>
                <c:pt idx="2043" formatCode="General">
                  <c:v>74.008162601299588</c:v>
                </c:pt>
                <c:pt idx="2044" formatCode="General">
                  <c:v>74.018341038733396</c:v>
                </c:pt>
                <c:pt idx="2045" formatCode="General">
                  <c:v>74.028525585631343</c:v>
                </c:pt>
                <c:pt idx="2046" formatCode="General">
                  <c:v>74.038716258511798</c:v>
                </c:pt>
                <c:pt idx="2047" formatCode="General">
                  <c:v>74.048913073942586</c:v>
                </c:pt>
                <c:pt idx="2048" formatCode="General">
                  <c:v>74.0591160485411</c:v>
                </c:pt>
                <c:pt idx="2049" formatCode="General">
                  <c:v>74.069325198974596</c:v>
                </c:pt>
                <c:pt idx="2050" formatCode="General">
                  <c:v>74.079540541960384</c:v>
                </c:pt>
                <c:pt idx="2051" formatCode="General">
                  <c:v>74.089762094266106</c:v>
                </c:pt>
                <c:pt idx="2052" formatCode="General">
                  <c:v>74.099989872709926</c:v>
                </c:pt>
                <c:pt idx="2053" formatCode="General">
                  <c:v>74.110223894160768</c:v>
                </c:pt>
                <c:pt idx="2054" formatCode="General">
                  <c:v>74.120464175538601</c:v>
                </c:pt>
                <c:pt idx="2055" formatCode="General">
                  <c:v>74.130710733814567</c:v>
                </c:pt>
                <c:pt idx="2056" formatCode="General">
                  <c:v>74.140963586011381</c:v>
                </c:pt>
                <c:pt idx="2057" formatCode="General">
                  <c:v>74.151222749203384</c:v>
                </c:pt>
                <c:pt idx="2058" formatCode="General">
                  <c:v>74.161488240516917</c:v>
                </c:pt>
                <c:pt idx="2059" formatCode="General">
                  <c:v>74.171760077130557</c:v>
                </c:pt>
                <c:pt idx="2060" formatCode="General">
                  <c:v>74.182038276275264</c:v>
                </c:pt>
                <c:pt idx="2061" formatCode="General">
                  <c:v>74.192322855234721</c:v>
                </c:pt>
                <c:pt idx="2062" formatCode="General">
                  <c:v>74.202613831345531</c:v>
                </c:pt>
                <c:pt idx="2063" formatCode="General">
                  <c:v>74.212911221997487</c:v>
                </c:pt>
                <c:pt idx="2064" formatCode="General">
                  <c:v>74.22321504463379</c:v>
                </c:pt>
                <c:pt idx="2065" formatCode="General">
                  <c:v>74.233525316751326</c:v>
                </c:pt>
                <c:pt idx="2066" formatCode="General">
                  <c:v>74.24384205590097</c:v>
                </c:pt>
                <c:pt idx="2067" formatCode="General">
                  <c:v>74.254165279687669</c:v>
                </c:pt>
                <c:pt idx="2068" formatCode="General">
                  <c:v>74.264495005770897</c:v>
                </c:pt>
                <c:pt idx="2069" formatCode="General">
                  <c:v>74.274831251864782</c:v>
                </c:pt>
                <c:pt idx="2070" formatCode="General">
                  <c:v>74.285174035738407</c:v>
                </c:pt>
                <c:pt idx="2071" formatCode="General">
                  <c:v>74.295523375216064</c:v>
                </c:pt>
                <c:pt idx="2072" formatCode="General">
                  <c:v>74.305879288177508</c:v>
                </c:pt>
                <c:pt idx="2073" formatCode="General">
                  <c:v>74.316241792558216</c:v>
                </c:pt>
                <c:pt idx="2074" formatCode="General">
                  <c:v>74.326610906349671</c:v>
                </c:pt>
                <c:pt idx="2075" formatCode="General">
                  <c:v>74.336986647599616</c:v>
                </c:pt>
                <c:pt idx="2076" formatCode="General">
                  <c:v>74.347369034412282</c:v>
                </c:pt>
                <c:pt idx="2077" formatCode="General">
                  <c:v>74.357758084948699</c:v>
                </c:pt>
                <c:pt idx="2078" formatCode="General">
                  <c:v>74.368153817426986</c:v>
                </c:pt>
                <c:pt idx="2079" formatCode="General">
                  <c:v>74.378556250122543</c:v>
                </c:pt>
                <c:pt idx="2080" formatCode="General">
                  <c:v>74.388965401368409</c:v>
                </c:pt>
                <c:pt idx="2081" formatCode="General">
                  <c:v>74.399381289555464</c:v>
                </c:pt>
                <c:pt idx="2082" formatCode="General">
                  <c:v>74.409803933132764</c:v>
                </c:pt>
                <c:pt idx="2083" formatCode="General">
                  <c:v>74.420233350607745</c:v>
                </c:pt>
                <c:pt idx="2084" formatCode="General">
                  <c:v>74.430669560546605</c:v>
                </c:pt>
                <c:pt idx="2085" formatCode="General">
                  <c:v>74.441112581574458</c:v>
                </c:pt>
                <c:pt idx="2086" formatCode="General">
                  <c:v>74.451562432375709</c:v>
                </c:pt>
                <c:pt idx="2087" formatCode="General">
                  <c:v>74.462019131694362</c:v>
                </c:pt>
                <c:pt idx="2088" formatCode="General">
                  <c:v>74.472482698334133</c:v>
                </c:pt>
                <c:pt idx="2089" formatCode="General">
                  <c:v>74.482953151158966</c:v>
                </c:pt>
                <c:pt idx="2090" formatCode="General">
                  <c:v>74.493430509093145</c:v>
                </c:pt>
                <c:pt idx="2091" formatCode="General">
                  <c:v>74.503914791121687</c:v>
                </c:pt>
                <c:pt idx="2092" formatCode="General">
                  <c:v>74.51440601629055</c:v>
                </c:pt>
                <c:pt idx="2093" formatCode="General">
                  <c:v>74.524904203706996</c:v>
                </c:pt>
                <c:pt idx="2094" formatCode="General">
                  <c:v>74.535409372539874</c:v>
                </c:pt>
                <c:pt idx="2095" formatCode="General">
                  <c:v>74.545921542019869</c:v>
                </c:pt>
                <c:pt idx="2096" formatCode="General">
                  <c:v>74.556440731439864</c:v>
                </c:pt>
                <c:pt idx="2097" formatCode="General">
                  <c:v>74.566966960155156</c:v>
                </c:pt>
                <c:pt idx="2098" formatCode="General">
                  <c:v>74.577500247583885</c:v>
                </c:pt>
                <c:pt idx="2099" formatCode="General">
                  <c:v>74.588040613207198</c:v>
                </c:pt>
                <c:pt idx="2100" formatCode="General">
                  <c:v>74.598588076569641</c:v>
                </c:pt>
                <c:pt idx="2101" formatCode="General">
                  <c:v>74.609142657279463</c:v>
                </c:pt>
                <c:pt idx="2102" formatCode="General">
                  <c:v>74.619704375008865</c:v>
                </c:pt>
                <c:pt idx="2103" formatCode="General">
                  <c:v>74.63027324949438</c:v>
                </c:pt>
                <c:pt idx="2104" formatCode="General">
                  <c:v>74.640849300537141</c:v>
                </c:pt>
                <c:pt idx="2105" formatCode="General">
                  <c:v>74.651432548003214</c:v>
                </c:pt>
                <c:pt idx="2106" formatCode="General">
                  <c:v>74.662023011823905</c:v>
                </c:pt>
                <c:pt idx="2107" formatCode="General">
                  <c:v>74.672620711996089</c:v>
                </c:pt>
                <c:pt idx="2108" formatCode="General">
                  <c:v>74.683225668582523</c:v>
                </c:pt>
                <c:pt idx="2109" formatCode="General">
                  <c:v>74.693837901712143</c:v>
                </c:pt>
                <c:pt idx="2110" formatCode="General">
                  <c:v>74.704457431580465</c:v>
                </c:pt>
                <c:pt idx="2111" formatCode="General">
                  <c:v>74.715084278449794</c:v>
                </c:pt>
                <c:pt idx="2112" formatCode="General">
                  <c:v>74.725718462649667</c:v>
                </c:pt>
                <c:pt idx="2113" formatCode="General">
                  <c:v>74.736360004577094</c:v>
                </c:pt>
                <c:pt idx="2114" formatCode="General">
                  <c:v>74.747008924696942</c:v>
                </c:pt>
                <c:pt idx="2115" formatCode="General">
                  <c:v>74.757665243542263</c:v>
                </c:pt>
                <c:pt idx="2116" formatCode="General">
                  <c:v>74.768328981714561</c:v>
                </c:pt>
                <c:pt idx="2117" formatCode="General">
                  <c:v>74.779000159884291</c:v>
                </c:pt>
                <c:pt idx="2118" formatCode="General">
                  <c:v>74.789678798790973</c:v>
                </c:pt>
                <c:pt idx="2119" formatCode="General">
                  <c:v>74.800364919243734</c:v>
                </c:pt>
                <c:pt idx="2120" formatCode="General">
                  <c:v>74.811058542121557</c:v>
                </c:pt>
                <c:pt idx="2121" formatCode="General">
                  <c:v>74.821759688373618</c:v>
                </c:pt>
                <c:pt idx="2122" formatCode="General">
                  <c:v>74.832468379019673</c:v>
                </c:pt>
                <c:pt idx="2123" formatCode="General">
                  <c:v>74.843184635150379</c:v>
                </c:pt>
                <c:pt idx="2124" formatCode="General">
                  <c:v>74.853908477927675</c:v>
                </c:pt>
                <c:pt idx="2125" formatCode="General">
                  <c:v>74.864639928585106</c:v>
                </c:pt>
                <c:pt idx="2126" formatCode="General">
                  <c:v>74.875379008428183</c:v>
                </c:pt>
                <c:pt idx="2127" formatCode="General">
                  <c:v>74.886125738834764</c:v>
                </c:pt>
                <c:pt idx="2128" formatCode="General">
                  <c:v>74.896880141255394</c:v>
                </c:pt>
                <c:pt idx="2129" formatCode="General">
                  <c:v>74.907642237213665</c:v>
                </c:pt>
                <c:pt idx="2130" formatCode="General">
                  <c:v>74.918412048306621</c:v>
                </c:pt>
                <c:pt idx="2131" formatCode="General">
                  <c:v>74.929189596205035</c:v>
                </c:pt>
                <c:pt idx="2132" formatCode="General">
                  <c:v>74.939974902653901</c:v>
                </c:pt>
                <c:pt idx="2133" formatCode="General">
                  <c:v>74.950767989472681</c:v>
                </c:pt>
                <c:pt idx="2134" formatCode="General">
                  <c:v>74.961568878555767</c:v>
                </c:pt>
                <c:pt idx="2135" formatCode="General">
                  <c:v>74.972377591872856</c:v>
                </c:pt>
                <c:pt idx="2136" formatCode="General">
                  <c:v>74.983194151469249</c:v>
                </c:pt>
                <c:pt idx="2137" formatCode="General">
                  <c:v>74.994018579466285</c:v>
                </c:pt>
                <c:pt idx="2138" formatCode="General">
                  <c:v>75.004850898061775</c:v>
                </c:pt>
                <c:pt idx="2139" formatCode="General">
                  <c:v>75.015691129530282</c:v>
                </c:pt>
                <c:pt idx="2140" formatCode="General">
                  <c:v>75.026539296223589</c:v>
                </c:pt>
                <c:pt idx="2141" formatCode="General">
                  <c:v>75.037395420571031</c:v>
                </c:pt>
                <c:pt idx="2142" formatCode="General">
                  <c:v>75.04825952507997</c:v>
                </c:pt>
                <c:pt idx="2143" formatCode="General">
                  <c:v>75.05913163233609</c:v>
                </c:pt>
                <c:pt idx="2144" formatCode="General">
                  <c:v>75.070011765003855</c:v>
                </c:pt>
                <c:pt idx="2145" formatCode="General">
                  <c:v>75.0808999458269</c:v>
                </c:pt>
                <c:pt idx="2146" formatCode="General">
                  <c:v>75.091796197628426</c:v>
                </c:pt>
                <c:pt idx="2147" formatCode="General">
                  <c:v>75.102700543311613</c:v>
                </c:pt>
                <c:pt idx="2148" formatCode="General">
                  <c:v>75.113613005860032</c:v>
                </c:pt>
                <c:pt idx="2149" formatCode="General">
                  <c:v>75.124533608338012</c:v>
                </c:pt>
                <c:pt idx="2150" formatCode="General">
                  <c:v>75.135462373891116</c:v>
                </c:pt>
                <c:pt idx="2151" formatCode="General">
                  <c:v>75.146399325746529</c:v>
                </c:pt>
                <c:pt idx="2152" formatCode="General">
                  <c:v>75.157344487213436</c:v>
                </c:pt>
                <c:pt idx="2153" formatCode="General">
                  <c:v>75.168297881683529</c:v>
                </c:pt>
                <c:pt idx="2154" formatCode="General">
                  <c:v>75.179259532631363</c:v>
                </c:pt>
                <c:pt idx="2155" formatCode="General">
                  <c:v>75.190229463614756</c:v>
                </c:pt>
                <c:pt idx="2156" formatCode="General">
                  <c:v>75.201207698275326</c:v>
                </c:pt>
                <c:pt idx="2157" formatCode="General">
                  <c:v>75.212194260338805</c:v>
                </c:pt>
                <c:pt idx="2158" formatCode="General">
                  <c:v>75.223189173615566</c:v>
                </c:pt>
                <c:pt idx="2159" formatCode="General">
                  <c:v>75.234192462000976</c:v>
                </c:pt>
                <c:pt idx="2160" formatCode="General">
                  <c:v>75.24520414947591</c:v>
                </c:pt>
                <c:pt idx="2161" formatCode="General">
                  <c:v>75.256224260107146</c:v>
                </c:pt>
                <c:pt idx="2162" formatCode="General">
                  <c:v>75.267252818047808</c:v>
                </c:pt>
                <c:pt idx="2163" formatCode="General">
                  <c:v>75.278289847537891</c:v>
                </c:pt>
                <c:pt idx="2164" formatCode="General">
                  <c:v>75.289335372904532</c:v>
                </c:pt>
                <c:pt idx="2165" formatCode="General">
                  <c:v>75.300389418562716</c:v>
                </c:pt>
                <c:pt idx="2166" formatCode="General">
                  <c:v>75.311452009015511</c:v>
                </c:pt>
                <c:pt idx="2167" formatCode="General">
                  <c:v>75.322523168854644</c:v>
                </c:pt>
                <c:pt idx="2168" formatCode="General">
                  <c:v>75.333602922760903</c:v>
                </c:pt>
                <c:pt idx="2169" formatCode="General">
                  <c:v>75.344691295504688</c:v>
                </c:pt>
                <c:pt idx="2170" formatCode="General">
                  <c:v>75.35578831194637</c:v>
                </c:pt>
                <c:pt idx="2171" formatCode="General">
                  <c:v>75.366893997036854</c:v>
                </c:pt>
                <c:pt idx="2172" formatCode="General">
                  <c:v>75.378008375817984</c:v>
                </c:pt>
                <c:pt idx="2173" formatCode="General">
                  <c:v>75.389131473423063</c:v>
                </c:pt>
                <c:pt idx="2174" formatCode="General">
                  <c:v>75.400263315077325</c:v>
                </c:pt>
                <c:pt idx="2175" formatCode="General">
                  <c:v>75.41140392609843</c:v>
                </c:pt>
                <c:pt idx="2176" formatCode="General">
                  <c:v>75.422553331896907</c:v>
                </c:pt>
                <c:pt idx="2177" formatCode="General">
                  <c:v>75.43371155797665</c:v>
                </c:pt>
                <c:pt idx="2178" formatCode="General">
                  <c:v>75.444878629935516</c:v>
                </c:pt>
                <c:pt idx="2179" formatCode="General">
                  <c:v>75.456054573465678</c:v>
                </c:pt>
                <c:pt idx="2180" formatCode="General">
                  <c:v>75.467239414354168</c:v>
                </c:pt>
                <c:pt idx="2181" formatCode="General">
                  <c:v>75.478433178483428</c:v>
                </c:pt>
                <c:pt idx="2182" formatCode="General">
                  <c:v>75.489635891831796</c:v>
                </c:pt>
                <c:pt idx="2183" formatCode="General">
                  <c:v>75.500847580473987</c:v>
                </c:pt>
                <c:pt idx="2184" formatCode="General">
                  <c:v>75.512068270581594</c:v>
                </c:pt>
                <c:pt idx="2185" formatCode="General">
                  <c:v>75.523297988423678</c:v>
                </c:pt>
                <c:pt idx="2186" formatCode="General">
                  <c:v>75.534536760367232</c:v>
                </c:pt>
                <c:pt idx="2187" formatCode="General">
                  <c:v>75.545784612877682</c:v>
                </c:pt>
                <c:pt idx="2188" formatCode="General">
                  <c:v>75.557041572519481</c:v>
                </c:pt>
                <c:pt idx="2189" formatCode="General">
                  <c:v>75.568307665956581</c:v>
                </c:pt>
                <c:pt idx="2190" formatCode="General">
                  <c:v>75.579582919952969</c:v>
                </c:pt>
                <c:pt idx="2191" formatCode="General">
                  <c:v>75.590867361373256</c:v>
                </c:pt>
                <c:pt idx="2192" formatCode="General">
                  <c:v>75.602161017183192</c:v>
                </c:pt>
                <c:pt idx="2193" formatCode="General">
                  <c:v>75.613463914450151</c:v>
                </c:pt>
                <c:pt idx="2194" formatCode="General">
                  <c:v>75.624776080343764</c:v>
                </c:pt>
                <c:pt idx="2195" formatCode="General">
                  <c:v>75.63609754213644</c:v>
                </c:pt>
                <c:pt idx="2196" formatCode="General">
                  <c:v>75.647428327203869</c:v>
                </c:pt>
                <c:pt idx="2197" formatCode="General">
                  <c:v>75.658768463025694</c:v>
                </c:pt>
                <c:pt idx="2198" formatCode="General">
                  <c:v>75.670117977185939</c:v>
                </c:pt>
                <c:pt idx="2199" formatCode="General">
                  <c:v>75.681476897373699</c:v>
                </c:pt>
                <c:pt idx="2200" formatCode="General">
                  <c:v>75.692845251383616</c:v>
                </c:pt>
                <c:pt idx="2201" formatCode="General">
                  <c:v>75.704223067116473</c:v>
                </c:pt>
                <c:pt idx="2202" formatCode="General">
                  <c:v>75.715610372579846</c:v>
                </c:pt>
                <c:pt idx="2203" formatCode="General">
                  <c:v>75.727007195888575</c:v>
                </c:pt>
                <c:pt idx="2204" formatCode="General">
                  <c:v>75.738413565265418</c:v>
                </c:pt>
                <c:pt idx="2205" formatCode="General">
                  <c:v>75.749829509041646</c:v>
                </c:pt>
                <c:pt idx="2206" formatCode="General">
                  <c:v>75.761255055657571</c:v>
                </c:pt>
                <c:pt idx="2207" formatCode="General">
                  <c:v>75.772690233663198</c:v>
                </c:pt>
                <c:pt idx="2208" formatCode="General">
                  <c:v>75.784135071718836</c:v>
                </c:pt>
                <c:pt idx="2209" formatCode="General">
                  <c:v>75.795589598595669</c:v>
                </c:pt>
                <c:pt idx="2210" formatCode="General">
                  <c:v>75.807053843176348</c:v>
                </c:pt>
                <c:pt idx="2211" formatCode="General">
                  <c:v>75.818527834455693</c:v>
                </c:pt>
                <c:pt idx="2212" formatCode="General">
                  <c:v>75.830011601541202</c:v>
                </c:pt>
                <c:pt idx="2213" formatCode="General">
                  <c:v>75.841505173653744</c:v>
                </c:pt>
                <c:pt idx="2214" formatCode="General">
                  <c:v>75.853008580128161</c:v>
                </c:pt>
                <c:pt idx="2215" formatCode="General">
                  <c:v>75.86452185041388</c:v>
                </c:pt>
                <c:pt idx="2216" formatCode="General">
                  <c:v>75.876045014075615</c:v>
                </c:pt>
                <c:pt idx="2217" formatCode="General">
                  <c:v>75.887578100793917</c:v>
                </c:pt>
                <c:pt idx="2218" formatCode="General">
                  <c:v>75.899121140365907</c:v>
                </c:pt>
                <c:pt idx="2219" formatCode="General">
                  <c:v>75.910674162705817</c:v>
                </c:pt>
                <c:pt idx="2220" formatCode="General">
                  <c:v>75.922237197845746</c:v>
                </c:pt>
                <c:pt idx="2221" formatCode="General">
                  <c:v>75.933810275936281</c:v>
                </c:pt>
                <c:pt idx="2222" formatCode="General">
                  <c:v>75.945393427247126</c:v>
                </c:pt>
                <c:pt idx="2223" formatCode="General">
                  <c:v>75.956986682167795</c:v>
                </c:pt>
                <c:pt idx="2224" formatCode="General">
                  <c:v>75.968590071208325</c:v>
                </c:pt>
                <c:pt idx="2225" formatCode="General">
                  <c:v>75.980203624999845</c:v>
                </c:pt>
                <c:pt idx="2226" formatCode="General">
                  <c:v>75.991827374295369</c:v>
                </c:pt>
                <c:pt idx="2227" formatCode="General">
                  <c:v>76.003461349970408</c:v>
                </c:pt>
                <c:pt idx="2228" formatCode="General">
                  <c:v>76.015105583023697</c:v>
                </c:pt>
                <c:pt idx="2229" formatCode="General">
                  <c:v>76.02676010457786</c:v>
                </c:pt>
                <c:pt idx="2230" formatCode="General">
                  <c:v>76.038424945880138</c:v>
                </c:pt>
                <c:pt idx="2231" formatCode="General">
                  <c:v>76.050100138303065</c:v>
                </c:pt>
                <c:pt idx="2232" formatCode="General">
                  <c:v>76.06178571334523</c:v>
                </c:pt>
                <c:pt idx="2233" formatCode="General">
                  <c:v>76.073481702631923</c:v>
                </c:pt>
                <c:pt idx="2234" formatCode="General">
                  <c:v>76.085188137915864</c:v>
                </c:pt>
                <c:pt idx="2235" formatCode="General">
                  <c:v>76.096905051078011</c:v>
                </c:pt>
                <c:pt idx="2236" formatCode="General">
                  <c:v>76.108632474128171</c:v>
                </c:pt>
                <c:pt idx="2237" formatCode="General">
                  <c:v>76.1203704392058</c:v>
                </c:pt>
                <c:pt idx="2238" formatCode="General">
                  <c:v>76.132118978580763</c:v>
                </c:pt>
                <c:pt idx="2239" formatCode="General">
                  <c:v>76.143878124654023</c:v>
                </c:pt>
                <c:pt idx="2240" formatCode="General">
                  <c:v>76.155647909958418</c:v>
                </c:pt>
                <c:pt idx="2241" formatCode="General">
                  <c:v>76.167428367159431</c:v>
                </c:pt>
                <c:pt idx="2242" formatCode="General">
                  <c:v>76.179219529055914</c:v>
                </c:pt>
                <c:pt idx="2243" formatCode="General">
                  <c:v>76.191021428580896</c:v>
                </c:pt>
                <c:pt idx="2244" formatCode="General">
                  <c:v>76.202834098802327</c:v>
                </c:pt>
                <c:pt idx="2245" formatCode="General">
                  <c:v>76.214657572923883</c:v>
                </c:pt>
                <c:pt idx="2246" formatCode="General">
                  <c:v>76.226491884285707</c:v>
                </c:pt>
                <c:pt idx="2247" formatCode="General">
                  <c:v>76.23833706636519</c:v>
                </c:pt>
                <c:pt idx="2248" formatCode="General">
                  <c:v>76.250193152777868</c:v>
                </c:pt>
                <c:pt idx="2249" formatCode="General">
                  <c:v>76.262060177278087</c:v>
                </c:pt>
                <c:pt idx="2250" formatCode="General">
                  <c:v>76.273938173759944</c:v>
                </c:pt>
                <c:pt idx="2251" formatCode="General">
                  <c:v>76.285827176257939</c:v>
                </c:pt>
                <c:pt idx="2252" formatCode="General">
                  <c:v>76.297727218947927</c:v>
                </c:pt>
                <c:pt idx="2253" formatCode="General">
                  <c:v>76.309638336147898</c:v>
                </c:pt>
                <c:pt idx="2254" formatCode="General">
                  <c:v>76.321560562318794</c:v>
                </c:pt>
                <c:pt idx="2255" formatCode="General">
                  <c:v>76.333493932065352</c:v>
                </c:pt>
                <c:pt idx="2256" formatCode="General">
                  <c:v>76.345438480136949</c:v>
                </c:pt>
                <c:pt idx="2257" formatCode="General">
                  <c:v>76.357394241428437</c:v>
                </c:pt>
                <c:pt idx="2258" formatCode="General">
                  <c:v>76.369361250981015</c:v>
                </c:pt>
                <c:pt idx="2259" formatCode="General">
                  <c:v>76.381339543983103</c:v>
                </c:pt>
                <c:pt idx="2260" formatCode="General">
                  <c:v>76.393329155771127</c:v>
                </c:pt>
                <c:pt idx="2261" formatCode="General">
                  <c:v>76.405330121830531</c:v>
                </c:pt>
                <c:pt idx="2262" formatCode="General">
                  <c:v>76.417342477796495</c:v>
                </c:pt>
                <c:pt idx="2263" formatCode="General">
                  <c:v>76.429366259454966</c:v>
                </c:pt>
                <c:pt idx="2264" formatCode="General">
                  <c:v>76.44140150274346</c:v>
                </c:pt>
                <c:pt idx="2265" formatCode="General">
                  <c:v>76.453448243751978</c:v>
                </c:pt>
                <c:pt idx="2266" formatCode="General">
                  <c:v>76.465506518723927</c:v>
                </c:pt>
                <c:pt idx="2267" formatCode="General">
                  <c:v>76.477576364057057</c:v>
                </c:pt>
                <c:pt idx="2268" formatCode="General">
                  <c:v>76.489657816304288</c:v>
                </c:pt>
                <c:pt idx="2269" formatCode="General">
                  <c:v>76.501750912174728</c:v>
                </c:pt>
                <c:pt idx="2270" formatCode="General">
                  <c:v>76.513855688534591</c:v>
                </c:pt>
                <c:pt idx="2271" formatCode="General">
                  <c:v>76.525972182408069</c:v>
                </c:pt>
                <c:pt idx="2272" formatCode="General">
                  <c:v>76.538100430978389</c:v>
                </c:pt>
                <c:pt idx="2273" formatCode="General">
                  <c:v>76.550240471588651</c:v>
                </c:pt>
                <c:pt idx="2274" formatCode="General">
                  <c:v>76.562392341742864</c:v>
                </c:pt>
                <c:pt idx="2275" formatCode="General">
                  <c:v>76.574556079106927</c:v>
                </c:pt>
                <c:pt idx="2276" formatCode="General">
                  <c:v>76.586731721509494</c:v>
                </c:pt>
                <c:pt idx="2277" formatCode="General">
                  <c:v>76.598919306943102</c:v>
                </c:pt>
                <c:pt idx="2278" formatCode="General">
                  <c:v>76.611118873565047</c:v>
                </c:pt>
                <c:pt idx="2279" formatCode="General">
                  <c:v>76.623330459698465</c:v>
                </c:pt>
                <c:pt idx="2280" formatCode="General">
                  <c:v>76.635554103833272</c:v>
                </c:pt>
                <c:pt idx="2281" formatCode="General">
                  <c:v>76.647789844627198</c:v>
                </c:pt>
                <c:pt idx="2282" formatCode="General">
                  <c:v>76.660037720906814</c:v>
                </c:pt>
                <c:pt idx="2283" formatCode="General">
                  <c:v>76.672297771668568</c:v>
                </c:pt>
                <c:pt idx="2284" formatCode="General">
                  <c:v>76.684570036079805</c:v>
                </c:pt>
                <c:pt idx="2285" formatCode="General">
                  <c:v>76.69685455347981</c:v>
                </c:pt>
                <c:pt idx="2286" formatCode="General">
                  <c:v>76.709151363380869</c:v>
                </c:pt>
                <c:pt idx="2287" formatCode="General">
                  <c:v>76.721460505469324</c:v>
                </c:pt>
                <c:pt idx="2288" formatCode="General">
                  <c:v>76.733782019606608</c:v>
                </c:pt>
                <c:pt idx="2289" formatCode="General">
                  <c:v>76.746115945830425</c:v>
                </c:pt>
                <c:pt idx="2290" formatCode="General">
                  <c:v>76.758462324355719</c:v>
                </c:pt>
                <c:pt idx="2291" formatCode="General">
                  <c:v>76.770821195575792</c:v>
                </c:pt>
                <c:pt idx="2292" formatCode="General">
                  <c:v>76.783192600063444</c:v>
                </c:pt>
                <c:pt idx="2293" formatCode="General">
                  <c:v>76.795576578572067</c:v>
                </c:pt>
                <c:pt idx="2294" formatCode="General">
                  <c:v>76.807973172036753</c:v>
                </c:pt>
                <c:pt idx="2295" formatCode="General">
                  <c:v>76.820382421575403</c:v>
                </c:pt>
                <c:pt idx="2296" formatCode="General">
                  <c:v>76.832804368489917</c:v>
                </c:pt>
                <c:pt idx="2297" formatCode="General">
                  <c:v>76.845239054267282</c:v>
                </c:pt>
                <c:pt idx="2298" formatCode="General">
                  <c:v>76.857686520580771</c:v>
                </c:pt>
                <c:pt idx="2299" formatCode="General">
                  <c:v>76.870146809291029</c:v>
                </c:pt>
                <c:pt idx="2300" formatCode="General">
                  <c:v>76.882619962447365</c:v>
                </c:pt>
                <c:pt idx="2301" formatCode="General">
                  <c:v>76.8951060222888</c:v>
                </c:pt>
                <c:pt idx="2302" formatCode="General">
                  <c:v>76.907605031245382</c:v>
                </c:pt>
                <c:pt idx="2303" formatCode="General">
                  <c:v>76.920117031939256</c:v>
                </c:pt>
                <c:pt idx="2304" formatCode="General">
                  <c:v>76.932642067185967</c:v>
                </c:pt>
                <c:pt idx="2305" formatCode="General">
                  <c:v>76.945180179995702</c:v>
                </c:pt>
                <c:pt idx="2306" formatCode="General">
                  <c:v>76.957731413574365</c:v>
                </c:pt>
                <c:pt idx="2307" formatCode="General">
                  <c:v>76.970295811324988</c:v>
                </c:pt>
                <c:pt idx="2308" formatCode="General">
                  <c:v>76.982873416848861</c:v>
                </c:pt>
                <c:pt idx="2309" formatCode="General">
                  <c:v>76.995464273946865</c:v>
                </c:pt>
                <c:pt idx="2310" formatCode="General">
                  <c:v>77.008068426620667</c:v>
                </c:pt>
                <c:pt idx="2311" formatCode="General">
                  <c:v>77.02068591907404</c:v>
                </c:pt>
                <c:pt idx="2312" formatCode="General">
                  <c:v>77.033316795714171</c:v>
                </c:pt>
                <c:pt idx="2313" formatCode="General">
                  <c:v>77.045961101152912</c:v>
                </c:pt>
                <c:pt idx="2314" formatCode="General">
                  <c:v>77.058618880208087</c:v>
                </c:pt>
                <c:pt idx="2315" formatCode="General">
                  <c:v>77.071290177904842</c:v>
                </c:pt>
                <c:pt idx="2316" formatCode="General">
                  <c:v>77.083975039476968</c:v>
                </c:pt>
                <c:pt idx="2317" formatCode="General">
                  <c:v>77.096673510368191</c:v>
                </c:pt>
                <c:pt idx="2318" formatCode="General">
                  <c:v>77.109385636233611</c:v>
                </c:pt>
                <c:pt idx="2319" formatCode="General">
                  <c:v>77.122111462940978</c:v>
                </c:pt>
                <c:pt idx="2320" formatCode="General">
                  <c:v>77.134851036572101</c:v>
                </c:pt>
                <c:pt idx="2321" formatCode="General">
                  <c:v>77.147604403424253</c:v>
                </c:pt>
                <c:pt idx="2322" formatCode="General">
                  <c:v>77.160371610011495</c:v>
                </c:pt>
                <c:pt idx="2323" formatCode="General">
                  <c:v>77.173152703066137</c:v>
                </c:pt>
                <c:pt idx="2324" formatCode="General">
                  <c:v>77.185947729540189</c:v>
                </c:pt>
                <c:pt idx="2325" formatCode="General">
                  <c:v>77.19875673660664</c:v>
                </c:pt>
                <c:pt idx="2326" formatCode="General">
                  <c:v>77.211579771661121</c:v>
                </c:pt>
                <c:pt idx="2327" formatCode="General">
                  <c:v>77.224416882323155</c:v>
                </c:pt>
                <c:pt idx="2328" formatCode="General">
                  <c:v>77.237268116437676</c:v>
                </c:pt>
                <c:pt idx="2329" formatCode="General">
                  <c:v>77.250133522076609</c:v>
                </c:pt>
                <c:pt idx="2330" formatCode="General">
                  <c:v>77.263013147540221</c:v>
                </c:pt>
                <c:pt idx="2331" formatCode="General">
                  <c:v>77.275907041358678</c:v>
                </c:pt>
                <c:pt idx="2332" formatCode="General">
                  <c:v>77.28881525229356</c:v>
                </c:pt>
                <c:pt idx="2333" formatCode="General">
                  <c:v>77.301737829339359</c:v>
                </c:pt>
                <c:pt idx="2334" formatCode="General">
                  <c:v>77.314674821725077</c:v>
                </c:pt>
                <c:pt idx="2335" formatCode="General">
                  <c:v>77.327626278915687</c:v>
                </c:pt>
                <c:pt idx="2336" formatCode="General">
                  <c:v>77.340592250613753</c:v>
                </c:pt>
                <c:pt idx="2337" formatCode="General">
                  <c:v>77.353572786761006</c:v>
                </c:pt>
                <c:pt idx="2338" formatCode="General">
                  <c:v>77.366567937539898</c:v>
                </c:pt>
                <c:pt idx="2339" formatCode="General">
                  <c:v>77.379577753375244</c:v>
                </c:pt>
                <c:pt idx="2340" formatCode="General">
                  <c:v>77.392602284935805</c:v>
                </c:pt>
                <c:pt idx="2341" formatCode="General">
                  <c:v>77.405641583135932</c:v>
                </c:pt>
                <c:pt idx="2342" formatCode="General">
                  <c:v>77.418695699137174</c:v>
                </c:pt>
                <c:pt idx="2343" formatCode="General">
                  <c:v>77.431764684350028</c:v>
                </c:pt>
                <c:pt idx="2344" formatCode="General">
                  <c:v>77.44484859043547</c:v>
                </c:pt>
                <c:pt idx="2345" formatCode="General">
                  <c:v>77.45794746930676</c:v>
                </c:pt>
                <c:pt idx="2346" formatCode="General">
                  <c:v>77.471061373131064</c:v>
                </c:pt>
                <c:pt idx="2347" formatCode="General">
                  <c:v>77.484190354331218</c:v>
                </c:pt>
                <c:pt idx="2348" formatCode="General">
                  <c:v>77.497334465587414</c:v>
                </c:pt>
                <c:pt idx="2349" formatCode="General">
                  <c:v>77.510493759838937</c:v>
                </c:pt>
                <c:pt idx="2350" formatCode="General">
                  <c:v>77.523668290285983</c:v>
                </c:pt>
                <c:pt idx="2351" formatCode="General">
                  <c:v>77.536858110391364</c:v>
                </c:pt>
                <c:pt idx="2352" formatCode="General">
                  <c:v>77.550063273882316</c:v>
                </c:pt>
                <c:pt idx="2353" formatCode="General">
                  <c:v>77.563283834752283</c:v>
                </c:pt>
                <c:pt idx="2354" formatCode="General">
                  <c:v>77.576519847262801</c:v>
                </c:pt>
                <c:pt idx="2355" formatCode="General">
                  <c:v>77.589771365945211</c:v>
                </c:pt>
                <c:pt idx="2356" formatCode="General">
                  <c:v>77.60303844560265</c:v>
                </c:pt>
                <c:pt idx="2357" formatCode="General">
                  <c:v>77.616321141311772</c:v>
                </c:pt>
                <c:pt idx="2358" formatCode="General">
                  <c:v>77.629619508424739</c:v>
                </c:pt>
                <c:pt idx="2359" formatCode="General">
                  <c:v>77.642933602571077</c:v>
                </c:pt>
                <c:pt idx="2360" formatCode="General">
                  <c:v>77.656263479659529</c:v>
                </c:pt>
                <c:pt idx="2361" formatCode="General">
                  <c:v>77.669609195880099</c:v>
                </c:pt>
                <c:pt idx="2362" formatCode="General">
                  <c:v>77.6829708077059</c:v>
                </c:pt>
                <c:pt idx="2363" formatCode="General">
                  <c:v>77.696348371895184</c:v>
                </c:pt>
                <c:pt idx="2364" formatCode="General">
                  <c:v>77.709741945493249</c:v>
                </c:pt>
                <c:pt idx="2365" formatCode="General">
                  <c:v>77.723151585834515</c:v>
                </c:pt>
                <c:pt idx="2366" formatCode="General">
                  <c:v>77.736577350544465</c:v>
                </c:pt>
                <c:pt idx="2367" formatCode="General">
                  <c:v>77.750019297541755</c:v>
                </c:pt>
                <c:pt idx="2368" formatCode="General">
                  <c:v>77.763477485040156</c:v>
                </c:pt>
                <c:pt idx="2369" formatCode="General">
                  <c:v>77.776951971550744</c:v>
                </c:pt>
                <c:pt idx="2370" formatCode="General">
                  <c:v>77.790442815883893</c:v>
                </c:pt>
                <c:pt idx="2371" formatCode="General">
                  <c:v>77.803950077151399</c:v>
                </c:pt>
                <c:pt idx="2372" formatCode="General">
                  <c:v>77.817473814768675</c:v>
                </c:pt>
                <c:pt idx="2373" formatCode="General">
                  <c:v>77.83101408845674</c:v>
                </c:pt>
                <c:pt idx="2374" formatCode="General">
                  <c:v>77.844570958244546</c:v>
                </c:pt>
                <c:pt idx="2375" formatCode="General">
                  <c:v>77.85814448447104</c:v>
                </c:pt>
                <c:pt idx="2376" formatCode="General">
                  <c:v>77.871734727787427</c:v>
                </c:pt>
                <c:pt idx="2377" formatCode="General">
                  <c:v>77.885341749159338</c:v>
                </c:pt>
                <c:pt idx="2378" formatCode="General">
                  <c:v>77.898965609869123</c:v>
                </c:pt>
                <c:pt idx="2379" formatCode="General">
                  <c:v>77.912606371518052</c:v>
                </c:pt>
                <c:pt idx="2380" formatCode="General">
                  <c:v>77.926264096028646</c:v>
                </c:pt>
                <c:pt idx="2381" formatCode="General">
                  <c:v>77.939938845646907</c:v>
                </c:pt>
                <c:pt idx="2382" formatCode="General">
                  <c:v>77.953630682944748</c:v>
                </c:pt>
                <c:pt idx="2383" formatCode="General">
                  <c:v>77.967339670822213</c:v>
                </c:pt>
                <c:pt idx="2384" formatCode="General">
                  <c:v>77.981065872509873</c:v>
                </c:pt>
                <c:pt idx="2385" formatCode="General">
                  <c:v>77.994809351571291</c:v>
                </c:pt>
                <c:pt idx="2386" formatCode="General">
                  <c:v>78.008570171905319</c:v>
                </c:pt>
                <c:pt idx="2387" formatCode="General">
                  <c:v>78.022348397748559</c:v>
                </c:pt>
                <c:pt idx="2388" formatCode="General">
                  <c:v>78.036144093677805</c:v>
                </c:pt>
                <c:pt idx="2389" formatCode="General">
                  <c:v>78.049957324612578</c:v>
                </c:pt>
                <c:pt idx="2390" formatCode="General">
                  <c:v>78.063788155817491</c:v>
                </c:pt>
                <c:pt idx="2391" formatCode="General">
                  <c:v>78.077636652904914</c:v>
                </c:pt>
                <c:pt idx="2392" formatCode="General">
                  <c:v>78.091502881837371</c:v>
                </c:pt>
                <c:pt idx="2393" formatCode="General">
                  <c:v>78.105386908930186</c:v>
                </c:pt>
                <c:pt idx="2394" formatCode="General">
                  <c:v>78.119288800854065</c:v>
                </c:pt>
                <c:pt idx="2395" formatCode="General">
                  <c:v>78.13320862463766</c:v>
                </c:pt>
                <c:pt idx="2396" formatCode="General">
                  <c:v>78.147146447670266</c:v>
                </c:pt>
                <c:pt idx="2397" formatCode="General">
                  <c:v>78.161102337704392</c:v>
                </c:pt>
                <c:pt idx="2398" formatCode="General">
                  <c:v>78.175076362858519</c:v>
                </c:pt>
                <c:pt idx="2399" formatCode="General">
                  <c:v>78.189068591619801</c:v>
                </c:pt>
                <c:pt idx="2400" formatCode="General">
                  <c:v>78.203079092846735</c:v>
                </c:pt>
                <c:pt idx="2401" formatCode="General">
                  <c:v>78.217107935771949</c:v>
                </c:pt>
                <c:pt idx="2402" formatCode="General">
                  <c:v>78.231155190005069</c:v>
                </c:pt>
                <c:pt idx="2403" formatCode="General">
                  <c:v>78.245220925535364</c:v>
                </c:pt>
                <c:pt idx="2404" formatCode="General">
                  <c:v>78.259305212734731</c:v>
                </c:pt>
                <c:pt idx="2405" formatCode="General">
                  <c:v>78.273408122360451</c:v>
                </c:pt>
                <c:pt idx="2406" formatCode="General">
                  <c:v>78.287529725558159</c:v>
                </c:pt>
                <c:pt idx="2407" formatCode="General">
                  <c:v>78.301670093864686</c:v>
                </c:pt>
                <c:pt idx="2408" formatCode="General">
                  <c:v>78.315829299211074</c:v>
                </c:pt>
                <c:pt idx="2409" formatCode="General">
                  <c:v>78.330007413925486</c:v>
                </c:pt>
                <c:pt idx="2410" formatCode="General">
                  <c:v>78.344204510736247</c:v>
                </c:pt>
                <c:pt idx="2411" formatCode="General">
                  <c:v>78.358420662774847</c:v>
                </c:pt>
                <c:pt idx="2412" formatCode="General">
                  <c:v>78.372655943579005</c:v>
                </c:pt>
                <c:pt idx="2413" formatCode="General">
                  <c:v>78.386910427095771</c:v>
                </c:pt>
                <c:pt idx="2414" formatCode="General">
                  <c:v>78.401184187684592</c:v>
                </c:pt>
                <c:pt idx="2415" formatCode="General">
                  <c:v>78.415477300120514</c:v>
                </c:pt>
                <c:pt idx="2416" formatCode="General">
                  <c:v>78.429789839597348</c:v>
                </c:pt>
                <c:pt idx="2417" formatCode="General">
                  <c:v>78.444121881730823</c:v>
                </c:pt>
                <c:pt idx="2418" formatCode="General">
                  <c:v>78.458473502561887</c:v>
                </c:pt>
                <c:pt idx="2419" formatCode="General">
                  <c:v>78.472844778559931</c:v>
                </c:pt>
                <c:pt idx="2420" formatCode="General">
                  <c:v>78.487235786626101</c:v>
                </c:pt>
                <c:pt idx="2421" formatCode="General">
                  <c:v>78.501646604096663</c:v>
                </c:pt>
                <c:pt idx="2422" formatCode="General">
                  <c:v>78.51607730874629</c:v>
                </c:pt>
                <c:pt idx="2423" formatCode="General">
                  <c:v>78.530527978791554</c:v>
                </c:pt>
                <c:pt idx="2424" formatCode="General">
                  <c:v>78.544998692894239</c:v>
                </c:pt>
                <c:pt idx="2425" formatCode="General">
                  <c:v>78.55948953016491</c:v>
                </c:pt>
                <c:pt idx="2426" formatCode="General">
                  <c:v>78.57400057016639</c:v>
                </c:pt>
                <c:pt idx="2427" formatCode="General">
                  <c:v>78.588531892917189</c:v>
                </c:pt>
                <c:pt idx="2428" formatCode="General">
                  <c:v>78.603083578895237</c:v>
                </c:pt>
                <c:pt idx="2429" formatCode="General">
                  <c:v>78.61765570904133</c:v>
                </c:pt>
                <c:pt idx="2430" formatCode="General">
                  <c:v>78.632248364762816</c:v>
                </c:pt>
                <c:pt idx="2431" formatCode="General">
                  <c:v>78.646861627937383</c:v>
                </c:pt>
                <c:pt idx="2432" formatCode="General">
                  <c:v>78.661495580916537</c:v>
                </c:pt>
                <c:pt idx="2433" formatCode="General">
                  <c:v>78.67615030652955</c:v>
                </c:pt>
                <c:pt idx="2434" formatCode="General">
                  <c:v>78.690825888087161</c:v>
                </c:pt>
                <c:pt idx="2435" formatCode="General">
                  <c:v>78.705522409385352</c:v>
                </c:pt>
                <c:pt idx="2436" formatCode="General">
                  <c:v>78.720239954709299</c:v>
                </c:pt>
                <c:pt idx="2437" formatCode="General">
                  <c:v>78.73497860883721</c:v>
                </c:pt>
                <c:pt idx="2438" formatCode="General">
                  <c:v>78.749738457044231</c:v>
                </c:pt>
                <c:pt idx="2439" formatCode="General">
                  <c:v>78.764519585106527</c:v>
                </c:pt>
                <c:pt idx="2440" formatCode="General">
                  <c:v>78.779322079305203</c:v>
                </c:pt>
                <c:pt idx="2441" formatCode="General">
                  <c:v>78.794146026430354</c:v>
                </c:pt>
                <c:pt idx="2442" formatCode="General">
                  <c:v>78.80899151378523</c:v>
                </c:pt>
                <c:pt idx="2443" formatCode="General">
                  <c:v>78.823858629190326</c:v>
                </c:pt>
                <c:pt idx="2444" formatCode="General">
                  <c:v>78.838747460987548</c:v>
                </c:pt>
                <c:pt idx="2445" formatCode="General">
                  <c:v>78.853658098044505</c:v>
                </c:pt>
                <c:pt idx="2446" formatCode="General">
                  <c:v>78.868590629758685</c:v>
                </c:pt>
                <c:pt idx="2447" formatCode="General">
                  <c:v>78.883545146061778</c:v>
                </c:pt>
                <c:pt idx="2448" formatCode="General">
                  <c:v>78.898521737424147</c:v>
                </c:pt>
                <c:pt idx="2449" formatCode="General">
                  <c:v>78.913520494859043</c:v>
                </c:pt>
                <c:pt idx="2450" formatCode="General">
                  <c:v>78.928541509927172</c:v>
                </c:pt>
                <c:pt idx="2451" formatCode="General">
                  <c:v>78.943584874741134</c:v>
                </c:pt>
                <c:pt idx="2452" formatCode="General">
                  <c:v>78.958650681969957</c:v>
                </c:pt>
                <c:pt idx="2453" formatCode="General">
                  <c:v>78.973739024843752</c:v>
                </c:pt>
                <c:pt idx="2454" formatCode="General">
                  <c:v>78.988849997158169</c:v>
                </c:pt>
                <c:pt idx="2455" formatCode="General">
                  <c:v>79.003983693279295</c:v>
                </c:pt>
                <c:pt idx="2456" formatCode="General">
                  <c:v>79.019140208148187</c:v>
                </c:pt>
                <c:pt idx="2457" formatCode="General">
                  <c:v>79.034319637285748</c:v>
                </c:pt>
                <c:pt idx="2458" formatCode="General">
                  <c:v>79.049522076797544</c:v>
                </c:pt>
                <c:pt idx="2459" formatCode="General">
                  <c:v>79.064747623378622</c:v>
                </c:pt>
                <c:pt idx="2460" formatCode="General">
                  <c:v>79.079996374318512</c:v>
                </c:pt>
                <c:pt idx="2461" formatCode="General">
                  <c:v>79.095268427506156</c:v>
                </c:pt>
                <c:pt idx="2462" formatCode="General">
                  <c:v>79.110563881434928</c:v>
                </c:pt>
                <c:pt idx="2463" formatCode="General">
                  <c:v>79.125882835207761</c:v>
                </c:pt>
                <c:pt idx="2464" formatCode="General">
                  <c:v>79.141225388542253</c:v>
                </c:pt>
                <c:pt idx="2465" formatCode="General">
                  <c:v>79.156591641775819</c:v>
                </c:pt>
                <c:pt idx="2466" formatCode="General">
                  <c:v>79.171981695871082</c:v>
                </c:pt>
                <c:pt idx="2467" formatCode="General">
                  <c:v>79.18739565242096</c:v>
                </c:pt>
                <c:pt idx="2468" formatCode="General">
                  <c:v>79.202833613654207</c:v>
                </c:pt>
                <c:pt idx="2469" formatCode="General">
                  <c:v>79.218295682440754</c:v>
                </c:pt>
                <c:pt idx="2470" formatCode="General">
                  <c:v>79.233781962297158</c:v>
                </c:pt>
                <c:pt idx="2471" formatCode="General">
                  <c:v>79.249292557392181</c:v>
                </c:pt>
                <c:pt idx="2472" formatCode="General">
                  <c:v>79.264827572552363</c:v>
                </c:pt>
                <c:pt idx="2473" formatCode="General">
                  <c:v>79.280387113267707</c:v>
                </c:pt>
                <c:pt idx="2474" formatCode="General">
                  <c:v>79.295971285697291</c:v>
                </c:pt>
                <c:pt idx="2475" formatCode="General">
                  <c:v>79.311580196675195</c:v>
                </c:pt>
                <c:pt idx="2476" formatCode="General">
                  <c:v>79.327213953716196</c:v>
                </c:pt>
                <c:pt idx="2477" formatCode="General">
                  <c:v>79.342872665021758</c:v>
                </c:pt>
                <c:pt idx="2478" formatCode="General">
                  <c:v>79.358556439485966</c:v>
                </c:pt>
                <c:pt idx="2479" formatCode="General">
                  <c:v>79.37426538670158</c:v>
                </c:pt>
                <c:pt idx="2480" formatCode="General">
                  <c:v>79.389999616966094</c:v>
                </c:pt>
                <c:pt idx="2481" formatCode="General">
                  <c:v>79.405759241287925</c:v>
                </c:pt>
                <c:pt idx="2482" formatCode="General">
                  <c:v>79.421544371392628</c:v>
                </c:pt>
                <c:pt idx="2483" formatCode="General">
                  <c:v>79.437355119729233</c:v>
                </c:pt>
                <c:pt idx="2484" formatCode="General">
                  <c:v>79.453191599476582</c:v>
                </c:pt>
                <c:pt idx="2485" formatCode="General">
                  <c:v>79.469053924549783</c:v>
                </c:pt>
                <c:pt idx="2486" formatCode="General">
                  <c:v>79.484942209606714</c:v>
                </c:pt>
                <c:pt idx="2487" formatCode="General">
                  <c:v>79.500856570054594</c:v>
                </c:pt>
                <c:pt idx="2488" formatCode="General">
                  <c:v>79.516797122056701</c:v>
                </c:pt>
                <c:pt idx="2489" formatCode="General">
                  <c:v>79.532763982539038</c:v>
                </c:pt>
                <c:pt idx="2490" formatCode="General">
                  <c:v>79.548757269197182</c:v>
                </c:pt>
                <c:pt idx="2491" formatCode="General">
                  <c:v>79.564777100503122</c:v>
                </c:pt>
                <c:pt idx="2492" formatCode="General">
                  <c:v>79.580823595712289</c:v>
                </c:pt>
                <c:pt idx="2493" formatCode="General">
                  <c:v>79.596896874870566</c:v>
                </c:pt>
                <c:pt idx="2494" formatCode="General">
                  <c:v>79.612997058821364</c:v>
                </c:pt>
                <c:pt idx="2495" formatCode="General">
                  <c:v>79.62912426921288</c:v>
                </c:pt>
                <c:pt idx="2496" formatCode="General">
                  <c:v>79.645278628505409</c:v>
                </c:pt>
                <c:pt idx="2497" formatCode="General">
                  <c:v>79.661460259978568</c:v>
                </c:pt>
                <c:pt idx="2498" formatCode="General">
                  <c:v>79.677669287738951</c:v>
                </c:pt>
                <c:pt idx="2499" formatCode="General">
                  <c:v>79.693905836727495</c:v>
                </c:pt>
                <c:pt idx="2500" formatCode="General">
                  <c:v>79.710170032727135</c:v>
                </c:pt>
                <c:pt idx="2501" formatCode="General">
                  <c:v>79.726462002370639</c:v>
                </c:pt>
                <c:pt idx="2502" formatCode="General">
                  <c:v>79.742781873148203</c:v>
                </c:pt>
                <c:pt idx="2503" formatCode="General">
                  <c:v>79.759129773415495</c:v>
                </c:pt>
                <c:pt idx="2504" formatCode="General">
                  <c:v>79.77550583240162</c:v>
                </c:pt>
                <c:pt idx="2505" formatCode="General">
                  <c:v>79.791910180217059</c:v>
                </c:pt>
                <c:pt idx="2506" formatCode="General">
                  <c:v>79.808342947862045</c:v>
                </c:pt>
                <c:pt idx="2507" formatCode="General">
                  <c:v>79.824804267234626</c:v>
                </c:pt>
                <c:pt idx="2508" formatCode="General">
                  <c:v>79.841294271139148</c:v>
                </c:pt>
                <c:pt idx="2509" formatCode="General">
                  <c:v>79.857813093294666</c:v>
                </c:pt>
                <c:pt idx="2510" formatCode="General">
                  <c:v>79.874360868343544</c:v>
                </c:pt>
                <c:pt idx="2511" formatCode="General">
                  <c:v>79.890937731860006</c:v>
                </c:pt>
                <c:pt idx="2512" formatCode="General">
                  <c:v>79.907543820358995</c:v>
                </c:pt>
                <c:pt idx="2513" formatCode="General">
                  <c:v>79.924179271305022</c:v>
                </c:pt>
                <c:pt idx="2514" formatCode="General">
                  <c:v>79.940844223121047</c:v>
                </c:pt>
                <c:pt idx="2515" formatCode="General">
                  <c:v>79.957538815197722</c:v>
                </c:pt>
                <c:pt idx="2516" formatCode="General">
                  <c:v>79.97426318790238</c:v>
                </c:pt>
                <c:pt idx="2517" formatCode="General">
                  <c:v>79.991017482588418</c:v>
                </c:pt>
                <c:pt idx="2518" formatCode="General">
                  <c:v>80.007801841604774</c:v>
                </c:pt>
                <c:pt idx="2519" formatCode="General">
                  <c:v>80.024616408305278</c:v>
                </c:pt>
                <c:pt idx="2520" formatCode="General">
                  <c:v>80.041461327058414</c:v>
                </c:pt>
                <c:pt idx="2521" formatCode="General">
                  <c:v>80.05833674325703</c:v>
                </c:pt>
                <c:pt idx="2522" formatCode="General">
                  <c:v>80.075242803328152</c:v>
                </c:pt>
                <c:pt idx="2523" formatCode="General">
                  <c:v>80.092179654743063</c:v>
                </c:pt>
                <c:pt idx="2524" formatCode="General">
                  <c:v>80.109147446027308</c:v>
                </c:pt>
                <c:pt idx="2525" formatCode="General">
                  <c:v>80.126146326770979</c:v>
                </c:pt>
                <c:pt idx="2526" formatCode="General">
                  <c:v>80.143176447639092</c:v>
                </c:pt>
                <c:pt idx="2527" formatCode="General">
                  <c:v>80.160237960381991</c:v>
                </c:pt>
                <c:pt idx="2528" formatCode="General">
                  <c:v>80.177331017846043</c:v>
                </c:pt>
                <c:pt idx="2529" formatCode="General">
                  <c:v>80.194455773984245</c:v>
                </c:pt>
                <c:pt idx="2530" formatCode="General">
                  <c:v>80.211612383867305</c:v>
                </c:pt>
                <c:pt idx="2531" formatCode="General">
                  <c:v>80.228801003694429</c:v>
                </c:pt>
                <c:pt idx="2532" formatCode="General">
                  <c:v>80.246021790804619</c:v>
                </c:pt>
                <c:pt idx="2533" formatCode="General">
                  <c:v>80.263274903687858</c:v>
                </c:pt>
                <c:pt idx="2534" formatCode="General">
                  <c:v>80.28056050199659</c:v>
                </c:pt>
                <c:pt idx="2535" formatCode="General">
                  <c:v>80.297878746557274</c:v>
                </c:pt>
                <c:pt idx="2536" formatCode="General">
                  <c:v>80.315229799382067</c:v>
                </c:pt>
                <c:pt idx="2537" formatCode="General">
                  <c:v>80.332613823680674</c:v>
                </c:pt>
                <c:pt idx="2538" formatCode="General">
                  <c:v>80.350030983872443</c:v>
                </c:pt>
                <c:pt idx="2539" formatCode="General">
                  <c:v>80.367481445598401</c:v>
                </c:pt>
                <c:pt idx="2540" formatCode="General">
                  <c:v>80.384965375733643</c:v>
                </c:pt>
                <c:pt idx="2541" formatCode="General">
                  <c:v>80.402482942399757</c:v>
                </c:pt>
                <c:pt idx="2542" formatCode="General">
                  <c:v>80.420034314977499</c:v>
                </c:pt>
                <c:pt idx="2543" formatCode="General">
                  <c:v>80.437619664119552</c:v>
                </c:pt>
                <c:pt idx="2544" formatCode="General">
                  <c:v>80.455239161763444</c:v>
                </c:pt>
                <c:pt idx="2545" formatCode="General">
                  <c:v>80.47289298114471</c:v>
                </c:pt>
                <c:pt idx="2546" formatCode="General">
                  <c:v>80.490581296810191</c:v>
                </c:pt>
                <c:pt idx="2547" formatCode="General">
                  <c:v>80.508304284631436</c:v>
                </c:pt>
                <c:pt idx="2548" formatCode="General">
                  <c:v>80.526062121818342</c:v>
                </c:pt>
                <c:pt idx="2549" formatCode="General">
                  <c:v>80.543854986933027</c:v>
                </c:pt>
                <c:pt idx="2550" formatCode="General">
                  <c:v>80.561683059903757</c:v>
                </c:pt>
                <c:pt idx="2551" formatCode="General">
                  <c:v>80.579546522039109</c:v>
                </c:pt>
                <c:pt idx="2552" formatCode="General">
                  <c:v>80.597445556042345</c:v>
                </c:pt>
                <c:pt idx="2553" formatCode="General">
                  <c:v>80.615380346025972</c:v>
                </c:pt>
                <c:pt idx="2554" formatCode="General">
                  <c:v>80.633351077526413</c:v>
                </c:pt>
                <c:pt idx="2555" formatCode="General">
                  <c:v>80.651357937519066</c:v>
                </c:pt>
                <c:pt idx="2556" formatCode="General">
                  <c:v>80.669401114433214</c:v>
                </c:pt>
                <c:pt idx="2557" formatCode="General">
                  <c:v>80.687480798167584</c:v>
                </c:pt>
                <c:pt idx="2558" formatCode="General">
                  <c:v>80.705597180105713</c:v>
                </c:pt>
                <c:pt idx="2559" formatCode="General">
                  <c:v>80.723750453131728</c:v>
                </c:pt>
                <c:pt idx="2560" formatCode="General">
                  <c:v>80.74194081164633</c:v>
                </c:pt>
                <c:pt idx="2561" formatCode="General">
                  <c:v>80.760168451582871</c:v>
                </c:pt>
                <c:pt idx="2562" formatCode="General">
                  <c:v>80.778433570423829</c:v>
                </c:pt>
                <c:pt idx="2563" formatCode="General">
                  <c:v>80.796736367217306</c:v>
                </c:pt>
                <c:pt idx="2564" formatCode="General">
                  <c:v>80.815077042593913</c:v>
                </c:pt>
                <c:pt idx="2565" formatCode="General">
                  <c:v>80.833455798783788</c:v>
                </c:pt>
                <c:pt idx="2566" formatCode="General">
                  <c:v>80.851872839633927</c:v>
                </c:pt>
                <c:pt idx="2567" formatCode="General">
                  <c:v>80.870328370625558</c:v>
                </c:pt>
                <c:pt idx="2568" formatCode="General">
                  <c:v>80.888822598892062</c:v>
                </c:pt>
                <c:pt idx="2569" formatCode="General">
                  <c:v>80.907355733236869</c:v>
                </c:pt>
                <c:pt idx="2570" formatCode="General">
                  <c:v>80.925927984151713</c:v>
                </c:pt>
                <c:pt idx="2571" formatCode="General">
                  <c:v>80.944539563835178</c:v>
                </c:pt>
                <c:pt idx="2572" formatCode="General">
                  <c:v>80.963190686211334</c:v>
                </c:pt>
                <c:pt idx="2573" formatCode="General">
                  <c:v>80.981881566948871</c:v>
                </c:pt>
                <c:pt idx="2574" formatCode="General">
                  <c:v>81.000612423480305</c:v>
                </c:pt>
                <c:pt idx="2575" formatCode="General">
                  <c:v>81.019383475021513</c:v>
                </c:pt>
                <c:pt idx="2576" formatCode="General">
                  <c:v>81.038194942591545</c:v>
                </c:pt>
                <c:pt idx="2577" formatCode="General">
                  <c:v>81.057047049032789</c:v>
                </c:pt>
                <c:pt idx="2578" formatCode="General">
                  <c:v>81.075940019031179</c:v>
                </c:pt>
                <c:pt idx="2579" formatCode="General">
                  <c:v>81.094874079137071</c:v>
                </c:pt>
                <c:pt idx="2580" formatCode="General">
                  <c:v>81.113849457785989</c:v>
                </c:pt>
                <c:pt idx="2581" formatCode="General">
                  <c:v>81.132866385320014</c:v>
                </c:pt>
                <c:pt idx="2582" formatCode="General">
                  <c:v>81.151925094009258</c:v>
                </c:pt>
                <c:pt idx="2583" formatCode="General">
                  <c:v>81.17102581807373</c:v>
                </c:pt>
                <c:pt idx="2584" formatCode="General">
                  <c:v>81.190168793705539</c:v>
                </c:pt>
                <c:pt idx="2585" formatCode="General">
                  <c:v>81.209354259091342</c:v>
                </c:pt>
                <c:pt idx="2586" formatCode="General">
                  <c:v>81.22858245443517</c:v>
                </c:pt>
                <c:pt idx="2587" formatCode="General">
                  <c:v>81.24785362198152</c:v>
                </c:pt>
                <c:pt idx="2588" formatCode="General">
                  <c:v>81.267168006038915</c:v>
                </c:pt>
                <c:pt idx="2589" formatCode="General">
                  <c:v>81.286525853003667</c:v>
                </c:pt>
                <c:pt idx="2590" formatCode="General">
                  <c:v>81.30592741138399</c:v>
                </c:pt>
                <c:pt idx="2591" formatCode="General">
                  <c:v>81.325372931824589</c:v>
                </c:pt>
                <c:pt idx="2592" formatCode="General">
                  <c:v>81.344862667131451</c:v>
                </c:pt>
                <c:pt idx="2593" formatCode="General">
                  <c:v>81.364396872297178</c:v>
                </c:pt>
                <c:pt idx="2594" formatCode="General">
                  <c:v>81.383975804526472</c:v>
                </c:pt>
                <c:pt idx="2595" formatCode="General">
                  <c:v>81.403599723262204</c:v>
                </c:pt>
                <c:pt idx="2596" formatCode="General">
                  <c:v>81.423268890211773</c:v>
                </c:pt>
                <c:pt idx="2597" formatCode="General">
                  <c:v>81.44298356937378</c:v>
                </c:pt>
                <c:pt idx="2598" formatCode="General">
                  <c:v>81.462744027065312</c:v>
                </c:pt>
                <c:pt idx="2599" formatCode="General">
                  <c:v>81.482550531949386</c:v>
                </c:pt>
                <c:pt idx="2600" formatCode="General">
                  <c:v>81.502403355063024</c:v>
                </c:pt>
                <c:pt idx="2601" formatCode="General">
                  <c:v>81.522302769845567</c:v>
                </c:pt>
                <c:pt idx="2602" formatCode="General">
                  <c:v>81.542249052167548</c:v>
                </c:pt>
                <c:pt idx="2603" formatCode="General">
                  <c:v>81.562242480359942</c:v>
                </c:pt>
                <c:pt idx="2604" formatCode="General">
                  <c:v>81.582283335243829</c:v>
                </c:pt>
                <c:pt idx="2605" formatCode="General">
                  <c:v>81.602371900160591</c:v>
                </c:pt>
                <c:pt idx="2606" formatCode="General">
                  <c:v>81.622508461002582</c:v>
                </c:pt>
                <c:pt idx="2607" formatCode="General">
                  <c:v>81.642693306244027</c:v>
                </c:pt>
                <c:pt idx="2608" formatCode="General">
                  <c:v>81.662926726972813</c:v>
                </c:pt>
                <c:pt idx="2609" formatCode="General">
                  <c:v>81.683209016922376</c:v>
                </c:pt>
                <c:pt idx="2610" formatCode="General">
                  <c:v>81.703540472504287</c:v>
                </c:pt>
                <c:pt idx="2611" formatCode="General">
                  <c:v>81.723921392841319</c:v>
                </c:pt>
                <c:pt idx="2612" formatCode="General">
                  <c:v>81.744352079801004</c:v>
                </c:pt>
                <c:pt idx="2613" formatCode="General">
                  <c:v>81.764832838029676</c:v>
                </c:pt>
                <c:pt idx="2614" formatCode="General">
                  <c:v>81.785363974987163</c:v>
                </c:pt>
                <c:pt idx="2615" formatCode="General">
                  <c:v>81.805945800981874</c:v>
                </c:pt>
                <c:pt idx="2616" formatCode="General">
                  <c:v>81.826578629206551</c:v>
                </c:pt>
                <c:pt idx="2617" formatCode="General">
                  <c:v>81.847262775774581</c:v>
                </c:pt>
                <c:pt idx="2618" formatCode="General">
                  <c:v>81.867998559756742</c:v>
                </c:pt>
                <c:pt idx="2619" formatCode="General">
                  <c:v>81.888786303218779</c:v>
                </c:pt>
                <c:pt idx="2620" formatCode="General">
                  <c:v>81.909626331259389</c:v>
                </c:pt>
                <c:pt idx="2621" formatCode="General">
                  <c:v>81.930518972048787</c:v>
                </c:pt>
                <c:pt idx="2622" formatCode="General">
                  <c:v>81.951464556868132</c:v>
                </c:pt>
                <c:pt idx="2623" formatCode="General">
                  <c:v>81.97246342014931</c:v>
                </c:pt>
                <c:pt idx="2624" formatCode="General">
                  <c:v>81.993515899515472</c:v>
                </c:pt>
                <c:pt idx="2625" formatCode="General">
                  <c:v>82.014622335822366</c:v>
                </c:pt>
                <c:pt idx="2626" formatCode="General">
                  <c:v>82.035783073200079</c:v>
                </c:pt>
                <c:pt idx="2627" formatCode="General">
                  <c:v>82.056998459095638</c:v>
                </c:pt>
                <c:pt idx="2628" formatCode="General">
                  <c:v>82.078268844316298</c:v>
                </c:pt>
                <c:pt idx="2629" formatCode="General">
                  <c:v>82.099594583073454</c:v>
                </c:pt>
                <c:pt idx="2630" formatCode="General">
                  <c:v>82.120976033027389</c:v>
                </c:pt>
                <c:pt idx="2631" formatCode="General">
                  <c:v>82.142413555332681</c:v>
                </c:pt>
                <c:pt idx="2632" formatCode="General">
                  <c:v>82.163907514684354</c:v>
                </c:pt>
                <c:pt idx="2633" formatCode="General">
                  <c:v>82.185458279364909</c:v>
                </c:pt>
                <c:pt idx="2634" formatCode="General">
                  <c:v>82.20706622129201</c:v>
                </c:pt>
                <c:pt idx="2635" formatCode="General">
                  <c:v>82.228731716067017</c:v>
                </c:pt>
                <c:pt idx="2636" formatCode="General">
                  <c:v>82.250455143024425</c:v>
                </c:pt>
                <c:pt idx="2637" formatCode="General">
                  <c:v>82.272236885281927</c:v>
                </c:pt>
                <c:pt idx="2638" formatCode="General">
                  <c:v>82.294077329791634</c:v>
                </c:pt>
                <c:pt idx="2639" formatCode="General">
                  <c:v>82.315976867391754</c:v>
                </c:pt>
                <c:pt idx="2640" formatCode="General">
                  <c:v>82.337935892859662</c:v>
                </c:pt>
                <c:pt idx="2641" formatCode="General">
                  <c:v>82.359954804965355</c:v>
                </c:pt>
                <c:pt idx="2642" formatCode="General">
                  <c:v>82.382034006526254</c:v>
                </c:pt>
                <c:pt idx="2643" formatCode="General">
                  <c:v>82.404173904462652</c:v>
                </c:pt>
                <c:pt idx="2644" formatCode="General">
                  <c:v>82.426374909854374</c:v>
                </c:pt>
                <c:pt idx="2645" formatCode="General">
                  <c:v>82.448637437998102</c:v>
                </c:pt>
                <c:pt idx="2646" formatCode="General">
                  <c:v>82.470961908466109</c:v>
                </c:pt>
                <c:pt idx="2647" formatCode="General">
                  <c:v>82.493348745165605</c:v>
                </c:pt>
                <c:pt idx="2648" formatCode="General">
                  <c:v>82.515798376399474</c:v>
                </c:pt>
                <c:pt idx="2649" formatCode="General">
                  <c:v>82.538311234927818</c:v>
                </c:pt>
                <c:pt idx="2650" formatCode="General">
                  <c:v>82.560887758030731</c:v>
                </c:pt>
                <c:pt idx="2651" formatCode="General">
                  <c:v>82.583528387572187</c:v>
                </c:pt>
                <c:pt idx="2652" formatCode="General">
                  <c:v>82.606233570065001</c:v>
                </c:pt>
                <c:pt idx="2653" formatCode="General">
                  <c:v>82.62900375673695</c:v>
                </c:pt>
                <c:pt idx="2654" formatCode="General">
                  <c:v>82.651839403598231</c:v>
                </c:pt>
                <c:pt idx="2655" formatCode="General">
                  <c:v>82.674740971509891</c:v>
                </c:pt>
                <c:pt idx="2656" formatCode="General">
                  <c:v>82.697708926253654</c:v>
                </c:pt>
                <c:pt idx="2657" formatCode="General">
                  <c:v>82.720743738603048</c:v>
                </c:pt>
                <c:pt idx="2658" formatCode="General">
                  <c:v>82.743845884395697</c:v>
                </c:pt>
                <c:pt idx="2659" formatCode="General">
                  <c:v>82.767015844606973</c:v>
                </c:pt>
                <c:pt idx="2660" formatCode="General">
                  <c:v>82.790254105425134</c:v>
                </c:pt>
                <c:pt idx="2661" formatCode="General">
                  <c:v>82.813561158327587</c:v>
                </c:pt>
                <c:pt idx="2662" formatCode="General">
                  <c:v>82.836937500158839</c:v>
                </c:pt>
                <c:pt idx="2663" formatCode="General">
                  <c:v>82.860383633209722</c:v>
                </c:pt>
                <c:pt idx="2664" formatCode="General">
                  <c:v>82.883900065298093</c:v>
                </c:pt>
                <c:pt idx="2665" formatCode="General">
                  <c:v>82.907487309851135</c:v>
                </c:pt>
                <c:pt idx="2666" formatCode="General">
                  <c:v>82.931145885989181</c:v>
                </c:pt>
                <c:pt idx="2667" formatCode="General">
                  <c:v>82.954876318610985</c:v>
                </c:pt>
                <c:pt idx="2668" formatCode="General">
                  <c:v>82.978679138480828</c:v>
                </c:pt>
                <c:pt idx="2669" formatCode="General">
                  <c:v>83.002554882317099</c:v>
                </c:pt>
                <c:pt idx="2670" formatCode="General">
                  <c:v>83.026504092882632</c:v>
                </c:pt>
                <c:pt idx="2671" formatCode="General">
                  <c:v>83.050527319076807</c:v>
                </c:pt>
                <c:pt idx="2672" formatCode="General">
                  <c:v>83.07462511602931</c:v>
                </c:pt>
                <c:pt idx="2673" formatCode="General">
                  <c:v>83.098798045195821</c:v>
                </c:pt>
                <c:pt idx="2674" formatCode="General">
                  <c:v>83.123046674455509</c:v>
                </c:pt>
                <c:pt idx="2675" formatCode="General">
                  <c:v>83.147371578210368</c:v>
                </c:pt>
                <c:pt idx="2676" formatCode="General">
                  <c:v>83.171773337486584</c:v>
                </c:pt>
                <c:pt idx="2677" formatCode="General">
                  <c:v>83.196252540037875</c:v>
                </c:pt>
                <c:pt idx="2678" formatCode="General">
                  <c:v>83.220809780450722</c:v>
                </c:pt>
                <c:pt idx="2679" formatCode="General">
                  <c:v>83.245445660251931</c:v>
                </c:pt>
                <c:pt idx="2680" formatCode="General">
                  <c:v>83.270160788018075</c:v>
                </c:pt>
                <c:pt idx="2681" formatCode="General">
                  <c:v>83.29495577948731</c:v>
                </c:pt>
                <c:pt idx="2682" formatCode="General">
                  <c:v>83.319831257673243</c:v>
                </c:pt>
                <c:pt idx="2683" formatCode="General">
                  <c:v>83.344787852981355</c:v>
                </c:pt>
                <c:pt idx="2684" formatCode="General">
                  <c:v>83.36982620332742</c:v>
                </c:pt>
                <c:pt idx="2685" formatCode="General">
                  <c:v>83.394946954258558</c:v>
                </c:pt>
                <c:pt idx="2686" formatCode="General">
                  <c:v>83.420150759076833</c:v>
                </c:pt>
                <c:pt idx="2687" formatCode="General">
                  <c:v>83.445438278965028</c:v>
                </c:pt>
                <c:pt idx="2688" formatCode="General">
                  <c:v>83.470810183115304</c:v>
                </c:pt>
                <c:pt idx="2689" formatCode="General">
                  <c:v>83.496267148860483</c:v>
                </c:pt>
                <c:pt idx="2690" formatCode="General">
                  <c:v>83.521809861807796</c:v>
                </c:pt>
                <c:pt idx="2691" formatCode="General">
                  <c:v>83.547439015975726</c:v>
                </c:pt>
                <c:pt idx="2692" formatCode="General">
                  <c:v>83.573155313933469</c:v>
                </c:pt>
                <c:pt idx="2693" formatCode="General">
                  <c:v>83.598959466943484</c:v>
                </c:pt>
                <c:pt idx="2694" formatCode="General">
                  <c:v>83.62485219510684</c:v>
                </c:pt>
                <c:pt idx="2695" formatCode="General">
                  <c:v>83.650834227511879</c:v>
                </c:pt>
                <c:pt idx="2696" formatCode="General">
                  <c:v>83.676906302385802</c:v>
                </c:pt>
                <c:pt idx="2697" formatCode="General">
                  <c:v>83.703069167249652</c:v>
                </c:pt>
                <c:pt idx="2698" formatCode="General">
                  <c:v>83.729323579076507</c:v>
                </c:pt>
                <c:pt idx="2699" formatCode="General">
                  <c:v>83.755670304453048</c:v>
                </c:pt>
                <c:pt idx="2700" formatCode="General">
                  <c:v>83.7821101197448</c:v>
                </c:pt>
                <c:pt idx="2701" formatCode="General">
                  <c:v>83.808643811264773</c:v>
                </c:pt>
                <c:pt idx="2702" formatCode="General">
                  <c:v>83.835272175445709</c:v>
                </c:pt>
                <c:pt idx="2703" formatCode="General">
                  <c:v>83.861996019016431</c:v>
                </c:pt>
                <c:pt idx="2704" formatCode="General">
                  <c:v>83.888816159181644</c:v>
                </c:pt>
                <c:pt idx="2705" formatCode="General">
                  <c:v>83.915733423806046</c:v>
                </c:pt>
                <c:pt idx="2706" formatCode="General">
                  <c:v>83.942748651602287</c:v>
                </c:pt>
                <c:pt idx="2707" formatCode="General">
                  <c:v>83.969862692323218</c:v>
                </c:pt>
                <c:pt idx="2708" formatCode="General">
                  <c:v>83.997076406958513</c:v>
                </c:pt>
                <c:pt idx="2709" formatCode="General">
                  <c:v>84.024390667935492</c:v>
                </c:pt>
                <c:pt idx="2710" formatCode="General">
                  <c:v>84.051806359324686</c:v>
                </c:pt>
                <c:pt idx="2711" formatCode="General">
                  <c:v>84.079324377049915</c:v>
                </c:pt>
                <c:pt idx="2712" formatCode="General">
                  <c:v>84.106945629103336</c:v>
                </c:pt>
                <c:pt idx="2713" formatCode="General">
                  <c:v>84.134671035765152</c:v>
                </c:pt>
                <c:pt idx="2714" formatCode="General">
                  <c:v>84.16250152982856</c:v>
                </c:pt>
                <c:pt idx="2715" formatCode="General">
                  <c:v>84.190438056829933</c:v>
                </c:pt>
                <c:pt idx="2716" formatCode="General">
                  <c:v>84.218481575284159</c:v>
                </c:pt>
                <c:pt idx="2717" formatCode="General">
                  <c:v>84.246633056925603</c:v>
                </c:pt>
                <c:pt idx="2718" formatCode="General">
                  <c:v>84.27489348695461</c:v>
                </c:pt>
                <c:pt idx="2719" formatCode="General">
                  <c:v>84.303263864290102</c:v>
                </c:pt>
                <c:pt idx="2720" formatCode="General">
                  <c:v>84.331745201827658</c:v>
                </c:pt>
                <c:pt idx="2721" formatCode="General">
                  <c:v>84.360338526704155</c:v>
                </c:pt>
                <c:pt idx="2722" formatCode="General">
                  <c:v>84.389044880568548</c:v>
                </c:pt>
                <c:pt idx="2723" formatCode="General">
                  <c:v>84.417865319859189</c:v>
                </c:pt>
                <c:pt idx="2724" formatCode="General">
                  <c:v>84.44680091608781</c:v>
                </c:pt>
                <c:pt idx="2725" formatCode="General">
                  <c:v>84.475852756130408</c:v>
                </c:pt>
                <c:pt idx="2726" formatCode="General">
                  <c:v>84.505021942525204</c:v>
                </c:pt>
                <c:pt idx="2727" formatCode="General">
                  <c:v>84.534309593777934</c:v>
                </c:pt>
                <c:pt idx="2728" formatCode="General">
                  <c:v>84.563716844674587</c:v>
                </c:pt>
                <c:pt idx="2729" formatCode="General">
                  <c:v>84.593244846601976</c:v>
                </c:pt>
                <c:pt idx="2730" formatCode="General">
                  <c:v>84.622894767876147</c:v>
                </c:pt>
                <c:pt idx="2731" formatCode="General">
                  <c:v>84.652667794079036</c:v>
                </c:pt>
                <c:pt idx="2732" formatCode="General">
                  <c:v>84.682565128403766</c:v>
                </c:pt>
                <c:pt idx="2733" formatCode="General">
                  <c:v>84.712587992008295</c:v>
                </c:pt>
                <c:pt idx="2734" formatCode="General">
                  <c:v>84.742737624378378</c:v>
                </c:pt>
                <c:pt idx="2735" formatCode="General">
                  <c:v>84.773015283699564</c:v>
                </c:pt>
                <c:pt idx="2736" formatCode="General">
                  <c:v>84.803422247238856</c:v>
                </c:pt>
                <c:pt idx="2737" formatCode="General">
                  <c:v>84.833959811736108</c:v>
                </c:pt>
                <c:pt idx="2738" formatCode="General">
                  <c:v>84.864629293805677</c:v>
                </c:pt>
                <c:pt idx="2739" formatCode="General">
                  <c:v>84.895432030348374</c:v>
                </c:pt>
                <c:pt idx="2740" formatCode="General">
                  <c:v>84.926369378974442</c:v>
                </c:pt>
                <c:pt idx="2741" formatCode="General">
                  <c:v>84.957442718437321</c:v>
                </c:pt>
                <c:pt idx="2742" formatCode="General">
                  <c:v>84.988653449079266</c:v>
                </c:pt>
                <c:pt idx="2743" formatCode="General">
                  <c:v>85.020002993288557</c:v>
                </c:pt>
                <c:pt idx="2744" formatCode="General">
                  <c:v>85.051492795969068</c:v>
                </c:pt>
                <c:pt idx="2745" formatCode="General">
                  <c:v>85.083124325022339</c:v>
                </c:pt>
                <c:pt idx="2746" formatCode="General">
                  <c:v>85.114899071842913</c:v>
                </c:pt>
                <c:pt idx="2747" formatCode="General">
                  <c:v>85.146818551826868</c:v>
                </c:pt>
                <c:pt idx="2748" formatCode="General">
                  <c:v>85.17888430489451</c:v>
                </c:pt>
                <c:pt idx="2749" formatCode="General">
                  <c:v>85.211097896027226</c:v>
                </c:pt>
                <c:pt idx="2750" formatCode="General">
                  <c:v>85.243460915819313</c:v>
                </c:pt>
                <c:pt idx="2751" formatCode="General">
                  <c:v>85.275974981045167</c:v>
                </c:pt>
                <c:pt idx="2752" formatCode="General">
                  <c:v>85.308641735242219</c:v>
                </c:pt>
                <c:pt idx="2753" formatCode="General">
                  <c:v>85.341462849310375</c:v>
                </c:pt>
                <c:pt idx="2754" formatCode="General">
                  <c:v>85.374440022128425</c:v>
                </c:pt>
                <c:pt idx="2755" formatCode="General">
                  <c:v>85.407574981187821</c:v>
                </c:pt>
                <c:pt idx="2756" formatCode="General">
                  <c:v>85.440869483244882</c:v>
                </c:pt>
                <c:pt idx="2757" formatCode="General">
                  <c:v>85.474325314991546</c:v>
                </c:pt>
                <c:pt idx="2758" formatCode="General">
                  <c:v>85.507944293745538</c:v>
                </c:pt>
                <c:pt idx="2759" formatCode="General">
                  <c:v>85.541728268160895</c:v>
                </c:pt>
                <c:pt idx="2760" formatCode="General">
                  <c:v>85.57567911895903</c:v>
                </c:pt>
                <c:pt idx="2761" formatCode="General">
                  <c:v>85.609798759681439</c:v>
                </c:pt>
                <c:pt idx="2762" formatCode="General">
                  <c:v>85.644089137464888</c:v>
                </c:pt>
                <c:pt idx="2763" formatCode="General">
                  <c:v>85.678552233839426</c:v>
                </c:pt>
                <c:pt idx="2764" formatCode="General">
                  <c:v>85.713190065550705</c:v>
                </c:pt>
                <c:pt idx="2765" formatCode="General">
                  <c:v>85.748004685406826</c:v>
                </c:pt>
                <c:pt idx="2766" formatCode="General">
                  <c:v>85.782998183151136</c:v>
                </c:pt>
                <c:pt idx="2767" formatCode="General">
                  <c:v>85.818172686361635</c:v>
                </c:pt>
                <c:pt idx="2768" formatCode="General">
                  <c:v>85.853530361378063</c:v>
                </c:pt>
                <c:pt idx="2769" formatCode="General">
                  <c:v>85.889073414257709</c:v>
                </c:pt>
                <c:pt idx="2770" formatCode="General">
                  <c:v>85.924804091761033</c:v>
                </c:pt>
                <c:pt idx="2771" formatCode="General">
                  <c:v>85.960724682368081</c:v>
                </c:pt>
                <c:pt idx="2772" formatCode="General">
                  <c:v>85.996837517327222</c:v>
                </c:pt>
                <c:pt idx="2773" formatCode="General">
                  <c:v>86.033144971736974</c:v>
                </c:pt>
                <c:pt idx="2774" formatCode="General">
                  <c:v>86.069649465662437</c:v>
                </c:pt>
                <c:pt idx="2775" formatCode="General">
                  <c:v>86.106353465287924</c:v>
                </c:pt>
                <c:pt idx="2776" formatCode="General">
                  <c:v>86.143259484106594</c:v>
                </c:pt>
                <c:pt idx="2777" formatCode="General">
                  <c:v>86.180370084149047</c:v>
                </c:pt>
                <c:pt idx="2778" formatCode="General">
                  <c:v>86.217687877252303</c:v>
                </c:pt>
                <c:pt idx="2779" formatCode="General">
                  <c:v>86.255215526370606</c:v>
                </c:pt>
                <c:pt idx="2780" formatCode="General">
                  <c:v>86.292955746929962</c:v>
                </c:pt>
                <c:pt idx="2781" formatCode="General">
                  <c:v>86.33091130822794</c:v>
                </c:pt>
                <c:pt idx="2782" formatCode="General">
                  <c:v>86.369085034880769</c:v>
                </c:pt>
                <c:pt idx="2783" formatCode="General">
                  <c:v>86.407479808319621</c:v>
                </c:pt>
                <c:pt idx="2784" formatCode="General">
                  <c:v>86.446098568338016</c:v>
                </c:pt>
                <c:pt idx="2785" formatCode="General">
                  <c:v>86.484944314692385</c:v>
                </c:pt>
                <c:pt idx="2786" formatCode="General">
                  <c:v>86.524020108758592</c:v>
                </c:pt>
                <c:pt idx="2787" formatCode="General">
                  <c:v>86.563329075245733</c:v>
                </c:pt>
                <c:pt idx="2788" formatCode="General">
                  <c:v>86.602874403970674</c:v>
                </c:pt>
                <c:pt idx="2789" formatCode="General">
                  <c:v>86.642659351695372</c:v>
                </c:pt>
                <c:pt idx="2790" formatCode="General">
                  <c:v>86.682687244029566</c:v>
                </c:pt>
                <c:pt idx="2791" formatCode="General">
                  <c:v>86.722961477402251</c:v>
                </c:pt>
                <c:pt idx="2792" formatCode="General">
                  <c:v>86.763485521104158</c:v>
                </c:pt>
                <c:pt idx="2793" formatCode="General">
                  <c:v>86.804262919405062</c:v>
                </c:pt>
                <c:pt idx="2794" formatCode="General">
                  <c:v>86.845297293748885</c:v>
                </c:pt>
                <c:pt idx="2795" formatCode="General">
                  <c:v>86.886592345029868</c:v>
                </c:pt>
                <c:pt idx="2796" formatCode="General">
                  <c:v>86.928151855953985</c:v>
                </c:pt>
                <c:pt idx="2797" formatCode="General">
                  <c:v>86.96997969348908</c:v>
                </c:pt>
                <c:pt idx="2798" formatCode="General">
                  <c:v>87.012079811407602</c:v>
                </c:pt>
                <c:pt idx="2799" formatCode="General">
                  <c:v>87.054456252926997</c:v>
                </c:pt>
                <c:pt idx="2800" formatCode="General">
                  <c:v>87.097113153451062</c:v>
                </c:pt>
                <c:pt idx="2801" formatCode="General">
                  <c:v>87.140054743418176</c:v>
                </c:pt>
                <c:pt idx="2802" formatCode="General">
                  <c:v>87.183285351260608</c:v>
                </c:pt>
                <c:pt idx="2803" formatCode="General">
                  <c:v>87.226809406480626</c:v>
                </c:pt>
                <c:pt idx="2804" formatCode="General">
                  <c:v>87.270631442848682</c:v>
                </c:pt>
                <c:pt idx="2805" formatCode="General">
                  <c:v>87.314756101729884</c:v>
                </c:pt>
                <c:pt idx="2806" formatCode="General">
                  <c:v>87.359188135544699</c:v>
                </c:pt>
                <c:pt idx="2807" formatCode="General">
                  <c:v>87.403932411370519</c:v>
                </c:pt>
                <c:pt idx="2808" formatCode="General">
                  <c:v>87.448993914691371</c:v>
                </c:pt>
                <c:pt idx="2809" formatCode="General">
                  <c:v>87.494377753302544</c:v>
                </c:pt>
                <c:pt idx="2810" formatCode="General">
                  <c:v>87.540089161378589</c:v>
                </c:pt>
                <c:pt idx="2811" formatCode="General">
                  <c:v>87.586133503712432</c:v>
                </c:pt>
                <c:pt idx="2812" formatCode="General">
                  <c:v>87.632516280134695</c:v>
                </c:pt>
                <c:pt idx="2813" formatCode="General">
                  <c:v>87.679243130122316</c:v>
                </c:pt>
                <c:pt idx="2814" formatCode="General">
                  <c:v>87.726319837606425</c:v>
                </c:pt>
                <c:pt idx="2815" formatCode="General">
                  <c:v>87.773752335989883</c:v>
                </c:pt>
                <c:pt idx="2816" formatCode="General">
                  <c:v>87.821546713385686</c:v>
                </c:pt>
                <c:pt idx="2817" formatCode="General">
                  <c:v>87.869709218087678</c:v>
                </c:pt>
                <c:pt idx="2818" formatCode="General">
                  <c:v>87.918246264286864</c:v>
                </c:pt>
                <c:pt idx="2819" formatCode="General">
                  <c:v>87.967164438045643</c:v>
                </c:pt>
                <c:pt idx="2820" formatCode="General">
                  <c:v>88.016470503544951</c:v>
                </c:pt>
                <c:pt idx="2821" formatCode="General">
                  <c:v>88.066171409619272</c:v>
                </c:pt>
                <c:pt idx="2822" formatCode="General">
                  <c:v>88.116274296595321</c:v>
                </c:pt>
                <c:pt idx="2823" formatCode="General">
                  <c:v>88.166786503451704</c:v>
                </c:pt>
                <c:pt idx="2824" formatCode="General">
                  <c:v>88.217715575318138</c:v>
                </c:pt>
                <c:pt idx="2825" formatCode="General">
                  <c:v>88.269069271333322</c:v>
                </c:pt>
                <c:pt idx="2826" formatCode="General">
                  <c:v>88.320855572882763</c:v>
                </c:pt>
                <c:pt idx="2827" formatCode="General">
                  <c:v>88.373082692238413</c:v>
                </c:pt>
                <c:pt idx="2828" formatCode="General">
                  <c:v>88.425759081624363</c:v>
                </c:pt>
                <c:pt idx="2829" formatCode="General">
                  <c:v>88.478893442733849</c:v>
                </c:pt>
                <c:pt idx="2830" formatCode="General">
                  <c:v>88.532494736725113</c:v>
                </c:pt>
                <c:pt idx="2831" formatCode="General">
                  <c:v>88.586572194725136</c:v>
                </c:pt>
                <c:pt idx="2832" formatCode="General">
                  <c:v>88.641135328872807</c:v>
                </c:pt>
                <c:pt idx="2833" formatCode="General">
                  <c:v>88.696193943935228</c:v>
                </c:pt>
                <c:pt idx="2834" formatCode="General">
                  <c:v>88.751758149533288</c:v>
                </c:pt>
                <c:pt idx="2835" formatCode="General">
                  <c:v>88.807838373015215</c:v>
                </c:pt>
                <c:pt idx="2836" formatCode="General">
                  <c:v>88.864445373020075</c:v>
                </c:pt>
                <c:pt idx="2837" formatCode="General">
                  <c:v>88.921590253776372</c:v>
                </c:pt>
                <c:pt idx="2838" formatCode="General">
                  <c:v>88.979284480183566</c:v>
                </c:pt>
                <c:pt idx="2839" formatCode="General">
                  <c:v>89.037539893729488</c:v>
                </c:pt>
                <c:pt idx="2840" formatCode="General">
                  <c:v>89.096368729299527</c:v>
                </c:pt>
                <c:pt idx="2841" formatCode="General">
                  <c:v>89.155783632938338</c:v>
                </c:pt>
                <c:pt idx="2842" formatCode="General">
                  <c:v>89.215797680630217</c:v>
                </c:pt>
                <c:pt idx="2843" formatCode="General">
                  <c:v>89.276424398168913</c:v>
                </c:pt>
                <c:pt idx="2844" formatCode="General">
                  <c:v>89.337677782193737</c:v>
                </c:pt>
                <c:pt idx="2845" formatCode="General">
                  <c:v>89.399572322475819</c:v>
                </c:pt>
                <c:pt idx="2846" formatCode="General">
                  <c:v>89.462123025544443</c:v>
                </c:pt>
                <c:pt idx="2847" formatCode="General">
                  <c:v>89.525345439751874</c:v>
                </c:pt>
                <c:pt idx="2848" formatCode="General">
                  <c:v>89.589255681883571</c:v>
                </c:pt>
                <c:pt idx="2849" formatCode="General">
                  <c:v>89.653870465429364</c:v>
                </c:pt>
                <c:pt idx="2850" formatCode="General">
                  <c:v>89.719207130642346</c:v>
                </c:pt>
                <c:pt idx="2851" formatCode="General">
                  <c:v>89.785283676523392</c:v>
                </c:pt>
                <c:pt idx="2852" formatCode="General">
                  <c:v>89.85211879488098</c:v>
                </c:pt>
                <c:pt idx="2853" formatCode="General">
                  <c:v>89.919731906631412</c:v>
                </c:pt>
                <c:pt idx="2854" formatCode="General">
                  <c:v>89.988143200518365</c:v>
                </c:pt>
                <c:pt idx="2855" formatCode="General">
                  <c:v>90.057373674448897</c:v>
                </c:pt>
                <c:pt idx="2856" formatCode="General">
                  <c:v>90.127445179661493</c:v>
                </c:pt>
                <c:pt idx="2857" formatCode="General">
                  <c:v>90.198380467962636</c:v>
                </c:pt>
                <c:pt idx="2858" formatCode="General">
                  <c:v>90.270203242292368</c:v>
                </c:pt>
                <c:pt idx="2859" formatCode="General">
                  <c:v>90.342938210905373</c:v>
                </c:pt>
                <c:pt idx="2860" formatCode="General">
                  <c:v>90.416611145482278</c:v>
                </c:pt>
                <c:pt idx="2861" formatCode="General">
                  <c:v>90.491248943520603</c:v>
                </c:pt>
                <c:pt idx="2862" formatCode="General">
                  <c:v>90.566879695389161</c:v>
                </c:pt>
                <c:pt idx="2863" formatCode="General">
                  <c:v>90.643532756472354</c:v>
                </c:pt>
                <c:pt idx="2864" formatCode="General">
                  <c:v>90.721238824876352</c:v>
                </c:pt>
                <c:pt idx="2865" formatCode="General">
                  <c:v>90.800030025221133</c:v>
                </c:pt>
                <c:pt idx="2866" formatCode="General">
                  <c:v>90.879939999100969</c:v>
                </c:pt>
                <c:pt idx="2867" formatCode="General">
                  <c:v>90.961004002862708</c:v>
                </c:pt>
                <c:pt idx="2868" formatCode="General">
                  <c:v>91.043259013425356</c:v>
                </c:pt>
                <c:pt idx="2869" formatCode="General">
                  <c:v>91.126743842950674</c:v>
                </c:pt>
                <c:pt idx="2870" formatCode="General">
                  <c:v>91.21149926327017</c:v>
                </c:pt>
                <c:pt idx="2871" formatCode="General">
                  <c:v>91.297568141084881</c:v>
                </c:pt>
                <c:pt idx="2872" formatCode="General">
                  <c:v>91.384995585080787</c:v>
                </c:pt>
                <c:pt idx="2873" formatCode="General">
                  <c:v>91.473829106244608</c:v>
                </c:pt>
                <c:pt idx="2874" formatCode="General">
                  <c:v>91.56411879283317</c:v>
                </c:pt>
                <c:pt idx="2875" formatCode="General">
                  <c:v>91.655917501636623</c:v>
                </c:pt>
                <c:pt idx="2876" formatCode="General">
                  <c:v>91.749281067396765</c:v>
                </c:pt>
                <c:pt idx="2877" formatCode="General">
                  <c:v>91.844268532493999</c:v>
                </c:pt>
                <c:pt idx="2878" formatCode="General">
                  <c:v>91.940942399310501</c:v>
                </c:pt>
                <c:pt idx="2879" formatCode="General">
                  <c:v>92.039368908016826</c:v>
                </c:pt>
                <c:pt idx="2880" formatCode="General">
                  <c:v>92.1396183429285</c:v>
                </c:pt>
                <c:pt idx="2881" formatCode="General">
                  <c:v>92.241765371041666</c:v>
                </c:pt>
                <c:pt idx="2882" formatCode="General">
                  <c:v>92.345889416902097</c:v>
                </c:pt>
                <c:pt idx="2883" formatCode="General">
                  <c:v>92.452075078604281</c:v>
                </c:pt>
                <c:pt idx="2884" formatCode="General">
                  <c:v>92.560412590470534</c:v>
                </c:pt>
                <c:pt idx="2885" formatCode="General">
                  <c:v>92.67099833885915</c:v>
                </c:pt>
                <c:pt idx="2886" formatCode="General">
                  <c:v>92.783935438615032</c:v>
                </c:pt>
                <c:pt idx="2887" formatCode="General">
                  <c:v>92.8993343789476</c:v>
                </c:pt>
                <c:pt idx="2888" formatCode="General">
                  <c:v>93.017313749047545</c:v>
                </c:pt>
                <c:pt idx="2889" formatCode="General">
                  <c:v>93.138001055586216</c:v>
                </c:pt>
                <c:pt idx="2890" formatCode="General">
                  <c:v>93.261533646463334</c:v>
                </c:pt>
                <c:pt idx="2891" formatCode="General">
                  <c:v>93.388059757861825</c:v>
                </c:pt>
                <c:pt idx="2892" formatCode="General">
                  <c:v>93.517739704958913</c:v>
                </c:pt>
                <c:pt idx="2893" formatCode="General">
                  <c:v>93.650747240680062</c:v>
                </c:pt>
                <c:pt idx="2894" formatCode="General">
                  <c:v>93.787271111861855</c:v>
                </c:pt>
                <c:pt idx="2895" formatCode="General">
                  <c:v>93.927516848368171</c:v>
                </c:pt>
                <c:pt idx="2896" formatCode="General">
                  <c:v>94.07170882841838</c:v>
                </c:pt>
                <c:pt idx="2897" formatCode="General">
                  <c:v>94.22009267307601</c:v>
                </c:pt>
                <c:pt idx="2898" formatCode="General">
                  <c:v>94.372938035101569</c:v>
                </c:pt>
                <c:pt idx="2899" formatCode="General">
                  <c:v>94.530541862992138</c:v>
                </c:pt>
                <c:pt idx="2900" formatCode="General">
                  <c:v>94.693232241073886</c:v>
                </c:pt>
                <c:pt idx="2901" formatCode="General">
                  <c:v>94.861372932464718</c:v>
                </c:pt>
                <c:pt idx="2902" formatCode="General">
                  <c:v>95.035368785605826</c:v>
                </c:pt>
                <c:pt idx="2903" formatCode="General">
                  <c:v>95.215672209711812</c:v>
                </c:pt>
                <c:pt idx="2904" formatCode="General">
                  <c:v>95.402790983936811</c:v>
                </c:pt>
                <c:pt idx="2905" formatCode="General">
                  <c:v>95.597297745043534</c:v>
                </c:pt>
                <c:pt idx="2906" formatCode="General">
                  <c:v>95.799841607264625</c:v>
                </c:pt>
                <c:pt idx="2907" formatCode="General">
                  <c:v>96.011162518184548</c:v>
                </c:pt>
                <c:pt idx="2908" formatCode="General">
                  <c:v>96.232109164311609</c:v>
                </c:pt>
                <c:pt idx="2909" formatCode="General">
                  <c:v>96.463661537695941</c:v>
                </c:pt>
                <c:pt idx="2910" formatCode="General">
                  <c:v>96.706959704211357</c:v>
                </c:pt>
                <c:pt idx="2911" formatCode="General">
                  <c:v>96.963340944287324</c:v>
                </c:pt>
                <c:pt idx="2912" formatCode="General">
                  <c:v>97.234388380519107</c:v>
                </c:pt>
                <c:pt idx="2913" formatCode="General">
                  <c:v>97.521995651037159</c:v>
                </c:pt>
                <c:pt idx="2914" formatCode="General">
                  <c:v>97.828454453586886</c:v>
                </c:pt>
                <c:pt idx="2915" formatCode="General">
                  <c:v>98.156575440026671</c:v>
                </c:pt>
                <c:pt idx="2916" formatCode="General">
                  <c:v>98.509859023136286</c:v>
                </c:pt>
                <c:pt idx="2917" formatCode="General">
                  <c:v>98.892743149423779</c:v>
                </c:pt>
                <c:pt idx="2918" formatCode="General">
                  <c:v>99.310973957029603</c:v>
                </c:pt>
                <c:pt idx="2919" formatCode="General">
                  <c:v>99.772180849635504</c:v>
                </c:pt>
                <c:pt idx="2920" formatCode="General">
                  <c:v>100.28680874061645</c:v>
                </c:pt>
                <c:pt idx="2921" formatCode="General">
                  <c:v>100.8697129973077</c:v>
                </c:pt>
                <c:pt idx="2922" formatCode="General">
                  <c:v>101.5430800494171</c:v>
                </c:pt>
                <c:pt idx="2923" formatCode="General">
                  <c:v>102.34227116585289</c:v>
                </c:pt>
                <c:pt idx="2924" formatCode="General">
                  <c:v>103.3290217371037</c:v>
                </c:pt>
                <c:pt idx="2925" formatCode="General">
                  <c:v>104.62706246807437</c:v>
                </c:pt>
                <c:pt idx="2926" formatCode="General">
                  <c:v>106.55137553979351</c:v>
                </c:pt>
                <c:pt idx="2927" formatCode="General">
                  <c:v>110.52521461246377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8069-4B2E-A01A-6B42A72210F5}"/>
            </c:ext>
          </c:extLst>
        </c:ser>
        <c:ser>
          <c:idx val="1"/>
          <c:order val="1"/>
          <c:tx>
            <c:v>Identity</c:v>
          </c:tx>
          <c:spPr>
            <a:ln w="15875" cap="rnd">
              <a:solidFill>
                <a:srgbClr val="787878"/>
              </a:solidFill>
              <a:prstDash val="dot"/>
            </a:ln>
          </c:spPr>
          <c:marker>
            <c:symbol val="none"/>
          </c:marker>
          <c:xVal>
            <c:numRef>
              <c:f>Univariate!UV_QQ_Gamma</c:f>
              <c:numCache>
                <c:formatCode>0.0</c:formatCode>
                <c:ptCount val="2928"/>
                <c:pt idx="0">
                  <c:v>39.124527176296112</c:v>
                </c:pt>
                <c:pt idx="1">
                  <c:v>41.166253832180786</c:v>
                </c:pt>
                <c:pt idx="2">
                  <c:v>42.199355070169609</c:v>
                </c:pt>
                <c:pt idx="3">
                  <c:v>42.913386638288635</c:v>
                </c:pt>
                <c:pt idx="4">
                  <c:v>43.465693369891532</c:v>
                </c:pt>
                <c:pt idx="5">
                  <c:v>43.919166911078797</c:v>
                </c:pt>
                <c:pt idx="6">
                  <c:v>44.305589266995774</c:v>
                </c:pt>
                <c:pt idx="7">
                  <c:v>44.643351266128043</c:v>
                </c:pt>
                <c:pt idx="8">
                  <c:v>44.94409077060223</c:v>
                </c:pt>
                <c:pt idx="9">
                  <c:v>45.215657910442722</c:v>
                </c:pt>
                <c:pt idx="10">
                  <c:v>45.463608249443276</c:v>
                </c:pt>
                <c:pt idx="11">
                  <c:v>45.692023564044312</c:v>
                </c:pt>
                <c:pt idx="12">
                  <c:v>45.903994387509186</c:v>
                </c:pt>
                <c:pt idx="13">
                  <c:v>46.101919241413853</c:v>
                </c:pt>
                <c:pt idx="14">
                  <c:v>46.287698425278634</c:v>
                </c:pt>
                <c:pt idx="15">
                  <c:v>46.462864128451855</c:v>
                </c:pt>
                <c:pt idx="16">
                  <c:v>46.628670490401717</c:v>
                </c:pt>
                <c:pt idx="17">
                  <c:v>46.786157585810251</c:v>
                </c:pt>
                <c:pt idx="18">
                  <c:v>46.936197923040005</c:v>
                </c:pt>
                <c:pt idx="19">
                  <c:v>47.079530909700544</c:v>
                </c:pt>
                <c:pt idx="20">
                  <c:v>47.216788848869385</c:v>
                </c:pt>
                <c:pt idx="21">
                  <c:v>47.348516853767869</c:v>
                </c:pt>
                <c:pt idx="22">
                  <c:v>47.475188316959034</c:v>
                </c:pt>
                <c:pt idx="23">
                  <c:v>47.597217077626311</c:v>
                </c:pt>
                <c:pt idx="24">
                  <c:v>47.714967100687979</c:v>
                </c:pt>
                <c:pt idx="25">
                  <c:v>47.828760256264665</c:v>
                </c:pt>
                <c:pt idx="26">
                  <c:v>47.938882631427788</c:v>
                </c:pt>
                <c:pt idx="27">
                  <c:v>48.045589695513677</c:v>
                </c:pt>
                <c:pt idx="28">
                  <c:v>48.149110560944045</c:v>
                </c:pt>
                <c:pt idx="29">
                  <c:v>48.249651523815665</c:v>
                </c:pt>
                <c:pt idx="30">
                  <c:v>48.347399026067414</c:v>
                </c:pt>
                <c:pt idx="31">
                  <c:v>48.442522149417776</c:v>
                </c:pt>
                <c:pt idx="32">
                  <c:v>48.535174727472331</c:v>
                </c:pt>
                <c:pt idx="33">
                  <c:v>48.625497144311943</c:v>
                </c:pt>
                <c:pt idx="34">
                  <c:v>48.713617873993591</c:v>
                </c:pt>
                <c:pt idx="35">
                  <c:v>48.799654804654161</c:v>
                </c:pt>
                <c:pt idx="36">
                  <c:v>48.883716382526316</c:v>
                </c:pt>
                <c:pt idx="37">
                  <c:v>48.965902604586056</c:v>
                </c:pt>
                <c:pt idx="38">
                  <c:v>49.046305883333098</c:v>
                </c:pt>
                <c:pt idx="39">
                  <c:v>49.125011803045439</c:v>
                </c:pt>
                <c:pt idx="40">
                  <c:v>49.202099783511599</c:v>
                </c:pt>
                <c:pt idx="41">
                  <c:v>49.277643664549863</c:v>
                </c:pt>
                <c:pt idx="42">
                  <c:v>49.351712222437001</c:v>
                </c:pt>
                <c:pt idx="43">
                  <c:v>49.424369627583602</c:v>
                </c:pt>
                <c:pt idx="44">
                  <c:v>49.495675851329459</c:v>
                </c:pt>
                <c:pt idx="45">
                  <c:v>49.5656870285246</c:v>
                </c:pt>
                <c:pt idx="46">
                  <c:v>49.634455781562295</c:v>
                </c:pt>
                <c:pt idx="47">
                  <c:v>49.702031510698596</c:v>
                </c:pt>
                <c:pt idx="48">
                  <c:v>49.768460654797998</c:v>
                </c:pt>
                <c:pt idx="49">
                  <c:v>49.83378692606248</c:v>
                </c:pt>
                <c:pt idx="50">
                  <c:v>49.898051521810011</c:v>
                </c:pt>
                <c:pt idx="51">
                  <c:v>49.961293315954528</c:v>
                </c:pt>
                <c:pt idx="52">
                  <c:v>50.023549032487253</c:v>
                </c:pt>
                <c:pt idx="53">
                  <c:v>50.084853402960285</c:v>
                </c:pt>
                <c:pt idx="54">
                  <c:v>50.145239309717709</c:v>
                </c:pt>
                <c:pt idx="55">
                  <c:v>50.204737916400809</c:v>
                </c:pt>
                <c:pt idx="56">
                  <c:v>50.263378787066095</c:v>
                </c:pt>
                <c:pt idx="57">
                  <c:v>50.321189995092631</c:v>
                </c:pt>
                <c:pt idx="58">
                  <c:v>50.378198222915763</c:v>
                </c:pt>
                <c:pt idx="59">
                  <c:v>50.434428853502816</c:v>
                </c:pt>
                <c:pt idx="60">
                  <c:v>50.489906054381322</c:v>
                </c:pt>
                <c:pt idx="61">
                  <c:v>50.544652854938811</c:v>
                </c:pt>
                <c:pt idx="62">
                  <c:v>50.598691217633025</c:v>
                </c:pt>
                <c:pt idx="63">
                  <c:v>50.652042103681836</c:v>
                </c:pt>
                <c:pt idx="64">
                  <c:v>50.704725533740621</c:v>
                </c:pt>
                <c:pt idx="65">
                  <c:v>50.756760644021178</c:v>
                </c:pt>
                <c:pt idx="66">
                  <c:v>50.80816573825868</c:v>
                </c:pt>
                <c:pt idx="67">
                  <c:v>50.858958335891508</c:v>
                </c:pt>
                <c:pt idx="68">
                  <c:v>50.909155216781926</c:v>
                </c:pt>
                <c:pt idx="69">
                  <c:v>50.958772462772444</c:v>
                </c:pt>
                <c:pt idx="70">
                  <c:v>51.007825496344125</c:v>
                </c:pt>
                <c:pt idx="71">
                  <c:v>51.056329116616958</c:v>
                </c:pt>
                <c:pt idx="72">
                  <c:v>51.104297532909648</c:v>
                </c:pt>
                <c:pt idx="73">
                  <c:v>51.15174439605547</c:v>
                </c:pt>
                <c:pt idx="74">
                  <c:v>51.198682827652753</c:v>
                </c:pt>
                <c:pt idx="75">
                  <c:v>51.245125447411901</c:v>
                </c:pt>
                <c:pt idx="76">
                  <c:v>51.291084398746442</c:v>
                </c:pt>
                <c:pt idx="77">
                  <c:v>51.336571372742213</c:v>
                </c:pt>
                <c:pt idx="78">
                  <c:v>51.381597630627063</c:v>
                </c:pt>
                <c:pt idx="79">
                  <c:v>51.426174024852692</c:v>
                </c:pt>
                <c:pt idx="80">
                  <c:v>51.470311018890811</c:v>
                </c:pt>
                <c:pt idx="81">
                  <c:v>51.514018705836776</c:v>
                </c:pt>
                <c:pt idx="82">
                  <c:v>51.55730682590648</c:v>
                </c:pt>
                <c:pt idx="83">
                  <c:v>51.600184782904819</c:v>
                </c:pt>
                <c:pt idx="84">
                  <c:v>51.64266165973779</c:v>
                </c:pt>
                <c:pt idx="85">
                  <c:v>51.684746233034318</c:v>
                </c:pt>
                <c:pt idx="86">
                  <c:v>51.726446986938832</c:v>
                </c:pt>
                <c:pt idx="87">
                  <c:v>51.767772126130559</c:v>
                </c:pt>
                <c:pt idx="88">
                  <c:v>51.808729588121231</c:v>
                </c:pt>
                <c:pt idx="89">
                  <c:v>51.84932705487887</c:v>
                </c:pt>
                <c:pt idx="90">
                  <c:v>51.889571963821773</c:v>
                </c:pt>
                <c:pt idx="91">
                  <c:v>51.929471518223288</c:v>
                </c:pt>
                <c:pt idx="92">
                  <c:v>51.969032697065089</c:v>
                </c:pt>
                <c:pt idx="93">
                  <c:v>52.008262264373833</c:v>
                </c:pt>
                <c:pt idx="94">
                  <c:v>52.047166778073468</c:v>
                </c:pt>
                <c:pt idx="95">
                  <c:v>52.085752598383266</c:v>
                </c:pt>
                <c:pt idx="96">
                  <c:v>52.124025895789266</c:v>
                </c:pt>
                <c:pt idx="97">
                  <c:v>52.161992658615084</c:v>
                </c:pt>
                <c:pt idx="98">
                  <c:v>52.199658700216119</c:v>
                </c:pt>
                <c:pt idx="99">
                  <c:v>52.237029665819442</c:v>
                </c:pt>
                <c:pt idx="100">
                  <c:v>52.274111039030316</c:v>
                </c:pt>
                <c:pt idx="101">
                  <c:v>52.310908148024637</c:v>
                </c:pt>
                <c:pt idx="102">
                  <c:v>52.347426171445463</c:v>
                </c:pt>
                <c:pt idx="103">
                  <c:v>52.383670144020492</c:v>
                </c:pt>
                <c:pt idx="104">
                  <c:v>52.419644961916276</c:v>
                </c:pt>
                <c:pt idx="105">
                  <c:v>52.455355387843916</c:v>
                </c:pt>
                <c:pt idx="106">
                  <c:v>52.490806055929973</c:v>
                </c:pt>
                <c:pt idx="107">
                  <c:v>52.526001476365558</c:v>
                </c:pt>
                <c:pt idx="108">
                  <c:v>52.560946039845611</c:v>
                </c:pt>
                <c:pt idx="109">
                  <c:v>52.595644021809683</c:v>
                </c:pt>
                <c:pt idx="110">
                  <c:v>52.630099586494914</c:v>
                </c:pt>
                <c:pt idx="111">
                  <c:v>52.664316790811085</c:v>
                </c:pt>
                <c:pt idx="112">
                  <c:v>52.698299588046986</c:v>
                </c:pt>
                <c:pt idx="113">
                  <c:v>52.73205183141706</c:v>
                </c:pt>
                <c:pt idx="114">
                  <c:v>52.765577277456458</c:v>
                </c:pt>
                <c:pt idx="115">
                  <c:v>52.798879589272197</c:v>
                </c:pt>
                <c:pt idx="116">
                  <c:v>52.831962339657828</c:v>
                </c:pt>
                <c:pt idx="117">
                  <c:v>52.864829014078381</c:v>
                </c:pt>
                <c:pt idx="118">
                  <c:v>52.897483013532103</c:v>
                </c:pt>
                <c:pt idx="119">
                  <c:v>52.929927657294968</c:v>
                </c:pt>
                <c:pt idx="120">
                  <c:v>52.96216618555389</c:v>
                </c:pt>
                <c:pt idx="121">
                  <c:v>52.994201761933837</c:v>
                </c:pt>
                <c:pt idx="122">
                  <c:v>53.026037475924085</c:v>
                </c:pt>
                <c:pt idx="123">
                  <c:v>53.057676345208371</c:v>
                </c:pt>
                <c:pt idx="124">
                  <c:v>53.089121317903526</c:v>
                </c:pt>
                <c:pt idx="125">
                  <c:v>53.120375274710923</c:v>
                </c:pt>
                <c:pt idx="126">
                  <c:v>53.151441030984643</c:v>
                </c:pt>
                <c:pt idx="127">
                  <c:v>53.18232133872047</c:v>
                </c:pt>
                <c:pt idx="128">
                  <c:v>53.213018888469151</c:v>
                </c:pt>
                <c:pt idx="129">
                  <c:v>53.243536311177351</c:v>
                </c:pt>
                <c:pt idx="130">
                  <c:v>53.2738761799598</c:v>
                </c:pt>
                <c:pt idx="131">
                  <c:v>53.304041011805431</c:v>
                </c:pt>
                <c:pt idx="132">
                  <c:v>53.334033269220605</c:v>
                </c:pt>
                <c:pt idx="133">
                  <c:v>53.363855361812263</c:v>
                </c:pt>
                <c:pt idx="134">
                  <c:v>53.393509647813424</c:v>
                </c:pt>
                <c:pt idx="135">
                  <c:v>53.422998435553751</c:v>
                </c:pt>
                <c:pt idx="136">
                  <c:v>53.452323984877381</c:v>
                </c:pt>
                <c:pt idx="137">
                  <c:v>53.481488508510502</c:v>
                </c:pt>
                <c:pt idx="138">
                  <c:v>53.510494173380557</c:v>
                </c:pt>
                <c:pt idx="139">
                  <c:v>53.539343101889266</c:v>
                </c:pt>
                <c:pt idx="140">
                  <c:v>53.568037373141451</c:v>
                </c:pt>
                <c:pt idx="141">
                  <c:v>53.59657902413133</c:v>
                </c:pt>
                <c:pt idx="142">
                  <c:v>53.624970050888216</c:v>
                </c:pt>
                <c:pt idx="143">
                  <c:v>53.653212409583226</c:v>
                </c:pt>
                <c:pt idx="144">
                  <c:v>53.681308017598447</c:v>
                </c:pt>
                <c:pt idx="145">
                  <c:v>53.709258754560416</c:v>
                </c:pt>
                <c:pt idx="146">
                  <c:v>53.737066463338948</c:v>
                </c:pt>
                <c:pt idx="147">
                  <c:v>53.764732951013038</c:v>
                </c:pt>
                <c:pt idx="148">
                  <c:v>53.792259989804855</c:v>
                </c:pt>
                <c:pt idx="149">
                  <c:v>53.819649317983384</c:v>
                </c:pt>
                <c:pt idx="150">
                  <c:v>53.846902640738627</c:v>
                </c:pt>
                <c:pt idx="151">
                  <c:v>53.874021631027674</c:v>
                </c:pt>
                <c:pt idx="152">
                  <c:v>53.901007930393661</c:v>
                </c:pt>
                <c:pt idx="153">
                  <c:v>53.927863149758736</c:v>
                </c:pt>
                <c:pt idx="154">
                  <c:v>53.954588870191877</c:v>
                </c:pt>
                <c:pt idx="155">
                  <c:v>53.981186643652677</c:v>
                </c:pt>
                <c:pt idx="156">
                  <c:v>54.007657993711888</c:v>
                </c:pt>
                <c:pt idx="157">
                  <c:v>54.034004416249651</c:v>
                </c:pt>
                <c:pt idx="158">
                  <c:v>54.060227380132197</c:v>
                </c:pt>
                <c:pt idx="159">
                  <c:v>54.086328327867875</c:v>
                </c:pt>
                <c:pt idx="160">
                  <c:v>54.11230867624321</c:v>
                </c:pt>
                <c:pt idx="161">
                  <c:v>54.138169816939723</c:v>
                </c:pt>
                <c:pt idx="162">
                  <c:v>54.163913117132218</c:v>
                </c:pt>
                <c:pt idx="163">
                  <c:v>54.189539920069286</c:v>
                </c:pt>
                <c:pt idx="164">
                  <c:v>54.215051545636499</c:v>
                </c:pt>
                <c:pt idx="165">
                  <c:v>54.240449290903008</c:v>
                </c:pt>
                <c:pt idx="166">
                  <c:v>54.265734430652188</c:v>
                </c:pt>
                <c:pt idx="167">
                  <c:v>54.290908217896757</c:v>
                </c:pt>
                <c:pt idx="168">
                  <c:v>54.315971884378975</c:v>
                </c:pt>
                <c:pt idx="169">
                  <c:v>54.340926641056534</c:v>
                </c:pt>
                <c:pt idx="170">
                  <c:v>54.365773678574413</c:v>
                </c:pt>
                <c:pt idx="171">
                  <c:v>54.390514167723424</c:v>
                </c:pt>
                <c:pt idx="172">
                  <c:v>54.415149259885681</c:v>
                </c:pt>
                <c:pt idx="173">
                  <c:v>54.439680087467671</c:v>
                </c:pt>
                <c:pt idx="174">
                  <c:v>54.464107764321135</c:v>
                </c:pt>
                <c:pt idx="175">
                  <c:v>54.488433386152224</c:v>
                </c:pt>
                <c:pt idx="176">
                  <c:v>54.512658030919404</c:v>
                </c:pt>
                <c:pt idx="177">
                  <c:v>54.536782759220472</c:v>
                </c:pt>
                <c:pt idx="178">
                  <c:v>54.560808614668865</c:v>
                </c:pt>
                <c:pt idx="179">
                  <c:v>54.584736624259811</c:v>
                </c:pt>
                <c:pt idx="180">
                  <c:v>54.608567798726661</c:v>
                </c:pt>
                <c:pt idx="181">
                  <c:v>54.632303132887522</c:v>
                </c:pt>
                <c:pt idx="182">
                  <c:v>54.655943605982671</c:v>
                </c:pt>
                <c:pt idx="183">
                  <c:v>54.679490182003057</c:v>
                </c:pt>
                <c:pt idx="184">
                  <c:v>54.702943810010048</c:v>
                </c:pt>
                <c:pt idx="185">
                  <c:v>54.726305424446807</c:v>
                </c:pt>
                <c:pt idx="186">
                  <c:v>54.749575945441507</c:v>
                </c:pt>
                <c:pt idx="187">
                  <c:v>54.77275627910268</c:v>
                </c:pt>
                <c:pt idx="188">
                  <c:v>54.795847317806974</c:v>
                </c:pt>
                <c:pt idx="189">
                  <c:v>54.818849940479339</c:v>
                </c:pt>
                <c:pt idx="190">
                  <c:v>54.841765012866276</c:v>
                </c:pt>
                <c:pt idx="191">
                  <c:v>54.864593387801918</c:v>
                </c:pt>
                <c:pt idx="192">
                  <c:v>54.887335905467545</c:v>
                </c:pt>
                <c:pt idx="193">
                  <c:v>54.909993393644399</c:v>
                </c:pt>
                <c:pt idx="194">
                  <c:v>54.932566667960302</c:v>
                </c:pt>
                <c:pt idx="195">
                  <c:v>54.955056532130037</c:v>
                </c:pt>
                <c:pt idx="196">
                  <c:v>54.977463778189851</c:v>
                </c:pt>
                <c:pt idx="197">
                  <c:v>54.999789186726012</c:v>
                </c:pt>
                <c:pt idx="198">
                  <c:v>55.02203352709796</c:v>
                </c:pt>
                <c:pt idx="199">
                  <c:v>55.044197557655849</c:v>
                </c:pt>
                <c:pt idx="200">
                  <c:v>55.066282025952844</c:v>
                </c:pt>
                <c:pt idx="201">
                  <c:v>55.088287668952383</c:v>
                </c:pt>
                <c:pt idx="202">
                  <c:v>55.110215213230234</c:v>
                </c:pt>
                <c:pt idx="203">
                  <c:v>55.132065375171926</c:v>
                </c:pt>
                <c:pt idx="204">
                  <c:v>55.15383886116539</c:v>
                </c:pt>
                <c:pt idx="205">
                  <c:v>55.175536367789</c:v>
                </c:pt>
                <c:pt idx="206">
                  <c:v>55.197158581995218</c:v>
                </c:pt>
                <c:pt idx="207">
                  <c:v>55.218706181289946</c:v>
                </c:pt>
                <c:pt idx="208">
                  <c:v>55.240179833907618</c:v>
                </c:pt>
                <c:pt idx="209">
                  <c:v>55.26158019898228</c:v>
                </c:pt>
                <c:pt idx="210">
                  <c:v>55.282907926714721</c:v>
                </c:pt>
                <c:pt idx="211">
                  <c:v>55.304163658535671</c:v>
                </c:pt>
                <c:pt idx="212">
                  <c:v>55.325348027265328</c:v>
                </c:pt>
                <c:pt idx="213">
                  <c:v>55.346461657269259</c:v>
                </c:pt>
                <c:pt idx="214">
                  <c:v>55.36750516461067</c:v>
                </c:pt>
                <c:pt idx="215">
                  <c:v>55.388479157199342</c:v>
                </c:pt>
                <c:pt idx="216">
                  <c:v>55.409384234937171</c:v>
                </c:pt>
                <c:pt idx="217">
                  <c:v>55.430220989860366</c:v>
                </c:pt>
                <c:pt idx="218">
                  <c:v>55.450990006278666</c:v>
                </c:pt>
                <c:pt idx="219">
                  <c:v>55.471691860911257</c:v>
                </c:pt>
                <c:pt idx="220">
                  <c:v>55.492327123019855</c:v>
                </c:pt>
                <c:pt idx="221">
                  <c:v>55.512896354538753</c:v>
                </c:pt>
                <c:pt idx="222">
                  <c:v>55.533400110202066</c:v>
                </c:pt>
                <c:pt idx="223">
                  <c:v>55.553838937668232</c:v>
                </c:pt>
                <c:pt idx="224">
                  <c:v>55.574213377641719</c:v>
                </c:pt>
                <c:pt idx="225">
                  <c:v>55.594523963992216</c:v>
                </c:pt>
                <c:pt idx="226">
                  <c:v>55.614771223871195</c:v>
                </c:pt>
                <c:pt idx="227">
                  <c:v>55.634955677825957</c:v>
                </c:pt>
                <c:pt idx="228">
                  <c:v>55.655077839911343</c:v>
                </c:pt>
                <c:pt idx="229">
                  <c:v>55.675138217798946</c:v>
                </c:pt>
                <c:pt idx="230">
                  <c:v>55.695137312884157</c:v>
                </c:pt>
                <c:pt idx="231">
                  <c:v>55.715075620390799</c:v>
                </c:pt>
                <c:pt idx="232">
                  <c:v>55.734953629473736</c:v>
                </c:pt>
                <c:pt idx="233">
                  <c:v>55.754771823319217</c:v>
                </c:pt>
                <c:pt idx="234">
                  <c:v>55.774530679243185</c:v>
                </c:pt>
                <c:pt idx="235">
                  <c:v>55.794230668787563</c:v>
                </c:pt>
                <c:pt idx="236">
                  <c:v>55.813872257814552</c:v>
                </c:pt>
                <c:pt idx="237">
                  <c:v>55.833455906598957</c:v>
                </c:pt>
                <c:pt idx="238">
                  <c:v>55.852982069918717</c:v>
                </c:pt>
                <c:pt idx="239">
                  <c:v>55.872451197143455</c:v>
                </c:pt>
                <c:pt idx="240">
                  <c:v>55.891863732321397</c:v>
                </c:pt>
                <c:pt idx="241">
                  <c:v>55.911220114264431</c:v>
                </c:pt>
                <c:pt idx="242">
                  <c:v>55.930520776631496</c:v>
                </c:pt>
                <c:pt idx="243">
                  <c:v>55.949766148010241</c:v>
                </c:pt>
                <c:pt idx="244">
                  <c:v>55.968956651997203</c:v>
                </c:pt>
                <c:pt idx="245">
                  <c:v>55.988092707276273</c:v>
                </c:pt>
                <c:pt idx="246">
                  <c:v>56.007174727695599</c:v>
                </c:pt>
                <c:pt idx="247">
                  <c:v>56.026203122343084</c:v>
                </c:pt>
                <c:pt idx="248">
                  <c:v>56.045178295620317</c:v>
                </c:pt>
                <c:pt idx="249">
                  <c:v>56.064100647315087</c:v>
                </c:pt>
                <c:pt idx="250">
                  <c:v>56.082970572672508</c:v>
                </c:pt>
                <c:pt idx="251">
                  <c:v>56.101788462464704</c:v>
                </c:pt>
                <c:pt idx="252">
                  <c:v>56.120554703059277</c:v>
                </c:pt>
                <c:pt idx="253">
                  <c:v>56.1392696764863</c:v>
                </c:pt>
                <c:pt idx="254">
                  <c:v>56.157933760504164</c:v>
                </c:pt>
                <c:pt idx="255">
                  <c:v>56.176547328664064</c:v>
                </c:pt>
                <c:pt idx="256">
                  <c:v>56.195110750373381</c:v>
                </c:pt>
                <c:pt idx="257">
                  <c:v>56.213624390957733</c:v>
                </c:pt>
                <c:pt idx="258">
                  <c:v>56.23208861172197</c:v>
                </c:pt>
                <c:pt idx="259">
                  <c:v>56.250503770009956</c:v>
                </c:pt>
                <c:pt idx="260">
                  <c:v>56.268870219263263</c:v>
                </c:pt>
                <c:pt idx="261">
                  <c:v>56.287188309078765</c:v>
                </c:pt>
                <c:pt idx="262">
                  <c:v>56.305458385265176</c:v>
                </c:pt>
                <c:pt idx="263">
                  <c:v>56.323680789898532</c:v>
                </c:pt>
                <c:pt idx="264">
                  <c:v>56.341855861376622</c:v>
                </c:pt>
                <c:pt idx="265">
                  <c:v>56.35998393447251</c:v>
                </c:pt>
                <c:pt idx="266">
                  <c:v>56.378065340387003</c:v>
                </c:pt>
                <c:pt idx="267">
                  <c:v>56.396100406800159</c:v>
                </c:pt>
                <c:pt idx="268">
                  <c:v>56.414089457921939</c:v>
                </c:pt>
                <c:pt idx="269">
                  <c:v>56.432032814541834</c:v>
                </c:pt>
                <c:pt idx="270">
                  <c:v>56.449930794077723</c:v>
                </c:pt>
                <c:pt idx="271">
                  <c:v>56.467783710623742</c:v>
                </c:pt>
                <c:pt idx="272">
                  <c:v>56.48559187499739</c:v>
                </c:pt>
                <c:pt idx="273">
                  <c:v>56.503355594785717</c:v>
                </c:pt>
                <c:pt idx="274">
                  <c:v>56.521075174390774</c:v>
                </c:pt>
                <c:pt idx="275">
                  <c:v>56.538750915074175</c:v>
                </c:pt>
                <c:pt idx="276">
                  <c:v>56.556383115000976</c:v>
                </c:pt>
                <c:pt idx="277">
                  <c:v>56.573972069282654</c:v>
                </c:pt>
                <c:pt idx="278">
                  <c:v>56.59151807001949</c:v>
                </c:pt>
                <c:pt idx="279">
                  <c:v>56.609021406342059</c:v>
                </c:pt>
                <c:pt idx="280">
                  <c:v>56.62648236445213</c:v>
                </c:pt>
                <c:pt idx="281">
                  <c:v>56.643901227662809</c:v>
                </c:pt>
                <c:pt idx="282">
                  <c:v>56.66127827643794</c:v>
                </c:pt>
                <c:pt idx="283">
                  <c:v>56.678613788430901</c:v>
                </c:pt>
                <c:pt idx="284">
                  <c:v>56.695908038522724</c:v>
                </c:pt>
                <c:pt idx="285">
                  <c:v>56.713161298859539</c:v>
                </c:pt>
                <c:pt idx="286">
                  <c:v>56.730373838889435</c:v>
                </c:pt>
                <c:pt idx="287">
                  <c:v>56.747545925398576</c:v>
                </c:pt>
                <c:pt idx="288">
                  <c:v>56.764677822546886</c:v>
                </c:pt>
                <c:pt idx="289">
                  <c:v>56.781769791903002</c:v>
                </c:pt>
                <c:pt idx="290">
                  <c:v>56.798822092478666</c:v>
                </c:pt>
                <c:pt idx="291">
                  <c:v>56.815834980762581</c:v>
                </c:pt>
                <c:pt idx="292">
                  <c:v>56.832808710753667</c:v>
                </c:pt>
                <c:pt idx="293">
                  <c:v>56.849743533993824</c:v>
                </c:pt>
                <c:pt idx="294">
                  <c:v>56.866639699600036</c:v>
                </c:pt>
                <c:pt idx="295">
                  <c:v>56.883497454296069</c:v>
                </c:pt>
                <c:pt idx="296">
                  <c:v>56.900317042443618</c:v>
                </c:pt>
                <c:pt idx="297">
                  <c:v>56.917098706072885</c:v>
                </c:pt>
                <c:pt idx="298">
                  <c:v>56.933842684912726</c:v>
                </c:pt>
                <c:pt idx="299">
                  <c:v>56.950549216420285</c:v>
                </c:pt>
                <c:pt idx="300">
                  <c:v>56.967218535810169</c:v>
                </c:pt>
                <c:pt idx="301">
                  <c:v>56.983850876083061</c:v>
                </c:pt>
                <c:pt idx="302">
                  <c:v>57.000446468054029</c:v>
                </c:pt>
                <c:pt idx="303">
                  <c:v>57.017005540380268</c:v>
                </c:pt>
                <c:pt idx="304">
                  <c:v>57.033528319588406</c:v>
                </c:pt>
                <c:pt idx="305">
                  <c:v>57.050015030101427</c:v>
                </c:pt>
                <c:pt idx="306">
                  <c:v>57.0664658942651</c:v>
                </c:pt>
                <c:pt idx="307">
                  <c:v>57.082881132374098</c:v>
                </c:pt>
                <c:pt idx="308">
                  <c:v>57.099260962697549</c:v>
                </c:pt>
                <c:pt idx="309">
                  <c:v>57.115605601504328</c:v>
                </c:pt>
                <c:pt idx="310">
                  <c:v>57.131915263087897</c:v>
                </c:pt>
                <c:pt idx="311">
                  <c:v>57.148190159790744</c:v>
                </c:pt>
                <c:pt idx="312">
                  <c:v>57.164430502028416</c:v>
                </c:pt>
                <c:pt idx="313">
                  <c:v>57.180636498313298</c:v>
                </c:pt>
                <c:pt idx="314">
                  <c:v>57.196808355277916</c:v>
                </c:pt>
                <c:pt idx="315">
                  <c:v>57.212946277697867</c:v>
                </c:pt>
                <c:pt idx="316">
                  <c:v>57.22905046851448</c:v>
                </c:pt>
                <c:pt idx="317">
                  <c:v>57.245121128857093</c:v>
                </c:pt>
                <c:pt idx="318">
                  <c:v>57.261158458064997</c:v>
                </c:pt>
                <c:pt idx="319">
                  <c:v>57.277162653708984</c:v>
                </c:pt>
                <c:pt idx="320">
                  <c:v>57.293133911612671</c:v>
                </c:pt>
                <c:pt idx="321">
                  <c:v>57.309072425873438</c:v>
                </c:pt>
                <c:pt idx="322">
                  <c:v>57.324978388883061</c:v>
                </c:pt>
                <c:pt idx="323">
                  <c:v>57.340851991348039</c:v>
                </c:pt>
                <c:pt idx="324">
                  <c:v>57.356693422309611</c:v>
                </c:pt>
                <c:pt idx="325">
                  <c:v>57.372502869163498</c:v>
                </c:pt>
                <c:pt idx="326">
                  <c:v>57.388280517679298</c:v>
                </c:pt>
                <c:pt idx="327">
                  <c:v>57.404026552019666</c:v>
                </c:pt>
                <c:pt idx="328">
                  <c:v>57.419741154759144</c:v>
                </c:pt>
                <c:pt idx="329">
                  <c:v>57.435424506902748</c:v>
                </c:pt>
                <c:pt idx="330">
                  <c:v>57.451076787904285</c:v>
                </c:pt>
                <c:pt idx="331">
                  <c:v>57.466698175684385</c:v>
                </c:pt>
                <c:pt idx="332">
                  <c:v>57.482288846648267</c:v>
                </c:pt>
                <c:pt idx="333">
                  <c:v>57.497848975703242</c:v>
                </c:pt>
                <c:pt idx="334">
                  <c:v>57.513378736276039</c:v>
                </c:pt>
                <c:pt idx="335">
                  <c:v>57.528878300329723</c:v>
                </c:pt>
                <c:pt idx="336">
                  <c:v>57.544347838380553</c:v>
                </c:pt>
                <c:pt idx="337">
                  <c:v>57.559787519514437</c:v>
                </c:pt>
                <c:pt idx="338">
                  <c:v>57.575197511403239</c:v>
                </c:pt>
                <c:pt idx="339">
                  <c:v>57.590577980320859</c:v>
                </c:pt>
                <c:pt idx="340">
                  <c:v>57.605929091159027</c:v>
                </c:pt>
                <c:pt idx="341">
                  <c:v>57.621251007442929</c:v>
                </c:pt>
                <c:pt idx="342">
                  <c:v>57.636543891346527</c:v>
                </c:pt>
                <c:pt idx="343">
                  <c:v>57.651807903707819</c:v>
                </c:pt>
                <c:pt idx="344">
                  <c:v>57.667043204043686</c:v>
                </c:pt>
                <c:pt idx="345">
                  <c:v>57.682249950564724</c:v>
                </c:pt>
                <c:pt idx="346">
                  <c:v>57.697428300189671</c:v>
                </c:pt>
                <c:pt idx="347">
                  <c:v>57.712578408559821</c:v>
                </c:pt>
                <c:pt idx="348">
                  <c:v>57.727700430053126</c:v>
                </c:pt>
                <c:pt idx="349">
                  <c:v>57.742794517798089</c:v>
                </c:pt>
                <c:pt idx="350">
                  <c:v>57.757860823687565</c:v>
                </c:pt>
                <c:pt idx="351">
                  <c:v>57.772899498392277</c:v>
                </c:pt>
                <c:pt idx="352">
                  <c:v>57.787910691374158</c:v>
                </c:pt>
                <c:pt idx="353">
                  <c:v>57.802894550899566</c:v>
                </c:pt>
                <c:pt idx="354">
                  <c:v>57.817851224052269</c:v>
                </c:pt>
                <c:pt idx="355">
                  <c:v>57.832780856746275</c:v>
                </c:pt>
                <c:pt idx="356">
                  <c:v>57.847683593738445</c:v>
                </c:pt>
                <c:pt idx="357">
                  <c:v>57.86255957864099</c:v>
                </c:pt>
                <c:pt idx="358">
                  <c:v>57.877408953933788</c:v>
                </c:pt>
                <c:pt idx="359">
                  <c:v>57.892231860976494</c:v>
                </c:pt>
                <c:pt idx="360">
                  <c:v>57.907028440020525</c:v>
                </c:pt>
                <c:pt idx="361">
                  <c:v>57.921798830220908</c:v>
                </c:pt>
                <c:pt idx="362">
                  <c:v>57.936543169647877</c:v>
                </c:pt>
                <c:pt idx="363">
                  <c:v>57.951261595298412</c:v>
                </c:pt>
                <c:pt idx="364">
                  <c:v>57.965954243107575</c:v>
                </c:pt>
                <c:pt idx="365">
                  <c:v>57.980621247959704</c:v>
                </c:pt>
                <c:pt idx="366">
                  <c:v>57.995262743699477</c:v>
                </c:pt>
                <c:pt idx="367">
                  <c:v>58.009878863142781</c:v>
                </c:pt>
                <c:pt idx="368">
                  <c:v>58.024469738087518</c:v>
                </c:pt>
                <c:pt idx="369">
                  <c:v>58.039035499324157</c:v>
                </c:pt>
                <c:pt idx="370">
                  <c:v>58.053576276646275</c:v>
                </c:pt>
                <c:pt idx="371">
                  <c:v>58.068092198860889</c:v>
                </c:pt>
                <c:pt idx="372">
                  <c:v>58.082583393798593</c:v>
                </c:pt>
                <c:pt idx="373">
                  <c:v>58.097049988323725</c:v>
                </c:pt>
                <c:pt idx="374">
                  <c:v>58.111492108344251</c:v>
                </c:pt>
                <c:pt idx="375">
                  <c:v>58.125909878821595</c:v>
                </c:pt>
                <c:pt idx="376">
                  <c:v>58.140303423780331</c:v>
                </c:pt>
                <c:pt idx="377">
                  <c:v>58.154672866317732</c:v>
                </c:pt>
                <c:pt idx="378">
                  <c:v>58.169018328613248</c:v>
                </c:pt>
                <c:pt idx="379">
                  <c:v>58.183339931937773</c:v>
                </c:pt>
                <c:pt idx="380">
                  <c:v>58.197637796662868</c:v>
                </c:pt>
                <c:pt idx="381">
                  <c:v>58.211912042269851</c:v>
                </c:pt>
                <c:pt idx="382">
                  <c:v>58.226162787358781</c:v>
                </c:pt>
                <c:pt idx="383">
                  <c:v>58.240390149657266</c:v>
                </c:pt>
                <c:pt idx="384">
                  <c:v>58.254594246029249</c:v>
                </c:pt>
                <c:pt idx="385">
                  <c:v>58.268775192483616</c:v>
                </c:pt>
                <c:pt idx="386">
                  <c:v>58.282933104182732</c:v>
                </c:pt>
                <c:pt idx="387">
                  <c:v>58.297068095450854</c:v>
                </c:pt>
                <c:pt idx="388">
                  <c:v>58.311180279782455</c:v>
                </c:pt>
                <c:pt idx="389">
                  <c:v>58.325269769850408</c:v>
                </c:pt>
                <c:pt idx="390">
                  <c:v>58.339336677514105</c:v>
                </c:pt>
                <c:pt idx="391">
                  <c:v>58.353381113827496</c:v>
                </c:pt>
                <c:pt idx="392">
                  <c:v>58.367403189046918</c:v>
                </c:pt>
                <c:pt idx="393">
                  <c:v>58.381403012639005</c:v>
                </c:pt>
                <c:pt idx="394">
                  <c:v>58.395380693288324</c:v>
                </c:pt>
                <c:pt idx="395">
                  <c:v>58.409336338905</c:v>
                </c:pt>
                <c:pt idx="396">
                  <c:v>58.42327005663229</c:v>
                </c:pt>
                <c:pt idx="397">
                  <c:v>58.437181952853983</c:v>
                </c:pt>
                <c:pt idx="398">
                  <c:v>58.451072133201734</c:v>
                </c:pt>
                <c:pt idx="399">
                  <c:v>58.464940702562366</c:v>
                </c:pt>
                <c:pt idx="400">
                  <c:v>58.478787765084959</c:v>
                </c:pt>
                <c:pt idx="401">
                  <c:v>58.492613424188001</c:v>
                </c:pt>
                <c:pt idx="402">
                  <c:v>58.506417782566331</c:v>
                </c:pt>
                <c:pt idx="403">
                  <c:v>58.520200942198109</c:v>
                </c:pt>
                <c:pt idx="404">
                  <c:v>58.533963004351584</c:v>
                </c:pt>
                <c:pt idx="405">
                  <c:v>58.547704069591852</c:v>
                </c:pt>
                <c:pt idx="406">
                  <c:v>58.561424237787556</c:v>
                </c:pt>
                <c:pt idx="407">
                  <c:v>58.575123608117423</c:v>
                </c:pt>
                <c:pt idx="408">
                  <c:v>58.588802279076809</c:v>
                </c:pt>
                <c:pt idx="409">
                  <c:v>58.602460348484115</c:v>
                </c:pt>
                <c:pt idx="410">
                  <c:v>58.616097913487117</c:v>
                </c:pt>
                <c:pt idx="411">
                  <c:v>58.629715070569318</c:v>
                </c:pt>
                <c:pt idx="412">
                  <c:v>58.643311915556055</c:v>
                </c:pt>
                <c:pt idx="413">
                  <c:v>58.656888543620717</c:v>
                </c:pt>
                <c:pt idx="414">
                  <c:v>58.670445049290755</c:v>
                </c:pt>
                <c:pt idx="415">
                  <c:v>58.683981526453671</c:v>
                </c:pt>
                <c:pt idx="416">
                  <c:v>58.697498068362989</c:v>
                </c:pt>
                <c:pt idx="417">
                  <c:v>58.71099476764406</c:v>
                </c:pt>
                <c:pt idx="418">
                  <c:v>58.724471716299831</c:v>
                </c:pt>
                <c:pt idx="419">
                  <c:v>58.737929005716637</c:v>
                </c:pt>
                <c:pt idx="420">
                  <c:v>58.751366726669758</c:v>
                </c:pt>
                <c:pt idx="421">
                  <c:v>58.764784969329064</c:v>
                </c:pt>
                <c:pt idx="422">
                  <c:v>58.778183823264541</c:v>
                </c:pt>
                <c:pt idx="423">
                  <c:v>58.791563377451709</c:v>
                </c:pt>
                <c:pt idx="424">
                  <c:v>58.804923720277046</c:v>
                </c:pt>
                <c:pt idx="425">
                  <c:v>58.818264939543326</c:v>
                </c:pt>
                <c:pt idx="426">
                  <c:v>58.831587122474858</c:v>
                </c:pt>
                <c:pt idx="427">
                  <c:v>58.844890355722747</c:v>
                </c:pt>
                <c:pt idx="428">
                  <c:v>58.85817472537002</c:v>
                </c:pt>
                <c:pt idx="429">
                  <c:v>58.871440316936727</c:v>
                </c:pt>
                <c:pt idx="430">
                  <c:v>58.884687215384993</c:v>
                </c:pt>
                <c:pt idx="431">
                  <c:v>58.897915505123962</c:v>
                </c:pt>
                <c:pt idx="432">
                  <c:v>58.911125270014793</c:v>
                </c:pt>
                <c:pt idx="433">
                  <c:v>58.924316593375444</c:v>
                </c:pt>
                <c:pt idx="434">
                  <c:v>58.937489557985586</c:v>
                </c:pt>
                <c:pt idx="435">
                  <c:v>58.950644246091265</c:v>
                </c:pt>
                <c:pt idx="436">
                  <c:v>58.9637807394097</c:v>
                </c:pt>
                <c:pt idx="437">
                  <c:v>58.976899119133897</c:v>
                </c:pt>
                <c:pt idx="438">
                  <c:v>58.989999465937238</c:v>
                </c:pt>
                <c:pt idx="439">
                  <c:v>59.00308185997811</c:v>
                </c:pt>
                <c:pt idx="440">
                  <c:v>59.01614638090431</c:v>
                </c:pt>
                <c:pt idx="441">
                  <c:v>59.029193107857601</c:v>
                </c:pt>
                <c:pt idx="442">
                  <c:v>59.042222119478055</c:v>
                </c:pt>
                <c:pt idx="443">
                  <c:v>59.055233493908418</c:v>
                </c:pt>
                <c:pt idx="444">
                  <c:v>59.068227308798456</c:v>
                </c:pt>
                <c:pt idx="445">
                  <c:v>59.081203641309173</c:v>
                </c:pt>
                <c:pt idx="446">
                  <c:v>59.094162568117078</c:v>
                </c:pt>
                <c:pt idx="447">
                  <c:v>59.107104165418342</c:v>
                </c:pt>
                <c:pt idx="448">
                  <c:v>59.120028508932876</c:v>
                </c:pt>
                <c:pt idx="449">
                  <c:v>59.132935673908491</c:v>
                </c:pt>
                <c:pt idx="450">
                  <c:v>59.145825735124902</c:v>
                </c:pt>
                <c:pt idx="451">
                  <c:v>59.1586987668977</c:v>
                </c:pt>
                <c:pt idx="452">
                  <c:v>59.171554843082355</c:v>
                </c:pt>
                <c:pt idx="453">
                  <c:v>59.184394037078086</c:v>
                </c:pt>
                <c:pt idx="454">
                  <c:v>59.19721642183174</c:v>
                </c:pt>
                <c:pt idx="455">
                  <c:v>59.210022069841649</c:v>
                </c:pt>
                <c:pt idx="456">
                  <c:v>59.222811053161365</c:v>
                </c:pt>
                <c:pt idx="457">
                  <c:v>59.235583443403442</c:v>
                </c:pt>
                <c:pt idx="458">
                  <c:v>59.248339311743152</c:v>
                </c:pt>
                <c:pt idx="459">
                  <c:v>59.261078728922101</c:v>
                </c:pt>
                <c:pt idx="460">
                  <c:v>59.273801765251946</c:v>
                </c:pt>
                <c:pt idx="461">
                  <c:v>59.286508490617877</c:v>
                </c:pt>
                <c:pt idx="462">
                  <c:v>59.299198974482287</c:v>
                </c:pt>
                <c:pt idx="463">
                  <c:v>59.311873285888176</c:v>
                </c:pt>
                <c:pt idx="464">
                  <c:v>59.324531493462736</c:v>
                </c:pt>
                <c:pt idx="465">
                  <c:v>59.3371736654207</c:v>
                </c:pt>
                <c:pt idx="466">
                  <c:v>59.349799869567832</c:v>
                </c:pt>
                <c:pt idx="467">
                  <c:v>59.36241017330422</c:v>
                </c:pt>
                <c:pt idx="468">
                  <c:v>59.375004643627697</c:v>
                </c:pt>
                <c:pt idx="469">
                  <c:v>59.387583347137088</c:v>
                </c:pt>
                <c:pt idx="470">
                  <c:v>59.400146350035477</c:v>
                </c:pt>
                <c:pt idx="471">
                  <c:v>59.412693718133482</c:v>
                </c:pt>
                <c:pt idx="472">
                  <c:v>59.425225516852421</c:v>
                </c:pt>
                <c:pt idx="473">
                  <c:v>59.437741811227504</c:v>
                </c:pt>
                <c:pt idx="474">
                  <c:v>59.450242665910956</c:v>
                </c:pt>
                <c:pt idx="475">
                  <c:v>59.462728145175134</c:v>
                </c:pt>
                <c:pt idx="476">
                  <c:v>59.475198312915595</c:v>
                </c:pt>
                <c:pt idx="477">
                  <c:v>59.487653232654111</c:v>
                </c:pt>
                <c:pt idx="478">
                  <c:v>59.500092967541747</c:v>
                </c:pt>
                <c:pt idx="479">
                  <c:v>59.512517580361788</c:v>
                </c:pt>
                <c:pt idx="480">
                  <c:v>59.524927133532692</c:v>
                </c:pt>
                <c:pt idx="481">
                  <c:v>59.537321689111053</c:v>
                </c:pt>
                <c:pt idx="482">
                  <c:v>59.549701308794418</c:v>
                </c:pt>
                <c:pt idx="483">
                  <c:v>59.562066053924248</c:v>
                </c:pt>
                <c:pt idx="484">
                  <c:v>59.57441598548867</c:v>
                </c:pt>
                <c:pt idx="485">
                  <c:v>59.586751164125324</c:v>
                </c:pt>
                <c:pt idx="486">
                  <c:v>59.599071650124124</c:v>
                </c:pt>
                <c:pt idx="487">
                  <c:v>59.611377503430035</c:v>
                </c:pt>
                <c:pt idx="488">
                  <c:v>59.623668783645755</c:v>
                </c:pt>
                <c:pt idx="489">
                  <c:v>59.635945550034428</c:v>
                </c:pt>
                <c:pt idx="490">
                  <c:v>59.648207861522344</c:v>
                </c:pt>
                <c:pt idx="491">
                  <c:v>59.660455776701554</c:v>
                </c:pt>
                <c:pt idx="492">
                  <c:v>59.672689353832467</c:v>
                </c:pt>
                <c:pt idx="493">
                  <c:v>59.684908650846509</c:v>
                </c:pt>
                <c:pt idx="494">
                  <c:v>59.697113725348579</c:v>
                </c:pt>
                <c:pt idx="495">
                  <c:v>59.709304634619734</c:v>
                </c:pt>
                <c:pt idx="496">
                  <c:v>59.721481435619566</c:v>
                </c:pt>
                <c:pt idx="497">
                  <c:v>59.73364418498879</c:v>
                </c:pt>
                <c:pt idx="498">
                  <c:v>59.745792939051668</c:v>
                </c:pt>
                <c:pt idx="499">
                  <c:v>59.757927753818471</c:v>
                </c:pt>
                <c:pt idx="500">
                  <c:v>59.77004868498787</c:v>
                </c:pt>
                <c:pt idx="501">
                  <c:v>59.782155787949371</c:v>
                </c:pt>
                <c:pt idx="502">
                  <c:v>59.794249117785668</c:v>
                </c:pt>
                <c:pt idx="503">
                  <c:v>59.806328729274988</c:v>
                </c:pt>
                <c:pt idx="504">
                  <c:v>59.818394676893462</c:v>
                </c:pt>
                <c:pt idx="505">
                  <c:v>59.830447014817331</c:v>
                </c:pt>
                <c:pt idx="506">
                  <c:v>59.842485796925359</c:v>
                </c:pt>
                <c:pt idx="507">
                  <c:v>59.854511076800989</c:v>
                </c:pt>
                <c:pt idx="508">
                  <c:v>59.866522907734655</c:v>
                </c:pt>
                <c:pt idx="509">
                  <c:v>59.878521342725961</c:v>
                </c:pt>
                <c:pt idx="510">
                  <c:v>59.890506434485893</c:v>
                </c:pt>
                <c:pt idx="511">
                  <c:v>59.902478235438977</c:v>
                </c:pt>
                <c:pt idx="512">
                  <c:v>59.914436797725465</c:v>
                </c:pt>
                <c:pt idx="513">
                  <c:v>59.926382173203464</c:v>
                </c:pt>
                <c:pt idx="514">
                  <c:v>59.938314413451032</c:v>
                </c:pt>
                <c:pt idx="515">
                  <c:v>59.950233569768308</c:v>
                </c:pt>
                <c:pt idx="516">
                  <c:v>59.962139693179552</c:v>
                </c:pt>
                <c:pt idx="517">
                  <c:v>59.974032834435228</c:v>
                </c:pt>
                <c:pt idx="518">
                  <c:v>59.985913044014026</c:v>
                </c:pt>
                <c:pt idx="519">
                  <c:v>59.997780372124922</c:v>
                </c:pt>
                <c:pt idx="520">
                  <c:v>60.009634868709085</c:v>
                </c:pt>
                <c:pt idx="521">
                  <c:v>60.021476583441959</c:v>
                </c:pt>
                <c:pt idx="522">
                  <c:v>60.033305565735205</c:v>
                </c:pt>
                <c:pt idx="523">
                  <c:v>60.045121864738583</c:v>
                </c:pt>
                <c:pt idx="524">
                  <c:v>60.056925529341939</c:v>
                </c:pt>
                <c:pt idx="525">
                  <c:v>60.068716608177105</c:v>
                </c:pt>
                <c:pt idx="526">
                  <c:v>60.0804951496198</c:v>
                </c:pt>
                <c:pt idx="527">
                  <c:v>60.092261201791445</c:v>
                </c:pt>
                <c:pt idx="528">
                  <c:v>60.104014812561111</c:v>
                </c:pt>
                <c:pt idx="529">
                  <c:v>60.115756029547292</c:v>
                </c:pt>
                <c:pt idx="530">
                  <c:v>60.127484900119754</c:v>
                </c:pt>
                <c:pt idx="531">
                  <c:v>60.139201471401307</c:v>
                </c:pt>
                <c:pt idx="532">
                  <c:v>60.150905790269697</c:v>
                </c:pt>
                <c:pt idx="533">
                  <c:v>60.162597903359234</c:v>
                </c:pt>
                <c:pt idx="534">
                  <c:v>60.174277857062677</c:v>
                </c:pt>
                <c:pt idx="535">
                  <c:v>60.185945697532894</c:v>
                </c:pt>
                <c:pt idx="536">
                  <c:v>60.197601470684639</c:v>
                </c:pt>
                <c:pt idx="537">
                  <c:v>60.209245222196223</c:v>
                </c:pt>
                <c:pt idx="538">
                  <c:v>60.220876997511262</c:v>
                </c:pt>
                <c:pt idx="539">
                  <c:v>60.232496841840288</c:v>
                </c:pt>
                <c:pt idx="540">
                  <c:v>60.244104800162475</c:v>
                </c:pt>
                <c:pt idx="541">
                  <c:v>60.255700917227266</c:v>
                </c:pt>
                <c:pt idx="542">
                  <c:v>60.267285237556003</c:v>
                </c:pt>
                <c:pt idx="543">
                  <c:v>60.278857805443536</c:v>
                </c:pt>
                <c:pt idx="544">
                  <c:v>60.290418664959894</c:v>
                </c:pt>
                <c:pt idx="545">
                  <c:v>60.301967859951802</c:v>
                </c:pt>
                <c:pt idx="546">
                  <c:v>60.313505434044259</c:v>
                </c:pt>
                <c:pt idx="547">
                  <c:v>60.325031430642213</c:v>
                </c:pt>
                <c:pt idx="548">
                  <c:v>60.336545892931944</c:v>
                </c:pt>
                <c:pt idx="549">
                  <c:v>60.348048863882752</c:v>
                </c:pt>
                <c:pt idx="550">
                  <c:v>60.359540386248369</c:v>
                </c:pt>
                <c:pt idx="551">
                  <c:v>60.371020502568562</c:v>
                </c:pt>
                <c:pt idx="552">
                  <c:v>60.382489255170555</c:v>
                </c:pt>
                <c:pt idx="553">
                  <c:v>60.393946686170537</c:v>
                </c:pt>
                <c:pt idx="554">
                  <c:v>60.405392837475162</c:v>
                </c:pt>
                <c:pt idx="555">
                  <c:v>60.416827750782964</c:v>
                </c:pt>
                <c:pt idx="556">
                  <c:v>60.428251467585838</c:v>
                </c:pt>
                <c:pt idx="557">
                  <c:v>60.439664029170451</c:v>
                </c:pt>
                <c:pt idx="558">
                  <c:v>60.451065476619647</c:v>
                </c:pt>
                <c:pt idx="559">
                  <c:v>60.462455850813903</c:v>
                </c:pt>
                <c:pt idx="560">
                  <c:v>60.473835192432695</c:v>
                </c:pt>
                <c:pt idx="561">
                  <c:v>60.485203541955869</c:v>
                </c:pt>
                <c:pt idx="562">
                  <c:v>60.496560939665045</c:v>
                </c:pt>
                <c:pt idx="563">
                  <c:v>60.507907425644959</c:v>
                </c:pt>
                <c:pt idx="564">
                  <c:v>60.519243039784783</c:v>
                </c:pt>
                <c:pt idx="565">
                  <c:v>60.530567821779549</c:v>
                </c:pt>
                <c:pt idx="566">
                  <c:v>60.541881811131383</c:v>
                </c:pt>
                <c:pt idx="567">
                  <c:v>60.553185047150848</c:v>
                </c:pt>
                <c:pt idx="568">
                  <c:v>60.564477568958274</c:v>
                </c:pt>
                <c:pt idx="569">
                  <c:v>60.57575941548501</c:v>
                </c:pt>
                <c:pt idx="570">
                  <c:v>60.58703062547476</c:v>
                </c:pt>
                <c:pt idx="571">
                  <c:v>60.598291237484773</c:v>
                </c:pt>
                <c:pt idx="572">
                  <c:v>60.60954128988719</c:v>
                </c:pt>
                <c:pt idx="573">
                  <c:v>60.620780820870223</c:v>
                </c:pt>
                <c:pt idx="574">
                  <c:v>60.632009868439432</c:v>
                </c:pt>
                <c:pt idx="575">
                  <c:v>60.643228470418933</c:v>
                </c:pt>
                <c:pt idx="576">
                  <c:v>60.654436664452646</c:v>
                </c:pt>
                <c:pt idx="577">
                  <c:v>60.665634488005452</c:v>
                </c:pt>
                <c:pt idx="578">
                  <c:v>60.676821978364458</c:v>
                </c:pt>
                <c:pt idx="579">
                  <c:v>60.687999172640104</c:v>
                </c:pt>
                <c:pt idx="580">
                  <c:v>60.699166107767418</c:v>
                </c:pt>
                <c:pt idx="581">
                  <c:v>60.71032282050713</c:v>
                </c:pt>
                <c:pt idx="582">
                  <c:v>60.721469347446856</c:v>
                </c:pt>
                <c:pt idx="583">
                  <c:v>60.73260572500223</c:v>
                </c:pt>
                <c:pt idx="584">
                  <c:v>60.743731989418059</c:v>
                </c:pt>
                <c:pt idx="585">
                  <c:v>60.754848176769457</c:v>
                </c:pt>
                <c:pt idx="586">
                  <c:v>60.765954322962941</c:v>
                </c:pt>
                <c:pt idx="587">
                  <c:v>60.777050463737545</c:v>
                </c:pt>
                <c:pt idx="588">
                  <c:v>60.788136634665946</c:v>
                </c:pt>
                <c:pt idx="589">
                  <c:v>60.799212871155547</c:v>
                </c:pt>
                <c:pt idx="590">
                  <c:v>60.81027920844955</c:v>
                </c:pt>
                <c:pt idx="591">
                  <c:v>60.821335681628035</c:v>
                </c:pt>
                <c:pt idx="592">
                  <c:v>60.832382325609032</c:v>
                </c:pt>
                <c:pt idx="593">
                  <c:v>60.843419175149577</c:v>
                </c:pt>
                <c:pt idx="594">
                  <c:v>60.854446264846757</c:v>
                </c:pt>
                <c:pt idx="595">
                  <c:v>60.865463629138766</c:v>
                </c:pt>
                <c:pt idx="596">
                  <c:v>60.876471302305895</c:v>
                </c:pt>
                <c:pt idx="597">
                  <c:v>60.887469318471602</c:v>
                </c:pt>
                <c:pt idx="598">
                  <c:v>60.89845771160352</c:v>
                </c:pt>
                <c:pt idx="599">
                  <c:v>60.909436515514436</c:v>
                </c:pt>
                <c:pt idx="600">
                  <c:v>60.920405763863343</c:v>
                </c:pt>
                <c:pt idx="601">
                  <c:v>60.931365490156331</c:v>
                </c:pt>
                <c:pt idx="602">
                  <c:v>60.942315727747705</c:v>
                </c:pt>
                <c:pt idx="603">
                  <c:v>60.953256509840855</c:v>
                </c:pt>
                <c:pt idx="604">
                  <c:v>60.964187869489265</c:v>
                </c:pt>
                <c:pt idx="605">
                  <c:v>60.975109839597472</c:v>
                </c:pt>
                <c:pt idx="606">
                  <c:v>60.986022452922015</c:v>
                </c:pt>
                <c:pt idx="607">
                  <c:v>60.996925742072371</c:v>
                </c:pt>
                <c:pt idx="608">
                  <c:v>61.007819739511895</c:v>
                </c:pt>
                <c:pt idx="609">
                  <c:v>61.018704477558785</c:v>
                </c:pt>
                <c:pt idx="610">
                  <c:v>61.029579988386921</c:v>
                </c:pt>
                <c:pt idx="611">
                  <c:v>61.040446304026887</c:v>
                </c:pt>
                <c:pt idx="612">
                  <c:v>61.051303456366789</c:v>
                </c:pt>
                <c:pt idx="613">
                  <c:v>61.062151477153186</c:v>
                </c:pt>
                <c:pt idx="614">
                  <c:v>61.072990397992015</c:v>
                </c:pt>
                <c:pt idx="615">
                  <c:v>61.083820250349447</c:v>
                </c:pt>
                <c:pt idx="616">
                  <c:v>61.09464106555275</c:v>
                </c:pt>
                <c:pt idx="617">
                  <c:v>61.10545287479119</c:v>
                </c:pt>
                <c:pt idx="618">
                  <c:v>61.116255709116892</c:v>
                </c:pt>
                <c:pt idx="619">
                  <c:v>61.127049599445712</c:v>
                </c:pt>
                <c:pt idx="620">
                  <c:v>61.137834576558028</c:v>
                </c:pt>
                <c:pt idx="621">
                  <c:v>61.148610671099682</c:v>
                </c:pt>
                <c:pt idx="622">
                  <c:v>61.159377913582752</c:v>
                </c:pt>
                <c:pt idx="623">
                  <c:v>61.17013633438637</c:v>
                </c:pt>
                <c:pt idx="624">
                  <c:v>61.180885963757639</c:v>
                </c:pt>
                <c:pt idx="625">
                  <c:v>61.191626831812343</c:v>
                </c:pt>
                <c:pt idx="626">
                  <c:v>61.202358968535826</c:v>
                </c:pt>
                <c:pt idx="627">
                  <c:v>61.213082403783801</c:v>
                </c:pt>
                <c:pt idx="628">
                  <c:v>61.223797167283109</c:v>
                </c:pt>
                <c:pt idx="629">
                  <c:v>61.23450328863256</c:v>
                </c:pt>
                <c:pt idx="630">
                  <c:v>61.245200797303688</c:v>
                </c:pt>
                <c:pt idx="631">
                  <c:v>61.255889722641562</c:v>
                </c:pt>
                <c:pt idx="632">
                  <c:v>61.266570093865546</c:v>
                </c:pt>
                <c:pt idx="633">
                  <c:v>61.277241940070056</c:v>
                </c:pt>
                <c:pt idx="634">
                  <c:v>61.287905290225353</c:v>
                </c:pt>
                <c:pt idx="635">
                  <c:v>61.298560173178295</c:v>
                </c:pt>
                <c:pt idx="636">
                  <c:v>61.309206617653089</c:v>
                </c:pt>
                <c:pt idx="637">
                  <c:v>61.31984465225203</c:v>
                </c:pt>
                <c:pt idx="638">
                  <c:v>61.330474305456249</c:v>
                </c:pt>
                <c:pt idx="639">
                  <c:v>61.34109560562645</c:v>
                </c:pt>
                <c:pt idx="640">
                  <c:v>61.351708581003649</c:v>
                </c:pt>
                <c:pt idx="641">
                  <c:v>61.362313259709886</c:v>
                </c:pt>
                <c:pt idx="642">
                  <c:v>61.372909669748957</c:v>
                </c:pt>
                <c:pt idx="643">
                  <c:v>61.383497839007113</c:v>
                </c:pt>
                <c:pt idx="644">
                  <c:v>61.394077795253786</c:v>
                </c:pt>
                <c:pt idx="645">
                  <c:v>61.40464956614229</c:v>
                </c:pt>
                <c:pt idx="646">
                  <c:v>61.415213179210518</c:v>
                </c:pt>
                <c:pt idx="647">
                  <c:v>61.425768661881627</c:v>
                </c:pt>
                <c:pt idx="648">
                  <c:v>61.436316041464728</c:v>
                </c:pt>
                <c:pt idx="649">
                  <c:v>61.446855345155583</c:v>
                </c:pt>
                <c:pt idx="650">
                  <c:v>61.457386600037275</c:v>
                </c:pt>
                <c:pt idx="651">
                  <c:v>61.467909833080888</c:v>
                </c:pt>
                <c:pt idx="652">
                  <c:v>61.478425071146155</c:v>
                </c:pt>
                <c:pt idx="653">
                  <c:v>61.488932340982146</c:v>
                </c:pt>
                <c:pt idx="654">
                  <c:v>61.499431669227903</c:v>
                </c:pt>
                <c:pt idx="655">
                  <c:v>61.509923082413131</c:v>
                </c:pt>
                <c:pt idx="656">
                  <c:v>61.520406606958787</c:v>
                </c:pt>
                <c:pt idx="657">
                  <c:v>61.530882269177795</c:v>
                </c:pt>
                <c:pt idx="658">
                  <c:v>61.541350095275618</c:v>
                </c:pt>
                <c:pt idx="659">
                  <c:v>61.551810111350939</c:v>
                </c:pt>
                <c:pt idx="660">
                  <c:v>61.562262343396277</c:v>
                </c:pt>
                <c:pt idx="661">
                  <c:v>61.572706817298616</c:v>
                </c:pt>
                <c:pt idx="662">
                  <c:v>61.583143558840014</c:v>
                </c:pt>
                <c:pt idx="663">
                  <c:v>61.593572593698219</c:v>
                </c:pt>
                <c:pt idx="664">
                  <c:v>61.603993947447314</c:v>
                </c:pt>
                <c:pt idx="665">
                  <c:v>61.614407645558266</c:v>
                </c:pt>
                <c:pt idx="666">
                  <c:v>61.62481371339959</c:v>
                </c:pt>
                <c:pt idx="667">
                  <c:v>61.635212176237914</c:v>
                </c:pt>
                <c:pt idx="668">
                  <c:v>61.645603059238567</c:v>
                </c:pt>
                <c:pt idx="669">
                  <c:v>61.6559863874662</c:v>
                </c:pt>
                <c:pt idx="670">
                  <c:v>61.666362185885333</c:v>
                </c:pt>
                <c:pt idx="671">
                  <c:v>61.67673047936097</c:v>
                </c:pt>
                <c:pt idx="672">
                  <c:v>61.687091292659176</c:v>
                </c:pt>
                <c:pt idx="673">
                  <c:v>61.697444650447615</c:v>
                </c:pt>
                <c:pt idx="674">
                  <c:v>61.707790577296151</c:v>
                </c:pt>
                <c:pt idx="675">
                  <c:v>61.718129097677412</c:v>
                </c:pt>
                <c:pt idx="676">
                  <c:v>61.728460235967347</c:v>
                </c:pt>
                <c:pt idx="677">
                  <c:v>61.738784016445756</c:v>
                </c:pt>
                <c:pt idx="678">
                  <c:v>61.749100463296898</c:v>
                </c:pt>
                <c:pt idx="679">
                  <c:v>61.759409600609978</c:v>
                </c:pt>
                <c:pt idx="680">
                  <c:v>61.769711452379774</c:v>
                </c:pt>
                <c:pt idx="681">
                  <c:v>61.780006042507068</c:v>
                </c:pt>
                <c:pt idx="682">
                  <c:v>61.790293394799285</c:v>
                </c:pt>
                <c:pt idx="683">
                  <c:v>61.800573532971001</c:v>
                </c:pt>
                <c:pt idx="684">
                  <c:v>61.8108464806444</c:v>
                </c:pt>
                <c:pt idx="685">
                  <c:v>61.821112261349917</c:v>
                </c:pt>
                <c:pt idx="686">
                  <c:v>61.831370898526664</c:v>
                </c:pt>
                <c:pt idx="687">
                  <c:v>61.841622415523041</c:v>
                </c:pt>
                <c:pt idx="688">
                  <c:v>61.851866835597136</c:v>
                </c:pt>
                <c:pt idx="689">
                  <c:v>61.862104181917331</c:v>
                </c:pt>
                <c:pt idx="690">
                  <c:v>61.872334477562795</c:v>
                </c:pt>
                <c:pt idx="691">
                  <c:v>61.88255774552394</c:v>
                </c:pt>
                <c:pt idx="692">
                  <c:v>61.892774008703</c:v>
                </c:pt>
                <c:pt idx="693">
                  <c:v>61.902983289914431</c:v>
                </c:pt>
                <c:pt idx="694">
                  <c:v>61.91318561188551</c:v>
                </c:pt>
                <c:pt idx="695">
                  <c:v>61.923380997256736</c:v>
                </c:pt>
                <c:pt idx="696">
                  <c:v>61.933569468582377</c:v>
                </c:pt>
                <c:pt idx="697">
                  <c:v>61.943751048330938</c:v>
                </c:pt>
                <c:pt idx="698">
                  <c:v>61.953925758885617</c:v>
                </c:pt>
                <c:pt idx="699">
                  <c:v>61.964093622544837</c:v>
                </c:pt>
                <c:pt idx="700">
                  <c:v>61.974254661522657</c:v>
                </c:pt>
                <c:pt idx="701">
                  <c:v>61.98440889794928</c:v>
                </c:pt>
                <c:pt idx="702">
                  <c:v>61.994556353871516</c:v>
                </c:pt>
                <c:pt idx="703">
                  <c:v>62.00469705125326</c:v>
                </c:pt>
                <c:pt idx="704">
                  <c:v>62.014831011975907</c:v>
                </c:pt>
                <c:pt idx="705">
                  <c:v>62.024958257838868</c:v>
                </c:pt>
                <c:pt idx="706">
                  <c:v>62.035078810559995</c:v>
                </c:pt>
                <c:pt idx="707">
                  <c:v>62.04519269177603</c:v>
                </c:pt>
                <c:pt idx="708">
                  <c:v>62.055299923043052</c:v>
                </c:pt>
                <c:pt idx="709">
                  <c:v>62.065400525836949</c:v>
                </c:pt>
                <c:pt idx="710">
                  <c:v>62.075494521553843</c:v>
                </c:pt>
                <c:pt idx="711">
                  <c:v>62.085581931510511</c:v>
                </c:pt>
                <c:pt idx="712">
                  <c:v>62.095662776944863</c:v>
                </c:pt>
                <c:pt idx="713">
                  <c:v>62.10573707901635</c:v>
                </c:pt>
                <c:pt idx="714">
                  <c:v>62.115804858806399</c:v>
                </c:pt>
                <c:pt idx="715">
                  <c:v>62.125866137318845</c:v>
                </c:pt>
                <c:pt idx="716">
                  <c:v>62.135920935480343</c:v>
                </c:pt>
                <c:pt idx="717">
                  <c:v>62.145969274140811</c:v>
                </c:pt>
                <c:pt idx="718">
                  <c:v>62.156011174073846</c:v>
                </c:pt>
                <c:pt idx="719">
                  <c:v>62.166046655977112</c:v>
                </c:pt>
                <c:pt idx="720">
                  <c:v>62.176075740472818</c:v>
                </c:pt>
                <c:pt idx="721">
                  <c:v>62.186098448108048</c:v>
                </c:pt>
                <c:pt idx="722">
                  <c:v>62.196114799355222</c:v>
                </c:pt>
                <c:pt idx="723">
                  <c:v>62.206124814612515</c:v>
                </c:pt>
                <c:pt idx="724">
                  <c:v>62.2161285142042</c:v>
                </c:pt>
                <c:pt idx="725">
                  <c:v>62.226125918381108</c:v>
                </c:pt>
                <c:pt idx="726">
                  <c:v>62.236117047320988</c:v>
                </c:pt>
                <c:pt idx="727">
                  <c:v>62.246101921128918</c:v>
                </c:pt>
                <c:pt idx="728">
                  <c:v>62.256080559837727</c:v>
                </c:pt>
                <c:pt idx="729">
                  <c:v>62.266052983408301</c:v>
                </c:pt>
                <c:pt idx="730">
                  <c:v>62.276019211730073</c:v>
                </c:pt>
                <c:pt idx="731">
                  <c:v>62.285979264621325</c:v>
                </c:pt>
                <c:pt idx="732">
                  <c:v>62.29593316182963</c:v>
                </c:pt>
                <c:pt idx="733">
                  <c:v>62.305880923032191</c:v>
                </c:pt>
                <c:pt idx="734">
                  <c:v>62.315822567836229</c:v>
                </c:pt>
                <c:pt idx="735">
                  <c:v>62.325758115779379</c:v>
                </c:pt>
                <c:pt idx="736">
                  <c:v>62.335687586330039</c:v>
                </c:pt>
                <c:pt idx="737">
                  <c:v>62.345610998887771</c:v>
                </c:pt>
                <c:pt idx="738">
                  <c:v>62.355528372783589</c:v>
                </c:pt>
                <c:pt idx="739">
                  <c:v>62.365439727280446</c:v>
                </c:pt>
                <c:pt idx="740">
                  <c:v>62.375345081573485</c:v>
                </c:pt>
                <c:pt idx="741">
                  <c:v>62.385244454790474</c:v>
                </c:pt>
                <c:pt idx="742">
                  <c:v>62.39513786599214</c:v>
                </c:pt>
                <c:pt idx="743">
                  <c:v>62.405025334172507</c:v>
                </c:pt>
                <c:pt idx="744">
                  <c:v>62.414906878259259</c:v>
                </c:pt>
                <c:pt idx="745">
                  <c:v>62.42478251711411</c:v>
                </c:pt>
                <c:pt idx="746">
                  <c:v>62.43465226953316</c:v>
                </c:pt>
                <c:pt idx="747">
                  <c:v>62.444516154247196</c:v>
                </c:pt>
                <c:pt idx="748">
                  <c:v>62.454374189922063</c:v>
                </c:pt>
                <c:pt idx="749">
                  <c:v>62.464226395159031</c:v>
                </c:pt>
                <c:pt idx="750">
                  <c:v>62.474072788495093</c:v>
                </c:pt>
                <c:pt idx="751">
                  <c:v>62.483913388403323</c:v>
                </c:pt>
                <c:pt idx="752">
                  <c:v>62.49374821329323</c:v>
                </c:pt>
                <c:pt idx="753">
                  <c:v>62.503577281511049</c:v>
                </c:pt>
                <c:pt idx="754">
                  <c:v>62.51340061134011</c:v>
                </c:pt>
                <c:pt idx="755">
                  <c:v>62.523218221001152</c:v>
                </c:pt>
                <c:pt idx="756">
                  <c:v>62.533030128652655</c:v>
                </c:pt>
                <c:pt idx="757">
                  <c:v>62.54283635239117</c:v>
                </c:pt>
                <c:pt idx="758">
                  <c:v>62.552636910251621</c:v>
                </c:pt>
                <c:pt idx="759">
                  <c:v>62.562431820207649</c:v>
                </c:pt>
                <c:pt idx="760">
                  <c:v>62.572221100171944</c:v>
                </c:pt>
                <c:pt idx="761">
                  <c:v>62.582004767996516</c:v>
                </c:pt>
                <c:pt idx="762">
                  <c:v>62.591782841473048</c:v>
                </c:pt>
                <c:pt idx="763">
                  <c:v>62.601555338333192</c:v>
                </c:pt>
                <c:pt idx="764">
                  <c:v>62.611322276248913</c:v>
                </c:pt>
                <c:pt idx="765">
                  <c:v>62.621083672832746</c:v>
                </c:pt>
                <c:pt idx="766">
                  <c:v>62.630839545638139</c:v>
                </c:pt>
                <c:pt idx="767">
                  <c:v>62.640589912159761</c:v>
                </c:pt>
                <c:pt idx="768">
                  <c:v>62.650334789833764</c:v>
                </c:pt>
                <c:pt idx="769">
                  <c:v>62.660074196038167</c:v>
                </c:pt>
                <c:pt idx="770">
                  <c:v>62.669808148093047</c:v>
                </c:pt>
                <c:pt idx="771">
                  <c:v>62.679536663260961</c:v>
                </c:pt>
                <c:pt idx="772">
                  <c:v>62.689259758747106</c:v>
                </c:pt>
                <c:pt idx="773">
                  <c:v>62.698977451699747</c:v>
                </c:pt>
                <c:pt idx="774">
                  <c:v>62.708689759210422</c:v>
                </c:pt>
                <c:pt idx="775">
                  <c:v>62.71839669831423</c:v>
                </c:pt>
                <c:pt idx="776">
                  <c:v>62.728098285990207</c:v>
                </c:pt>
                <c:pt idx="777">
                  <c:v>62.737794539161499</c:v>
                </c:pt>
                <c:pt idx="778">
                  <c:v>62.74748547469575</c:v>
                </c:pt>
                <c:pt idx="779">
                  <c:v>62.757171109405306</c:v>
                </c:pt>
                <c:pt idx="780">
                  <c:v>62.766851460047533</c:v>
                </c:pt>
                <c:pt idx="781">
                  <c:v>62.776526543325126</c:v>
                </c:pt>
                <c:pt idx="782">
                  <c:v>62.786196375886327</c:v>
                </c:pt>
                <c:pt idx="783">
                  <c:v>62.795860974325215</c:v>
                </c:pt>
                <c:pt idx="784">
                  <c:v>62.805520355182068</c:v>
                </c:pt>
                <c:pt idx="785">
                  <c:v>62.815174534943473</c:v>
                </c:pt>
                <c:pt idx="786">
                  <c:v>62.824823530042771</c:v>
                </c:pt>
                <c:pt idx="787">
                  <c:v>62.834467356860202</c:v>
                </c:pt>
                <c:pt idx="788">
                  <c:v>62.844106031723236</c:v>
                </c:pt>
                <c:pt idx="789">
                  <c:v>62.853739570906825</c:v>
                </c:pt>
                <c:pt idx="790">
                  <c:v>62.863367990633648</c:v>
                </c:pt>
                <c:pt idx="791">
                  <c:v>62.872991307074422</c:v>
                </c:pt>
                <c:pt idx="792">
                  <c:v>62.88260953634812</c:v>
                </c:pt>
                <c:pt idx="793">
                  <c:v>62.892222694522239</c:v>
                </c:pt>
                <c:pt idx="794">
                  <c:v>62.901830797613094</c:v>
                </c:pt>
                <c:pt idx="795">
                  <c:v>62.91143386158604</c:v>
                </c:pt>
                <c:pt idx="796">
                  <c:v>62.921031902355715</c:v>
                </c:pt>
                <c:pt idx="797">
                  <c:v>62.930624935786348</c:v>
                </c:pt>
                <c:pt idx="798">
                  <c:v>62.940212977691971</c:v>
                </c:pt>
                <c:pt idx="799">
                  <c:v>62.949796043836663</c:v>
                </c:pt>
                <c:pt idx="800">
                  <c:v>62.959374149934838</c:v>
                </c:pt>
                <c:pt idx="801">
                  <c:v>62.968947311651483</c:v>
                </c:pt>
                <c:pt idx="802">
                  <c:v>62.978515544602352</c:v>
                </c:pt>
                <c:pt idx="803">
                  <c:v>62.988078864354314</c:v>
                </c:pt>
                <c:pt idx="804">
                  <c:v>62.99763728642548</c:v>
                </c:pt>
                <c:pt idx="805">
                  <c:v>63.007190826285552</c:v>
                </c:pt>
                <c:pt idx="806">
                  <c:v>63.016739499355992</c:v>
                </c:pt>
                <c:pt idx="807">
                  <c:v>63.026283321010276</c:v>
                </c:pt>
                <c:pt idx="808">
                  <c:v>63.035822306574168</c:v>
                </c:pt>
                <c:pt idx="809">
                  <c:v>63.04535647132591</c:v>
                </c:pt>
                <c:pt idx="810">
                  <c:v>63.054885830496488</c:v>
                </c:pt>
                <c:pt idx="811">
                  <c:v>63.064410399269867</c:v>
                </c:pt>
                <c:pt idx="812">
                  <c:v>63.073930192783195</c:v>
                </c:pt>
                <c:pt idx="813">
                  <c:v>63.083445226127068</c:v>
                </c:pt>
                <c:pt idx="814">
                  <c:v>63.092955514345725</c:v>
                </c:pt>
                <c:pt idx="815">
                  <c:v>63.102461072437336</c:v>
                </c:pt>
                <c:pt idx="816">
                  <c:v>63.111961915354144</c:v>
                </c:pt>
                <c:pt idx="817">
                  <c:v>63.121458058002794</c:v>
                </c:pt>
                <c:pt idx="818">
                  <c:v>63.130949515244446</c:v>
                </c:pt>
                <c:pt idx="819">
                  <c:v>63.140436301895079</c:v>
                </c:pt>
                <c:pt idx="820">
                  <c:v>63.149918432725698</c:v>
                </c:pt>
                <c:pt idx="821">
                  <c:v>63.159395922462544</c:v>
                </c:pt>
                <c:pt idx="822">
                  <c:v>63.168868785787311</c:v>
                </c:pt>
                <c:pt idx="823">
                  <c:v>63.17833703733735</c:v>
                </c:pt>
                <c:pt idx="824">
                  <c:v>63.187800691705945</c:v>
                </c:pt>
                <c:pt idx="825">
                  <c:v>63.197259763442453</c:v>
                </c:pt>
                <c:pt idx="826">
                  <c:v>63.20671426705259</c:v>
                </c:pt>
                <c:pt idx="827">
                  <c:v>63.216164216998578</c:v>
                </c:pt>
                <c:pt idx="828">
                  <c:v>63.225609627699406</c:v>
                </c:pt>
                <c:pt idx="829">
                  <c:v>63.235050513531021</c:v>
                </c:pt>
                <c:pt idx="830">
                  <c:v>63.244486888826529</c:v>
                </c:pt>
                <c:pt idx="831">
                  <c:v>63.253918767876449</c:v>
                </c:pt>
                <c:pt idx="832">
                  <c:v>63.263346164928848</c:v>
                </c:pt>
                <c:pt idx="833">
                  <c:v>63.272769094189606</c:v>
                </c:pt>
                <c:pt idx="834">
                  <c:v>63.282187569822618</c:v>
                </c:pt>
                <c:pt idx="835">
                  <c:v>63.291601605949936</c:v>
                </c:pt>
                <c:pt idx="836">
                  <c:v>63.301011216652071</c:v>
                </c:pt>
                <c:pt idx="837">
                  <c:v>63.310416415968099</c:v>
                </c:pt>
                <c:pt idx="838">
                  <c:v>63.319817217895917</c:v>
                </c:pt>
                <c:pt idx="839">
                  <c:v>63.329213636392439</c:v>
                </c:pt>
                <c:pt idx="840">
                  <c:v>63.338605685373778</c:v>
                </c:pt>
                <c:pt idx="841">
                  <c:v>63.347993378715458</c:v>
                </c:pt>
                <c:pt idx="842">
                  <c:v>63.357376730252568</c:v>
                </c:pt>
                <c:pt idx="843">
                  <c:v>63.366755753780048</c:v>
                </c:pt>
                <c:pt idx="844">
                  <c:v>63.376130463052753</c:v>
                </c:pt>
                <c:pt idx="845">
                  <c:v>63.385500871785794</c:v>
                </c:pt>
                <c:pt idx="846">
                  <c:v>63.394866993654603</c:v>
                </c:pt>
                <c:pt idx="847">
                  <c:v>63.40422884229519</c:v>
                </c:pt>
                <c:pt idx="848">
                  <c:v>63.41358643130431</c:v>
                </c:pt>
                <c:pt idx="849">
                  <c:v>63.422939774239673</c:v>
                </c:pt>
                <c:pt idx="850">
                  <c:v>63.432288884620128</c:v>
                </c:pt>
                <c:pt idx="851">
                  <c:v>63.441633775925794</c:v>
                </c:pt>
                <c:pt idx="852">
                  <c:v>63.450974461598335</c:v>
                </c:pt>
                <c:pt idx="853">
                  <c:v>63.460310955041066</c:v>
                </c:pt>
                <c:pt idx="854">
                  <c:v>63.469643269619205</c:v>
                </c:pt>
                <c:pt idx="855">
                  <c:v>63.478971418659995</c:v>
                </c:pt>
                <c:pt idx="856">
                  <c:v>63.488295415452917</c:v>
                </c:pt>
                <c:pt idx="857">
                  <c:v>63.497615273249863</c:v>
                </c:pt>
                <c:pt idx="858">
                  <c:v>63.506931005265329</c:v>
                </c:pt>
                <c:pt idx="859">
                  <c:v>63.516242624676558</c:v>
                </c:pt>
                <c:pt idx="860">
                  <c:v>63.525550144623772</c:v>
                </c:pt>
                <c:pt idx="861">
                  <c:v>63.534853578210267</c:v>
                </c:pt>
                <c:pt idx="862">
                  <c:v>63.544152938502712</c:v>
                </c:pt>
                <c:pt idx="863">
                  <c:v>63.553448238531168</c:v>
                </c:pt>
                <c:pt idx="864">
                  <c:v>63.562739491289413</c:v>
                </c:pt>
                <c:pt idx="865">
                  <c:v>63.572026709734999</c:v>
                </c:pt>
                <c:pt idx="866">
                  <c:v>63.581309906789507</c:v>
                </c:pt>
                <c:pt idx="867">
                  <c:v>63.590589095338643</c:v>
                </c:pt>
                <c:pt idx="868">
                  <c:v>63.599864288232467</c:v>
                </c:pt>
                <c:pt idx="869">
                  <c:v>63.609135498285546</c:v>
                </c:pt>
                <c:pt idx="870">
                  <c:v>63.618402738277112</c:v>
                </c:pt>
                <c:pt idx="871">
                  <c:v>63.627666020951217</c:v>
                </c:pt>
                <c:pt idx="872">
                  <c:v>63.636925359016935</c:v>
                </c:pt>
                <c:pt idx="873">
                  <c:v>63.646180765148515</c:v>
                </c:pt>
                <c:pt idx="874">
                  <c:v>63.655432251985509</c:v>
                </c:pt>
                <c:pt idx="875">
                  <c:v>63.664679832132997</c:v>
                </c:pt>
                <c:pt idx="876">
                  <c:v>63.673923518161708</c:v>
                </c:pt>
                <c:pt idx="877">
                  <c:v>63.683163322608188</c:v>
                </c:pt>
                <c:pt idx="878">
                  <c:v>63.692399257974955</c:v>
                </c:pt>
                <c:pt idx="879">
                  <c:v>63.701631336730692</c:v>
                </c:pt>
                <c:pt idx="880">
                  <c:v>63.71085957131038</c:v>
                </c:pt>
                <c:pt idx="881">
                  <c:v>63.72008397411544</c:v>
                </c:pt>
                <c:pt idx="882">
                  <c:v>63.729304557513935</c:v>
                </c:pt>
                <c:pt idx="883">
                  <c:v>63.738521333840673</c:v>
                </c:pt>
                <c:pt idx="884">
                  <c:v>63.74773431539743</c:v>
                </c:pt>
                <c:pt idx="885">
                  <c:v>63.756943514453035</c:v>
                </c:pt>
                <c:pt idx="886">
                  <c:v>63.766148943243579</c:v>
                </c:pt>
                <c:pt idx="887">
                  <c:v>63.775350613972527</c:v>
                </c:pt>
                <c:pt idx="888">
                  <c:v>63.78454853881091</c:v>
                </c:pt>
                <c:pt idx="889">
                  <c:v>63.793742729897446</c:v>
                </c:pt>
                <c:pt idx="890">
                  <c:v>63.802933199338689</c:v>
                </c:pt>
                <c:pt idx="891">
                  <c:v>63.812119959209213</c:v>
                </c:pt>
                <c:pt idx="892">
                  <c:v>63.821303021551735</c:v>
                </c:pt>
                <c:pt idx="893">
                  <c:v>63.830482398377264</c:v>
                </c:pt>
                <c:pt idx="894">
                  <c:v>63.839658101665265</c:v>
                </c:pt>
                <c:pt idx="895">
                  <c:v>63.84883014336377</c:v>
                </c:pt>
                <c:pt idx="896">
                  <c:v>63.857998535389598</c:v>
                </c:pt>
                <c:pt idx="897">
                  <c:v>63.867163289628394</c:v>
                </c:pt>
                <c:pt idx="898">
                  <c:v>63.87632441793486</c:v>
                </c:pt>
                <c:pt idx="899">
                  <c:v>63.88548193213289</c:v>
                </c:pt>
                <c:pt idx="900">
                  <c:v>63.894635844015681</c:v>
                </c:pt>
                <c:pt idx="901">
                  <c:v>63.903786165345863</c:v>
                </c:pt>
                <c:pt idx="902">
                  <c:v>63.912932907855705</c:v>
                </c:pt>
                <c:pt idx="903">
                  <c:v>63.922076083247198</c:v>
                </c:pt>
                <c:pt idx="904">
                  <c:v>63.931215703192223</c:v>
                </c:pt>
                <c:pt idx="905">
                  <c:v>63.940351779332687</c:v>
                </c:pt>
                <c:pt idx="906">
                  <c:v>63.949484323280657</c:v>
                </c:pt>
                <c:pt idx="907">
                  <c:v>63.958613346618485</c:v>
                </c:pt>
                <c:pt idx="908">
                  <c:v>63.967738860899004</c:v>
                </c:pt>
                <c:pt idx="909">
                  <c:v>63.976860877645549</c:v>
                </c:pt>
                <c:pt idx="910">
                  <c:v>63.98597940835225</c:v>
                </c:pt>
                <c:pt idx="911">
                  <c:v>63.995094464484012</c:v>
                </c:pt>
                <c:pt idx="912">
                  <c:v>64.004206057476779</c:v>
                </c:pt>
                <c:pt idx="913">
                  <c:v>64.013314198737575</c:v>
                </c:pt>
                <c:pt idx="914">
                  <c:v>64.022418899644677</c:v>
                </c:pt>
                <c:pt idx="915">
                  <c:v>64.031520171547754</c:v>
                </c:pt>
                <c:pt idx="916">
                  <c:v>64.040618025767984</c:v>
                </c:pt>
                <c:pt idx="917">
                  <c:v>64.049712473598191</c:v>
                </c:pt>
                <c:pt idx="918">
                  <c:v>64.058803526302967</c:v>
                </c:pt>
                <c:pt idx="919">
                  <c:v>64.067891195118833</c:v>
                </c:pt>
                <c:pt idx="920">
                  <c:v>64.076975491254316</c:v>
                </c:pt>
                <c:pt idx="921">
                  <c:v>64.086056425890149</c:v>
                </c:pt>
                <c:pt idx="922">
                  <c:v>64.095134010179308</c:v>
                </c:pt>
                <c:pt idx="923">
                  <c:v>64.104208255247215</c:v>
                </c:pt>
                <c:pt idx="924">
                  <c:v>64.113279172191866</c:v>
                </c:pt>
                <c:pt idx="925">
                  <c:v>64.122346772083873</c:v>
                </c:pt>
                <c:pt idx="926">
                  <c:v>64.131411065966702</c:v>
                </c:pt>
                <c:pt idx="927">
                  <c:v>64.140472064856709</c:v>
                </c:pt>
                <c:pt idx="928">
                  <c:v>64.14952977974329</c:v>
                </c:pt>
                <c:pt idx="929">
                  <c:v>64.158584221589066</c:v>
                </c:pt>
                <c:pt idx="930">
                  <c:v>64.167635401329917</c:v>
                </c:pt>
                <c:pt idx="931">
                  <c:v>64.176683329875132</c:v>
                </c:pt>
                <c:pt idx="932">
                  <c:v>64.185728018107554</c:v>
                </c:pt>
                <c:pt idx="933">
                  <c:v>64.194769476883721</c:v>
                </c:pt>
                <c:pt idx="934">
                  <c:v>64.203807717033868</c:v>
                </c:pt>
                <c:pt idx="935">
                  <c:v>64.212842749362224</c:v>
                </c:pt>
                <c:pt idx="936">
                  <c:v>64.221874584646997</c:v>
                </c:pt>
                <c:pt idx="937">
                  <c:v>64.230903233640547</c:v>
                </c:pt>
                <c:pt idx="938">
                  <c:v>64.239928707069467</c:v>
                </c:pt>
                <c:pt idx="939">
                  <c:v>64.248951015634773</c:v>
                </c:pt>
                <c:pt idx="940">
                  <c:v>64.257970170011944</c:v>
                </c:pt>
                <c:pt idx="941">
                  <c:v>64.266986180851092</c:v>
                </c:pt>
                <c:pt idx="942">
                  <c:v>64.275999058777018</c:v>
                </c:pt>
                <c:pt idx="943">
                  <c:v>64.285008814389428</c:v>
                </c:pt>
                <c:pt idx="944">
                  <c:v>64.294015458262933</c:v>
                </c:pt>
                <c:pt idx="945">
                  <c:v>64.303019000947231</c:v>
                </c:pt>
                <c:pt idx="946">
                  <c:v>64.31201945296722</c:v>
                </c:pt>
                <c:pt idx="947">
                  <c:v>64.321016824823104</c:v>
                </c:pt>
                <c:pt idx="948">
                  <c:v>64.33001112699047</c:v>
                </c:pt>
                <c:pt idx="949">
                  <c:v>64.339002369920451</c:v>
                </c:pt>
                <c:pt idx="950">
                  <c:v>64.347990564039819</c:v>
                </c:pt>
                <c:pt idx="951">
                  <c:v>64.356975719751091</c:v>
                </c:pt>
                <c:pt idx="952">
                  <c:v>64.365957847432639</c:v>
                </c:pt>
                <c:pt idx="953">
                  <c:v>64.374936957438791</c:v>
                </c:pt>
                <c:pt idx="954">
                  <c:v>64.383913060099999</c:v>
                </c:pt>
                <c:pt idx="955">
                  <c:v>64.392886165722857</c:v>
                </c:pt>
                <c:pt idx="956">
                  <c:v>64.401856284590266</c:v>
                </c:pt>
                <c:pt idx="957">
                  <c:v>64.410823426961556</c:v>
                </c:pt>
                <c:pt idx="958">
                  <c:v>64.419787603072521</c:v>
                </c:pt>
                <c:pt idx="959">
                  <c:v>64.428748823135649</c:v>
                </c:pt>
                <c:pt idx="960">
                  <c:v>64.437707097340066</c:v>
                </c:pt>
                <c:pt idx="961">
                  <c:v>64.446662435851806</c:v>
                </c:pt>
                <c:pt idx="962">
                  <c:v>64.455614848813781</c:v>
                </c:pt>
                <c:pt idx="963">
                  <c:v>64.464564346345981</c:v>
                </c:pt>
                <c:pt idx="964">
                  <c:v>64.473510938545544</c:v>
                </c:pt>
                <c:pt idx="965">
                  <c:v>64.482454635486832</c:v>
                </c:pt>
                <c:pt idx="966">
                  <c:v>64.491395447221592</c:v>
                </c:pt>
                <c:pt idx="967">
                  <c:v>64.500333383779008</c:v>
                </c:pt>
                <c:pt idx="968">
                  <c:v>64.509268455165824</c:v>
                </c:pt>
                <c:pt idx="969">
                  <c:v>64.518200671366458</c:v>
                </c:pt>
                <c:pt idx="970">
                  <c:v>64.527130042343103</c:v>
                </c:pt>
                <c:pt idx="971">
                  <c:v>64.536056578035783</c:v>
                </c:pt>
                <c:pt idx="972">
                  <c:v>64.544980288362524</c:v>
                </c:pt>
                <c:pt idx="973">
                  <c:v>64.553901183219381</c:v>
                </c:pt>
                <c:pt idx="974">
                  <c:v>64.56281927248061</c:v>
                </c:pt>
                <c:pt idx="975">
                  <c:v>64.57173456599871</c:v>
                </c:pt>
                <c:pt idx="976">
                  <c:v>64.580647073604538</c:v>
                </c:pt>
                <c:pt idx="977">
                  <c:v>64.589556805107463</c:v>
                </c:pt>
                <c:pt idx="978">
                  <c:v>64.598463770295339</c:v>
                </c:pt>
                <c:pt idx="979">
                  <c:v>64.607367978934761</c:v>
                </c:pt>
                <c:pt idx="980">
                  <c:v>64.616269440770992</c:v>
                </c:pt>
                <c:pt idx="981">
                  <c:v>64.625168165528208</c:v>
                </c:pt>
                <c:pt idx="982">
                  <c:v>64.634064162909524</c:v>
                </c:pt>
                <c:pt idx="983">
                  <c:v>64.64295744259708</c:v>
                </c:pt>
                <c:pt idx="984">
                  <c:v>64.651848014252153</c:v>
                </c:pt>
                <c:pt idx="985">
                  <c:v>64.660735887515301</c:v>
                </c:pt>
                <c:pt idx="986">
                  <c:v>64.66962107200635</c:v>
                </c:pt>
                <c:pt idx="987">
                  <c:v>64.678503577324562</c:v>
                </c:pt>
                <c:pt idx="988">
                  <c:v>64.687383413048764</c:v>
                </c:pt>
                <c:pt idx="989">
                  <c:v>64.696260588737317</c:v>
                </c:pt>
                <c:pt idx="990">
                  <c:v>64.705135113928335</c:v>
                </c:pt>
                <c:pt idx="991">
                  <c:v>64.714006998139723</c:v>
                </c:pt>
                <c:pt idx="992">
                  <c:v>64.722876250869234</c:v>
                </c:pt>
                <c:pt idx="993">
                  <c:v>64.731742881594656</c:v>
                </c:pt>
                <c:pt idx="994">
                  <c:v>64.740606899773809</c:v>
                </c:pt>
                <c:pt idx="995">
                  <c:v>64.749468314844663</c:v>
                </c:pt>
                <c:pt idx="996">
                  <c:v>64.758327136225461</c:v>
                </c:pt>
                <c:pt idx="997">
                  <c:v>64.767183373314793</c:v>
                </c:pt>
                <c:pt idx="998">
                  <c:v>64.77603703549164</c:v>
                </c:pt>
                <c:pt idx="999">
                  <c:v>64.78488813211554</c:v>
                </c:pt>
                <c:pt idx="1000">
                  <c:v>64.793736672526606</c:v>
                </c:pt>
                <c:pt idx="1001">
                  <c:v>64.802582666045666</c:v>
                </c:pt>
                <c:pt idx="1002">
                  <c:v>64.811426121974364</c:v>
                </c:pt>
                <c:pt idx="1003">
                  <c:v>64.820267049595117</c:v>
                </c:pt>
                <c:pt idx="1004">
                  <c:v>64.829105458171398</c:v>
                </c:pt>
                <c:pt idx="1005">
                  <c:v>64.837941356947681</c:v>
                </c:pt>
                <c:pt idx="1006">
                  <c:v>64.846774755149568</c:v>
                </c:pt>
                <c:pt idx="1007">
                  <c:v>64.855605661983901</c:v>
                </c:pt>
                <c:pt idx="1008">
                  <c:v>64.864434086638795</c:v>
                </c:pt>
                <c:pt idx="1009">
                  <c:v>64.873260038283775</c:v>
                </c:pt>
                <c:pt idx="1010">
                  <c:v>64.88208352606982</c:v>
                </c:pt>
                <c:pt idx="1011">
                  <c:v>64.890904559129496</c:v>
                </c:pt>
                <c:pt idx="1012">
                  <c:v>64.899723146576974</c:v>
                </c:pt>
                <c:pt idx="1013">
                  <c:v>64.908539297508185</c:v>
                </c:pt>
                <c:pt idx="1014">
                  <c:v>64.917353021000821</c:v>
                </c:pt>
                <c:pt idx="1015">
                  <c:v>64.926164326114503</c:v>
                </c:pt>
                <c:pt idx="1016">
                  <c:v>64.934973221890843</c:v>
                </c:pt>
                <c:pt idx="1017">
                  <c:v>64.943779717353479</c:v>
                </c:pt>
                <c:pt idx="1018">
                  <c:v>64.952583821508171</c:v>
                </c:pt>
                <c:pt idx="1019">
                  <c:v>64.961385543342928</c:v>
                </c:pt>
                <c:pt idx="1020">
                  <c:v>64.970184891828055</c:v>
                </c:pt>
                <c:pt idx="1021">
                  <c:v>64.978981875916247</c:v>
                </c:pt>
                <c:pt idx="1022">
                  <c:v>64.987776504542651</c:v>
                </c:pt>
                <c:pt idx="1023">
                  <c:v>64.996568786624934</c:v>
                </c:pt>
                <c:pt idx="1024">
                  <c:v>65.005358731063453</c:v>
                </c:pt>
                <c:pt idx="1025">
                  <c:v>65.014146346741171</c:v>
                </c:pt>
                <c:pt idx="1026">
                  <c:v>65.022931642523943</c:v>
                </c:pt>
                <c:pt idx="1027">
                  <c:v>65.031714627260399</c:v>
                </c:pt>
                <c:pt idx="1028">
                  <c:v>65.040495309782145</c:v>
                </c:pt>
                <c:pt idx="1029">
                  <c:v>65.049273698903804</c:v>
                </c:pt>
                <c:pt idx="1030">
                  <c:v>65.058049803423074</c:v>
                </c:pt>
                <c:pt idx="1031">
                  <c:v>65.066823632120844</c:v>
                </c:pt>
                <c:pt idx="1032">
                  <c:v>65.075595193761259</c:v>
                </c:pt>
                <c:pt idx="1033">
                  <c:v>65.084364497091784</c:v>
                </c:pt>
                <c:pt idx="1034">
                  <c:v>65.093131550843268</c:v>
                </c:pt>
                <c:pt idx="1035">
                  <c:v>65.101896363730077</c:v>
                </c:pt>
                <c:pt idx="1036">
                  <c:v>65.110658944450108</c:v>
                </c:pt>
                <c:pt idx="1037">
                  <c:v>65.119419301684886</c:v>
                </c:pt>
                <c:pt idx="1038">
                  <c:v>65.128177444099677</c:v>
                </c:pt>
                <c:pt idx="1039">
                  <c:v>65.136933380343493</c:v>
                </c:pt>
                <c:pt idx="1040">
                  <c:v>65.145687119049214</c:v>
                </c:pt>
                <c:pt idx="1041">
                  <c:v>65.154438668833635</c:v>
                </c:pt>
                <c:pt idx="1042">
                  <c:v>65.163188038297619</c:v>
                </c:pt>
                <c:pt idx="1043">
                  <c:v>65.171935236026016</c:v>
                </c:pt>
                <c:pt idx="1044">
                  <c:v>65.180680270587914</c:v>
                </c:pt>
                <c:pt idx="1045">
                  <c:v>65.189423150536584</c:v>
                </c:pt>
                <c:pt idx="1046">
                  <c:v>65.198163884409567</c:v>
                </c:pt>
                <c:pt idx="1047">
                  <c:v>65.206902480728857</c:v>
                </c:pt>
                <c:pt idx="1048">
                  <c:v>65.215638948000816</c:v>
                </c:pt>
                <c:pt idx="1049">
                  <c:v>65.224373294716358</c:v>
                </c:pt>
                <c:pt idx="1050">
                  <c:v>65.233105529350979</c:v>
                </c:pt>
                <c:pt idx="1051">
                  <c:v>65.241835660364828</c:v>
                </c:pt>
                <c:pt idx="1052">
                  <c:v>65.250563696202775</c:v>
                </c:pt>
                <c:pt idx="1053">
                  <c:v>65.259289645294558</c:v>
                </c:pt>
                <c:pt idx="1054">
                  <c:v>65.268013516054666</c:v>
                </c:pt>
                <c:pt idx="1055">
                  <c:v>65.276735316882622</c:v>
                </c:pt>
                <c:pt idx="1056">
                  <c:v>65.285455056162959</c:v>
                </c:pt>
                <c:pt idx="1057">
                  <c:v>65.294172742265246</c:v>
                </c:pt>
                <c:pt idx="1058">
                  <c:v>65.302888383544229</c:v>
                </c:pt>
                <c:pt idx="1059">
                  <c:v>65.311601988339888</c:v>
                </c:pt>
                <c:pt idx="1060">
                  <c:v>65.32031356497744</c:v>
                </c:pt>
                <c:pt idx="1061">
                  <c:v>65.32902312176752</c:v>
                </c:pt>
                <c:pt idx="1062">
                  <c:v>65.33773066700617</c:v>
                </c:pt>
                <c:pt idx="1063">
                  <c:v>65.346436208974907</c:v>
                </c:pt>
                <c:pt idx="1064">
                  <c:v>65.355139755940826</c:v>
                </c:pt>
                <c:pt idx="1065">
                  <c:v>65.363841316156666</c:v>
                </c:pt>
                <c:pt idx="1066">
                  <c:v>65.372540897860816</c:v>
                </c:pt>
                <c:pt idx="1067">
                  <c:v>65.38123850927748</c:v>
                </c:pt>
                <c:pt idx="1068">
                  <c:v>65.389934158616697</c:v>
                </c:pt>
                <c:pt idx="1069">
                  <c:v>65.398627854074334</c:v>
                </c:pt>
                <c:pt idx="1070">
                  <c:v>65.407319603832292</c:v>
                </c:pt>
                <c:pt idx="1071">
                  <c:v>65.416009416058486</c:v>
                </c:pt>
                <c:pt idx="1072">
                  <c:v>65.424697298906892</c:v>
                </c:pt>
                <c:pt idx="1073">
                  <c:v>65.433383260517672</c:v>
                </c:pt>
                <c:pt idx="1074">
                  <c:v>65.442067309017247</c:v>
                </c:pt>
                <c:pt idx="1075">
                  <c:v>65.450749452518266</c:v>
                </c:pt>
                <c:pt idx="1076">
                  <c:v>65.459429699119767</c:v>
                </c:pt>
                <c:pt idx="1077">
                  <c:v>65.468108056907226</c:v>
                </c:pt>
                <c:pt idx="1078">
                  <c:v>65.476784533952554</c:v>
                </c:pt>
                <c:pt idx="1079">
                  <c:v>65.485459138314269</c:v>
                </c:pt>
                <c:pt idx="1080">
                  <c:v>65.49413187803745</c:v>
                </c:pt>
                <c:pt idx="1081">
                  <c:v>65.502802761153873</c:v>
                </c:pt>
                <c:pt idx="1082">
                  <c:v>65.51147179568207</c:v>
                </c:pt>
                <c:pt idx="1083">
                  <c:v>65.520138989627341</c:v>
                </c:pt>
                <c:pt idx="1084">
                  <c:v>65.528804350981886</c:v>
                </c:pt>
                <c:pt idx="1085">
                  <c:v>65.537467887724816</c:v>
                </c:pt>
                <c:pt idx="1086">
                  <c:v>65.546129607822195</c:v>
                </c:pt>
                <c:pt idx="1087">
                  <c:v>65.554789519227214</c:v>
                </c:pt>
                <c:pt idx="1088">
                  <c:v>65.56344762988013</c:v>
                </c:pt>
                <c:pt idx="1089">
                  <c:v>65.572103947708371</c:v>
                </c:pt>
                <c:pt idx="1090">
                  <c:v>65.580758480626628</c:v>
                </c:pt>
                <c:pt idx="1091">
                  <c:v>65.589411236536861</c:v>
                </c:pt>
                <c:pt idx="1092">
                  <c:v>65.598062223328427</c:v>
                </c:pt>
                <c:pt idx="1093">
                  <c:v>65.606711448878059</c:v>
                </c:pt>
                <c:pt idx="1094">
                  <c:v>65.615358921049989</c:v>
                </c:pt>
                <c:pt idx="1095">
                  <c:v>65.624004647696012</c:v>
                </c:pt>
                <c:pt idx="1096">
                  <c:v>65.632648636655489</c:v>
                </c:pt>
                <c:pt idx="1097">
                  <c:v>65.641290895755461</c:v>
                </c:pt>
                <c:pt idx="1098">
                  <c:v>65.649931432810661</c:v>
                </c:pt>
                <c:pt idx="1099">
                  <c:v>65.658570255623658</c:v>
                </c:pt>
                <c:pt idx="1100">
                  <c:v>65.667207371984787</c:v>
                </c:pt>
                <c:pt idx="1101">
                  <c:v>65.675842789672345</c:v>
                </c:pt>
                <c:pt idx="1102">
                  <c:v>65.684476516452563</c:v>
                </c:pt>
                <c:pt idx="1103">
                  <c:v>65.693108560079637</c:v>
                </c:pt>
                <c:pt idx="1104">
                  <c:v>65.701738928295924</c:v>
                </c:pt>
                <c:pt idx="1105">
                  <c:v>65.710367628831847</c:v>
                </c:pt>
                <c:pt idx="1106">
                  <c:v>65.718994669406044</c:v>
                </c:pt>
                <c:pt idx="1107">
                  <c:v>65.727620057725389</c:v>
                </c:pt>
                <c:pt idx="1108">
                  <c:v>65.736243801485074</c:v>
                </c:pt>
                <c:pt idx="1109">
                  <c:v>65.744865908368638</c:v>
                </c:pt>
                <c:pt idx="1110">
                  <c:v>65.753486386048039</c:v>
                </c:pt>
                <c:pt idx="1111">
                  <c:v>65.762105242183736</c:v>
                </c:pt>
                <c:pt idx="1112">
                  <c:v>65.770722484424681</c:v>
                </c:pt>
                <c:pt idx="1113">
                  <c:v>65.77933812040844</c:v>
                </c:pt>
                <c:pt idx="1114">
                  <c:v>65.787952157761211</c:v>
                </c:pt>
                <c:pt idx="1115">
                  <c:v>65.79656460409791</c:v>
                </c:pt>
                <c:pt idx="1116">
                  <c:v>65.805175467022167</c:v>
                </c:pt>
                <c:pt idx="1117">
                  <c:v>65.813784754126502</c:v>
                </c:pt>
                <c:pt idx="1118">
                  <c:v>65.82239247299222</c:v>
                </c:pt>
                <c:pt idx="1119">
                  <c:v>65.830998631189615</c:v>
                </c:pt>
                <c:pt idx="1120">
                  <c:v>65.83960323627791</c:v>
                </c:pt>
                <c:pt idx="1121">
                  <c:v>65.848206295805383</c:v>
                </c:pt>
                <c:pt idx="1122">
                  <c:v>65.856807817309402</c:v>
                </c:pt>
                <c:pt idx="1123">
                  <c:v>65.865407808316476</c:v>
                </c:pt>
                <c:pt idx="1124">
                  <c:v>65.874006276342314</c:v>
                </c:pt>
                <c:pt idx="1125">
                  <c:v>65.882603228891853</c:v>
                </c:pt>
                <c:pt idx="1126">
                  <c:v>65.891198673459371</c:v>
                </c:pt>
                <c:pt idx="1127">
                  <c:v>65.899792617528476</c:v>
                </c:pt>
                <c:pt idx="1128">
                  <c:v>65.908385068572215</c:v>
                </c:pt>
                <c:pt idx="1129">
                  <c:v>65.916976034053064</c:v>
                </c:pt>
                <c:pt idx="1130">
                  <c:v>65.925565521423067</c:v>
                </c:pt>
                <c:pt idx="1131">
                  <c:v>65.93415353812378</c:v>
                </c:pt>
                <c:pt idx="1132">
                  <c:v>65.94274009158643</c:v>
                </c:pt>
                <c:pt idx="1133">
                  <c:v>65.951325189231923</c:v>
                </c:pt>
                <c:pt idx="1134">
                  <c:v>65.959908838470852</c:v>
                </c:pt>
                <c:pt idx="1135">
                  <c:v>65.968491046703647</c:v>
                </c:pt>
                <c:pt idx="1136">
                  <c:v>65.97707182132055</c:v>
                </c:pt>
                <c:pt idx="1137">
                  <c:v>65.985651169701654</c:v>
                </c:pt>
                <c:pt idx="1138">
                  <c:v>65.994229099217065</c:v>
                </c:pt>
                <c:pt idx="1139">
                  <c:v>66.002805617226812</c:v>
                </c:pt>
                <c:pt idx="1140">
                  <c:v>66.011380731081019</c:v>
                </c:pt>
                <c:pt idx="1141">
                  <c:v>66.019954448119833</c:v>
                </c:pt>
                <c:pt idx="1142">
                  <c:v>66.02852677567364</c:v>
                </c:pt>
                <c:pt idx="1143">
                  <c:v>66.037097721062935</c:v>
                </c:pt>
                <c:pt idx="1144">
                  <c:v>66.045667291598519</c:v>
                </c:pt>
                <c:pt idx="1145">
                  <c:v>66.054235494581434</c:v>
                </c:pt>
                <c:pt idx="1146">
                  <c:v>66.062802337303154</c:v>
                </c:pt>
                <c:pt idx="1147">
                  <c:v>66.071367827045449</c:v>
                </c:pt>
                <c:pt idx="1148">
                  <c:v>66.079931971080626</c:v>
                </c:pt>
                <c:pt idx="1149">
                  <c:v>66.088494776671411</c:v>
                </c:pt>
                <c:pt idx="1150">
                  <c:v>66.097056251071152</c:v>
                </c:pt>
                <c:pt idx="1151">
                  <c:v>66.105616401523761</c:v>
                </c:pt>
                <c:pt idx="1152">
                  <c:v>66.114175235263772</c:v>
                </c:pt>
                <c:pt idx="1153">
                  <c:v>66.122732759516467</c:v>
                </c:pt>
                <c:pt idx="1154">
                  <c:v>66.131288981497818</c:v>
                </c:pt>
                <c:pt idx="1155">
                  <c:v>66.139843908414647</c:v>
                </c:pt>
                <c:pt idx="1156">
                  <c:v>66.148397547464597</c:v>
                </c:pt>
                <c:pt idx="1157">
                  <c:v>66.156949905836171</c:v>
                </c:pt>
                <c:pt idx="1158">
                  <c:v>66.165500990708878</c:v>
                </c:pt>
                <c:pt idx="1159">
                  <c:v>66.17405080925316</c:v>
                </c:pt>
                <c:pt idx="1160">
                  <c:v>66.18259936863052</c:v>
                </c:pt>
                <c:pt idx="1161">
                  <c:v>66.191146675993565</c:v>
                </c:pt>
                <c:pt idx="1162">
                  <c:v>66.199692738485993</c:v>
                </c:pt>
                <c:pt idx="1163">
                  <c:v>66.208237563242719</c:v>
                </c:pt>
                <c:pt idx="1164">
                  <c:v>66.216781157389889</c:v>
                </c:pt>
                <c:pt idx="1165">
                  <c:v>66.225323528044896</c:v>
                </c:pt>
                <c:pt idx="1166">
                  <c:v>66.233864682316479</c:v>
                </c:pt>
                <c:pt idx="1167">
                  <c:v>66.242404627304765</c:v>
                </c:pt>
                <c:pt idx="1168">
                  <c:v>66.250943370101254</c:v>
                </c:pt>
                <c:pt idx="1169">
                  <c:v>66.259480917788963</c:v>
                </c:pt>
                <c:pt idx="1170">
                  <c:v>66.268017277442397</c:v>
                </c:pt>
                <c:pt idx="1171">
                  <c:v>66.276552456127618</c:v>
                </c:pt>
                <c:pt idx="1172">
                  <c:v>66.285086460902292</c:v>
                </c:pt>
                <c:pt idx="1173">
                  <c:v>66.293619298815756</c:v>
                </c:pt>
                <c:pt idx="1174">
                  <c:v>66.302150976909033</c:v>
                </c:pt>
                <c:pt idx="1175">
                  <c:v>66.310681502214905</c:v>
                </c:pt>
                <c:pt idx="1176">
                  <c:v>66.319210881757911</c:v>
                </c:pt>
                <c:pt idx="1177">
                  <c:v>66.327739122554476</c:v>
                </c:pt>
                <c:pt idx="1178">
                  <c:v>66.336266231612868</c:v>
                </c:pt>
                <c:pt idx="1179">
                  <c:v>66.344792215933296</c:v>
                </c:pt>
                <c:pt idx="1180">
                  <c:v>66.353317082507971</c:v>
                </c:pt>
                <c:pt idx="1181">
                  <c:v>66.361840838321058</c:v>
                </c:pt>
                <c:pt idx="1182">
                  <c:v>66.370363490348865</c:v>
                </c:pt>
                <c:pt idx="1183">
                  <c:v>66.37888504555977</c:v>
                </c:pt>
                <c:pt idx="1184">
                  <c:v>66.387405510914277</c:v>
                </c:pt>
                <c:pt idx="1185">
                  <c:v>66.395924893365162</c:v>
                </c:pt>
                <c:pt idx="1186">
                  <c:v>66.404443199857369</c:v>
                </c:pt>
                <c:pt idx="1187">
                  <c:v>66.412960437328181</c:v>
                </c:pt>
                <c:pt idx="1188">
                  <c:v>66.42147661270721</c:v>
                </c:pt>
                <c:pt idx="1189">
                  <c:v>66.42999173291642</c:v>
                </c:pt>
                <c:pt idx="1190">
                  <c:v>66.438505804870232</c:v>
                </c:pt>
                <c:pt idx="1191">
                  <c:v>66.447018835475504</c:v>
                </c:pt>
                <c:pt idx="1192">
                  <c:v>66.455530831631606</c:v>
                </c:pt>
                <c:pt idx="1193">
                  <c:v>66.464041800230476</c:v>
                </c:pt>
                <c:pt idx="1194">
                  <c:v>66.472551748156661</c:v>
                </c:pt>
                <c:pt idx="1195">
                  <c:v>66.481060682287321</c:v>
                </c:pt>
                <c:pt idx="1196">
                  <c:v>66.489568609492309</c:v>
                </c:pt>
                <c:pt idx="1197">
                  <c:v>66.498075536634218</c:v>
                </c:pt>
                <c:pt idx="1198">
                  <c:v>66.506581470568406</c:v>
                </c:pt>
                <c:pt idx="1199">
                  <c:v>66.515086418143028</c:v>
                </c:pt>
                <c:pt idx="1200">
                  <c:v>66.523590386199132</c:v>
                </c:pt>
                <c:pt idx="1201">
                  <c:v>66.532093381570647</c:v>
                </c:pt>
                <c:pt idx="1202">
                  <c:v>66.540595411084425</c:v>
                </c:pt>
                <c:pt idx="1203">
                  <c:v>66.549096481560355</c:v>
                </c:pt>
                <c:pt idx="1204">
                  <c:v>66.557596599811305</c:v>
                </c:pt>
                <c:pt idx="1205">
                  <c:v>66.566095772643237</c:v>
                </c:pt>
                <c:pt idx="1206">
                  <c:v>66.574594006855222</c:v>
                </c:pt>
                <c:pt idx="1207">
                  <c:v>66.583091309239478</c:v>
                </c:pt>
                <c:pt idx="1208">
                  <c:v>66.591587686581462</c:v>
                </c:pt>
                <c:pt idx="1209">
                  <c:v>66.600083145659809</c:v>
                </c:pt>
                <c:pt idx="1210">
                  <c:v>66.60857769324646</c:v>
                </c:pt>
                <c:pt idx="1211">
                  <c:v>66.617071336106719</c:v>
                </c:pt>
                <c:pt idx="1212">
                  <c:v>66.625564080999197</c:v>
                </c:pt>
                <c:pt idx="1213">
                  <c:v>66.634055934675942</c:v>
                </c:pt>
                <c:pt idx="1214">
                  <c:v>66.642546903882447</c:v>
                </c:pt>
                <c:pt idx="1215">
                  <c:v>66.651036995357671</c:v>
                </c:pt>
                <c:pt idx="1216">
                  <c:v>66.659526215834148</c:v>
                </c:pt>
                <c:pt idx="1217">
                  <c:v>66.668014572037947</c:v>
                </c:pt>
                <c:pt idx="1218">
                  <c:v>66.67650207068877</c:v>
                </c:pt>
                <c:pt idx="1219">
                  <c:v>66.684988718499952</c:v>
                </c:pt>
                <c:pt idx="1220">
                  <c:v>66.693474522178533</c:v>
                </c:pt>
                <c:pt idx="1221">
                  <c:v>66.701959488425317</c:v>
                </c:pt>
                <c:pt idx="1222">
                  <c:v>66.71044362393485</c:v>
                </c:pt>
                <c:pt idx="1223">
                  <c:v>66.718926935395473</c:v>
                </c:pt>
                <c:pt idx="1224">
                  <c:v>66.727409429489455</c:v>
                </c:pt>
                <c:pt idx="1225">
                  <c:v>66.735891112892901</c:v>
                </c:pt>
                <c:pt idx="1226">
                  <c:v>66.744371992275859</c:v>
                </c:pt>
                <c:pt idx="1227">
                  <c:v>66.752852074302396</c:v>
                </c:pt>
                <c:pt idx="1228">
                  <c:v>66.761331365630568</c:v>
                </c:pt>
                <c:pt idx="1229">
                  <c:v>66.769809872912475</c:v>
                </c:pt>
                <c:pt idx="1230">
                  <c:v>66.77828760279435</c:v>
                </c:pt>
                <c:pt idx="1231">
                  <c:v>66.786764561916513</c:v>
                </c:pt>
                <c:pt idx="1232">
                  <c:v>66.795240756913515</c:v>
                </c:pt>
                <c:pt idx="1233">
                  <c:v>66.803716194414108</c:v>
                </c:pt>
                <c:pt idx="1234">
                  <c:v>66.812190881041275</c:v>
                </c:pt>
                <c:pt idx="1235">
                  <c:v>66.820664823412315</c:v>
                </c:pt>
                <c:pt idx="1236">
                  <c:v>66.829138028138857</c:v>
                </c:pt>
                <c:pt idx="1237">
                  <c:v>66.837610501826916</c:v>
                </c:pt>
                <c:pt idx="1238">
                  <c:v>66.846082251076908</c:v>
                </c:pt>
                <c:pt idx="1239">
                  <c:v>66.854553282483693</c:v>
                </c:pt>
                <c:pt idx="1240">
                  <c:v>66.86302360263663</c:v>
                </c:pt>
                <c:pt idx="1241">
                  <c:v>66.871493218119625</c:v>
                </c:pt>
                <c:pt idx="1242">
                  <c:v>66.879962135511136</c:v>
                </c:pt>
                <c:pt idx="1243">
                  <c:v>66.888430361384209</c:v>
                </c:pt>
                <c:pt idx="1244">
                  <c:v>66.896897902306577</c:v>
                </c:pt>
                <c:pt idx="1245">
                  <c:v>66.905364764840627</c:v>
                </c:pt>
                <c:pt idx="1246">
                  <c:v>66.913830955543503</c:v>
                </c:pt>
                <c:pt idx="1247">
                  <c:v>66.922296480967034</c:v>
                </c:pt>
                <c:pt idx="1248">
                  <c:v>66.930761347657963</c:v>
                </c:pt>
                <c:pt idx="1249">
                  <c:v>66.939225562157759</c:v>
                </c:pt>
                <c:pt idx="1250">
                  <c:v>66.947689131002846</c:v>
                </c:pt>
                <c:pt idx="1251">
                  <c:v>66.956152060724506</c:v>
                </c:pt>
                <c:pt idx="1252">
                  <c:v>66.964614357849015</c:v>
                </c:pt>
                <c:pt idx="1253">
                  <c:v>66.973076028897623</c:v>
                </c:pt>
                <c:pt idx="1254">
                  <c:v>66.981537080386602</c:v>
                </c:pt>
                <c:pt idx="1255">
                  <c:v>66.989997518827295</c:v>
                </c:pt>
                <c:pt idx="1256">
                  <c:v>66.998457350726142</c:v>
                </c:pt>
                <c:pt idx="1257">
                  <c:v>67.006916582584722</c:v>
                </c:pt>
                <c:pt idx="1258">
                  <c:v>67.015375220899813</c:v>
                </c:pt>
                <c:pt idx="1259">
                  <c:v>67.023833272163358</c:v>
                </c:pt>
                <c:pt idx="1260">
                  <c:v>67.032290742862614</c:v>
                </c:pt>
                <c:pt idx="1261">
                  <c:v>67.040747639480102</c:v>
                </c:pt>
                <c:pt idx="1262">
                  <c:v>67.049203968493643</c:v>
                </c:pt>
                <c:pt idx="1263">
                  <c:v>67.057659736376451</c:v>
                </c:pt>
                <c:pt idx="1264">
                  <c:v>67.066114949597136</c:v>
                </c:pt>
                <c:pt idx="1265">
                  <c:v>67.074569614619747</c:v>
                </c:pt>
                <c:pt idx="1266">
                  <c:v>67.083023737903801</c:v>
                </c:pt>
                <c:pt idx="1267">
                  <c:v>67.091477325904322</c:v>
                </c:pt>
                <c:pt idx="1268">
                  <c:v>67.0999303850719</c:v>
                </c:pt>
                <c:pt idx="1269">
                  <c:v>67.108382921852694</c:v>
                </c:pt>
                <c:pt idx="1270">
                  <c:v>67.11683494268847</c:v>
                </c:pt>
                <c:pt idx="1271">
                  <c:v>67.125286454016717</c:v>
                </c:pt>
                <c:pt idx="1272">
                  <c:v>67.133737462270517</c:v>
                </c:pt>
                <c:pt idx="1273">
                  <c:v>67.142187973878762</c:v>
                </c:pt>
                <c:pt idx="1274">
                  <c:v>67.150637995266081</c:v>
                </c:pt>
                <c:pt idx="1275">
                  <c:v>67.159087532852908</c:v>
                </c:pt>
                <c:pt idx="1276">
                  <c:v>67.167536593055502</c:v>
                </c:pt>
                <c:pt idx="1277">
                  <c:v>67.175985182286055</c:v>
                </c:pt>
                <c:pt idx="1278">
                  <c:v>67.18443330695257</c:v>
                </c:pt>
                <c:pt idx="1279">
                  <c:v>67.192880973459097</c:v>
                </c:pt>
                <c:pt idx="1280">
                  <c:v>67.201328188205608</c:v>
                </c:pt>
                <c:pt idx="1281">
                  <c:v>67.20977495758811</c:v>
                </c:pt>
                <c:pt idx="1282">
                  <c:v>67.218221287998688</c:v>
                </c:pt>
                <c:pt idx="1283">
                  <c:v>67.226667185825448</c:v>
                </c:pt>
                <c:pt idx="1284">
                  <c:v>67.235112657452717</c:v>
                </c:pt>
                <c:pt idx="1285">
                  <c:v>67.243557709260912</c:v>
                </c:pt>
                <c:pt idx="1286">
                  <c:v>67.252002347626672</c:v>
                </c:pt>
                <c:pt idx="1287">
                  <c:v>67.260446578922867</c:v>
                </c:pt>
                <c:pt idx="1288">
                  <c:v>67.268890409518647</c:v>
                </c:pt>
                <c:pt idx="1289">
                  <c:v>67.277333845779424</c:v>
                </c:pt>
                <c:pt idx="1290">
                  <c:v>67.285776894066998</c:v>
                </c:pt>
                <c:pt idx="1291">
                  <c:v>67.294219560739506</c:v>
                </c:pt>
                <c:pt idx="1292">
                  <c:v>67.302661852151516</c:v>
                </c:pt>
                <c:pt idx="1293">
                  <c:v>67.311103774654029</c:v>
                </c:pt>
                <c:pt idx="1294">
                  <c:v>67.319545334594537</c:v>
                </c:pt>
                <c:pt idx="1295">
                  <c:v>67.327986538317035</c:v>
                </c:pt>
                <c:pt idx="1296">
                  <c:v>67.336427392162051</c:v>
                </c:pt>
                <c:pt idx="1297">
                  <c:v>67.344867902466731</c:v>
                </c:pt>
                <c:pt idx="1298">
                  <c:v>67.353308075564797</c:v>
                </c:pt>
                <c:pt idx="1299">
                  <c:v>67.361747917786673</c:v>
                </c:pt>
                <c:pt idx="1300">
                  <c:v>67.370187435459442</c:v>
                </c:pt>
                <c:pt idx="1301">
                  <c:v>67.378626634906894</c:v>
                </c:pt>
                <c:pt idx="1302">
                  <c:v>67.387065522449632</c:v>
                </c:pt>
                <c:pt idx="1303">
                  <c:v>67.395504104404978</c:v>
                </c:pt>
                <c:pt idx="1304">
                  <c:v>67.403942387087127</c:v>
                </c:pt>
                <c:pt idx="1305">
                  <c:v>67.412380376807135</c:v>
                </c:pt>
                <c:pt idx="1306">
                  <c:v>67.420818079872944</c:v>
                </c:pt>
                <c:pt idx="1307">
                  <c:v>67.429255502589399</c:v>
                </c:pt>
                <c:pt idx="1308">
                  <c:v>67.437692651258345</c:v>
                </c:pt>
                <c:pt idx="1309">
                  <c:v>67.446129532178603</c:v>
                </c:pt>
                <c:pt idx="1310">
                  <c:v>67.454566151646034</c:v>
                </c:pt>
                <c:pt idx="1311">
                  <c:v>67.46300251595359</c:v>
                </c:pt>
                <c:pt idx="1312">
                  <c:v>67.471438631391266</c:v>
                </c:pt>
                <c:pt idx="1313">
                  <c:v>67.479874504246226</c:v>
                </c:pt>
                <c:pt idx="1314">
                  <c:v>67.488310140802824</c:v>
                </c:pt>
                <c:pt idx="1315">
                  <c:v>67.49674554734257</c:v>
                </c:pt>
                <c:pt idx="1316">
                  <c:v>67.505180730144232</c:v>
                </c:pt>
                <c:pt idx="1317">
                  <c:v>67.513615695483864</c:v>
                </c:pt>
                <c:pt idx="1318">
                  <c:v>67.522050449634776</c:v>
                </c:pt>
                <c:pt idx="1319">
                  <c:v>67.530484998867664</c:v>
                </c:pt>
                <c:pt idx="1320">
                  <c:v>67.538919349450566</c:v>
                </c:pt>
                <c:pt idx="1321">
                  <c:v>67.54735350764895</c:v>
                </c:pt>
                <c:pt idx="1322">
                  <c:v>67.555787479725709</c:v>
                </c:pt>
                <c:pt idx="1323">
                  <c:v>67.564221271941179</c:v>
                </c:pt>
                <c:pt idx="1324">
                  <c:v>67.572654890553238</c:v>
                </c:pt>
                <c:pt idx="1325">
                  <c:v>67.58108834181732</c:v>
                </c:pt>
                <c:pt idx="1326">
                  <c:v>67.589521631986372</c:v>
                </c:pt>
                <c:pt idx="1327">
                  <c:v>67.597954767310981</c:v>
                </c:pt>
                <c:pt idx="1328">
                  <c:v>67.606387754039389</c:v>
                </c:pt>
                <c:pt idx="1329">
                  <c:v>67.614820598417481</c:v>
                </c:pt>
                <c:pt idx="1330">
                  <c:v>67.623253306688866</c:v>
                </c:pt>
                <c:pt idx="1331">
                  <c:v>67.631685885094882</c:v>
                </c:pt>
                <c:pt idx="1332">
                  <c:v>67.640118339874633</c:v>
                </c:pt>
                <c:pt idx="1333">
                  <c:v>67.648550677265064</c:v>
                </c:pt>
                <c:pt idx="1334">
                  <c:v>67.656982903500889</c:v>
                </c:pt>
                <c:pt idx="1335">
                  <c:v>67.665415024814777</c:v>
                </c:pt>
                <c:pt idx="1336">
                  <c:v>67.673847047437249</c:v>
                </c:pt>
                <c:pt idx="1337">
                  <c:v>67.682278977596795</c:v>
                </c:pt>
                <c:pt idx="1338">
                  <c:v>67.690710821519815</c:v>
                </c:pt>
                <c:pt idx="1339">
                  <c:v>67.699142585430778</c:v>
                </c:pt>
                <c:pt idx="1340">
                  <c:v>67.707574275552162</c:v>
                </c:pt>
                <c:pt idx="1341">
                  <c:v>67.716005898104541</c:v>
                </c:pt>
                <c:pt idx="1342">
                  <c:v>67.724437459306543</c:v>
                </c:pt>
                <c:pt idx="1343">
                  <c:v>67.732868965374976</c:v>
                </c:pt>
                <c:pt idx="1344">
                  <c:v>67.741300422524773</c:v>
                </c:pt>
                <c:pt idx="1345">
                  <c:v>67.749731836969119</c:v>
                </c:pt>
                <c:pt idx="1346">
                  <c:v>67.758163214919392</c:v>
                </c:pt>
                <c:pt idx="1347">
                  <c:v>67.76659456258524</c:v>
                </c:pt>
                <c:pt idx="1348">
                  <c:v>67.775025886174646</c:v>
                </c:pt>
                <c:pt idx="1349">
                  <c:v>67.783457191893874</c:v>
                </c:pt>
                <c:pt idx="1350">
                  <c:v>67.791888485947595</c:v>
                </c:pt>
                <c:pt idx="1351">
                  <c:v>67.800319774538835</c:v>
                </c:pt>
                <c:pt idx="1352">
                  <c:v>67.808751063869096</c:v>
                </c:pt>
                <c:pt idx="1353">
                  <c:v>67.817182360138304</c:v>
                </c:pt>
                <c:pt idx="1354">
                  <c:v>67.825613669544893</c:v>
                </c:pt>
                <c:pt idx="1355">
                  <c:v>67.834044998285819</c:v>
                </c:pt>
                <c:pt idx="1356">
                  <c:v>67.842476352556616</c:v>
                </c:pt>
                <c:pt idx="1357">
                  <c:v>67.850907738551371</c:v>
                </c:pt>
                <c:pt idx="1358">
                  <c:v>67.859339162462845</c:v>
                </c:pt>
                <c:pt idx="1359">
                  <c:v>67.867770630482411</c:v>
                </c:pt>
                <c:pt idx="1360">
                  <c:v>67.876202148800147</c:v>
                </c:pt>
                <c:pt idx="1361">
                  <c:v>67.884633723604864</c:v>
                </c:pt>
                <c:pt idx="1362">
                  <c:v>67.893065361084112</c:v>
                </c:pt>
                <c:pt idx="1363">
                  <c:v>67.901497067424202</c:v>
                </c:pt>
                <c:pt idx="1364">
                  <c:v>67.909928848810324</c:v>
                </c:pt>
                <c:pt idx="1365">
                  <c:v>67.918360711426473</c:v>
                </c:pt>
                <c:pt idx="1366">
                  <c:v>67.926792661455522</c:v>
                </c:pt>
                <c:pt idx="1367">
                  <c:v>67.935224705079293</c:v>
                </c:pt>
                <c:pt idx="1368">
                  <c:v>67.943656848478511</c:v>
                </c:pt>
                <c:pt idx="1369">
                  <c:v>67.952089097832911</c:v>
                </c:pt>
                <c:pt idx="1370">
                  <c:v>67.960521459321242</c:v>
                </c:pt>
                <c:pt idx="1371">
                  <c:v>67.968953939121263</c:v>
                </c:pt>
                <c:pt idx="1372">
                  <c:v>67.977386543409821</c:v>
                </c:pt>
                <c:pt idx="1373">
                  <c:v>67.985819278362882</c:v>
                </c:pt>
                <c:pt idx="1374">
                  <c:v>67.994252150155546</c:v>
                </c:pt>
                <c:pt idx="1375">
                  <c:v>68.002685164962074</c:v>
                </c:pt>
                <c:pt idx="1376">
                  <c:v>68.011118328955959</c:v>
                </c:pt>
                <c:pt idx="1377">
                  <c:v>68.019551648309871</c:v>
                </c:pt>
                <c:pt idx="1378">
                  <c:v>68.027985129195784</c:v>
                </c:pt>
                <c:pt idx="1379">
                  <c:v>68.036418777784988</c:v>
                </c:pt>
                <c:pt idx="1380">
                  <c:v>68.044852600248063</c:v>
                </c:pt>
                <c:pt idx="1381">
                  <c:v>68.05328660275498</c:v>
                </c:pt>
                <c:pt idx="1382">
                  <c:v>68.061720791475096</c:v>
                </c:pt>
                <c:pt idx="1383">
                  <c:v>68.070155172577159</c:v>
                </c:pt>
                <c:pt idx="1384">
                  <c:v>68.078589752229448</c:v>
                </c:pt>
                <c:pt idx="1385">
                  <c:v>68.087024536599671</c:v>
                </c:pt>
                <c:pt idx="1386">
                  <c:v>68.095459531855084</c:v>
                </c:pt>
                <c:pt idx="1387">
                  <c:v>68.10389474416246</c:v>
                </c:pt>
                <c:pt idx="1388">
                  <c:v>68.1123301796882</c:v>
                </c:pt>
                <c:pt idx="1389">
                  <c:v>68.12076584459831</c:v>
                </c:pt>
                <c:pt idx="1390">
                  <c:v>68.129201745058452</c:v>
                </c:pt>
                <c:pt idx="1391">
                  <c:v>68.137637887233936</c:v>
                </c:pt>
                <c:pt idx="1392">
                  <c:v>68.146074277289799</c:v>
                </c:pt>
                <c:pt idx="1393">
                  <c:v>68.154510921390823</c:v>
                </c:pt>
                <c:pt idx="1394">
                  <c:v>68.162947825701593</c:v>
                </c:pt>
                <c:pt idx="1395">
                  <c:v>68.17138499638645</c:v>
                </c:pt>
                <c:pt idx="1396">
                  <c:v>68.179822439609609</c:v>
                </c:pt>
                <c:pt idx="1397">
                  <c:v>68.188260161535155</c:v>
                </c:pt>
                <c:pt idx="1398">
                  <c:v>68.196698168327032</c:v>
                </c:pt>
                <c:pt idx="1399">
                  <c:v>68.205136466149185</c:v>
                </c:pt>
                <c:pt idx="1400">
                  <c:v>68.213575061165457</c:v>
                </c:pt>
                <c:pt idx="1401">
                  <c:v>68.222013959539737</c:v>
                </c:pt>
                <c:pt idx="1402">
                  <c:v>68.230453167435925</c:v>
                </c:pt>
                <c:pt idx="1403">
                  <c:v>68.238892691017966</c:v>
                </c:pt>
                <c:pt idx="1404">
                  <c:v>68.247332536449932</c:v>
                </c:pt>
                <c:pt idx="1405">
                  <c:v>68.255772709895979</c:v>
                </c:pt>
                <c:pt idx="1406">
                  <c:v>68.264213217520435</c:v>
                </c:pt>
                <c:pt idx="1407">
                  <c:v>68.272654065487828</c:v>
                </c:pt>
                <c:pt idx="1408">
                  <c:v>68.281095259962896</c:v>
                </c:pt>
                <c:pt idx="1409">
                  <c:v>68.289536807110579</c:v>
                </c:pt>
                <c:pt idx="1410">
                  <c:v>68.297978713096185</c:v>
                </c:pt>
                <c:pt idx="1411">
                  <c:v>68.306420984085264</c:v>
                </c:pt>
                <c:pt idx="1412">
                  <c:v>68.314863626243763</c:v>
                </c:pt>
                <c:pt idx="1413">
                  <c:v>68.323306645737944</c:v>
                </c:pt>
                <c:pt idx="1414">
                  <c:v>68.33175004873452</c:v>
                </c:pt>
                <c:pt idx="1415">
                  <c:v>68.340193841400648</c:v>
                </c:pt>
                <c:pt idx="1416">
                  <c:v>68.348638029903938</c:v>
                </c:pt>
                <c:pt idx="1417">
                  <c:v>68.35708262041247</c:v>
                </c:pt>
                <c:pt idx="1418">
                  <c:v>68.365527619094934</c:v>
                </c:pt>
                <c:pt idx="1419">
                  <c:v>68.373973032120517</c:v>
                </c:pt>
                <c:pt idx="1420">
                  <c:v>68.382418865659048</c:v>
                </c:pt>
                <c:pt idx="1421">
                  <c:v>68.390865125880936</c:v>
                </c:pt>
                <c:pt idx="1422">
                  <c:v>68.399311818957301</c:v>
                </c:pt>
                <c:pt idx="1423">
                  <c:v>68.407758951059932</c:v>
                </c:pt>
                <c:pt idx="1424">
                  <c:v>68.416206528361329</c:v>
                </c:pt>
                <c:pt idx="1425">
                  <c:v>68.424654557034756</c:v>
                </c:pt>
                <c:pt idx="1426">
                  <c:v>68.433103043254292</c:v>
                </c:pt>
                <c:pt idx="1427">
                  <c:v>68.441551993194764</c:v>
                </c:pt>
                <c:pt idx="1428">
                  <c:v>68.450001413031927</c:v>
                </c:pt>
                <c:pt idx="1429">
                  <c:v>68.458451308942358</c:v>
                </c:pt>
                <c:pt idx="1430">
                  <c:v>68.466901687103586</c:v>
                </c:pt>
                <c:pt idx="1431">
                  <c:v>68.475352553694066</c:v>
                </c:pt>
                <c:pt idx="1432">
                  <c:v>68.483803914893201</c:v>
                </c:pt>
                <c:pt idx="1433">
                  <c:v>68.492255776881464</c:v>
                </c:pt>
                <c:pt idx="1434">
                  <c:v>68.500708145840321</c:v>
                </c:pt>
                <c:pt idx="1435">
                  <c:v>68.509161027952317</c:v>
                </c:pt>
                <c:pt idx="1436">
                  <c:v>68.517614429401092</c:v>
                </c:pt>
                <c:pt idx="1437">
                  <c:v>68.526068356371454</c:v>
                </c:pt>
                <c:pt idx="1438">
                  <c:v>68.534522815049328</c:v>
                </c:pt>
                <c:pt idx="1439">
                  <c:v>68.542977811621867</c:v>
                </c:pt>
                <c:pt idx="1440">
                  <c:v>68.551433352277442</c:v>
                </c:pt>
                <c:pt idx="1441">
                  <c:v>68.559889443205691</c:v>
                </c:pt>
                <c:pt idx="1442">
                  <c:v>68.568346090597529</c:v>
                </c:pt>
                <c:pt idx="1443">
                  <c:v>68.576803300645224</c:v>
                </c:pt>
                <c:pt idx="1444">
                  <c:v>68.585261079542363</c:v>
                </c:pt>
                <c:pt idx="1445">
                  <c:v>68.59371943348394</c:v>
                </c:pt>
                <c:pt idx="1446">
                  <c:v>68.602178368666372</c:v>
                </c:pt>
                <c:pt idx="1447">
                  <c:v>68.61063789128751</c:v>
                </c:pt>
                <c:pt idx="1448">
                  <c:v>68.619098007546697</c:v>
                </c:pt>
                <c:pt idx="1449">
                  <c:v>68.627558723644782</c:v>
                </c:pt>
                <c:pt idx="1450">
                  <c:v>68.636020045784178</c:v>
                </c:pt>
                <c:pt idx="1451">
                  <c:v>68.644481980168862</c:v>
                </c:pt>
                <c:pt idx="1452">
                  <c:v>68.652944533004401</c:v>
                </c:pt>
                <c:pt idx="1453">
                  <c:v>68.661407710498054</c:v>
                </c:pt>
                <c:pt idx="1454">
                  <c:v>68.669871518858685</c:v>
                </c:pt>
                <c:pt idx="1455">
                  <c:v>68.678335964296934</c:v>
                </c:pt>
                <c:pt idx="1456">
                  <c:v>68.686801053025107</c:v>
                </c:pt>
                <c:pt idx="1457">
                  <c:v>68.695266791257339</c:v>
                </c:pt>
                <c:pt idx="1458">
                  <c:v>68.703733185209529</c:v>
                </c:pt>
                <c:pt idx="1459">
                  <c:v>68.71220024109941</c:v>
                </c:pt>
                <c:pt idx="1460">
                  <c:v>68.720667965146603</c:v>
                </c:pt>
                <c:pt idx="1461">
                  <c:v>68.729136363572593</c:v>
                </c:pt>
                <c:pt idx="1462">
                  <c:v>68.73760544260081</c:v>
                </c:pt>
                <c:pt idx="1463">
                  <c:v>68.746075208456645</c:v>
                </c:pt>
                <c:pt idx="1464">
                  <c:v>68.754545667367466</c:v>
                </c:pt>
                <c:pt idx="1465">
                  <c:v>68.763016825562687</c:v>
                </c:pt>
                <c:pt idx="1466">
                  <c:v>68.771488689273752</c:v>
                </c:pt>
                <c:pt idx="1467">
                  <c:v>68.779961264734226</c:v>
                </c:pt>
                <c:pt idx="1468">
                  <c:v>68.788434558179759</c:v>
                </c:pt>
                <c:pt idx="1469">
                  <c:v>68.796908575848164</c:v>
                </c:pt>
                <c:pt idx="1470">
                  <c:v>68.805383323979441</c:v>
                </c:pt>
                <c:pt idx="1471">
                  <c:v>68.813858808815823</c:v>
                </c:pt>
                <c:pt idx="1472">
                  <c:v>68.822335036601743</c:v>
                </c:pt>
                <c:pt idx="1473">
                  <c:v>68.830812013583966</c:v>
                </c:pt>
                <c:pt idx="1474">
                  <c:v>68.839289746011531</c:v>
                </c:pt>
                <c:pt idx="1475">
                  <c:v>68.847768240135863</c:v>
                </c:pt>
                <c:pt idx="1476">
                  <c:v>68.856247502210707</c:v>
                </c:pt>
                <c:pt idx="1477">
                  <c:v>68.864727538492275</c:v>
                </c:pt>
                <c:pt idx="1478">
                  <c:v>68.873208355239186</c:v>
                </c:pt>
                <c:pt idx="1479">
                  <c:v>68.881689958712514</c:v>
                </c:pt>
                <c:pt idx="1480">
                  <c:v>68.890172355175906</c:v>
                </c:pt>
                <c:pt idx="1481">
                  <c:v>68.898655550895484</c:v>
                </c:pt>
                <c:pt idx="1482">
                  <c:v>68.907139552139952</c:v>
                </c:pt>
                <c:pt idx="1483">
                  <c:v>68.915624365180648</c:v>
                </c:pt>
                <c:pt idx="1484">
                  <c:v>68.92410999629152</c:v>
                </c:pt>
                <c:pt idx="1485">
                  <c:v>68.932596451749191</c:v>
                </c:pt>
                <c:pt idx="1486">
                  <c:v>68.941083737832969</c:v>
                </c:pt>
                <c:pt idx="1487">
                  <c:v>68.949571860824918</c:v>
                </c:pt>
                <c:pt idx="1488">
                  <c:v>68.958060827009831</c:v>
                </c:pt>
                <c:pt idx="1489">
                  <c:v>68.966550642675372</c:v>
                </c:pt>
                <c:pt idx="1490">
                  <c:v>68.975041314111948</c:v>
                </c:pt>
                <c:pt idx="1491">
                  <c:v>68.983532847612892</c:v>
                </c:pt>
                <c:pt idx="1492">
                  <c:v>68.992025249474395</c:v>
                </c:pt>
                <c:pt idx="1493">
                  <c:v>69.000518525995602</c:v>
                </c:pt>
                <c:pt idx="1494">
                  <c:v>69.009012683478602</c:v>
                </c:pt>
                <c:pt idx="1495">
                  <c:v>69.01750772822848</c:v>
                </c:pt>
                <c:pt idx="1496">
                  <c:v>69.026003666553365</c:v>
                </c:pt>
                <c:pt idx="1497">
                  <c:v>69.034500504764438</c:v>
                </c:pt>
                <c:pt idx="1498">
                  <c:v>69.042998249175938</c:v>
                </c:pt>
                <c:pt idx="1499">
                  <c:v>69.051496906105271</c:v>
                </c:pt>
                <c:pt idx="1500">
                  <c:v>69.059996481873</c:v>
                </c:pt>
                <c:pt idx="1501">
                  <c:v>69.068496982802856</c:v>
                </c:pt>
                <c:pt idx="1502">
                  <c:v>69.076998415221823</c:v>
                </c:pt>
                <c:pt idx="1503">
                  <c:v>69.085500785460084</c:v>
                </c:pt>
                <c:pt idx="1504">
                  <c:v>69.094004099851205</c:v>
                </c:pt>
                <c:pt idx="1505">
                  <c:v>69.102508364731975</c:v>
                </c:pt>
                <c:pt idx="1506">
                  <c:v>69.111013586442624</c:v>
                </c:pt>
                <c:pt idx="1507">
                  <c:v>69.119519771326708</c:v>
                </c:pt>
                <c:pt idx="1508">
                  <c:v>69.128026925731263</c:v>
                </c:pt>
                <c:pt idx="1509">
                  <c:v>69.136535056006707</c:v>
                </c:pt>
                <c:pt idx="1510">
                  <c:v>69.145044168507027</c:v>
                </c:pt>
                <c:pt idx="1511">
                  <c:v>69.153554269589691</c:v>
                </c:pt>
                <c:pt idx="1512">
                  <c:v>69.162065365615717</c:v>
                </c:pt>
                <c:pt idx="1513">
                  <c:v>69.170577462949737</c:v>
                </c:pt>
                <c:pt idx="1514">
                  <c:v>69.179090567959975</c:v>
                </c:pt>
                <c:pt idx="1515">
                  <c:v>69.187604687018336</c:v>
                </c:pt>
                <c:pt idx="1516">
                  <c:v>69.196119826500407</c:v>
                </c:pt>
                <c:pt idx="1517">
                  <c:v>69.204635992785526</c:v>
                </c:pt>
                <c:pt idx="1518">
                  <c:v>69.213153192256698</c:v>
                </c:pt>
                <c:pt idx="1519">
                  <c:v>69.221671431300862</c:v>
                </c:pt>
                <c:pt idx="1520">
                  <c:v>69.230190716308627</c:v>
                </c:pt>
                <c:pt idx="1521">
                  <c:v>69.238711053674564</c:v>
                </c:pt>
                <c:pt idx="1522">
                  <c:v>69.247232449797124</c:v>
                </c:pt>
                <c:pt idx="1523">
                  <c:v>69.25575491107864</c:v>
                </c:pt>
                <c:pt idx="1524">
                  <c:v>69.264278443925434</c:v>
                </c:pt>
                <c:pt idx="1525">
                  <c:v>69.272803054747826</c:v>
                </c:pt>
                <c:pt idx="1526">
                  <c:v>69.281328749960139</c:v>
                </c:pt>
                <c:pt idx="1527">
                  <c:v>69.289855535980777</c:v>
                </c:pt>
                <c:pt idx="1528">
                  <c:v>69.298383419232252</c:v>
                </c:pt>
                <c:pt idx="1529">
                  <c:v>69.30691240614118</c:v>
                </c:pt>
                <c:pt idx="1530">
                  <c:v>69.315442503138328</c:v>
                </c:pt>
                <c:pt idx="1531">
                  <c:v>69.323973716658699</c:v>
                </c:pt>
                <c:pt idx="1532">
                  <c:v>69.332506053141515</c:v>
                </c:pt>
                <c:pt idx="1533">
                  <c:v>69.341039519030261</c:v>
                </c:pt>
                <c:pt idx="1534">
                  <c:v>69.349574120772715</c:v>
                </c:pt>
                <c:pt idx="1535">
                  <c:v>69.358109864821003</c:v>
                </c:pt>
                <c:pt idx="1536">
                  <c:v>69.366646757631599</c:v>
                </c:pt>
                <c:pt idx="1537">
                  <c:v>69.375184805665427</c:v>
                </c:pt>
                <c:pt idx="1538">
                  <c:v>69.383724015387784</c:v>
                </c:pt>
                <c:pt idx="1539">
                  <c:v>69.392264393268505</c:v>
                </c:pt>
                <c:pt idx="1540">
                  <c:v>69.400805945781883</c:v>
                </c:pt>
                <c:pt idx="1541">
                  <c:v>69.40934867940679</c:v>
                </c:pt>
                <c:pt idx="1542">
                  <c:v>69.417892600626644</c:v>
                </c:pt>
                <c:pt idx="1543">
                  <c:v>69.426437715929509</c:v>
                </c:pt>
                <c:pt idx="1544">
                  <c:v>69.434984031808057</c:v>
                </c:pt>
                <c:pt idx="1545">
                  <c:v>69.443531554759673</c:v>
                </c:pt>
                <c:pt idx="1546">
                  <c:v>69.452080291286435</c:v>
                </c:pt>
                <c:pt idx="1547">
                  <c:v>69.46063024789521</c:v>
                </c:pt>
                <c:pt idx="1548">
                  <c:v>69.46918143109761</c:v>
                </c:pt>
                <c:pt idx="1549">
                  <c:v>69.477733847410093</c:v>
                </c:pt>
                <c:pt idx="1550">
                  <c:v>69.486287503353964</c:v>
                </c:pt>
                <c:pt idx="1551">
                  <c:v>69.494842405455415</c:v>
                </c:pt>
                <c:pt idx="1552">
                  <c:v>69.503398560245614</c:v>
                </c:pt>
                <c:pt idx="1553">
                  <c:v>69.511955974260616</c:v>
                </c:pt>
                <c:pt idx="1554">
                  <c:v>69.52051465404152</c:v>
                </c:pt>
                <c:pt idx="1555">
                  <c:v>69.529074606134458</c:v>
                </c:pt>
                <c:pt idx="1556">
                  <c:v>69.537635837090633</c:v>
                </c:pt>
                <c:pt idx="1557">
                  <c:v>69.546198353466337</c:v>
                </c:pt>
                <c:pt idx="1558">
                  <c:v>69.554762161823007</c:v>
                </c:pt>
                <c:pt idx="1559">
                  <c:v>69.563327268727264</c:v>
                </c:pt>
                <c:pt idx="1560">
                  <c:v>69.571893680750946</c:v>
                </c:pt>
                <c:pt idx="1561">
                  <c:v>69.580461404471123</c:v>
                </c:pt>
                <c:pt idx="1562">
                  <c:v>69.589030446470176</c:v>
                </c:pt>
                <c:pt idx="1563">
                  <c:v>69.597600813335774</c:v>
                </c:pt>
                <c:pt idx="1564">
                  <c:v>69.606172511660972</c:v>
                </c:pt>
                <c:pt idx="1565">
                  <c:v>69.614745548044183</c:v>
                </c:pt>
                <c:pt idx="1566">
                  <c:v>69.623319929089291</c:v>
                </c:pt>
                <c:pt idx="1567">
                  <c:v>69.631895661405608</c:v>
                </c:pt>
                <c:pt idx="1568">
                  <c:v>69.640472751607973</c:v>
                </c:pt>
                <c:pt idx="1569">
                  <c:v>69.649051206316742</c:v>
                </c:pt>
                <c:pt idx="1570">
                  <c:v>69.65763103215788</c:v>
                </c:pt>
                <c:pt idx="1571">
                  <c:v>69.666212235762885</c:v>
                </c:pt>
                <c:pt idx="1572">
                  <c:v>69.67479482376902</c:v>
                </c:pt>
                <c:pt idx="1573">
                  <c:v>69.683378802819135</c:v>
                </c:pt>
                <c:pt idx="1574">
                  <c:v>69.691964179561822</c:v>
                </c:pt>
                <c:pt idx="1575">
                  <c:v>69.700550960651469</c:v>
                </c:pt>
                <c:pt idx="1576">
                  <c:v>69.709139152748222</c:v>
                </c:pt>
                <c:pt idx="1577">
                  <c:v>69.71772876251805</c:v>
                </c:pt>
                <c:pt idx="1578">
                  <c:v>69.726319796632836</c:v>
                </c:pt>
                <c:pt idx="1579">
                  <c:v>69.734912261770305</c:v>
                </c:pt>
                <c:pt idx="1580">
                  <c:v>69.743506164614203</c:v>
                </c:pt>
                <c:pt idx="1581">
                  <c:v>69.752101511854178</c:v>
                </c:pt>
                <c:pt idx="1582">
                  <c:v>69.760698310185944</c:v>
                </c:pt>
                <c:pt idx="1583">
                  <c:v>69.76929656631124</c:v>
                </c:pt>
                <c:pt idx="1584">
                  <c:v>69.777896286937946</c:v>
                </c:pt>
                <c:pt idx="1585">
                  <c:v>69.786497478780007</c:v>
                </c:pt>
                <c:pt idx="1586">
                  <c:v>69.79510014855758</c:v>
                </c:pt>
                <c:pt idx="1587">
                  <c:v>69.803704302996991</c:v>
                </c:pt>
                <c:pt idx="1588">
                  <c:v>69.812309948830872</c:v>
                </c:pt>
                <c:pt idx="1589">
                  <c:v>69.820917092798041</c:v>
                </c:pt>
                <c:pt idx="1590">
                  <c:v>69.829525741643735</c:v>
                </c:pt>
                <c:pt idx="1591">
                  <c:v>69.838135902119461</c:v>
                </c:pt>
                <c:pt idx="1592">
                  <c:v>69.846747580983191</c:v>
                </c:pt>
                <c:pt idx="1593">
                  <c:v>69.855360784999263</c:v>
                </c:pt>
                <c:pt idx="1594">
                  <c:v>69.863975520938553</c:v>
                </c:pt>
                <c:pt idx="1595">
                  <c:v>69.872591795578401</c:v>
                </c:pt>
                <c:pt idx="1596">
                  <c:v>69.881209615702687</c:v>
                </c:pt>
                <c:pt idx="1597">
                  <c:v>69.889828988101939</c:v>
                </c:pt>
                <c:pt idx="1598">
                  <c:v>69.89844991957321</c:v>
                </c:pt>
                <c:pt idx="1599">
                  <c:v>69.907072416920343</c:v>
                </c:pt>
                <c:pt idx="1600">
                  <c:v>69.915696486953749</c:v>
                </c:pt>
                <c:pt idx="1601">
                  <c:v>69.924322136490673</c:v>
                </c:pt>
                <c:pt idx="1602">
                  <c:v>69.932949372355111</c:v>
                </c:pt>
                <c:pt idx="1603">
                  <c:v>69.94157820137788</c:v>
                </c:pt>
                <c:pt idx="1604">
                  <c:v>69.950208630396659</c:v>
                </c:pt>
                <c:pt idx="1605">
                  <c:v>69.958840666255995</c:v>
                </c:pt>
                <c:pt idx="1606">
                  <c:v>69.967474315807422</c:v>
                </c:pt>
                <c:pt idx="1607">
                  <c:v>69.976109585909398</c:v>
                </c:pt>
                <c:pt idx="1608">
                  <c:v>69.984746483427415</c:v>
                </c:pt>
                <c:pt idx="1609">
                  <c:v>69.993385015234054</c:v>
                </c:pt>
                <c:pt idx="1610">
                  <c:v>70.002025188208933</c:v>
                </c:pt>
                <c:pt idx="1611">
                  <c:v>70.010667009238858</c:v>
                </c:pt>
                <c:pt idx="1612">
                  <c:v>70.019310485217744</c:v>
                </c:pt>
                <c:pt idx="1613">
                  <c:v>70.027955623046793</c:v>
                </c:pt>
                <c:pt idx="1614">
                  <c:v>70.036602429634414</c:v>
                </c:pt>
                <c:pt idx="1615">
                  <c:v>70.045250911896304</c:v>
                </c:pt>
                <c:pt idx="1616">
                  <c:v>70.053901076755537</c:v>
                </c:pt>
                <c:pt idx="1617">
                  <c:v>70.062552931142505</c:v>
                </c:pt>
                <c:pt idx="1618">
                  <c:v>70.071206481995077</c:v>
                </c:pt>
                <c:pt idx="1619">
                  <c:v>70.079861736258536</c:v>
                </c:pt>
                <c:pt idx="1620">
                  <c:v>70.088518700885643</c:v>
                </c:pt>
                <c:pt idx="1621">
                  <c:v>70.097177382836747</c:v>
                </c:pt>
                <c:pt idx="1622">
                  <c:v>70.105837789079729</c:v>
                </c:pt>
                <c:pt idx="1623">
                  <c:v>70.114499926590113</c:v>
                </c:pt>
                <c:pt idx="1624">
                  <c:v>70.123163802351073</c:v>
                </c:pt>
                <c:pt idx="1625">
                  <c:v>70.131829423353494</c:v>
                </c:pt>
                <c:pt idx="1626">
                  <c:v>70.140496796595997</c:v>
                </c:pt>
                <c:pt idx="1627">
                  <c:v>70.149165929084958</c:v>
                </c:pt>
                <c:pt idx="1628">
                  <c:v>70.157836827834601</c:v>
                </c:pt>
                <c:pt idx="1629">
                  <c:v>70.166509499867018</c:v>
                </c:pt>
                <c:pt idx="1630">
                  <c:v>70.175183952212222</c:v>
                </c:pt>
                <c:pt idx="1631">
                  <c:v>70.18386019190811</c:v>
                </c:pt>
                <c:pt idx="1632">
                  <c:v>70.19253822600065</c:v>
                </c:pt>
                <c:pt idx="1633">
                  <c:v>70.201218061543798</c:v>
                </c:pt>
                <c:pt idx="1634">
                  <c:v>70.209899705599582</c:v>
                </c:pt>
                <c:pt idx="1635">
                  <c:v>70.218583165238158</c:v>
                </c:pt>
                <c:pt idx="1636">
                  <c:v>70.227268447537824</c:v>
                </c:pt>
                <c:pt idx="1637">
                  <c:v>70.235955559585108</c:v>
                </c:pt>
                <c:pt idx="1638">
                  <c:v>70.24464450847475</c:v>
                </c:pt>
                <c:pt idx="1639">
                  <c:v>70.253335301309789</c:v>
                </c:pt>
                <c:pt idx="1640">
                  <c:v>70.262027945201609</c:v>
                </c:pt>
                <c:pt idx="1641">
                  <c:v>70.270722447269904</c:v>
                </c:pt>
                <c:pt idx="1642">
                  <c:v>70.279418814642852</c:v>
                </c:pt>
                <c:pt idx="1643">
                  <c:v>70.288117054457075</c:v>
                </c:pt>
                <c:pt idx="1644">
                  <c:v>70.296817173857647</c:v>
                </c:pt>
                <c:pt idx="1645">
                  <c:v>70.305519179998214</c:v>
                </c:pt>
                <c:pt idx="1646">
                  <c:v>70.314223080041046</c:v>
                </c:pt>
                <c:pt idx="1647">
                  <c:v>70.322928881156969</c:v>
                </c:pt>
                <c:pt idx="1648">
                  <c:v>70.33163659052552</c:v>
                </c:pt>
                <c:pt idx="1649">
                  <c:v>70.340346215334961</c:v>
                </c:pt>
                <c:pt idx="1650">
                  <c:v>70.349057762782309</c:v>
                </c:pt>
                <c:pt idx="1651">
                  <c:v>70.357771240073362</c:v>
                </c:pt>
                <c:pt idx="1652">
                  <c:v>70.3664866544228</c:v>
                </c:pt>
                <c:pt idx="1653">
                  <c:v>70.375204013054173</c:v>
                </c:pt>
                <c:pt idx="1654">
                  <c:v>70.383923323199951</c:v>
                </c:pt>
                <c:pt idx="1655">
                  <c:v>70.392644592101647</c:v>
                </c:pt>
                <c:pt idx="1656">
                  <c:v>70.401367827009736</c:v>
                </c:pt>
                <c:pt idx="1657">
                  <c:v>70.410093035183777</c:v>
                </c:pt>
                <c:pt idx="1658">
                  <c:v>70.418820223892482</c:v>
                </c:pt>
                <c:pt idx="1659">
                  <c:v>70.427549400413639</c:v>
                </c:pt>
                <c:pt idx="1660">
                  <c:v>70.436280572034349</c:v>
                </c:pt>
                <c:pt idx="1661">
                  <c:v>70.445013746050876</c:v>
                </c:pt>
                <c:pt idx="1662">
                  <c:v>70.453748929768821</c:v>
                </c:pt>
                <c:pt idx="1663">
                  <c:v>70.462486130503081</c:v>
                </c:pt>
                <c:pt idx="1664">
                  <c:v>70.471225355578014</c:v>
                </c:pt>
                <c:pt idx="1665">
                  <c:v>70.479966612327345</c:v>
                </c:pt>
                <c:pt idx="1666">
                  <c:v>70.488709908094293</c:v>
                </c:pt>
                <c:pt idx="1667">
                  <c:v>70.49745525023161</c:v>
                </c:pt>
                <c:pt idx="1668">
                  <c:v>70.506202646101599</c:v>
                </c:pt>
                <c:pt idx="1669">
                  <c:v>70.514952103076183</c:v>
                </c:pt>
                <c:pt idx="1670">
                  <c:v>70.523703628536964</c:v>
                </c:pt>
                <c:pt idx="1671">
                  <c:v>70.532457229875234</c:v>
                </c:pt>
                <c:pt idx="1672">
                  <c:v>70.541212914492021</c:v>
                </c:pt>
                <c:pt idx="1673">
                  <c:v>70.549970689798201</c:v>
                </c:pt>
                <c:pt idx="1674">
                  <c:v>70.558730563214453</c:v>
                </c:pt>
                <c:pt idx="1675">
                  <c:v>70.567492542171365</c:v>
                </c:pt>
                <c:pt idx="1676">
                  <c:v>70.576256634109498</c:v>
                </c:pt>
                <c:pt idx="1677">
                  <c:v>70.585022846479319</c:v>
                </c:pt>
                <c:pt idx="1678">
                  <c:v>70.593791186741427</c:v>
                </c:pt>
                <c:pt idx="1679">
                  <c:v>70.602561662366426</c:v>
                </c:pt>
                <c:pt idx="1680">
                  <c:v>70.611334280835109</c:v>
                </c:pt>
                <c:pt idx="1681">
                  <c:v>70.620109049638415</c:v>
                </c:pt>
                <c:pt idx="1682">
                  <c:v>70.628885976277502</c:v>
                </c:pt>
                <c:pt idx="1683">
                  <c:v>70.637665068263829</c:v>
                </c:pt>
                <c:pt idx="1684">
                  <c:v>70.646446333119172</c:v>
                </c:pt>
                <c:pt idx="1685">
                  <c:v>70.655229778375656</c:v>
                </c:pt>
                <c:pt idx="1686">
                  <c:v>70.664015411575861</c:v>
                </c:pt>
                <c:pt idx="1687">
                  <c:v>70.672803240272771</c:v>
                </c:pt>
                <c:pt idx="1688">
                  <c:v>70.681593272029971</c:v>
                </c:pt>
                <c:pt idx="1689">
                  <c:v>70.69038551442155</c:v>
                </c:pt>
                <c:pt idx="1690">
                  <c:v>70.699179975032251</c:v>
                </c:pt>
                <c:pt idx="1691">
                  <c:v>70.707976661457437</c:v>
                </c:pt>
                <c:pt idx="1692">
                  <c:v>70.716775581303196</c:v>
                </c:pt>
                <c:pt idx="1693">
                  <c:v>70.725576742186419</c:v>
                </c:pt>
                <c:pt idx="1694">
                  <c:v>70.734380151734783</c:v>
                </c:pt>
                <c:pt idx="1695">
                  <c:v>70.743185817586777</c:v>
                </c:pt>
                <c:pt idx="1696">
                  <c:v>70.751993747391907</c:v>
                </c:pt>
                <c:pt idx="1697">
                  <c:v>70.760803948810548</c:v>
                </c:pt>
                <c:pt idx="1698">
                  <c:v>70.76961642951413</c:v>
                </c:pt>
                <c:pt idx="1699">
                  <c:v>70.778431197185128</c:v>
                </c:pt>
                <c:pt idx="1700">
                  <c:v>70.787248259517142</c:v>
                </c:pt>
                <c:pt idx="1701">
                  <c:v>70.796067624214956</c:v>
                </c:pt>
                <c:pt idx="1702">
                  <c:v>70.80488929899451</c:v>
                </c:pt>
                <c:pt idx="1703">
                  <c:v>70.813713291583085</c:v>
                </c:pt>
                <c:pt idx="1704">
                  <c:v>70.822539609719186</c:v>
                </c:pt>
                <c:pt idx="1705">
                  <c:v>70.83136826115279</c:v>
                </c:pt>
                <c:pt idx="1706">
                  <c:v>70.84019925364521</c:v>
                </c:pt>
                <c:pt idx="1707">
                  <c:v>70.849032594969302</c:v>
                </c:pt>
                <c:pt idx="1708">
                  <c:v>70.857868292909359</c:v>
                </c:pt>
                <c:pt idx="1709">
                  <c:v>70.866706355261343</c:v>
                </c:pt>
                <c:pt idx="1710">
                  <c:v>70.875546789832768</c:v>
                </c:pt>
                <c:pt idx="1711">
                  <c:v>70.884389604442859</c:v>
                </c:pt>
                <c:pt idx="1712">
                  <c:v>70.893234806922607</c:v>
                </c:pt>
                <c:pt idx="1713">
                  <c:v>70.902082405114712</c:v>
                </c:pt>
                <c:pt idx="1714">
                  <c:v>70.910932406873783</c:v>
                </c:pt>
                <c:pt idx="1715">
                  <c:v>70.919784820066269</c:v>
                </c:pt>
                <c:pt idx="1716">
                  <c:v>70.928639652570624</c:v>
                </c:pt>
                <c:pt idx="1717">
                  <c:v>70.937496912277211</c:v>
                </c:pt>
                <c:pt idx="1718">
                  <c:v>70.946356607088518</c:v>
                </c:pt>
                <c:pt idx="1719">
                  <c:v>70.955218744919122</c:v>
                </c:pt>
                <c:pt idx="1720">
                  <c:v>70.964083333695754</c:v>
                </c:pt>
                <c:pt idx="1721">
                  <c:v>70.97295038135735</c:v>
                </c:pt>
                <c:pt idx="1722">
                  <c:v>70.981819895855097</c:v>
                </c:pt>
                <c:pt idx="1723">
                  <c:v>70.990691885152557</c:v>
                </c:pt>
                <c:pt idx="1724">
                  <c:v>70.999566357225603</c:v>
                </c:pt>
                <c:pt idx="1725">
                  <c:v>71.008443320062597</c:v>
                </c:pt>
                <c:pt idx="1726">
                  <c:v>71.017322781664362</c:v>
                </c:pt>
                <c:pt idx="1727">
                  <c:v>71.026204750044258</c:v>
                </c:pt>
                <c:pt idx="1728">
                  <c:v>71.035089233228234</c:v>
                </c:pt>
                <c:pt idx="1729">
                  <c:v>71.043976239254917</c:v>
                </c:pt>
                <c:pt idx="1730">
                  <c:v>71.052865776175622</c:v>
                </c:pt>
                <c:pt idx="1731">
                  <c:v>71.061757852054427</c:v>
                </c:pt>
                <c:pt idx="1732">
                  <c:v>71.070652474968256</c:v>
                </c:pt>
                <c:pt idx="1733">
                  <c:v>71.07954965300685</c:v>
                </c:pt>
                <c:pt idx="1734">
                  <c:v>71.088449394272956</c:v>
                </c:pt>
                <c:pt idx="1735">
                  <c:v>71.097351706882264</c:v>
                </c:pt>
                <c:pt idx="1736">
                  <c:v>71.106256598963526</c:v>
                </c:pt>
                <c:pt idx="1737">
                  <c:v>71.115164078658566</c:v>
                </c:pt>
                <c:pt idx="1738">
                  <c:v>71.124074154122425</c:v>
                </c:pt>
                <c:pt idx="1739">
                  <c:v>71.132986833523319</c:v>
                </c:pt>
                <c:pt idx="1740">
                  <c:v>71.141902125042748</c:v>
                </c:pt>
                <c:pt idx="1741">
                  <c:v>71.150820036875558</c:v>
                </c:pt>
                <c:pt idx="1742">
                  <c:v>71.159740577229968</c:v>
                </c:pt>
                <c:pt idx="1743">
                  <c:v>71.168663754327639</c:v>
                </c:pt>
                <c:pt idx="1744">
                  <c:v>71.177589576403776</c:v>
                </c:pt>
                <c:pt idx="1745">
                  <c:v>71.186518051707125</c:v>
                </c:pt>
                <c:pt idx="1746">
                  <c:v>71.195449188500064</c:v>
                </c:pt>
                <c:pt idx="1747">
                  <c:v>71.204382995058651</c:v>
                </c:pt>
                <c:pt idx="1748">
                  <c:v>71.213319479672677</c:v>
                </c:pt>
                <c:pt idx="1749">
                  <c:v>71.222258650645756</c:v>
                </c:pt>
                <c:pt idx="1750">
                  <c:v>71.23120051629536</c:v>
                </c:pt>
                <c:pt idx="1751">
                  <c:v>71.240145084952886</c:v>
                </c:pt>
                <c:pt idx="1752">
                  <c:v>71.249092364963715</c:v>
                </c:pt>
                <c:pt idx="1753">
                  <c:v>71.258042364687242</c:v>
                </c:pt>
                <c:pt idx="1754">
                  <c:v>71.266995092496984</c:v>
                </c:pt>
                <c:pt idx="1755">
                  <c:v>71.275950556780643</c:v>
                </c:pt>
                <c:pt idx="1756">
                  <c:v>71.284908765940116</c:v>
                </c:pt>
                <c:pt idx="1757">
                  <c:v>71.293869728391613</c:v>
                </c:pt>
                <c:pt idx="1758">
                  <c:v>71.30283345256565</c:v>
                </c:pt>
                <c:pt idx="1759">
                  <c:v>71.311799946907215</c:v>
                </c:pt>
                <c:pt idx="1760">
                  <c:v>71.320769219875714</c:v>
                </c:pt>
                <c:pt idx="1761">
                  <c:v>71.329741279945097</c:v>
                </c:pt>
                <c:pt idx="1762">
                  <c:v>71.338716135603917</c:v>
                </c:pt>
                <c:pt idx="1763">
                  <c:v>71.347693795355383</c:v>
                </c:pt>
                <c:pt idx="1764">
                  <c:v>71.356674267717423</c:v>
                </c:pt>
                <c:pt idx="1765">
                  <c:v>71.365657561222747</c:v>
                </c:pt>
                <c:pt idx="1766">
                  <c:v>71.374643684418928</c:v>
                </c:pt>
                <c:pt idx="1767">
                  <c:v>71.383632645868417</c:v>
                </c:pt>
                <c:pt idx="1768">
                  <c:v>71.39262445414866</c:v>
                </c:pt>
                <c:pt idx="1769">
                  <c:v>71.401619117852135</c:v>
                </c:pt>
                <c:pt idx="1770">
                  <c:v>71.410616645586444</c:v>
                </c:pt>
                <c:pt idx="1771">
                  <c:v>71.419617045974306</c:v>
                </c:pt>
                <c:pt idx="1772">
                  <c:v>71.428620327653704</c:v>
                </c:pt>
                <c:pt idx="1773">
                  <c:v>71.437626499277911</c:v>
                </c:pt>
                <c:pt idx="1774">
                  <c:v>71.446635569515564</c:v>
                </c:pt>
                <c:pt idx="1775">
                  <c:v>71.455647547050717</c:v>
                </c:pt>
                <c:pt idx="1776">
                  <c:v>71.464662440582899</c:v>
                </c:pt>
                <c:pt idx="1777">
                  <c:v>71.47368025882723</c:v>
                </c:pt>
                <c:pt idx="1778">
                  <c:v>71.482701010514432</c:v>
                </c:pt>
                <c:pt idx="1779">
                  <c:v>71.491724704390933</c:v>
                </c:pt>
                <c:pt idx="1780">
                  <c:v>71.500751349218888</c:v>
                </c:pt>
                <c:pt idx="1781">
                  <c:v>71.509780953776286</c:v>
                </c:pt>
                <c:pt idx="1782">
                  <c:v>71.518813526857016</c:v>
                </c:pt>
                <c:pt idx="1783">
                  <c:v>71.527849077270915</c:v>
                </c:pt>
                <c:pt idx="1784">
                  <c:v>71.536887613843845</c:v>
                </c:pt>
                <c:pt idx="1785">
                  <c:v>71.545929145417759</c:v>
                </c:pt>
                <c:pt idx="1786">
                  <c:v>71.55497368085075</c:v>
                </c:pt>
                <c:pt idx="1787">
                  <c:v>71.564021229017172</c:v>
                </c:pt>
                <c:pt idx="1788">
                  <c:v>71.573071798807646</c:v>
                </c:pt>
                <c:pt idx="1789">
                  <c:v>71.582125399129197</c:v>
                </c:pt>
                <c:pt idx="1790">
                  <c:v>71.591182038905245</c:v>
                </c:pt>
                <c:pt idx="1791">
                  <c:v>71.600241727075726</c:v>
                </c:pt>
                <c:pt idx="1792">
                  <c:v>71.609304472597131</c:v>
                </c:pt>
                <c:pt idx="1793">
                  <c:v>71.618370284442634</c:v>
                </c:pt>
                <c:pt idx="1794">
                  <c:v>71.627439171602092</c:v>
                </c:pt>
                <c:pt idx="1795">
                  <c:v>71.636511143082146</c:v>
                </c:pt>
                <c:pt idx="1796">
                  <c:v>71.645586207906305</c:v>
                </c:pt>
                <c:pt idx="1797">
                  <c:v>71.654664375115004</c:v>
                </c:pt>
                <c:pt idx="1798">
                  <c:v>71.663745653765631</c:v>
                </c:pt>
                <c:pt idx="1799">
                  <c:v>71.672830052932682</c:v>
                </c:pt>
                <c:pt idx="1800">
                  <c:v>71.681917581707793</c:v>
                </c:pt>
                <c:pt idx="1801">
                  <c:v>71.691008249199811</c:v>
                </c:pt>
                <c:pt idx="1802">
                  <c:v>71.700102064534832</c:v>
                </c:pt>
                <c:pt idx="1803">
                  <c:v>71.709199036856333</c:v>
                </c:pt>
                <c:pt idx="1804">
                  <c:v>71.718299175325228</c:v>
                </c:pt>
                <c:pt idx="1805">
                  <c:v>71.72740248911991</c:v>
                </c:pt>
                <c:pt idx="1806">
                  <c:v>71.736508987436366</c:v>
                </c:pt>
                <c:pt idx="1807">
                  <c:v>71.745618679488217</c:v>
                </c:pt>
                <c:pt idx="1808">
                  <c:v>71.754731574506806</c:v>
                </c:pt>
                <c:pt idx="1809">
                  <c:v>71.763847681741282</c:v>
                </c:pt>
                <c:pt idx="1810">
                  <c:v>71.772967010458686</c:v>
                </c:pt>
                <c:pt idx="1811">
                  <c:v>71.782089569943935</c:v>
                </c:pt>
                <c:pt idx="1812">
                  <c:v>71.791215369500051</c:v>
                </c:pt>
                <c:pt idx="1813">
                  <c:v>71.800344418448105</c:v>
                </c:pt>
                <c:pt idx="1814">
                  <c:v>71.809476726127343</c:v>
                </c:pt>
                <c:pt idx="1815">
                  <c:v>71.818612301895257</c:v>
                </c:pt>
                <c:pt idx="1816">
                  <c:v>71.827751155127686</c:v>
                </c:pt>
                <c:pt idx="1817">
                  <c:v>71.836893295218843</c:v>
                </c:pt>
                <c:pt idx="1818">
                  <c:v>71.846038731581473</c:v>
                </c:pt>
                <c:pt idx="1819">
                  <c:v>71.855187473646779</c:v>
                </c:pt>
                <c:pt idx="1820">
                  <c:v>71.864339530864697</c:v>
                </c:pt>
                <c:pt idx="1821">
                  <c:v>71.873494912703819</c:v>
                </c:pt>
                <c:pt idx="1822">
                  <c:v>71.882653628651525</c:v>
                </c:pt>
                <c:pt idx="1823">
                  <c:v>71.891815688214081</c:v>
                </c:pt>
                <c:pt idx="1824">
                  <c:v>71.900981100916709</c:v>
                </c:pt>
                <c:pt idx="1825">
                  <c:v>71.910149876303635</c:v>
                </c:pt>
                <c:pt idx="1826">
                  <c:v>71.919322023938179</c:v>
                </c:pt>
                <c:pt idx="1827">
                  <c:v>71.928497553402877</c:v>
                </c:pt>
                <c:pt idx="1828">
                  <c:v>71.937676474299522</c:v>
                </c:pt>
                <c:pt idx="1829">
                  <c:v>71.946858796249217</c:v>
                </c:pt>
                <c:pt idx="1830">
                  <c:v>71.956044528892562</c:v>
                </c:pt>
                <c:pt idx="1831">
                  <c:v>71.965233681889586</c:v>
                </c:pt>
                <c:pt idx="1832">
                  <c:v>71.974426264919956</c:v>
                </c:pt>
                <c:pt idx="1833">
                  <c:v>71.983622287682991</c:v>
                </c:pt>
                <c:pt idx="1834">
                  <c:v>71.992821759897765</c:v>
                </c:pt>
                <c:pt idx="1835">
                  <c:v>72.002024691303191</c:v>
                </c:pt>
                <c:pt idx="1836">
                  <c:v>72.011231091658075</c:v>
                </c:pt>
                <c:pt idx="1837">
                  <c:v>72.020440970741291</c:v>
                </c:pt>
                <c:pt idx="1838">
                  <c:v>72.029654338351705</c:v>
                </c:pt>
                <c:pt idx="1839">
                  <c:v>72.038871204308393</c:v>
                </c:pt>
                <c:pt idx="1840">
                  <c:v>72.048091578450723</c:v>
                </c:pt>
                <c:pt idx="1841">
                  <c:v>72.057315470638315</c:v>
                </c:pt>
                <c:pt idx="1842">
                  <c:v>72.066542890751279</c:v>
                </c:pt>
                <c:pt idx="1843">
                  <c:v>72.075773848690204</c:v>
                </c:pt>
                <c:pt idx="1844">
                  <c:v>72.085008354376271</c:v>
                </c:pt>
                <c:pt idx="1845">
                  <c:v>72.09424641775135</c:v>
                </c:pt>
                <c:pt idx="1846">
                  <c:v>72.103488048778033</c:v>
                </c:pt>
                <c:pt idx="1847">
                  <c:v>72.112733257439828</c:v>
                </c:pt>
                <c:pt idx="1848">
                  <c:v>72.121982053741121</c:v>
                </c:pt>
                <c:pt idx="1849">
                  <c:v>72.131234447707357</c:v>
                </c:pt>
                <c:pt idx="1850">
                  <c:v>72.140490449385098</c:v>
                </c:pt>
                <c:pt idx="1851">
                  <c:v>72.149750068842053</c:v>
                </c:pt>
                <c:pt idx="1852">
                  <c:v>72.159013316167304</c:v>
                </c:pt>
                <c:pt idx="1853">
                  <c:v>72.168280201471219</c:v>
                </c:pt>
                <c:pt idx="1854">
                  <c:v>72.177550734885713</c:v>
                </c:pt>
                <c:pt idx="1855">
                  <c:v>72.186824926564171</c:v>
                </c:pt>
                <c:pt idx="1856">
                  <c:v>72.196102786681735</c:v>
                </c:pt>
                <c:pt idx="1857">
                  <c:v>72.205384325435176</c:v>
                </c:pt>
                <c:pt idx="1858">
                  <c:v>72.214669553043151</c:v>
                </c:pt>
                <c:pt idx="1859">
                  <c:v>72.223958479746216</c:v>
                </c:pt>
                <c:pt idx="1860">
                  <c:v>72.233251115806951</c:v>
                </c:pt>
                <c:pt idx="1861">
                  <c:v>72.242547471510008</c:v>
                </c:pt>
                <c:pt idx="1862">
                  <c:v>72.251847557162279</c:v>
                </c:pt>
                <c:pt idx="1863">
                  <c:v>72.26115138309288</c:v>
                </c:pt>
                <c:pt idx="1864">
                  <c:v>72.270458959653354</c:v>
                </c:pt>
                <c:pt idx="1865">
                  <c:v>72.279770297217709</c:v>
                </c:pt>
                <c:pt idx="1866">
                  <c:v>72.28908540618248</c:v>
                </c:pt>
                <c:pt idx="1867">
                  <c:v>72.298404296966936</c:v>
                </c:pt>
                <c:pt idx="1868">
                  <c:v>72.30772698001303</c:v>
                </c:pt>
                <c:pt idx="1869">
                  <c:v>72.317053465785605</c:v>
                </c:pt>
                <c:pt idx="1870">
                  <c:v>72.32638376477243</c:v>
                </c:pt>
                <c:pt idx="1871">
                  <c:v>72.335717887484336</c:v>
                </c:pt>
                <c:pt idx="1872">
                  <c:v>72.34505584445526</c:v>
                </c:pt>
                <c:pt idx="1873">
                  <c:v>72.35439764624239</c:v>
                </c:pt>
                <c:pt idx="1874">
                  <c:v>72.363743303426261</c:v>
                </c:pt>
                <c:pt idx="1875">
                  <c:v>72.373092826610815</c:v>
                </c:pt>
                <c:pt idx="1876">
                  <c:v>72.382446226423525</c:v>
                </c:pt>
                <c:pt idx="1877">
                  <c:v>72.391803513515484</c:v>
                </c:pt>
                <c:pt idx="1878">
                  <c:v>72.401164698561544</c:v>
                </c:pt>
                <c:pt idx="1879">
                  <c:v>72.410529792260334</c:v>
                </c:pt>
                <c:pt idx="1880">
                  <c:v>72.419898805334412</c:v>
                </c:pt>
                <c:pt idx="1881">
                  <c:v>72.429271748530383</c:v>
                </c:pt>
                <c:pt idx="1882">
                  <c:v>72.438648632618978</c:v>
                </c:pt>
                <c:pt idx="1883">
                  <c:v>72.448029468395106</c:v>
                </c:pt>
                <c:pt idx="1884">
                  <c:v>72.457414266678057</c:v>
                </c:pt>
                <c:pt idx="1885">
                  <c:v>72.466803038311525</c:v>
                </c:pt>
                <c:pt idx="1886">
                  <c:v>72.476195794163715</c:v>
                </c:pt>
                <c:pt idx="1887">
                  <c:v>72.485592545127503</c:v>
                </c:pt>
                <c:pt idx="1888">
                  <c:v>72.494993302120491</c:v>
                </c:pt>
                <c:pt idx="1889">
                  <c:v>72.504398076085081</c:v>
                </c:pt>
                <c:pt idx="1890">
                  <c:v>72.513806877988671</c:v>
                </c:pt>
                <c:pt idx="1891">
                  <c:v>72.523219718823697</c:v>
                </c:pt>
                <c:pt idx="1892">
                  <c:v>72.532636609607707</c:v>
                </c:pt>
                <c:pt idx="1893">
                  <c:v>72.542057561383558</c:v>
                </c:pt>
                <c:pt idx="1894">
                  <c:v>72.551482585219432</c:v>
                </c:pt>
                <c:pt idx="1895">
                  <c:v>72.560911692209046</c:v>
                </c:pt>
                <c:pt idx="1896">
                  <c:v>72.570344893471628</c:v>
                </c:pt>
                <c:pt idx="1897">
                  <c:v>72.57978220015211</c:v>
                </c:pt>
                <c:pt idx="1898">
                  <c:v>72.589223623421248</c:v>
                </c:pt>
                <c:pt idx="1899">
                  <c:v>72.598669174475674</c:v>
                </c:pt>
                <c:pt idx="1900">
                  <c:v>72.608118864538014</c:v>
                </c:pt>
                <c:pt idx="1901">
                  <c:v>72.617572704857068</c:v>
                </c:pt>
                <c:pt idx="1902">
                  <c:v>72.627030706707814</c:v>
                </c:pt>
                <c:pt idx="1903">
                  <c:v>72.636492881391604</c:v>
                </c:pt>
                <c:pt idx="1904">
                  <c:v>72.645959240236209</c:v>
                </c:pt>
                <c:pt idx="1905">
                  <c:v>72.655429794596031</c:v>
                </c:pt>
                <c:pt idx="1906">
                  <c:v>72.664904555852075</c:v>
                </c:pt>
                <c:pt idx="1907">
                  <c:v>72.674383535412147</c:v>
                </c:pt>
                <c:pt idx="1908">
                  <c:v>72.683866744711011</c:v>
                </c:pt>
                <c:pt idx="1909">
                  <c:v>72.693354195210347</c:v>
                </c:pt>
                <c:pt idx="1910">
                  <c:v>72.702845898399062</c:v>
                </c:pt>
                <c:pt idx="1911">
                  <c:v>72.712341865793249</c:v>
                </c:pt>
                <c:pt idx="1912">
                  <c:v>72.721842108936357</c:v>
                </c:pt>
                <c:pt idx="1913">
                  <c:v>72.731346639399348</c:v>
                </c:pt>
                <c:pt idx="1914">
                  <c:v>72.740855468780751</c:v>
                </c:pt>
                <c:pt idx="1915">
                  <c:v>72.750368608706765</c:v>
                </c:pt>
                <c:pt idx="1916">
                  <c:v>72.75988607083147</c:v>
                </c:pt>
                <c:pt idx="1917">
                  <c:v>72.769407866836872</c:v>
                </c:pt>
                <c:pt idx="1918">
                  <c:v>72.778934008432998</c:v>
                </c:pt>
                <c:pt idx="1919">
                  <c:v>72.7884645073581</c:v>
                </c:pt>
                <c:pt idx="1920">
                  <c:v>72.797999375378708</c:v>
                </c:pt>
                <c:pt idx="1921">
                  <c:v>72.807538624289762</c:v>
                </c:pt>
                <c:pt idx="1922">
                  <c:v>72.817082265914777</c:v>
                </c:pt>
                <c:pt idx="1923">
                  <c:v>72.826630312105848</c:v>
                </c:pt>
                <c:pt idx="1924">
                  <c:v>72.836182774743946</c:v>
                </c:pt>
                <c:pt idx="1925">
                  <c:v>72.845739665738861</c:v>
                </c:pt>
                <c:pt idx="1926">
                  <c:v>72.85530099702946</c:v>
                </c:pt>
                <c:pt idx="1927">
                  <c:v>72.864866780583753</c:v>
                </c:pt>
                <c:pt idx="1928">
                  <c:v>72.874437028398987</c:v>
                </c:pt>
                <c:pt idx="1929">
                  <c:v>72.884011752501848</c:v>
                </c:pt>
                <c:pt idx="1930">
                  <c:v>72.893590964948515</c:v>
                </c:pt>
                <c:pt idx="1931">
                  <c:v>72.903174677824836</c:v>
                </c:pt>
                <c:pt idx="1932">
                  <c:v>72.912762903246417</c:v>
                </c:pt>
                <c:pt idx="1933">
                  <c:v>72.92235565335875</c:v>
                </c:pt>
                <c:pt idx="1934">
                  <c:v>72.93195294033741</c:v>
                </c:pt>
                <c:pt idx="1935">
                  <c:v>72.941554776388045</c:v>
                </c:pt>
                <c:pt idx="1936">
                  <c:v>72.951161173746669</c:v>
                </c:pt>
                <c:pt idx="1937">
                  <c:v>72.960772144679652</c:v>
                </c:pt>
                <c:pt idx="1938">
                  <c:v>72.970387701483915</c:v>
                </c:pt>
                <c:pt idx="1939">
                  <c:v>72.980007856487106</c:v>
                </c:pt>
                <c:pt idx="1940">
                  <c:v>72.989632622047623</c:v>
                </c:pt>
                <c:pt idx="1941">
                  <c:v>72.999262010554773</c:v>
                </c:pt>
                <c:pt idx="1942">
                  <c:v>73.008896034429029</c:v>
                </c:pt>
                <c:pt idx="1943">
                  <c:v>73.018534706121983</c:v>
                </c:pt>
                <c:pt idx="1944">
                  <c:v>73.028178038116579</c:v>
                </c:pt>
                <c:pt idx="1945">
                  <c:v>73.037826042927264</c:v>
                </c:pt>
                <c:pt idx="1946">
                  <c:v>73.047478733100036</c:v>
                </c:pt>
                <c:pt idx="1947">
                  <c:v>73.057136121212707</c:v>
                </c:pt>
                <c:pt idx="1948">
                  <c:v>73.066798219874869</c:v>
                </c:pt>
                <c:pt idx="1949">
                  <c:v>73.076465041728213</c:v>
                </c:pt>
                <c:pt idx="1950">
                  <c:v>73.086136599446547</c:v>
                </c:pt>
                <c:pt idx="1951">
                  <c:v>73.095812905735926</c:v>
                </c:pt>
                <c:pt idx="1952">
                  <c:v>73.105493973334916</c:v>
                </c:pt>
                <c:pt idx="1953">
                  <c:v>73.115179815014585</c:v>
                </c:pt>
                <c:pt idx="1954">
                  <c:v>73.124870443578729</c:v>
                </c:pt>
                <c:pt idx="1955">
                  <c:v>73.134565871864012</c:v>
                </c:pt>
                <c:pt idx="1956">
                  <c:v>73.144266112740041</c:v>
                </c:pt>
                <c:pt idx="1957">
                  <c:v>73.15397117910959</c:v>
                </c:pt>
                <c:pt idx="1958">
                  <c:v>73.163681083908699</c:v>
                </c:pt>
                <c:pt idx="1959">
                  <c:v>73.173395840106821</c:v>
                </c:pt>
                <c:pt idx="1960">
                  <c:v>73.183115460706986</c:v>
                </c:pt>
                <c:pt idx="1961">
                  <c:v>73.192839958745921</c:v>
                </c:pt>
                <c:pt idx="1962">
                  <c:v>73.202569347294201</c:v>
                </c:pt>
                <c:pt idx="1963">
                  <c:v>73.212303639456394</c:v>
                </c:pt>
                <c:pt idx="1964">
                  <c:v>73.222042848371245</c:v>
                </c:pt>
                <c:pt idx="1965">
                  <c:v>73.231786987211763</c:v>
                </c:pt>
                <c:pt idx="1966">
                  <c:v>73.241536069185429</c:v>
                </c:pt>
                <c:pt idx="1967">
                  <c:v>73.251290107534302</c:v>
                </c:pt>
                <c:pt idx="1968">
                  <c:v>73.261049115535158</c:v>
                </c:pt>
                <c:pt idx="1969">
                  <c:v>73.270813106499702</c:v>
                </c:pt>
                <c:pt idx="1970">
                  <c:v>73.280582093774669</c:v>
                </c:pt>
                <c:pt idx="1971">
                  <c:v>73.290356090742009</c:v>
                </c:pt>
                <c:pt idx="1972">
                  <c:v>73.300135110818999</c:v>
                </c:pt>
                <c:pt idx="1973">
                  <c:v>73.309919167458432</c:v>
                </c:pt>
                <c:pt idx="1974">
                  <c:v>73.319708274148766</c:v>
                </c:pt>
                <c:pt idx="1975">
                  <c:v>73.32950244441426</c:v>
                </c:pt>
                <c:pt idx="1976">
                  <c:v>73.339301691815152</c:v>
                </c:pt>
                <c:pt idx="1977">
                  <c:v>73.349106029947805</c:v>
                </c:pt>
                <c:pt idx="1978">
                  <c:v>73.358915472444863</c:v>
                </c:pt>
                <c:pt idx="1979">
                  <c:v>73.368730032975421</c:v>
                </c:pt>
                <c:pt idx="1980">
                  <c:v>73.378549725245179</c:v>
                </c:pt>
                <c:pt idx="1981">
                  <c:v>73.388374562996589</c:v>
                </c:pt>
                <c:pt idx="1982">
                  <c:v>73.398204560009049</c:v>
                </c:pt>
                <c:pt idx="1983">
                  <c:v>73.40803973009902</c:v>
                </c:pt>
                <c:pt idx="1984">
                  <c:v>73.41788008712021</c:v>
                </c:pt>
                <c:pt idx="1985">
                  <c:v>73.427725644963758</c:v>
                </c:pt>
                <c:pt idx="1986">
                  <c:v>73.437576417558375</c:v>
                </c:pt>
                <c:pt idx="1987">
                  <c:v>73.447432418870505</c:v>
                </c:pt>
                <c:pt idx="1988">
                  <c:v>73.45729366290449</c:v>
                </c:pt>
                <c:pt idx="1989">
                  <c:v>73.467160163702758</c:v>
                </c:pt>
                <c:pt idx="1990">
                  <c:v>73.477031935345991</c:v>
                </c:pt>
                <c:pt idx="1991">
                  <c:v>73.486908991953271</c:v>
                </c:pt>
                <c:pt idx="1992">
                  <c:v>73.496791347682233</c:v>
                </c:pt>
                <c:pt idx="1993">
                  <c:v>73.506679016729294</c:v>
                </c:pt>
                <c:pt idx="1994">
                  <c:v>73.516572013329778</c:v>
                </c:pt>
                <c:pt idx="1995">
                  <c:v>73.526470351758121</c:v>
                </c:pt>
                <c:pt idx="1996">
                  <c:v>73.536374046327978</c:v>
                </c:pt>
                <c:pt idx="1997">
                  <c:v>73.546283111392469</c:v>
                </c:pt>
                <c:pt idx="1998">
                  <c:v>73.556197561344362</c:v>
                </c:pt>
                <c:pt idx="1999">
                  <c:v>73.566117410616144</c:v>
                </c:pt>
                <c:pt idx="2000" formatCode="General">
                  <c:v>73.576042673680305</c:v>
                </c:pt>
                <c:pt idx="2001" formatCode="General">
                  <c:v>73.585973365049497</c:v>
                </c:pt>
                <c:pt idx="2002" formatCode="General">
                  <c:v>73.59590949927663</c:v>
                </c:pt>
                <c:pt idx="2003" formatCode="General">
                  <c:v>73.605851090955198</c:v>
                </c:pt>
                <c:pt idx="2004" formatCode="General">
                  <c:v>73.615798154719286</c:v>
                </c:pt>
                <c:pt idx="2005" formatCode="General">
                  <c:v>73.625750705243888</c:v>
                </c:pt>
                <c:pt idx="2006" formatCode="General">
                  <c:v>73.635708757245041</c:v>
                </c:pt>
                <c:pt idx="2007" formatCode="General">
                  <c:v>73.645672325479993</c:v>
                </c:pt>
                <c:pt idx="2008" formatCode="General">
                  <c:v>73.655641424747401</c:v>
                </c:pt>
                <c:pt idx="2009" formatCode="General">
                  <c:v>73.665616069887534</c:v>
                </c:pt>
                <c:pt idx="2010" formatCode="General">
                  <c:v>73.675596275782382</c:v>
                </c:pt>
                <c:pt idx="2011" formatCode="General">
                  <c:v>73.685582057355987</c:v>
                </c:pt>
                <c:pt idx="2012" formatCode="General">
                  <c:v>73.695573429574495</c:v>
                </c:pt>
                <c:pt idx="2013" formatCode="General">
                  <c:v>73.705570407446373</c:v>
                </c:pt>
                <c:pt idx="2014" formatCode="General">
                  <c:v>73.715573006022652</c:v>
                </c:pt>
                <c:pt idx="2015" formatCode="General">
                  <c:v>73.725581240397091</c:v>
                </c:pt>
                <c:pt idx="2016" formatCode="General">
                  <c:v>73.735595125706354</c:v>
                </c:pt>
                <c:pt idx="2017" formatCode="General">
                  <c:v>73.745614677130177</c:v>
                </c:pt>
                <c:pt idx="2018" formatCode="General">
                  <c:v>73.755639909891642</c:v>
                </c:pt>
                <c:pt idx="2019" formatCode="General">
                  <c:v>73.765670839257311</c:v>
                </c:pt>
                <c:pt idx="2020" formatCode="General">
                  <c:v>73.77570748053742</c:v>
                </c:pt>
                <c:pt idx="2021" formatCode="General">
                  <c:v>73.785749849086116</c:v>
                </c:pt>
                <c:pt idx="2022" formatCode="General">
                  <c:v>73.795797960301613</c:v>
                </c:pt>
                <c:pt idx="2023" formatCode="General">
                  <c:v>73.805851829626405</c:v>
                </c:pt>
                <c:pt idx="2024" formatCode="General">
                  <c:v>73.815911472547498</c:v>
                </c:pt>
                <c:pt idx="2025" formatCode="General">
                  <c:v>73.825976904596558</c:v>
                </c:pt>
                <c:pt idx="2026" formatCode="General">
                  <c:v>73.836048141350133</c:v>
                </c:pt>
                <c:pt idx="2027" formatCode="General">
                  <c:v>73.846125198429874</c:v>
                </c:pt>
                <c:pt idx="2028" formatCode="General">
                  <c:v>73.856208091502722</c:v>
                </c:pt>
                <c:pt idx="2029" formatCode="General">
                  <c:v>73.866296836281109</c:v>
                </c:pt>
                <c:pt idx="2030" formatCode="General">
                  <c:v>73.876391448523165</c:v>
                </c:pt>
                <c:pt idx="2031" formatCode="General">
                  <c:v>73.886491944032969</c:v>
                </c:pt>
                <c:pt idx="2032" formatCode="General">
                  <c:v>73.896598338660681</c:v>
                </c:pt>
                <c:pt idx="2033" formatCode="General">
                  <c:v>73.906710648302791</c:v>
                </c:pt>
                <c:pt idx="2034" formatCode="General">
                  <c:v>73.916828888902373</c:v>
                </c:pt>
                <c:pt idx="2035" formatCode="General">
                  <c:v>73.926953076449223</c:v>
                </c:pt>
                <c:pt idx="2036" formatCode="General">
                  <c:v>73.937083226980093</c:v>
                </c:pt>
                <c:pt idx="2037" formatCode="General">
                  <c:v>73.947219356578927</c:v>
                </c:pt>
                <c:pt idx="2038" formatCode="General">
                  <c:v>73.957361481377077</c:v>
                </c:pt>
                <c:pt idx="2039" formatCode="General">
                  <c:v>73.967509617553503</c:v>
                </c:pt>
                <c:pt idx="2040" formatCode="General">
                  <c:v>73.977663781334968</c:v>
                </c:pt>
                <c:pt idx="2041" formatCode="General">
                  <c:v>73.987823988996325</c:v>
                </c:pt>
                <c:pt idx="2042" formatCode="General">
                  <c:v>73.997990256860675</c:v>
                </c:pt>
                <c:pt idx="2043" formatCode="General">
                  <c:v>74.008162601299588</c:v>
                </c:pt>
                <c:pt idx="2044" formatCode="General">
                  <c:v>74.018341038733396</c:v>
                </c:pt>
                <c:pt idx="2045" formatCode="General">
                  <c:v>74.028525585631343</c:v>
                </c:pt>
                <c:pt idx="2046" formatCode="General">
                  <c:v>74.038716258511798</c:v>
                </c:pt>
                <c:pt idx="2047" formatCode="General">
                  <c:v>74.048913073942586</c:v>
                </c:pt>
                <c:pt idx="2048" formatCode="General">
                  <c:v>74.0591160485411</c:v>
                </c:pt>
                <c:pt idx="2049" formatCode="General">
                  <c:v>74.069325198974596</c:v>
                </c:pt>
                <c:pt idx="2050" formatCode="General">
                  <c:v>74.079540541960384</c:v>
                </c:pt>
                <c:pt idx="2051" formatCode="General">
                  <c:v>74.089762094266106</c:v>
                </c:pt>
                <c:pt idx="2052" formatCode="General">
                  <c:v>74.099989872709926</c:v>
                </c:pt>
                <c:pt idx="2053" formatCode="General">
                  <c:v>74.110223894160768</c:v>
                </c:pt>
                <c:pt idx="2054" formatCode="General">
                  <c:v>74.120464175538601</c:v>
                </c:pt>
                <c:pt idx="2055" formatCode="General">
                  <c:v>74.130710733814567</c:v>
                </c:pt>
                <c:pt idx="2056" formatCode="General">
                  <c:v>74.140963586011381</c:v>
                </c:pt>
                <c:pt idx="2057" formatCode="General">
                  <c:v>74.151222749203384</c:v>
                </c:pt>
                <c:pt idx="2058" formatCode="General">
                  <c:v>74.161488240516917</c:v>
                </c:pt>
                <c:pt idx="2059" formatCode="General">
                  <c:v>74.171760077130557</c:v>
                </c:pt>
                <c:pt idx="2060" formatCode="General">
                  <c:v>74.182038276275264</c:v>
                </c:pt>
                <c:pt idx="2061" formatCode="General">
                  <c:v>74.192322855234721</c:v>
                </c:pt>
                <c:pt idx="2062" formatCode="General">
                  <c:v>74.202613831345531</c:v>
                </c:pt>
                <c:pt idx="2063" formatCode="General">
                  <c:v>74.212911221997487</c:v>
                </c:pt>
                <c:pt idx="2064" formatCode="General">
                  <c:v>74.22321504463379</c:v>
                </c:pt>
                <c:pt idx="2065" formatCode="General">
                  <c:v>74.233525316751326</c:v>
                </c:pt>
                <c:pt idx="2066" formatCode="General">
                  <c:v>74.24384205590097</c:v>
                </c:pt>
                <c:pt idx="2067" formatCode="General">
                  <c:v>74.254165279687669</c:v>
                </c:pt>
                <c:pt idx="2068" formatCode="General">
                  <c:v>74.264495005770897</c:v>
                </c:pt>
                <c:pt idx="2069" formatCode="General">
                  <c:v>74.274831251864782</c:v>
                </c:pt>
                <c:pt idx="2070" formatCode="General">
                  <c:v>74.285174035738407</c:v>
                </c:pt>
                <c:pt idx="2071" formatCode="General">
                  <c:v>74.295523375216064</c:v>
                </c:pt>
                <c:pt idx="2072" formatCode="General">
                  <c:v>74.305879288177508</c:v>
                </c:pt>
                <c:pt idx="2073" formatCode="General">
                  <c:v>74.316241792558216</c:v>
                </c:pt>
                <c:pt idx="2074" formatCode="General">
                  <c:v>74.326610906349671</c:v>
                </c:pt>
                <c:pt idx="2075" formatCode="General">
                  <c:v>74.336986647599616</c:v>
                </c:pt>
                <c:pt idx="2076" formatCode="General">
                  <c:v>74.347369034412282</c:v>
                </c:pt>
                <c:pt idx="2077" formatCode="General">
                  <c:v>74.357758084948699</c:v>
                </c:pt>
                <c:pt idx="2078" formatCode="General">
                  <c:v>74.368153817426986</c:v>
                </c:pt>
                <c:pt idx="2079" formatCode="General">
                  <c:v>74.378556250122543</c:v>
                </c:pt>
                <c:pt idx="2080" formatCode="General">
                  <c:v>74.388965401368409</c:v>
                </c:pt>
                <c:pt idx="2081" formatCode="General">
                  <c:v>74.399381289555464</c:v>
                </c:pt>
                <c:pt idx="2082" formatCode="General">
                  <c:v>74.409803933132764</c:v>
                </c:pt>
                <c:pt idx="2083" formatCode="General">
                  <c:v>74.420233350607745</c:v>
                </c:pt>
                <c:pt idx="2084" formatCode="General">
                  <c:v>74.430669560546605</c:v>
                </c:pt>
                <c:pt idx="2085" formatCode="General">
                  <c:v>74.441112581574458</c:v>
                </c:pt>
                <c:pt idx="2086" formatCode="General">
                  <c:v>74.451562432375709</c:v>
                </c:pt>
                <c:pt idx="2087" formatCode="General">
                  <c:v>74.462019131694362</c:v>
                </c:pt>
                <c:pt idx="2088" formatCode="General">
                  <c:v>74.472482698334133</c:v>
                </c:pt>
                <c:pt idx="2089" formatCode="General">
                  <c:v>74.482953151158966</c:v>
                </c:pt>
                <c:pt idx="2090" formatCode="General">
                  <c:v>74.493430509093145</c:v>
                </c:pt>
                <c:pt idx="2091" formatCode="General">
                  <c:v>74.503914791121687</c:v>
                </c:pt>
                <c:pt idx="2092" formatCode="General">
                  <c:v>74.51440601629055</c:v>
                </c:pt>
                <c:pt idx="2093" formatCode="General">
                  <c:v>74.524904203706996</c:v>
                </c:pt>
                <c:pt idx="2094" formatCode="General">
                  <c:v>74.535409372539874</c:v>
                </c:pt>
                <c:pt idx="2095" formatCode="General">
                  <c:v>74.545921542019869</c:v>
                </c:pt>
                <c:pt idx="2096" formatCode="General">
                  <c:v>74.556440731439864</c:v>
                </c:pt>
                <c:pt idx="2097" formatCode="General">
                  <c:v>74.566966960155156</c:v>
                </c:pt>
                <c:pt idx="2098" formatCode="General">
                  <c:v>74.577500247583885</c:v>
                </c:pt>
                <c:pt idx="2099" formatCode="General">
                  <c:v>74.588040613207198</c:v>
                </c:pt>
                <c:pt idx="2100" formatCode="General">
                  <c:v>74.598588076569641</c:v>
                </c:pt>
                <c:pt idx="2101" formatCode="General">
                  <c:v>74.609142657279463</c:v>
                </c:pt>
                <c:pt idx="2102" formatCode="General">
                  <c:v>74.619704375008865</c:v>
                </c:pt>
                <c:pt idx="2103" formatCode="General">
                  <c:v>74.63027324949438</c:v>
                </c:pt>
                <c:pt idx="2104" formatCode="General">
                  <c:v>74.640849300537141</c:v>
                </c:pt>
                <c:pt idx="2105" formatCode="General">
                  <c:v>74.651432548003214</c:v>
                </c:pt>
                <c:pt idx="2106" formatCode="General">
                  <c:v>74.662023011823905</c:v>
                </c:pt>
                <c:pt idx="2107" formatCode="General">
                  <c:v>74.672620711996089</c:v>
                </c:pt>
                <c:pt idx="2108" formatCode="General">
                  <c:v>74.683225668582523</c:v>
                </c:pt>
                <c:pt idx="2109" formatCode="General">
                  <c:v>74.693837901712143</c:v>
                </c:pt>
                <c:pt idx="2110" formatCode="General">
                  <c:v>74.704457431580465</c:v>
                </c:pt>
                <c:pt idx="2111" formatCode="General">
                  <c:v>74.715084278449794</c:v>
                </c:pt>
                <c:pt idx="2112" formatCode="General">
                  <c:v>74.725718462649667</c:v>
                </c:pt>
                <c:pt idx="2113" formatCode="General">
                  <c:v>74.736360004577094</c:v>
                </c:pt>
                <c:pt idx="2114" formatCode="General">
                  <c:v>74.747008924696942</c:v>
                </c:pt>
                <c:pt idx="2115" formatCode="General">
                  <c:v>74.757665243542263</c:v>
                </c:pt>
                <c:pt idx="2116" formatCode="General">
                  <c:v>74.768328981714561</c:v>
                </c:pt>
                <c:pt idx="2117" formatCode="General">
                  <c:v>74.779000159884291</c:v>
                </c:pt>
                <c:pt idx="2118" formatCode="General">
                  <c:v>74.789678798790973</c:v>
                </c:pt>
                <c:pt idx="2119" formatCode="General">
                  <c:v>74.800364919243734</c:v>
                </c:pt>
                <c:pt idx="2120" formatCode="General">
                  <c:v>74.811058542121557</c:v>
                </c:pt>
                <c:pt idx="2121" formatCode="General">
                  <c:v>74.821759688373618</c:v>
                </c:pt>
                <c:pt idx="2122" formatCode="General">
                  <c:v>74.832468379019673</c:v>
                </c:pt>
                <c:pt idx="2123" formatCode="General">
                  <c:v>74.843184635150379</c:v>
                </c:pt>
                <c:pt idx="2124" formatCode="General">
                  <c:v>74.853908477927675</c:v>
                </c:pt>
                <c:pt idx="2125" formatCode="General">
                  <c:v>74.864639928585106</c:v>
                </c:pt>
                <c:pt idx="2126" formatCode="General">
                  <c:v>74.875379008428183</c:v>
                </c:pt>
                <c:pt idx="2127" formatCode="General">
                  <c:v>74.886125738834764</c:v>
                </c:pt>
                <c:pt idx="2128" formatCode="General">
                  <c:v>74.896880141255394</c:v>
                </c:pt>
                <c:pt idx="2129" formatCode="General">
                  <c:v>74.907642237213665</c:v>
                </c:pt>
                <c:pt idx="2130" formatCode="General">
                  <c:v>74.918412048306621</c:v>
                </c:pt>
                <c:pt idx="2131" formatCode="General">
                  <c:v>74.929189596205035</c:v>
                </c:pt>
                <c:pt idx="2132" formatCode="General">
                  <c:v>74.939974902653901</c:v>
                </c:pt>
                <c:pt idx="2133" formatCode="General">
                  <c:v>74.950767989472681</c:v>
                </c:pt>
                <c:pt idx="2134" formatCode="General">
                  <c:v>74.961568878555767</c:v>
                </c:pt>
                <c:pt idx="2135" formatCode="General">
                  <c:v>74.972377591872856</c:v>
                </c:pt>
                <c:pt idx="2136" formatCode="General">
                  <c:v>74.983194151469249</c:v>
                </c:pt>
                <c:pt idx="2137" formatCode="General">
                  <c:v>74.994018579466285</c:v>
                </c:pt>
                <c:pt idx="2138" formatCode="General">
                  <c:v>75.004850898061775</c:v>
                </c:pt>
                <c:pt idx="2139" formatCode="General">
                  <c:v>75.015691129530282</c:v>
                </c:pt>
                <c:pt idx="2140" formatCode="General">
                  <c:v>75.026539296223589</c:v>
                </c:pt>
                <c:pt idx="2141" formatCode="General">
                  <c:v>75.037395420571031</c:v>
                </c:pt>
                <c:pt idx="2142" formatCode="General">
                  <c:v>75.04825952507997</c:v>
                </c:pt>
                <c:pt idx="2143" formatCode="General">
                  <c:v>75.05913163233609</c:v>
                </c:pt>
                <c:pt idx="2144" formatCode="General">
                  <c:v>75.070011765003855</c:v>
                </c:pt>
                <c:pt idx="2145" formatCode="General">
                  <c:v>75.0808999458269</c:v>
                </c:pt>
                <c:pt idx="2146" formatCode="General">
                  <c:v>75.091796197628426</c:v>
                </c:pt>
                <c:pt idx="2147" formatCode="General">
                  <c:v>75.102700543311613</c:v>
                </c:pt>
                <c:pt idx="2148" formatCode="General">
                  <c:v>75.113613005860032</c:v>
                </c:pt>
                <c:pt idx="2149" formatCode="General">
                  <c:v>75.124533608338012</c:v>
                </c:pt>
                <c:pt idx="2150" formatCode="General">
                  <c:v>75.135462373891116</c:v>
                </c:pt>
                <c:pt idx="2151" formatCode="General">
                  <c:v>75.146399325746529</c:v>
                </c:pt>
                <c:pt idx="2152" formatCode="General">
                  <c:v>75.157344487213436</c:v>
                </c:pt>
                <c:pt idx="2153" formatCode="General">
                  <c:v>75.168297881683529</c:v>
                </c:pt>
                <c:pt idx="2154" formatCode="General">
                  <c:v>75.179259532631363</c:v>
                </c:pt>
                <c:pt idx="2155" formatCode="General">
                  <c:v>75.190229463614756</c:v>
                </c:pt>
                <c:pt idx="2156" formatCode="General">
                  <c:v>75.201207698275326</c:v>
                </c:pt>
                <c:pt idx="2157" formatCode="General">
                  <c:v>75.212194260338805</c:v>
                </c:pt>
                <c:pt idx="2158" formatCode="General">
                  <c:v>75.223189173615566</c:v>
                </c:pt>
                <c:pt idx="2159" formatCode="General">
                  <c:v>75.234192462000976</c:v>
                </c:pt>
                <c:pt idx="2160" formatCode="General">
                  <c:v>75.24520414947591</c:v>
                </c:pt>
                <c:pt idx="2161" formatCode="General">
                  <c:v>75.256224260107146</c:v>
                </c:pt>
                <c:pt idx="2162" formatCode="General">
                  <c:v>75.267252818047808</c:v>
                </c:pt>
                <c:pt idx="2163" formatCode="General">
                  <c:v>75.278289847537891</c:v>
                </c:pt>
                <c:pt idx="2164" formatCode="General">
                  <c:v>75.289335372904532</c:v>
                </c:pt>
                <c:pt idx="2165" formatCode="General">
                  <c:v>75.300389418562716</c:v>
                </c:pt>
                <c:pt idx="2166" formatCode="General">
                  <c:v>75.311452009015511</c:v>
                </c:pt>
                <c:pt idx="2167" formatCode="General">
                  <c:v>75.322523168854644</c:v>
                </c:pt>
                <c:pt idx="2168" formatCode="General">
                  <c:v>75.333602922760903</c:v>
                </c:pt>
                <c:pt idx="2169" formatCode="General">
                  <c:v>75.344691295504688</c:v>
                </c:pt>
                <c:pt idx="2170" formatCode="General">
                  <c:v>75.35578831194637</c:v>
                </c:pt>
                <c:pt idx="2171" formatCode="General">
                  <c:v>75.366893997036854</c:v>
                </c:pt>
                <c:pt idx="2172" formatCode="General">
                  <c:v>75.378008375817984</c:v>
                </c:pt>
                <c:pt idx="2173" formatCode="General">
                  <c:v>75.389131473423063</c:v>
                </c:pt>
                <c:pt idx="2174" formatCode="General">
                  <c:v>75.400263315077325</c:v>
                </c:pt>
                <c:pt idx="2175" formatCode="General">
                  <c:v>75.41140392609843</c:v>
                </c:pt>
                <c:pt idx="2176" formatCode="General">
                  <c:v>75.422553331896907</c:v>
                </c:pt>
                <c:pt idx="2177" formatCode="General">
                  <c:v>75.43371155797665</c:v>
                </c:pt>
                <c:pt idx="2178" formatCode="General">
                  <c:v>75.444878629935516</c:v>
                </c:pt>
                <c:pt idx="2179" formatCode="General">
                  <c:v>75.456054573465678</c:v>
                </c:pt>
                <c:pt idx="2180" formatCode="General">
                  <c:v>75.467239414354168</c:v>
                </c:pt>
                <c:pt idx="2181" formatCode="General">
                  <c:v>75.478433178483428</c:v>
                </c:pt>
                <c:pt idx="2182" formatCode="General">
                  <c:v>75.489635891831796</c:v>
                </c:pt>
                <c:pt idx="2183" formatCode="General">
                  <c:v>75.500847580473987</c:v>
                </c:pt>
                <c:pt idx="2184" formatCode="General">
                  <c:v>75.512068270581594</c:v>
                </c:pt>
                <c:pt idx="2185" formatCode="General">
                  <c:v>75.523297988423678</c:v>
                </c:pt>
                <c:pt idx="2186" formatCode="General">
                  <c:v>75.534536760367232</c:v>
                </c:pt>
                <c:pt idx="2187" formatCode="General">
                  <c:v>75.545784612877682</c:v>
                </c:pt>
                <c:pt idx="2188" formatCode="General">
                  <c:v>75.557041572519481</c:v>
                </c:pt>
                <c:pt idx="2189" formatCode="General">
                  <c:v>75.568307665956581</c:v>
                </c:pt>
                <c:pt idx="2190" formatCode="General">
                  <c:v>75.579582919952969</c:v>
                </c:pt>
                <c:pt idx="2191" formatCode="General">
                  <c:v>75.590867361373256</c:v>
                </c:pt>
                <c:pt idx="2192" formatCode="General">
                  <c:v>75.602161017183192</c:v>
                </c:pt>
                <c:pt idx="2193" formatCode="General">
                  <c:v>75.613463914450151</c:v>
                </c:pt>
                <c:pt idx="2194" formatCode="General">
                  <c:v>75.624776080343764</c:v>
                </c:pt>
                <c:pt idx="2195" formatCode="General">
                  <c:v>75.63609754213644</c:v>
                </c:pt>
                <c:pt idx="2196" formatCode="General">
                  <c:v>75.647428327203869</c:v>
                </c:pt>
                <c:pt idx="2197" formatCode="General">
                  <c:v>75.658768463025694</c:v>
                </c:pt>
                <c:pt idx="2198" formatCode="General">
                  <c:v>75.670117977185939</c:v>
                </c:pt>
                <c:pt idx="2199" formatCode="General">
                  <c:v>75.681476897373699</c:v>
                </c:pt>
                <c:pt idx="2200" formatCode="General">
                  <c:v>75.692845251383616</c:v>
                </c:pt>
                <c:pt idx="2201" formatCode="General">
                  <c:v>75.704223067116473</c:v>
                </c:pt>
                <c:pt idx="2202" formatCode="General">
                  <c:v>75.715610372579846</c:v>
                </c:pt>
                <c:pt idx="2203" formatCode="General">
                  <c:v>75.727007195888575</c:v>
                </c:pt>
                <c:pt idx="2204" formatCode="General">
                  <c:v>75.738413565265418</c:v>
                </c:pt>
                <c:pt idx="2205" formatCode="General">
                  <c:v>75.749829509041646</c:v>
                </c:pt>
                <c:pt idx="2206" formatCode="General">
                  <c:v>75.761255055657571</c:v>
                </c:pt>
                <c:pt idx="2207" formatCode="General">
                  <c:v>75.772690233663198</c:v>
                </c:pt>
                <c:pt idx="2208" formatCode="General">
                  <c:v>75.784135071718836</c:v>
                </c:pt>
                <c:pt idx="2209" formatCode="General">
                  <c:v>75.795589598595669</c:v>
                </c:pt>
                <c:pt idx="2210" formatCode="General">
                  <c:v>75.807053843176348</c:v>
                </c:pt>
                <c:pt idx="2211" formatCode="General">
                  <c:v>75.818527834455693</c:v>
                </c:pt>
                <c:pt idx="2212" formatCode="General">
                  <c:v>75.830011601541202</c:v>
                </c:pt>
                <c:pt idx="2213" formatCode="General">
                  <c:v>75.841505173653744</c:v>
                </c:pt>
                <c:pt idx="2214" formatCode="General">
                  <c:v>75.853008580128161</c:v>
                </c:pt>
                <c:pt idx="2215" formatCode="General">
                  <c:v>75.86452185041388</c:v>
                </c:pt>
                <c:pt idx="2216" formatCode="General">
                  <c:v>75.876045014075615</c:v>
                </c:pt>
                <c:pt idx="2217" formatCode="General">
                  <c:v>75.887578100793917</c:v>
                </c:pt>
                <c:pt idx="2218" formatCode="General">
                  <c:v>75.899121140365907</c:v>
                </c:pt>
                <c:pt idx="2219" formatCode="General">
                  <c:v>75.910674162705817</c:v>
                </c:pt>
                <c:pt idx="2220" formatCode="General">
                  <c:v>75.922237197845746</c:v>
                </c:pt>
                <c:pt idx="2221" formatCode="General">
                  <c:v>75.933810275936281</c:v>
                </c:pt>
                <c:pt idx="2222" formatCode="General">
                  <c:v>75.945393427247126</c:v>
                </c:pt>
                <c:pt idx="2223" formatCode="General">
                  <c:v>75.956986682167795</c:v>
                </c:pt>
                <c:pt idx="2224" formatCode="General">
                  <c:v>75.968590071208325</c:v>
                </c:pt>
                <c:pt idx="2225" formatCode="General">
                  <c:v>75.980203624999845</c:v>
                </c:pt>
                <c:pt idx="2226" formatCode="General">
                  <c:v>75.991827374295369</c:v>
                </c:pt>
                <c:pt idx="2227" formatCode="General">
                  <c:v>76.003461349970408</c:v>
                </c:pt>
                <c:pt idx="2228" formatCode="General">
                  <c:v>76.015105583023697</c:v>
                </c:pt>
                <c:pt idx="2229" formatCode="General">
                  <c:v>76.02676010457786</c:v>
                </c:pt>
                <c:pt idx="2230" formatCode="General">
                  <c:v>76.038424945880138</c:v>
                </c:pt>
                <c:pt idx="2231" formatCode="General">
                  <c:v>76.050100138303065</c:v>
                </c:pt>
                <c:pt idx="2232" formatCode="General">
                  <c:v>76.06178571334523</c:v>
                </c:pt>
                <c:pt idx="2233" formatCode="General">
                  <c:v>76.073481702631923</c:v>
                </c:pt>
                <c:pt idx="2234" formatCode="General">
                  <c:v>76.085188137915864</c:v>
                </c:pt>
                <c:pt idx="2235" formatCode="General">
                  <c:v>76.096905051078011</c:v>
                </c:pt>
                <c:pt idx="2236" formatCode="General">
                  <c:v>76.108632474128171</c:v>
                </c:pt>
                <c:pt idx="2237" formatCode="General">
                  <c:v>76.1203704392058</c:v>
                </c:pt>
                <c:pt idx="2238" formatCode="General">
                  <c:v>76.132118978580763</c:v>
                </c:pt>
                <c:pt idx="2239" formatCode="General">
                  <c:v>76.143878124654023</c:v>
                </c:pt>
                <c:pt idx="2240" formatCode="General">
                  <c:v>76.155647909958418</c:v>
                </c:pt>
                <c:pt idx="2241" formatCode="General">
                  <c:v>76.167428367159431</c:v>
                </c:pt>
                <c:pt idx="2242" formatCode="General">
                  <c:v>76.179219529055914</c:v>
                </c:pt>
                <c:pt idx="2243" formatCode="General">
                  <c:v>76.191021428580896</c:v>
                </c:pt>
                <c:pt idx="2244" formatCode="General">
                  <c:v>76.202834098802327</c:v>
                </c:pt>
                <c:pt idx="2245" formatCode="General">
                  <c:v>76.214657572923883</c:v>
                </c:pt>
                <c:pt idx="2246" formatCode="General">
                  <c:v>76.226491884285707</c:v>
                </c:pt>
                <c:pt idx="2247" formatCode="General">
                  <c:v>76.23833706636519</c:v>
                </c:pt>
                <c:pt idx="2248" formatCode="General">
                  <c:v>76.250193152777868</c:v>
                </c:pt>
                <c:pt idx="2249" formatCode="General">
                  <c:v>76.262060177278087</c:v>
                </c:pt>
                <c:pt idx="2250" formatCode="General">
                  <c:v>76.273938173759944</c:v>
                </c:pt>
                <c:pt idx="2251" formatCode="General">
                  <c:v>76.285827176257939</c:v>
                </c:pt>
                <c:pt idx="2252" formatCode="General">
                  <c:v>76.297727218947927</c:v>
                </c:pt>
                <c:pt idx="2253" formatCode="General">
                  <c:v>76.309638336147898</c:v>
                </c:pt>
                <c:pt idx="2254" formatCode="General">
                  <c:v>76.321560562318794</c:v>
                </c:pt>
                <c:pt idx="2255" formatCode="General">
                  <c:v>76.333493932065352</c:v>
                </c:pt>
                <c:pt idx="2256" formatCode="General">
                  <c:v>76.345438480136949</c:v>
                </c:pt>
                <c:pt idx="2257" formatCode="General">
                  <c:v>76.357394241428437</c:v>
                </c:pt>
                <c:pt idx="2258" formatCode="General">
                  <c:v>76.369361250981015</c:v>
                </c:pt>
                <c:pt idx="2259" formatCode="General">
                  <c:v>76.381339543983103</c:v>
                </c:pt>
                <c:pt idx="2260" formatCode="General">
                  <c:v>76.393329155771127</c:v>
                </c:pt>
                <c:pt idx="2261" formatCode="General">
                  <c:v>76.405330121830531</c:v>
                </c:pt>
                <c:pt idx="2262" formatCode="General">
                  <c:v>76.417342477796495</c:v>
                </c:pt>
                <c:pt idx="2263" formatCode="General">
                  <c:v>76.429366259454966</c:v>
                </c:pt>
                <c:pt idx="2264" formatCode="General">
                  <c:v>76.44140150274346</c:v>
                </c:pt>
                <c:pt idx="2265" formatCode="General">
                  <c:v>76.453448243751978</c:v>
                </c:pt>
                <c:pt idx="2266" formatCode="General">
                  <c:v>76.465506518723927</c:v>
                </c:pt>
                <c:pt idx="2267" formatCode="General">
                  <c:v>76.477576364057057</c:v>
                </c:pt>
                <c:pt idx="2268" formatCode="General">
                  <c:v>76.489657816304288</c:v>
                </c:pt>
                <c:pt idx="2269" formatCode="General">
                  <c:v>76.501750912174728</c:v>
                </c:pt>
                <c:pt idx="2270" formatCode="General">
                  <c:v>76.513855688534591</c:v>
                </c:pt>
                <c:pt idx="2271" formatCode="General">
                  <c:v>76.525972182408069</c:v>
                </c:pt>
                <c:pt idx="2272" formatCode="General">
                  <c:v>76.538100430978389</c:v>
                </c:pt>
                <c:pt idx="2273" formatCode="General">
                  <c:v>76.550240471588651</c:v>
                </c:pt>
                <c:pt idx="2274" formatCode="General">
                  <c:v>76.562392341742864</c:v>
                </c:pt>
                <c:pt idx="2275" formatCode="General">
                  <c:v>76.574556079106927</c:v>
                </c:pt>
                <c:pt idx="2276" formatCode="General">
                  <c:v>76.586731721509494</c:v>
                </c:pt>
                <c:pt idx="2277" formatCode="General">
                  <c:v>76.598919306943102</c:v>
                </c:pt>
                <c:pt idx="2278" formatCode="General">
                  <c:v>76.611118873565047</c:v>
                </c:pt>
                <c:pt idx="2279" formatCode="General">
                  <c:v>76.623330459698465</c:v>
                </c:pt>
                <c:pt idx="2280" formatCode="General">
                  <c:v>76.635554103833272</c:v>
                </c:pt>
                <c:pt idx="2281" formatCode="General">
                  <c:v>76.647789844627198</c:v>
                </c:pt>
                <c:pt idx="2282" formatCode="General">
                  <c:v>76.660037720906814</c:v>
                </c:pt>
                <c:pt idx="2283" formatCode="General">
                  <c:v>76.672297771668568</c:v>
                </c:pt>
                <c:pt idx="2284" formatCode="General">
                  <c:v>76.684570036079805</c:v>
                </c:pt>
                <c:pt idx="2285" formatCode="General">
                  <c:v>76.69685455347981</c:v>
                </c:pt>
                <c:pt idx="2286" formatCode="General">
                  <c:v>76.709151363380869</c:v>
                </c:pt>
                <c:pt idx="2287" formatCode="General">
                  <c:v>76.721460505469324</c:v>
                </c:pt>
                <c:pt idx="2288" formatCode="General">
                  <c:v>76.733782019606608</c:v>
                </c:pt>
                <c:pt idx="2289" formatCode="General">
                  <c:v>76.746115945830425</c:v>
                </c:pt>
                <c:pt idx="2290" formatCode="General">
                  <c:v>76.758462324355719</c:v>
                </c:pt>
                <c:pt idx="2291" formatCode="General">
                  <c:v>76.770821195575792</c:v>
                </c:pt>
                <c:pt idx="2292" formatCode="General">
                  <c:v>76.783192600063444</c:v>
                </c:pt>
                <c:pt idx="2293" formatCode="General">
                  <c:v>76.795576578572067</c:v>
                </c:pt>
                <c:pt idx="2294" formatCode="General">
                  <c:v>76.807973172036753</c:v>
                </c:pt>
                <c:pt idx="2295" formatCode="General">
                  <c:v>76.820382421575403</c:v>
                </c:pt>
                <c:pt idx="2296" formatCode="General">
                  <c:v>76.832804368489917</c:v>
                </c:pt>
                <c:pt idx="2297" formatCode="General">
                  <c:v>76.845239054267282</c:v>
                </c:pt>
                <c:pt idx="2298" formatCode="General">
                  <c:v>76.857686520580771</c:v>
                </c:pt>
                <c:pt idx="2299" formatCode="General">
                  <c:v>76.870146809291029</c:v>
                </c:pt>
                <c:pt idx="2300" formatCode="General">
                  <c:v>76.882619962447365</c:v>
                </c:pt>
                <c:pt idx="2301" formatCode="General">
                  <c:v>76.8951060222888</c:v>
                </c:pt>
                <c:pt idx="2302" formatCode="General">
                  <c:v>76.907605031245382</c:v>
                </c:pt>
                <c:pt idx="2303" formatCode="General">
                  <c:v>76.920117031939256</c:v>
                </c:pt>
                <c:pt idx="2304" formatCode="General">
                  <c:v>76.932642067185967</c:v>
                </c:pt>
                <c:pt idx="2305" formatCode="General">
                  <c:v>76.945180179995702</c:v>
                </c:pt>
                <c:pt idx="2306" formatCode="General">
                  <c:v>76.957731413574365</c:v>
                </c:pt>
                <c:pt idx="2307" formatCode="General">
                  <c:v>76.970295811324988</c:v>
                </c:pt>
                <c:pt idx="2308" formatCode="General">
                  <c:v>76.982873416848861</c:v>
                </c:pt>
                <c:pt idx="2309" formatCode="General">
                  <c:v>76.995464273946865</c:v>
                </c:pt>
                <c:pt idx="2310" formatCode="General">
                  <c:v>77.008068426620667</c:v>
                </c:pt>
                <c:pt idx="2311" formatCode="General">
                  <c:v>77.02068591907404</c:v>
                </c:pt>
                <c:pt idx="2312" formatCode="General">
                  <c:v>77.033316795714171</c:v>
                </c:pt>
                <c:pt idx="2313" formatCode="General">
                  <c:v>77.045961101152912</c:v>
                </c:pt>
                <c:pt idx="2314" formatCode="General">
                  <c:v>77.058618880208087</c:v>
                </c:pt>
                <c:pt idx="2315" formatCode="General">
                  <c:v>77.071290177904842</c:v>
                </c:pt>
                <c:pt idx="2316" formatCode="General">
                  <c:v>77.083975039476968</c:v>
                </c:pt>
                <c:pt idx="2317" formatCode="General">
                  <c:v>77.096673510368191</c:v>
                </c:pt>
                <c:pt idx="2318" formatCode="General">
                  <c:v>77.109385636233611</c:v>
                </c:pt>
                <c:pt idx="2319" formatCode="General">
                  <c:v>77.122111462940978</c:v>
                </c:pt>
                <c:pt idx="2320" formatCode="General">
                  <c:v>77.134851036572101</c:v>
                </c:pt>
                <c:pt idx="2321" formatCode="General">
                  <c:v>77.147604403424253</c:v>
                </c:pt>
                <c:pt idx="2322" formatCode="General">
                  <c:v>77.160371610011495</c:v>
                </c:pt>
                <c:pt idx="2323" formatCode="General">
                  <c:v>77.173152703066137</c:v>
                </c:pt>
                <c:pt idx="2324" formatCode="General">
                  <c:v>77.185947729540189</c:v>
                </c:pt>
                <c:pt idx="2325" formatCode="General">
                  <c:v>77.19875673660664</c:v>
                </c:pt>
                <c:pt idx="2326" formatCode="General">
                  <c:v>77.211579771661121</c:v>
                </c:pt>
                <c:pt idx="2327" formatCode="General">
                  <c:v>77.224416882323155</c:v>
                </c:pt>
                <c:pt idx="2328" formatCode="General">
                  <c:v>77.237268116437676</c:v>
                </c:pt>
                <c:pt idx="2329" formatCode="General">
                  <c:v>77.250133522076609</c:v>
                </c:pt>
                <c:pt idx="2330" formatCode="General">
                  <c:v>77.263013147540221</c:v>
                </c:pt>
                <c:pt idx="2331" formatCode="General">
                  <c:v>77.275907041358678</c:v>
                </c:pt>
                <c:pt idx="2332" formatCode="General">
                  <c:v>77.28881525229356</c:v>
                </c:pt>
                <c:pt idx="2333" formatCode="General">
                  <c:v>77.301737829339359</c:v>
                </c:pt>
                <c:pt idx="2334" formatCode="General">
                  <c:v>77.314674821725077</c:v>
                </c:pt>
                <c:pt idx="2335" formatCode="General">
                  <c:v>77.327626278915687</c:v>
                </c:pt>
                <c:pt idx="2336" formatCode="General">
                  <c:v>77.340592250613753</c:v>
                </c:pt>
                <c:pt idx="2337" formatCode="General">
                  <c:v>77.353572786761006</c:v>
                </c:pt>
                <c:pt idx="2338" formatCode="General">
                  <c:v>77.366567937539898</c:v>
                </c:pt>
                <c:pt idx="2339" formatCode="General">
                  <c:v>77.379577753375244</c:v>
                </c:pt>
                <c:pt idx="2340" formatCode="General">
                  <c:v>77.392602284935805</c:v>
                </c:pt>
                <c:pt idx="2341" formatCode="General">
                  <c:v>77.405641583135932</c:v>
                </c:pt>
                <c:pt idx="2342" formatCode="General">
                  <c:v>77.418695699137174</c:v>
                </c:pt>
                <c:pt idx="2343" formatCode="General">
                  <c:v>77.431764684350028</c:v>
                </c:pt>
                <c:pt idx="2344" formatCode="General">
                  <c:v>77.44484859043547</c:v>
                </c:pt>
                <c:pt idx="2345" formatCode="General">
                  <c:v>77.45794746930676</c:v>
                </c:pt>
                <c:pt idx="2346" formatCode="General">
                  <c:v>77.471061373131064</c:v>
                </c:pt>
                <c:pt idx="2347" formatCode="General">
                  <c:v>77.484190354331218</c:v>
                </c:pt>
                <c:pt idx="2348" formatCode="General">
                  <c:v>77.497334465587414</c:v>
                </c:pt>
                <c:pt idx="2349" formatCode="General">
                  <c:v>77.510493759838937</c:v>
                </c:pt>
                <c:pt idx="2350" formatCode="General">
                  <c:v>77.523668290285983</c:v>
                </c:pt>
                <c:pt idx="2351" formatCode="General">
                  <c:v>77.536858110391364</c:v>
                </c:pt>
                <c:pt idx="2352" formatCode="General">
                  <c:v>77.550063273882316</c:v>
                </c:pt>
                <c:pt idx="2353" formatCode="General">
                  <c:v>77.563283834752283</c:v>
                </c:pt>
                <c:pt idx="2354" formatCode="General">
                  <c:v>77.576519847262801</c:v>
                </c:pt>
                <c:pt idx="2355" formatCode="General">
                  <c:v>77.589771365945211</c:v>
                </c:pt>
                <c:pt idx="2356" formatCode="General">
                  <c:v>77.60303844560265</c:v>
                </c:pt>
                <c:pt idx="2357" formatCode="General">
                  <c:v>77.616321141311772</c:v>
                </c:pt>
                <c:pt idx="2358" formatCode="General">
                  <c:v>77.629619508424739</c:v>
                </c:pt>
                <c:pt idx="2359" formatCode="General">
                  <c:v>77.642933602571077</c:v>
                </c:pt>
                <c:pt idx="2360" formatCode="General">
                  <c:v>77.656263479659529</c:v>
                </c:pt>
                <c:pt idx="2361" formatCode="General">
                  <c:v>77.669609195880099</c:v>
                </c:pt>
                <c:pt idx="2362" formatCode="General">
                  <c:v>77.6829708077059</c:v>
                </c:pt>
                <c:pt idx="2363" formatCode="General">
                  <c:v>77.696348371895184</c:v>
                </c:pt>
                <c:pt idx="2364" formatCode="General">
                  <c:v>77.709741945493249</c:v>
                </c:pt>
                <c:pt idx="2365" formatCode="General">
                  <c:v>77.723151585834515</c:v>
                </c:pt>
                <c:pt idx="2366" formatCode="General">
                  <c:v>77.736577350544465</c:v>
                </c:pt>
                <c:pt idx="2367" formatCode="General">
                  <c:v>77.750019297541755</c:v>
                </c:pt>
                <c:pt idx="2368" formatCode="General">
                  <c:v>77.763477485040156</c:v>
                </c:pt>
                <c:pt idx="2369" formatCode="General">
                  <c:v>77.776951971550744</c:v>
                </c:pt>
                <c:pt idx="2370" formatCode="General">
                  <c:v>77.790442815883893</c:v>
                </c:pt>
                <c:pt idx="2371" formatCode="General">
                  <c:v>77.803950077151399</c:v>
                </c:pt>
                <c:pt idx="2372" formatCode="General">
                  <c:v>77.817473814768675</c:v>
                </c:pt>
                <c:pt idx="2373" formatCode="General">
                  <c:v>77.83101408845674</c:v>
                </c:pt>
                <c:pt idx="2374" formatCode="General">
                  <c:v>77.844570958244546</c:v>
                </c:pt>
                <c:pt idx="2375" formatCode="General">
                  <c:v>77.85814448447104</c:v>
                </c:pt>
                <c:pt idx="2376" formatCode="General">
                  <c:v>77.871734727787427</c:v>
                </c:pt>
                <c:pt idx="2377" formatCode="General">
                  <c:v>77.885341749159338</c:v>
                </c:pt>
                <c:pt idx="2378" formatCode="General">
                  <c:v>77.898965609869123</c:v>
                </c:pt>
                <c:pt idx="2379" formatCode="General">
                  <c:v>77.912606371518052</c:v>
                </c:pt>
                <c:pt idx="2380" formatCode="General">
                  <c:v>77.926264096028646</c:v>
                </c:pt>
                <c:pt idx="2381" formatCode="General">
                  <c:v>77.939938845646907</c:v>
                </c:pt>
                <c:pt idx="2382" formatCode="General">
                  <c:v>77.953630682944748</c:v>
                </c:pt>
                <c:pt idx="2383" formatCode="General">
                  <c:v>77.967339670822213</c:v>
                </c:pt>
                <c:pt idx="2384" formatCode="General">
                  <c:v>77.981065872509873</c:v>
                </c:pt>
                <c:pt idx="2385" formatCode="General">
                  <c:v>77.994809351571291</c:v>
                </c:pt>
                <c:pt idx="2386" formatCode="General">
                  <c:v>78.008570171905319</c:v>
                </c:pt>
                <c:pt idx="2387" formatCode="General">
                  <c:v>78.022348397748559</c:v>
                </c:pt>
                <c:pt idx="2388" formatCode="General">
                  <c:v>78.036144093677805</c:v>
                </c:pt>
                <c:pt idx="2389" formatCode="General">
                  <c:v>78.049957324612578</c:v>
                </c:pt>
                <c:pt idx="2390" formatCode="General">
                  <c:v>78.063788155817491</c:v>
                </c:pt>
                <c:pt idx="2391" formatCode="General">
                  <c:v>78.077636652904914</c:v>
                </c:pt>
                <c:pt idx="2392" formatCode="General">
                  <c:v>78.091502881837371</c:v>
                </c:pt>
                <c:pt idx="2393" formatCode="General">
                  <c:v>78.105386908930186</c:v>
                </c:pt>
                <c:pt idx="2394" formatCode="General">
                  <c:v>78.119288800854065</c:v>
                </c:pt>
                <c:pt idx="2395" formatCode="General">
                  <c:v>78.13320862463766</c:v>
                </c:pt>
                <c:pt idx="2396" formatCode="General">
                  <c:v>78.147146447670266</c:v>
                </c:pt>
                <c:pt idx="2397" formatCode="General">
                  <c:v>78.161102337704392</c:v>
                </c:pt>
                <c:pt idx="2398" formatCode="General">
                  <c:v>78.175076362858519</c:v>
                </c:pt>
                <c:pt idx="2399" formatCode="General">
                  <c:v>78.189068591619801</c:v>
                </c:pt>
                <c:pt idx="2400" formatCode="General">
                  <c:v>78.203079092846735</c:v>
                </c:pt>
                <c:pt idx="2401" formatCode="General">
                  <c:v>78.217107935771949</c:v>
                </c:pt>
                <c:pt idx="2402" formatCode="General">
                  <c:v>78.231155190005069</c:v>
                </c:pt>
                <c:pt idx="2403" formatCode="General">
                  <c:v>78.245220925535364</c:v>
                </c:pt>
                <c:pt idx="2404" formatCode="General">
                  <c:v>78.259305212734731</c:v>
                </c:pt>
                <c:pt idx="2405" formatCode="General">
                  <c:v>78.273408122360451</c:v>
                </c:pt>
                <c:pt idx="2406" formatCode="General">
                  <c:v>78.287529725558159</c:v>
                </c:pt>
                <c:pt idx="2407" formatCode="General">
                  <c:v>78.301670093864686</c:v>
                </c:pt>
                <c:pt idx="2408" formatCode="General">
                  <c:v>78.315829299211074</c:v>
                </c:pt>
                <c:pt idx="2409" formatCode="General">
                  <c:v>78.330007413925486</c:v>
                </c:pt>
                <c:pt idx="2410" formatCode="General">
                  <c:v>78.344204510736247</c:v>
                </c:pt>
                <c:pt idx="2411" formatCode="General">
                  <c:v>78.358420662774847</c:v>
                </c:pt>
                <c:pt idx="2412" formatCode="General">
                  <c:v>78.372655943579005</c:v>
                </c:pt>
                <c:pt idx="2413" formatCode="General">
                  <c:v>78.386910427095771</c:v>
                </c:pt>
                <c:pt idx="2414" formatCode="General">
                  <c:v>78.401184187684592</c:v>
                </c:pt>
                <c:pt idx="2415" formatCode="General">
                  <c:v>78.415477300120514</c:v>
                </c:pt>
                <c:pt idx="2416" formatCode="General">
                  <c:v>78.429789839597348</c:v>
                </c:pt>
                <c:pt idx="2417" formatCode="General">
                  <c:v>78.444121881730823</c:v>
                </c:pt>
                <c:pt idx="2418" formatCode="General">
                  <c:v>78.458473502561887</c:v>
                </c:pt>
                <c:pt idx="2419" formatCode="General">
                  <c:v>78.472844778559931</c:v>
                </c:pt>
                <c:pt idx="2420" formatCode="General">
                  <c:v>78.487235786626101</c:v>
                </c:pt>
                <c:pt idx="2421" formatCode="General">
                  <c:v>78.501646604096663</c:v>
                </c:pt>
                <c:pt idx="2422" formatCode="General">
                  <c:v>78.51607730874629</c:v>
                </c:pt>
                <c:pt idx="2423" formatCode="General">
                  <c:v>78.530527978791554</c:v>
                </c:pt>
                <c:pt idx="2424" formatCode="General">
                  <c:v>78.544998692894239</c:v>
                </c:pt>
                <c:pt idx="2425" formatCode="General">
                  <c:v>78.55948953016491</c:v>
                </c:pt>
                <c:pt idx="2426" formatCode="General">
                  <c:v>78.57400057016639</c:v>
                </c:pt>
                <c:pt idx="2427" formatCode="General">
                  <c:v>78.588531892917189</c:v>
                </c:pt>
                <c:pt idx="2428" formatCode="General">
                  <c:v>78.603083578895237</c:v>
                </c:pt>
                <c:pt idx="2429" formatCode="General">
                  <c:v>78.61765570904133</c:v>
                </c:pt>
                <c:pt idx="2430" formatCode="General">
                  <c:v>78.632248364762816</c:v>
                </c:pt>
                <c:pt idx="2431" formatCode="General">
                  <c:v>78.646861627937383</c:v>
                </c:pt>
                <c:pt idx="2432" formatCode="General">
                  <c:v>78.661495580916537</c:v>
                </c:pt>
                <c:pt idx="2433" formatCode="General">
                  <c:v>78.67615030652955</c:v>
                </c:pt>
                <c:pt idx="2434" formatCode="General">
                  <c:v>78.690825888087161</c:v>
                </c:pt>
                <c:pt idx="2435" formatCode="General">
                  <c:v>78.705522409385352</c:v>
                </c:pt>
                <c:pt idx="2436" formatCode="General">
                  <c:v>78.720239954709299</c:v>
                </c:pt>
                <c:pt idx="2437" formatCode="General">
                  <c:v>78.73497860883721</c:v>
                </c:pt>
                <c:pt idx="2438" formatCode="General">
                  <c:v>78.749738457044231</c:v>
                </c:pt>
                <c:pt idx="2439" formatCode="General">
                  <c:v>78.764519585106527</c:v>
                </c:pt>
                <c:pt idx="2440" formatCode="General">
                  <c:v>78.779322079305203</c:v>
                </c:pt>
                <c:pt idx="2441" formatCode="General">
                  <c:v>78.794146026430354</c:v>
                </c:pt>
                <c:pt idx="2442" formatCode="General">
                  <c:v>78.80899151378523</c:v>
                </c:pt>
                <c:pt idx="2443" formatCode="General">
                  <c:v>78.823858629190326</c:v>
                </c:pt>
                <c:pt idx="2444" formatCode="General">
                  <c:v>78.838747460987548</c:v>
                </c:pt>
                <c:pt idx="2445" formatCode="General">
                  <c:v>78.853658098044505</c:v>
                </c:pt>
                <c:pt idx="2446" formatCode="General">
                  <c:v>78.868590629758685</c:v>
                </c:pt>
                <c:pt idx="2447" formatCode="General">
                  <c:v>78.883545146061778</c:v>
                </c:pt>
                <c:pt idx="2448" formatCode="General">
                  <c:v>78.898521737424147</c:v>
                </c:pt>
                <c:pt idx="2449" formatCode="General">
                  <c:v>78.913520494859043</c:v>
                </c:pt>
                <c:pt idx="2450" formatCode="General">
                  <c:v>78.928541509927172</c:v>
                </c:pt>
                <c:pt idx="2451" formatCode="General">
                  <c:v>78.943584874741134</c:v>
                </c:pt>
                <c:pt idx="2452" formatCode="General">
                  <c:v>78.958650681969957</c:v>
                </c:pt>
                <c:pt idx="2453" formatCode="General">
                  <c:v>78.973739024843752</c:v>
                </c:pt>
                <c:pt idx="2454" formatCode="General">
                  <c:v>78.988849997158169</c:v>
                </c:pt>
                <c:pt idx="2455" formatCode="General">
                  <c:v>79.003983693279295</c:v>
                </c:pt>
                <c:pt idx="2456" formatCode="General">
                  <c:v>79.019140208148187</c:v>
                </c:pt>
                <c:pt idx="2457" formatCode="General">
                  <c:v>79.034319637285748</c:v>
                </c:pt>
                <c:pt idx="2458" formatCode="General">
                  <c:v>79.049522076797544</c:v>
                </c:pt>
                <c:pt idx="2459" formatCode="General">
                  <c:v>79.064747623378622</c:v>
                </c:pt>
                <c:pt idx="2460" formatCode="General">
                  <c:v>79.079996374318512</c:v>
                </c:pt>
                <c:pt idx="2461" formatCode="General">
                  <c:v>79.095268427506156</c:v>
                </c:pt>
                <c:pt idx="2462" formatCode="General">
                  <c:v>79.110563881434928</c:v>
                </c:pt>
                <c:pt idx="2463" formatCode="General">
                  <c:v>79.125882835207761</c:v>
                </c:pt>
                <c:pt idx="2464" formatCode="General">
                  <c:v>79.141225388542253</c:v>
                </c:pt>
                <c:pt idx="2465" formatCode="General">
                  <c:v>79.156591641775819</c:v>
                </c:pt>
                <c:pt idx="2466" formatCode="General">
                  <c:v>79.171981695871082</c:v>
                </c:pt>
                <c:pt idx="2467" formatCode="General">
                  <c:v>79.18739565242096</c:v>
                </c:pt>
                <c:pt idx="2468" formatCode="General">
                  <c:v>79.202833613654207</c:v>
                </c:pt>
                <c:pt idx="2469" formatCode="General">
                  <c:v>79.218295682440754</c:v>
                </c:pt>
                <c:pt idx="2470" formatCode="General">
                  <c:v>79.233781962297158</c:v>
                </c:pt>
                <c:pt idx="2471" formatCode="General">
                  <c:v>79.249292557392181</c:v>
                </c:pt>
                <c:pt idx="2472" formatCode="General">
                  <c:v>79.264827572552363</c:v>
                </c:pt>
                <c:pt idx="2473" formatCode="General">
                  <c:v>79.280387113267707</c:v>
                </c:pt>
                <c:pt idx="2474" formatCode="General">
                  <c:v>79.295971285697291</c:v>
                </c:pt>
                <c:pt idx="2475" formatCode="General">
                  <c:v>79.311580196675195</c:v>
                </c:pt>
                <c:pt idx="2476" formatCode="General">
                  <c:v>79.327213953716196</c:v>
                </c:pt>
                <c:pt idx="2477" formatCode="General">
                  <c:v>79.342872665021758</c:v>
                </c:pt>
                <c:pt idx="2478" formatCode="General">
                  <c:v>79.358556439485966</c:v>
                </c:pt>
                <c:pt idx="2479" formatCode="General">
                  <c:v>79.37426538670158</c:v>
                </c:pt>
                <c:pt idx="2480" formatCode="General">
                  <c:v>79.389999616966094</c:v>
                </c:pt>
                <c:pt idx="2481" formatCode="General">
                  <c:v>79.405759241287925</c:v>
                </c:pt>
                <c:pt idx="2482" formatCode="General">
                  <c:v>79.421544371392628</c:v>
                </c:pt>
                <c:pt idx="2483" formatCode="General">
                  <c:v>79.437355119729233</c:v>
                </c:pt>
                <c:pt idx="2484" formatCode="General">
                  <c:v>79.453191599476582</c:v>
                </c:pt>
                <c:pt idx="2485" formatCode="General">
                  <c:v>79.469053924549783</c:v>
                </c:pt>
                <c:pt idx="2486" formatCode="General">
                  <c:v>79.484942209606714</c:v>
                </c:pt>
                <c:pt idx="2487" formatCode="General">
                  <c:v>79.500856570054594</c:v>
                </c:pt>
                <c:pt idx="2488" formatCode="General">
                  <c:v>79.516797122056701</c:v>
                </c:pt>
                <c:pt idx="2489" formatCode="General">
                  <c:v>79.532763982539038</c:v>
                </c:pt>
                <c:pt idx="2490" formatCode="General">
                  <c:v>79.548757269197182</c:v>
                </c:pt>
                <c:pt idx="2491" formatCode="General">
                  <c:v>79.564777100503122</c:v>
                </c:pt>
                <c:pt idx="2492" formatCode="General">
                  <c:v>79.580823595712289</c:v>
                </c:pt>
                <c:pt idx="2493" formatCode="General">
                  <c:v>79.596896874870566</c:v>
                </c:pt>
                <c:pt idx="2494" formatCode="General">
                  <c:v>79.612997058821364</c:v>
                </c:pt>
                <c:pt idx="2495" formatCode="General">
                  <c:v>79.62912426921288</c:v>
                </c:pt>
                <c:pt idx="2496" formatCode="General">
                  <c:v>79.645278628505409</c:v>
                </c:pt>
                <c:pt idx="2497" formatCode="General">
                  <c:v>79.661460259978568</c:v>
                </c:pt>
                <c:pt idx="2498" formatCode="General">
                  <c:v>79.677669287738951</c:v>
                </c:pt>
                <c:pt idx="2499" formatCode="General">
                  <c:v>79.693905836727495</c:v>
                </c:pt>
                <c:pt idx="2500" formatCode="General">
                  <c:v>79.710170032727135</c:v>
                </c:pt>
                <c:pt idx="2501" formatCode="General">
                  <c:v>79.726462002370639</c:v>
                </c:pt>
                <c:pt idx="2502" formatCode="General">
                  <c:v>79.742781873148203</c:v>
                </c:pt>
                <c:pt idx="2503" formatCode="General">
                  <c:v>79.759129773415495</c:v>
                </c:pt>
                <c:pt idx="2504" formatCode="General">
                  <c:v>79.77550583240162</c:v>
                </c:pt>
                <c:pt idx="2505" formatCode="General">
                  <c:v>79.791910180217059</c:v>
                </c:pt>
                <c:pt idx="2506" formatCode="General">
                  <c:v>79.808342947862045</c:v>
                </c:pt>
                <c:pt idx="2507" formatCode="General">
                  <c:v>79.824804267234626</c:v>
                </c:pt>
                <c:pt idx="2508" formatCode="General">
                  <c:v>79.841294271139148</c:v>
                </c:pt>
                <c:pt idx="2509" formatCode="General">
                  <c:v>79.857813093294666</c:v>
                </c:pt>
                <c:pt idx="2510" formatCode="General">
                  <c:v>79.874360868343544</c:v>
                </c:pt>
                <c:pt idx="2511" formatCode="General">
                  <c:v>79.890937731860006</c:v>
                </c:pt>
                <c:pt idx="2512" formatCode="General">
                  <c:v>79.907543820358995</c:v>
                </c:pt>
                <c:pt idx="2513" formatCode="General">
                  <c:v>79.924179271305022</c:v>
                </c:pt>
                <c:pt idx="2514" formatCode="General">
                  <c:v>79.940844223121047</c:v>
                </c:pt>
                <c:pt idx="2515" formatCode="General">
                  <c:v>79.957538815197722</c:v>
                </c:pt>
                <c:pt idx="2516" formatCode="General">
                  <c:v>79.97426318790238</c:v>
                </c:pt>
                <c:pt idx="2517" formatCode="General">
                  <c:v>79.991017482588418</c:v>
                </c:pt>
                <c:pt idx="2518" formatCode="General">
                  <c:v>80.007801841604774</c:v>
                </c:pt>
                <c:pt idx="2519" formatCode="General">
                  <c:v>80.024616408305278</c:v>
                </c:pt>
                <c:pt idx="2520" formatCode="General">
                  <c:v>80.041461327058414</c:v>
                </c:pt>
                <c:pt idx="2521" formatCode="General">
                  <c:v>80.05833674325703</c:v>
                </c:pt>
                <c:pt idx="2522" formatCode="General">
                  <c:v>80.075242803328152</c:v>
                </c:pt>
                <c:pt idx="2523" formatCode="General">
                  <c:v>80.092179654743063</c:v>
                </c:pt>
                <c:pt idx="2524" formatCode="General">
                  <c:v>80.109147446027308</c:v>
                </c:pt>
                <c:pt idx="2525" formatCode="General">
                  <c:v>80.126146326770979</c:v>
                </c:pt>
                <c:pt idx="2526" formatCode="General">
                  <c:v>80.143176447639092</c:v>
                </c:pt>
                <c:pt idx="2527" formatCode="General">
                  <c:v>80.160237960381991</c:v>
                </c:pt>
                <c:pt idx="2528" formatCode="General">
                  <c:v>80.177331017846043</c:v>
                </c:pt>
                <c:pt idx="2529" formatCode="General">
                  <c:v>80.194455773984245</c:v>
                </c:pt>
                <c:pt idx="2530" formatCode="General">
                  <c:v>80.211612383867305</c:v>
                </c:pt>
                <c:pt idx="2531" formatCode="General">
                  <c:v>80.228801003694429</c:v>
                </c:pt>
                <c:pt idx="2532" formatCode="General">
                  <c:v>80.246021790804619</c:v>
                </c:pt>
                <c:pt idx="2533" formatCode="General">
                  <c:v>80.263274903687858</c:v>
                </c:pt>
                <c:pt idx="2534" formatCode="General">
                  <c:v>80.28056050199659</c:v>
                </c:pt>
                <c:pt idx="2535" formatCode="General">
                  <c:v>80.297878746557274</c:v>
                </c:pt>
                <c:pt idx="2536" formatCode="General">
                  <c:v>80.315229799382067</c:v>
                </c:pt>
                <c:pt idx="2537" formatCode="General">
                  <c:v>80.332613823680674</c:v>
                </c:pt>
                <c:pt idx="2538" formatCode="General">
                  <c:v>80.350030983872443</c:v>
                </c:pt>
                <c:pt idx="2539" formatCode="General">
                  <c:v>80.367481445598401</c:v>
                </c:pt>
                <c:pt idx="2540" formatCode="General">
                  <c:v>80.384965375733643</c:v>
                </c:pt>
                <c:pt idx="2541" formatCode="General">
                  <c:v>80.402482942399757</c:v>
                </c:pt>
                <c:pt idx="2542" formatCode="General">
                  <c:v>80.420034314977499</c:v>
                </c:pt>
                <c:pt idx="2543" formatCode="General">
                  <c:v>80.437619664119552</c:v>
                </c:pt>
                <c:pt idx="2544" formatCode="General">
                  <c:v>80.455239161763444</c:v>
                </c:pt>
                <c:pt idx="2545" formatCode="General">
                  <c:v>80.47289298114471</c:v>
                </c:pt>
                <c:pt idx="2546" formatCode="General">
                  <c:v>80.490581296810191</c:v>
                </c:pt>
                <c:pt idx="2547" formatCode="General">
                  <c:v>80.508304284631436</c:v>
                </c:pt>
                <c:pt idx="2548" formatCode="General">
                  <c:v>80.526062121818342</c:v>
                </c:pt>
                <c:pt idx="2549" formatCode="General">
                  <c:v>80.543854986933027</c:v>
                </c:pt>
                <c:pt idx="2550" formatCode="General">
                  <c:v>80.561683059903757</c:v>
                </c:pt>
                <c:pt idx="2551" formatCode="General">
                  <c:v>80.579546522039109</c:v>
                </c:pt>
                <c:pt idx="2552" formatCode="General">
                  <c:v>80.597445556042345</c:v>
                </c:pt>
                <c:pt idx="2553" formatCode="General">
                  <c:v>80.615380346025972</c:v>
                </c:pt>
                <c:pt idx="2554" formatCode="General">
                  <c:v>80.633351077526413</c:v>
                </c:pt>
                <c:pt idx="2555" formatCode="General">
                  <c:v>80.651357937519066</c:v>
                </c:pt>
                <c:pt idx="2556" formatCode="General">
                  <c:v>80.669401114433214</c:v>
                </c:pt>
                <c:pt idx="2557" formatCode="General">
                  <c:v>80.687480798167584</c:v>
                </c:pt>
                <c:pt idx="2558" formatCode="General">
                  <c:v>80.705597180105713</c:v>
                </c:pt>
                <c:pt idx="2559" formatCode="General">
                  <c:v>80.723750453131728</c:v>
                </c:pt>
                <c:pt idx="2560" formatCode="General">
                  <c:v>80.74194081164633</c:v>
                </c:pt>
                <c:pt idx="2561" formatCode="General">
                  <c:v>80.760168451582871</c:v>
                </c:pt>
                <c:pt idx="2562" formatCode="General">
                  <c:v>80.778433570423829</c:v>
                </c:pt>
                <c:pt idx="2563" formatCode="General">
                  <c:v>80.796736367217306</c:v>
                </c:pt>
                <c:pt idx="2564" formatCode="General">
                  <c:v>80.815077042593913</c:v>
                </c:pt>
                <c:pt idx="2565" formatCode="General">
                  <c:v>80.833455798783788</c:v>
                </c:pt>
                <c:pt idx="2566" formatCode="General">
                  <c:v>80.851872839633927</c:v>
                </c:pt>
                <c:pt idx="2567" formatCode="General">
                  <c:v>80.870328370625558</c:v>
                </c:pt>
                <c:pt idx="2568" formatCode="General">
                  <c:v>80.888822598892062</c:v>
                </c:pt>
                <c:pt idx="2569" formatCode="General">
                  <c:v>80.907355733236869</c:v>
                </c:pt>
                <c:pt idx="2570" formatCode="General">
                  <c:v>80.925927984151713</c:v>
                </c:pt>
                <c:pt idx="2571" formatCode="General">
                  <c:v>80.944539563835178</c:v>
                </c:pt>
                <c:pt idx="2572" formatCode="General">
                  <c:v>80.963190686211334</c:v>
                </c:pt>
                <c:pt idx="2573" formatCode="General">
                  <c:v>80.981881566948871</c:v>
                </c:pt>
                <c:pt idx="2574" formatCode="General">
                  <c:v>81.000612423480305</c:v>
                </c:pt>
                <c:pt idx="2575" formatCode="General">
                  <c:v>81.019383475021513</c:v>
                </c:pt>
                <c:pt idx="2576" formatCode="General">
                  <c:v>81.038194942591545</c:v>
                </c:pt>
                <c:pt idx="2577" formatCode="General">
                  <c:v>81.057047049032789</c:v>
                </c:pt>
                <c:pt idx="2578" formatCode="General">
                  <c:v>81.075940019031179</c:v>
                </c:pt>
                <c:pt idx="2579" formatCode="General">
                  <c:v>81.094874079137071</c:v>
                </c:pt>
                <c:pt idx="2580" formatCode="General">
                  <c:v>81.113849457785989</c:v>
                </c:pt>
                <c:pt idx="2581" formatCode="General">
                  <c:v>81.132866385320014</c:v>
                </c:pt>
                <c:pt idx="2582" formatCode="General">
                  <c:v>81.151925094009258</c:v>
                </c:pt>
                <c:pt idx="2583" formatCode="General">
                  <c:v>81.17102581807373</c:v>
                </c:pt>
                <c:pt idx="2584" formatCode="General">
                  <c:v>81.190168793705539</c:v>
                </c:pt>
                <c:pt idx="2585" formatCode="General">
                  <c:v>81.209354259091342</c:v>
                </c:pt>
                <c:pt idx="2586" formatCode="General">
                  <c:v>81.22858245443517</c:v>
                </c:pt>
                <c:pt idx="2587" formatCode="General">
                  <c:v>81.24785362198152</c:v>
                </c:pt>
                <c:pt idx="2588" formatCode="General">
                  <c:v>81.267168006038915</c:v>
                </c:pt>
                <c:pt idx="2589" formatCode="General">
                  <c:v>81.286525853003667</c:v>
                </c:pt>
                <c:pt idx="2590" formatCode="General">
                  <c:v>81.30592741138399</c:v>
                </c:pt>
                <c:pt idx="2591" formatCode="General">
                  <c:v>81.325372931824589</c:v>
                </c:pt>
                <c:pt idx="2592" formatCode="General">
                  <c:v>81.344862667131451</c:v>
                </c:pt>
                <c:pt idx="2593" formatCode="General">
                  <c:v>81.364396872297178</c:v>
                </c:pt>
                <c:pt idx="2594" formatCode="General">
                  <c:v>81.383975804526472</c:v>
                </c:pt>
                <c:pt idx="2595" formatCode="General">
                  <c:v>81.403599723262204</c:v>
                </c:pt>
                <c:pt idx="2596" formatCode="General">
                  <c:v>81.423268890211773</c:v>
                </c:pt>
                <c:pt idx="2597" formatCode="General">
                  <c:v>81.44298356937378</c:v>
                </c:pt>
                <c:pt idx="2598" formatCode="General">
                  <c:v>81.462744027065312</c:v>
                </c:pt>
                <c:pt idx="2599" formatCode="General">
                  <c:v>81.482550531949386</c:v>
                </c:pt>
                <c:pt idx="2600" formatCode="General">
                  <c:v>81.502403355063024</c:v>
                </c:pt>
                <c:pt idx="2601" formatCode="General">
                  <c:v>81.522302769845567</c:v>
                </c:pt>
                <c:pt idx="2602" formatCode="General">
                  <c:v>81.542249052167548</c:v>
                </c:pt>
                <c:pt idx="2603" formatCode="General">
                  <c:v>81.562242480359942</c:v>
                </c:pt>
                <c:pt idx="2604" formatCode="General">
                  <c:v>81.582283335243829</c:v>
                </c:pt>
                <c:pt idx="2605" formatCode="General">
                  <c:v>81.602371900160591</c:v>
                </c:pt>
                <c:pt idx="2606" formatCode="General">
                  <c:v>81.622508461002582</c:v>
                </c:pt>
                <c:pt idx="2607" formatCode="General">
                  <c:v>81.642693306244027</c:v>
                </c:pt>
                <c:pt idx="2608" formatCode="General">
                  <c:v>81.662926726972813</c:v>
                </c:pt>
                <c:pt idx="2609" formatCode="General">
                  <c:v>81.683209016922376</c:v>
                </c:pt>
                <c:pt idx="2610" formatCode="General">
                  <c:v>81.703540472504287</c:v>
                </c:pt>
                <c:pt idx="2611" formatCode="General">
                  <c:v>81.723921392841319</c:v>
                </c:pt>
                <c:pt idx="2612" formatCode="General">
                  <c:v>81.744352079801004</c:v>
                </c:pt>
                <c:pt idx="2613" formatCode="General">
                  <c:v>81.764832838029676</c:v>
                </c:pt>
                <c:pt idx="2614" formatCode="General">
                  <c:v>81.785363974987163</c:v>
                </c:pt>
                <c:pt idx="2615" formatCode="General">
                  <c:v>81.805945800981874</c:v>
                </c:pt>
                <c:pt idx="2616" formatCode="General">
                  <c:v>81.826578629206551</c:v>
                </c:pt>
                <c:pt idx="2617" formatCode="General">
                  <c:v>81.847262775774581</c:v>
                </c:pt>
                <c:pt idx="2618" formatCode="General">
                  <c:v>81.867998559756742</c:v>
                </c:pt>
                <c:pt idx="2619" formatCode="General">
                  <c:v>81.888786303218779</c:v>
                </c:pt>
                <c:pt idx="2620" formatCode="General">
                  <c:v>81.909626331259389</c:v>
                </c:pt>
                <c:pt idx="2621" formatCode="General">
                  <c:v>81.930518972048787</c:v>
                </c:pt>
                <c:pt idx="2622" formatCode="General">
                  <c:v>81.951464556868132</c:v>
                </c:pt>
                <c:pt idx="2623" formatCode="General">
                  <c:v>81.97246342014931</c:v>
                </c:pt>
                <c:pt idx="2624" formatCode="General">
                  <c:v>81.993515899515472</c:v>
                </c:pt>
                <c:pt idx="2625" formatCode="General">
                  <c:v>82.014622335822366</c:v>
                </c:pt>
                <c:pt idx="2626" formatCode="General">
                  <c:v>82.035783073200079</c:v>
                </c:pt>
                <c:pt idx="2627" formatCode="General">
                  <c:v>82.056998459095638</c:v>
                </c:pt>
                <c:pt idx="2628" formatCode="General">
                  <c:v>82.078268844316298</c:v>
                </c:pt>
                <c:pt idx="2629" formatCode="General">
                  <c:v>82.099594583073454</c:v>
                </c:pt>
                <c:pt idx="2630" formatCode="General">
                  <c:v>82.120976033027389</c:v>
                </c:pt>
                <c:pt idx="2631" formatCode="General">
                  <c:v>82.142413555332681</c:v>
                </c:pt>
                <c:pt idx="2632" formatCode="General">
                  <c:v>82.163907514684354</c:v>
                </c:pt>
                <c:pt idx="2633" formatCode="General">
                  <c:v>82.185458279364909</c:v>
                </c:pt>
                <c:pt idx="2634" formatCode="General">
                  <c:v>82.20706622129201</c:v>
                </c:pt>
                <c:pt idx="2635" formatCode="General">
                  <c:v>82.228731716067017</c:v>
                </c:pt>
                <c:pt idx="2636" formatCode="General">
                  <c:v>82.250455143024425</c:v>
                </c:pt>
                <c:pt idx="2637" formatCode="General">
                  <c:v>82.272236885281927</c:v>
                </c:pt>
                <c:pt idx="2638" formatCode="General">
                  <c:v>82.294077329791634</c:v>
                </c:pt>
                <c:pt idx="2639" formatCode="General">
                  <c:v>82.315976867391754</c:v>
                </c:pt>
                <c:pt idx="2640" formatCode="General">
                  <c:v>82.337935892859662</c:v>
                </c:pt>
                <c:pt idx="2641" formatCode="General">
                  <c:v>82.359954804965355</c:v>
                </c:pt>
                <c:pt idx="2642" formatCode="General">
                  <c:v>82.382034006526254</c:v>
                </c:pt>
                <c:pt idx="2643" formatCode="General">
                  <c:v>82.404173904462652</c:v>
                </c:pt>
                <c:pt idx="2644" formatCode="General">
                  <c:v>82.426374909854374</c:v>
                </c:pt>
                <c:pt idx="2645" formatCode="General">
                  <c:v>82.448637437998102</c:v>
                </c:pt>
                <c:pt idx="2646" formatCode="General">
                  <c:v>82.470961908466109</c:v>
                </c:pt>
                <c:pt idx="2647" formatCode="General">
                  <c:v>82.493348745165605</c:v>
                </c:pt>
                <c:pt idx="2648" formatCode="General">
                  <c:v>82.515798376399474</c:v>
                </c:pt>
                <c:pt idx="2649" formatCode="General">
                  <c:v>82.538311234927818</c:v>
                </c:pt>
                <c:pt idx="2650" formatCode="General">
                  <c:v>82.560887758030731</c:v>
                </c:pt>
                <c:pt idx="2651" formatCode="General">
                  <c:v>82.583528387572187</c:v>
                </c:pt>
                <c:pt idx="2652" formatCode="General">
                  <c:v>82.606233570065001</c:v>
                </c:pt>
                <c:pt idx="2653" formatCode="General">
                  <c:v>82.62900375673695</c:v>
                </c:pt>
                <c:pt idx="2654" formatCode="General">
                  <c:v>82.651839403598231</c:v>
                </c:pt>
                <c:pt idx="2655" formatCode="General">
                  <c:v>82.674740971509891</c:v>
                </c:pt>
                <c:pt idx="2656" formatCode="General">
                  <c:v>82.697708926253654</c:v>
                </c:pt>
                <c:pt idx="2657" formatCode="General">
                  <c:v>82.720743738603048</c:v>
                </c:pt>
                <c:pt idx="2658" formatCode="General">
                  <c:v>82.743845884395697</c:v>
                </c:pt>
                <c:pt idx="2659" formatCode="General">
                  <c:v>82.767015844606973</c:v>
                </c:pt>
                <c:pt idx="2660" formatCode="General">
                  <c:v>82.790254105425134</c:v>
                </c:pt>
                <c:pt idx="2661" formatCode="General">
                  <c:v>82.813561158327587</c:v>
                </c:pt>
                <c:pt idx="2662" formatCode="General">
                  <c:v>82.836937500158839</c:v>
                </c:pt>
                <c:pt idx="2663" formatCode="General">
                  <c:v>82.860383633209722</c:v>
                </c:pt>
                <c:pt idx="2664" formatCode="General">
                  <c:v>82.883900065298093</c:v>
                </c:pt>
                <c:pt idx="2665" formatCode="General">
                  <c:v>82.907487309851135</c:v>
                </c:pt>
                <c:pt idx="2666" formatCode="General">
                  <c:v>82.931145885989181</c:v>
                </c:pt>
                <c:pt idx="2667" formatCode="General">
                  <c:v>82.954876318610985</c:v>
                </c:pt>
                <c:pt idx="2668" formatCode="General">
                  <c:v>82.978679138480828</c:v>
                </c:pt>
                <c:pt idx="2669" formatCode="General">
                  <c:v>83.002554882317099</c:v>
                </c:pt>
                <c:pt idx="2670" formatCode="General">
                  <c:v>83.026504092882632</c:v>
                </c:pt>
                <c:pt idx="2671" formatCode="General">
                  <c:v>83.050527319076807</c:v>
                </c:pt>
                <c:pt idx="2672" formatCode="General">
                  <c:v>83.07462511602931</c:v>
                </c:pt>
                <c:pt idx="2673" formatCode="General">
                  <c:v>83.098798045195821</c:v>
                </c:pt>
                <c:pt idx="2674" formatCode="General">
                  <c:v>83.123046674455509</c:v>
                </c:pt>
                <c:pt idx="2675" formatCode="General">
                  <c:v>83.147371578210368</c:v>
                </c:pt>
                <c:pt idx="2676" formatCode="General">
                  <c:v>83.171773337486584</c:v>
                </c:pt>
                <c:pt idx="2677" formatCode="General">
                  <c:v>83.196252540037875</c:v>
                </c:pt>
                <c:pt idx="2678" formatCode="General">
                  <c:v>83.220809780450722</c:v>
                </c:pt>
                <c:pt idx="2679" formatCode="General">
                  <c:v>83.245445660251931</c:v>
                </c:pt>
                <c:pt idx="2680" formatCode="General">
                  <c:v>83.270160788018075</c:v>
                </c:pt>
                <c:pt idx="2681" formatCode="General">
                  <c:v>83.29495577948731</c:v>
                </c:pt>
                <c:pt idx="2682" formatCode="General">
                  <c:v>83.319831257673243</c:v>
                </c:pt>
                <c:pt idx="2683" formatCode="General">
                  <c:v>83.344787852981355</c:v>
                </c:pt>
                <c:pt idx="2684" formatCode="General">
                  <c:v>83.36982620332742</c:v>
                </c:pt>
                <c:pt idx="2685" formatCode="General">
                  <c:v>83.394946954258558</c:v>
                </c:pt>
                <c:pt idx="2686" formatCode="General">
                  <c:v>83.420150759076833</c:v>
                </c:pt>
                <c:pt idx="2687" formatCode="General">
                  <c:v>83.445438278965028</c:v>
                </c:pt>
                <c:pt idx="2688" formatCode="General">
                  <c:v>83.470810183115304</c:v>
                </c:pt>
                <c:pt idx="2689" formatCode="General">
                  <c:v>83.496267148860483</c:v>
                </c:pt>
                <c:pt idx="2690" formatCode="General">
                  <c:v>83.521809861807796</c:v>
                </c:pt>
                <c:pt idx="2691" formatCode="General">
                  <c:v>83.547439015975726</c:v>
                </c:pt>
                <c:pt idx="2692" formatCode="General">
                  <c:v>83.573155313933469</c:v>
                </c:pt>
                <c:pt idx="2693" formatCode="General">
                  <c:v>83.598959466943484</c:v>
                </c:pt>
                <c:pt idx="2694" formatCode="General">
                  <c:v>83.62485219510684</c:v>
                </c:pt>
                <c:pt idx="2695" formatCode="General">
                  <c:v>83.650834227511879</c:v>
                </c:pt>
                <c:pt idx="2696" formatCode="General">
                  <c:v>83.676906302385802</c:v>
                </c:pt>
                <c:pt idx="2697" formatCode="General">
                  <c:v>83.703069167249652</c:v>
                </c:pt>
                <c:pt idx="2698" formatCode="General">
                  <c:v>83.729323579076507</c:v>
                </c:pt>
                <c:pt idx="2699" formatCode="General">
                  <c:v>83.755670304453048</c:v>
                </c:pt>
                <c:pt idx="2700" formatCode="General">
                  <c:v>83.7821101197448</c:v>
                </c:pt>
                <c:pt idx="2701" formatCode="General">
                  <c:v>83.808643811264773</c:v>
                </c:pt>
                <c:pt idx="2702" formatCode="General">
                  <c:v>83.835272175445709</c:v>
                </c:pt>
                <c:pt idx="2703" formatCode="General">
                  <c:v>83.861996019016431</c:v>
                </c:pt>
                <c:pt idx="2704" formatCode="General">
                  <c:v>83.888816159181644</c:v>
                </c:pt>
                <c:pt idx="2705" formatCode="General">
                  <c:v>83.915733423806046</c:v>
                </c:pt>
                <c:pt idx="2706" formatCode="General">
                  <c:v>83.942748651602287</c:v>
                </c:pt>
                <c:pt idx="2707" formatCode="General">
                  <c:v>83.969862692323218</c:v>
                </c:pt>
                <c:pt idx="2708" formatCode="General">
                  <c:v>83.997076406958513</c:v>
                </c:pt>
                <c:pt idx="2709" formatCode="General">
                  <c:v>84.024390667935492</c:v>
                </c:pt>
                <c:pt idx="2710" formatCode="General">
                  <c:v>84.051806359324686</c:v>
                </c:pt>
                <c:pt idx="2711" formatCode="General">
                  <c:v>84.079324377049915</c:v>
                </c:pt>
                <c:pt idx="2712" formatCode="General">
                  <c:v>84.106945629103336</c:v>
                </c:pt>
                <c:pt idx="2713" formatCode="General">
                  <c:v>84.134671035765152</c:v>
                </c:pt>
                <c:pt idx="2714" formatCode="General">
                  <c:v>84.16250152982856</c:v>
                </c:pt>
                <c:pt idx="2715" formatCode="General">
                  <c:v>84.190438056829933</c:v>
                </c:pt>
                <c:pt idx="2716" formatCode="General">
                  <c:v>84.218481575284159</c:v>
                </c:pt>
                <c:pt idx="2717" formatCode="General">
                  <c:v>84.246633056925603</c:v>
                </c:pt>
                <c:pt idx="2718" formatCode="General">
                  <c:v>84.27489348695461</c:v>
                </c:pt>
                <c:pt idx="2719" formatCode="General">
                  <c:v>84.303263864290102</c:v>
                </c:pt>
                <c:pt idx="2720" formatCode="General">
                  <c:v>84.331745201827658</c:v>
                </c:pt>
                <c:pt idx="2721" formatCode="General">
                  <c:v>84.360338526704155</c:v>
                </c:pt>
                <c:pt idx="2722" formatCode="General">
                  <c:v>84.389044880568548</c:v>
                </c:pt>
                <c:pt idx="2723" formatCode="General">
                  <c:v>84.417865319859189</c:v>
                </c:pt>
                <c:pt idx="2724" formatCode="General">
                  <c:v>84.44680091608781</c:v>
                </c:pt>
                <c:pt idx="2725" formatCode="General">
                  <c:v>84.475852756130408</c:v>
                </c:pt>
                <c:pt idx="2726" formatCode="General">
                  <c:v>84.505021942525204</c:v>
                </c:pt>
                <c:pt idx="2727" formatCode="General">
                  <c:v>84.534309593777934</c:v>
                </c:pt>
                <c:pt idx="2728" formatCode="General">
                  <c:v>84.563716844674587</c:v>
                </c:pt>
                <c:pt idx="2729" formatCode="General">
                  <c:v>84.593244846601976</c:v>
                </c:pt>
                <c:pt idx="2730" formatCode="General">
                  <c:v>84.622894767876147</c:v>
                </c:pt>
                <c:pt idx="2731" formatCode="General">
                  <c:v>84.652667794079036</c:v>
                </c:pt>
                <c:pt idx="2732" formatCode="General">
                  <c:v>84.682565128403766</c:v>
                </c:pt>
                <c:pt idx="2733" formatCode="General">
                  <c:v>84.712587992008295</c:v>
                </c:pt>
                <c:pt idx="2734" formatCode="General">
                  <c:v>84.742737624378378</c:v>
                </c:pt>
                <c:pt idx="2735" formatCode="General">
                  <c:v>84.773015283699564</c:v>
                </c:pt>
                <c:pt idx="2736" formatCode="General">
                  <c:v>84.803422247238856</c:v>
                </c:pt>
                <c:pt idx="2737" formatCode="General">
                  <c:v>84.833959811736108</c:v>
                </c:pt>
                <c:pt idx="2738" formatCode="General">
                  <c:v>84.864629293805677</c:v>
                </c:pt>
                <c:pt idx="2739" formatCode="General">
                  <c:v>84.895432030348374</c:v>
                </c:pt>
                <c:pt idx="2740" formatCode="General">
                  <c:v>84.926369378974442</c:v>
                </c:pt>
                <c:pt idx="2741" formatCode="General">
                  <c:v>84.957442718437321</c:v>
                </c:pt>
                <c:pt idx="2742" formatCode="General">
                  <c:v>84.988653449079266</c:v>
                </c:pt>
                <c:pt idx="2743" formatCode="General">
                  <c:v>85.020002993288557</c:v>
                </c:pt>
                <c:pt idx="2744" formatCode="General">
                  <c:v>85.051492795969068</c:v>
                </c:pt>
                <c:pt idx="2745" formatCode="General">
                  <c:v>85.083124325022339</c:v>
                </c:pt>
                <c:pt idx="2746" formatCode="General">
                  <c:v>85.114899071842913</c:v>
                </c:pt>
                <c:pt idx="2747" formatCode="General">
                  <c:v>85.146818551826868</c:v>
                </c:pt>
                <c:pt idx="2748" formatCode="General">
                  <c:v>85.17888430489451</c:v>
                </c:pt>
                <c:pt idx="2749" formatCode="General">
                  <c:v>85.211097896027226</c:v>
                </c:pt>
                <c:pt idx="2750" formatCode="General">
                  <c:v>85.243460915819313</c:v>
                </c:pt>
                <c:pt idx="2751" formatCode="General">
                  <c:v>85.275974981045167</c:v>
                </c:pt>
                <c:pt idx="2752" formatCode="General">
                  <c:v>85.308641735242219</c:v>
                </c:pt>
                <c:pt idx="2753" formatCode="General">
                  <c:v>85.341462849310375</c:v>
                </c:pt>
                <c:pt idx="2754" formatCode="General">
                  <c:v>85.374440022128425</c:v>
                </c:pt>
                <c:pt idx="2755" formatCode="General">
                  <c:v>85.407574981187821</c:v>
                </c:pt>
                <c:pt idx="2756" formatCode="General">
                  <c:v>85.440869483244882</c:v>
                </c:pt>
                <c:pt idx="2757" formatCode="General">
                  <c:v>85.474325314991546</c:v>
                </c:pt>
                <c:pt idx="2758" formatCode="General">
                  <c:v>85.507944293745538</c:v>
                </c:pt>
                <c:pt idx="2759" formatCode="General">
                  <c:v>85.541728268160895</c:v>
                </c:pt>
                <c:pt idx="2760" formatCode="General">
                  <c:v>85.57567911895903</c:v>
                </c:pt>
                <c:pt idx="2761" formatCode="General">
                  <c:v>85.609798759681439</c:v>
                </c:pt>
                <c:pt idx="2762" formatCode="General">
                  <c:v>85.644089137464888</c:v>
                </c:pt>
                <c:pt idx="2763" formatCode="General">
                  <c:v>85.678552233839426</c:v>
                </c:pt>
                <c:pt idx="2764" formatCode="General">
                  <c:v>85.713190065550705</c:v>
                </c:pt>
                <c:pt idx="2765" formatCode="General">
                  <c:v>85.748004685406826</c:v>
                </c:pt>
                <c:pt idx="2766" formatCode="General">
                  <c:v>85.782998183151136</c:v>
                </c:pt>
                <c:pt idx="2767" formatCode="General">
                  <c:v>85.818172686361635</c:v>
                </c:pt>
                <c:pt idx="2768" formatCode="General">
                  <c:v>85.853530361378063</c:v>
                </c:pt>
                <c:pt idx="2769" formatCode="General">
                  <c:v>85.889073414257709</c:v>
                </c:pt>
                <c:pt idx="2770" formatCode="General">
                  <c:v>85.924804091761033</c:v>
                </c:pt>
                <c:pt idx="2771" formatCode="General">
                  <c:v>85.960724682368081</c:v>
                </c:pt>
                <c:pt idx="2772" formatCode="General">
                  <c:v>85.996837517327222</c:v>
                </c:pt>
                <c:pt idx="2773" formatCode="General">
                  <c:v>86.033144971736974</c:v>
                </c:pt>
                <c:pt idx="2774" formatCode="General">
                  <c:v>86.069649465662437</c:v>
                </c:pt>
                <c:pt idx="2775" formatCode="General">
                  <c:v>86.106353465287924</c:v>
                </c:pt>
                <c:pt idx="2776" formatCode="General">
                  <c:v>86.143259484106594</c:v>
                </c:pt>
                <c:pt idx="2777" formatCode="General">
                  <c:v>86.180370084149047</c:v>
                </c:pt>
                <c:pt idx="2778" formatCode="General">
                  <c:v>86.217687877252303</c:v>
                </c:pt>
                <c:pt idx="2779" formatCode="General">
                  <c:v>86.255215526370606</c:v>
                </c:pt>
                <c:pt idx="2780" formatCode="General">
                  <c:v>86.292955746929962</c:v>
                </c:pt>
                <c:pt idx="2781" formatCode="General">
                  <c:v>86.33091130822794</c:v>
                </c:pt>
                <c:pt idx="2782" formatCode="General">
                  <c:v>86.369085034880769</c:v>
                </c:pt>
                <c:pt idx="2783" formatCode="General">
                  <c:v>86.407479808319621</c:v>
                </c:pt>
                <c:pt idx="2784" formatCode="General">
                  <c:v>86.446098568338016</c:v>
                </c:pt>
                <c:pt idx="2785" formatCode="General">
                  <c:v>86.484944314692385</c:v>
                </c:pt>
                <c:pt idx="2786" formatCode="General">
                  <c:v>86.524020108758592</c:v>
                </c:pt>
                <c:pt idx="2787" formatCode="General">
                  <c:v>86.563329075245733</c:v>
                </c:pt>
                <c:pt idx="2788" formatCode="General">
                  <c:v>86.602874403970674</c:v>
                </c:pt>
                <c:pt idx="2789" formatCode="General">
                  <c:v>86.642659351695372</c:v>
                </c:pt>
                <c:pt idx="2790" formatCode="General">
                  <c:v>86.682687244029566</c:v>
                </c:pt>
                <c:pt idx="2791" formatCode="General">
                  <c:v>86.722961477402251</c:v>
                </c:pt>
                <c:pt idx="2792" formatCode="General">
                  <c:v>86.763485521104158</c:v>
                </c:pt>
                <c:pt idx="2793" formatCode="General">
                  <c:v>86.804262919405062</c:v>
                </c:pt>
                <c:pt idx="2794" formatCode="General">
                  <c:v>86.845297293748885</c:v>
                </c:pt>
                <c:pt idx="2795" formatCode="General">
                  <c:v>86.886592345029868</c:v>
                </c:pt>
                <c:pt idx="2796" formatCode="General">
                  <c:v>86.928151855953985</c:v>
                </c:pt>
                <c:pt idx="2797" formatCode="General">
                  <c:v>86.96997969348908</c:v>
                </c:pt>
                <c:pt idx="2798" formatCode="General">
                  <c:v>87.012079811407602</c:v>
                </c:pt>
                <c:pt idx="2799" formatCode="General">
                  <c:v>87.054456252926997</c:v>
                </c:pt>
                <c:pt idx="2800" formatCode="General">
                  <c:v>87.097113153451062</c:v>
                </c:pt>
                <c:pt idx="2801" formatCode="General">
                  <c:v>87.140054743418176</c:v>
                </c:pt>
                <c:pt idx="2802" formatCode="General">
                  <c:v>87.183285351260608</c:v>
                </c:pt>
                <c:pt idx="2803" formatCode="General">
                  <c:v>87.226809406480626</c:v>
                </c:pt>
                <c:pt idx="2804" formatCode="General">
                  <c:v>87.270631442848682</c:v>
                </c:pt>
                <c:pt idx="2805" formatCode="General">
                  <c:v>87.314756101729884</c:v>
                </c:pt>
                <c:pt idx="2806" formatCode="General">
                  <c:v>87.359188135544699</c:v>
                </c:pt>
                <c:pt idx="2807" formatCode="General">
                  <c:v>87.403932411370519</c:v>
                </c:pt>
                <c:pt idx="2808" formatCode="General">
                  <c:v>87.448993914691371</c:v>
                </c:pt>
                <c:pt idx="2809" formatCode="General">
                  <c:v>87.494377753302544</c:v>
                </c:pt>
                <c:pt idx="2810" formatCode="General">
                  <c:v>87.540089161378589</c:v>
                </c:pt>
                <c:pt idx="2811" formatCode="General">
                  <c:v>87.586133503712432</c:v>
                </c:pt>
                <c:pt idx="2812" formatCode="General">
                  <c:v>87.632516280134695</c:v>
                </c:pt>
                <c:pt idx="2813" formatCode="General">
                  <c:v>87.679243130122316</c:v>
                </c:pt>
                <c:pt idx="2814" formatCode="General">
                  <c:v>87.726319837606425</c:v>
                </c:pt>
                <c:pt idx="2815" formatCode="General">
                  <c:v>87.773752335989883</c:v>
                </c:pt>
                <c:pt idx="2816" formatCode="General">
                  <c:v>87.821546713385686</c:v>
                </c:pt>
                <c:pt idx="2817" formatCode="General">
                  <c:v>87.869709218087678</c:v>
                </c:pt>
                <c:pt idx="2818" formatCode="General">
                  <c:v>87.918246264286864</c:v>
                </c:pt>
                <c:pt idx="2819" formatCode="General">
                  <c:v>87.967164438045643</c:v>
                </c:pt>
                <c:pt idx="2820" formatCode="General">
                  <c:v>88.016470503544951</c:v>
                </c:pt>
                <c:pt idx="2821" formatCode="General">
                  <c:v>88.066171409619272</c:v>
                </c:pt>
                <c:pt idx="2822" formatCode="General">
                  <c:v>88.116274296595321</c:v>
                </c:pt>
                <c:pt idx="2823" formatCode="General">
                  <c:v>88.166786503451704</c:v>
                </c:pt>
                <c:pt idx="2824" formatCode="General">
                  <c:v>88.217715575318138</c:v>
                </c:pt>
                <c:pt idx="2825" formatCode="General">
                  <c:v>88.269069271333322</c:v>
                </c:pt>
                <c:pt idx="2826" formatCode="General">
                  <c:v>88.320855572882763</c:v>
                </c:pt>
                <c:pt idx="2827" formatCode="General">
                  <c:v>88.373082692238413</c:v>
                </c:pt>
                <c:pt idx="2828" formatCode="General">
                  <c:v>88.425759081624363</c:v>
                </c:pt>
                <c:pt idx="2829" formatCode="General">
                  <c:v>88.478893442733849</c:v>
                </c:pt>
                <c:pt idx="2830" formatCode="General">
                  <c:v>88.532494736725113</c:v>
                </c:pt>
                <c:pt idx="2831" formatCode="General">
                  <c:v>88.586572194725136</c:v>
                </c:pt>
                <c:pt idx="2832" formatCode="General">
                  <c:v>88.641135328872807</c:v>
                </c:pt>
                <c:pt idx="2833" formatCode="General">
                  <c:v>88.696193943935228</c:v>
                </c:pt>
                <c:pt idx="2834" formatCode="General">
                  <c:v>88.751758149533288</c:v>
                </c:pt>
                <c:pt idx="2835" formatCode="General">
                  <c:v>88.807838373015215</c:v>
                </c:pt>
                <c:pt idx="2836" formatCode="General">
                  <c:v>88.864445373020075</c:v>
                </c:pt>
                <c:pt idx="2837" formatCode="General">
                  <c:v>88.921590253776372</c:v>
                </c:pt>
                <c:pt idx="2838" formatCode="General">
                  <c:v>88.979284480183566</c:v>
                </c:pt>
                <c:pt idx="2839" formatCode="General">
                  <c:v>89.037539893729488</c:v>
                </c:pt>
                <c:pt idx="2840" formatCode="General">
                  <c:v>89.096368729299527</c:v>
                </c:pt>
                <c:pt idx="2841" formatCode="General">
                  <c:v>89.155783632938338</c:v>
                </c:pt>
                <c:pt idx="2842" formatCode="General">
                  <c:v>89.215797680630217</c:v>
                </c:pt>
                <c:pt idx="2843" formatCode="General">
                  <c:v>89.276424398168913</c:v>
                </c:pt>
                <c:pt idx="2844" formatCode="General">
                  <c:v>89.337677782193737</c:v>
                </c:pt>
                <c:pt idx="2845" formatCode="General">
                  <c:v>89.399572322475819</c:v>
                </c:pt>
                <c:pt idx="2846" formatCode="General">
                  <c:v>89.462123025544443</c:v>
                </c:pt>
                <c:pt idx="2847" formatCode="General">
                  <c:v>89.525345439751874</c:v>
                </c:pt>
                <c:pt idx="2848" formatCode="General">
                  <c:v>89.589255681883571</c:v>
                </c:pt>
                <c:pt idx="2849" formatCode="General">
                  <c:v>89.653870465429364</c:v>
                </c:pt>
                <c:pt idx="2850" formatCode="General">
                  <c:v>89.719207130642346</c:v>
                </c:pt>
                <c:pt idx="2851" formatCode="General">
                  <c:v>89.785283676523392</c:v>
                </c:pt>
                <c:pt idx="2852" formatCode="General">
                  <c:v>89.85211879488098</c:v>
                </c:pt>
                <c:pt idx="2853" formatCode="General">
                  <c:v>89.919731906631412</c:v>
                </c:pt>
                <c:pt idx="2854" formatCode="General">
                  <c:v>89.988143200518365</c:v>
                </c:pt>
                <c:pt idx="2855" formatCode="General">
                  <c:v>90.057373674448897</c:v>
                </c:pt>
                <c:pt idx="2856" formatCode="General">
                  <c:v>90.127445179661493</c:v>
                </c:pt>
                <c:pt idx="2857" formatCode="General">
                  <c:v>90.198380467962636</c:v>
                </c:pt>
                <c:pt idx="2858" formatCode="General">
                  <c:v>90.270203242292368</c:v>
                </c:pt>
                <c:pt idx="2859" formatCode="General">
                  <c:v>90.342938210905373</c:v>
                </c:pt>
                <c:pt idx="2860" formatCode="General">
                  <c:v>90.416611145482278</c:v>
                </c:pt>
                <c:pt idx="2861" formatCode="General">
                  <c:v>90.491248943520603</c:v>
                </c:pt>
                <c:pt idx="2862" formatCode="General">
                  <c:v>90.566879695389161</c:v>
                </c:pt>
                <c:pt idx="2863" formatCode="General">
                  <c:v>90.643532756472354</c:v>
                </c:pt>
                <c:pt idx="2864" formatCode="General">
                  <c:v>90.721238824876352</c:v>
                </c:pt>
                <c:pt idx="2865" formatCode="General">
                  <c:v>90.800030025221133</c:v>
                </c:pt>
                <c:pt idx="2866" formatCode="General">
                  <c:v>90.879939999100969</c:v>
                </c:pt>
                <c:pt idx="2867" formatCode="General">
                  <c:v>90.961004002862708</c:v>
                </c:pt>
                <c:pt idx="2868" formatCode="General">
                  <c:v>91.043259013425356</c:v>
                </c:pt>
                <c:pt idx="2869" formatCode="General">
                  <c:v>91.126743842950674</c:v>
                </c:pt>
                <c:pt idx="2870" formatCode="General">
                  <c:v>91.21149926327017</c:v>
                </c:pt>
                <c:pt idx="2871" formatCode="General">
                  <c:v>91.297568141084881</c:v>
                </c:pt>
                <c:pt idx="2872" formatCode="General">
                  <c:v>91.384995585080787</c:v>
                </c:pt>
                <c:pt idx="2873" formatCode="General">
                  <c:v>91.473829106244608</c:v>
                </c:pt>
                <c:pt idx="2874" formatCode="General">
                  <c:v>91.56411879283317</c:v>
                </c:pt>
                <c:pt idx="2875" formatCode="General">
                  <c:v>91.655917501636623</c:v>
                </c:pt>
                <c:pt idx="2876" formatCode="General">
                  <c:v>91.749281067396765</c:v>
                </c:pt>
                <c:pt idx="2877" formatCode="General">
                  <c:v>91.844268532493999</c:v>
                </c:pt>
                <c:pt idx="2878" formatCode="General">
                  <c:v>91.940942399310501</c:v>
                </c:pt>
                <c:pt idx="2879" formatCode="General">
                  <c:v>92.039368908016826</c:v>
                </c:pt>
                <c:pt idx="2880" formatCode="General">
                  <c:v>92.1396183429285</c:v>
                </c:pt>
                <c:pt idx="2881" formatCode="General">
                  <c:v>92.241765371041666</c:v>
                </c:pt>
                <c:pt idx="2882" formatCode="General">
                  <c:v>92.345889416902097</c:v>
                </c:pt>
                <c:pt idx="2883" formatCode="General">
                  <c:v>92.452075078604281</c:v>
                </c:pt>
                <c:pt idx="2884" formatCode="General">
                  <c:v>92.560412590470534</c:v>
                </c:pt>
                <c:pt idx="2885" formatCode="General">
                  <c:v>92.67099833885915</c:v>
                </c:pt>
                <c:pt idx="2886" formatCode="General">
                  <c:v>92.783935438615032</c:v>
                </c:pt>
                <c:pt idx="2887" formatCode="General">
                  <c:v>92.8993343789476</c:v>
                </c:pt>
                <c:pt idx="2888" formatCode="General">
                  <c:v>93.017313749047545</c:v>
                </c:pt>
                <c:pt idx="2889" formatCode="General">
                  <c:v>93.138001055586216</c:v>
                </c:pt>
                <c:pt idx="2890" formatCode="General">
                  <c:v>93.261533646463334</c:v>
                </c:pt>
                <c:pt idx="2891" formatCode="General">
                  <c:v>93.388059757861825</c:v>
                </c:pt>
                <c:pt idx="2892" formatCode="General">
                  <c:v>93.517739704958913</c:v>
                </c:pt>
                <c:pt idx="2893" formatCode="General">
                  <c:v>93.650747240680062</c:v>
                </c:pt>
                <c:pt idx="2894" formatCode="General">
                  <c:v>93.787271111861855</c:v>
                </c:pt>
                <c:pt idx="2895" formatCode="General">
                  <c:v>93.927516848368171</c:v>
                </c:pt>
                <c:pt idx="2896" formatCode="General">
                  <c:v>94.07170882841838</c:v>
                </c:pt>
                <c:pt idx="2897" formatCode="General">
                  <c:v>94.22009267307601</c:v>
                </c:pt>
                <c:pt idx="2898" formatCode="General">
                  <c:v>94.372938035101569</c:v>
                </c:pt>
                <c:pt idx="2899" formatCode="General">
                  <c:v>94.530541862992138</c:v>
                </c:pt>
                <c:pt idx="2900" formatCode="General">
                  <c:v>94.693232241073886</c:v>
                </c:pt>
                <c:pt idx="2901" formatCode="General">
                  <c:v>94.861372932464718</c:v>
                </c:pt>
                <c:pt idx="2902" formatCode="General">
                  <c:v>95.035368785605826</c:v>
                </c:pt>
                <c:pt idx="2903" formatCode="General">
                  <c:v>95.215672209711812</c:v>
                </c:pt>
                <c:pt idx="2904" formatCode="General">
                  <c:v>95.402790983936811</c:v>
                </c:pt>
                <c:pt idx="2905" formatCode="General">
                  <c:v>95.597297745043534</c:v>
                </c:pt>
                <c:pt idx="2906" formatCode="General">
                  <c:v>95.799841607264625</c:v>
                </c:pt>
                <c:pt idx="2907" formatCode="General">
                  <c:v>96.011162518184548</c:v>
                </c:pt>
                <c:pt idx="2908" formatCode="General">
                  <c:v>96.232109164311609</c:v>
                </c:pt>
                <c:pt idx="2909" formatCode="General">
                  <c:v>96.463661537695941</c:v>
                </c:pt>
                <c:pt idx="2910" formatCode="General">
                  <c:v>96.706959704211357</c:v>
                </c:pt>
                <c:pt idx="2911" formatCode="General">
                  <c:v>96.963340944287324</c:v>
                </c:pt>
                <c:pt idx="2912" formatCode="General">
                  <c:v>97.234388380519107</c:v>
                </c:pt>
                <c:pt idx="2913" formatCode="General">
                  <c:v>97.521995651037159</c:v>
                </c:pt>
                <c:pt idx="2914" formatCode="General">
                  <c:v>97.828454453586886</c:v>
                </c:pt>
                <c:pt idx="2915" formatCode="General">
                  <c:v>98.156575440026671</c:v>
                </c:pt>
                <c:pt idx="2916" formatCode="General">
                  <c:v>98.509859023136286</c:v>
                </c:pt>
                <c:pt idx="2917" formatCode="General">
                  <c:v>98.892743149423779</c:v>
                </c:pt>
                <c:pt idx="2918" formatCode="General">
                  <c:v>99.310973957029603</c:v>
                </c:pt>
                <c:pt idx="2919" formatCode="General">
                  <c:v>99.772180849635504</c:v>
                </c:pt>
                <c:pt idx="2920" formatCode="General">
                  <c:v>100.28680874061645</c:v>
                </c:pt>
                <c:pt idx="2921" formatCode="General">
                  <c:v>100.8697129973077</c:v>
                </c:pt>
                <c:pt idx="2922" formatCode="General">
                  <c:v>101.5430800494171</c:v>
                </c:pt>
                <c:pt idx="2923" formatCode="General">
                  <c:v>102.34227116585289</c:v>
                </c:pt>
                <c:pt idx="2924" formatCode="General">
                  <c:v>103.3290217371037</c:v>
                </c:pt>
                <c:pt idx="2925" formatCode="General">
                  <c:v>104.62706246807437</c:v>
                </c:pt>
                <c:pt idx="2926" formatCode="General">
                  <c:v>106.55137553979351</c:v>
                </c:pt>
                <c:pt idx="2927" formatCode="General">
                  <c:v>110.52521461246377</c:v>
                </c:pt>
              </c:numCache>
            </c:numRef>
          </c:xVal>
          <c:yVal>
            <c:numRef>
              <c:f>Univariate!UV_QQ_Gamma</c:f>
              <c:numCache>
                <c:formatCode>0.0</c:formatCode>
                <c:ptCount val="2928"/>
                <c:pt idx="0">
                  <c:v>39.124527176296112</c:v>
                </c:pt>
                <c:pt idx="1">
                  <c:v>41.166253832180786</c:v>
                </c:pt>
                <c:pt idx="2">
                  <c:v>42.199355070169609</c:v>
                </c:pt>
                <c:pt idx="3">
                  <c:v>42.913386638288635</c:v>
                </c:pt>
                <c:pt idx="4">
                  <c:v>43.465693369891532</c:v>
                </c:pt>
                <c:pt idx="5">
                  <c:v>43.919166911078797</c:v>
                </c:pt>
                <c:pt idx="6">
                  <c:v>44.305589266995774</c:v>
                </c:pt>
                <c:pt idx="7">
                  <c:v>44.643351266128043</c:v>
                </c:pt>
                <c:pt idx="8">
                  <c:v>44.94409077060223</c:v>
                </c:pt>
                <c:pt idx="9">
                  <c:v>45.215657910442722</c:v>
                </c:pt>
                <c:pt idx="10">
                  <c:v>45.463608249443276</c:v>
                </c:pt>
                <c:pt idx="11">
                  <c:v>45.692023564044312</c:v>
                </c:pt>
                <c:pt idx="12">
                  <c:v>45.903994387509186</c:v>
                </c:pt>
                <c:pt idx="13">
                  <c:v>46.101919241413853</c:v>
                </c:pt>
                <c:pt idx="14">
                  <c:v>46.287698425278634</c:v>
                </c:pt>
                <c:pt idx="15">
                  <c:v>46.462864128451855</c:v>
                </c:pt>
                <c:pt idx="16">
                  <c:v>46.628670490401717</c:v>
                </c:pt>
                <c:pt idx="17">
                  <c:v>46.786157585810251</c:v>
                </c:pt>
                <c:pt idx="18">
                  <c:v>46.936197923040005</c:v>
                </c:pt>
                <c:pt idx="19">
                  <c:v>47.079530909700544</c:v>
                </c:pt>
                <c:pt idx="20">
                  <c:v>47.216788848869385</c:v>
                </c:pt>
                <c:pt idx="21">
                  <c:v>47.348516853767869</c:v>
                </c:pt>
                <c:pt idx="22">
                  <c:v>47.475188316959034</c:v>
                </c:pt>
                <c:pt idx="23">
                  <c:v>47.597217077626311</c:v>
                </c:pt>
                <c:pt idx="24">
                  <c:v>47.714967100687979</c:v>
                </c:pt>
                <c:pt idx="25">
                  <c:v>47.828760256264665</c:v>
                </c:pt>
                <c:pt idx="26">
                  <c:v>47.938882631427788</c:v>
                </c:pt>
                <c:pt idx="27">
                  <c:v>48.045589695513677</c:v>
                </c:pt>
                <c:pt idx="28">
                  <c:v>48.149110560944045</c:v>
                </c:pt>
                <c:pt idx="29">
                  <c:v>48.249651523815665</c:v>
                </c:pt>
                <c:pt idx="30">
                  <c:v>48.347399026067414</c:v>
                </c:pt>
                <c:pt idx="31">
                  <c:v>48.442522149417776</c:v>
                </c:pt>
                <c:pt idx="32">
                  <c:v>48.535174727472331</c:v>
                </c:pt>
                <c:pt idx="33">
                  <c:v>48.625497144311943</c:v>
                </c:pt>
                <c:pt idx="34">
                  <c:v>48.713617873993591</c:v>
                </c:pt>
                <c:pt idx="35">
                  <c:v>48.799654804654161</c:v>
                </c:pt>
                <c:pt idx="36">
                  <c:v>48.883716382526316</c:v>
                </c:pt>
                <c:pt idx="37">
                  <c:v>48.965902604586056</c:v>
                </c:pt>
                <c:pt idx="38">
                  <c:v>49.046305883333098</c:v>
                </c:pt>
                <c:pt idx="39">
                  <c:v>49.125011803045439</c:v>
                </c:pt>
                <c:pt idx="40">
                  <c:v>49.202099783511599</c:v>
                </c:pt>
                <c:pt idx="41">
                  <c:v>49.277643664549863</c:v>
                </c:pt>
                <c:pt idx="42">
                  <c:v>49.351712222437001</c:v>
                </c:pt>
                <c:pt idx="43">
                  <c:v>49.424369627583602</c:v>
                </c:pt>
                <c:pt idx="44">
                  <c:v>49.495675851329459</c:v>
                </c:pt>
                <c:pt idx="45">
                  <c:v>49.5656870285246</c:v>
                </c:pt>
                <c:pt idx="46">
                  <c:v>49.634455781562295</c:v>
                </c:pt>
                <c:pt idx="47">
                  <c:v>49.702031510698596</c:v>
                </c:pt>
                <c:pt idx="48">
                  <c:v>49.768460654797998</c:v>
                </c:pt>
                <c:pt idx="49">
                  <c:v>49.83378692606248</c:v>
                </c:pt>
                <c:pt idx="50">
                  <c:v>49.898051521810011</c:v>
                </c:pt>
                <c:pt idx="51">
                  <c:v>49.961293315954528</c:v>
                </c:pt>
                <c:pt idx="52">
                  <c:v>50.023549032487253</c:v>
                </c:pt>
                <c:pt idx="53">
                  <c:v>50.084853402960285</c:v>
                </c:pt>
                <c:pt idx="54">
                  <c:v>50.145239309717709</c:v>
                </c:pt>
                <c:pt idx="55">
                  <c:v>50.204737916400809</c:v>
                </c:pt>
                <c:pt idx="56">
                  <c:v>50.263378787066095</c:v>
                </c:pt>
                <c:pt idx="57">
                  <c:v>50.321189995092631</c:v>
                </c:pt>
                <c:pt idx="58">
                  <c:v>50.378198222915763</c:v>
                </c:pt>
                <c:pt idx="59">
                  <c:v>50.434428853502816</c:v>
                </c:pt>
                <c:pt idx="60">
                  <c:v>50.489906054381322</c:v>
                </c:pt>
                <c:pt idx="61">
                  <c:v>50.544652854938811</c:v>
                </c:pt>
                <c:pt idx="62">
                  <c:v>50.598691217633025</c:v>
                </c:pt>
                <c:pt idx="63">
                  <c:v>50.652042103681836</c:v>
                </c:pt>
                <c:pt idx="64">
                  <c:v>50.704725533740621</c:v>
                </c:pt>
                <c:pt idx="65">
                  <c:v>50.756760644021178</c:v>
                </c:pt>
                <c:pt idx="66">
                  <c:v>50.80816573825868</c:v>
                </c:pt>
                <c:pt idx="67">
                  <c:v>50.858958335891508</c:v>
                </c:pt>
                <c:pt idx="68">
                  <c:v>50.909155216781926</c:v>
                </c:pt>
                <c:pt idx="69">
                  <c:v>50.958772462772444</c:v>
                </c:pt>
                <c:pt idx="70">
                  <c:v>51.007825496344125</c:v>
                </c:pt>
                <c:pt idx="71">
                  <c:v>51.056329116616958</c:v>
                </c:pt>
                <c:pt idx="72">
                  <c:v>51.104297532909648</c:v>
                </c:pt>
                <c:pt idx="73">
                  <c:v>51.15174439605547</c:v>
                </c:pt>
                <c:pt idx="74">
                  <c:v>51.198682827652753</c:v>
                </c:pt>
                <c:pt idx="75">
                  <c:v>51.245125447411901</c:v>
                </c:pt>
                <c:pt idx="76">
                  <c:v>51.291084398746442</c:v>
                </c:pt>
                <c:pt idx="77">
                  <c:v>51.336571372742213</c:v>
                </c:pt>
                <c:pt idx="78">
                  <c:v>51.381597630627063</c:v>
                </c:pt>
                <c:pt idx="79">
                  <c:v>51.426174024852692</c:v>
                </c:pt>
                <c:pt idx="80">
                  <c:v>51.470311018890811</c:v>
                </c:pt>
                <c:pt idx="81">
                  <c:v>51.514018705836776</c:v>
                </c:pt>
                <c:pt idx="82">
                  <c:v>51.55730682590648</c:v>
                </c:pt>
                <c:pt idx="83">
                  <c:v>51.600184782904819</c:v>
                </c:pt>
                <c:pt idx="84">
                  <c:v>51.64266165973779</c:v>
                </c:pt>
                <c:pt idx="85">
                  <c:v>51.684746233034318</c:v>
                </c:pt>
                <c:pt idx="86">
                  <c:v>51.726446986938832</c:v>
                </c:pt>
                <c:pt idx="87">
                  <c:v>51.767772126130559</c:v>
                </c:pt>
                <c:pt idx="88">
                  <c:v>51.808729588121231</c:v>
                </c:pt>
                <c:pt idx="89">
                  <c:v>51.84932705487887</c:v>
                </c:pt>
                <c:pt idx="90">
                  <c:v>51.889571963821773</c:v>
                </c:pt>
                <c:pt idx="91">
                  <c:v>51.929471518223288</c:v>
                </c:pt>
                <c:pt idx="92">
                  <c:v>51.969032697065089</c:v>
                </c:pt>
                <c:pt idx="93">
                  <c:v>52.008262264373833</c:v>
                </c:pt>
                <c:pt idx="94">
                  <c:v>52.047166778073468</c:v>
                </c:pt>
                <c:pt idx="95">
                  <c:v>52.085752598383266</c:v>
                </c:pt>
                <c:pt idx="96">
                  <c:v>52.124025895789266</c:v>
                </c:pt>
                <c:pt idx="97">
                  <c:v>52.161992658615084</c:v>
                </c:pt>
                <c:pt idx="98">
                  <c:v>52.199658700216119</c:v>
                </c:pt>
                <c:pt idx="99">
                  <c:v>52.237029665819442</c:v>
                </c:pt>
                <c:pt idx="100">
                  <c:v>52.274111039030316</c:v>
                </c:pt>
                <c:pt idx="101">
                  <c:v>52.310908148024637</c:v>
                </c:pt>
                <c:pt idx="102">
                  <c:v>52.347426171445463</c:v>
                </c:pt>
                <c:pt idx="103">
                  <c:v>52.383670144020492</c:v>
                </c:pt>
                <c:pt idx="104">
                  <c:v>52.419644961916276</c:v>
                </c:pt>
                <c:pt idx="105">
                  <c:v>52.455355387843916</c:v>
                </c:pt>
                <c:pt idx="106">
                  <c:v>52.490806055929973</c:v>
                </c:pt>
                <c:pt idx="107">
                  <c:v>52.526001476365558</c:v>
                </c:pt>
                <c:pt idx="108">
                  <c:v>52.560946039845611</c:v>
                </c:pt>
                <c:pt idx="109">
                  <c:v>52.595644021809683</c:v>
                </c:pt>
                <c:pt idx="110">
                  <c:v>52.630099586494914</c:v>
                </c:pt>
                <c:pt idx="111">
                  <c:v>52.664316790811085</c:v>
                </c:pt>
                <c:pt idx="112">
                  <c:v>52.698299588046986</c:v>
                </c:pt>
                <c:pt idx="113">
                  <c:v>52.73205183141706</c:v>
                </c:pt>
                <c:pt idx="114">
                  <c:v>52.765577277456458</c:v>
                </c:pt>
                <c:pt idx="115">
                  <c:v>52.798879589272197</c:v>
                </c:pt>
                <c:pt idx="116">
                  <c:v>52.831962339657828</c:v>
                </c:pt>
                <c:pt idx="117">
                  <c:v>52.864829014078381</c:v>
                </c:pt>
                <c:pt idx="118">
                  <c:v>52.897483013532103</c:v>
                </c:pt>
                <c:pt idx="119">
                  <c:v>52.929927657294968</c:v>
                </c:pt>
                <c:pt idx="120">
                  <c:v>52.96216618555389</c:v>
                </c:pt>
                <c:pt idx="121">
                  <c:v>52.994201761933837</c:v>
                </c:pt>
                <c:pt idx="122">
                  <c:v>53.026037475924085</c:v>
                </c:pt>
                <c:pt idx="123">
                  <c:v>53.057676345208371</c:v>
                </c:pt>
                <c:pt idx="124">
                  <c:v>53.089121317903526</c:v>
                </c:pt>
                <c:pt idx="125">
                  <c:v>53.120375274710923</c:v>
                </c:pt>
                <c:pt idx="126">
                  <c:v>53.151441030984643</c:v>
                </c:pt>
                <c:pt idx="127">
                  <c:v>53.18232133872047</c:v>
                </c:pt>
                <c:pt idx="128">
                  <c:v>53.213018888469151</c:v>
                </c:pt>
                <c:pt idx="129">
                  <c:v>53.243536311177351</c:v>
                </c:pt>
                <c:pt idx="130">
                  <c:v>53.2738761799598</c:v>
                </c:pt>
                <c:pt idx="131">
                  <c:v>53.304041011805431</c:v>
                </c:pt>
                <c:pt idx="132">
                  <c:v>53.334033269220605</c:v>
                </c:pt>
                <c:pt idx="133">
                  <c:v>53.363855361812263</c:v>
                </c:pt>
                <c:pt idx="134">
                  <c:v>53.393509647813424</c:v>
                </c:pt>
                <c:pt idx="135">
                  <c:v>53.422998435553751</c:v>
                </c:pt>
                <c:pt idx="136">
                  <c:v>53.452323984877381</c:v>
                </c:pt>
                <c:pt idx="137">
                  <c:v>53.481488508510502</c:v>
                </c:pt>
                <c:pt idx="138">
                  <c:v>53.510494173380557</c:v>
                </c:pt>
                <c:pt idx="139">
                  <c:v>53.539343101889266</c:v>
                </c:pt>
                <c:pt idx="140">
                  <c:v>53.568037373141451</c:v>
                </c:pt>
                <c:pt idx="141">
                  <c:v>53.59657902413133</c:v>
                </c:pt>
                <c:pt idx="142">
                  <c:v>53.624970050888216</c:v>
                </c:pt>
                <c:pt idx="143">
                  <c:v>53.653212409583226</c:v>
                </c:pt>
                <c:pt idx="144">
                  <c:v>53.681308017598447</c:v>
                </c:pt>
                <c:pt idx="145">
                  <c:v>53.709258754560416</c:v>
                </c:pt>
                <c:pt idx="146">
                  <c:v>53.737066463338948</c:v>
                </c:pt>
                <c:pt idx="147">
                  <c:v>53.764732951013038</c:v>
                </c:pt>
                <c:pt idx="148">
                  <c:v>53.792259989804855</c:v>
                </c:pt>
                <c:pt idx="149">
                  <c:v>53.819649317983384</c:v>
                </c:pt>
                <c:pt idx="150">
                  <c:v>53.846902640738627</c:v>
                </c:pt>
                <c:pt idx="151">
                  <c:v>53.874021631027674</c:v>
                </c:pt>
                <c:pt idx="152">
                  <c:v>53.901007930393661</c:v>
                </c:pt>
                <c:pt idx="153">
                  <c:v>53.927863149758736</c:v>
                </c:pt>
                <c:pt idx="154">
                  <c:v>53.954588870191877</c:v>
                </c:pt>
                <c:pt idx="155">
                  <c:v>53.981186643652677</c:v>
                </c:pt>
                <c:pt idx="156">
                  <c:v>54.007657993711888</c:v>
                </c:pt>
                <c:pt idx="157">
                  <c:v>54.034004416249651</c:v>
                </c:pt>
                <c:pt idx="158">
                  <c:v>54.060227380132197</c:v>
                </c:pt>
                <c:pt idx="159">
                  <c:v>54.086328327867875</c:v>
                </c:pt>
                <c:pt idx="160">
                  <c:v>54.11230867624321</c:v>
                </c:pt>
                <c:pt idx="161">
                  <c:v>54.138169816939723</c:v>
                </c:pt>
                <c:pt idx="162">
                  <c:v>54.163913117132218</c:v>
                </c:pt>
                <c:pt idx="163">
                  <c:v>54.189539920069286</c:v>
                </c:pt>
                <c:pt idx="164">
                  <c:v>54.215051545636499</c:v>
                </c:pt>
                <c:pt idx="165">
                  <c:v>54.240449290903008</c:v>
                </c:pt>
                <c:pt idx="166">
                  <c:v>54.265734430652188</c:v>
                </c:pt>
                <c:pt idx="167">
                  <c:v>54.290908217896757</c:v>
                </c:pt>
                <c:pt idx="168">
                  <c:v>54.315971884378975</c:v>
                </c:pt>
                <c:pt idx="169">
                  <c:v>54.340926641056534</c:v>
                </c:pt>
                <c:pt idx="170">
                  <c:v>54.365773678574413</c:v>
                </c:pt>
                <c:pt idx="171">
                  <c:v>54.390514167723424</c:v>
                </c:pt>
                <c:pt idx="172">
                  <c:v>54.415149259885681</c:v>
                </c:pt>
                <c:pt idx="173">
                  <c:v>54.439680087467671</c:v>
                </c:pt>
                <c:pt idx="174">
                  <c:v>54.464107764321135</c:v>
                </c:pt>
                <c:pt idx="175">
                  <c:v>54.488433386152224</c:v>
                </c:pt>
                <c:pt idx="176">
                  <c:v>54.512658030919404</c:v>
                </c:pt>
                <c:pt idx="177">
                  <c:v>54.536782759220472</c:v>
                </c:pt>
                <c:pt idx="178">
                  <c:v>54.560808614668865</c:v>
                </c:pt>
                <c:pt idx="179">
                  <c:v>54.584736624259811</c:v>
                </c:pt>
                <c:pt idx="180">
                  <c:v>54.608567798726661</c:v>
                </c:pt>
                <c:pt idx="181">
                  <c:v>54.632303132887522</c:v>
                </c:pt>
                <c:pt idx="182">
                  <c:v>54.655943605982671</c:v>
                </c:pt>
                <c:pt idx="183">
                  <c:v>54.679490182003057</c:v>
                </c:pt>
                <c:pt idx="184">
                  <c:v>54.702943810010048</c:v>
                </c:pt>
                <c:pt idx="185">
                  <c:v>54.726305424446807</c:v>
                </c:pt>
                <c:pt idx="186">
                  <c:v>54.749575945441507</c:v>
                </c:pt>
                <c:pt idx="187">
                  <c:v>54.77275627910268</c:v>
                </c:pt>
                <c:pt idx="188">
                  <c:v>54.795847317806974</c:v>
                </c:pt>
                <c:pt idx="189">
                  <c:v>54.818849940479339</c:v>
                </c:pt>
                <c:pt idx="190">
                  <c:v>54.841765012866276</c:v>
                </c:pt>
                <c:pt idx="191">
                  <c:v>54.864593387801918</c:v>
                </c:pt>
                <c:pt idx="192">
                  <c:v>54.887335905467545</c:v>
                </c:pt>
                <c:pt idx="193">
                  <c:v>54.909993393644399</c:v>
                </c:pt>
                <c:pt idx="194">
                  <c:v>54.932566667960302</c:v>
                </c:pt>
                <c:pt idx="195">
                  <c:v>54.955056532130037</c:v>
                </c:pt>
                <c:pt idx="196">
                  <c:v>54.977463778189851</c:v>
                </c:pt>
                <c:pt idx="197">
                  <c:v>54.999789186726012</c:v>
                </c:pt>
                <c:pt idx="198">
                  <c:v>55.02203352709796</c:v>
                </c:pt>
                <c:pt idx="199">
                  <c:v>55.044197557655849</c:v>
                </c:pt>
                <c:pt idx="200">
                  <c:v>55.066282025952844</c:v>
                </c:pt>
                <c:pt idx="201">
                  <c:v>55.088287668952383</c:v>
                </c:pt>
                <c:pt idx="202">
                  <c:v>55.110215213230234</c:v>
                </c:pt>
                <c:pt idx="203">
                  <c:v>55.132065375171926</c:v>
                </c:pt>
                <c:pt idx="204">
                  <c:v>55.15383886116539</c:v>
                </c:pt>
                <c:pt idx="205">
                  <c:v>55.175536367789</c:v>
                </c:pt>
                <c:pt idx="206">
                  <c:v>55.197158581995218</c:v>
                </c:pt>
                <c:pt idx="207">
                  <c:v>55.218706181289946</c:v>
                </c:pt>
                <c:pt idx="208">
                  <c:v>55.240179833907618</c:v>
                </c:pt>
                <c:pt idx="209">
                  <c:v>55.26158019898228</c:v>
                </c:pt>
                <c:pt idx="210">
                  <c:v>55.282907926714721</c:v>
                </c:pt>
                <c:pt idx="211">
                  <c:v>55.304163658535671</c:v>
                </c:pt>
                <c:pt idx="212">
                  <c:v>55.325348027265328</c:v>
                </c:pt>
                <c:pt idx="213">
                  <c:v>55.346461657269259</c:v>
                </c:pt>
                <c:pt idx="214">
                  <c:v>55.36750516461067</c:v>
                </c:pt>
                <c:pt idx="215">
                  <c:v>55.388479157199342</c:v>
                </c:pt>
                <c:pt idx="216">
                  <c:v>55.409384234937171</c:v>
                </c:pt>
                <c:pt idx="217">
                  <c:v>55.430220989860366</c:v>
                </c:pt>
                <c:pt idx="218">
                  <c:v>55.450990006278666</c:v>
                </c:pt>
                <c:pt idx="219">
                  <c:v>55.471691860911257</c:v>
                </c:pt>
                <c:pt idx="220">
                  <c:v>55.492327123019855</c:v>
                </c:pt>
                <c:pt idx="221">
                  <c:v>55.512896354538753</c:v>
                </c:pt>
                <c:pt idx="222">
                  <c:v>55.533400110202066</c:v>
                </c:pt>
                <c:pt idx="223">
                  <c:v>55.553838937668232</c:v>
                </c:pt>
                <c:pt idx="224">
                  <c:v>55.574213377641719</c:v>
                </c:pt>
                <c:pt idx="225">
                  <c:v>55.594523963992216</c:v>
                </c:pt>
                <c:pt idx="226">
                  <c:v>55.614771223871195</c:v>
                </c:pt>
                <c:pt idx="227">
                  <c:v>55.634955677825957</c:v>
                </c:pt>
                <c:pt idx="228">
                  <c:v>55.655077839911343</c:v>
                </c:pt>
                <c:pt idx="229">
                  <c:v>55.675138217798946</c:v>
                </c:pt>
                <c:pt idx="230">
                  <c:v>55.695137312884157</c:v>
                </c:pt>
                <c:pt idx="231">
                  <c:v>55.715075620390799</c:v>
                </c:pt>
                <c:pt idx="232">
                  <c:v>55.734953629473736</c:v>
                </c:pt>
                <c:pt idx="233">
                  <c:v>55.754771823319217</c:v>
                </c:pt>
                <c:pt idx="234">
                  <c:v>55.774530679243185</c:v>
                </c:pt>
                <c:pt idx="235">
                  <c:v>55.794230668787563</c:v>
                </c:pt>
                <c:pt idx="236">
                  <c:v>55.813872257814552</c:v>
                </c:pt>
                <c:pt idx="237">
                  <c:v>55.833455906598957</c:v>
                </c:pt>
                <c:pt idx="238">
                  <c:v>55.852982069918717</c:v>
                </c:pt>
                <c:pt idx="239">
                  <c:v>55.872451197143455</c:v>
                </c:pt>
                <c:pt idx="240">
                  <c:v>55.891863732321397</c:v>
                </c:pt>
                <c:pt idx="241">
                  <c:v>55.911220114264431</c:v>
                </c:pt>
                <c:pt idx="242">
                  <c:v>55.930520776631496</c:v>
                </c:pt>
                <c:pt idx="243">
                  <c:v>55.949766148010241</c:v>
                </c:pt>
                <c:pt idx="244">
                  <c:v>55.968956651997203</c:v>
                </c:pt>
                <c:pt idx="245">
                  <c:v>55.988092707276273</c:v>
                </c:pt>
                <c:pt idx="246">
                  <c:v>56.007174727695599</c:v>
                </c:pt>
                <c:pt idx="247">
                  <c:v>56.026203122343084</c:v>
                </c:pt>
                <c:pt idx="248">
                  <c:v>56.045178295620317</c:v>
                </c:pt>
                <c:pt idx="249">
                  <c:v>56.064100647315087</c:v>
                </c:pt>
                <c:pt idx="250">
                  <c:v>56.082970572672508</c:v>
                </c:pt>
                <c:pt idx="251">
                  <c:v>56.101788462464704</c:v>
                </c:pt>
                <c:pt idx="252">
                  <c:v>56.120554703059277</c:v>
                </c:pt>
                <c:pt idx="253">
                  <c:v>56.1392696764863</c:v>
                </c:pt>
                <c:pt idx="254">
                  <c:v>56.157933760504164</c:v>
                </c:pt>
                <c:pt idx="255">
                  <c:v>56.176547328664064</c:v>
                </c:pt>
                <c:pt idx="256">
                  <c:v>56.195110750373381</c:v>
                </c:pt>
                <c:pt idx="257">
                  <c:v>56.213624390957733</c:v>
                </c:pt>
                <c:pt idx="258">
                  <c:v>56.23208861172197</c:v>
                </c:pt>
                <c:pt idx="259">
                  <c:v>56.250503770009956</c:v>
                </c:pt>
                <c:pt idx="260">
                  <c:v>56.268870219263263</c:v>
                </c:pt>
                <c:pt idx="261">
                  <c:v>56.287188309078765</c:v>
                </c:pt>
                <c:pt idx="262">
                  <c:v>56.305458385265176</c:v>
                </c:pt>
                <c:pt idx="263">
                  <c:v>56.323680789898532</c:v>
                </c:pt>
                <c:pt idx="264">
                  <c:v>56.341855861376622</c:v>
                </c:pt>
                <c:pt idx="265">
                  <c:v>56.35998393447251</c:v>
                </c:pt>
                <c:pt idx="266">
                  <c:v>56.378065340387003</c:v>
                </c:pt>
                <c:pt idx="267">
                  <c:v>56.396100406800159</c:v>
                </c:pt>
                <c:pt idx="268">
                  <c:v>56.414089457921939</c:v>
                </c:pt>
                <c:pt idx="269">
                  <c:v>56.432032814541834</c:v>
                </c:pt>
                <c:pt idx="270">
                  <c:v>56.449930794077723</c:v>
                </c:pt>
                <c:pt idx="271">
                  <c:v>56.467783710623742</c:v>
                </c:pt>
                <c:pt idx="272">
                  <c:v>56.48559187499739</c:v>
                </c:pt>
                <c:pt idx="273">
                  <c:v>56.503355594785717</c:v>
                </c:pt>
                <c:pt idx="274">
                  <c:v>56.521075174390774</c:v>
                </c:pt>
                <c:pt idx="275">
                  <c:v>56.538750915074175</c:v>
                </c:pt>
                <c:pt idx="276">
                  <c:v>56.556383115000976</c:v>
                </c:pt>
                <c:pt idx="277">
                  <c:v>56.573972069282654</c:v>
                </c:pt>
                <c:pt idx="278">
                  <c:v>56.59151807001949</c:v>
                </c:pt>
                <c:pt idx="279">
                  <c:v>56.609021406342059</c:v>
                </c:pt>
                <c:pt idx="280">
                  <c:v>56.62648236445213</c:v>
                </c:pt>
                <c:pt idx="281">
                  <c:v>56.643901227662809</c:v>
                </c:pt>
                <c:pt idx="282">
                  <c:v>56.66127827643794</c:v>
                </c:pt>
                <c:pt idx="283">
                  <c:v>56.678613788430901</c:v>
                </c:pt>
                <c:pt idx="284">
                  <c:v>56.695908038522724</c:v>
                </c:pt>
                <c:pt idx="285">
                  <c:v>56.713161298859539</c:v>
                </c:pt>
                <c:pt idx="286">
                  <c:v>56.730373838889435</c:v>
                </c:pt>
                <c:pt idx="287">
                  <c:v>56.747545925398576</c:v>
                </c:pt>
                <c:pt idx="288">
                  <c:v>56.764677822546886</c:v>
                </c:pt>
                <c:pt idx="289">
                  <c:v>56.781769791903002</c:v>
                </c:pt>
                <c:pt idx="290">
                  <c:v>56.798822092478666</c:v>
                </c:pt>
                <c:pt idx="291">
                  <c:v>56.815834980762581</c:v>
                </c:pt>
                <c:pt idx="292">
                  <c:v>56.832808710753667</c:v>
                </c:pt>
                <c:pt idx="293">
                  <c:v>56.849743533993824</c:v>
                </c:pt>
                <c:pt idx="294">
                  <c:v>56.866639699600036</c:v>
                </c:pt>
                <c:pt idx="295">
                  <c:v>56.883497454296069</c:v>
                </c:pt>
                <c:pt idx="296">
                  <c:v>56.900317042443618</c:v>
                </c:pt>
                <c:pt idx="297">
                  <c:v>56.917098706072885</c:v>
                </c:pt>
                <c:pt idx="298">
                  <c:v>56.933842684912726</c:v>
                </c:pt>
                <c:pt idx="299">
                  <c:v>56.950549216420285</c:v>
                </c:pt>
                <c:pt idx="300">
                  <c:v>56.967218535810169</c:v>
                </c:pt>
                <c:pt idx="301">
                  <c:v>56.983850876083061</c:v>
                </c:pt>
                <c:pt idx="302">
                  <c:v>57.000446468054029</c:v>
                </c:pt>
                <c:pt idx="303">
                  <c:v>57.017005540380268</c:v>
                </c:pt>
                <c:pt idx="304">
                  <c:v>57.033528319588406</c:v>
                </c:pt>
                <c:pt idx="305">
                  <c:v>57.050015030101427</c:v>
                </c:pt>
                <c:pt idx="306">
                  <c:v>57.0664658942651</c:v>
                </c:pt>
                <c:pt idx="307">
                  <c:v>57.082881132374098</c:v>
                </c:pt>
                <c:pt idx="308">
                  <c:v>57.099260962697549</c:v>
                </c:pt>
                <c:pt idx="309">
                  <c:v>57.115605601504328</c:v>
                </c:pt>
                <c:pt idx="310">
                  <c:v>57.131915263087897</c:v>
                </c:pt>
                <c:pt idx="311">
                  <c:v>57.148190159790744</c:v>
                </c:pt>
                <c:pt idx="312">
                  <c:v>57.164430502028416</c:v>
                </c:pt>
                <c:pt idx="313">
                  <c:v>57.180636498313298</c:v>
                </c:pt>
                <c:pt idx="314">
                  <c:v>57.196808355277916</c:v>
                </c:pt>
                <c:pt idx="315">
                  <c:v>57.212946277697867</c:v>
                </c:pt>
                <c:pt idx="316">
                  <c:v>57.22905046851448</c:v>
                </c:pt>
                <c:pt idx="317">
                  <c:v>57.245121128857093</c:v>
                </c:pt>
                <c:pt idx="318">
                  <c:v>57.261158458064997</c:v>
                </c:pt>
                <c:pt idx="319">
                  <c:v>57.277162653708984</c:v>
                </c:pt>
                <c:pt idx="320">
                  <c:v>57.293133911612671</c:v>
                </c:pt>
                <c:pt idx="321">
                  <c:v>57.309072425873438</c:v>
                </c:pt>
                <c:pt idx="322">
                  <c:v>57.324978388883061</c:v>
                </c:pt>
                <c:pt idx="323">
                  <c:v>57.340851991348039</c:v>
                </c:pt>
                <c:pt idx="324">
                  <c:v>57.356693422309611</c:v>
                </c:pt>
                <c:pt idx="325">
                  <c:v>57.372502869163498</c:v>
                </c:pt>
                <c:pt idx="326">
                  <c:v>57.388280517679298</c:v>
                </c:pt>
                <c:pt idx="327">
                  <c:v>57.404026552019666</c:v>
                </c:pt>
                <c:pt idx="328">
                  <c:v>57.419741154759144</c:v>
                </c:pt>
                <c:pt idx="329">
                  <c:v>57.435424506902748</c:v>
                </c:pt>
                <c:pt idx="330">
                  <c:v>57.451076787904285</c:v>
                </c:pt>
                <c:pt idx="331">
                  <c:v>57.466698175684385</c:v>
                </c:pt>
                <c:pt idx="332">
                  <c:v>57.482288846648267</c:v>
                </c:pt>
                <c:pt idx="333">
                  <c:v>57.497848975703242</c:v>
                </c:pt>
                <c:pt idx="334">
                  <c:v>57.513378736276039</c:v>
                </c:pt>
                <c:pt idx="335">
                  <c:v>57.528878300329723</c:v>
                </c:pt>
                <c:pt idx="336">
                  <c:v>57.544347838380553</c:v>
                </c:pt>
                <c:pt idx="337">
                  <c:v>57.559787519514437</c:v>
                </c:pt>
                <c:pt idx="338">
                  <c:v>57.575197511403239</c:v>
                </c:pt>
                <c:pt idx="339">
                  <c:v>57.590577980320859</c:v>
                </c:pt>
                <c:pt idx="340">
                  <c:v>57.605929091159027</c:v>
                </c:pt>
                <c:pt idx="341">
                  <c:v>57.621251007442929</c:v>
                </c:pt>
                <c:pt idx="342">
                  <c:v>57.636543891346527</c:v>
                </c:pt>
                <c:pt idx="343">
                  <c:v>57.651807903707819</c:v>
                </c:pt>
                <c:pt idx="344">
                  <c:v>57.667043204043686</c:v>
                </c:pt>
                <c:pt idx="345">
                  <c:v>57.682249950564724</c:v>
                </c:pt>
                <c:pt idx="346">
                  <c:v>57.697428300189671</c:v>
                </c:pt>
                <c:pt idx="347">
                  <c:v>57.712578408559821</c:v>
                </c:pt>
                <c:pt idx="348">
                  <c:v>57.727700430053126</c:v>
                </c:pt>
                <c:pt idx="349">
                  <c:v>57.742794517798089</c:v>
                </c:pt>
                <c:pt idx="350">
                  <c:v>57.757860823687565</c:v>
                </c:pt>
                <c:pt idx="351">
                  <c:v>57.772899498392277</c:v>
                </c:pt>
                <c:pt idx="352">
                  <c:v>57.787910691374158</c:v>
                </c:pt>
                <c:pt idx="353">
                  <c:v>57.802894550899566</c:v>
                </c:pt>
                <c:pt idx="354">
                  <c:v>57.817851224052269</c:v>
                </c:pt>
                <c:pt idx="355">
                  <c:v>57.832780856746275</c:v>
                </c:pt>
                <c:pt idx="356">
                  <c:v>57.847683593738445</c:v>
                </c:pt>
                <c:pt idx="357">
                  <c:v>57.86255957864099</c:v>
                </c:pt>
                <c:pt idx="358">
                  <c:v>57.877408953933788</c:v>
                </c:pt>
                <c:pt idx="359">
                  <c:v>57.892231860976494</c:v>
                </c:pt>
                <c:pt idx="360">
                  <c:v>57.907028440020525</c:v>
                </c:pt>
                <c:pt idx="361">
                  <c:v>57.921798830220908</c:v>
                </c:pt>
                <c:pt idx="362">
                  <c:v>57.936543169647877</c:v>
                </c:pt>
                <c:pt idx="363">
                  <c:v>57.951261595298412</c:v>
                </c:pt>
                <c:pt idx="364">
                  <c:v>57.965954243107575</c:v>
                </c:pt>
                <c:pt idx="365">
                  <c:v>57.980621247959704</c:v>
                </c:pt>
                <c:pt idx="366">
                  <c:v>57.995262743699477</c:v>
                </c:pt>
                <c:pt idx="367">
                  <c:v>58.009878863142781</c:v>
                </c:pt>
                <c:pt idx="368">
                  <c:v>58.024469738087518</c:v>
                </c:pt>
                <c:pt idx="369">
                  <c:v>58.039035499324157</c:v>
                </c:pt>
                <c:pt idx="370">
                  <c:v>58.053576276646275</c:v>
                </c:pt>
                <c:pt idx="371">
                  <c:v>58.068092198860889</c:v>
                </c:pt>
                <c:pt idx="372">
                  <c:v>58.082583393798593</c:v>
                </c:pt>
                <c:pt idx="373">
                  <c:v>58.097049988323725</c:v>
                </c:pt>
                <c:pt idx="374">
                  <c:v>58.111492108344251</c:v>
                </c:pt>
                <c:pt idx="375">
                  <c:v>58.125909878821595</c:v>
                </c:pt>
                <c:pt idx="376">
                  <c:v>58.140303423780331</c:v>
                </c:pt>
                <c:pt idx="377">
                  <c:v>58.154672866317732</c:v>
                </c:pt>
                <c:pt idx="378">
                  <c:v>58.169018328613248</c:v>
                </c:pt>
                <c:pt idx="379">
                  <c:v>58.183339931937773</c:v>
                </c:pt>
                <c:pt idx="380">
                  <c:v>58.197637796662868</c:v>
                </c:pt>
                <c:pt idx="381">
                  <c:v>58.211912042269851</c:v>
                </c:pt>
                <c:pt idx="382">
                  <c:v>58.226162787358781</c:v>
                </c:pt>
                <c:pt idx="383">
                  <c:v>58.240390149657266</c:v>
                </c:pt>
                <c:pt idx="384">
                  <c:v>58.254594246029249</c:v>
                </c:pt>
                <c:pt idx="385">
                  <c:v>58.268775192483616</c:v>
                </c:pt>
                <c:pt idx="386">
                  <c:v>58.282933104182732</c:v>
                </c:pt>
                <c:pt idx="387">
                  <c:v>58.297068095450854</c:v>
                </c:pt>
                <c:pt idx="388">
                  <c:v>58.311180279782455</c:v>
                </c:pt>
                <c:pt idx="389">
                  <c:v>58.325269769850408</c:v>
                </c:pt>
                <c:pt idx="390">
                  <c:v>58.339336677514105</c:v>
                </c:pt>
                <c:pt idx="391">
                  <c:v>58.353381113827496</c:v>
                </c:pt>
                <c:pt idx="392">
                  <c:v>58.367403189046918</c:v>
                </c:pt>
                <c:pt idx="393">
                  <c:v>58.381403012639005</c:v>
                </c:pt>
                <c:pt idx="394">
                  <c:v>58.395380693288324</c:v>
                </c:pt>
                <c:pt idx="395">
                  <c:v>58.409336338905</c:v>
                </c:pt>
                <c:pt idx="396">
                  <c:v>58.42327005663229</c:v>
                </c:pt>
                <c:pt idx="397">
                  <c:v>58.437181952853983</c:v>
                </c:pt>
                <c:pt idx="398">
                  <c:v>58.451072133201734</c:v>
                </c:pt>
                <c:pt idx="399">
                  <c:v>58.464940702562366</c:v>
                </c:pt>
                <c:pt idx="400">
                  <c:v>58.478787765084959</c:v>
                </c:pt>
                <c:pt idx="401">
                  <c:v>58.492613424188001</c:v>
                </c:pt>
                <c:pt idx="402">
                  <c:v>58.506417782566331</c:v>
                </c:pt>
                <c:pt idx="403">
                  <c:v>58.520200942198109</c:v>
                </c:pt>
                <c:pt idx="404">
                  <c:v>58.533963004351584</c:v>
                </c:pt>
                <c:pt idx="405">
                  <c:v>58.547704069591852</c:v>
                </c:pt>
                <c:pt idx="406">
                  <c:v>58.561424237787556</c:v>
                </c:pt>
                <c:pt idx="407">
                  <c:v>58.575123608117423</c:v>
                </c:pt>
                <c:pt idx="408">
                  <c:v>58.588802279076809</c:v>
                </c:pt>
                <c:pt idx="409">
                  <c:v>58.602460348484115</c:v>
                </c:pt>
                <c:pt idx="410">
                  <c:v>58.616097913487117</c:v>
                </c:pt>
                <c:pt idx="411">
                  <c:v>58.629715070569318</c:v>
                </c:pt>
                <c:pt idx="412">
                  <c:v>58.643311915556055</c:v>
                </c:pt>
                <c:pt idx="413">
                  <c:v>58.656888543620717</c:v>
                </c:pt>
                <c:pt idx="414">
                  <c:v>58.670445049290755</c:v>
                </c:pt>
                <c:pt idx="415">
                  <c:v>58.683981526453671</c:v>
                </c:pt>
                <c:pt idx="416">
                  <c:v>58.697498068362989</c:v>
                </c:pt>
                <c:pt idx="417">
                  <c:v>58.71099476764406</c:v>
                </c:pt>
                <c:pt idx="418">
                  <c:v>58.724471716299831</c:v>
                </c:pt>
                <c:pt idx="419">
                  <c:v>58.737929005716637</c:v>
                </c:pt>
                <c:pt idx="420">
                  <c:v>58.751366726669758</c:v>
                </c:pt>
                <c:pt idx="421">
                  <c:v>58.764784969329064</c:v>
                </c:pt>
                <c:pt idx="422">
                  <c:v>58.778183823264541</c:v>
                </c:pt>
                <c:pt idx="423">
                  <c:v>58.791563377451709</c:v>
                </c:pt>
                <c:pt idx="424">
                  <c:v>58.804923720277046</c:v>
                </c:pt>
                <c:pt idx="425">
                  <c:v>58.818264939543326</c:v>
                </c:pt>
                <c:pt idx="426">
                  <c:v>58.831587122474858</c:v>
                </c:pt>
                <c:pt idx="427">
                  <c:v>58.844890355722747</c:v>
                </c:pt>
                <c:pt idx="428">
                  <c:v>58.85817472537002</c:v>
                </c:pt>
                <c:pt idx="429">
                  <c:v>58.871440316936727</c:v>
                </c:pt>
                <c:pt idx="430">
                  <c:v>58.884687215384993</c:v>
                </c:pt>
                <c:pt idx="431">
                  <c:v>58.897915505123962</c:v>
                </c:pt>
                <c:pt idx="432">
                  <c:v>58.911125270014793</c:v>
                </c:pt>
                <c:pt idx="433">
                  <c:v>58.924316593375444</c:v>
                </c:pt>
                <c:pt idx="434">
                  <c:v>58.937489557985586</c:v>
                </c:pt>
                <c:pt idx="435">
                  <c:v>58.950644246091265</c:v>
                </c:pt>
                <c:pt idx="436">
                  <c:v>58.9637807394097</c:v>
                </c:pt>
                <c:pt idx="437">
                  <c:v>58.976899119133897</c:v>
                </c:pt>
                <c:pt idx="438">
                  <c:v>58.989999465937238</c:v>
                </c:pt>
                <c:pt idx="439">
                  <c:v>59.00308185997811</c:v>
                </c:pt>
                <c:pt idx="440">
                  <c:v>59.01614638090431</c:v>
                </c:pt>
                <c:pt idx="441">
                  <c:v>59.029193107857601</c:v>
                </c:pt>
                <c:pt idx="442">
                  <c:v>59.042222119478055</c:v>
                </c:pt>
                <c:pt idx="443">
                  <c:v>59.055233493908418</c:v>
                </c:pt>
                <c:pt idx="444">
                  <c:v>59.068227308798456</c:v>
                </c:pt>
                <c:pt idx="445">
                  <c:v>59.081203641309173</c:v>
                </c:pt>
                <c:pt idx="446">
                  <c:v>59.094162568117078</c:v>
                </c:pt>
                <c:pt idx="447">
                  <c:v>59.107104165418342</c:v>
                </c:pt>
                <c:pt idx="448">
                  <c:v>59.120028508932876</c:v>
                </c:pt>
                <c:pt idx="449">
                  <c:v>59.132935673908491</c:v>
                </c:pt>
                <c:pt idx="450">
                  <c:v>59.145825735124902</c:v>
                </c:pt>
                <c:pt idx="451">
                  <c:v>59.1586987668977</c:v>
                </c:pt>
                <c:pt idx="452">
                  <c:v>59.171554843082355</c:v>
                </c:pt>
                <c:pt idx="453">
                  <c:v>59.184394037078086</c:v>
                </c:pt>
                <c:pt idx="454">
                  <c:v>59.19721642183174</c:v>
                </c:pt>
                <c:pt idx="455">
                  <c:v>59.210022069841649</c:v>
                </c:pt>
                <c:pt idx="456">
                  <c:v>59.222811053161365</c:v>
                </c:pt>
                <c:pt idx="457">
                  <c:v>59.235583443403442</c:v>
                </c:pt>
                <c:pt idx="458">
                  <c:v>59.248339311743152</c:v>
                </c:pt>
                <c:pt idx="459">
                  <c:v>59.261078728922101</c:v>
                </c:pt>
                <c:pt idx="460">
                  <c:v>59.273801765251946</c:v>
                </c:pt>
                <c:pt idx="461">
                  <c:v>59.286508490617877</c:v>
                </c:pt>
                <c:pt idx="462">
                  <c:v>59.299198974482287</c:v>
                </c:pt>
                <c:pt idx="463">
                  <c:v>59.311873285888176</c:v>
                </c:pt>
                <c:pt idx="464">
                  <c:v>59.324531493462736</c:v>
                </c:pt>
                <c:pt idx="465">
                  <c:v>59.3371736654207</c:v>
                </c:pt>
                <c:pt idx="466">
                  <c:v>59.349799869567832</c:v>
                </c:pt>
                <c:pt idx="467">
                  <c:v>59.36241017330422</c:v>
                </c:pt>
                <c:pt idx="468">
                  <c:v>59.375004643627697</c:v>
                </c:pt>
                <c:pt idx="469">
                  <c:v>59.387583347137088</c:v>
                </c:pt>
                <c:pt idx="470">
                  <c:v>59.400146350035477</c:v>
                </c:pt>
                <c:pt idx="471">
                  <c:v>59.412693718133482</c:v>
                </c:pt>
                <c:pt idx="472">
                  <c:v>59.425225516852421</c:v>
                </c:pt>
                <c:pt idx="473">
                  <c:v>59.437741811227504</c:v>
                </c:pt>
                <c:pt idx="474">
                  <c:v>59.450242665910956</c:v>
                </c:pt>
                <c:pt idx="475">
                  <c:v>59.462728145175134</c:v>
                </c:pt>
                <c:pt idx="476">
                  <c:v>59.475198312915595</c:v>
                </c:pt>
                <c:pt idx="477">
                  <c:v>59.487653232654111</c:v>
                </c:pt>
                <c:pt idx="478">
                  <c:v>59.500092967541747</c:v>
                </c:pt>
                <c:pt idx="479">
                  <c:v>59.512517580361788</c:v>
                </c:pt>
                <c:pt idx="480">
                  <c:v>59.524927133532692</c:v>
                </c:pt>
                <c:pt idx="481">
                  <c:v>59.537321689111053</c:v>
                </c:pt>
                <c:pt idx="482">
                  <c:v>59.549701308794418</c:v>
                </c:pt>
                <c:pt idx="483">
                  <c:v>59.562066053924248</c:v>
                </c:pt>
                <c:pt idx="484">
                  <c:v>59.57441598548867</c:v>
                </c:pt>
                <c:pt idx="485">
                  <c:v>59.586751164125324</c:v>
                </c:pt>
                <c:pt idx="486">
                  <c:v>59.599071650124124</c:v>
                </c:pt>
                <c:pt idx="487">
                  <c:v>59.611377503430035</c:v>
                </c:pt>
                <c:pt idx="488">
                  <c:v>59.623668783645755</c:v>
                </c:pt>
                <c:pt idx="489">
                  <c:v>59.635945550034428</c:v>
                </c:pt>
                <c:pt idx="490">
                  <c:v>59.648207861522344</c:v>
                </c:pt>
                <c:pt idx="491">
                  <c:v>59.660455776701554</c:v>
                </c:pt>
                <c:pt idx="492">
                  <c:v>59.672689353832467</c:v>
                </c:pt>
                <c:pt idx="493">
                  <c:v>59.684908650846509</c:v>
                </c:pt>
                <c:pt idx="494">
                  <c:v>59.697113725348579</c:v>
                </c:pt>
                <c:pt idx="495">
                  <c:v>59.709304634619734</c:v>
                </c:pt>
                <c:pt idx="496">
                  <c:v>59.721481435619566</c:v>
                </c:pt>
                <c:pt idx="497">
                  <c:v>59.73364418498879</c:v>
                </c:pt>
                <c:pt idx="498">
                  <c:v>59.745792939051668</c:v>
                </c:pt>
                <c:pt idx="499">
                  <c:v>59.757927753818471</c:v>
                </c:pt>
                <c:pt idx="500">
                  <c:v>59.77004868498787</c:v>
                </c:pt>
                <c:pt idx="501">
                  <c:v>59.782155787949371</c:v>
                </c:pt>
                <c:pt idx="502">
                  <c:v>59.794249117785668</c:v>
                </c:pt>
                <c:pt idx="503">
                  <c:v>59.806328729274988</c:v>
                </c:pt>
                <c:pt idx="504">
                  <c:v>59.818394676893462</c:v>
                </c:pt>
                <c:pt idx="505">
                  <c:v>59.830447014817331</c:v>
                </c:pt>
                <c:pt idx="506">
                  <c:v>59.842485796925359</c:v>
                </c:pt>
                <c:pt idx="507">
                  <c:v>59.854511076800989</c:v>
                </c:pt>
                <c:pt idx="508">
                  <c:v>59.866522907734655</c:v>
                </c:pt>
                <c:pt idx="509">
                  <c:v>59.878521342725961</c:v>
                </c:pt>
                <c:pt idx="510">
                  <c:v>59.890506434485893</c:v>
                </c:pt>
                <c:pt idx="511">
                  <c:v>59.902478235438977</c:v>
                </c:pt>
                <c:pt idx="512">
                  <c:v>59.914436797725465</c:v>
                </c:pt>
                <c:pt idx="513">
                  <c:v>59.926382173203464</c:v>
                </c:pt>
                <c:pt idx="514">
                  <c:v>59.938314413451032</c:v>
                </c:pt>
                <c:pt idx="515">
                  <c:v>59.950233569768308</c:v>
                </c:pt>
                <c:pt idx="516">
                  <c:v>59.962139693179552</c:v>
                </c:pt>
                <c:pt idx="517">
                  <c:v>59.974032834435228</c:v>
                </c:pt>
                <c:pt idx="518">
                  <c:v>59.985913044014026</c:v>
                </c:pt>
                <c:pt idx="519">
                  <c:v>59.997780372124922</c:v>
                </c:pt>
                <c:pt idx="520">
                  <c:v>60.009634868709085</c:v>
                </c:pt>
                <c:pt idx="521">
                  <c:v>60.021476583441959</c:v>
                </c:pt>
                <c:pt idx="522">
                  <c:v>60.033305565735205</c:v>
                </c:pt>
                <c:pt idx="523">
                  <c:v>60.045121864738583</c:v>
                </c:pt>
                <c:pt idx="524">
                  <c:v>60.056925529341939</c:v>
                </c:pt>
                <c:pt idx="525">
                  <c:v>60.068716608177105</c:v>
                </c:pt>
                <c:pt idx="526">
                  <c:v>60.0804951496198</c:v>
                </c:pt>
                <c:pt idx="527">
                  <c:v>60.092261201791445</c:v>
                </c:pt>
                <c:pt idx="528">
                  <c:v>60.104014812561111</c:v>
                </c:pt>
                <c:pt idx="529">
                  <c:v>60.115756029547292</c:v>
                </c:pt>
                <c:pt idx="530">
                  <c:v>60.127484900119754</c:v>
                </c:pt>
                <c:pt idx="531">
                  <c:v>60.139201471401307</c:v>
                </c:pt>
                <c:pt idx="532">
                  <c:v>60.150905790269697</c:v>
                </c:pt>
                <c:pt idx="533">
                  <c:v>60.162597903359234</c:v>
                </c:pt>
                <c:pt idx="534">
                  <c:v>60.174277857062677</c:v>
                </c:pt>
                <c:pt idx="535">
                  <c:v>60.185945697532894</c:v>
                </c:pt>
                <c:pt idx="536">
                  <c:v>60.197601470684639</c:v>
                </c:pt>
                <c:pt idx="537">
                  <c:v>60.209245222196223</c:v>
                </c:pt>
                <c:pt idx="538">
                  <c:v>60.220876997511262</c:v>
                </c:pt>
                <c:pt idx="539">
                  <c:v>60.232496841840288</c:v>
                </c:pt>
                <c:pt idx="540">
                  <c:v>60.244104800162475</c:v>
                </c:pt>
                <c:pt idx="541">
                  <c:v>60.255700917227266</c:v>
                </c:pt>
                <c:pt idx="542">
                  <c:v>60.267285237556003</c:v>
                </c:pt>
                <c:pt idx="543">
                  <c:v>60.278857805443536</c:v>
                </c:pt>
                <c:pt idx="544">
                  <c:v>60.290418664959894</c:v>
                </c:pt>
                <c:pt idx="545">
                  <c:v>60.301967859951802</c:v>
                </c:pt>
                <c:pt idx="546">
                  <c:v>60.313505434044259</c:v>
                </c:pt>
                <c:pt idx="547">
                  <c:v>60.325031430642213</c:v>
                </c:pt>
                <c:pt idx="548">
                  <c:v>60.336545892931944</c:v>
                </c:pt>
                <c:pt idx="549">
                  <c:v>60.348048863882752</c:v>
                </c:pt>
                <c:pt idx="550">
                  <c:v>60.359540386248369</c:v>
                </c:pt>
                <c:pt idx="551">
                  <c:v>60.371020502568562</c:v>
                </c:pt>
                <c:pt idx="552">
                  <c:v>60.382489255170555</c:v>
                </c:pt>
                <c:pt idx="553">
                  <c:v>60.393946686170537</c:v>
                </c:pt>
                <c:pt idx="554">
                  <c:v>60.405392837475162</c:v>
                </c:pt>
                <c:pt idx="555">
                  <c:v>60.416827750782964</c:v>
                </c:pt>
                <c:pt idx="556">
                  <c:v>60.428251467585838</c:v>
                </c:pt>
                <c:pt idx="557">
                  <c:v>60.439664029170451</c:v>
                </c:pt>
                <c:pt idx="558">
                  <c:v>60.451065476619647</c:v>
                </c:pt>
                <c:pt idx="559">
                  <c:v>60.462455850813903</c:v>
                </c:pt>
                <c:pt idx="560">
                  <c:v>60.473835192432695</c:v>
                </c:pt>
                <c:pt idx="561">
                  <c:v>60.485203541955869</c:v>
                </c:pt>
                <c:pt idx="562">
                  <c:v>60.496560939665045</c:v>
                </c:pt>
                <c:pt idx="563">
                  <c:v>60.507907425644959</c:v>
                </c:pt>
                <c:pt idx="564">
                  <c:v>60.519243039784783</c:v>
                </c:pt>
                <c:pt idx="565">
                  <c:v>60.530567821779549</c:v>
                </c:pt>
                <c:pt idx="566">
                  <c:v>60.541881811131383</c:v>
                </c:pt>
                <c:pt idx="567">
                  <c:v>60.553185047150848</c:v>
                </c:pt>
                <c:pt idx="568">
                  <c:v>60.564477568958274</c:v>
                </c:pt>
                <c:pt idx="569">
                  <c:v>60.57575941548501</c:v>
                </c:pt>
                <c:pt idx="570">
                  <c:v>60.58703062547476</c:v>
                </c:pt>
                <c:pt idx="571">
                  <c:v>60.598291237484773</c:v>
                </c:pt>
                <c:pt idx="572">
                  <c:v>60.60954128988719</c:v>
                </c:pt>
                <c:pt idx="573">
                  <c:v>60.620780820870223</c:v>
                </c:pt>
                <c:pt idx="574">
                  <c:v>60.632009868439432</c:v>
                </c:pt>
                <c:pt idx="575">
                  <c:v>60.643228470418933</c:v>
                </c:pt>
                <c:pt idx="576">
                  <c:v>60.654436664452646</c:v>
                </c:pt>
                <c:pt idx="577">
                  <c:v>60.665634488005452</c:v>
                </c:pt>
                <c:pt idx="578">
                  <c:v>60.676821978364458</c:v>
                </c:pt>
                <c:pt idx="579">
                  <c:v>60.687999172640104</c:v>
                </c:pt>
                <c:pt idx="580">
                  <c:v>60.699166107767418</c:v>
                </c:pt>
                <c:pt idx="581">
                  <c:v>60.71032282050713</c:v>
                </c:pt>
                <c:pt idx="582">
                  <c:v>60.721469347446856</c:v>
                </c:pt>
                <c:pt idx="583">
                  <c:v>60.73260572500223</c:v>
                </c:pt>
                <c:pt idx="584">
                  <c:v>60.743731989418059</c:v>
                </c:pt>
                <c:pt idx="585">
                  <c:v>60.754848176769457</c:v>
                </c:pt>
                <c:pt idx="586">
                  <c:v>60.765954322962941</c:v>
                </c:pt>
                <c:pt idx="587">
                  <c:v>60.777050463737545</c:v>
                </c:pt>
                <c:pt idx="588">
                  <c:v>60.788136634665946</c:v>
                </c:pt>
                <c:pt idx="589">
                  <c:v>60.799212871155547</c:v>
                </c:pt>
                <c:pt idx="590">
                  <c:v>60.81027920844955</c:v>
                </c:pt>
                <c:pt idx="591">
                  <c:v>60.821335681628035</c:v>
                </c:pt>
                <c:pt idx="592">
                  <c:v>60.832382325609032</c:v>
                </c:pt>
                <c:pt idx="593">
                  <c:v>60.843419175149577</c:v>
                </c:pt>
                <c:pt idx="594">
                  <c:v>60.854446264846757</c:v>
                </c:pt>
                <c:pt idx="595">
                  <c:v>60.865463629138766</c:v>
                </c:pt>
                <c:pt idx="596">
                  <c:v>60.876471302305895</c:v>
                </c:pt>
                <c:pt idx="597">
                  <c:v>60.887469318471602</c:v>
                </c:pt>
                <c:pt idx="598">
                  <c:v>60.89845771160352</c:v>
                </c:pt>
                <c:pt idx="599">
                  <c:v>60.909436515514436</c:v>
                </c:pt>
                <c:pt idx="600">
                  <c:v>60.920405763863343</c:v>
                </c:pt>
                <c:pt idx="601">
                  <c:v>60.931365490156331</c:v>
                </c:pt>
                <c:pt idx="602">
                  <c:v>60.942315727747705</c:v>
                </c:pt>
                <c:pt idx="603">
                  <c:v>60.953256509840855</c:v>
                </c:pt>
                <c:pt idx="604">
                  <c:v>60.964187869489265</c:v>
                </c:pt>
                <c:pt idx="605">
                  <c:v>60.975109839597472</c:v>
                </c:pt>
                <c:pt idx="606">
                  <c:v>60.986022452922015</c:v>
                </c:pt>
                <c:pt idx="607">
                  <c:v>60.996925742072371</c:v>
                </c:pt>
                <c:pt idx="608">
                  <c:v>61.007819739511895</c:v>
                </c:pt>
                <c:pt idx="609">
                  <c:v>61.018704477558785</c:v>
                </c:pt>
                <c:pt idx="610">
                  <c:v>61.029579988386921</c:v>
                </c:pt>
                <c:pt idx="611">
                  <c:v>61.040446304026887</c:v>
                </c:pt>
                <c:pt idx="612">
                  <c:v>61.051303456366789</c:v>
                </c:pt>
                <c:pt idx="613">
                  <c:v>61.062151477153186</c:v>
                </c:pt>
                <c:pt idx="614">
                  <c:v>61.072990397992015</c:v>
                </c:pt>
                <c:pt idx="615">
                  <c:v>61.083820250349447</c:v>
                </c:pt>
                <c:pt idx="616">
                  <c:v>61.09464106555275</c:v>
                </c:pt>
                <c:pt idx="617">
                  <c:v>61.10545287479119</c:v>
                </c:pt>
                <c:pt idx="618">
                  <c:v>61.116255709116892</c:v>
                </c:pt>
                <c:pt idx="619">
                  <c:v>61.127049599445712</c:v>
                </c:pt>
                <c:pt idx="620">
                  <c:v>61.137834576558028</c:v>
                </c:pt>
                <c:pt idx="621">
                  <c:v>61.148610671099682</c:v>
                </c:pt>
                <c:pt idx="622">
                  <c:v>61.159377913582752</c:v>
                </c:pt>
                <c:pt idx="623">
                  <c:v>61.17013633438637</c:v>
                </c:pt>
                <c:pt idx="624">
                  <c:v>61.180885963757639</c:v>
                </c:pt>
                <c:pt idx="625">
                  <c:v>61.191626831812343</c:v>
                </c:pt>
                <c:pt idx="626">
                  <c:v>61.202358968535826</c:v>
                </c:pt>
                <c:pt idx="627">
                  <c:v>61.213082403783801</c:v>
                </c:pt>
                <c:pt idx="628">
                  <c:v>61.223797167283109</c:v>
                </c:pt>
                <c:pt idx="629">
                  <c:v>61.23450328863256</c:v>
                </c:pt>
                <c:pt idx="630">
                  <c:v>61.245200797303688</c:v>
                </c:pt>
                <c:pt idx="631">
                  <c:v>61.255889722641562</c:v>
                </c:pt>
                <c:pt idx="632">
                  <c:v>61.266570093865546</c:v>
                </c:pt>
                <c:pt idx="633">
                  <c:v>61.277241940070056</c:v>
                </c:pt>
                <c:pt idx="634">
                  <c:v>61.287905290225353</c:v>
                </c:pt>
                <c:pt idx="635">
                  <c:v>61.298560173178295</c:v>
                </c:pt>
                <c:pt idx="636">
                  <c:v>61.309206617653089</c:v>
                </c:pt>
                <c:pt idx="637">
                  <c:v>61.31984465225203</c:v>
                </c:pt>
                <c:pt idx="638">
                  <c:v>61.330474305456249</c:v>
                </c:pt>
                <c:pt idx="639">
                  <c:v>61.34109560562645</c:v>
                </c:pt>
                <c:pt idx="640">
                  <c:v>61.351708581003649</c:v>
                </c:pt>
                <c:pt idx="641">
                  <c:v>61.362313259709886</c:v>
                </c:pt>
                <c:pt idx="642">
                  <c:v>61.372909669748957</c:v>
                </c:pt>
                <c:pt idx="643">
                  <c:v>61.383497839007113</c:v>
                </c:pt>
                <c:pt idx="644">
                  <c:v>61.394077795253786</c:v>
                </c:pt>
                <c:pt idx="645">
                  <c:v>61.40464956614229</c:v>
                </c:pt>
                <c:pt idx="646">
                  <c:v>61.415213179210518</c:v>
                </c:pt>
                <c:pt idx="647">
                  <c:v>61.425768661881627</c:v>
                </c:pt>
                <c:pt idx="648">
                  <c:v>61.436316041464728</c:v>
                </c:pt>
                <c:pt idx="649">
                  <c:v>61.446855345155583</c:v>
                </c:pt>
                <c:pt idx="650">
                  <c:v>61.457386600037275</c:v>
                </c:pt>
                <c:pt idx="651">
                  <c:v>61.467909833080888</c:v>
                </c:pt>
                <c:pt idx="652">
                  <c:v>61.478425071146155</c:v>
                </c:pt>
                <c:pt idx="653">
                  <c:v>61.488932340982146</c:v>
                </c:pt>
                <c:pt idx="654">
                  <c:v>61.499431669227903</c:v>
                </c:pt>
                <c:pt idx="655">
                  <c:v>61.509923082413131</c:v>
                </c:pt>
                <c:pt idx="656">
                  <c:v>61.520406606958787</c:v>
                </c:pt>
                <c:pt idx="657">
                  <c:v>61.530882269177795</c:v>
                </c:pt>
                <c:pt idx="658">
                  <c:v>61.541350095275618</c:v>
                </c:pt>
                <c:pt idx="659">
                  <c:v>61.551810111350939</c:v>
                </c:pt>
                <c:pt idx="660">
                  <c:v>61.562262343396277</c:v>
                </c:pt>
                <c:pt idx="661">
                  <c:v>61.572706817298616</c:v>
                </c:pt>
                <c:pt idx="662">
                  <c:v>61.583143558840014</c:v>
                </c:pt>
                <c:pt idx="663">
                  <c:v>61.593572593698219</c:v>
                </c:pt>
                <c:pt idx="664">
                  <c:v>61.603993947447314</c:v>
                </c:pt>
                <c:pt idx="665">
                  <c:v>61.614407645558266</c:v>
                </c:pt>
                <c:pt idx="666">
                  <c:v>61.62481371339959</c:v>
                </c:pt>
                <c:pt idx="667">
                  <c:v>61.635212176237914</c:v>
                </c:pt>
                <c:pt idx="668">
                  <c:v>61.645603059238567</c:v>
                </c:pt>
                <c:pt idx="669">
                  <c:v>61.6559863874662</c:v>
                </c:pt>
                <c:pt idx="670">
                  <c:v>61.666362185885333</c:v>
                </c:pt>
                <c:pt idx="671">
                  <c:v>61.67673047936097</c:v>
                </c:pt>
                <c:pt idx="672">
                  <c:v>61.687091292659176</c:v>
                </c:pt>
                <c:pt idx="673">
                  <c:v>61.697444650447615</c:v>
                </c:pt>
                <c:pt idx="674">
                  <c:v>61.707790577296151</c:v>
                </c:pt>
                <c:pt idx="675">
                  <c:v>61.718129097677412</c:v>
                </c:pt>
                <c:pt idx="676">
                  <c:v>61.728460235967347</c:v>
                </c:pt>
                <c:pt idx="677">
                  <c:v>61.738784016445756</c:v>
                </c:pt>
                <c:pt idx="678">
                  <c:v>61.749100463296898</c:v>
                </c:pt>
                <c:pt idx="679">
                  <c:v>61.759409600609978</c:v>
                </c:pt>
                <c:pt idx="680">
                  <c:v>61.769711452379774</c:v>
                </c:pt>
                <c:pt idx="681">
                  <c:v>61.780006042507068</c:v>
                </c:pt>
                <c:pt idx="682">
                  <c:v>61.790293394799285</c:v>
                </c:pt>
                <c:pt idx="683">
                  <c:v>61.800573532971001</c:v>
                </c:pt>
                <c:pt idx="684">
                  <c:v>61.8108464806444</c:v>
                </c:pt>
                <c:pt idx="685">
                  <c:v>61.821112261349917</c:v>
                </c:pt>
                <c:pt idx="686">
                  <c:v>61.831370898526664</c:v>
                </c:pt>
                <c:pt idx="687">
                  <c:v>61.841622415523041</c:v>
                </c:pt>
                <c:pt idx="688">
                  <c:v>61.851866835597136</c:v>
                </c:pt>
                <c:pt idx="689">
                  <c:v>61.862104181917331</c:v>
                </c:pt>
                <c:pt idx="690">
                  <c:v>61.872334477562795</c:v>
                </c:pt>
                <c:pt idx="691">
                  <c:v>61.88255774552394</c:v>
                </c:pt>
                <c:pt idx="692">
                  <c:v>61.892774008703</c:v>
                </c:pt>
                <c:pt idx="693">
                  <c:v>61.902983289914431</c:v>
                </c:pt>
                <c:pt idx="694">
                  <c:v>61.91318561188551</c:v>
                </c:pt>
                <c:pt idx="695">
                  <c:v>61.923380997256736</c:v>
                </c:pt>
                <c:pt idx="696">
                  <c:v>61.933569468582377</c:v>
                </c:pt>
                <c:pt idx="697">
                  <c:v>61.943751048330938</c:v>
                </c:pt>
                <c:pt idx="698">
                  <c:v>61.953925758885617</c:v>
                </c:pt>
                <c:pt idx="699">
                  <c:v>61.964093622544837</c:v>
                </c:pt>
                <c:pt idx="700">
                  <c:v>61.974254661522657</c:v>
                </c:pt>
                <c:pt idx="701">
                  <c:v>61.98440889794928</c:v>
                </c:pt>
                <c:pt idx="702">
                  <c:v>61.994556353871516</c:v>
                </c:pt>
                <c:pt idx="703">
                  <c:v>62.00469705125326</c:v>
                </c:pt>
                <c:pt idx="704">
                  <c:v>62.014831011975907</c:v>
                </c:pt>
                <c:pt idx="705">
                  <c:v>62.024958257838868</c:v>
                </c:pt>
                <c:pt idx="706">
                  <c:v>62.035078810559995</c:v>
                </c:pt>
                <c:pt idx="707">
                  <c:v>62.04519269177603</c:v>
                </c:pt>
                <c:pt idx="708">
                  <c:v>62.055299923043052</c:v>
                </c:pt>
                <c:pt idx="709">
                  <c:v>62.065400525836949</c:v>
                </c:pt>
                <c:pt idx="710">
                  <c:v>62.075494521553843</c:v>
                </c:pt>
                <c:pt idx="711">
                  <c:v>62.085581931510511</c:v>
                </c:pt>
                <c:pt idx="712">
                  <c:v>62.095662776944863</c:v>
                </c:pt>
                <c:pt idx="713">
                  <c:v>62.10573707901635</c:v>
                </c:pt>
                <c:pt idx="714">
                  <c:v>62.115804858806399</c:v>
                </c:pt>
                <c:pt idx="715">
                  <c:v>62.125866137318845</c:v>
                </c:pt>
                <c:pt idx="716">
                  <c:v>62.135920935480343</c:v>
                </c:pt>
                <c:pt idx="717">
                  <c:v>62.145969274140811</c:v>
                </c:pt>
                <c:pt idx="718">
                  <c:v>62.156011174073846</c:v>
                </c:pt>
                <c:pt idx="719">
                  <c:v>62.166046655977112</c:v>
                </c:pt>
                <c:pt idx="720">
                  <c:v>62.176075740472818</c:v>
                </c:pt>
                <c:pt idx="721">
                  <c:v>62.186098448108048</c:v>
                </c:pt>
                <c:pt idx="722">
                  <c:v>62.196114799355222</c:v>
                </c:pt>
                <c:pt idx="723">
                  <c:v>62.206124814612515</c:v>
                </c:pt>
                <c:pt idx="724">
                  <c:v>62.2161285142042</c:v>
                </c:pt>
                <c:pt idx="725">
                  <c:v>62.226125918381108</c:v>
                </c:pt>
                <c:pt idx="726">
                  <c:v>62.236117047320988</c:v>
                </c:pt>
                <c:pt idx="727">
                  <c:v>62.246101921128918</c:v>
                </c:pt>
                <c:pt idx="728">
                  <c:v>62.256080559837727</c:v>
                </c:pt>
                <c:pt idx="729">
                  <c:v>62.266052983408301</c:v>
                </c:pt>
                <c:pt idx="730">
                  <c:v>62.276019211730073</c:v>
                </c:pt>
                <c:pt idx="731">
                  <c:v>62.285979264621325</c:v>
                </c:pt>
                <c:pt idx="732">
                  <c:v>62.29593316182963</c:v>
                </c:pt>
                <c:pt idx="733">
                  <c:v>62.305880923032191</c:v>
                </c:pt>
                <c:pt idx="734">
                  <c:v>62.315822567836229</c:v>
                </c:pt>
                <c:pt idx="735">
                  <c:v>62.325758115779379</c:v>
                </c:pt>
                <c:pt idx="736">
                  <c:v>62.335687586330039</c:v>
                </c:pt>
                <c:pt idx="737">
                  <c:v>62.345610998887771</c:v>
                </c:pt>
                <c:pt idx="738">
                  <c:v>62.355528372783589</c:v>
                </c:pt>
                <c:pt idx="739">
                  <c:v>62.365439727280446</c:v>
                </c:pt>
                <c:pt idx="740">
                  <c:v>62.375345081573485</c:v>
                </c:pt>
                <c:pt idx="741">
                  <c:v>62.385244454790474</c:v>
                </c:pt>
                <c:pt idx="742">
                  <c:v>62.39513786599214</c:v>
                </c:pt>
                <c:pt idx="743">
                  <c:v>62.405025334172507</c:v>
                </c:pt>
                <c:pt idx="744">
                  <c:v>62.414906878259259</c:v>
                </c:pt>
                <c:pt idx="745">
                  <c:v>62.42478251711411</c:v>
                </c:pt>
                <c:pt idx="746">
                  <c:v>62.43465226953316</c:v>
                </c:pt>
                <c:pt idx="747">
                  <c:v>62.444516154247196</c:v>
                </c:pt>
                <c:pt idx="748">
                  <c:v>62.454374189922063</c:v>
                </c:pt>
                <c:pt idx="749">
                  <c:v>62.464226395159031</c:v>
                </c:pt>
                <c:pt idx="750">
                  <c:v>62.474072788495093</c:v>
                </c:pt>
                <c:pt idx="751">
                  <c:v>62.483913388403323</c:v>
                </c:pt>
                <c:pt idx="752">
                  <c:v>62.49374821329323</c:v>
                </c:pt>
                <c:pt idx="753">
                  <c:v>62.503577281511049</c:v>
                </c:pt>
                <c:pt idx="754">
                  <c:v>62.51340061134011</c:v>
                </c:pt>
                <c:pt idx="755">
                  <c:v>62.523218221001152</c:v>
                </c:pt>
                <c:pt idx="756">
                  <c:v>62.533030128652655</c:v>
                </c:pt>
                <c:pt idx="757">
                  <c:v>62.54283635239117</c:v>
                </c:pt>
                <c:pt idx="758">
                  <c:v>62.552636910251621</c:v>
                </c:pt>
                <c:pt idx="759">
                  <c:v>62.562431820207649</c:v>
                </c:pt>
                <c:pt idx="760">
                  <c:v>62.572221100171944</c:v>
                </c:pt>
                <c:pt idx="761">
                  <c:v>62.582004767996516</c:v>
                </c:pt>
                <c:pt idx="762">
                  <c:v>62.591782841473048</c:v>
                </c:pt>
                <c:pt idx="763">
                  <c:v>62.601555338333192</c:v>
                </c:pt>
                <c:pt idx="764">
                  <c:v>62.611322276248913</c:v>
                </c:pt>
                <c:pt idx="765">
                  <c:v>62.621083672832746</c:v>
                </c:pt>
                <c:pt idx="766">
                  <c:v>62.630839545638139</c:v>
                </c:pt>
                <c:pt idx="767">
                  <c:v>62.640589912159761</c:v>
                </c:pt>
                <c:pt idx="768">
                  <c:v>62.650334789833764</c:v>
                </c:pt>
                <c:pt idx="769">
                  <c:v>62.660074196038167</c:v>
                </c:pt>
                <c:pt idx="770">
                  <c:v>62.669808148093047</c:v>
                </c:pt>
                <c:pt idx="771">
                  <c:v>62.679536663260961</c:v>
                </c:pt>
                <c:pt idx="772">
                  <c:v>62.689259758747106</c:v>
                </c:pt>
                <c:pt idx="773">
                  <c:v>62.698977451699747</c:v>
                </c:pt>
                <c:pt idx="774">
                  <c:v>62.708689759210422</c:v>
                </c:pt>
                <c:pt idx="775">
                  <c:v>62.71839669831423</c:v>
                </c:pt>
                <c:pt idx="776">
                  <c:v>62.728098285990207</c:v>
                </c:pt>
                <c:pt idx="777">
                  <c:v>62.737794539161499</c:v>
                </c:pt>
                <c:pt idx="778">
                  <c:v>62.74748547469575</c:v>
                </c:pt>
                <c:pt idx="779">
                  <c:v>62.757171109405306</c:v>
                </c:pt>
                <c:pt idx="780">
                  <c:v>62.766851460047533</c:v>
                </c:pt>
                <c:pt idx="781">
                  <c:v>62.776526543325126</c:v>
                </c:pt>
                <c:pt idx="782">
                  <c:v>62.786196375886327</c:v>
                </c:pt>
                <c:pt idx="783">
                  <c:v>62.795860974325215</c:v>
                </c:pt>
                <c:pt idx="784">
                  <c:v>62.805520355182068</c:v>
                </c:pt>
                <c:pt idx="785">
                  <c:v>62.815174534943473</c:v>
                </c:pt>
                <c:pt idx="786">
                  <c:v>62.824823530042771</c:v>
                </c:pt>
                <c:pt idx="787">
                  <c:v>62.834467356860202</c:v>
                </c:pt>
                <c:pt idx="788">
                  <c:v>62.844106031723236</c:v>
                </c:pt>
                <c:pt idx="789">
                  <c:v>62.853739570906825</c:v>
                </c:pt>
                <c:pt idx="790">
                  <c:v>62.863367990633648</c:v>
                </c:pt>
                <c:pt idx="791">
                  <c:v>62.872991307074422</c:v>
                </c:pt>
                <c:pt idx="792">
                  <c:v>62.88260953634812</c:v>
                </c:pt>
                <c:pt idx="793">
                  <c:v>62.892222694522239</c:v>
                </c:pt>
                <c:pt idx="794">
                  <c:v>62.901830797613094</c:v>
                </c:pt>
                <c:pt idx="795">
                  <c:v>62.91143386158604</c:v>
                </c:pt>
                <c:pt idx="796">
                  <c:v>62.921031902355715</c:v>
                </c:pt>
                <c:pt idx="797">
                  <c:v>62.930624935786348</c:v>
                </c:pt>
                <c:pt idx="798">
                  <c:v>62.940212977691971</c:v>
                </c:pt>
                <c:pt idx="799">
                  <c:v>62.949796043836663</c:v>
                </c:pt>
                <c:pt idx="800">
                  <c:v>62.959374149934838</c:v>
                </c:pt>
                <c:pt idx="801">
                  <c:v>62.968947311651483</c:v>
                </c:pt>
                <c:pt idx="802">
                  <c:v>62.978515544602352</c:v>
                </c:pt>
                <c:pt idx="803">
                  <c:v>62.988078864354314</c:v>
                </c:pt>
                <c:pt idx="804">
                  <c:v>62.99763728642548</c:v>
                </c:pt>
                <c:pt idx="805">
                  <c:v>63.007190826285552</c:v>
                </c:pt>
                <c:pt idx="806">
                  <c:v>63.016739499355992</c:v>
                </c:pt>
                <c:pt idx="807">
                  <c:v>63.026283321010276</c:v>
                </c:pt>
                <c:pt idx="808">
                  <c:v>63.035822306574168</c:v>
                </c:pt>
                <c:pt idx="809">
                  <c:v>63.04535647132591</c:v>
                </c:pt>
                <c:pt idx="810">
                  <c:v>63.054885830496488</c:v>
                </c:pt>
                <c:pt idx="811">
                  <c:v>63.064410399269867</c:v>
                </c:pt>
                <c:pt idx="812">
                  <c:v>63.073930192783195</c:v>
                </c:pt>
                <c:pt idx="813">
                  <c:v>63.083445226127068</c:v>
                </c:pt>
                <c:pt idx="814">
                  <c:v>63.092955514345725</c:v>
                </c:pt>
                <c:pt idx="815">
                  <c:v>63.102461072437336</c:v>
                </c:pt>
                <c:pt idx="816">
                  <c:v>63.111961915354144</c:v>
                </c:pt>
                <c:pt idx="817">
                  <c:v>63.121458058002794</c:v>
                </c:pt>
                <c:pt idx="818">
                  <c:v>63.130949515244446</c:v>
                </c:pt>
                <c:pt idx="819">
                  <c:v>63.140436301895079</c:v>
                </c:pt>
                <c:pt idx="820">
                  <c:v>63.149918432725698</c:v>
                </c:pt>
                <c:pt idx="821">
                  <c:v>63.159395922462544</c:v>
                </c:pt>
                <c:pt idx="822">
                  <c:v>63.168868785787311</c:v>
                </c:pt>
                <c:pt idx="823">
                  <c:v>63.17833703733735</c:v>
                </c:pt>
                <c:pt idx="824">
                  <c:v>63.187800691705945</c:v>
                </c:pt>
                <c:pt idx="825">
                  <c:v>63.197259763442453</c:v>
                </c:pt>
                <c:pt idx="826">
                  <c:v>63.20671426705259</c:v>
                </c:pt>
                <c:pt idx="827">
                  <c:v>63.216164216998578</c:v>
                </c:pt>
                <c:pt idx="828">
                  <c:v>63.225609627699406</c:v>
                </c:pt>
                <c:pt idx="829">
                  <c:v>63.235050513531021</c:v>
                </c:pt>
                <c:pt idx="830">
                  <c:v>63.244486888826529</c:v>
                </c:pt>
                <c:pt idx="831">
                  <c:v>63.253918767876449</c:v>
                </c:pt>
                <c:pt idx="832">
                  <c:v>63.263346164928848</c:v>
                </c:pt>
                <c:pt idx="833">
                  <c:v>63.272769094189606</c:v>
                </c:pt>
                <c:pt idx="834">
                  <c:v>63.282187569822618</c:v>
                </c:pt>
                <c:pt idx="835">
                  <c:v>63.291601605949936</c:v>
                </c:pt>
                <c:pt idx="836">
                  <c:v>63.301011216652071</c:v>
                </c:pt>
                <c:pt idx="837">
                  <c:v>63.310416415968099</c:v>
                </c:pt>
                <c:pt idx="838">
                  <c:v>63.319817217895917</c:v>
                </c:pt>
                <c:pt idx="839">
                  <c:v>63.329213636392439</c:v>
                </c:pt>
                <c:pt idx="840">
                  <c:v>63.338605685373778</c:v>
                </c:pt>
                <c:pt idx="841">
                  <c:v>63.347993378715458</c:v>
                </c:pt>
                <c:pt idx="842">
                  <c:v>63.357376730252568</c:v>
                </c:pt>
                <c:pt idx="843">
                  <c:v>63.366755753780048</c:v>
                </c:pt>
                <c:pt idx="844">
                  <c:v>63.376130463052753</c:v>
                </c:pt>
                <c:pt idx="845">
                  <c:v>63.385500871785794</c:v>
                </c:pt>
                <c:pt idx="846">
                  <c:v>63.394866993654603</c:v>
                </c:pt>
                <c:pt idx="847">
                  <c:v>63.40422884229519</c:v>
                </c:pt>
                <c:pt idx="848">
                  <c:v>63.41358643130431</c:v>
                </c:pt>
                <c:pt idx="849">
                  <c:v>63.422939774239673</c:v>
                </c:pt>
                <c:pt idx="850">
                  <c:v>63.432288884620128</c:v>
                </c:pt>
                <c:pt idx="851">
                  <c:v>63.441633775925794</c:v>
                </c:pt>
                <c:pt idx="852">
                  <c:v>63.450974461598335</c:v>
                </c:pt>
                <c:pt idx="853">
                  <c:v>63.460310955041066</c:v>
                </c:pt>
                <c:pt idx="854">
                  <c:v>63.469643269619205</c:v>
                </c:pt>
                <c:pt idx="855">
                  <c:v>63.478971418659995</c:v>
                </c:pt>
                <c:pt idx="856">
                  <c:v>63.488295415452917</c:v>
                </c:pt>
                <c:pt idx="857">
                  <c:v>63.497615273249863</c:v>
                </c:pt>
                <c:pt idx="858">
                  <c:v>63.506931005265329</c:v>
                </c:pt>
                <c:pt idx="859">
                  <c:v>63.516242624676558</c:v>
                </c:pt>
                <c:pt idx="860">
                  <c:v>63.525550144623772</c:v>
                </c:pt>
                <c:pt idx="861">
                  <c:v>63.534853578210267</c:v>
                </c:pt>
                <c:pt idx="862">
                  <c:v>63.544152938502712</c:v>
                </c:pt>
                <c:pt idx="863">
                  <c:v>63.553448238531168</c:v>
                </c:pt>
                <c:pt idx="864">
                  <c:v>63.562739491289413</c:v>
                </c:pt>
                <c:pt idx="865">
                  <c:v>63.572026709734999</c:v>
                </c:pt>
                <c:pt idx="866">
                  <c:v>63.581309906789507</c:v>
                </c:pt>
                <c:pt idx="867">
                  <c:v>63.590589095338643</c:v>
                </c:pt>
                <c:pt idx="868">
                  <c:v>63.599864288232467</c:v>
                </c:pt>
                <c:pt idx="869">
                  <c:v>63.609135498285546</c:v>
                </c:pt>
                <c:pt idx="870">
                  <c:v>63.618402738277112</c:v>
                </c:pt>
                <c:pt idx="871">
                  <c:v>63.627666020951217</c:v>
                </c:pt>
                <c:pt idx="872">
                  <c:v>63.636925359016935</c:v>
                </c:pt>
                <c:pt idx="873">
                  <c:v>63.646180765148515</c:v>
                </c:pt>
                <c:pt idx="874">
                  <c:v>63.655432251985509</c:v>
                </c:pt>
                <c:pt idx="875">
                  <c:v>63.664679832132997</c:v>
                </c:pt>
                <c:pt idx="876">
                  <c:v>63.673923518161708</c:v>
                </c:pt>
                <c:pt idx="877">
                  <c:v>63.683163322608188</c:v>
                </c:pt>
                <c:pt idx="878">
                  <c:v>63.692399257974955</c:v>
                </c:pt>
                <c:pt idx="879">
                  <c:v>63.701631336730692</c:v>
                </c:pt>
                <c:pt idx="880">
                  <c:v>63.71085957131038</c:v>
                </c:pt>
                <c:pt idx="881">
                  <c:v>63.72008397411544</c:v>
                </c:pt>
                <c:pt idx="882">
                  <c:v>63.729304557513935</c:v>
                </c:pt>
                <c:pt idx="883">
                  <c:v>63.738521333840673</c:v>
                </c:pt>
                <c:pt idx="884">
                  <c:v>63.74773431539743</c:v>
                </c:pt>
                <c:pt idx="885">
                  <c:v>63.756943514453035</c:v>
                </c:pt>
                <c:pt idx="886">
                  <c:v>63.766148943243579</c:v>
                </c:pt>
                <c:pt idx="887">
                  <c:v>63.775350613972527</c:v>
                </c:pt>
                <c:pt idx="888">
                  <c:v>63.78454853881091</c:v>
                </c:pt>
                <c:pt idx="889">
                  <c:v>63.793742729897446</c:v>
                </c:pt>
                <c:pt idx="890">
                  <c:v>63.802933199338689</c:v>
                </c:pt>
                <c:pt idx="891">
                  <c:v>63.812119959209213</c:v>
                </c:pt>
                <c:pt idx="892">
                  <c:v>63.821303021551735</c:v>
                </c:pt>
                <c:pt idx="893">
                  <c:v>63.830482398377264</c:v>
                </c:pt>
                <c:pt idx="894">
                  <c:v>63.839658101665265</c:v>
                </c:pt>
                <c:pt idx="895">
                  <c:v>63.84883014336377</c:v>
                </c:pt>
                <c:pt idx="896">
                  <c:v>63.857998535389598</c:v>
                </c:pt>
                <c:pt idx="897">
                  <c:v>63.867163289628394</c:v>
                </c:pt>
                <c:pt idx="898">
                  <c:v>63.87632441793486</c:v>
                </c:pt>
                <c:pt idx="899">
                  <c:v>63.88548193213289</c:v>
                </c:pt>
                <c:pt idx="900">
                  <c:v>63.894635844015681</c:v>
                </c:pt>
                <c:pt idx="901">
                  <c:v>63.903786165345863</c:v>
                </c:pt>
                <c:pt idx="902">
                  <c:v>63.912932907855705</c:v>
                </c:pt>
                <c:pt idx="903">
                  <c:v>63.922076083247198</c:v>
                </c:pt>
                <c:pt idx="904">
                  <c:v>63.931215703192223</c:v>
                </c:pt>
                <c:pt idx="905">
                  <c:v>63.940351779332687</c:v>
                </c:pt>
                <c:pt idx="906">
                  <c:v>63.949484323280657</c:v>
                </c:pt>
                <c:pt idx="907">
                  <c:v>63.958613346618485</c:v>
                </c:pt>
                <c:pt idx="908">
                  <c:v>63.967738860899004</c:v>
                </c:pt>
                <c:pt idx="909">
                  <c:v>63.976860877645549</c:v>
                </c:pt>
                <c:pt idx="910">
                  <c:v>63.98597940835225</c:v>
                </c:pt>
                <c:pt idx="911">
                  <c:v>63.995094464484012</c:v>
                </c:pt>
                <c:pt idx="912">
                  <c:v>64.004206057476779</c:v>
                </c:pt>
                <c:pt idx="913">
                  <c:v>64.013314198737575</c:v>
                </c:pt>
                <c:pt idx="914">
                  <c:v>64.022418899644677</c:v>
                </c:pt>
                <c:pt idx="915">
                  <c:v>64.031520171547754</c:v>
                </c:pt>
                <c:pt idx="916">
                  <c:v>64.040618025767984</c:v>
                </c:pt>
                <c:pt idx="917">
                  <c:v>64.049712473598191</c:v>
                </c:pt>
                <c:pt idx="918">
                  <c:v>64.058803526302967</c:v>
                </c:pt>
                <c:pt idx="919">
                  <c:v>64.067891195118833</c:v>
                </c:pt>
                <c:pt idx="920">
                  <c:v>64.076975491254316</c:v>
                </c:pt>
                <c:pt idx="921">
                  <c:v>64.086056425890149</c:v>
                </c:pt>
                <c:pt idx="922">
                  <c:v>64.095134010179308</c:v>
                </c:pt>
                <c:pt idx="923">
                  <c:v>64.104208255247215</c:v>
                </c:pt>
                <c:pt idx="924">
                  <c:v>64.113279172191866</c:v>
                </c:pt>
                <c:pt idx="925">
                  <c:v>64.122346772083873</c:v>
                </c:pt>
                <c:pt idx="926">
                  <c:v>64.131411065966702</c:v>
                </c:pt>
                <c:pt idx="927">
                  <c:v>64.140472064856709</c:v>
                </c:pt>
                <c:pt idx="928">
                  <c:v>64.14952977974329</c:v>
                </c:pt>
                <c:pt idx="929">
                  <c:v>64.158584221589066</c:v>
                </c:pt>
                <c:pt idx="930">
                  <c:v>64.167635401329917</c:v>
                </c:pt>
                <c:pt idx="931">
                  <c:v>64.176683329875132</c:v>
                </c:pt>
                <c:pt idx="932">
                  <c:v>64.185728018107554</c:v>
                </c:pt>
                <c:pt idx="933">
                  <c:v>64.194769476883721</c:v>
                </c:pt>
                <c:pt idx="934">
                  <c:v>64.203807717033868</c:v>
                </c:pt>
                <c:pt idx="935">
                  <c:v>64.212842749362224</c:v>
                </c:pt>
                <c:pt idx="936">
                  <c:v>64.221874584646997</c:v>
                </c:pt>
                <c:pt idx="937">
                  <c:v>64.230903233640547</c:v>
                </c:pt>
                <c:pt idx="938">
                  <c:v>64.239928707069467</c:v>
                </c:pt>
                <c:pt idx="939">
                  <c:v>64.248951015634773</c:v>
                </c:pt>
                <c:pt idx="940">
                  <c:v>64.257970170011944</c:v>
                </c:pt>
                <c:pt idx="941">
                  <c:v>64.266986180851092</c:v>
                </c:pt>
                <c:pt idx="942">
                  <c:v>64.275999058777018</c:v>
                </c:pt>
                <c:pt idx="943">
                  <c:v>64.285008814389428</c:v>
                </c:pt>
                <c:pt idx="944">
                  <c:v>64.294015458262933</c:v>
                </c:pt>
                <c:pt idx="945">
                  <c:v>64.303019000947231</c:v>
                </c:pt>
                <c:pt idx="946">
                  <c:v>64.31201945296722</c:v>
                </c:pt>
                <c:pt idx="947">
                  <c:v>64.321016824823104</c:v>
                </c:pt>
                <c:pt idx="948">
                  <c:v>64.33001112699047</c:v>
                </c:pt>
                <c:pt idx="949">
                  <c:v>64.339002369920451</c:v>
                </c:pt>
                <c:pt idx="950">
                  <c:v>64.347990564039819</c:v>
                </c:pt>
                <c:pt idx="951">
                  <c:v>64.356975719751091</c:v>
                </c:pt>
                <c:pt idx="952">
                  <c:v>64.365957847432639</c:v>
                </c:pt>
                <c:pt idx="953">
                  <c:v>64.374936957438791</c:v>
                </c:pt>
                <c:pt idx="954">
                  <c:v>64.383913060099999</c:v>
                </c:pt>
                <c:pt idx="955">
                  <c:v>64.392886165722857</c:v>
                </c:pt>
                <c:pt idx="956">
                  <c:v>64.401856284590266</c:v>
                </c:pt>
                <c:pt idx="957">
                  <c:v>64.410823426961556</c:v>
                </c:pt>
                <c:pt idx="958">
                  <c:v>64.419787603072521</c:v>
                </c:pt>
                <c:pt idx="959">
                  <c:v>64.428748823135649</c:v>
                </c:pt>
                <c:pt idx="960">
                  <c:v>64.437707097340066</c:v>
                </c:pt>
                <c:pt idx="961">
                  <c:v>64.446662435851806</c:v>
                </c:pt>
                <c:pt idx="962">
                  <c:v>64.455614848813781</c:v>
                </c:pt>
                <c:pt idx="963">
                  <c:v>64.464564346345981</c:v>
                </c:pt>
                <c:pt idx="964">
                  <c:v>64.473510938545544</c:v>
                </c:pt>
                <c:pt idx="965">
                  <c:v>64.482454635486832</c:v>
                </c:pt>
                <c:pt idx="966">
                  <c:v>64.491395447221592</c:v>
                </c:pt>
                <c:pt idx="967">
                  <c:v>64.500333383779008</c:v>
                </c:pt>
                <c:pt idx="968">
                  <c:v>64.509268455165824</c:v>
                </c:pt>
                <c:pt idx="969">
                  <c:v>64.518200671366458</c:v>
                </c:pt>
                <c:pt idx="970">
                  <c:v>64.527130042343103</c:v>
                </c:pt>
                <c:pt idx="971">
                  <c:v>64.536056578035783</c:v>
                </c:pt>
                <c:pt idx="972">
                  <c:v>64.544980288362524</c:v>
                </c:pt>
                <c:pt idx="973">
                  <c:v>64.553901183219381</c:v>
                </c:pt>
                <c:pt idx="974">
                  <c:v>64.56281927248061</c:v>
                </c:pt>
                <c:pt idx="975">
                  <c:v>64.57173456599871</c:v>
                </c:pt>
                <c:pt idx="976">
                  <c:v>64.580647073604538</c:v>
                </c:pt>
                <c:pt idx="977">
                  <c:v>64.589556805107463</c:v>
                </c:pt>
                <c:pt idx="978">
                  <c:v>64.598463770295339</c:v>
                </c:pt>
                <c:pt idx="979">
                  <c:v>64.607367978934761</c:v>
                </c:pt>
                <c:pt idx="980">
                  <c:v>64.616269440770992</c:v>
                </c:pt>
                <c:pt idx="981">
                  <c:v>64.625168165528208</c:v>
                </c:pt>
                <c:pt idx="982">
                  <c:v>64.634064162909524</c:v>
                </c:pt>
                <c:pt idx="983">
                  <c:v>64.64295744259708</c:v>
                </c:pt>
                <c:pt idx="984">
                  <c:v>64.651848014252153</c:v>
                </c:pt>
                <c:pt idx="985">
                  <c:v>64.660735887515301</c:v>
                </c:pt>
                <c:pt idx="986">
                  <c:v>64.66962107200635</c:v>
                </c:pt>
                <c:pt idx="987">
                  <c:v>64.678503577324562</c:v>
                </c:pt>
                <c:pt idx="988">
                  <c:v>64.687383413048764</c:v>
                </c:pt>
                <c:pt idx="989">
                  <c:v>64.696260588737317</c:v>
                </c:pt>
                <c:pt idx="990">
                  <c:v>64.705135113928335</c:v>
                </c:pt>
                <c:pt idx="991">
                  <c:v>64.714006998139723</c:v>
                </c:pt>
                <c:pt idx="992">
                  <c:v>64.722876250869234</c:v>
                </c:pt>
                <c:pt idx="993">
                  <c:v>64.731742881594656</c:v>
                </c:pt>
                <c:pt idx="994">
                  <c:v>64.740606899773809</c:v>
                </c:pt>
                <c:pt idx="995">
                  <c:v>64.749468314844663</c:v>
                </c:pt>
                <c:pt idx="996">
                  <c:v>64.758327136225461</c:v>
                </c:pt>
                <c:pt idx="997">
                  <c:v>64.767183373314793</c:v>
                </c:pt>
                <c:pt idx="998">
                  <c:v>64.77603703549164</c:v>
                </c:pt>
                <c:pt idx="999">
                  <c:v>64.78488813211554</c:v>
                </c:pt>
                <c:pt idx="1000">
                  <c:v>64.793736672526606</c:v>
                </c:pt>
                <c:pt idx="1001">
                  <c:v>64.802582666045666</c:v>
                </c:pt>
                <c:pt idx="1002">
                  <c:v>64.811426121974364</c:v>
                </c:pt>
                <c:pt idx="1003">
                  <c:v>64.820267049595117</c:v>
                </c:pt>
                <c:pt idx="1004">
                  <c:v>64.829105458171398</c:v>
                </c:pt>
                <c:pt idx="1005">
                  <c:v>64.837941356947681</c:v>
                </c:pt>
                <c:pt idx="1006">
                  <c:v>64.846774755149568</c:v>
                </c:pt>
                <c:pt idx="1007">
                  <c:v>64.855605661983901</c:v>
                </c:pt>
                <c:pt idx="1008">
                  <c:v>64.864434086638795</c:v>
                </c:pt>
                <c:pt idx="1009">
                  <c:v>64.873260038283775</c:v>
                </c:pt>
                <c:pt idx="1010">
                  <c:v>64.88208352606982</c:v>
                </c:pt>
                <c:pt idx="1011">
                  <c:v>64.890904559129496</c:v>
                </c:pt>
                <c:pt idx="1012">
                  <c:v>64.899723146576974</c:v>
                </c:pt>
                <c:pt idx="1013">
                  <c:v>64.908539297508185</c:v>
                </c:pt>
                <c:pt idx="1014">
                  <c:v>64.917353021000821</c:v>
                </c:pt>
                <c:pt idx="1015">
                  <c:v>64.926164326114503</c:v>
                </c:pt>
                <c:pt idx="1016">
                  <c:v>64.934973221890843</c:v>
                </c:pt>
                <c:pt idx="1017">
                  <c:v>64.943779717353479</c:v>
                </c:pt>
                <c:pt idx="1018">
                  <c:v>64.952583821508171</c:v>
                </c:pt>
                <c:pt idx="1019">
                  <c:v>64.961385543342928</c:v>
                </c:pt>
                <c:pt idx="1020">
                  <c:v>64.970184891828055</c:v>
                </c:pt>
                <c:pt idx="1021">
                  <c:v>64.978981875916247</c:v>
                </c:pt>
                <c:pt idx="1022">
                  <c:v>64.987776504542651</c:v>
                </c:pt>
                <c:pt idx="1023">
                  <c:v>64.996568786624934</c:v>
                </c:pt>
                <c:pt idx="1024">
                  <c:v>65.005358731063453</c:v>
                </c:pt>
                <c:pt idx="1025">
                  <c:v>65.014146346741171</c:v>
                </c:pt>
                <c:pt idx="1026">
                  <c:v>65.022931642523943</c:v>
                </c:pt>
                <c:pt idx="1027">
                  <c:v>65.031714627260399</c:v>
                </c:pt>
                <c:pt idx="1028">
                  <c:v>65.040495309782145</c:v>
                </c:pt>
                <c:pt idx="1029">
                  <c:v>65.049273698903804</c:v>
                </c:pt>
                <c:pt idx="1030">
                  <c:v>65.058049803423074</c:v>
                </c:pt>
                <c:pt idx="1031">
                  <c:v>65.066823632120844</c:v>
                </c:pt>
                <c:pt idx="1032">
                  <c:v>65.075595193761259</c:v>
                </c:pt>
                <c:pt idx="1033">
                  <c:v>65.084364497091784</c:v>
                </c:pt>
                <c:pt idx="1034">
                  <c:v>65.093131550843268</c:v>
                </c:pt>
                <c:pt idx="1035">
                  <c:v>65.101896363730077</c:v>
                </c:pt>
                <c:pt idx="1036">
                  <c:v>65.110658944450108</c:v>
                </c:pt>
                <c:pt idx="1037">
                  <c:v>65.119419301684886</c:v>
                </c:pt>
                <c:pt idx="1038">
                  <c:v>65.128177444099677</c:v>
                </c:pt>
                <c:pt idx="1039">
                  <c:v>65.136933380343493</c:v>
                </c:pt>
                <c:pt idx="1040">
                  <c:v>65.145687119049214</c:v>
                </c:pt>
                <c:pt idx="1041">
                  <c:v>65.154438668833635</c:v>
                </c:pt>
                <c:pt idx="1042">
                  <c:v>65.163188038297619</c:v>
                </c:pt>
                <c:pt idx="1043">
                  <c:v>65.171935236026016</c:v>
                </c:pt>
                <c:pt idx="1044">
                  <c:v>65.180680270587914</c:v>
                </c:pt>
                <c:pt idx="1045">
                  <c:v>65.189423150536584</c:v>
                </c:pt>
                <c:pt idx="1046">
                  <c:v>65.198163884409567</c:v>
                </c:pt>
                <c:pt idx="1047">
                  <c:v>65.206902480728857</c:v>
                </c:pt>
                <c:pt idx="1048">
                  <c:v>65.215638948000816</c:v>
                </c:pt>
                <c:pt idx="1049">
                  <c:v>65.224373294716358</c:v>
                </c:pt>
                <c:pt idx="1050">
                  <c:v>65.233105529350979</c:v>
                </c:pt>
                <c:pt idx="1051">
                  <c:v>65.241835660364828</c:v>
                </c:pt>
                <c:pt idx="1052">
                  <c:v>65.250563696202775</c:v>
                </c:pt>
                <c:pt idx="1053">
                  <c:v>65.259289645294558</c:v>
                </c:pt>
                <c:pt idx="1054">
                  <c:v>65.268013516054666</c:v>
                </c:pt>
                <c:pt idx="1055">
                  <c:v>65.276735316882622</c:v>
                </c:pt>
                <c:pt idx="1056">
                  <c:v>65.285455056162959</c:v>
                </c:pt>
                <c:pt idx="1057">
                  <c:v>65.294172742265246</c:v>
                </c:pt>
                <c:pt idx="1058">
                  <c:v>65.302888383544229</c:v>
                </c:pt>
                <c:pt idx="1059">
                  <c:v>65.311601988339888</c:v>
                </c:pt>
                <c:pt idx="1060">
                  <c:v>65.32031356497744</c:v>
                </c:pt>
                <c:pt idx="1061">
                  <c:v>65.32902312176752</c:v>
                </c:pt>
                <c:pt idx="1062">
                  <c:v>65.33773066700617</c:v>
                </c:pt>
                <c:pt idx="1063">
                  <c:v>65.346436208974907</c:v>
                </c:pt>
                <c:pt idx="1064">
                  <c:v>65.355139755940826</c:v>
                </c:pt>
                <c:pt idx="1065">
                  <c:v>65.363841316156666</c:v>
                </c:pt>
                <c:pt idx="1066">
                  <c:v>65.372540897860816</c:v>
                </c:pt>
                <c:pt idx="1067">
                  <c:v>65.38123850927748</c:v>
                </c:pt>
                <c:pt idx="1068">
                  <c:v>65.389934158616697</c:v>
                </c:pt>
                <c:pt idx="1069">
                  <c:v>65.398627854074334</c:v>
                </c:pt>
                <c:pt idx="1070">
                  <c:v>65.407319603832292</c:v>
                </c:pt>
                <c:pt idx="1071">
                  <c:v>65.416009416058486</c:v>
                </c:pt>
                <c:pt idx="1072">
                  <c:v>65.424697298906892</c:v>
                </c:pt>
                <c:pt idx="1073">
                  <c:v>65.433383260517672</c:v>
                </c:pt>
                <c:pt idx="1074">
                  <c:v>65.442067309017247</c:v>
                </c:pt>
                <c:pt idx="1075">
                  <c:v>65.450749452518266</c:v>
                </c:pt>
                <c:pt idx="1076">
                  <c:v>65.459429699119767</c:v>
                </c:pt>
                <c:pt idx="1077">
                  <c:v>65.468108056907226</c:v>
                </c:pt>
                <c:pt idx="1078">
                  <c:v>65.476784533952554</c:v>
                </c:pt>
                <c:pt idx="1079">
                  <c:v>65.485459138314269</c:v>
                </c:pt>
                <c:pt idx="1080">
                  <c:v>65.49413187803745</c:v>
                </c:pt>
                <c:pt idx="1081">
                  <c:v>65.502802761153873</c:v>
                </c:pt>
                <c:pt idx="1082">
                  <c:v>65.51147179568207</c:v>
                </c:pt>
                <c:pt idx="1083">
                  <c:v>65.520138989627341</c:v>
                </c:pt>
                <c:pt idx="1084">
                  <c:v>65.528804350981886</c:v>
                </c:pt>
                <c:pt idx="1085">
                  <c:v>65.537467887724816</c:v>
                </c:pt>
                <c:pt idx="1086">
                  <c:v>65.546129607822195</c:v>
                </c:pt>
                <c:pt idx="1087">
                  <c:v>65.554789519227214</c:v>
                </c:pt>
                <c:pt idx="1088">
                  <c:v>65.56344762988013</c:v>
                </c:pt>
                <c:pt idx="1089">
                  <c:v>65.572103947708371</c:v>
                </c:pt>
                <c:pt idx="1090">
                  <c:v>65.580758480626628</c:v>
                </c:pt>
                <c:pt idx="1091">
                  <c:v>65.589411236536861</c:v>
                </c:pt>
                <c:pt idx="1092">
                  <c:v>65.598062223328427</c:v>
                </c:pt>
                <c:pt idx="1093">
                  <c:v>65.606711448878059</c:v>
                </c:pt>
                <c:pt idx="1094">
                  <c:v>65.615358921049989</c:v>
                </c:pt>
                <c:pt idx="1095">
                  <c:v>65.624004647696012</c:v>
                </c:pt>
                <c:pt idx="1096">
                  <c:v>65.632648636655489</c:v>
                </c:pt>
                <c:pt idx="1097">
                  <c:v>65.641290895755461</c:v>
                </c:pt>
                <c:pt idx="1098">
                  <c:v>65.649931432810661</c:v>
                </c:pt>
                <c:pt idx="1099">
                  <c:v>65.658570255623658</c:v>
                </c:pt>
                <c:pt idx="1100">
                  <c:v>65.667207371984787</c:v>
                </c:pt>
                <c:pt idx="1101">
                  <c:v>65.675842789672345</c:v>
                </c:pt>
                <c:pt idx="1102">
                  <c:v>65.684476516452563</c:v>
                </c:pt>
                <c:pt idx="1103">
                  <c:v>65.693108560079637</c:v>
                </c:pt>
                <c:pt idx="1104">
                  <c:v>65.701738928295924</c:v>
                </c:pt>
                <c:pt idx="1105">
                  <c:v>65.710367628831847</c:v>
                </c:pt>
                <c:pt idx="1106">
                  <c:v>65.718994669406044</c:v>
                </c:pt>
                <c:pt idx="1107">
                  <c:v>65.727620057725389</c:v>
                </c:pt>
                <c:pt idx="1108">
                  <c:v>65.736243801485074</c:v>
                </c:pt>
                <c:pt idx="1109">
                  <c:v>65.744865908368638</c:v>
                </c:pt>
                <c:pt idx="1110">
                  <c:v>65.753486386048039</c:v>
                </c:pt>
                <c:pt idx="1111">
                  <c:v>65.762105242183736</c:v>
                </c:pt>
                <c:pt idx="1112">
                  <c:v>65.770722484424681</c:v>
                </c:pt>
                <c:pt idx="1113">
                  <c:v>65.77933812040844</c:v>
                </c:pt>
                <c:pt idx="1114">
                  <c:v>65.787952157761211</c:v>
                </c:pt>
                <c:pt idx="1115">
                  <c:v>65.79656460409791</c:v>
                </c:pt>
                <c:pt idx="1116">
                  <c:v>65.805175467022167</c:v>
                </c:pt>
                <c:pt idx="1117">
                  <c:v>65.813784754126502</c:v>
                </c:pt>
                <c:pt idx="1118">
                  <c:v>65.82239247299222</c:v>
                </c:pt>
                <c:pt idx="1119">
                  <c:v>65.830998631189615</c:v>
                </c:pt>
                <c:pt idx="1120">
                  <c:v>65.83960323627791</c:v>
                </c:pt>
                <c:pt idx="1121">
                  <c:v>65.848206295805383</c:v>
                </c:pt>
                <c:pt idx="1122">
                  <c:v>65.856807817309402</c:v>
                </c:pt>
                <c:pt idx="1123">
                  <c:v>65.865407808316476</c:v>
                </c:pt>
                <c:pt idx="1124">
                  <c:v>65.874006276342314</c:v>
                </c:pt>
                <c:pt idx="1125">
                  <c:v>65.882603228891853</c:v>
                </c:pt>
                <c:pt idx="1126">
                  <c:v>65.891198673459371</c:v>
                </c:pt>
                <c:pt idx="1127">
                  <c:v>65.899792617528476</c:v>
                </c:pt>
                <c:pt idx="1128">
                  <c:v>65.908385068572215</c:v>
                </c:pt>
                <c:pt idx="1129">
                  <c:v>65.916976034053064</c:v>
                </c:pt>
                <c:pt idx="1130">
                  <c:v>65.925565521423067</c:v>
                </c:pt>
                <c:pt idx="1131">
                  <c:v>65.93415353812378</c:v>
                </c:pt>
                <c:pt idx="1132">
                  <c:v>65.94274009158643</c:v>
                </c:pt>
                <c:pt idx="1133">
                  <c:v>65.951325189231923</c:v>
                </c:pt>
                <c:pt idx="1134">
                  <c:v>65.959908838470852</c:v>
                </c:pt>
                <c:pt idx="1135">
                  <c:v>65.968491046703647</c:v>
                </c:pt>
                <c:pt idx="1136">
                  <c:v>65.97707182132055</c:v>
                </c:pt>
                <c:pt idx="1137">
                  <c:v>65.985651169701654</c:v>
                </c:pt>
                <c:pt idx="1138">
                  <c:v>65.994229099217065</c:v>
                </c:pt>
                <c:pt idx="1139">
                  <c:v>66.002805617226812</c:v>
                </c:pt>
                <c:pt idx="1140">
                  <c:v>66.011380731081019</c:v>
                </c:pt>
                <c:pt idx="1141">
                  <c:v>66.019954448119833</c:v>
                </c:pt>
                <c:pt idx="1142">
                  <c:v>66.02852677567364</c:v>
                </c:pt>
                <c:pt idx="1143">
                  <c:v>66.037097721062935</c:v>
                </c:pt>
                <c:pt idx="1144">
                  <c:v>66.045667291598519</c:v>
                </c:pt>
                <c:pt idx="1145">
                  <c:v>66.054235494581434</c:v>
                </c:pt>
                <c:pt idx="1146">
                  <c:v>66.062802337303154</c:v>
                </c:pt>
                <c:pt idx="1147">
                  <c:v>66.071367827045449</c:v>
                </c:pt>
                <c:pt idx="1148">
                  <c:v>66.079931971080626</c:v>
                </c:pt>
                <c:pt idx="1149">
                  <c:v>66.088494776671411</c:v>
                </c:pt>
                <c:pt idx="1150">
                  <c:v>66.097056251071152</c:v>
                </c:pt>
                <c:pt idx="1151">
                  <c:v>66.105616401523761</c:v>
                </c:pt>
                <c:pt idx="1152">
                  <c:v>66.114175235263772</c:v>
                </c:pt>
                <c:pt idx="1153">
                  <c:v>66.122732759516467</c:v>
                </c:pt>
                <c:pt idx="1154">
                  <c:v>66.131288981497818</c:v>
                </c:pt>
                <c:pt idx="1155">
                  <c:v>66.139843908414647</c:v>
                </c:pt>
                <c:pt idx="1156">
                  <c:v>66.148397547464597</c:v>
                </c:pt>
                <c:pt idx="1157">
                  <c:v>66.156949905836171</c:v>
                </c:pt>
                <c:pt idx="1158">
                  <c:v>66.165500990708878</c:v>
                </c:pt>
                <c:pt idx="1159">
                  <c:v>66.17405080925316</c:v>
                </c:pt>
                <c:pt idx="1160">
                  <c:v>66.18259936863052</c:v>
                </c:pt>
                <c:pt idx="1161">
                  <c:v>66.191146675993565</c:v>
                </c:pt>
                <c:pt idx="1162">
                  <c:v>66.199692738485993</c:v>
                </c:pt>
                <c:pt idx="1163">
                  <c:v>66.208237563242719</c:v>
                </c:pt>
                <c:pt idx="1164">
                  <c:v>66.216781157389889</c:v>
                </c:pt>
                <c:pt idx="1165">
                  <c:v>66.225323528044896</c:v>
                </c:pt>
                <c:pt idx="1166">
                  <c:v>66.233864682316479</c:v>
                </c:pt>
                <c:pt idx="1167">
                  <c:v>66.242404627304765</c:v>
                </c:pt>
                <c:pt idx="1168">
                  <c:v>66.250943370101254</c:v>
                </c:pt>
                <c:pt idx="1169">
                  <c:v>66.259480917788963</c:v>
                </c:pt>
                <c:pt idx="1170">
                  <c:v>66.268017277442397</c:v>
                </c:pt>
                <c:pt idx="1171">
                  <c:v>66.276552456127618</c:v>
                </c:pt>
                <c:pt idx="1172">
                  <c:v>66.285086460902292</c:v>
                </c:pt>
                <c:pt idx="1173">
                  <c:v>66.293619298815756</c:v>
                </c:pt>
                <c:pt idx="1174">
                  <c:v>66.302150976909033</c:v>
                </c:pt>
                <c:pt idx="1175">
                  <c:v>66.310681502214905</c:v>
                </c:pt>
                <c:pt idx="1176">
                  <c:v>66.319210881757911</c:v>
                </c:pt>
                <c:pt idx="1177">
                  <c:v>66.327739122554476</c:v>
                </c:pt>
                <c:pt idx="1178">
                  <c:v>66.336266231612868</c:v>
                </c:pt>
                <c:pt idx="1179">
                  <c:v>66.344792215933296</c:v>
                </c:pt>
                <c:pt idx="1180">
                  <c:v>66.353317082507971</c:v>
                </c:pt>
                <c:pt idx="1181">
                  <c:v>66.361840838321058</c:v>
                </c:pt>
                <c:pt idx="1182">
                  <c:v>66.370363490348865</c:v>
                </c:pt>
                <c:pt idx="1183">
                  <c:v>66.37888504555977</c:v>
                </c:pt>
                <c:pt idx="1184">
                  <c:v>66.387405510914277</c:v>
                </c:pt>
                <c:pt idx="1185">
                  <c:v>66.395924893365162</c:v>
                </c:pt>
                <c:pt idx="1186">
                  <c:v>66.404443199857369</c:v>
                </c:pt>
                <c:pt idx="1187">
                  <c:v>66.412960437328181</c:v>
                </c:pt>
                <c:pt idx="1188">
                  <c:v>66.42147661270721</c:v>
                </c:pt>
                <c:pt idx="1189">
                  <c:v>66.42999173291642</c:v>
                </c:pt>
                <c:pt idx="1190">
                  <c:v>66.438505804870232</c:v>
                </c:pt>
                <c:pt idx="1191">
                  <c:v>66.447018835475504</c:v>
                </c:pt>
                <c:pt idx="1192">
                  <c:v>66.455530831631606</c:v>
                </c:pt>
                <c:pt idx="1193">
                  <c:v>66.464041800230476</c:v>
                </c:pt>
                <c:pt idx="1194">
                  <c:v>66.472551748156661</c:v>
                </c:pt>
                <c:pt idx="1195">
                  <c:v>66.481060682287321</c:v>
                </c:pt>
                <c:pt idx="1196">
                  <c:v>66.489568609492309</c:v>
                </c:pt>
                <c:pt idx="1197">
                  <c:v>66.498075536634218</c:v>
                </c:pt>
                <c:pt idx="1198">
                  <c:v>66.506581470568406</c:v>
                </c:pt>
                <c:pt idx="1199">
                  <c:v>66.515086418143028</c:v>
                </c:pt>
                <c:pt idx="1200">
                  <c:v>66.523590386199132</c:v>
                </c:pt>
                <c:pt idx="1201">
                  <c:v>66.532093381570647</c:v>
                </c:pt>
                <c:pt idx="1202">
                  <c:v>66.540595411084425</c:v>
                </c:pt>
                <c:pt idx="1203">
                  <c:v>66.549096481560355</c:v>
                </c:pt>
                <c:pt idx="1204">
                  <c:v>66.557596599811305</c:v>
                </c:pt>
                <c:pt idx="1205">
                  <c:v>66.566095772643237</c:v>
                </c:pt>
                <c:pt idx="1206">
                  <c:v>66.574594006855222</c:v>
                </c:pt>
                <c:pt idx="1207">
                  <c:v>66.583091309239478</c:v>
                </c:pt>
                <c:pt idx="1208">
                  <c:v>66.591587686581462</c:v>
                </c:pt>
                <c:pt idx="1209">
                  <c:v>66.600083145659809</c:v>
                </c:pt>
                <c:pt idx="1210">
                  <c:v>66.60857769324646</c:v>
                </c:pt>
                <c:pt idx="1211">
                  <c:v>66.617071336106719</c:v>
                </c:pt>
                <c:pt idx="1212">
                  <c:v>66.625564080999197</c:v>
                </c:pt>
                <c:pt idx="1213">
                  <c:v>66.634055934675942</c:v>
                </c:pt>
                <c:pt idx="1214">
                  <c:v>66.642546903882447</c:v>
                </c:pt>
                <c:pt idx="1215">
                  <c:v>66.651036995357671</c:v>
                </c:pt>
                <c:pt idx="1216">
                  <c:v>66.659526215834148</c:v>
                </c:pt>
                <c:pt idx="1217">
                  <c:v>66.668014572037947</c:v>
                </c:pt>
                <c:pt idx="1218">
                  <c:v>66.67650207068877</c:v>
                </c:pt>
                <c:pt idx="1219">
                  <c:v>66.684988718499952</c:v>
                </c:pt>
                <c:pt idx="1220">
                  <c:v>66.693474522178533</c:v>
                </c:pt>
                <c:pt idx="1221">
                  <c:v>66.701959488425317</c:v>
                </c:pt>
                <c:pt idx="1222">
                  <c:v>66.71044362393485</c:v>
                </c:pt>
                <c:pt idx="1223">
                  <c:v>66.718926935395473</c:v>
                </c:pt>
                <c:pt idx="1224">
                  <c:v>66.727409429489455</c:v>
                </c:pt>
                <c:pt idx="1225">
                  <c:v>66.735891112892901</c:v>
                </c:pt>
                <c:pt idx="1226">
                  <c:v>66.744371992275859</c:v>
                </c:pt>
                <c:pt idx="1227">
                  <c:v>66.752852074302396</c:v>
                </c:pt>
                <c:pt idx="1228">
                  <c:v>66.761331365630568</c:v>
                </c:pt>
                <c:pt idx="1229">
                  <c:v>66.769809872912475</c:v>
                </c:pt>
                <c:pt idx="1230">
                  <c:v>66.77828760279435</c:v>
                </c:pt>
                <c:pt idx="1231">
                  <c:v>66.786764561916513</c:v>
                </c:pt>
                <c:pt idx="1232">
                  <c:v>66.795240756913515</c:v>
                </c:pt>
                <c:pt idx="1233">
                  <c:v>66.803716194414108</c:v>
                </c:pt>
                <c:pt idx="1234">
                  <c:v>66.812190881041275</c:v>
                </c:pt>
                <c:pt idx="1235">
                  <c:v>66.820664823412315</c:v>
                </c:pt>
                <c:pt idx="1236">
                  <c:v>66.829138028138857</c:v>
                </c:pt>
                <c:pt idx="1237">
                  <c:v>66.837610501826916</c:v>
                </c:pt>
                <c:pt idx="1238">
                  <c:v>66.846082251076908</c:v>
                </c:pt>
                <c:pt idx="1239">
                  <c:v>66.854553282483693</c:v>
                </c:pt>
                <c:pt idx="1240">
                  <c:v>66.86302360263663</c:v>
                </c:pt>
                <c:pt idx="1241">
                  <c:v>66.871493218119625</c:v>
                </c:pt>
                <c:pt idx="1242">
                  <c:v>66.879962135511136</c:v>
                </c:pt>
                <c:pt idx="1243">
                  <c:v>66.888430361384209</c:v>
                </c:pt>
                <c:pt idx="1244">
                  <c:v>66.896897902306577</c:v>
                </c:pt>
                <c:pt idx="1245">
                  <c:v>66.905364764840627</c:v>
                </c:pt>
                <c:pt idx="1246">
                  <c:v>66.913830955543503</c:v>
                </c:pt>
                <c:pt idx="1247">
                  <c:v>66.922296480967034</c:v>
                </c:pt>
                <c:pt idx="1248">
                  <c:v>66.930761347657963</c:v>
                </c:pt>
                <c:pt idx="1249">
                  <c:v>66.939225562157759</c:v>
                </c:pt>
                <c:pt idx="1250">
                  <c:v>66.947689131002846</c:v>
                </c:pt>
                <c:pt idx="1251">
                  <c:v>66.956152060724506</c:v>
                </c:pt>
                <c:pt idx="1252">
                  <c:v>66.964614357849015</c:v>
                </c:pt>
                <c:pt idx="1253">
                  <c:v>66.973076028897623</c:v>
                </c:pt>
                <c:pt idx="1254">
                  <c:v>66.981537080386602</c:v>
                </c:pt>
                <c:pt idx="1255">
                  <c:v>66.989997518827295</c:v>
                </c:pt>
                <c:pt idx="1256">
                  <c:v>66.998457350726142</c:v>
                </c:pt>
                <c:pt idx="1257">
                  <c:v>67.006916582584722</c:v>
                </c:pt>
                <c:pt idx="1258">
                  <c:v>67.015375220899813</c:v>
                </c:pt>
                <c:pt idx="1259">
                  <c:v>67.023833272163358</c:v>
                </c:pt>
                <c:pt idx="1260">
                  <c:v>67.032290742862614</c:v>
                </c:pt>
                <c:pt idx="1261">
                  <c:v>67.040747639480102</c:v>
                </c:pt>
                <c:pt idx="1262">
                  <c:v>67.049203968493643</c:v>
                </c:pt>
                <c:pt idx="1263">
                  <c:v>67.057659736376451</c:v>
                </c:pt>
                <c:pt idx="1264">
                  <c:v>67.066114949597136</c:v>
                </c:pt>
                <c:pt idx="1265">
                  <c:v>67.074569614619747</c:v>
                </c:pt>
                <c:pt idx="1266">
                  <c:v>67.083023737903801</c:v>
                </c:pt>
                <c:pt idx="1267">
                  <c:v>67.091477325904322</c:v>
                </c:pt>
                <c:pt idx="1268">
                  <c:v>67.0999303850719</c:v>
                </c:pt>
                <c:pt idx="1269">
                  <c:v>67.108382921852694</c:v>
                </c:pt>
                <c:pt idx="1270">
                  <c:v>67.11683494268847</c:v>
                </c:pt>
                <c:pt idx="1271">
                  <c:v>67.125286454016717</c:v>
                </c:pt>
                <c:pt idx="1272">
                  <c:v>67.133737462270517</c:v>
                </c:pt>
                <c:pt idx="1273">
                  <c:v>67.142187973878762</c:v>
                </c:pt>
                <c:pt idx="1274">
                  <c:v>67.150637995266081</c:v>
                </c:pt>
                <c:pt idx="1275">
                  <c:v>67.159087532852908</c:v>
                </c:pt>
                <c:pt idx="1276">
                  <c:v>67.167536593055502</c:v>
                </c:pt>
                <c:pt idx="1277">
                  <c:v>67.175985182286055</c:v>
                </c:pt>
                <c:pt idx="1278">
                  <c:v>67.18443330695257</c:v>
                </c:pt>
                <c:pt idx="1279">
                  <c:v>67.192880973459097</c:v>
                </c:pt>
                <c:pt idx="1280">
                  <c:v>67.201328188205608</c:v>
                </c:pt>
                <c:pt idx="1281">
                  <c:v>67.20977495758811</c:v>
                </c:pt>
                <c:pt idx="1282">
                  <c:v>67.218221287998688</c:v>
                </c:pt>
                <c:pt idx="1283">
                  <c:v>67.226667185825448</c:v>
                </c:pt>
                <c:pt idx="1284">
                  <c:v>67.235112657452717</c:v>
                </c:pt>
                <c:pt idx="1285">
                  <c:v>67.243557709260912</c:v>
                </c:pt>
                <c:pt idx="1286">
                  <c:v>67.252002347626672</c:v>
                </c:pt>
                <c:pt idx="1287">
                  <c:v>67.260446578922867</c:v>
                </c:pt>
                <c:pt idx="1288">
                  <c:v>67.268890409518647</c:v>
                </c:pt>
                <c:pt idx="1289">
                  <c:v>67.277333845779424</c:v>
                </c:pt>
                <c:pt idx="1290">
                  <c:v>67.285776894066998</c:v>
                </c:pt>
                <c:pt idx="1291">
                  <c:v>67.294219560739506</c:v>
                </c:pt>
                <c:pt idx="1292">
                  <c:v>67.302661852151516</c:v>
                </c:pt>
                <c:pt idx="1293">
                  <c:v>67.311103774654029</c:v>
                </c:pt>
                <c:pt idx="1294">
                  <c:v>67.319545334594537</c:v>
                </c:pt>
                <c:pt idx="1295">
                  <c:v>67.327986538317035</c:v>
                </c:pt>
                <c:pt idx="1296">
                  <c:v>67.336427392162051</c:v>
                </c:pt>
                <c:pt idx="1297">
                  <c:v>67.344867902466731</c:v>
                </c:pt>
                <c:pt idx="1298">
                  <c:v>67.353308075564797</c:v>
                </c:pt>
                <c:pt idx="1299">
                  <c:v>67.361747917786673</c:v>
                </c:pt>
                <c:pt idx="1300">
                  <c:v>67.370187435459442</c:v>
                </c:pt>
                <c:pt idx="1301">
                  <c:v>67.378626634906894</c:v>
                </c:pt>
                <c:pt idx="1302">
                  <c:v>67.387065522449632</c:v>
                </c:pt>
                <c:pt idx="1303">
                  <c:v>67.395504104404978</c:v>
                </c:pt>
                <c:pt idx="1304">
                  <c:v>67.403942387087127</c:v>
                </c:pt>
                <c:pt idx="1305">
                  <c:v>67.412380376807135</c:v>
                </c:pt>
                <c:pt idx="1306">
                  <c:v>67.420818079872944</c:v>
                </c:pt>
                <c:pt idx="1307">
                  <c:v>67.429255502589399</c:v>
                </c:pt>
                <c:pt idx="1308">
                  <c:v>67.437692651258345</c:v>
                </c:pt>
                <c:pt idx="1309">
                  <c:v>67.446129532178603</c:v>
                </c:pt>
                <c:pt idx="1310">
                  <c:v>67.454566151646034</c:v>
                </c:pt>
                <c:pt idx="1311">
                  <c:v>67.46300251595359</c:v>
                </c:pt>
                <c:pt idx="1312">
                  <c:v>67.471438631391266</c:v>
                </c:pt>
                <c:pt idx="1313">
                  <c:v>67.479874504246226</c:v>
                </c:pt>
                <c:pt idx="1314">
                  <c:v>67.488310140802824</c:v>
                </c:pt>
                <c:pt idx="1315">
                  <c:v>67.49674554734257</c:v>
                </c:pt>
                <c:pt idx="1316">
                  <c:v>67.505180730144232</c:v>
                </c:pt>
                <c:pt idx="1317">
                  <c:v>67.513615695483864</c:v>
                </c:pt>
                <c:pt idx="1318">
                  <c:v>67.522050449634776</c:v>
                </c:pt>
                <c:pt idx="1319">
                  <c:v>67.530484998867664</c:v>
                </c:pt>
                <c:pt idx="1320">
                  <c:v>67.538919349450566</c:v>
                </c:pt>
                <c:pt idx="1321">
                  <c:v>67.54735350764895</c:v>
                </c:pt>
                <c:pt idx="1322">
                  <c:v>67.555787479725709</c:v>
                </c:pt>
                <c:pt idx="1323">
                  <c:v>67.564221271941179</c:v>
                </c:pt>
                <c:pt idx="1324">
                  <c:v>67.572654890553238</c:v>
                </c:pt>
                <c:pt idx="1325">
                  <c:v>67.58108834181732</c:v>
                </c:pt>
                <c:pt idx="1326">
                  <c:v>67.589521631986372</c:v>
                </c:pt>
                <c:pt idx="1327">
                  <c:v>67.597954767310981</c:v>
                </c:pt>
                <c:pt idx="1328">
                  <c:v>67.606387754039389</c:v>
                </c:pt>
                <c:pt idx="1329">
                  <c:v>67.614820598417481</c:v>
                </c:pt>
                <c:pt idx="1330">
                  <c:v>67.623253306688866</c:v>
                </c:pt>
                <c:pt idx="1331">
                  <c:v>67.631685885094882</c:v>
                </c:pt>
                <c:pt idx="1332">
                  <c:v>67.640118339874633</c:v>
                </c:pt>
                <c:pt idx="1333">
                  <c:v>67.648550677265064</c:v>
                </c:pt>
                <c:pt idx="1334">
                  <c:v>67.656982903500889</c:v>
                </c:pt>
                <c:pt idx="1335">
                  <c:v>67.665415024814777</c:v>
                </c:pt>
                <c:pt idx="1336">
                  <c:v>67.673847047437249</c:v>
                </c:pt>
                <c:pt idx="1337">
                  <c:v>67.682278977596795</c:v>
                </c:pt>
                <c:pt idx="1338">
                  <c:v>67.690710821519815</c:v>
                </c:pt>
                <c:pt idx="1339">
                  <c:v>67.699142585430778</c:v>
                </c:pt>
                <c:pt idx="1340">
                  <c:v>67.707574275552162</c:v>
                </c:pt>
                <c:pt idx="1341">
                  <c:v>67.716005898104541</c:v>
                </c:pt>
                <c:pt idx="1342">
                  <c:v>67.724437459306543</c:v>
                </c:pt>
                <c:pt idx="1343">
                  <c:v>67.732868965374976</c:v>
                </c:pt>
                <c:pt idx="1344">
                  <c:v>67.741300422524773</c:v>
                </c:pt>
                <c:pt idx="1345">
                  <c:v>67.749731836969119</c:v>
                </c:pt>
                <c:pt idx="1346">
                  <c:v>67.758163214919392</c:v>
                </c:pt>
                <c:pt idx="1347">
                  <c:v>67.76659456258524</c:v>
                </c:pt>
                <c:pt idx="1348">
                  <c:v>67.775025886174646</c:v>
                </c:pt>
                <c:pt idx="1349">
                  <c:v>67.783457191893874</c:v>
                </c:pt>
                <c:pt idx="1350">
                  <c:v>67.791888485947595</c:v>
                </c:pt>
                <c:pt idx="1351">
                  <c:v>67.800319774538835</c:v>
                </c:pt>
                <c:pt idx="1352">
                  <c:v>67.808751063869096</c:v>
                </c:pt>
                <c:pt idx="1353">
                  <c:v>67.817182360138304</c:v>
                </c:pt>
                <c:pt idx="1354">
                  <c:v>67.825613669544893</c:v>
                </c:pt>
                <c:pt idx="1355">
                  <c:v>67.834044998285819</c:v>
                </c:pt>
                <c:pt idx="1356">
                  <c:v>67.842476352556616</c:v>
                </c:pt>
                <c:pt idx="1357">
                  <c:v>67.850907738551371</c:v>
                </c:pt>
                <c:pt idx="1358">
                  <c:v>67.859339162462845</c:v>
                </c:pt>
                <c:pt idx="1359">
                  <c:v>67.867770630482411</c:v>
                </c:pt>
                <c:pt idx="1360">
                  <c:v>67.876202148800147</c:v>
                </c:pt>
                <c:pt idx="1361">
                  <c:v>67.884633723604864</c:v>
                </c:pt>
                <c:pt idx="1362">
                  <c:v>67.893065361084112</c:v>
                </c:pt>
                <c:pt idx="1363">
                  <c:v>67.901497067424202</c:v>
                </c:pt>
                <c:pt idx="1364">
                  <c:v>67.909928848810324</c:v>
                </c:pt>
                <c:pt idx="1365">
                  <c:v>67.918360711426473</c:v>
                </c:pt>
                <c:pt idx="1366">
                  <c:v>67.926792661455522</c:v>
                </c:pt>
                <c:pt idx="1367">
                  <c:v>67.935224705079293</c:v>
                </c:pt>
                <c:pt idx="1368">
                  <c:v>67.943656848478511</c:v>
                </c:pt>
                <c:pt idx="1369">
                  <c:v>67.952089097832911</c:v>
                </c:pt>
                <c:pt idx="1370">
                  <c:v>67.960521459321242</c:v>
                </c:pt>
                <c:pt idx="1371">
                  <c:v>67.968953939121263</c:v>
                </c:pt>
                <c:pt idx="1372">
                  <c:v>67.977386543409821</c:v>
                </c:pt>
                <c:pt idx="1373">
                  <c:v>67.985819278362882</c:v>
                </c:pt>
                <c:pt idx="1374">
                  <c:v>67.994252150155546</c:v>
                </c:pt>
                <c:pt idx="1375">
                  <c:v>68.002685164962074</c:v>
                </c:pt>
                <c:pt idx="1376">
                  <c:v>68.011118328955959</c:v>
                </c:pt>
                <c:pt idx="1377">
                  <c:v>68.019551648309871</c:v>
                </c:pt>
                <c:pt idx="1378">
                  <c:v>68.027985129195784</c:v>
                </c:pt>
                <c:pt idx="1379">
                  <c:v>68.036418777784988</c:v>
                </c:pt>
                <c:pt idx="1380">
                  <c:v>68.044852600248063</c:v>
                </c:pt>
                <c:pt idx="1381">
                  <c:v>68.05328660275498</c:v>
                </c:pt>
                <c:pt idx="1382">
                  <c:v>68.061720791475096</c:v>
                </c:pt>
                <c:pt idx="1383">
                  <c:v>68.070155172577159</c:v>
                </c:pt>
                <c:pt idx="1384">
                  <c:v>68.078589752229448</c:v>
                </c:pt>
                <c:pt idx="1385">
                  <c:v>68.087024536599671</c:v>
                </c:pt>
                <c:pt idx="1386">
                  <c:v>68.095459531855084</c:v>
                </c:pt>
                <c:pt idx="1387">
                  <c:v>68.10389474416246</c:v>
                </c:pt>
                <c:pt idx="1388">
                  <c:v>68.1123301796882</c:v>
                </c:pt>
                <c:pt idx="1389">
                  <c:v>68.12076584459831</c:v>
                </c:pt>
                <c:pt idx="1390">
                  <c:v>68.129201745058452</c:v>
                </c:pt>
                <c:pt idx="1391">
                  <c:v>68.137637887233936</c:v>
                </c:pt>
                <c:pt idx="1392">
                  <c:v>68.146074277289799</c:v>
                </c:pt>
                <c:pt idx="1393">
                  <c:v>68.154510921390823</c:v>
                </c:pt>
                <c:pt idx="1394">
                  <c:v>68.162947825701593</c:v>
                </c:pt>
                <c:pt idx="1395">
                  <c:v>68.17138499638645</c:v>
                </c:pt>
                <c:pt idx="1396">
                  <c:v>68.179822439609609</c:v>
                </c:pt>
                <c:pt idx="1397">
                  <c:v>68.188260161535155</c:v>
                </c:pt>
                <c:pt idx="1398">
                  <c:v>68.196698168327032</c:v>
                </c:pt>
                <c:pt idx="1399">
                  <c:v>68.205136466149185</c:v>
                </c:pt>
                <c:pt idx="1400">
                  <c:v>68.213575061165457</c:v>
                </c:pt>
                <c:pt idx="1401">
                  <c:v>68.222013959539737</c:v>
                </c:pt>
                <c:pt idx="1402">
                  <c:v>68.230453167435925</c:v>
                </c:pt>
                <c:pt idx="1403">
                  <c:v>68.238892691017966</c:v>
                </c:pt>
                <c:pt idx="1404">
                  <c:v>68.247332536449932</c:v>
                </c:pt>
                <c:pt idx="1405">
                  <c:v>68.255772709895979</c:v>
                </c:pt>
                <c:pt idx="1406">
                  <c:v>68.264213217520435</c:v>
                </c:pt>
                <c:pt idx="1407">
                  <c:v>68.272654065487828</c:v>
                </c:pt>
                <c:pt idx="1408">
                  <c:v>68.281095259962896</c:v>
                </c:pt>
                <c:pt idx="1409">
                  <c:v>68.289536807110579</c:v>
                </c:pt>
                <c:pt idx="1410">
                  <c:v>68.297978713096185</c:v>
                </c:pt>
                <c:pt idx="1411">
                  <c:v>68.306420984085264</c:v>
                </c:pt>
                <c:pt idx="1412">
                  <c:v>68.314863626243763</c:v>
                </c:pt>
                <c:pt idx="1413">
                  <c:v>68.323306645737944</c:v>
                </c:pt>
                <c:pt idx="1414">
                  <c:v>68.33175004873452</c:v>
                </c:pt>
                <c:pt idx="1415">
                  <c:v>68.340193841400648</c:v>
                </c:pt>
                <c:pt idx="1416">
                  <c:v>68.348638029903938</c:v>
                </c:pt>
                <c:pt idx="1417">
                  <c:v>68.35708262041247</c:v>
                </c:pt>
                <c:pt idx="1418">
                  <c:v>68.365527619094934</c:v>
                </c:pt>
                <c:pt idx="1419">
                  <c:v>68.373973032120517</c:v>
                </c:pt>
                <c:pt idx="1420">
                  <c:v>68.382418865659048</c:v>
                </c:pt>
                <c:pt idx="1421">
                  <c:v>68.390865125880936</c:v>
                </c:pt>
                <c:pt idx="1422">
                  <c:v>68.399311818957301</c:v>
                </c:pt>
                <c:pt idx="1423">
                  <c:v>68.407758951059932</c:v>
                </c:pt>
                <c:pt idx="1424">
                  <c:v>68.416206528361329</c:v>
                </c:pt>
                <c:pt idx="1425">
                  <c:v>68.424654557034756</c:v>
                </c:pt>
                <c:pt idx="1426">
                  <c:v>68.433103043254292</c:v>
                </c:pt>
                <c:pt idx="1427">
                  <c:v>68.441551993194764</c:v>
                </c:pt>
                <c:pt idx="1428">
                  <c:v>68.450001413031927</c:v>
                </c:pt>
                <c:pt idx="1429">
                  <c:v>68.458451308942358</c:v>
                </c:pt>
                <c:pt idx="1430">
                  <c:v>68.466901687103586</c:v>
                </c:pt>
                <c:pt idx="1431">
                  <c:v>68.475352553694066</c:v>
                </c:pt>
                <c:pt idx="1432">
                  <c:v>68.483803914893201</c:v>
                </c:pt>
                <c:pt idx="1433">
                  <c:v>68.492255776881464</c:v>
                </c:pt>
                <c:pt idx="1434">
                  <c:v>68.500708145840321</c:v>
                </c:pt>
                <c:pt idx="1435">
                  <c:v>68.509161027952317</c:v>
                </c:pt>
                <c:pt idx="1436">
                  <c:v>68.517614429401092</c:v>
                </c:pt>
                <c:pt idx="1437">
                  <c:v>68.526068356371454</c:v>
                </c:pt>
                <c:pt idx="1438">
                  <c:v>68.534522815049328</c:v>
                </c:pt>
                <c:pt idx="1439">
                  <c:v>68.542977811621867</c:v>
                </c:pt>
                <c:pt idx="1440">
                  <c:v>68.551433352277442</c:v>
                </c:pt>
                <c:pt idx="1441">
                  <c:v>68.559889443205691</c:v>
                </c:pt>
                <c:pt idx="1442">
                  <c:v>68.568346090597529</c:v>
                </c:pt>
                <c:pt idx="1443">
                  <c:v>68.576803300645224</c:v>
                </c:pt>
                <c:pt idx="1444">
                  <c:v>68.585261079542363</c:v>
                </c:pt>
                <c:pt idx="1445">
                  <c:v>68.59371943348394</c:v>
                </c:pt>
                <c:pt idx="1446">
                  <c:v>68.602178368666372</c:v>
                </c:pt>
                <c:pt idx="1447">
                  <c:v>68.61063789128751</c:v>
                </c:pt>
                <c:pt idx="1448">
                  <c:v>68.619098007546697</c:v>
                </c:pt>
                <c:pt idx="1449">
                  <c:v>68.627558723644782</c:v>
                </c:pt>
                <c:pt idx="1450">
                  <c:v>68.636020045784178</c:v>
                </c:pt>
                <c:pt idx="1451">
                  <c:v>68.644481980168862</c:v>
                </c:pt>
                <c:pt idx="1452">
                  <c:v>68.652944533004401</c:v>
                </c:pt>
                <c:pt idx="1453">
                  <c:v>68.661407710498054</c:v>
                </c:pt>
                <c:pt idx="1454">
                  <c:v>68.669871518858685</c:v>
                </c:pt>
                <c:pt idx="1455">
                  <c:v>68.678335964296934</c:v>
                </c:pt>
                <c:pt idx="1456">
                  <c:v>68.686801053025107</c:v>
                </c:pt>
                <c:pt idx="1457">
                  <c:v>68.695266791257339</c:v>
                </c:pt>
                <c:pt idx="1458">
                  <c:v>68.703733185209529</c:v>
                </c:pt>
                <c:pt idx="1459">
                  <c:v>68.71220024109941</c:v>
                </c:pt>
                <c:pt idx="1460">
                  <c:v>68.720667965146603</c:v>
                </c:pt>
                <c:pt idx="1461">
                  <c:v>68.729136363572593</c:v>
                </c:pt>
                <c:pt idx="1462">
                  <c:v>68.73760544260081</c:v>
                </c:pt>
                <c:pt idx="1463">
                  <c:v>68.746075208456645</c:v>
                </c:pt>
                <c:pt idx="1464">
                  <c:v>68.754545667367466</c:v>
                </c:pt>
                <c:pt idx="1465">
                  <c:v>68.763016825562687</c:v>
                </c:pt>
                <c:pt idx="1466">
                  <c:v>68.771488689273752</c:v>
                </c:pt>
                <c:pt idx="1467">
                  <c:v>68.779961264734226</c:v>
                </c:pt>
                <c:pt idx="1468">
                  <c:v>68.788434558179759</c:v>
                </c:pt>
                <c:pt idx="1469">
                  <c:v>68.796908575848164</c:v>
                </c:pt>
                <c:pt idx="1470">
                  <c:v>68.805383323979441</c:v>
                </c:pt>
                <c:pt idx="1471">
                  <c:v>68.813858808815823</c:v>
                </c:pt>
                <c:pt idx="1472">
                  <c:v>68.822335036601743</c:v>
                </c:pt>
                <c:pt idx="1473">
                  <c:v>68.830812013583966</c:v>
                </c:pt>
                <c:pt idx="1474">
                  <c:v>68.839289746011531</c:v>
                </c:pt>
                <c:pt idx="1475">
                  <c:v>68.847768240135863</c:v>
                </c:pt>
                <c:pt idx="1476">
                  <c:v>68.856247502210707</c:v>
                </c:pt>
                <c:pt idx="1477">
                  <c:v>68.864727538492275</c:v>
                </c:pt>
                <c:pt idx="1478">
                  <c:v>68.873208355239186</c:v>
                </c:pt>
                <c:pt idx="1479">
                  <c:v>68.881689958712514</c:v>
                </c:pt>
                <c:pt idx="1480">
                  <c:v>68.890172355175906</c:v>
                </c:pt>
                <c:pt idx="1481">
                  <c:v>68.898655550895484</c:v>
                </c:pt>
                <c:pt idx="1482">
                  <c:v>68.907139552139952</c:v>
                </c:pt>
                <c:pt idx="1483">
                  <c:v>68.915624365180648</c:v>
                </c:pt>
                <c:pt idx="1484">
                  <c:v>68.92410999629152</c:v>
                </c:pt>
                <c:pt idx="1485">
                  <c:v>68.932596451749191</c:v>
                </c:pt>
                <c:pt idx="1486">
                  <c:v>68.941083737832969</c:v>
                </c:pt>
                <c:pt idx="1487">
                  <c:v>68.949571860824918</c:v>
                </c:pt>
                <c:pt idx="1488">
                  <c:v>68.958060827009831</c:v>
                </c:pt>
                <c:pt idx="1489">
                  <c:v>68.966550642675372</c:v>
                </c:pt>
                <c:pt idx="1490">
                  <c:v>68.975041314111948</c:v>
                </c:pt>
                <c:pt idx="1491">
                  <c:v>68.983532847612892</c:v>
                </c:pt>
                <c:pt idx="1492">
                  <c:v>68.992025249474395</c:v>
                </c:pt>
                <c:pt idx="1493">
                  <c:v>69.000518525995602</c:v>
                </c:pt>
                <c:pt idx="1494">
                  <c:v>69.009012683478602</c:v>
                </c:pt>
                <c:pt idx="1495">
                  <c:v>69.01750772822848</c:v>
                </c:pt>
                <c:pt idx="1496">
                  <c:v>69.026003666553365</c:v>
                </c:pt>
                <c:pt idx="1497">
                  <c:v>69.034500504764438</c:v>
                </c:pt>
                <c:pt idx="1498">
                  <c:v>69.042998249175938</c:v>
                </c:pt>
                <c:pt idx="1499">
                  <c:v>69.051496906105271</c:v>
                </c:pt>
                <c:pt idx="1500">
                  <c:v>69.059996481873</c:v>
                </c:pt>
                <c:pt idx="1501">
                  <c:v>69.068496982802856</c:v>
                </c:pt>
                <c:pt idx="1502">
                  <c:v>69.076998415221823</c:v>
                </c:pt>
                <c:pt idx="1503">
                  <c:v>69.085500785460084</c:v>
                </c:pt>
                <c:pt idx="1504">
                  <c:v>69.094004099851205</c:v>
                </c:pt>
                <c:pt idx="1505">
                  <c:v>69.102508364731975</c:v>
                </c:pt>
                <c:pt idx="1506">
                  <c:v>69.111013586442624</c:v>
                </c:pt>
                <c:pt idx="1507">
                  <c:v>69.119519771326708</c:v>
                </c:pt>
                <c:pt idx="1508">
                  <c:v>69.128026925731263</c:v>
                </c:pt>
                <c:pt idx="1509">
                  <c:v>69.136535056006707</c:v>
                </c:pt>
                <c:pt idx="1510">
                  <c:v>69.145044168507027</c:v>
                </c:pt>
                <c:pt idx="1511">
                  <c:v>69.153554269589691</c:v>
                </c:pt>
                <c:pt idx="1512">
                  <c:v>69.162065365615717</c:v>
                </c:pt>
                <c:pt idx="1513">
                  <c:v>69.170577462949737</c:v>
                </c:pt>
                <c:pt idx="1514">
                  <c:v>69.179090567959975</c:v>
                </c:pt>
                <c:pt idx="1515">
                  <c:v>69.187604687018336</c:v>
                </c:pt>
                <c:pt idx="1516">
                  <c:v>69.196119826500407</c:v>
                </c:pt>
                <c:pt idx="1517">
                  <c:v>69.204635992785526</c:v>
                </c:pt>
                <c:pt idx="1518">
                  <c:v>69.213153192256698</c:v>
                </c:pt>
                <c:pt idx="1519">
                  <c:v>69.221671431300862</c:v>
                </c:pt>
                <c:pt idx="1520">
                  <c:v>69.230190716308627</c:v>
                </c:pt>
                <c:pt idx="1521">
                  <c:v>69.238711053674564</c:v>
                </c:pt>
                <c:pt idx="1522">
                  <c:v>69.247232449797124</c:v>
                </c:pt>
                <c:pt idx="1523">
                  <c:v>69.25575491107864</c:v>
                </c:pt>
                <c:pt idx="1524">
                  <c:v>69.264278443925434</c:v>
                </c:pt>
                <c:pt idx="1525">
                  <c:v>69.272803054747826</c:v>
                </c:pt>
                <c:pt idx="1526">
                  <c:v>69.281328749960139</c:v>
                </c:pt>
                <c:pt idx="1527">
                  <c:v>69.289855535980777</c:v>
                </c:pt>
                <c:pt idx="1528">
                  <c:v>69.298383419232252</c:v>
                </c:pt>
                <c:pt idx="1529">
                  <c:v>69.30691240614118</c:v>
                </c:pt>
                <c:pt idx="1530">
                  <c:v>69.315442503138328</c:v>
                </c:pt>
                <c:pt idx="1531">
                  <c:v>69.323973716658699</c:v>
                </c:pt>
                <c:pt idx="1532">
                  <c:v>69.332506053141515</c:v>
                </c:pt>
                <c:pt idx="1533">
                  <c:v>69.341039519030261</c:v>
                </c:pt>
                <c:pt idx="1534">
                  <c:v>69.349574120772715</c:v>
                </c:pt>
                <c:pt idx="1535">
                  <c:v>69.358109864821003</c:v>
                </c:pt>
                <c:pt idx="1536">
                  <c:v>69.366646757631599</c:v>
                </c:pt>
                <c:pt idx="1537">
                  <c:v>69.375184805665427</c:v>
                </c:pt>
                <c:pt idx="1538">
                  <c:v>69.383724015387784</c:v>
                </c:pt>
                <c:pt idx="1539">
                  <c:v>69.392264393268505</c:v>
                </c:pt>
                <c:pt idx="1540">
                  <c:v>69.400805945781883</c:v>
                </c:pt>
                <c:pt idx="1541">
                  <c:v>69.40934867940679</c:v>
                </c:pt>
                <c:pt idx="1542">
                  <c:v>69.417892600626644</c:v>
                </c:pt>
                <c:pt idx="1543">
                  <c:v>69.426437715929509</c:v>
                </c:pt>
                <c:pt idx="1544">
                  <c:v>69.434984031808057</c:v>
                </c:pt>
                <c:pt idx="1545">
                  <c:v>69.443531554759673</c:v>
                </c:pt>
                <c:pt idx="1546">
                  <c:v>69.452080291286435</c:v>
                </c:pt>
                <c:pt idx="1547">
                  <c:v>69.46063024789521</c:v>
                </c:pt>
                <c:pt idx="1548">
                  <c:v>69.46918143109761</c:v>
                </c:pt>
                <c:pt idx="1549">
                  <c:v>69.477733847410093</c:v>
                </c:pt>
                <c:pt idx="1550">
                  <c:v>69.486287503353964</c:v>
                </c:pt>
                <c:pt idx="1551">
                  <c:v>69.494842405455415</c:v>
                </c:pt>
                <c:pt idx="1552">
                  <c:v>69.503398560245614</c:v>
                </c:pt>
                <c:pt idx="1553">
                  <c:v>69.511955974260616</c:v>
                </c:pt>
                <c:pt idx="1554">
                  <c:v>69.52051465404152</c:v>
                </c:pt>
                <c:pt idx="1555">
                  <c:v>69.529074606134458</c:v>
                </c:pt>
                <c:pt idx="1556">
                  <c:v>69.537635837090633</c:v>
                </c:pt>
                <c:pt idx="1557">
                  <c:v>69.546198353466337</c:v>
                </c:pt>
                <c:pt idx="1558">
                  <c:v>69.554762161823007</c:v>
                </c:pt>
                <c:pt idx="1559">
                  <c:v>69.563327268727264</c:v>
                </c:pt>
                <c:pt idx="1560">
                  <c:v>69.571893680750946</c:v>
                </c:pt>
                <c:pt idx="1561">
                  <c:v>69.580461404471123</c:v>
                </c:pt>
                <c:pt idx="1562">
                  <c:v>69.589030446470176</c:v>
                </c:pt>
                <c:pt idx="1563">
                  <c:v>69.597600813335774</c:v>
                </c:pt>
                <c:pt idx="1564">
                  <c:v>69.606172511660972</c:v>
                </c:pt>
                <c:pt idx="1565">
                  <c:v>69.614745548044183</c:v>
                </c:pt>
                <c:pt idx="1566">
                  <c:v>69.623319929089291</c:v>
                </c:pt>
                <c:pt idx="1567">
                  <c:v>69.631895661405608</c:v>
                </c:pt>
                <c:pt idx="1568">
                  <c:v>69.640472751607973</c:v>
                </c:pt>
                <c:pt idx="1569">
                  <c:v>69.649051206316742</c:v>
                </c:pt>
                <c:pt idx="1570">
                  <c:v>69.65763103215788</c:v>
                </c:pt>
                <c:pt idx="1571">
                  <c:v>69.666212235762885</c:v>
                </c:pt>
                <c:pt idx="1572">
                  <c:v>69.67479482376902</c:v>
                </c:pt>
                <c:pt idx="1573">
                  <c:v>69.683378802819135</c:v>
                </c:pt>
                <c:pt idx="1574">
                  <c:v>69.691964179561822</c:v>
                </c:pt>
                <c:pt idx="1575">
                  <c:v>69.700550960651469</c:v>
                </c:pt>
                <c:pt idx="1576">
                  <c:v>69.709139152748222</c:v>
                </c:pt>
                <c:pt idx="1577">
                  <c:v>69.71772876251805</c:v>
                </c:pt>
                <c:pt idx="1578">
                  <c:v>69.726319796632836</c:v>
                </c:pt>
                <c:pt idx="1579">
                  <c:v>69.734912261770305</c:v>
                </c:pt>
                <c:pt idx="1580">
                  <c:v>69.743506164614203</c:v>
                </c:pt>
                <c:pt idx="1581">
                  <c:v>69.752101511854178</c:v>
                </c:pt>
                <c:pt idx="1582">
                  <c:v>69.760698310185944</c:v>
                </c:pt>
                <c:pt idx="1583">
                  <c:v>69.76929656631124</c:v>
                </c:pt>
                <c:pt idx="1584">
                  <c:v>69.777896286937946</c:v>
                </c:pt>
                <c:pt idx="1585">
                  <c:v>69.786497478780007</c:v>
                </c:pt>
                <c:pt idx="1586">
                  <c:v>69.79510014855758</c:v>
                </c:pt>
                <c:pt idx="1587">
                  <c:v>69.803704302996991</c:v>
                </c:pt>
                <c:pt idx="1588">
                  <c:v>69.812309948830872</c:v>
                </c:pt>
                <c:pt idx="1589">
                  <c:v>69.820917092798041</c:v>
                </c:pt>
                <c:pt idx="1590">
                  <c:v>69.829525741643735</c:v>
                </c:pt>
                <c:pt idx="1591">
                  <c:v>69.838135902119461</c:v>
                </c:pt>
                <c:pt idx="1592">
                  <c:v>69.846747580983191</c:v>
                </c:pt>
                <c:pt idx="1593">
                  <c:v>69.855360784999263</c:v>
                </c:pt>
                <c:pt idx="1594">
                  <c:v>69.863975520938553</c:v>
                </c:pt>
                <c:pt idx="1595">
                  <c:v>69.872591795578401</c:v>
                </c:pt>
                <c:pt idx="1596">
                  <c:v>69.881209615702687</c:v>
                </c:pt>
                <c:pt idx="1597">
                  <c:v>69.889828988101939</c:v>
                </c:pt>
                <c:pt idx="1598">
                  <c:v>69.89844991957321</c:v>
                </c:pt>
                <c:pt idx="1599">
                  <c:v>69.907072416920343</c:v>
                </c:pt>
                <c:pt idx="1600">
                  <c:v>69.915696486953749</c:v>
                </c:pt>
                <c:pt idx="1601">
                  <c:v>69.924322136490673</c:v>
                </c:pt>
                <c:pt idx="1602">
                  <c:v>69.932949372355111</c:v>
                </c:pt>
                <c:pt idx="1603">
                  <c:v>69.94157820137788</c:v>
                </c:pt>
                <c:pt idx="1604">
                  <c:v>69.950208630396659</c:v>
                </c:pt>
                <c:pt idx="1605">
                  <c:v>69.958840666255995</c:v>
                </c:pt>
                <c:pt idx="1606">
                  <c:v>69.967474315807422</c:v>
                </c:pt>
                <c:pt idx="1607">
                  <c:v>69.976109585909398</c:v>
                </c:pt>
                <c:pt idx="1608">
                  <c:v>69.984746483427415</c:v>
                </c:pt>
                <c:pt idx="1609">
                  <c:v>69.993385015234054</c:v>
                </c:pt>
                <c:pt idx="1610">
                  <c:v>70.002025188208933</c:v>
                </c:pt>
                <c:pt idx="1611">
                  <c:v>70.010667009238858</c:v>
                </c:pt>
                <c:pt idx="1612">
                  <c:v>70.019310485217744</c:v>
                </c:pt>
                <c:pt idx="1613">
                  <c:v>70.027955623046793</c:v>
                </c:pt>
                <c:pt idx="1614">
                  <c:v>70.036602429634414</c:v>
                </c:pt>
                <c:pt idx="1615">
                  <c:v>70.045250911896304</c:v>
                </c:pt>
                <c:pt idx="1616">
                  <c:v>70.053901076755537</c:v>
                </c:pt>
                <c:pt idx="1617">
                  <c:v>70.062552931142505</c:v>
                </c:pt>
                <c:pt idx="1618">
                  <c:v>70.071206481995077</c:v>
                </c:pt>
                <c:pt idx="1619">
                  <c:v>70.079861736258536</c:v>
                </c:pt>
                <c:pt idx="1620">
                  <c:v>70.088518700885643</c:v>
                </c:pt>
                <c:pt idx="1621">
                  <c:v>70.097177382836747</c:v>
                </c:pt>
                <c:pt idx="1622">
                  <c:v>70.105837789079729</c:v>
                </c:pt>
                <c:pt idx="1623">
                  <c:v>70.114499926590113</c:v>
                </c:pt>
                <c:pt idx="1624">
                  <c:v>70.123163802351073</c:v>
                </c:pt>
                <c:pt idx="1625">
                  <c:v>70.131829423353494</c:v>
                </c:pt>
                <c:pt idx="1626">
                  <c:v>70.140496796595997</c:v>
                </c:pt>
                <c:pt idx="1627">
                  <c:v>70.149165929084958</c:v>
                </c:pt>
                <c:pt idx="1628">
                  <c:v>70.157836827834601</c:v>
                </c:pt>
                <c:pt idx="1629">
                  <c:v>70.166509499867018</c:v>
                </c:pt>
                <c:pt idx="1630">
                  <c:v>70.175183952212222</c:v>
                </c:pt>
                <c:pt idx="1631">
                  <c:v>70.18386019190811</c:v>
                </c:pt>
                <c:pt idx="1632">
                  <c:v>70.19253822600065</c:v>
                </c:pt>
                <c:pt idx="1633">
                  <c:v>70.201218061543798</c:v>
                </c:pt>
                <c:pt idx="1634">
                  <c:v>70.209899705599582</c:v>
                </c:pt>
                <c:pt idx="1635">
                  <c:v>70.218583165238158</c:v>
                </c:pt>
                <c:pt idx="1636">
                  <c:v>70.227268447537824</c:v>
                </c:pt>
                <c:pt idx="1637">
                  <c:v>70.235955559585108</c:v>
                </c:pt>
                <c:pt idx="1638">
                  <c:v>70.24464450847475</c:v>
                </c:pt>
                <c:pt idx="1639">
                  <c:v>70.253335301309789</c:v>
                </c:pt>
                <c:pt idx="1640">
                  <c:v>70.262027945201609</c:v>
                </c:pt>
                <c:pt idx="1641">
                  <c:v>70.270722447269904</c:v>
                </c:pt>
                <c:pt idx="1642">
                  <c:v>70.279418814642852</c:v>
                </c:pt>
                <c:pt idx="1643">
                  <c:v>70.288117054457075</c:v>
                </c:pt>
                <c:pt idx="1644">
                  <c:v>70.296817173857647</c:v>
                </c:pt>
                <c:pt idx="1645">
                  <c:v>70.305519179998214</c:v>
                </c:pt>
                <c:pt idx="1646">
                  <c:v>70.314223080041046</c:v>
                </c:pt>
                <c:pt idx="1647">
                  <c:v>70.322928881156969</c:v>
                </c:pt>
                <c:pt idx="1648">
                  <c:v>70.33163659052552</c:v>
                </c:pt>
                <c:pt idx="1649">
                  <c:v>70.340346215334961</c:v>
                </c:pt>
                <c:pt idx="1650">
                  <c:v>70.349057762782309</c:v>
                </c:pt>
                <c:pt idx="1651">
                  <c:v>70.357771240073362</c:v>
                </c:pt>
                <c:pt idx="1652">
                  <c:v>70.3664866544228</c:v>
                </c:pt>
                <c:pt idx="1653">
                  <c:v>70.375204013054173</c:v>
                </c:pt>
                <c:pt idx="1654">
                  <c:v>70.383923323199951</c:v>
                </c:pt>
                <c:pt idx="1655">
                  <c:v>70.392644592101647</c:v>
                </c:pt>
                <c:pt idx="1656">
                  <c:v>70.401367827009736</c:v>
                </c:pt>
                <c:pt idx="1657">
                  <c:v>70.410093035183777</c:v>
                </c:pt>
                <c:pt idx="1658">
                  <c:v>70.418820223892482</c:v>
                </c:pt>
                <c:pt idx="1659">
                  <c:v>70.427549400413639</c:v>
                </c:pt>
                <c:pt idx="1660">
                  <c:v>70.436280572034349</c:v>
                </c:pt>
                <c:pt idx="1661">
                  <c:v>70.445013746050876</c:v>
                </c:pt>
                <c:pt idx="1662">
                  <c:v>70.453748929768821</c:v>
                </c:pt>
                <c:pt idx="1663">
                  <c:v>70.462486130503081</c:v>
                </c:pt>
                <c:pt idx="1664">
                  <c:v>70.471225355578014</c:v>
                </c:pt>
                <c:pt idx="1665">
                  <c:v>70.479966612327345</c:v>
                </c:pt>
                <c:pt idx="1666">
                  <c:v>70.488709908094293</c:v>
                </c:pt>
                <c:pt idx="1667">
                  <c:v>70.49745525023161</c:v>
                </c:pt>
                <c:pt idx="1668">
                  <c:v>70.506202646101599</c:v>
                </c:pt>
                <c:pt idx="1669">
                  <c:v>70.514952103076183</c:v>
                </c:pt>
                <c:pt idx="1670">
                  <c:v>70.523703628536964</c:v>
                </c:pt>
                <c:pt idx="1671">
                  <c:v>70.532457229875234</c:v>
                </c:pt>
                <c:pt idx="1672">
                  <c:v>70.541212914492021</c:v>
                </c:pt>
                <c:pt idx="1673">
                  <c:v>70.549970689798201</c:v>
                </c:pt>
                <c:pt idx="1674">
                  <c:v>70.558730563214453</c:v>
                </c:pt>
                <c:pt idx="1675">
                  <c:v>70.567492542171365</c:v>
                </c:pt>
                <c:pt idx="1676">
                  <c:v>70.576256634109498</c:v>
                </c:pt>
                <c:pt idx="1677">
                  <c:v>70.585022846479319</c:v>
                </c:pt>
                <c:pt idx="1678">
                  <c:v>70.593791186741427</c:v>
                </c:pt>
                <c:pt idx="1679">
                  <c:v>70.602561662366426</c:v>
                </c:pt>
                <c:pt idx="1680">
                  <c:v>70.611334280835109</c:v>
                </c:pt>
                <c:pt idx="1681">
                  <c:v>70.620109049638415</c:v>
                </c:pt>
                <c:pt idx="1682">
                  <c:v>70.628885976277502</c:v>
                </c:pt>
                <c:pt idx="1683">
                  <c:v>70.637665068263829</c:v>
                </c:pt>
                <c:pt idx="1684">
                  <c:v>70.646446333119172</c:v>
                </c:pt>
                <c:pt idx="1685">
                  <c:v>70.655229778375656</c:v>
                </c:pt>
                <c:pt idx="1686">
                  <c:v>70.664015411575861</c:v>
                </c:pt>
                <c:pt idx="1687">
                  <c:v>70.672803240272771</c:v>
                </c:pt>
                <c:pt idx="1688">
                  <c:v>70.681593272029971</c:v>
                </c:pt>
                <c:pt idx="1689">
                  <c:v>70.69038551442155</c:v>
                </c:pt>
                <c:pt idx="1690">
                  <c:v>70.699179975032251</c:v>
                </c:pt>
                <c:pt idx="1691">
                  <c:v>70.707976661457437</c:v>
                </c:pt>
                <c:pt idx="1692">
                  <c:v>70.716775581303196</c:v>
                </c:pt>
                <c:pt idx="1693">
                  <c:v>70.725576742186419</c:v>
                </c:pt>
                <c:pt idx="1694">
                  <c:v>70.734380151734783</c:v>
                </c:pt>
                <c:pt idx="1695">
                  <c:v>70.743185817586777</c:v>
                </c:pt>
                <c:pt idx="1696">
                  <c:v>70.751993747391907</c:v>
                </c:pt>
                <c:pt idx="1697">
                  <c:v>70.760803948810548</c:v>
                </c:pt>
                <c:pt idx="1698">
                  <c:v>70.76961642951413</c:v>
                </c:pt>
                <c:pt idx="1699">
                  <c:v>70.778431197185128</c:v>
                </c:pt>
                <c:pt idx="1700">
                  <c:v>70.787248259517142</c:v>
                </c:pt>
                <c:pt idx="1701">
                  <c:v>70.796067624214956</c:v>
                </c:pt>
                <c:pt idx="1702">
                  <c:v>70.80488929899451</c:v>
                </c:pt>
                <c:pt idx="1703">
                  <c:v>70.813713291583085</c:v>
                </c:pt>
                <c:pt idx="1704">
                  <c:v>70.822539609719186</c:v>
                </c:pt>
                <c:pt idx="1705">
                  <c:v>70.83136826115279</c:v>
                </c:pt>
                <c:pt idx="1706">
                  <c:v>70.84019925364521</c:v>
                </c:pt>
                <c:pt idx="1707">
                  <c:v>70.849032594969302</c:v>
                </c:pt>
                <c:pt idx="1708">
                  <c:v>70.857868292909359</c:v>
                </c:pt>
                <c:pt idx="1709">
                  <c:v>70.866706355261343</c:v>
                </c:pt>
                <c:pt idx="1710">
                  <c:v>70.875546789832768</c:v>
                </c:pt>
                <c:pt idx="1711">
                  <c:v>70.884389604442859</c:v>
                </c:pt>
                <c:pt idx="1712">
                  <c:v>70.893234806922607</c:v>
                </c:pt>
                <c:pt idx="1713">
                  <c:v>70.902082405114712</c:v>
                </c:pt>
                <c:pt idx="1714">
                  <c:v>70.910932406873783</c:v>
                </c:pt>
                <c:pt idx="1715">
                  <c:v>70.919784820066269</c:v>
                </c:pt>
                <c:pt idx="1716">
                  <c:v>70.928639652570624</c:v>
                </c:pt>
                <c:pt idx="1717">
                  <c:v>70.937496912277211</c:v>
                </c:pt>
                <c:pt idx="1718">
                  <c:v>70.946356607088518</c:v>
                </c:pt>
                <c:pt idx="1719">
                  <c:v>70.955218744919122</c:v>
                </c:pt>
                <c:pt idx="1720">
                  <c:v>70.964083333695754</c:v>
                </c:pt>
                <c:pt idx="1721">
                  <c:v>70.97295038135735</c:v>
                </c:pt>
                <c:pt idx="1722">
                  <c:v>70.981819895855097</c:v>
                </c:pt>
                <c:pt idx="1723">
                  <c:v>70.990691885152557</c:v>
                </c:pt>
                <c:pt idx="1724">
                  <c:v>70.999566357225603</c:v>
                </c:pt>
                <c:pt idx="1725">
                  <c:v>71.008443320062597</c:v>
                </c:pt>
                <c:pt idx="1726">
                  <c:v>71.017322781664362</c:v>
                </c:pt>
                <c:pt idx="1727">
                  <c:v>71.026204750044258</c:v>
                </c:pt>
                <c:pt idx="1728">
                  <c:v>71.035089233228234</c:v>
                </c:pt>
                <c:pt idx="1729">
                  <c:v>71.043976239254917</c:v>
                </c:pt>
                <c:pt idx="1730">
                  <c:v>71.052865776175622</c:v>
                </c:pt>
                <c:pt idx="1731">
                  <c:v>71.061757852054427</c:v>
                </c:pt>
                <c:pt idx="1732">
                  <c:v>71.070652474968256</c:v>
                </c:pt>
                <c:pt idx="1733">
                  <c:v>71.07954965300685</c:v>
                </c:pt>
                <c:pt idx="1734">
                  <c:v>71.088449394272956</c:v>
                </c:pt>
                <c:pt idx="1735">
                  <c:v>71.097351706882264</c:v>
                </c:pt>
                <c:pt idx="1736">
                  <c:v>71.106256598963526</c:v>
                </c:pt>
                <c:pt idx="1737">
                  <c:v>71.115164078658566</c:v>
                </c:pt>
                <c:pt idx="1738">
                  <c:v>71.124074154122425</c:v>
                </c:pt>
                <c:pt idx="1739">
                  <c:v>71.132986833523319</c:v>
                </c:pt>
                <c:pt idx="1740">
                  <c:v>71.141902125042748</c:v>
                </c:pt>
                <c:pt idx="1741">
                  <c:v>71.150820036875558</c:v>
                </c:pt>
                <c:pt idx="1742">
                  <c:v>71.159740577229968</c:v>
                </c:pt>
                <c:pt idx="1743">
                  <c:v>71.168663754327639</c:v>
                </c:pt>
                <c:pt idx="1744">
                  <c:v>71.177589576403776</c:v>
                </c:pt>
                <c:pt idx="1745">
                  <c:v>71.186518051707125</c:v>
                </c:pt>
                <c:pt idx="1746">
                  <c:v>71.195449188500064</c:v>
                </c:pt>
                <c:pt idx="1747">
                  <c:v>71.204382995058651</c:v>
                </c:pt>
                <c:pt idx="1748">
                  <c:v>71.213319479672677</c:v>
                </c:pt>
                <c:pt idx="1749">
                  <c:v>71.222258650645756</c:v>
                </c:pt>
                <c:pt idx="1750">
                  <c:v>71.23120051629536</c:v>
                </c:pt>
                <c:pt idx="1751">
                  <c:v>71.240145084952886</c:v>
                </c:pt>
                <c:pt idx="1752">
                  <c:v>71.249092364963715</c:v>
                </c:pt>
                <c:pt idx="1753">
                  <c:v>71.258042364687242</c:v>
                </c:pt>
                <c:pt idx="1754">
                  <c:v>71.266995092496984</c:v>
                </c:pt>
                <c:pt idx="1755">
                  <c:v>71.275950556780643</c:v>
                </c:pt>
                <c:pt idx="1756">
                  <c:v>71.284908765940116</c:v>
                </c:pt>
                <c:pt idx="1757">
                  <c:v>71.293869728391613</c:v>
                </c:pt>
                <c:pt idx="1758">
                  <c:v>71.30283345256565</c:v>
                </c:pt>
                <c:pt idx="1759">
                  <c:v>71.311799946907215</c:v>
                </c:pt>
                <c:pt idx="1760">
                  <c:v>71.320769219875714</c:v>
                </c:pt>
                <c:pt idx="1761">
                  <c:v>71.329741279945097</c:v>
                </c:pt>
                <c:pt idx="1762">
                  <c:v>71.338716135603917</c:v>
                </c:pt>
                <c:pt idx="1763">
                  <c:v>71.347693795355383</c:v>
                </c:pt>
                <c:pt idx="1764">
                  <c:v>71.356674267717423</c:v>
                </c:pt>
                <c:pt idx="1765">
                  <c:v>71.365657561222747</c:v>
                </c:pt>
                <c:pt idx="1766">
                  <c:v>71.374643684418928</c:v>
                </c:pt>
                <c:pt idx="1767">
                  <c:v>71.383632645868417</c:v>
                </c:pt>
                <c:pt idx="1768">
                  <c:v>71.39262445414866</c:v>
                </c:pt>
                <c:pt idx="1769">
                  <c:v>71.401619117852135</c:v>
                </c:pt>
                <c:pt idx="1770">
                  <c:v>71.410616645586444</c:v>
                </c:pt>
                <c:pt idx="1771">
                  <c:v>71.419617045974306</c:v>
                </c:pt>
                <c:pt idx="1772">
                  <c:v>71.428620327653704</c:v>
                </c:pt>
                <c:pt idx="1773">
                  <c:v>71.437626499277911</c:v>
                </c:pt>
                <c:pt idx="1774">
                  <c:v>71.446635569515564</c:v>
                </c:pt>
                <c:pt idx="1775">
                  <c:v>71.455647547050717</c:v>
                </c:pt>
                <c:pt idx="1776">
                  <c:v>71.464662440582899</c:v>
                </c:pt>
                <c:pt idx="1777">
                  <c:v>71.47368025882723</c:v>
                </c:pt>
                <c:pt idx="1778">
                  <c:v>71.482701010514432</c:v>
                </c:pt>
                <c:pt idx="1779">
                  <c:v>71.491724704390933</c:v>
                </c:pt>
                <c:pt idx="1780">
                  <c:v>71.500751349218888</c:v>
                </c:pt>
                <c:pt idx="1781">
                  <c:v>71.509780953776286</c:v>
                </c:pt>
                <c:pt idx="1782">
                  <c:v>71.518813526857016</c:v>
                </c:pt>
                <c:pt idx="1783">
                  <c:v>71.527849077270915</c:v>
                </c:pt>
                <c:pt idx="1784">
                  <c:v>71.536887613843845</c:v>
                </c:pt>
                <c:pt idx="1785">
                  <c:v>71.545929145417759</c:v>
                </c:pt>
                <c:pt idx="1786">
                  <c:v>71.55497368085075</c:v>
                </c:pt>
                <c:pt idx="1787">
                  <c:v>71.564021229017172</c:v>
                </c:pt>
                <c:pt idx="1788">
                  <c:v>71.573071798807646</c:v>
                </c:pt>
                <c:pt idx="1789">
                  <c:v>71.582125399129197</c:v>
                </c:pt>
                <c:pt idx="1790">
                  <c:v>71.591182038905245</c:v>
                </c:pt>
                <c:pt idx="1791">
                  <c:v>71.600241727075726</c:v>
                </c:pt>
                <c:pt idx="1792">
                  <c:v>71.609304472597131</c:v>
                </c:pt>
                <c:pt idx="1793">
                  <c:v>71.618370284442634</c:v>
                </c:pt>
                <c:pt idx="1794">
                  <c:v>71.627439171602092</c:v>
                </c:pt>
                <c:pt idx="1795">
                  <c:v>71.636511143082146</c:v>
                </c:pt>
                <c:pt idx="1796">
                  <c:v>71.645586207906305</c:v>
                </c:pt>
                <c:pt idx="1797">
                  <c:v>71.654664375115004</c:v>
                </c:pt>
                <c:pt idx="1798">
                  <c:v>71.663745653765631</c:v>
                </c:pt>
                <c:pt idx="1799">
                  <c:v>71.672830052932682</c:v>
                </c:pt>
                <c:pt idx="1800">
                  <c:v>71.681917581707793</c:v>
                </c:pt>
                <c:pt idx="1801">
                  <c:v>71.691008249199811</c:v>
                </c:pt>
                <c:pt idx="1802">
                  <c:v>71.700102064534832</c:v>
                </c:pt>
                <c:pt idx="1803">
                  <c:v>71.709199036856333</c:v>
                </c:pt>
                <c:pt idx="1804">
                  <c:v>71.718299175325228</c:v>
                </c:pt>
                <c:pt idx="1805">
                  <c:v>71.72740248911991</c:v>
                </c:pt>
                <c:pt idx="1806">
                  <c:v>71.736508987436366</c:v>
                </c:pt>
                <c:pt idx="1807">
                  <c:v>71.745618679488217</c:v>
                </c:pt>
                <c:pt idx="1808">
                  <c:v>71.754731574506806</c:v>
                </c:pt>
                <c:pt idx="1809">
                  <c:v>71.763847681741282</c:v>
                </c:pt>
                <c:pt idx="1810">
                  <c:v>71.772967010458686</c:v>
                </c:pt>
                <c:pt idx="1811">
                  <c:v>71.782089569943935</c:v>
                </c:pt>
                <c:pt idx="1812">
                  <c:v>71.791215369500051</c:v>
                </c:pt>
                <c:pt idx="1813">
                  <c:v>71.800344418448105</c:v>
                </c:pt>
                <c:pt idx="1814">
                  <c:v>71.809476726127343</c:v>
                </c:pt>
                <c:pt idx="1815">
                  <c:v>71.818612301895257</c:v>
                </c:pt>
                <c:pt idx="1816">
                  <c:v>71.827751155127686</c:v>
                </c:pt>
                <c:pt idx="1817">
                  <c:v>71.836893295218843</c:v>
                </c:pt>
                <c:pt idx="1818">
                  <c:v>71.846038731581473</c:v>
                </c:pt>
                <c:pt idx="1819">
                  <c:v>71.855187473646779</c:v>
                </c:pt>
                <c:pt idx="1820">
                  <c:v>71.864339530864697</c:v>
                </c:pt>
                <c:pt idx="1821">
                  <c:v>71.873494912703819</c:v>
                </c:pt>
                <c:pt idx="1822">
                  <c:v>71.882653628651525</c:v>
                </c:pt>
                <c:pt idx="1823">
                  <c:v>71.891815688214081</c:v>
                </c:pt>
                <c:pt idx="1824">
                  <c:v>71.900981100916709</c:v>
                </c:pt>
                <c:pt idx="1825">
                  <c:v>71.910149876303635</c:v>
                </c:pt>
                <c:pt idx="1826">
                  <c:v>71.919322023938179</c:v>
                </c:pt>
                <c:pt idx="1827">
                  <c:v>71.928497553402877</c:v>
                </c:pt>
                <c:pt idx="1828">
                  <c:v>71.937676474299522</c:v>
                </c:pt>
                <c:pt idx="1829">
                  <c:v>71.946858796249217</c:v>
                </c:pt>
                <c:pt idx="1830">
                  <c:v>71.956044528892562</c:v>
                </c:pt>
                <c:pt idx="1831">
                  <c:v>71.965233681889586</c:v>
                </c:pt>
                <c:pt idx="1832">
                  <c:v>71.974426264919956</c:v>
                </c:pt>
                <c:pt idx="1833">
                  <c:v>71.983622287682991</c:v>
                </c:pt>
                <c:pt idx="1834">
                  <c:v>71.992821759897765</c:v>
                </c:pt>
                <c:pt idx="1835">
                  <c:v>72.002024691303191</c:v>
                </c:pt>
                <c:pt idx="1836">
                  <c:v>72.011231091658075</c:v>
                </c:pt>
                <c:pt idx="1837">
                  <c:v>72.020440970741291</c:v>
                </c:pt>
                <c:pt idx="1838">
                  <c:v>72.029654338351705</c:v>
                </c:pt>
                <c:pt idx="1839">
                  <c:v>72.038871204308393</c:v>
                </c:pt>
                <c:pt idx="1840">
                  <c:v>72.048091578450723</c:v>
                </c:pt>
                <c:pt idx="1841">
                  <c:v>72.057315470638315</c:v>
                </c:pt>
                <c:pt idx="1842">
                  <c:v>72.066542890751279</c:v>
                </c:pt>
                <c:pt idx="1843">
                  <c:v>72.075773848690204</c:v>
                </c:pt>
                <c:pt idx="1844">
                  <c:v>72.085008354376271</c:v>
                </c:pt>
                <c:pt idx="1845">
                  <c:v>72.09424641775135</c:v>
                </c:pt>
                <c:pt idx="1846">
                  <c:v>72.103488048778033</c:v>
                </c:pt>
                <c:pt idx="1847">
                  <c:v>72.112733257439828</c:v>
                </c:pt>
                <c:pt idx="1848">
                  <c:v>72.121982053741121</c:v>
                </c:pt>
                <c:pt idx="1849">
                  <c:v>72.131234447707357</c:v>
                </c:pt>
                <c:pt idx="1850">
                  <c:v>72.140490449385098</c:v>
                </c:pt>
                <c:pt idx="1851">
                  <c:v>72.149750068842053</c:v>
                </c:pt>
                <c:pt idx="1852">
                  <c:v>72.159013316167304</c:v>
                </c:pt>
                <c:pt idx="1853">
                  <c:v>72.168280201471219</c:v>
                </c:pt>
                <c:pt idx="1854">
                  <c:v>72.177550734885713</c:v>
                </c:pt>
                <c:pt idx="1855">
                  <c:v>72.186824926564171</c:v>
                </c:pt>
                <c:pt idx="1856">
                  <c:v>72.196102786681735</c:v>
                </c:pt>
                <c:pt idx="1857">
                  <c:v>72.205384325435176</c:v>
                </c:pt>
                <c:pt idx="1858">
                  <c:v>72.214669553043151</c:v>
                </c:pt>
                <c:pt idx="1859">
                  <c:v>72.223958479746216</c:v>
                </c:pt>
                <c:pt idx="1860">
                  <c:v>72.233251115806951</c:v>
                </c:pt>
                <c:pt idx="1861">
                  <c:v>72.242547471510008</c:v>
                </c:pt>
                <c:pt idx="1862">
                  <c:v>72.251847557162279</c:v>
                </c:pt>
                <c:pt idx="1863">
                  <c:v>72.26115138309288</c:v>
                </c:pt>
                <c:pt idx="1864">
                  <c:v>72.270458959653354</c:v>
                </c:pt>
                <c:pt idx="1865">
                  <c:v>72.279770297217709</c:v>
                </c:pt>
                <c:pt idx="1866">
                  <c:v>72.28908540618248</c:v>
                </c:pt>
                <c:pt idx="1867">
                  <c:v>72.298404296966936</c:v>
                </c:pt>
                <c:pt idx="1868">
                  <c:v>72.30772698001303</c:v>
                </c:pt>
                <c:pt idx="1869">
                  <c:v>72.317053465785605</c:v>
                </c:pt>
                <c:pt idx="1870">
                  <c:v>72.32638376477243</c:v>
                </c:pt>
                <c:pt idx="1871">
                  <c:v>72.335717887484336</c:v>
                </c:pt>
                <c:pt idx="1872">
                  <c:v>72.34505584445526</c:v>
                </c:pt>
                <c:pt idx="1873">
                  <c:v>72.35439764624239</c:v>
                </c:pt>
                <c:pt idx="1874">
                  <c:v>72.363743303426261</c:v>
                </c:pt>
                <c:pt idx="1875">
                  <c:v>72.373092826610815</c:v>
                </c:pt>
                <c:pt idx="1876">
                  <c:v>72.382446226423525</c:v>
                </c:pt>
                <c:pt idx="1877">
                  <c:v>72.391803513515484</c:v>
                </c:pt>
                <c:pt idx="1878">
                  <c:v>72.401164698561544</c:v>
                </c:pt>
                <c:pt idx="1879">
                  <c:v>72.410529792260334</c:v>
                </c:pt>
                <c:pt idx="1880">
                  <c:v>72.419898805334412</c:v>
                </c:pt>
                <c:pt idx="1881">
                  <c:v>72.429271748530383</c:v>
                </c:pt>
                <c:pt idx="1882">
                  <c:v>72.438648632618978</c:v>
                </c:pt>
                <c:pt idx="1883">
                  <c:v>72.448029468395106</c:v>
                </c:pt>
                <c:pt idx="1884">
                  <c:v>72.457414266678057</c:v>
                </c:pt>
                <c:pt idx="1885">
                  <c:v>72.466803038311525</c:v>
                </c:pt>
                <c:pt idx="1886">
                  <c:v>72.476195794163715</c:v>
                </c:pt>
                <c:pt idx="1887">
                  <c:v>72.485592545127503</c:v>
                </c:pt>
                <c:pt idx="1888">
                  <c:v>72.494993302120491</c:v>
                </c:pt>
                <c:pt idx="1889">
                  <c:v>72.504398076085081</c:v>
                </c:pt>
                <c:pt idx="1890">
                  <c:v>72.513806877988671</c:v>
                </c:pt>
                <c:pt idx="1891">
                  <c:v>72.523219718823697</c:v>
                </c:pt>
                <c:pt idx="1892">
                  <c:v>72.532636609607707</c:v>
                </c:pt>
                <c:pt idx="1893">
                  <c:v>72.542057561383558</c:v>
                </c:pt>
                <c:pt idx="1894">
                  <c:v>72.551482585219432</c:v>
                </c:pt>
                <c:pt idx="1895">
                  <c:v>72.560911692209046</c:v>
                </c:pt>
                <c:pt idx="1896">
                  <c:v>72.570344893471628</c:v>
                </c:pt>
                <c:pt idx="1897">
                  <c:v>72.57978220015211</c:v>
                </c:pt>
                <c:pt idx="1898">
                  <c:v>72.589223623421248</c:v>
                </c:pt>
                <c:pt idx="1899">
                  <c:v>72.598669174475674</c:v>
                </c:pt>
                <c:pt idx="1900">
                  <c:v>72.608118864538014</c:v>
                </c:pt>
                <c:pt idx="1901">
                  <c:v>72.617572704857068</c:v>
                </c:pt>
                <c:pt idx="1902">
                  <c:v>72.627030706707814</c:v>
                </c:pt>
                <c:pt idx="1903">
                  <c:v>72.636492881391604</c:v>
                </c:pt>
                <c:pt idx="1904">
                  <c:v>72.645959240236209</c:v>
                </c:pt>
                <c:pt idx="1905">
                  <c:v>72.655429794596031</c:v>
                </c:pt>
                <c:pt idx="1906">
                  <c:v>72.664904555852075</c:v>
                </c:pt>
                <c:pt idx="1907">
                  <c:v>72.674383535412147</c:v>
                </c:pt>
                <c:pt idx="1908">
                  <c:v>72.683866744711011</c:v>
                </c:pt>
                <c:pt idx="1909">
                  <c:v>72.693354195210347</c:v>
                </c:pt>
                <c:pt idx="1910">
                  <c:v>72.702845898399062</c:v>
                </c:pt>
                <c:pt idx="1911">
                  <c:v>72.712341865793249</c:v>
                </c:pt>
                <c:pt idx="1912">
                  <c:v>72.721842108936357</c:v>
                </c:pt>
                <c:pt idx="1913">
                  <c:v>72.731346639399348</c:v>
                </c:pt>
                <c:pt idx="1914">
                  <c:v>72.740855468780751</c:v>
                </c:pt>
                <c:pt idx="1915">
                  <c:v>72.750368608706765</c:v>
                </c:pt>
                <c:pt idx="1916">
                  <c:v>72.75988607083147</c:v>
                </c:pt>
                <c:pt idx="1917">
                  <c:v>72.769407866836872</c:v>
                </c:pt>
                <c:pt idx="1918">
                  <c:v>72.778934008432998</c:v>
                </c:pt>
                <c:pt idx="1919">
                  <c:v>72.7884645073581</c:v>
                </c:pt>
                <c:pt idx="1920">
                  <c:v>72.797999375378708</c:v>
                </c:pt>
                <c:pt idx="1921">
                  <c:v>72.807538624289762</c:v>
                </c:pt>
                <c:pt idx="1922">
                  <c:v>72.817082265914777</c:v>
                </c:pt>
                <c:pt idx="1923">
                  <c:v>72.826630312105848</c:v>
                </c:pt>
                <c:pt idx="1924">
                  <c:v>72.836182774743946</c:v>
                </c:pt>
                <c:pt idx="1925">
                  <c:v>72.845739665738861</c:v>
                </c:pt>
                <c:pt idx="1926">
                  <c:v>72.85530099702946</c:v>
                </c:pt>
                <c:pt idx="1927">
                  <c:v>72.864866780583753</c:v>
                </c:pt>
                <c:pt idx="1928">
                  <c:v>72.874437028398987</c:v>
                </c:pt>
                <c:pt idx="1929">
                  <c:v>72.884011752501848</c:v>
                </c:pt>
                <c:pt idx="1930">
                  <c:v>72.893590964948515</c:v>
                </c:pt>
                <c:pt idx="1931">
                  <c:v>72.903174677824836</c:v>
                </c:pt>
                <c:pt idx="1932">
                  <c:v>72.912762903246417</c:v>
                </c:pt>
                <c:pt idx="1933">
                  <c:v>72.92235565335875</c:v>
                </c:pt>
                <c:pt idx="1934">
                  <c:v>72.93195294033741</c:v>
                </c:pt>
                <c:pt idx="1935">
                  <c:v>72.941554776388045</c:v>
                </c:pt>
                <c:pt idx="1936">
                  <c:v>72.951161173746669</c:v>
                </c:pt>
                <c:pt idx="1937">
                  <c:v>72.960772144679652</c:v>
                </c:pt>
                <c:pt idx="1938">
                  <c:v>72.970387701483915</c:v>
                </c:pt>
                <c:pt idx="1939">
                  <c:v>72.980007856487106</c:v>
                </c:pt>
                <c:pt idx="1940">
                  <c:v>72.989632622047623</c:v>
                </c:pt>
                <c:pt idx="1941">
                  <c:v>72.999262010554773</c:v>
                </c:pt>
                <c:pt idx="1942">
                  <c:v>73.008896034429029</c:v>
                </c:pt>
                <c:pt idx="1943">
                  <c:v>73.018534706121983</c:v>
                </c:pt>
                <c:pt idx="1944">
                  <c:v>73.028178038116579</c:v>
                </c:pt>
                <c:pt idx="1945">
                  <c:v>73.037826042927264</c:v>
                </c:pt>
                <c:pt idx="1946">
                  <c:v>73.047478733100036</c:v>
                </c:pt>
                <c:pt idx="1947">
                  <c:v>73.057136121212707</c:v>
                </c:pt>
                <c:pt idx="1948">
                  <c:v>73.066798219874869</c:v>
                </c:pt>
                <c:pt idx="1949">
                  <c:v>73.076465041728213</c:v>
                </c:pt>
                <c:pt idx="1950">
                  <c:v>73.086136599446547</c:v>
                </c:pt>
                <c:pt idx="1951">
                  <c:v>73.095812905735926</c:v>
                </c:pt>
                <c:pt idx="1952">
                  <c:v>73.105493973334916</c:v>
                </c:pt>
                <c:pt idx="1953">
                  <c:v>73.115179815014585</c:v>
                </c:pt>
                <c:pt idx="1954">
                  <c:v>73.124870443578729</c:v>
                </c:pt>
                <c:pt idx="1955">
                  <c:v>73.134565871864012</c:v>
                </c:pt>
                <c:pt idx="1956">
                  <c:v>73.144266112740041</c:v>
                </c:pt>
                <c:pt idx="1957">
                  <c:v>73.15397117910959</c:v>
                </c:pt>
                <c:pt idx="1958">
                  <c:v>73.163681083908699</c:v>
                </c:pt>
                <c:pt idx="1959">
                  <c:v>73.173395840106821</c:v>
                </c:pt>
                <c:pt idx="1960">
                  <c:v>73.183115460706986</c:v>
                </c:pt>
                <c:pt idx="1961">
                  <c:v>73.192839958745921</c:v>
                </c:pt>
                <c:pt idx="1962">
                  <c:v>73.202569347294201</c:v>
                </c:pt>
                <c:pt idx="1963">
                  <c:v>73.212303639456394</c:v>
                </c:pt>
                <c:pt idx="1964">
                  <c:v>73.222042848371245</c:v>
                </c:pt>
                <c:pt idx="1965">
                  <c:v>73.231786987211763</c:v>
                </c:pt>
                <c:pt idx="1966">
                  <c:v>73.241536069185429</c:v>
                </c:pt>
                <c:pt idx="1967">
                  <c:v>73.251290107534302</c:v>
                </c:pt>
                <c:pt idx="1968">
                  <c:v>73.261049115535158</c:v>
                </c:pt>
                <c:pt idx="1969">
                  <c:v>73.270813106499702</c:v>
                </c:pt>
                <c:pt idx="1970">
                  <c:v>73.280582093774669</c:v>
                </c:pt>
                <c:pt idx="1971">
                  <c:v>73.290356090742009</c:v>
                </c:pt>
                <c:pt idx="1972">
                  <c:v>73.300135110818999</c:v>
                </c:pt>
                <c:pt idx="1973">
                  <c:v>73.309919167458432</c:v>
                </c:pt>
                <c:pt idx="1974">
                  <c:v>73.319708274148766</c:v>
                </c:pt>
                <c:pt idx="1975">
                  <c:v>73.32950244441426</c:v>
                </c:pt>
                <c:pt idx="1976">
                  <c:v>73.339301691815152</c:v>
                </c:pt>
                <c:pt idx="1977">
                  <c:v>73.349106029947805</c:v>
                </c:pt>
                <c:pt idx="1978">
                  <c:v>73.358915472444863</c:v>
                </c:pt>
                <c:pt idx="1979">
                  <c:v>73.368730032975421</c:v>
                </c:pt>
                <c:pt idx="1980">
                  <c:v>73.378549725245179</c:v>
                </c:pt>
                <c:pt idx="1981">
                  <c:v>73.388374562996589</c:v>
                </c:pt>
                <c:pt idx="1982">
                  <c:v>73.398204560009049</c:v>
                </c:pt>
                <c:pt idx="1983">
                  <c:v>73.40803973009902</c:v>
                </c:pt>
                <c:pt idx="1984">
                  <c:v>73.41788008712021</c:v>
                </c:pt>
                <c:pt idx="1985">
                  <c:v>73.427725644963758</c:v>
                </c:pt>
                <c:pt idx="1986">
                  <c:v>73.437576417558375</c:v>
                </c:pt>
                <c:pt idx="1987">
                  <c:v>73.447432418870505</c:v>
                </c:pt>
                <c:pt idx="1988">
                  <c:v>73.45729366290449</c:v>
                </c:pt>
                <c:pt idx="1989">
                  <c:v>73.467160163702758</c:v>
                </c:pt>
                <c:pt idx="1990">
                  <c:v>73.477031935345991</c:v>
                </c:pt>
                <c:pt idx="1991">
                  <c:v>73.486908991953271</c:v>
                </c:pt>
                <c:pt idx="1992">
                  <c:v>73.496791347682233</c:v>
                </c:pt>
                <c:pt idx="1993">
                  <c:v>73.506679016729294</c:v>
                </c:pt>
                <c:pt idx="1994">
                  <c:v>73.516572013329778</c:v>
                </c:pt>
                <c:pt idx="1995">
                  <c:v>73.526470351758121</c:v>
                </c:pt>
                <c:pt idx="1996">
                  <c:v>73.536374046327978</c:v>
                </c:pt>
                <c:pt idx="1997">
                  <c:v>73.546283111392469</c:v>
                </c:pt>
                <c:pt idx="1998">
                  <c:v>73.556197561344362</c:v>
                </c:pt>
                <c:pt idx="1999">
                  <c:v>73.566117410616144</c:v>
                </c:pt>
                <c:pt idx="2000" formatCode="General">
                  <c:v>73.576042673680305</c:v>
                </c:pt>
                <c:pt idx="2001" formatCode="General">
                  <c:v>73.585973365049497</c:v>
                </c:pt>
                <c:pt idx="2002" formatCode="General">
                  <c:v>73.59590949927663</c:v>
                </c:pt>
                <c:pt idx="2003" formatCode="General">
                  <c:v>73.605851090955198</c:v>
                </c:pt>
                <c:pt idx="2004" formatCode="General">
                  <c:v>73.615798154719286</c:v>
                </c:pt>
                <c:pt idx="2005" formatCode="General">
                  <c:v>73.625750705243888</c:v>
                </c:pt>
                <c:pt idx="2006" formatCode="General">
                  <c:v>73.635708757245041</c:v>
                </c:pt>
                <c:pt idx="2007" formatCode="General">
                  <c:v>73.645672325479993</c:v>
                </c:pt>
                <c:pt idx="2008" formatCode="General">
                  <c:v>73.655641424747401</c:v>
                </c:pt>
                <c:pt idx="2009" formatCode="General">
                  <c:v>73.665616069887534</c:v>
                </c:pt>
                <c:pt idx="2010" formatCode="General">
                  <c:v>73.675596275782382</c:v>
                </c:pt>
                <c:pt idx="2011" formatCode="General">
                  <c:v>73.685582057355987</c:v>
                </c:pt>
                <c:pt idx="2012" formatCode="General">
                  <c:v>73.695573429574495</c:v>
                </c:pt>
                <c:pt idx="2013" formatCode="General">
                  <c:v>73.705570407446373</c:v>
                </c:pt>
                <c:pt idx="2014" formatCode="General">
                  <c:v>73.715573006022652</c:v>
                </c:pt>
                <c:pt idx="2015" formatCode="General">
                  <c:v>73.725581240397091</c:v>
                </c:pt>
                <c:pt idx="2016" formatCode="General">
                  <c:v>73.735595125706354</c:v>
                </c:pt>
                <c:pt idx="2017" formatCode="General">
                  <c:v>73.745614677130177</c:v>
                </c:pt>
                <c:pt idx="2018" formatCode="General">
                  <c:v>73.755639909891642</c:v>
                </c:pt>
                <c:pt idx="2019" formatCode="General">
                  <c:v>73.765670839257311</c:v>
                </c:pt>
                <c:pt idx="2020" formatCode="General">
                  <c:v>73.77570748053742</c:v>
                </c:pt>
                <c:pt idx="2021" formatCode="General">
                  <c:v>73.785749849086116</c:v>
                </c:pt>
                <c:pt idx="2022" formatCode="General">
                  <c:v>73.795797960301613</c:v>
                </c:pt>
                <c:pt idx="2023" formatCode="General">
                  <c:v>73.805851829626405</c:v>
                </c:pt>
                <c:pt idx="2024" formatCode="General">
                  <c:v>73.815911472547498</c:v>
                </c:pt>
                <c:pt idx="2025" formatCode="General">
                  <c:v>73.825976904596558</c:v>
                </c:pt>
                <c:pt idx="2026" formatCode="General">
                  <c:v>73.836048141350133</c:v>
                </c:pt>
                <c:pt idx="2027" formatCode="General">
                  <c:v>73.846125198429874</c:v>
                </c:pt>
                <c:pt idx="2028" formatCode="General">
                  <c:v>73.856208091502722</c:v>
                </c:pt>
                <c:pt idx="2029" formatCode="General">
                  <c:v>73.866296836281109</c:v>
                </c:pt>
                <c:pt idx="2030" formatCode="General">
                  <c:v>73.876391448523165</c:v>
                </c:pt>
                <c:pt idx="2031" formatCode="General">
                  <c:v>73.886491944032969</c:v>
                </c:pt>
                <c:pt idx="2032" formatCode="General">
                  <c:v>73.896598338660681</c:v>
                </c:pt>
                <c:pt idx="2033" formatCode="General">
                  <c:v>73.906710648302791</c:v>
                </c:pt>
                <c:pt idx="2034" formatCode="General">
                  <c:v>73.916828888902373</c:v>
                </c:pt>
                <c:pt idx="2035" formatCode="General">
                  <c:v>73.926953076449223</c:v>
                </c:pt>
                <c:pt idx="2036" formatCode="General">
                  <c:v>73.937083226980093</c:v>
                </c:pt>
                <c:pt idx="2037" formatCode="General">
                  <c:v>73.947219356578927</c:v>
                </c:pt>
                <c:pt idx="2038" formatCode="General">
                  <c:v>73.957361481377077</c:v>
                </c:pt>
                <c:pt idx="2039" formatCode="General">
                  <c:v>73.967509617553503</c:v>
                </c:pt>
                <c:pt idx="2040" formatCode="General">
                  <c:v>73.977663781334968</c:v>
                </c:pt>
                <c:pt idx="2041" formatCode="General">
                  <c:v>73.987823988996325</c:v>
                </c:pt>
                <c:pt idx="2042" formatCode="General">
                  <c:v>73.997990256860675</c:v>
                </c:pt>
                <c:pt idx="2043" formatCode="General">
                  <c:v>74.008162601299588</c:v>
                </c:pt>
                <c:pt idx="2044" formatCode="General">
                  <c:v>74.018341038733396</c:v>
                </c:pt>
                <c:pt idx="2045" formatCode="General">
                  <c:v>74.028525585631343</c:v>
                </c:pt>
                <c:pt idx="2046" formatCode="General">
                  <c:v>74.038716258511798</c:v>
                </c:pt>
                <c:pt idx="2047" formatCode="General">
                  <c:v>74.048913073942586</c:v>
                </c:pt>
                <c:pt idx="2048" formatCode="General">
                  <c:v>74.0591160485411</c:v>
                </c:pt>
                <c:pt idx="2049" formatCode="General">
                  <c:v>74.069325198974596</c:v>
                </c:pt>
                <c:pt idx="2050" formatCode="General">
                  <c:v>74.079540541960384</c:v>
                </c:pt>
                <c:pt idx="2051" formatCode="General">
                  <c:v>74.089762094266106</c:v>
                </c:pt>
                <c:pt idx="2052" formatCode="General">
                  <c:v>74.099989872709926</c:v>
                </c:pt>
                <c:pt idx="2053" formatCode="General">
                  <c:v>74.110223894160768</c:v>
                </c:pt>
                <c:pt idx="2054" formatCode="General">
                  <c:v>74.120464175538601</c:v>
                </c:pt>
                <c:pt idx="2055" formatCode="General">
                  <c:v>74.130710733814567</c:v>
                </c:pt>
                <c:pt idx="2056" formatCode="General">
                  <c:v>74.140963586011381</c:v>
                </c:pt>
                <c:pt idx="2057" formatCode="General">
                  <c:v>74.151222749203384</c:v>
                </c:pt>
                <c:pt idx="2058" formatCode="General">
                  <c:v>74.161488240516917</c:v>
                </c:pt>
                <c:pt idx="2059" formatCode="General">
                  <c:v>74.171760077130557</c:v>
                </c:pt>
                <c:pt idx="2060" formatCode="General">
                  <c:v>74.182038276275264</c:v>
                </c:pt>
                <c:pt idx="2061" formatCode="General">
                  <c:v>74.192322855234721</c:v>
                </c:pt>
                <c:pt idx="2062" formatCode="General">
                  <c:v>74.202613831345531</c:v>
                </c:pt>
                <c:pt idx="2063" formatCode="General">
                  <c:v>74.212911221997487</c:v>
                </c:pt>
                <c:pt idx="2064" formatCode="General">
                  <c:v>74.22321504463379</c:v>
                </c:pt>
                <c:pt idx="2065" formatCode="General">
                  <c:v>74.233525316751326</c:v>
                </c:pt>
                <c:pt idx="2066" formatCode="General">
                  <c:v>74.24384205590097</c:v>
                </c:pt>
                <c:pt idx="2067" formatCode="General">
                  <c:v>74.254165279687669</c:v>
                </c:pt>
                <c:pt idx="2068" formatCode="General">
                  <c:v>74.264495005770897</c:v>
                </c:pt>
                <c:pt idx="2069" formatCode="General">
                  <c:v>74.274831251864782</c:v>
                </c:pt>
                <c:pt idx="2070" formatCode="General">
                  <c:v>74.285174035738407</c:v>
                </c:pt>
                <c:pt idx="2071" formatCode="General">
                  <c:v>74.295523375216064</c:v>
                </c:pt>
                <c:pt idx="2072" formatCode="General">
                  <c:v>74.305879288177508</c:v>
                </c:pt>
                <c:pt idx="2073" formatCode="General">
                  <c:v>74.316241792558216</c:v>
                </c:pt>
                <c:pt idx="2074" formatCode="General">
                  <c:v>74.326610906349671</c:v>
                </c:pt>
                <c:pt idx="2075" formatCode="General">
                  <c:v>74.336986647599616</c:v>
                </c:pt>
                <c:pt idx="2076" formatCode="General">
                  <c:v>74.347369034412282</c:v>
                </c:pt>
                <c:pt idx="2077" formatCode="General">
                  <c:v>74.357758084948699</c:v>
                </c:pt>
                <c:pt idx="2078" formatCode="General">
                  <c:v>74.368153817426986</c:v>
                </c:pt>
                <c:pt idx="2079" formatCode="General">
                  <c:v>74.378556250122543</c:v>
                </c:pt>
                <c:pt idx="2080" formatCode="General">
                  <c:v>74.388965401368409</c:v>
                </c:pt>
                <c:pt idx="2081" formatCode="General">
                  <c:v>74.399381289555464</c:v>
                </c:pt>
                <c:pt idx="2082" formatCode="General">
                  <c:v>74.409803933132764</c:v>
                </c:pt>
                <c:pt idx="2083" formatCode="General">
                  <c:v>74.420233350607745</c:v>
                </c:pt>
                <c:pt idx="2084" formatCode="General">
                  <c:v>74.430669560546605</c:v>
                </c:pt>
                <c:pt idx="2085" formatCode="General">
                  <c:v>74.441112581574458</c:v>
                </c:pt>
                <c:pt idx="2086" formatCode="General">
                  <c:v>74.451562432375709</c:v>
                </c:pt>
                <c:pt idx="2087" formatCode="General">
                  <c:v>74.462019131694362</c:v>
                </c:pt>
                <c:pt idx="2088" formatCode="General">
                  <c:v>74.472482698334133</c:v>
                </c:pt>
                <c:pt idx="2089" formatCode="General">
                  <c:v>74.482953151158966</c:v>
                </c:pt>
                <c:pt idx="2090" formatCode="General">
                  <c:v>74.493430509093145</c:v>
                </c:pt>
                <c:pt idx="2091" formatCode="General">
                  <c:v>74.503914791121687</c:v>
                </c:pt>
                <c:pt idx="2092" formatCode="General">
                  <c:v>74.51440601629055</c:v>
                </c:pt>
                <c:pt idx="2093" formatCode="General">
                  <c:v>74.524904203706996</c:v>
                </c:pt>
                <c:pt idx="2094" formatCode="General">
                  <c:v>74.535409372539874</c:v>
                </c:pt>
                <c:pt idx="2095" formatCode="General">
                  <c:v>74.545921542019869</c:v>
                </c:pt>
                <c:pt idx="2096" formatCode="General">
                  <c:v>74.556440731439864</c:v>
                </c:pt>
                <c:pt idx="2097" formatCode="General">
                  <c:v>74.566966960155156</c:v>
                </c:pt>
                <c:pt idx="2098" formatCode="General">
                  <c:v>74.577500247583885</c:v>
                </c:pt>
                <c:pt idx="2099" formatCode="General">
                  <c:v>74.588040613207198</c:v>
                </c:pt>
                <c:pt idx="2100" formatCode="General">
                  <c:v>74.598588076569641</c:v>
                </c:pt>
                <c:pt idx="2101" formatCode="General">
                  <c:v>74.609142657279463</c:v>
                </c:pt>
                <c:pt idx="2102" formatCode="General">
                  <c:v>74.619704375008865</c:v>
                </c:pt>
                <c:pt idx="2103" formatCode="General">
                  <c:v>74.63027324949438</c:v>
                </c:pt>
                <c:pt idx="2104" formatCode="General">
                  <c:v>74.640849300537141</c:v>
                </c:pt>
                <c:pt idx="2105" formatCode="General">
                  <c:v>74.651432548003214</c:v>
                </c:pt>
                <c:pt idx="2106" formatCode="General">
                  <c:v>74.662023011823905</c:v>
                </c:pt>
                <c:pt idx="2107" formatCode="General">
                  <c:v>74.672620711996089</c:v>
                </c:pt>
                <c:pt idx="2108" formatCode="General">
                  <c:v>74.683225668582523</c:v>
                </c:pt>
                <c:pt idx="2109" formatCode="General">
                  <c:v>74.693837901712143</c:v>
                </c:pt>
                <c:pt idx="2110" formatCode="General">
                  <c:v>74.704457431580465</c:v>
                </c:pt>
                <c:pt idx="2111" formatCode="General">
                  <c:v>74.715084278449794</c:v>
                </c:pt>
                <c:pt idx="2112" formatCode="General">
                  <c:v>74.725718462649667</c:v>
                </c:pt>
                <c:pt idx="2113" formatCode="General">
                  <c:v>74.736360004577094</c:v>
                </c:pt>
                <c:pt idx="2114" formatCode="General">
                  <c:v>74.747008924696942</c:v>
                </c:pt>
                <c:pt idx="2115" formatCode="General">
                  <c:v>74.757665243542263</c:v>
                </c:pt>
                <c:pt idx="2116" formatCode="General">
                  <c:v>74.768328981714561</c:v>
                </c:pt>
                <c:pt idx="2117" formatCode="General">
                  <c:v>74.779000159884291</c:v>
                </c:pt>
                <c:pt idx="2118" formatCode="General">
                  <c:v>74.789678798790973</c:v>
                </c:pt>
                <c:pt idx="2119" formatCode="General">
                  <c:v>74.800364919243734</c:v>
                </c:pt>
                <c:pt idx="2120" formatCode="General">
                  <c:v>74.811058542121557</c:v>
                </c:pt>
                <c:pt idx="2121" formatCode="General">
                  <c:v>74.821759688373618</c:v>
                </c:pt>
                <c:pt idx="2122" formatCode="General">
                  <c:v>74.832468379019673</c:v>
                </c:pt>
                <c:pt idx="2123" formatCode="General">
                  <c:v>74.843184635150379</c:v>
                </c:pt>
                <c:pt idx="2124" formatCode="General">
                  <c:v>74.853908477927675</c:v>
                </c:pt>
                <c:pt idx="2125" formatCode="General">
                  <c:v>74.864639928585106</c:v>
                </c:pt>
                <c:pt idx="2126" formatCode="General">
                  <c:v>74.875379008428183</c:v>
                </c:pt>
                <c:pt idx="2127" formatCode="General">
                  <c:v>74.886125738834764</c:v>
                </c:pt>
                <c:pt idx="2128" formatCode="General">
                  <c:v>74.896880141255394</c:v>
                </c:pt>
                <c:pt idx="2129" formatCode="General">
                  <c:v>74.907642237213665</c:v>
                </c:pt>
                <c:pt idx="2130" formatCode="General">
                  <c:v>74.918412048306621</c:v>
                </c:pt>
                <c:pt idx="2131" formatCode="General">
                  <c:v>74.929189596205035</c:v>
                </c:pt>
                <c:pt idx="2132" formatCode="General">
                  <c:v>74.939974902653901</c:v>
                </c:pt>
                <c:pt idx="2133" formatCode="General">
                  <c:v>74.950767989472681</c:v>
                </c:pt>
                <c:pt idx="2134" formatCode="General">
                  <c:v>74.961568878555767</c:v>
                </c:pt>
                <c:pt idx="2135" formatCode="General">
                  <c:v>74.972377591872856</c:v>
                </c:pt>
                <c:pt idx="2136" formatCode="General">
                  <c:v>74.983194151469249</c:v>
                </c:pt>
                <c:pt idx="2137" formatCode="General">
                  <c:v>74.994018579466285</c:v>
                </c:pt>
                <c:pt idx="2138" formatCode="General">
                  <c:v>75.004850898061775</c:v>
                </c:pt>
                <c:pt idx="2139" formatCode="General">
                  <c:v>75.015691129530282</c:v>
                </c:pt>
                <c:pt idx="2140" formatCode="General">
                  <c:v>75.026539296223589</c:v>
                </c:pt>
                <c:pt idx="2141" formatCode="General">
                  <c:v>75.037395420571031</c:v>
                </c:pt>
                <c:pt idx="2142" formatCode="General">
                  <c:v>75.04825952507997</c:v>
                </c:pt>
                <c:pt idx="2143" formatCode="General">
                  <c:v>75.05913163233609</c:v>
                </c:pt>
                <c:pt idx="2144" formatCode="General">
                  <c:v>75.070011765003855</c:v>
                </c:pt>
                <c:pt idx="2145" formatCode="General">
                  <c:v>75.0808999458269</c:v>
                </c:pt>
                <c:pt idx="2146" formatCode="General">
                  <c:v>75.091796197628426</c:v>
                </c:pt>
                <c:pt idx="2147" formatCode="General">
                  <c:v>75.102700543311613</c:v>
                </c:pt>
                <c:pt idx="2148" formatCode="General">
                  <c:v>75.113613005860032</c:v>
                </c:pt>
                <c:pt idx="2149" formatCode="General">
                  <c:v>75.124533608338012</c:v>
                </c:pt>
                <c:pt idx="2150" formatCode="General">
                  <c:v>75.135462373891116</c:v>
                </c:pt>
                <c:pt idx="2151" formatCode="General">
                  <c:v>75.146399325746529</c:v>
                </c:pt>
                <c:pt idx="2152" formatCode="General">
                  <c:v>75.157344487213436</c:v>
                </c:pt>
                <c:pt idx="2153" formatCode="General">
                  <c:v>75.168297881683529</c:v>
                </c:pt>
                <c:pt idx="2154" formatCode="General">
                  <c:v>75.179259532631363</c:v>
                </c:pt>
                <c:pt idx="2155" formatCode="General">
                  <c:v>75.190229463614756</c:v>
                </c:pt>
                <c:pt idx="2156" formatCode="General">
                  <c:v>75.201207698275326</c:v>
                </c:pt>
                <c:pt idx="2157" formatCode="General">
                  <c:v>75.212194260338805</c:v>
                </c:pt>
                <c:pt idx="2158" formatCode="General">
                  <c:v>75.223189173615566</c:v>
                </c:pt>
                <c:pt idx="2159" formatCode="General">
                  <c:v>75.234192462000976</c:v>
                </c:pt>
                <c:pt idx="2160" formatCode="General">
                  <c:v>75.24520414947591</c:v>
                </c:pt>
                <c:pt idx="2161" formatCode="General">
                  <c:v>75.256224260107146</c:v>
                </c:pt>
                <c:pt idx="2162" formatCode="General">
                  <c:v>75.267252818047808</c:v>
                </c:pt>
                <c:pt idx="2163" formatCode="General">
                  <c:v>75.278289847537891</c:v>
                </c:pt>
                <c:pt idx="2164" formatCode="General">
                  <c:v>75.289335372904532</c:v>
                </c:pt>
                <c:pt idx="2165" formatCode="General">
                  <c:v>75.300389418562716</c:v>
                </c:pt>
                <c:pt idx="2166" formatCode="General">
                  <c:v>75.311452009015511</c:v>
                </c:pt>
                <c:pt idx="2167" formatCode="General">
                  <c:v>75.322523168854644</c:v>
                </c:pt>
                <c:pt idx="2168" formatCode="General">
                  <c:v>75.333602922760903</c:v>
                </c:pt>
                <c:pt idx="2169" formatCode="General">
                  <c:v>75.344691295504688</c:v>
                </c:pt>
                <c:pt idx="2170" formatCode="General">
                  <c:v>75.35578831194637</c:v>
                </c:pt>
                <c:pt idx="2171" formatCode="General">
                  <c:v>75.366893997036854</c:v>
                </c:pt>
                <c:pt idx="2172" formatCode="General">
                  <c:v>75.378008375817984</c:v>
                </c:pt>
                <c:pt idx="2173" formatCode="General">
                  <c:v>75.389131473423063</c:v>
                </c:pt>
                <c:pt idx="2174" formatCode="General">
                  <c:v>75.400263315077325</c:v>
                </c:pt>
                <c:pt idx="2175" formatCode="General">
                  <c:v>75.41140392609843</c:v>
                </c:pt>
                <c:pt idx="2176" formatCode="General">
                  <c:v>75.422553331896907</c:v>
                </c:pt>
                <c:pt idx="2177" formatCode="General">
                  <c:v>75.43371155797665</c:v>
                </c:pt>
                <c:pt idx="2178" formatCode="General">
                  <c:v>75.444878629935516</c:v>
                </c:pt>
                <c:pt idx="2179" formatCode="General">
                  <c:v>75.456054573465678</c:v>
                </c:pt>
                <c:pt idx="2180" formatCode="General">
                  <c:v>75.467239414354168</c:v>
                </c:pt>
                <c:pt idx="2181" formatCode="General">
                  <c:v>75.478433178483428</c:v>
                </c:pt>
                <c:pt idx="2182" formatCode="General">
                  <c:v>75.489635891831796</c:v>
                </c:pt>
                <c:pt idx="2183" formatCode="General">
                  <c:v>75.500847580473987</c:v>
                </c:pt>
                <c:pt idx="2184" formatCode="General">
                  <c:v>75.512068270581594</c:v>
                </c:pt>
                <c:pt idx="2185" formatCode="General">
                  <c:v>75.523297988423678</c:v>
                </c:pt>
                <c:pt idx="2186" formatCode="General">
                  <c:v>75.534536760367232</c:v>
                </c:pt>
                <c:pt idx="2187" formatCode="General">
                  <c:v>75.545784612877682</c:v>
                </c:pt>
                <c:pt idx="2188" formatCode="General">
                  <c:v>75.557041572519481</c:v>
                </c:pt>
                <c:pt idx="2189" formatCode="General">
                  <c:v>75.568307665956581</c:v>
                </c:pt>
                <c:pt idx="2190" formatCode="General">
                  <c:v>75.579582919952969</c:v>
                </c:pt>
                <c:pt idx="2191" formatCode="General">
                  <c:v>75.590867361373256</c:v>
                </c:pt>
                <c:pt idx="2192" formatCode="General">
                  <c:v>75.602161017183192</c:v>
                </c:pt>
                <c:pt idx="2193" formatCode="General">
                  <c:v>75.613463914450151</c:v>
                </c:pt>
                <c:pt idx="2194" formatCode="General">
                  <c:v>75.624776080343764</c:v>
                </c:pt>
                <c:pt idx="2195" formatCode="General">
                  <c:v>75.63609754213644</c:v>
                </c:pt>
                <c:pt idx="2196" formatCode="General">
                  <c:v>75.647428327203869</c:v>
                </c:pt>
                <c:pt idx="2197" formatCode="General">
                  <c:v>75.658768463025694</c:v>
                </c:pt>
                <c:pt idx="2198" formatCode="General">
                  <c:v>75.670117977185939</c:v>
                </c:pt>
                <c:pt idx="2199" formatCode="General">
                  <c:v>75.681476897373699</c:v>
                </c:pt>
                <c:pt idx="2200" formatCode="General">
                  <c:v>75.692845251383616</c:v>
                </c:pt>
                <c:pt idx="2201" formatCode="General">
                  <c:v>75.704223067116473</c:v>
                </c:pt>
                <c:pt idx="2202" formatCode="General">
                  <c:v>75.715610372579846</c:v>
                </c:pt>
                <c:pt idx="2203" formatCode="General">
                  <c:v>75.727007195888575</c:v>
                </c:pt>
                <c:pt idx="2204" formatCode="General">
                  <c:v>75.738413565265418</c:v>
                </c:pt>
                <c:pt idx="2205" formatCode="General">
                  <c:v>75.749829509041646</c:v>
                </c:pt>
                <c:pt idx="2206" formatCode="General">
                  <c:v>75.761255055657571</c:v>
                </c:pt>
                <c:pt idx="2207" formatCode="General">
                  <c:v>75.772690233663198</c:v>
                </c:pt>
                <c:pt idx="2208" formatCode="General">
                  <c:v>75.784135071718836</c:v>
                </c:pt>
                <c:pt idx="2209" formatCode="General">
                  <c:v>75.795589598595669</c:v>
                </c:pt>
                <c:pt idx="2210" formatCode="General">
                  <c:v>75.807053843176348</c:v>
                </c:pt>
                <c:pt idx="2211" formatCode="General">
                  <c:v>75.818527834455693</c:v>
                </c:pt>
                <c:pt idx="2212" formatCode="General">
                  <c:v>75.830011601541202</c:v>
                </c:pt>
                <c:pt idx="2213" formatCode="General">
                  <c:v>75.841505173653744</c:v>
                </c:pt>
                <c:pt idx="2214" formatCode="General">
                  <c:v>75.853008580128161</c:v>
                </c:pt>
                <c:pt idx="2215" formatCode="General">
                  <c:v>75.86452185041388</c:v>
                </c:pt>
                <c:pt idx="2216" formatCode="General">
                  <c:v>75.876045014075615</c:v>
                </c:pt>
                <c:pt idx="2217" formatCode="General">
                  <c:v>75.887578100793917</c:v>
                </c:pt>
                <c:pt idx="2218" formatCode="General">
                  <c:v>75.899121140365907</c:v>
                </c:pt>
                <c:pt idx="2219" formatCode="General">
                  <c:v>75.910674162705817</c:v>
                </c:pt>
                <c:pt idx="2220" formatCode="General">
                  <c:v>75.922237197845746</c:v>
                </c:pt>
                <c:pt idx="2221" formatCode="General">
                  <c:v>75.933810275936281</c:v>
                </c:pt>
                <c:pt idx="2222" formatCode="General">
                  <c:v>75.945393427247126</c:v>
                </c:pt>
                <c:pt idx="2223" formatCode="General">
                  <c:v>75.956986682167795</c:v>
                </c:pt>
                <c:pt idx="2224" formatCode="General">
                  <c:v>75.968590071208325</c:v>
                </c:pt>
                <c:pt idx="2225" formatCode="General">
                  <c:v>75.980203624999845</c:v>
                </c:pt>
                <c:pt idx="2226" formatCode="General">
                  <c:v>75.991827374295369</c:v>
                </c:pt>
                <c:pt idx="2227" formatCode="General">
                  <c:v>76.003461349970408</c:v>
                </c:pt>
                <c:pt idx="2228" formatCode="General">
                  <c:v>76.015105583023697</c:v>
                </c:pt>
                <c:pt idx="2229" formatCode="General">
                  <c:v>76.02676010457786</c:v>
                </c:pt>
                <c:pt idx="2230" formatCode="General">
                  <c:v>76.038424945880138</c:v>
                </c:pt>
                <c:pt idx="2231" formatCode="General">
                  <c:v>76.050100138303065</c:v>
                </c:pt>
                <c:pt idx="2232" formatCode="General">
                  <c:v>76.06178571334523</c:v>
                </c:pt>
                <c:pt idx="2233" formatCode="General">
                  <c:v>76.073481702631923</c:v>
                </c:pt>
                <c:pt idx="2234" formatCode="General">
                  <c:v>76.085188137915864</c:v>
                </c:pt>
                <c:pt idx="2235" formatCode="General">
                  <c:v>76.096905051078011</c:v>
                </c:pt>
                <c:pt idx="2236" formatCode="General">
                  <c:v>76.108632474128171</c:v>
                </c:pt>
                <c:pt idx="2237" formatCode="General">
                  <c:v>76.1203704392058</c:v>
                </c:pt>
                <c:pt idx="2238" formatCode="General">
                  <c:v>76.132118978580763</c:v>
                </c:pt>
                <c:pt idx="2239" formatCode="General">
                  <c:v>76.143878124654023</c:v>
                </c:pt>
                <c:pt idx="2240" formatCode="General">
                  <c:v>76.155647909958418</c:v>
                </c:pt>
                <c:pt idx="2241" formatCode="General">
                  <c:v>76.167428367159431</c:v>
                </c:pt>
                <c:pt idx="2242" formatCode="General">
                  <c:v>76.179219529055914</c:v>
                </c:pt>
                <c:pt idx="2243" formatCode="General">
                  <c:v>76.191021428580896</c:v>
                </c:pt>
                <c:pt idx="2244" formatCode="General">
                  <c:v>76.202834098802327</c:v>
                </c:pt>
                <c:pt idx="2245" formatCode="General">
                  <c:v>76.214657572923883</c:v>
                </c:pt>
                <c:pt idx="2246" formatCode="General">
                  <c:v>76.226491884285707</c:v>
                </c:pt>
                <c:pt idx="2247" formatCode="General">
                  <c:v>76.23833706636519</c:v>
                </c:pt>
                <c:pt idx="2248" formatCode="General">
                  <c:v>76.250193152777868</c:v>
                </c:pt>
                <c:pt idx="2249" formatCode="General">
                  <c:v>76.262060177278087</c:v>
                </c:pt>
                <c:pt idx="2250" formatCode="General">
                  <c:v>76.273938173759944</c:v>
                </c:pt>
                <c:pt idx="2251" formatCode="General">
                  <c:v>76.285827176257939</c:v>
                </c:pt>
                <c:pt idx="2252" formatCode="General">
                  <c:v>76.297727218947927</c:v>
                </c:pt>
                <c:pt idx="2253" formatCode="General">
                  <c:v>76.309638336147898</c:v>
                </c:pt>
                <c:pt idx="2254" formatCode="General">
                  <c:v>76.321560562318794</c:v>
                </c:pt>
                <c:pt idx="2255" formatCode="General">
                  <c:v>76.333493932065352</c:v>
                </c:pt>
                <c:pt idx="2256" formatCode="General">
                  <c:v>76.345438480136949</c:v>
                </c:pt>
                <c:pt idx="2257" formatCode="General">
                  <c:v>76.357394241428437</c:v>
                </c:pt>
                <c:pt idx="2258" formatCode="General">
                  <c:v>76.369361250981015</c:v>
                </c:pt>
                <c:pt idx="2259" formatCode="General">
                  <c:v>76.381339543983103</c:v>
                </c:pt>
                <c:pt idx="2260" formatCode="General">
                  <c:v>76.393329155771127</c:v>
                </c:pt>
                <c:pt idx="2261" formatCode="General">
                  <c:v>76.405330121830531</c:v>
                </c:pt>
                <c:pt idx="2262" formatCode="General">
                  <c:v>76.417342477796495</c:v>
                </c:pt>
                <c:pt idx="2263" formatCode="General">
                  <c:v>76.429366259454966</c:v>
                </c:pt>
                <c:pt idx="2264" formatCode="General">
                  <c:v>76.44140150274346</c:v>
                </c:pt>
                <c:pt idx="2265" formatCode="General">
                  <c:v>76.453448243751978</c:v>
                </c:pt>
                <c:pt idx="2266" formatCode="General">
                  <c:v>76.465506518723927</c:v>
                </c:pt>
                <c:pt idx="2267" formatCode="General">
                  <c:v>76.477576364057057</c:v>
                </c:pt>
                <c:pt idx="2268" formatCode="General">
                  <c:v>76.489657816304288</c:v>
                </c:pt>
                <c:pt idx="2269" formatCode="General">
                  <c:v>76.501750912174728</c:v>
                </c:pt>
                <c:pt idx="2270" formatCode="General">
                  <c:v>76.513855688534591</c:v>
                </c:pt>
                <c:pt idx="2271" formatCode="General">
                  <c:v>76.525972182408069</c:v>
                </c:pt>
                <c:pt idx="2272" formatCode="General">
                  <c:v>76.538100430978389</c:v>
                </c:pt>
                <c:pt idx="2273" formatCode="General">
                  <c:v>76.550240471588651</c:v>
                </c:pt>
                <c:pt idx="2274" formatCode="General">
                  <c:v>76.562392341742864</c:v>
                </c:pt>
                <c:pt idx="2275" formatCode="General">
                  <c:v>76.574556079106927</c:v>
                </c:pt>
                <c:pt idx="2276" formatCode="General">
                  <c:v>76.586731721509494</c:v>
                </c:pt>
                <c:pt idx="2277" formatCode="General">
                  <c:v>76.598919306943102</c:v>
                </c:pt>
                <c:pt idx="2278" formatCode="General">
                  <c:v>76.611118873565047</c:v>
                </c:pt>
                <c:pt idx="2279" formatCode="General">
                  <c:v>76.623330459698465</c:v>
                </c:pt>
                <c:pt idx="2280" formatCode="General">
                  <c:v>76.635554103833272</c:v>
                </c:pt>
                <c:pt idx="2281" formatCode="General">
                  <c:v>76.647789844627198</c:v>
                </c:pt>
                <c:pt idx="2282" formatCode="General">
                  <c:v>76.660037720906814</c:v>
                </c:pt>
                <c:pt idx="2283" formatCode="General">
                  <c:v>76.672297771668568</c:v>
                </c:pt>
                <c:pt idx="2284" formatCode="General">
                  <c:v>76.684570036079805</c:v>
                </c:pt>
                <c:pt idx="2285" formatCode="General">
                  <c:v>76.69685455347981</c:v>
                </c:pt>
                <c:pt idx="2286" formatCode="General">
                  <c:v>76.709151363380869</c:v>
                </c:pt>
                <c:pt idx="2287" formatCode="General">
                  <c:v>76.721460505469324</c:v>
                </c:pt>
                <c:pt idx="2288" formatCode="General">
                  <c:v>76.733782019606608</c:v>
                </c:pt>
                <c:pt idx="2289" formatCode="General">
                  <c:v>76.746115945830425</c:v>
                </c:pt>
                <c:pt idx="2290" formatCode="General">
                  <c:v>76.758462324355719</c:v>
                </c:pt>
                <c:pt idx="2291" formatCode="General">
                  <c:v>76.770821195575792</c:v>
                </c:pt>
                <c:pt idx="2292" formatCode="General">
                  <c:v>76.783192600063444</c:v>
                </c:pt>
                <c:pt idx="2293" formatCode="General">
                  <c:v>76.795576578572067</c:v>
                </c:pt>
                <c:pt idx="2294" formatCode="General">
                  <c:v>76.807973172036753</c:v>
                </c:pt>
                <c:pt idx="2295" formatCode="General">
                  <c:v>76.820382421575403</c:v>
                </c:pt>
                <c:pt idx="2296" formatCode="General">
                  <c:v>76.832804368489917</c:v>
                </c:pt>
                <c:pt idx="2297" formatCode="General">
                  <c:v>76.845239054267282</c:v>
                </c:pt>
                <c:pt idx="2298" formatCode="General">
                  <c:v>76.857686520580771</c:v>
                </c:pt>
                <c:pt idx="2299" formatCode="General">
                  <c:v>76.870146809291029</c:v>
                </c:pt>
                <c:pt idx="2300" formatCode="General">
                  <c:v>76.882619962447365</c:v>
                </c:pt>
                <c:pt idx="2301" formatCode="General">
                  <c:v>76.8951060222888</c:v>
                </c:pt>
                <c:pt idx="2302" formatCode="General">
                  <c:v>76.907605031245382</c:v>
                </c:pt>
                <c:pt idx="2303" formatCode="General">
                  <c:v>76.920117031939256</c:v>
                </c:pt>
                <c:pt idx="2304" formatCode="General">
                  <c:v>76.932642067185967</c:v>
                </c:pt>
                <c:pt idx="2305" formatCode="General">
                  <c:v>76.945180179995702</c:v>
                </c:pt>
                <c:pt idx="2306" formatCode="General">
                  <c:v>76.957731413574365</c:v>
                </c:pt>
                <c:pt idx="2307" formatCode="General">
                  <c:v>76.970295811324988</c:v>
                </c:pt>
                <c:pt idx="2308" formatCode="General">
                  <c:v>76.982873416848861</c:v>
                </c:pt>
                <c:pt idx="2309" formatCode="General">
                  <c:v>76.995464273946865</c:v>
                </c:pt>
                <c:pt idx="2310" formatCode="General">
                  <c:v>77.008068426620667</c:v>
                </c:pt>
                <c:pt idx="2311" formatCode="General">
                  <c:v>77.02068591907404</c:v>
                </c:pt>
                <c:pt idx="2312" formatCode="General">
                  <c:v>77.033316795714171</c:v>
                </c:pt>
                <c:pt idx="2313" formatCode="General">
                  <c:v>77.045961101152912</c:v>
                </c:pt>
                <c:pt idx="2314" formatCode="General">
                  <c:v>77.058618880208087</c:v>
                </c:pt>
                <c:pt idx="2315" formatCode="General">
                  <c:v>77.071290177904842</c:v>
                </c:pt>
                <c:pt idx="2316" formatCode="General">
                  <c:v>77.083975039476968</c:v>
                </c:pt>
                <c:pt idx="2317" formatCode="General">
                  <c:v>77.096673510368191</c:v>
                </c:pt>
                <c:pt idx="2318" formatCode="General">
                  <c:v>77.109385636233611</c:v>
                </c:pt>
                <c:pt idx="2319" formatCode="General">
                  <c:v>77.122111462940978</c:v>
                </c:pt>
                <c:pt idx="2320" formatCode="General">
                  <c:v>77.134851036572101</c:v>
                </c:pt>
                <c:pt idx="2321" formatCode="General">
                  <c:v>77.147604403424253</c:v>
                </c:pt>
                <c:pt idx="2322" formatCode="General">
                  <c:v>77.160371610011495</c:v>
                </c:pt>
                <c:pt idx="2323" formatCode="General">
                  <c:v>77.173152703066137</c:v>
                </c:pt>
                <c:pt idx="2324" formatCode="General">
                  <c:v>77.185947729540189</c:v>
                </c:pt>
                <c:pt idx="2325" formatCode="General">
                  <c:v>77.19875673660664</c:v>
                </c:pt>
                <c:pt idx="2326" formatCode="General">
                  <c:v>77.211579771661121</c:v>
                </c:pt>
                <c:pt idx="2327" formatCode="General">
                  <c:v>77.224416882323155</c:v>
                </c:pt>
                <c:pt idx="2328" formatCode="General">
                  <c:v>77.237268116437676</c:v>
                </c:pt>
                <c:pt idx="2329" formatCode="General">
                  <c:v>77.250133522076609</c:v>
                </c:pt>
                <c:pt idx="2330" formatCode="General">
                  <c:v>77.263013147540221</c:v>
                </c:pt>
                <c:pt idx="2331" formatCode="General">
                  <c:v>77.275907041358678</c:v>
                </c:pt>
                <c:pt idx="2332" formatCode="General">
                  <c:v>77.28881525229356</c:v>
                </c:pt>
                <c:pt idx="2333" formatCode="General">
                  <c:v>77.301737829339359</c:v>
                </c:pt>
                <c:pt idx="2334" formatCode="General">
                  <c:v>77.314674821725077</c:v>
                </c:pt>
                <c:pt idx="2335" formatCode="General">
                  <c:v>77.327626278915687</c:v>
                </c:pt>
                <c:pt idx="2336" formatCode="General">
                  <c:v>77.340592250613753</c:v>
                </c:pt>
                <c:pt idx="2337" formatCode="General">
                  <c:v>77.353572786761006</c:v>
                </c:pt>
                <c:pt idx="2338" formatCode="General">
                  <c:v>77.366567937539898</c:v>
                </c:pt>
                <c:pt idx="2339" formatCode="General">
                  <c:v>77.379577753375244</c:v>
                </c:pt>
                <c:pt idx="2340" formatCode="General">
                  <c:v>77.392602284935805</c:v>
                </c:pt>
                <c:pt idx="2341" formatCode="General">
                  <c:v>77.405641583135932</c:v>
                </c:pt>
                <c:pt idx="2342" formatCode="General">
                  <c:v>77.418695699137174</c:v>
                </c:pt>
                <c:pt idx="2343" formatCode="General">
                  <c:v>77.431764684350028</c:v>
                </c:pt>
                <c:pt idx="2344" formatCode="General">
                  <c:v>77.44484859043547</c:v>
                </c:pt>
                <c:pt idx="2345" formatCode="General">
                  <c:v>77.45794746930676</c:v>
                </c:pt>
                <c:pt idx="2346" formatCode="General">
                  <c:v>77.471061373131064</c:v>
                </c:pt>
                <c:pt idx="2347" formatCode="General">
                  <c:v>77.484190354331218</c:v>
                </c:pt>
                <c:pt idx="2348" formatCode="General">
                  <c:v>77.497334465587414</c:v>
                </c:pt>
                <c:pt idx="2349" formatCode="General">
                  <c:v>77.510493759838937</c:v>
                </c:pt>
                <c:pt idx="2350" formatCode="General">
                  <c:v>77.523668290285983</c:v>
                </c:pt>
                <c:pt idx="2351" formatCode="General">
                  <c:v>77.536858110391364</c:v>
                </c:pt>
                <c:pt idx="2352" formatCode="General">
                  <c:v>77.550063273882316</c:v>
                </c:pt>
                <c:pt idx="2353" formatCode="General">
                  <c:v>77.563283834752283</c:v>
                </c:pt>
                <c:pt idx="2354" formatCode="General">
                  <c:v>77.576519847262801</c:v>
                </c:pt>
                <c:pt idx="2355" formatCode="General">
                  <c:v>77.589771365945211</c:v>
                </c:pt>
                <c:pt idx="2356" formatCode="General">
                  <c:v>77.60303844560265</c:v>
                </c:pt>
                <c:pt idx="2357" formatCode="General">
                  <c:v>77.616321141311772</c:v>
                </c:pt>
                <c:pt idx="2358" formatCode="General">
                  <c:v>77.629619508424739</c:v>
                </c:pt>
                <c:pt idx="2359" formatCode="General">
                  <c:v>77.642933602571077</c:v>
                </c:pt>
                <c:pt idx="2360" formatCode="General">
                  <c:v>77.656263479659529</c:v>
                </c:pt>
                <c:pt idx="2361" formatCode="General">
                  <c:v>77.669609195880099</c:v>
                </c:pt>
                <c:pt idx="2362" formatCode="General">
                  <c:v>77.6829708077059</c:v>
                </c:pt>
                <c:pt idx="2363" formatCode="General">
                  <c:v>77.696348371895184</c:v>
                </c:pt>
                <c:pt idx="2364" formatCode="General">
                  <c:v>77.709741945493249</c:v>
                </c:pt>
                <c:pt idx="2365" formatCode="General">
                  <c:v>77.723151585834515</c:v>
                </c:pt>
                <c:pt idx="2366" formatCode="General">
                  <c:v>77.736577350544465</c:v>
                </c:pt>
                <c:pt idx="2367" formatCode="General">
                  <c:v>77.750019297541755</c:v>
                </c:pt>
                <c:pt idx="2368" formatCode="General">
                  <c:v>77.763477485040156</c:v>
                </c:pt>
                <c:pt idx="2369" formatCode="General">
                  <c:v>77.776951971550744</c:v>
                </c:pt>
                <c:pt idx="2370" formatCode="General">
                  <c:v>77.790442815883893</c:v>
                </c:pt>
                <c:pt idx="2371" formatCode="General">
                  <c:v>77.803950077151399</c:v>
                </c:pt>
                <c:pt idx="2372" formatCode="General">
                  <c:v>77.817473814768675</c:v>
                </c:pt>
                <c:pt idx="2373" formatCode="General">
                  <c:v>77.83101408845674</c:v>
                </c:pt>
                <c:pt idx="2374" formatCode="General">
                  <c:v>77.844570958244546</c:v>
                </c:pt>
                <c:pt idx="2375" formatCode="General">
                  <c:v>77.85814448447104</c:v>
                </c:pt>
                <c:pt idx="2376" formatCode="General">
                  <c:v>77.871734727787427</c:v>
                </c:pt>
                <c:pt idx="2377" formatCode="General">
                  <c:v>77.885341749159338</c:v>
                </c:pt>
                <c:pt idx="2378" formatCode="General">
                  <c:v>77.898965609869123</c:v>
                </c:pt>
                <c:pt idx="2379" formatCode="General">
                  <c:v>77.912606371518052</c:v>
                </c:pt>
                <c:pt idx="2380" formatCode="General">
                  <c:v>77.926264096028646</c:v>
                </c:pt>
                <c:pt idx="2381" formatCode="General">
                  <c:v>77.939938845646907</c:v>
                </c:pt>
                <c:pt idx="2382" formatCode="General">
                  <c:v>77.953630682944748</c:v>
                </c:pt>
                <c:pt idx="2383" formatCode="General">
                  <c:v>77.967339670822213</c:v>
                </c:pt>
                <c:pt idx="2384" formatCode="General">
                  <c:v>77.981065872509873</c:v>
                </c:pt>
                <c:pt idx="2385" formatCode="General">
                  <c:v>77.994809351571291</c:v>
                </c:pt>
                <c:pt idx="2386" formatCode="General">
                  <c:v>78.008570171905319</c:v>
                </c:pt>
                <c:pt idx="2387" formatCode="General">
                  <c:v>78.022348397748559</c:v>
                </c:pt>
                <c:pt idx="2388" formatCode="General">
                  <c:v>78.036144093677805</c:v>
                </c:pt>
                <c:pt idx="2389" formatCode="General">
                  <c:v>78.049957324612578</c:v>
                </c:pt>
                <c:pt idx="2390" formatCode="General">
                  <c:v>78.063788155817491</c:v>
                </c:pt>
                <c:pt idx="2391" formatCode="General">
                  <c:v>78.077636652904914</c:v>
                </c:pt>
                <c:pt idx="2392" formatCode="General">
                  <c:v>78.091502881837371</c:v>
                </c:pt>
                <c:pt idx="2393" formatCode="General">
                  <c:v>78.105386908930186</c:v>
                </c:pt>
                <c:pt idx="2394" formatCode="General">
                  <c:v>78.119288800854065</c:v>
                </c:pt>
                <c:pt idx="2395" formatCode="General">
                  <c:v>78.13320862463766</c:v>
                </c:pt>
                <c:pt idx="2396" formatCode="General">
                  <c:v>78.147146447670266</c:v>
                </c:pt>
                <c:pt idx="2397" formatCode="General">
                  <c:v>78.161102337704392</c:v>
                </c:pt>
                <c:pt idx="2398" formatCode="General">
                  <c:v>78.175076362858519</c:v>
                </c:pt>
                <c:pt idx="2399" formatCode="General">
                  <c:v>78.189068591619801</c:v>
                </c:pt>
                <c:pt idx="2400" formatCode="General">
                  <c:v>78.203079092846735</c:v>
                </c:pt>
                <c:pt idx="2401" formatCode="General">
                  <c:v>78.217107935771949</c:v>
                </c:pt>
                <c:pt idx="2402" formatCode="General">
                  <c:v>78.231155190005069</c:v>
                </c:pt>
                <c:pt idx="2403" formatCode="General">
                  <c:v>78.245220925535364</c:v>
                </c:pt>
                <c:pt idx="2404" formatCode="General">
                  <c:v>78.259305212734731</c:v>
                </c:pt>
                <c:pt idx="2405" formatCode="General">
                  <c:v>78.273408122360451</c:v>
                </c:pt>
                <c:pt idx="2406" formatCode="General">
                  <c:v>78.287529725558159</c:v>
                </c:pt>
                <c:pt idx="2407" formatCode="General">
                  <c:v>78.301670093864686</c:v>
                </c:pt>
                <c:pt idx="2408" formatCode="General">
                  <c:v>78.315829299211074</c:v>
                </c:pt>
                <c:pt idx="2409" formatCode="General">
                  <c:v>78.330007413925486</c:v>
                </c:pt>
                <c:pt idx="2410" formatCode="General">
                  <c:v>78.344204510736247</c:v>
                </c:pt>
                <c:pt idx="2411" formatCode="General">
                  <c:v>78.358420662774847</c:v>
                </c:pt>
                <c:pt idx="2412" formatCode="General">
                  <c:v>78.372655943579005</c:v>
                </c:pt>
                <c:pt idx="2413" formatCode="General">
                  <c:v>78.386910427095771</c:v>
                </c:pt>
                <c:pt idx="2414" formatCode="General">
                  <c:v>78.401184187684592</c:v>
                </c:pt>
                <c:pt idx="2415" formatCode="General">
                  <c:v>78.415477300120514</c:v>
                </c:pt>
                <c:pt idx="2416" formatCode="General">
                  <c:v>78.429789839597348</c:v>
                </c:pt>
                <c:pt idx="2417" formatCode="General">
                  <c:v>78.444121881730823</c:v>
                </c:pt>
                <c:pt idx="2418" formatCode="General">
                  <c:v>78.458473502561887</c:v>
                </c:pt>
                <c:pt idx="2419" formatCode="General">
                  <c:v>78.472844778559931</c:v>
                </c:pt>
                <c:pt idx="2420" formatCode="General">
                  <c:v>78.487235786626101</c:v>
                </c:pt>
                <c:pt idx="2421" formatCode="General">
                  <c:v>78.501646604096663</c:v>
                </c:pt>
                <c:pt idx="2422" formatCode="General">
                  <c:v>78.51607730874629</c:v>
                </c:pt>
                <c:pt idx="2423" formatCode="General">
                  <c:v>78.530527978791554</c:v>
                </c:pt>
                <c:pt idx="2424" formatCode="General">
                  <c:v>78.544998692894239</c:v>
                </c:pt>
                <c:pt idx="2425" formatCode="General">
                  <c:v>78.55948953016491</c:v>
                </c:pt>
                <c:pt idx="2426" formatCode="General">
                  <c:v>78.57400057016639</c:v>
                </c:pt>
                <c:pt idx="2427" formatCode="General">
                  <c:v>78.588531892917189</c:v>
                </c:pt>
                <c:pt idx="2428" formatCode="General">
                  <c:v>78.603083578895237</c:v>
                </c:pt>
                <c:pt idx="2429" formatCode="General">
                  <c:v>78.61765570904133</c:v>
                </c:pt>
                <c:pt idx="2430" formatCode="General">
                  <c:v>78.632248364762816</c:v>
                </c:pt>
                <c:pt idx="2431" formatCode="General">
                  <c:v>78.646861627937383</c:v>
                </c:pt>
                <c:pt idx="2432" formatCode="General">
                  <c:v>78.661495580916537</c:v>
                </c:pt>
                <c:pt idx="2433" formatCode="General">
                  <c:v>78.67615030652955</c:v>
                </c:pt>
                <c:pt idx="2434" formatCode="General">
                  <c:v>78.690825888087161</c:v>
                </c:pt>
                <c:pt idx="2435" formatCode="General">
                  <c:v>78.705522409385352</c:v>
                </c:pt>
                <c:pt idx="2436" formatCode="General">
                  <c:v>78.720239954709299</c:v>
                </c:pt>
                <c:pt idx="2437" formatCode="General">
                  <c:v>78.73497860883721</c:v>
                </c:pt>
                <c:pt idx="2438" formatCode="General">
                  <c:v>78.749738457044231</c:v>
                </c:pt>
                <c:pt idx="2439" formatCode="General">
                  <c:v>78.764519585106527</c:v>
                </c:pt>
                <c:pt idx="2440" formatCode="General">
                  <c:v>78.779322079305203</c:v>
                </c:pt>
                <c:pt idx="2441" formatCode="General">
                  <c:v>78.794146026430354</c:v>
                </c:pt>
                <c:pt idx="2442" formatCode="General">
                  <c:v>78.80899151378523</c:v>
                </c:pt>
                <c:pt idx="2443" formatCode="General">
                  <c:v>78.823858629190326</c:v>
                </c:pt>
                <c:pt idx="2444" formatCode="General">
                  <c:v>78.838747460987548</c:v>
                </c:pt>
                <c:pt idx="2445" formatCode="General">
                  <c:v>78.853658098044505</c:v>
                </c:pt>
                <c:pt idx="2446" formatCode="General">
                  <c:v>78.868590629758685</c:v>
                </c:pt>
                <c:pt idx="2447" formatCode="General">
                  <c:v>78.883545146061778</c:v>
                </c:pt>
                <c:pt idx="2448" formatCode="General">
                  <c:v>78.898521737424147</c:v>
                </c:pt>
                <c:pt idx="2449" formatCode="General">
                  <c:v>78.913520494859043</c:v>
                </c:pt>
                <c:pt idx="2450" formatCode="General">
                  <c:v>78.928541509927172</c:v>
                </c:pt>
                <c:pt idx="2451" formatCode="General">
                  <c:v>78.943584874741134</c:v>
                </c:pt>
                <c:pt idx="2452" formatCode="General">
                  <c:v>78.958650681969957</c:v>
                </c:pt>
                <c:pt idx="2453" formatCode="General">
                  <c:v>78.973739024843752</c:v>
                </c:pt>
                <c:pt idx="2454" formatCode="General">
                  <c:v>78.988849997158169</c:v>
                </c:pt>
                <c:pt idx="2455" formatCode="General">
                  <c:v>79.003983693279295</c:v>
                </c:pt>
                <c:pt idx="2456" formatCode="General">
                  <c:v>79.019140208148187</c:v>
                </c:pt>
                <c:pt idx="2457" formatCode="General">
                  <c:v>79.034319637285748</c:v>
                </c:pt>
                <c:pt idx="2458" formatCode="General">
                  <c:v>79.049522076797544</c:v>
                </c:pt>
                <c:pt idx="2459" formatCode="General">
                  <c:v>79.064747623378622</c:v>
                </c:pt>
                <c:pt idx="2460" formatCode="General">
                  <c:v>79.079996374318512</c:v>
                </c:pt>
                <c:pt idx="2461" formatCode="General">
                  <c:v>79.095268427506156</c:v>
                </c:pt>
                <c:pt idx="2462" formatCode="General">
                  <c:v>79.110563881434928</c:v>
                </c:pt>
                <c:pt idx="2463" formatCode="General">
                  <c:v>79.125882835207761</c:v>
                </c:pt>
                <c:pt idx="2464" formatCode="General">
                  <c:v>79.141225388542253</c:v>
                </c:pt>
                <c:pt idx="2465" formatCode="General">
                  <c:v>79.156591641775819</c:v>
                </c:pt>
                <c:pt idx="2466" formatCode="General">
                  <c:v>79.171981695871082</c:v>
                </c:pt>
                <c:pt idx="2467" formatCode="General">
                  <c:v>79.18739565242096</c:v>
                </c:pt>
                <c:pt idx="2468" formatCode="General">
                  <c:v>79.202833613654207</c:v>
                </c:pt>
                <c:pt idx="2469" formatCode="General">
                  <c:v>79.218295682440754</c:v>
                </c:pt>
                <c:pt idx="2470" formatCode="General">
                  <c:v>79.233781962297158</c:v>
                </c:pt>
                <c:pt idx="2471" formatCode="General">
                  <c:v>79.249292557392181</c:v>
                </c:pt>
                <c:pt idx="2472" formatCode="General">
                  <c:v>79.264827572552363</c:v>
                </c:pt>
                <c:pt idx="2473" formatCode="General">
                  <c:v>79.280387113267707</c:v>
                </c:pt>
                <c:pt idx="2474" formatCode="General">
                  <c:v>79.295971285697291</c:v>
                </c:pt>
                <c:pt idx="2475" formatCode="General">
                  <c:v>79.311580196675195</c:v>
                </c:pt>
                <c:pt idx="2476" formatCode="General">
                  <c:v>79.327213953716196</c:v>
                </c:pt>
                <c:pt idx="2477" formatCode="General">
                  <c:v>79.342872665021758</c:v>
                </c:pt>
                <c:pt idx="2478" formatCode="General">
                  <c:v>79.358556439485966</c:v>
                </c:pt>
                <c:pt idx="2479" formatCode="General">
                  <c:v>79.37426538670158</c:v>
                </c:pt>
                <c:pt idx="2480" formatCode="General">
                  <c:v>79.389999616966094</c:v>
                </c:pt>
                <c:pt idx="2481" formatCode="General">
                  <c:v>79.405759241287925</c:v>
                </c:pt>
                <c:pt idx="2482" formatCode="General">
                  <c:v>79.421544371392628</c:v>
                </c:pt>
                <c:pt idx="2483" formatCode="General">
                  <c:v>79.437355119729233</c:v>
                </c:pt>
                <c:pt idx="2484" formatCode="General">
                  <c:v>79.453191599476582</c:v>
                </c:pt>
                <c:pt idx="2485" formatCode="General">
                  <c:v>79.469053924549783</c:v>
                </c:pt>
                <c:pt idx="2486" formatCode="General">
                  <c:v>79.484942209606714</c:v>
                </c:pt>
                <c:pt idx="2487" formatCode="General">
                  <c:v>79.500856570054594</c:v>
                </c:pt>
                <c:pt idx="2488" formatCode="General">
                  <c:v>79.516797122056701</c:v>
                </c:pt>
                <c:pt idx="2489" formatCode="General">
                  <c:v>79.532763982539038</c:v>
                </c:pt>
                <c:pt idx="2490" formatCode="General">
                  <c:v>79.548757269197182</c:v>
                </c:pt>
                <c:pt idx="2491" formatCode="General">
                  <c:v>79.564777100503122</c:v>
                </c:pt>
                <c:pt idx="2492" formatCode="General">
                  <c:v>79.580823595712289</c:v>
                </c:pt>
                <c:pt idx="2493" formatCode="General">
                  <c:v>79.596896874870566</c:v>
                </c:pt>
                <c:pt idx="2494" formatCode="General">
                  <c:v>79.612997058821364</c:v>
                </c:pt>
                <c:pt idx="2495" formatCode="General">
                  <c:v>79.62912426921288</c:v>
                </c:pt>
                <c:pt idx="2496" formatCode="General">
                  <c:v>79.645278628505409</c:v>
                </c:pt>
                <c:pt idx="2497" formatCode="General">
                  <c:v>79.661460259978568</c:v>
                </c:pt>
                <c:pt idx="2498" formatCode="General">
                  <c:v>79.677669287738951</c:v>
                </c:pt>
                <c:pt idx="2499" formatCode="General">
                  <c:v>79.693905836727495</c:v>
                </c:pt>
                <c:pt idx="2500" formatCode="General">
                  <c:v>79.710170032727135</c:v>
                </c:pt>
                <c:pt idx="2501" formatCode="General">
                  <c:v>79.726462002370639</c:v>
                </c:pt>
                <c:pt idx="2502" formatCode="General">
                  <c:v>79.742781873148203</c:v>
                </c:pt>
                <c:pt idx="2503" formatCode="General">
                  <c:v>79.759129773415495</c:v>
                </c:pt>
                <c:pt idx="2504" formatCode="General">
                  <c:v>79.77550583240162</c:v>
                </c:pt>
                <c:pt idx="2505" formatCode="General">
                  <c:v>79.791910180217059</c:v>
                </c:pt>
                <c:pt idx="2506" formatCode="General">
                  <c:v>79.808342947862045</c:v>
                </c:pt>
                <c:pt idx="2507" formatCode="General">
                  <c:v>79.824804267234626</c:v>
                </c:pt>
                <c:pt idx="2508" formatCode="General">
                  <c:v>79.841294271139148</c:v>
                </c:pt>
                <c:pt idx="2509" formatCode="General">
                  <c:v>79.857813093294666</c:v>
                </c:pt>
                <c:pt idx="2510" formatCode="General">
                  <c:v>79.874360868343544</c:v>
                </c:pt>
                <c:pt idx="2511" formatCode="General">
                  <c:v>79.890937731860006</c:v>
                </c:pt>
                <c:pt idx="2512" formatCode="General">
                  <c:v>79.907543820358995</c:v>
                </c:pt>
                <c:pt idx="2513" formatCode="General">
                  <c:v>79.924179271305022</c:v>
                </c:pt>
                <c:pt idx="2514" formatCode="General">
                  <c:v>79.940844223121047</c:v>
                </c:pt>
                <c:pt idx="2515" formatCode="General">
                  <c:v>79.957538815197722</c:v>
                </c:pt>
                <c:pt idx="2516" formatCode="General">
                  <c:v>79.97426318790238</c:v>
                </c:pt>
                <c:pt idx="2517" formatCode="General">
                  <c:v>79.991017482588418</c:v>
                </c:pt>
                <c:pt idx="2518" formatCode="General">
                  <c:v>80.007801841604774</c:v>
                </c:pt>
                <c:pt idx="2519" formatCode="General">
                  <c:v>80.024616408305278</c:v>
                </c:pt>
                <c:pt idx="2520" formatCode="General">
                  <c:v>80.041461327058414</c:v>
                </c:pt>
                <c:pt idx="2521" formatCode="General">
                  <c:v>80.05833674325703</c:v>
                </c:pt>
                <c:pt idx="2522" formatCode="General">
                  <c:v>80.075242803328152</c:v>
                </c:pt>
                <c:pt idx="2523" formatCode="General">
                  <c:v>80.092179654743063</c:v>
                </c:pt>
                <c:pt idx="2524" formatCode="General">
                  <c:v>80.109147446027308</c:v>
                </c:pt>
                <c:pt idx="2525" formatCode="General">
                  <c:v>80.126146326770979</c:v>
                </c:pt>
                <c:pt idx="2526" formatCode="General">
                  <c:v>80.143176447639092</c:v>
                </c:pt>
                <c:pt idx="2527" formatCode="General">
                  <c:v>80.160237960381991</c:v>
                </c:pt>
                <c:pt idx="2528" formatCode="General">
                  <c:v>80.177331017846043</c:v>
                </c:pt>
                <c:pt idx="2529" formatCode="General">
                  <c:v>80.194455773984245</c:v>
                </c:pt>
                <c:pt idx="2530" formatCode="General">
                  <c:v>80.211612383867305</c:v>
                </c:pt>
                <c:pt idx="2531" formatCode="General">
                  <c:v>80.228801003694429</c:v>
                </c:pt>
                <c:pt idx="2532" formatCode="General">
                  <c:v>80.246021790804619</c:v>
                </c:pt>
                <c:pt idx="2533" formatCode="General">
                  <c:v>80.263274903687858</c:v>
                </c:pt>
                <c:pt idx="2534" formatCode="General">
                  <c:v>80.28056050199659</c:v>
                </c:pt>
                <c:pt idx="2535" formatCode="General">
                  <c:v>80.297878746557274</c:v>
                </c:pt>
                <c:pt idx="2536" formatCode="General">
                  <c:v>80.315229799382067</c:v>
                </c:pt>
                <c:pt idx="2537" formatCode="General">
                  <c:v>80.332613823680674</c:v>
                </c:pt>
                <c:pt idx="2538" formatCode="General">
                  <c:v>80.350030983872443</c:v>
                </c:pt>
                <c:pt idx="2539" formatCode="General">
                  <c:v>80.367481445598401</c:v>
                </c:pt>
                <c:pt idx="2540" formatCode="General">
                  <c:v>80.384965375733643</c:v>
                </c:pt>
                <c:pt idx="2541" formatCode="General">
                  <c:v>80.402482942399757</c:v>
                </c:pt>
                <c:pt idx="2542" formatCode="General">
                  <c:v>80.420034314977499</c:v>
                </c:pt>
                <c:pt idx="2543" formatCode="General">
                  <c:v>80.437619664119552</c:v>
                </c:pt>
                <c:pt idx="2544" formatCode="General">
                  <c:v>80.455239161763444</c:v>
                </c:pt>
                <c:pt idx="2545" formatCode="General">
                  <c:v>80.47289298114471</c:v>
                </c:pt>
                <c:pt idx="2546" formatCode="General">
                  <c:v>80.490581296810191</c:v>
                </c:pt>
                <c:pt idx="2547" formatCode="General">
                  <c:v>80.508304284631436</c:v>
                </c:pt>
                <c:pt idx="2548" formatCode="General">
                  <c:v>80.526062121818342</c:v>
                </c:pt>
                <c:pt idx="2549" formatCode="General">
                  <c:v>80.543854986933027</c:v>
                </c:pt>
                <c:pt idx="2550" formatCode="General">
                  <c:v>80.561683059903757</c:v>
                </c:pt>
                <c:pt idx="2551" formatCode="General">
                  <c:v>80.579546522039109</c:v>
                </c:pt>
                <c:pt idx="2552" formatCode="General">
                  <c:v>80.597445556042345</c:v>
                </c:pt>
                <c:pt idx="2553" formatCode="General">
                  <c:v>80.615380346025972</c:v>
                </c:pt>
                <c:pt idx="2554" formatCode="General">
                  <c:v>80.633351077526413</c:v>
                </c:pt>
                <c:pt idx="2555" formatCode="General">
                  <c:v>80.651357937519066</c:v>
                </c:pt>
                <c:pt idx="2556" formatCode="General">
                  <c:v>80.669401114433214</c:v>
                </c:pt>
                <c:pt idx="2557" formatCode="General">
                  <c:v>80.687480798167584</c:v>
                </c:pt>
                <c:pt idx="2558" formatCode="General">
                  <c:v>80.705597180105713</c:v>
                </c:pt>
                <c:pt idx="2559" formatCode="General">
                  <c:v>80.723750453131728</c:v>
                </c:pt>
                <c:pt idx="2560" formatCode="General">
                  <c:v>80.74194081164633</c:v>
                </c:pt>
                <c:pt idx="2561" formatCode="General">
                  <c:v>80.760168451582871</c:v>
                </c:pt>
                <c:pt idx="2562" formatCode="General">
                  <c:v>80.778433570423829</c:v>
                </c:pt>
                <c:pt idx="2563" formatCode="General">
                  <c:v>80.796736367217306</c:v>
                </c:pt>
                <c:pt idx="2564" formatCode="General">
                  <c:v>80.815077042593913</c:v>
                </c:pt>
                <c:pt idx="2565" formatCode="General">
                  <c:v>80.833455798783788</c:v>
                </c:pt>
                <c:pt idx="2566" formatCode="General">
                  <c:v>80.851872839633927</c:v>
                </c:pt>
                <c:pt idx="2567" formatCode="General">
                  <c:v>80.870328370625558</c:v>
                </c:pt>
                <c:pt idx="2568" formatCode="General">
                  <c:v>80.888822598892062</c:v>
                </c:pt>
                <c:pt idx="2569" formatCode="General">
                  <c:v>80.907355733236869</c:v>
                </c:pt>
                <c:pt idx="2570" formatCode="General">
                  <c:v>80.925927984151713</c:v>
                </c:pt>
                <c:pt idx="2571" formatCode="General">
                  <c:v>80.944539563835178</c:v>
                </c:pt>
                <c:pt idx="2572" formatCode="General">
                  <c:v>80.963190686211334</c:v>
                </c:pt>
                <c:pt idx="2573" formatCode="General">
                  <c:v>80.981881566948871</c:v>
                </c:pt>
                <c:pt idx="2574" formatCode="General">
                  <c:v>81.000612423480305</c:v>
                </c:pt>
                <c:pt idx="2575" formatCode="General">
                  <c:v>81.019383475021513</c:v>
                </c:pt>
                <c:pt idx="2576" formatCode="General">
                  <c:v>81.038194942591545</c:v>
                </c:pt>
                <c:pt idx="2577" formatCode="General">
                  <c:v>81.057047049032789</c:v>
                </c:pt>
                <c:pt idx="2578" formatCode="General">
                  <c:v>81.075940019031179</c:v>
                </c:pt>
                <c:pt idx="2579" formatCode="General">
                  <c:v>81.094874079137071</c:v>
                </c:pt>
                <c:pt idx="2580" formatCode="General">
                  <c:v>81.113849457785989</c:v>
                </c:pt>
                <c:pt idx="2581" formatCode="General">
                  <c:v>81.132866385320014</c:v>
                </c:pt>
                <c:pt idx="2582" formatCode="General">
                  <c:v>81.151925094009258</c:v>
                </c:pt>
                <c:pt idx="2583" formatCode="General">
                  <c:v>81.17102581807373</c:v>
                </c:pt>
                <c:pt idx="2584" formatCode="General">
                  <c:v>81.190168793705539</c:v>
                </c:pt>
                <c:pt idx="2585" formatCode="General">
                  <c:v>81.209354259091342</c:v>
                </c:pt>
                <c:pt idx="2586" formatCode="General">
                  <c:v>81.22858245443517</c:v>
                </c:pt>
                <c:pt idx="2587" formatCode="General">
                  <c:v>81.24785362198152</c:v>
                </c:pt>
                <c:pt idx="2588" formatCode="General">
                  <c:v>81.267168006038915</c:v>
                </c:pt>
                <c:pt idx="2589" formatCode="General">
                  <c:v>81.286525853003667</c:v>
                </c:pt>
                <c:pt idx="2590" formatCode="General">
                  <c:v>81.30592741138399</c:v>
                </c:pt>
                <c:pt idx="2591" formatCode="General">
                  <c:v>81.325372931824589</c:v>
                </c:pt>
                <c:pt idx="2592" formatCode="General">
                  <c:v>81.344862667131451</c:v>
                </c:pt>
                <c:pt idx="2593" formatCode="General">
                  <c:v>81.364396872297178</c:v>
                </c:pt>
                <c:pt idx="2594" formatCode="General">
                  <c:v>81.383975804526472</c:v>
                </c:pt>
                <c:pt idx="2595" formatCode="General">
                  <c:v>81.403599723262204</c:v>
                </c:pt>
                <c:pt idx="2596" formatCode="General">
                  <c:v>81.423268890211773</c:v>
                </c:pt>
                <c:pt idx="2597" formatCode="General">
                  <c:v>81.44298356937378</c:v>
                </c:pt>
                <c:pt idx="2598" formatCode="General">
                  <c:v>81.462744027065312</c:v>
                </c:pt>
                <c:pt idx="2599" formatCode="General">
                  <c:v>81.482550531949386</c:v>
                </c:pt>
                <c:pt idx="2600" formatCode="General">
                  <c:v>81.502403355063024</c:v>
                </c:pt>
                <c:pt idx="2601" formatCode="General">
                  <c:v>81.522302769845567</c:v>
                </c:pt>
                <c:pt idx="2602" formatCode="General">
                  <c:v>81.542249052167548</c:v>
                </c:pt>
                <c:pt idx="2603" formatCode="General">
                  <c:v>81.562242480359942</c:v>
                </c:pt>
                <c:pt idx="2604" formatCode="General">
                  <c:v>81.582283335243829</c:v>
                </c:pt>
                <c:pt idx="2605" formatCode="General">
                  <c:v>81.602371900160591</c:v>
                </c:pt>
                <c:pt idx="2606" formatCode="General">
                  <c:v>81.622508461002582</c:v>
                </c:pt>
                <c:pt idx="2607" formatCode="General">
                  <c:v>81.642693306244027</c:v>
                </c:pt>
                <c:pt idx="2608" formatCode="General">
                  <c:v>81.662926726972813</c:v>
                </c:pt>
                <c:pt idx="2609" formatCode="General">
                  <c:v>81.683209016922376</c:v>
                </c:pt>
                <c:pt idx="2610" formatCode="General">
                  <c:v>81.703540472504287</c:v>
                </c:pt>
                <c:pt idx="2611" formatCode="General">
                  <c:v>81.723921392841319</c:v>
                </c:pt>
                <c:pt idx="2612" formatCode="General">
                  <c:v>81.744352079801004</c:v>
                </c:pt>
                <c:pt idx="2613" formatCode="General">
                  <c:v>81.764832838029676</c:v>
                </c:pt>
                <c:pt idx="2614" formatCode="General">
                  <c:v>81.785363974987163</c:v>
                </c:pt>
                <c:pt idx="2615" formatCode="General">
                  <c:v>81.805945800981874</c:v>
                </c:pt>
                <c:pt idx="2616" formatCode="General">
                  <c:v>81.826578629206551</c:v>
                </c:pt>
                <c:pt idx="2617" formatCode="General">
                  <c:v>81.847262775774581</c:v>
                </c:pt>
                <c:pt idx="2618" formatCode="General">
                  <c:v>81.867998559756742</c:v>
                </c:pt>
                <c:pt idx="2619" formatCode="General">
                  <c:v>81.888786303218779</c:v>
                </c:pt>
                <c:pt idx="2620" formatCode="General">
                  <c:v>81.909626331259389</c:v>
                </c:pt>
                <c:pt idx="2621" formatCode="General">
                  <c:v>81.930518972048787</c:v>
                </c:pt>
                <c:pt idx="2622" formatCode="General">
                  <c:v>81.951464556868132</c:v>
                </c:pt>
                <c:pt idx="2623" formatCode="General">
                  <c:v>81.97246342014931</c:v>
                </c:pt>
                <c:pt idx="2624" formatCode="General">
                  <c:v>81.993515899515472</c:v>
                </c:pt>
                <c:pt idx="2625" formatCode="General">
                  <c:v>82.014622335822366</c:v>
                </c:pt>
                <c:pt idx="2626" formatCode="General">
                  <c:v>82.035783073200079</c:v>
                </c:pt>
                <c:pt idx="2627" formatCode="General">
                  <c:v>82.056998459095638</c:v>
                </c:pt>
                <c:pt idx="2628" formatCode="General">
                  <c:v>82.078268844316298</c:v>
                </c:pt>
                <c:pt idx="2629" formatCode="General">
                  <c:v>82.099594583073454</c:v>
                </c:pt>
                <c:pt idx="2630" formatCode="General">
                  <c:v>82.120976033027389</c:v>
                </c:pt>
                <c:pt idx="2631" formatCode="General">
                  <c:v>82.142413555332681</c:v>
                </c:pt>
                <c:pt idx="2632" formatCode="General">
                  <c:v>82.163907514684354</c:v>
                </c:pt>
                <c:pt idx="2633" formatCode="General">
                  <c:v>82.185458279364909</c:v>
                </c:pt>
                <c:pt idx="2634" formatCode="General">
                  <c:v>82.20706622129201</c:v>
                </c:pt>
                <c:pt idx="2635" formatCode="General">
                  <c:v>82.228731716067017</c:v>
                </c:pt>
                <c:pt idx="2636" formatCode="General">
                  <c:v>82.250455143024425</c:v>
                </c:pt>
                <c:pt idx="2637" formatCode="General">
                  <c:v>82.272236885281927</c:v>
                </c:pt>
                <c:pt idx="2638" formatCode="General">
                  <c:v>82.294077329791634</c:v>
                </c:pt>
                <c:pt idx="2639" formatCode="General">
                  <c:v>82.315976867391754</c:v>
                </c:pt>
                <c:pt idx="2640" formatCode="General">
                  <c:v>82.337935892859662</c:v>
                </c:pt>
                <c:pt idx="2641" formatCode="General">
                  <c:v>82.359954804965355</c:v>
                </c:pt>
                <c:pt idx="2642" formatCode="General">
                  <c:v>82.382034006526254</c:v>
                </c:pt>
                <c:pt idx="2643" formatCode="General">
                  <c:v>82.404173904462652</c:v>
                </c:pt>
                <c:pt idx="2644" formatCode="General">
                  <c:v>82.426374909854374</c:v>
                </c:pt>
                <c:pt idx="2645" formatCode="General">
                  <c:v>82.448637437998102</c:v>
                </c:pt>
                <c:pt idx="2646" formatCode="General">
                  <c:v>82.470961908466109</c:v>
                </c:pt>
                <c:pt idx="2647" formatCode="General">
                  <c:v>82.493348745165605</c:v>
                </c:pt>
                <c:pt idx="2648" formatCode="General">
                  <c:v>82.515798376399474</c:v>
                </c:pt>
                <c:pt idx="2649" formatCode="General">
                  <c:v>82.538311234927818</c:v>
                </c:pt>
                <c:pt idx="2650" formatCode="General">
                  <c:v>82.560887758030731</c:v>
                </c:pt>
                <c:pt idx="2651" formatCode="General">
                  <c:v>82.583528387572187</c:v>
                </c:pt>
                <c:pt idx="2652" formatCode="General">
                  <c:v>82.606233570065001</c:v>
                </c:pt>
                <c:pt idx="2653" formatCode="General">
                  <c:v>82.62900375673695</c:v>
                </c:pt>
                <c:pt idx="2654" formatCode="General">
                  <c:v>82.651839403598231</c:v>
                </c:pt>
                <c:pt idx="2655" formatCode="General">
                  <c:v>82.674740971509891</c:v>
                </c:pt>
                <c:pt idx="2656" formatCode="General">
                  <c:v>82.697708926253654</c:v>
                </c:pt>
                <c:pt idx="2657" formatCode="General">
                  <c:v>82.720743738603048</c:v>
                </c:pt>
                <c:pt idx="2658" formatCode="General">
                  <c:v>82.743845884395697</c:v>
                </c:pt>
                <c:pt idx="2659" formatCode="General">
                  <c:v>82.767015844606973</c:v>
                </c:pt>
                <c:pt idx="2660" formatCode="General">
                  <c:v>82.790254105425134</c:v>
                </c:pt>
                <c:pt idx="2661" formatCode="General">
                  <c:v>82.813561158327587</c:v>
                </c:pt>
                <c:pt idx="2662" formatCode="General">
                  <c:v>82.836937500158839</c:v>
                </c:pt>
                <c:pt idx="2663" formatCode="General">
                  <c:v>82.860383633209722</c:v>
                </c:pt>
                <c:pt idx="2664" formatCode="General">
                  <c:v>82.883900065298093</c:v>
                </c:pt>
                <c:pt idx="2665" formatCode="General">
                  <c:v>82.907487309851135</c:v>
                </c:pt>
                <c:pt idx="2666" formatCode="General">
                  <c:v>82.931145885989181</c:v>
                </c:pt>
                <c:pt idx="2667" formatCode="General">
                  <c:v>82.954876318610985</c:v>
                </c:pt>
                <c:pt idx="2668" formatCode="General">
                  <c:v>82.978679138480828</c:v>
                </c:pt>
                <c:pt idx="2669" formatCode="General">
                  <c:v>83.002554882317099</c:v>
                </c:pt>
                <c:pt idx="2670" formatCode="General">
                  <c:v>83.026504092882632</c:v>
                </c:pt>
                <c:pt idx="2671" formatCode="General">
                  <c:v>83.050527319076807</c:v>
                </c:pt>
                <c:pt idx="2672" formatCode="General">
                  <c:v>83.07462511602931</c:v>
                </c:pt>
                <c:pt idx="2673" formatCode="General">
                  <c:v>83.098798045195821</c:v>
                </c:pt>
                <c:pt idx="2674" formatCode="General">
                  <c:v>83.123046674455509</c:v>
                </c:pt>
                <c:pt idx="2675" formatCode="General">
                  <c:v>83.147371578210368</c:v>
                </c:pt>
                <c:pt idx="2676" formatCode="General">
                  <c:v>83.171773337486584</c:v>
                </c:pt>
                <c:pt idx="2677" formatCode="General">
                  <c:v>83.196252540037875</c:v>
                </c:pt>
                <c:pt idx="2678" formatCode="General">
                  <c:v>83.220809780450722</c:v>
                </c:pt>
                <c:pt idx="2679" formatCode="General">
                  <c:v>83.245445660251931</c:v>
                </c:pt>
                <c:pt idx="2680" formatCode="General">
                  <c:v>83.270160788018075</c:v>
                </c:pt>
                <c:pt idx="2681" formatCode="General">
                  <c:v>83.29495577948731</c:v>
                </c:pt>
                <c:pt idx="2682" formatCode="General">
                  <c:v>83.319831257673243</c:v>
                </c:pt>
                <c:pt idx="2683" formatCode="General">
                  <c:v>83.344787852981355</c:v>
                </c:pt>
                <c:pt idx="2684" formatCode="General">
                  <c:v>83.36982620332742</c:v>
                </c:pt>
                <c:pt idx="2685" formatCode="General">
                  <c:v>83.394946954258558</c:v>
                </c:pt>
                <c:pt idx="2686" formatCode="General">
                  <c:v>83.420150759076833</c:v>
                </c:pt>
                <c:pt idx="2687" formatCode="General">
                  <c:v>83.445438278965028</c:v>
                </c:pt>
                <c:pt idx="2688" formatCode="General">
                  <c:v>83.470810183115304</c:v>
                </c:pt>
                <c:pt idx="2689" formatCode="General">
                  <c:v>83.496267148860483</c:v>
                </c:pt>
                <c:pt idx="2690" formatCode="General">
                  <c:v>83.521809861807796</c:v>
                </c:pt>
                <c:pt idx="2691" formatCode="General">
                  <c:v>83.547439015975726</c:v>
                </c:pt>
                <c:pt idx="2692" formatCode="General">
                  <c:v>83.573155313933469</c:v>
                </c:pt>
                <c:pt idx="2693" formatCode="General">
                  <c:v>83.598959466943484</c:v>
                </c:pt>
                <c:pt idx="2694" formatCode="General">
                  <c:v>83.62485219510684</c:v>
                </c:pt>
                <c:pt idx="2695" formatCode="General">
                  <c:v>83.650834227511879</c:v>
                </c:pt>
                <c:pt idx="2696" formatCode="General">
                  <c:v>83.676906302385802</c:v>
                </c:pt>
                <c:pt idx="2697" formatCode="General">
                  <c:v>83.703069167249652</c:v>
                </c:pt>
                <c:pt idx="2698" formatCode="General">
                  <c:v>83.729323579076507</c:v>
                </c:pt>
                <c:pt idx="2699" formatCode="General">
                  <c:v>83.755670304453048</c:v>
                </c:pt>
                <c:pt idx="2700" formatCode="General">
                  <c:v>83.7821101197448</c:v>
                </c:pt>
                <c:pt idx="2701" formatCode="General">
                  <c:v>83.808643811264773</c:v>
                </c:pt>
                <c:pt idx="2702" formatCode="General">
                  <c:v>83.835272175445709</c:v>
                </c:pt>
                <c:pt idx="2703" formatCode="General">
                  <c:v>83.861996019016431</c:v>
                </c:pt>
                <c:pt idx="2704" formatCode="General">
                  <c:v>83.888816159181644</c:v>
                </c:pt>
                <c:pt idx="2705" formatCode="General">
                  <c:v>83.915733423806046</c:v>
                </c:pt>
                <c:pt idx="2706" formatCode="General">
                  <c:v>83.942748651602287</c:v>
                </c:pt>
                <c:pt idx="2707" formatCode="General">
                  <c:v>83.969862692323218</c:v>
                </c:pt>
                <c:pt idx="2708" formatCode="General">
                  <c:v>83.997076406958513</c:v>
                </c:pt>
                <c:pt idx="2709" formatCode="General">
                  <c:v>84.024390667935492</c:v>
                </c:pt>
                <c:pt idx="2710" formatCode="General">
                  <c:v>84.051806359324686</c:v>
                </c:pt>
                <c:pt idx="2711" formatCode="General">
                  <c:v>84.079324377049915</c:v>
                </c:pt>
                <c:pt idx="2712" formatCode="General">
                  <c:v>84.106945629103336</c:v>
                </c:pt>
                <c:pt idx="2713" formatCode="General">
                  <c:v>84.134671035765152</c:v>
                </c:pt>
                <c:pt idx="2714" formatCode="General">
                  <c:v>84.16250152982856</c:v>
                </c:pt>
                <c:pt idx="2715" formatCode="General">
                  <c:v>84.190438056829933</c:v>
                </c:pt>
                <c:pt idx="2716" formatCode="General">
                  <c:v>84.218481575284159</c:v>
                </c:pt>
                <c:pt idx="2717" formatCode="General">
                  <c:v>84.246633056925603</c:v>
                </c:pt>
                <c:pt idx="2718" formatCode="General">
                  <c:v>84.27489348695461</c:v>
                </c:pt>
                <c:pt idx="2719" formatCode="General">
                  <c:v>84.303263864290102</c:v>
                </c:pt>
                <c:pt idx="2720" formatCode="General">
                  <c:v>84.331745201827658</c:v>
                </c:pt>
                <c:pt idx="2721" formatCode="General">
                  <c:v>84.360338526704155</c:v>
                </c:pt>
                <c:pt idx="2722" formatCode="General">
                  <c:v>84.389044880568548</c:v>
                </c:pt>
                <c:pt idx="2723" formatCode="General">
                  <c:v>84.417865319859189</c:v>
                </c:pt>
                <c:pt idx="2724" formatCode="General">
                  <c:v>84.44680091608781</c:v>
                </c:pt>
                <c:pt idx="2725" formatCode="General">
                  <c:v>84.475852756130408</c:v>
                </c:pt>
                <c:pt idx="2726" formatCode="General">
                  <c:v>84.505021942525204</c:v>
                </c:pt>
                <c:pt idx="2727" formatCode="General">
                  <c:v>84.534309593777934</c:v>
                </c:pt>
                <c:pt idx="2728" formatCode="General">
                  <c:v>84.563716844674587</c:v>
                </c:pt>
                <c:pt idx="2729" formatCode="General">
                  <c:v>84.593244846601976</c:v>
                </c:pt>
                <c:pt idx="2730" formatCode="General">
                  <c:v>84.622894767876147</c:v>
                </c:pt>
                <c:pt idx="2731" formatCode="General">
                  <c:v>84.652667794079036</c:v>
                </c:pt>
                <c:pt idx="2732" formatCode="General">
                  <c:v>84.682565128403766</c:v>
                </c:pt>
                <c:pt idx="2733" formatCode="General">
                  <c:v>84.712587992008295</c:v>
                </c:pt>
                <c:pt idx="2734" formatCode="General">
                  <c:v>84.742737624378378</c:v>
                </c:pt>
                <c:pt idx="2735" formatCode="General">
                  <c:v>84.773015283699564</c:v>
                </c:pt>
                <c:pt idx="2736" formatCode="General">
                  <c:v>84.803422247238856</c:v>
                </c:pt>
                <c:pt idx="2737" formatCode="General">
                  <c:v>84.833959811736108</c:v>
                </c:pt>
                <c:pt idx="2738" formatCode="General">
                  <c:v>84.864629293805677</c:v>
                </c:pt>
                <c:pt idx="2739" formatCode="General">
                  <c:v>84.895432030348374</c:v>
                </c:pt>
                <c:pt idx="2740" formatCode="General">
                  <c:v>84.926369378974442</c:v>
                </c:pt>
                <c:pt idx="2741" formatCode="General">
                  <c:v>84.957442718437321</c:v>
                </c:pt>
                <c:pt idx="2742" formatCode="General">
                  <c:v>84.988653449079266</c:v>
                </c:pt>
                <c:pt idx="2743" formatCode="General">
                  <c:v>85.020002993288557</c:v>
                </c:pt>
                <c:pt idx="2744" formatCode="General">
                  <c:v>85.051492795969068</c:v>
                </c:pt>
                <c:pt idx="2745" formatCode="General">
                  <c:v>85.083124325022339</c:v>
                </c:pt>
                <c:pt idx="2746" formatCode="General">
                  <c:v>85.114899071842913</c:v>
                </c:pt>
                <c:pt idx="2747" formatCode="General">
                  <c:v>85.146818551826868</c:v>
                </c:pt>
                <c:pt idx="2748" formatCode="General">
                  <c:v>85.17888430489451</c:v>
                </c:pt>
                <c:pt idx="2749" formatCode="General">
                  <c:v>85.211097896027226</c:v>
                </c:pt>
                <c:pt idx="2750" formatCode="General">
                  <c:v>85.243460915819313</c:v>
                </c:pt>
                <c:pt idx="2751" formatCode="General">
                  <c:v>85.275974981045167</c:v>
                </c:pt>
                <c:pt idx="2752" formatCode="General">
                  <c:v>85.308641735242219</c:v>
                </c:pt>
                <c:pt idx="2753" formatCode="General">
                  <c:v>85.341462849310375</c:v>
                </c:pt>
                <c:pt idx="2754" formatCode="General">
                  <c:v>85.374440022128425</c:v>
                </c:pt>
                <c:pt idx="2755" formatCode="General">
                  <c:v>85.407574981187821</c:v>
                </c:pt>
                <c:pt idx="2756" formatCode="General">
                  <c:v>85.440869483244882</c:v>
                </c:pt>
                <c:pt idx="2757" formatCode="General">
                  <c:v>85.474325314991546</c:v>
                </c:pt>
                <c:pt idx="2758" formatCode="General">
                  <c:v>85.507944293745538</c:v>
                </c:pt>
                <c:pt idx="2759" formatCode="General">
                  <c:v>85.541728268160895</c:v>
                </c:pt>
                <c:pt idx="2760" formatCode="General">
                  <c:v>85.57567911895903</c:v>
                </c:pt>
                <c:pt idx="2761" formatCode="General">
                  <c:v>85.609798759681439</c:v>
                </c:pt>
                <c:pt idx="2762" formatCode="General">
                  <c:v>85.644089137464888</c:v>
                </c:pt>
                <c:pt idx="2763" formatCode="General">
                  <c:v>85.678552233839426</c:v>
                </c:pt>
                <c:pt idx="2764" formatCode="General">
                  <c:v>85.713190065550705</c:v>
                </c:pt>
                <c:pt idx="2765" formatCode="General">
                  <c:v>85.748004685406826</c:v>
                </c:pt>
                <c:pt idx="2766" formatCode="General">
                  <c:v>85.782998183151136</c:v>
                </c:pt>
                <c:pt idx="2767" formatCode="General">
                  <c:v>85.818172686361635</c:v>
                </c:pt>
                <c:pt idx="2768" formatCode="General">
                  <c:v>85.853530361378063</c:v>
                </c:pt>
                <c:pt idx="2769" formatCode="General">
                  <c:v>85.889073414257709</c:v>
                </c:pt>
                <c:pt idx="2770" formatCode="General">
                  <c:v>85.924804091761033</c:v>
                </c:pt>
                <c:pt idx="2771" formatCode="General">
                  <c:v>85.960724682368081</c:v>
                </c:pt>
                <c:pt idx="2772" formatCode="General">
                  <c:v>85.996837517327222</c:v>
                </c:pt>
                <c:pt idx="2773" formatCode="General">
                  <c:v>86.033144971736974</c:v>
                </c:pt>
                <c:pt idx="2774" formatCode="General">
                  <c:v>86.069649465662437</c:v>
                </c:pt>
                <c:pt idx="2775" formatCode="General">
                  <c:v>86.106353465287924</c:v>
                </c:pt>
                <c:pt idx="2776" formatCode="General">
                  <c:v>86.143259484106594</c:v>
                </c:pt>
                <c:pt idx="2777" formatCode="General">
                  <c:v>86.180370084149047</c:v>
                </c:pt>
                <c:pt idx="2778" formatCode="General">
                  <c:v>86.217687877252303</c:v>
                </c:pt>
                <c:pt idx="2779" formatCode="General">
                  <c:v>86.255215526370606</c:v>
                </c:pt>
                <c:pt idx="2780" formatCode="General">
                  <c:v>86.292955746929962</c:v>
                </c:pt>
                <c:pt idx="2781" formatCode="General">
                  <c:v>86.33091130822794</c:v>
                </c:pt>
                <c:pt idx="2782" formatCode="General">
                  <c:v>86.369085034880769</c:v>
                </c:pt>
                <c:pt idx="2783" formatCode="General">
                  <c:v>86.407479808319621</c:v>
                </c:pt>
                <c:pt idx="2784" formatCode="General">
                  <c:v>86.446098568338016</c:v>
                </c:pt>
                <c:pt idx="2785" formatCode="General">
                  <c:v>86.484944314692385</c:v>
                </c:pt>
                <c:pt idx="2786" formatCode="General">
                  <c:v>86.524020108758592</c:v>
                </c:pt>
                <c:pt idx="2787" formatCode="General">
                  <c:v>86.563329075245733</c:v>
                </c:pt>
                <c:pt idx="2788" formatCode="General">
                  <c:v>86.602874403970674</c:v>
                </c:pt>
                <c:pt idx="2789" formatCode="General">
                  <c:v>86.642659351695372</c:v>
                </c:pt>
                <c:pt idx="2790" formatCode="General">
                  <c:v>86.682687244029566</c:v>
                </c:pt>
                <c:pt idx="2791" formatCode="General">
                  <c:v>86.722961477402251</c:v>
                </c:pt>
                <c:pt idx="2792" formatCode="General">
                  <c:v>86.763485521104158</c:v>
                </c:pt>
                <c:pt idx="2793" formatCode="General">
                  <c:v>86.804262919405062</c:v>
                </c:pt>
                <c:pt idx="2794" formatCode="General">
                  <c:v>86.845297293748885</c:v>
                </c:pt>
                <c:pt idx="2795" formatCode="General">
                  <c:v>86.886592345029868</c:v>
                </c:pt>
                <c:pt idx="2796" formatCode="General">
                  <c:v>86.928151855953985</c:v>
                </c:pt>
                <c:pt idx="2797" formatCode="General">
                  <c:v>86.96997969348908</c:v>
                </c:pt>
                <c:pt idx="2798" formatCode="General">
                  <c:v>87.012079811407602</c:v>
                </c:pt>
                <c:pt idx="2799" formatCode="General">
                  <c:v>87.054456252926997</c:v>
                </c:pt>
                <c:pt idx="2800" formatCode="General">
                  <c:v>87.097113153451062</c:v>
                </c:pt>
                <c:pt idx="2801" formatCode="General">
                  <c:v>87.140054743418176</c:v>
                </c:pt>
                <c:pt idx="2802" formatCode="General">
                  <c:v>87.183285351260608</c:v>
                </c:pt>
                <c:pt idx="2803" formatCode="General">
                  <c:v>87.226809406480626</c:v>
                </c:pt>
                <c:pt idx="2804" formatCode="General">
                  <c:v>87.270631442848682</c:v>
                </c:pt>
                <c:pt idx="2805" formatCode="General">
                  <c:v>87.314756101729884</c:v>
                </c:pt>
                <c:pt idx="2806" formatCode="General">
                  <c:v>87.359188135544699</c:v>
                </c:pt>
                <c:pt idx="2807" formatCode="General">
                  <c:v>87.403932411370519</c:v>
                </c:pt>
                <c:pt idx="2808" formatCode="General">
                  <c:v>87.448993914691371</c:v>
                </c:pt>
                <c:pt idx="2809" formatCode="General">
                  <c:v>87.494377753302544</c:v>
                </c:pt>
                <c:pt idx="2810" formatCode="General">
                  <c:v>87.540089161378589</c:v>
                </c:pt>
                <c:pt idx="2811" formatCode="General">
                  <c:v>87.586133503712432</c:v>
                </c:pt>
                <c:pt idx="2812" formatCode="General">
                  <c:v>87.632516280134695</c:v>
                </c:pt>
                <c:pt idx="2813" formatCode="General">
                  <c:v>87.679243130122316</c:v>
                </c:pt>
                <c:pt idx="2814" formatCode="General">
                  <c:v>87.726319837606425</c:v>
                </c:pt>
                <c:pt idx="2815" formatCode="General">
                  <c:v>87.773752335989883</c:v>
                </c:pt>
                <c:pt idx="2816" formatCode="General">
                  <c:v>87.821546713385686</c:v>
                </c:pt>
                <c:pt idx="2817" formatCode="General">
                  <c:v>87.869709218087678</c:v>
                </c:pt>
                <c:pt idx="2818" formatCode="General">
                  <c:v>87.918246264286864</c:v>
                </c:pt>
                <c:pt idx="2819" formatCode="General">
                  <c:v>87.967164438045643</c:v>
                </c:pt>
                <c:pt idx="2820" formatCode="General">
                  <c:v>88.016470503544951</c:v>
                </c:pt>
                <c:pt idx="2821" formatCode="General">
                  <c:v>88.066171409619272</c:v>
                </c:pt>
                <c:pt idx="2822" formatCode="General">
                  <c:v>88.116274296595321</c:v>
                </c:pt>
                <c:pt idx="2823" formatCode="General">
                  <c:v>88.166786503451704</c:v>
                </c:pt>
                <c:pt idx="2824" formatCode="General">
                  <c:v>88.217715575318138</c:v>
                </c:pt>
                <c:pt idx="2825" formatCode="General">
                  <c:v>88.269069271333322</c:v>
                </c:pt>
                <c:pt idx="2826" formatCode="General">
                  <c:v>88.320855572882763</c:v>
                </c:pt>
                <c:pt idx="2827" formatCode="General">
                  <c:v>88.373082692238413</c:v>
                </c:pt>
                <c:pt idx="2828" formatCode="General">
                  <c:v>88.425759081624363</c:v>
                </c:pt>
                <c:pt idx="2829" formatCode="General">
                  <c:v>88.478893442733849</c:v>
                </c:pt>
                <c:pt idx="2830" formatCode="General">
                  <c:v>88.532494736725113</c:v>
                </c:pt>
                <c:pt idx="2831" formatCode="General">
                  <c:v>88.586572194725136</c:v>
                </c:pt>
                <c:pt idx="2832" formatCode="General">
                  <c:v>88.641135328872807</c:v>
                </c:pt>
                <c:pt idx="2833" formatCode="General">
                  <c:v>88.696193943935228</c:v>
                </c:pt>
                <c:pt idx="2834" formatCode="General">
                  <c:v>88.751758149533288</c:v>
                </c:pt>
                <c:pt idx="2835" formatCode="General">
                  <c:v>88.807838373015215</c:v>
                </c:pt>
                <c:pt idx="2836" formatCode="General">
                  <c:v>88.864445373020075</c:v>
                </c:pt>
                <c:pt idx="2837" formatCode="General">
                  <c:v>88.921590253776372</c:v>
                </c:pt>
                <c:pt idx="2838" formatCode="General">
                  <c:v>88.979284480183566</c:v>
                </c:pt>
                <c:pt idx="2839" formatCode="General">
                  <c:v>89.037539893729488</c:v>
                </c:pt>
                <c:pt idx="2840" formatCode="General">
                  <c:v>89.096368729299527</c:v>
                </c:pt>
                <c:pt idx="2841" formatCode="General">
                  <c:v>89.155783632938338</c:v>
                </c:pt>
                <c:pt idx="2842" formatCode="General">
                  <c:v>89.215797680630217</c:v>
                </c:pt>
                <c:pt idx="2843" formatCode="General">
                  <c:v>89.276424398168913</c:v>
                </c:pt>
                <c:pt idx="2844" formatCode="General">
                  <c:v>89.337677782193737</c:v>
                </c:pt>
                <c:pt idx="2845" formatCode="General">
                  <c:v>89.399572322475819</c:v>
                </c:pt>
                <c:pt idx="2846" formatCode="General">
                  <c:v>89.462123025544443</c:v>
                </c:pt>
                <c:pt idx="2847" formatCode="General">
                  <c:v>89.525345439751874</c:v>
                </c:pt>
                <c:pt idx="2848" formatCode="General">
                  <c:v>89.589255681883571</c:v>
                </c:pt>
                <c:pt idx="2849" formatCode="General">
                  <c:v>89.653870465429364</c:v>
                </c:pt>
                <c:pt idx="2850" formatCode="General">
                  <c:v>89.719207130642346</c:v>
                </c:pt>
                <c:pt idx="2851" formatCode="General">
                  <c:v>89.785283676523392</c:v>
                </c:pt>
                <c:pt idx="2852" formatCode="General">
                  <c:v>89.85211879488098</c:v>
                </c:pt>
                <c:pt idx="2853" formatCode="General">
                  <c:v>89.919731906631412</c:v>
                </c:pt>
                <c:pt idx="2854" formatCode="General">
                  <c:v>89.988143200518365</c:v>
                </c:pt>
                <c:pt idx="2855" formatCode="General">
                  <c:v>90.057373674448897</c:v>
                </c:pt>
                <c:pt idx="2856" formatCode="General">
                  <c:v>90.127445179661493</c:v>
                </c:pt>
                <c:pt idx="2857" formatCode="General">
                  <c:v>90.198380467962636</c:v>
                </c:pt>
                <c:pt idx="2858" formatCode="General">
                  <c:v>90.270203242292368</c:v>
                </c:pt>
                <c:pt idx="2859" formatCode="General">
                  <c:v>90.342938210905373</c:v>
                </c:pt>
                <c:pt idx="2860" formatCode="General">
                  <c:v>90.416611145482278</c:v>
                </c:pt>
                <c:pt idx="2861" formatCode="General">
                  <c:v>90.491248943520603</c:v>
                </c:pt>
                <c:pt idx="2862" formatCode="General">
                  <c:v>90.566879695389161</c:v>
                </c:pt>
                <c:pt idx="2863" formatCode="General">
                  <c:v>90.643532756472354</c:v>
                </c:pt>
                <c:pt idx="2864" formatCode="General">
                  <c:v>90.721238824876352</c:v>
                </c:pt>
                <c:pt idx="2865" formatCode="General">
                  <c:v>90.800030025221133</c:v>
                </c:pt>
                <c:pt idx="2866" formatCode="General">
                  <c:v>90.879939999100969</c:v>
                </c:pt>
                <c:pt idx="2867" formatCode="General">
                  <c:v>90.961004002862708</c:v>
                </c:pt>
                <c:pt idx="2868" formatCode="General">
                  <c:v>91.043259013425356</c:v>
                </c:pt>
                <c:pt idx="2869" formatCode="General">
                  <c:v>91.126743842950674</c:v>
                </c:pt>
                <c:pt idx="2870" formatCode="General">
                  <c:v>91.21149926327017</c:v>
                </c:pt>
                <c:pt idx="2871" formatCode="General">
                  <c:v>91.297568141084881</c:v>
                </c:pt>
                <c:pt idx="2872" formatCode="General">
                  <c:v>91.384995585080787</c:v>
                </c:pt>
                <c:pt idx="2873" formatCode="General">
                  <c:v>91.473829106244608</c:v>
                </c:pt>
                <c:pt idx="2874" formatCode="General">
                  <c:v>91.56411879283317</c:v>
                </c:pt>
                <c:pt idx="2875" formatCode="General">
                  <c:v>91.655917501636623</c:v>
                </c:pt>
                <c:pt idx="2876" formatCode="General">
                  <c:v>91.749281067396765</c:v>
                </c:pt>
                <c:pt idx="2877" formatCode="General">
                  <c:v>91.844268532493999</c:v>
                </c:pt>
                <c:pt idx="2878" formatCode="General">
                  <c:v>91.940942399310501</c:v>
                </c:pt>
                <c:pt idx="2879" formatCode="General">
                  <c:v>92.039368908016826</c:v>
                </c:pt>
                <c:pt idx="2880" formatCode="General">
                  <c:v>92.1396183429285</c:v>
                </c:pt>
                <c:pt idx="2881" formatCode="General">
                  <c:v>92.241765371041666</c:v>
                </c:pt>
                <c:pt idx="2882" formatCode="General">
                  <c:v>92.345889416902097</c:v>
                </c:pt>
                <c:pt idx="2883" formatCode="General">
                  <c:v>92.452075078604281</c:v>
                </c:pt>
                <c:pt idx="2884" formatCode="General">
                  <c:v>92.560412590470534</c:v>
                </c:pt>
                <c:pt idx="2885" formatCode="General">
                  <c:v>92.67099833885915</c:v>
                </c:pt>
                <c:pt idx="2886" formatCode="General">
                  <c:v>92.783935438615032</c:v>
                </c:pt>
                <c:pt idx="2887" formatCode="General">
                  <c:v>92.8993343789476</c:v>
                </c:pt>
                <c:pt idx="2888" formatCode="General">
                  <c:v>93.017313749047545</c:v>
                </c:pt>
                <c:pt idx="2889" formatCode="General">
                  <c:v>93.138001055586216</c:v>
                </c:pt>
                <c:pt idx="2890" formatCode="General">
                  <c:v>93.261533646463334</c:v>
                </c:pt>
                <c:pt idx="2891" formatCode="General">
                  <c:v>93.388059757861825</c:v>
                </c:pt>
                <c:pt idx="2892" formatCode="General">
                  <c:v>93.517739704958913</c:v>
                </c:pt>
                <c:pt idx="2893" formatCode="General">
                  <c:v>93.650747240680062</c:v>
                </c:pt>
                <c:pt idx="2894" formatCode="General">
                  <c:v>93.787271111861855</c:v>
                </c:pt>
                <c:pt idx="2895" formatCode="General">
                  <c:v>93.927516848368171</c:v>
                </c:pt>
                <c:pt idx="2896" formatCode="General">
                  <c:v>94.07170882841838</c:v>
                </c:pt>
                <c:pt idx="2897" formatCode="General">
                  <c:v>94.22009267307601</c:v>
                </c:pt>
                <c:pt idx="2898" formatCode="General">
                  <c:v>94.372938035101569</c:v>
                </c:pt>
                <c:pt idx="2899" formatCode="General">
                  <c:v>94.530541862992138</c:v>
                </c:pt>
                <c:pt idx="2900" formatCode="General">
                  <c:v>94.693232241073886</c:v>
                </c:pt>
                <c:pt idx="2901" formatCode="General">
                  <c:v>94.861372932464718</c:v>
                </c:pt>
                <c:pt idx="2902" formatCode="General">
                  <c:v>95.035368785605826</c:v>
                </c:pt>
                <c:pt idx="2903" formatCode="General">
                  <c:v>95.215672209711812</c:v>
                </c:pt>
                <c:pt idx="2904" formatCode="General">
                  <c:v>95.402790983936811</c:v>
                </c:pt>
                <c:pt idx="2905" formatCode="General">
                  <c:v>95.597297745043534</c:v>
                </c:pt>
                <c:pt idx="2906" formatCode="General">
                  <c:v>95.799841607264625</c:v>
                </c:pt>
                <c:pt idx="2907" formatCode="General">
                  <c:v>96.011162518184548</c:v>
                </c:pt>
                <c:pt idx="2908" formatCode="General">
                  <c:v>96.232109164311609</c:v>
                </c:pt>
                <c:pt idx="2909" formatCode="General">
                  <c:v>96.463661537695941</c:v>
                </c:pt>
                <c:pt idx="2910" formatCode="General">
                  <c:v>96.706959704211357</c:v>
                </c:pt>
                <c:pt idx="2911" formatCode="General">
                  <c:v>96.963340944287324</c:v>
                </c:pt>
                <c:pt idx="2912" formatCode="General">
                  <c:v>97.234388380519107</c:v>
                </c:pt>
                <c:pt idx="2913" formatCode="General">
                  <c:v>97.521995651037159</c:v>
                </c:pt>
                <c:pt idx="2914" formatCode="General">
                  <c:v>97.828454453586886</c:v>
                </c:pt>
                <c:pt idx="2915" formatCode="General">
                  <c:v>98.156575440026671</c:v>
                </c:pt>
                <c:pt idx="2916" formatCode="General">
                  <c:v>98.509859023136286</c:v>
                </c:pt>
                <c:pt idx="2917" formatCode="General">
                  <c:v>98.892743149423779</c:v>
                </c:pt>
                <c:pt idx="2918" formatCode="General">
                  <c:v>99.310973957029603</c:v>
                </c:pt>
                <c:pt idx="2919" formatCode="General">
                  <c:v>99.772180849635504</c:v>
                </c:pt>
                <c:pt idx="2920" formatCode="General">
                  <c:v>100.28680874061645</c:v>
                </c:pt>
                <c:pt idx="2921" formatCode="General">
                  <c:v>100.8697129973077</c:v>
                </c:pt>
                <c:pt idx="2922" formatCode="General">
                  <c:v>101.5430800494171</c:v>
                </c:pt>
                <c:pt idx="2923" formatCode="General">
                  <c:v>102.34227116585289</c:v>
                </c:pt>
                <c:pt idx="2924" formatCode="General">
                  <c:v>103.3290217371037</c:v>
                </c:pt>
                <c:pt idx="2925" formatCode="General">
                  <c:v>104.62706246807437</c:v>
                </c:pt>
                <c:pt idx="2926" formatCode="General">
                  <c:v>106.55137553979351</c:v>
                </c:pt>
                <c:pt idx="2927" formatCode="General">
                  <c:v>110.52521461246377</c:v>
                </c:pt>
              </c:numCache>
            </c:numRef>
          </c:yVal>
          <c:smooth val="0"/>
          <c:extLst>
            <c:ext xmlns:c16="http://schemas.microsoft.com/office/drawing/2014/chart" uri="{C3380CC4-5D6E-409C-BE32-E72D297353CC}">
              <c16:uniqueId val="{00000002-8069-4B2E-A01A-6B42A72210F5}"/>
            </c:ext>
          </c:extLst>
        </c:ser>
        <c:dLbls>
          <c:showLegendKey val="0"/>
          <c:showVal val="0"/>
          <c:showCatName val="0"/>
          <c:showSerName val="0"/>
          <c:showPercent val="0"/>
          <c:showBubbleSize val="0"/>
        </c:dLbls>
        <c:axId val="2129048607"/>
        <c:axId val="1949904623"/>
      </c:scatterChart>
      <c:valAx>
        <c:axId val="2129048607"/>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949904623"/>
        <c:crosses val="autoZero"/>
        <c:crossBetween val="midCat"/>
      </c:valAx>
      <c:valAx>
        <c:axId val="1949904623"/>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212904860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Triangular Q-Q Plot</a:t>
            </a:r>
          </a:p>
        </c:rich>
      </c:tx>
      <c:overlay val="0"/>
    </c:title>
    <c:autoTitleDeleted val="0"/>
    <c:plotArea>
      <c:layout/>
      <c:scatterChart>
        <c:scatterStyle val="lineMarker"/>
        <c:varyColors val="0"/>
        <c:ser>
          <c:idx val="0"/>
          <c:order val="0"/>
          <c:tx>
            <c:v>Triangular</c:v>
          </c:tx>
          <c:spPr>
            <a:ln w="38100">
              <a:noFill/>
            </a:ln>
          </c:spPr>
          <c:marker>
            <c:symbol val="diamond"/>
            <c:size val="4"/>
          </c:marker>
          <c:x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A536-4263-95C4-D72BEF375382}"/>
            </c:ext>
          </c:extLst>
        </c:ser>
        <c:ser>
          <c:idx val="1"/>
          <c:order val="1"/>
          <c:tx>
            <c:v>Identity</c:v>
          </c:tx>
          <c:spPr>
            <a:ln w="15875" cap="rnd">
              <a:solidFill>
                <a:srgbClr val="787878"/>
              </a:solidFill>
              <a:prstDash val="dot"/>
            </a:ln>
          </c:spPr>
          <c:marker>
            <c:symbol val="none"/>
          </c:marker>
          <c:x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xVal>
          <c:y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yVal>
          <c:smooth val="0"/>
          <c:extLst>
            <c:ext xmlns:c16="http://schemas.microsoft.com/office/drawing/2014/chart" uri="{C3380CC4-5D6E-409C-BE32-E72D297353CC}">
              <c16:uniqueId val="{00000002-A536-4263-95C4-D72BEF375382}"/>
            </c:ext>
          </c:extLst>
        </c:ser>
        <c:dLbls>
          <c:showLegendKey val="0"/>
          <c:showVal val="0"/>
          <c:showCatName val="0"/>
          <c:showSerName val="0"/>
          <c:showPercent val="0"/>
          <c:showBubbleSize val="0"/>
        </c:dLbls>
        <c:axId val="2129043503"/>
        <c:axId val="1949895983"/>
      </c:scatterChart>
      <c:valAx>
        <c:axId val="2129043503"/>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949895983"/>
        <c:crosses val="autoZero"/>
        <c:crossBetween val="midCat"/>
      </c:valAx>
      <c:valAx>
        <c:axId val="1949895983"/>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212904350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 Q-Q Plot</a:t>
            </a:r>
          </a:p>
        </c:rich>
      </c:tx>
      <c:overlay val="0"/>
    </c:title>
    <c:autoTitleDeleted val="0"/>
    <c:plotArea>
      <c:layout/>
      <c:scatterChart>
        <c:scatterStyle val="lineMarker"/>
        <c:varyColors val="0"/>
        <c:ser>
          <c:idx val="0"/>
          <c:order val="0"/>
          <c:tx>
            <c:v>Beta</c:v>
          </c:tx>
          <c:spPr>
            <a:ln w="38100">
              <a:noFill/>
            </a:ln>
          </c:spPr>
          <c:marker>
            <c:symbol val="diamond"/>
            <c:size val="4"/>
          </c:marker>
          <c:xVal>
            <c:numRef>
              <c:f>Univariate!UV_QQ_Beta</c:f>
              <c:numCache>
                <c:formatCode>0.0</c:formatCode>
                <c:ptCount val="2928"/>
                <c:pt idx="0">
                  <c:v>39.448460295872607</c:v>
                </c:pt>
                <c:pt idx="1">
                  <c:v>40.56624943156524</c:v>
                </c:pt>
                <c:pt idx="2">
                  <c:v>41.215297597931318</c:v>
                </c:pt>
                <c:pt idx="3">
                  <c:v>41.696970951340418</c:v>
                </c:pt>
                <c:pt idx="4">
                  <c:v>42.0880595697544</c:v>
                </c:pt>
                <c:pt idx="5">
                  <c:v>42.42117593155789</c:v>
                </c:pt>
                <c:pt idx="6">
                  <c:v>42.713530777977944</c:v>
                </c:pt>
                <c:pt idx="7">
                  <c:v>42.975427688540918</c:v>
                </c:pt>
                <c:pt idx="8">
                  <c:v>43.213572300642269</c:v>
                </c:pt>
                <c:pt idx="9">
                  <c:v>43.432597116148941</c:v>
                </c:pt>
                <c:pt idx="10">
                  <c:v>43.635849472960629</c:v>
                </c:pt>
                <c:pt idx="11">
                  <c:v>43.825834439274118</c:v>
                </c:pt>
                <c:pt idx="12">
                  <c:v>44.004480337995417</c:v>
                </c:pt>
                <c:pt idx="13">
                  <c:v>44.173306299159719</c:v>
                </c:pt>
                <c:pt idx="14">
                  <c:v>44.333532493399431</c:v>
                </c:pt>
                <c:pt idx="15">
                  <c:v>44.486155213666372</c:v>
                </c:pt>
                <c:pt idx="16">
                  <c:v>44.631999534922855</c:v>
                </c:pt>
                <c:pt idx="17">
                  <c:v>44.771757186368177</c:v>
                </c:pt>
                <c:pt idx="18">
                  <c:v>44.906014387451044</c:v>
                </c:pt>
                <c:pt idx="19">
                  <c:v>45.035272700343327</c:v>
                </c:pt>
                <c:pt idx="20">
                  <c:v>45.159964915511232</c:v>
                </c:pt>
                <c:pt idx="21">
                  <c:v>45.280467335591581</c:v>
                </c:pt>
                <c:pt idx="22">
                  <c:v>45.397109402056884</c:v>
                </c:pt>
                <c:pt idx="23">
                  <c:v>45.510181330876541</c:v>
                </c:pt>
                <c:pt idx="24">
                  <c:v>45.619940235355074</c:v>
                </c:pt>
                <c:pt idx="25">
                  <c:v>45.72661508481913</c:v>
                </c:pt>
                <c:pt idx="26">
                  <c:v>45.830410757056327</c:v>
                </c:pt>
                <c:pt idx="27">
                  <c:v>45.93151137777717</c:v>
                </c:pt>
                <c:pt idx="28">
                  <c:v>46.030083093681057</c:v>
                </c:pt>
                <c:pt idx="29">
                  <c:v>46.126276391526261</c:v>
                </c:pt>
                <c:pt idx="30">
                  <c:v>46.22022805027396</c:v>
                </c:pt>
                <c:pt idx="31">
                  <c:v>46.31206279439197</c:v>
                </c:pt>
                <c:pt idx="32">
                  <c:v>46.4018947020257</c:v>
                </c:pt>
                <c:pt idx="33">
                  <c:v>46.489828410748302</c:v>
                </c:pt>
                <c:pt idx="34">
                  <c:v>46.57596015511578</c:v>
                </c:pt>
                <c:pt idx="35">
                  <c:v>46.66037866364892</c:v>
                </c:pt>
                <c:pt idx="36">
                  <c:v>46.743165937682377</c:v>
                </c:pt>
                <c:pt idx="37">
                  <c:v>46.824397930426805</c:v>
                </c:pt>
                <c:pt idx="38">
                  <c:v>46.904145141330488</c:v>
                </c:pt>
                <c:pt idx="39">
                  <c:v>46.982473138216385</c:v>
                </c:pt>
                <c:pt idx="40">
                  <c:v>47.059443017565094</c:v>
                </c:pt>
                <c:pt idx="41">
                  <c:v>47.135111811607928</c:v>
                </c:pt>
                <c:pt idx="42">
                  <c:v>47.209532849502025</c:v>
                </c:pt>
                <c:pt idx="43">
                  <c:v>47.282756078718847</c:v>
                </c:pt>
                <c:pt idx="44">
                  <c:v>47.354828351837128</c:v>
                </c:pt>
                <c:pt idx="45">
                  <c:v>47.425793683153671</c:v>
                </c:pt>
                <c:pt idx="46">
                  <c:v>47.495693478877726</c:v>
                </c:pt>
                <c:pt idx="47">
                  <c:v>47.564566744135007</c:v>
                </c:pt>
                <c:pt idx="48">
                  <c:v>47.632450269553907</c:v>
                </c:pt>
                <c:pt idx="49">
                  <c:v>47.699378799824814</c:v>
                </c:pt>
                <c:pt idx="50">
                  <c:v>47.76538518630138</c:v>
                </c:pt>
                <c:pt idx="51">
                  <c:v>47.830500525438921</c:v>
                </c:pt>
                <c:pt idx="52">
                  <c:v>47.894754284632477</c:v>
                </c:pt>
                <c:pt idx="53">
                  <c:v>47.958174416818323</c:v>
                </c:pt>
                <c:pt idx="54">
                  <c:v>48.020787465032519</c:v>
                </c:pt>
                <c:pt idx="55">
                  <c:v>48.082618657973853</c:v>
                </c:pt>
                <c:pt idx="56">
                  <c:v>48.143691997492418</c:v>
                </c:pt>
                <c:pt idx="57">
                  <c:v>48.204030338816324</c:v>
                </c:pt>
                <c:pt idx="58">
                  <c:v>48.263655464234319</c:v>
                </c:pt>
                <c:pt idx="59">
                  <c:v>48.322588150870658</c:v>
                </c:pt>
                <c:pt idx="60">
                  <c:v>48.380848233116481</c:v>
                </c:pt>
                <c:pt idx="61">
                  <c:v>48.43845466022016</c:v>
                </c:pt>
                <c:pt idx="62">
                  <c:v>48.495425549484182</c:v>
                </c:pt>
                <c:pt idx="63">
                  <c:v>48.551778235468433</c:v>
                </c:pt>
                <c:pt idx="64">
                  <c:v>48.607529315557493</c:v>
                </c:pt>
                <c:pt idx="65">
                  <c:v>48.66269469221276</c:v>
                </c:pt>
                <c:pt idx="66">
                  <c:v>48.717289612197177</c:v>
                </c:pt>
                <c:pt idx="67">
                  <c:v>48.771328703031656</c:v>
                </c:pt>
                <c:pt idx="68">
                  <c:v>48.82482600691646</c:v>
                </c:pt>
                <c:pt idx="69">
                  <c:v>48.877795012328207</c:v>
                </c:pt>
                <c:pt idx="70">
                  <c:v>48.93024868348266</c:v>
                </c:pt>
                <c:pt idx="71">
                  <c:v>48.982199487835743</c:v>
                </c:pt>
                <c:pt idx="72">
                  <c:v>49.033659421778715</c:v>
                </c:pt>
                <c:pt idx="73">
                  <c:v>49.084640034669498</c:v>
                </c:pt>
                <c:pt idx="74">
                  <c:v>49.13515245132875</c:v>
                </c:pt>
                <c:pt idx="75">
                  <c:v>49.185207393118198</c:v>
                </c:pt>
                <c:pt idx="76">
                  <c:v>49.234815197707931</c:v>
                </c:pt>
                <c:pt idx="77">
                  <c:v>49.283985837630368</c:v>
                </c:pt>
                <c:pt idx="78">
                  <c:v>49.332728937709859</c:v>
                </c:pt>
                <c:pt idx="79">
                  <c:v>49.381053791449645</c:v>
                </c:pt>
                <c:pt idx="80">
                  <c:v>49.428969376450631</c:v>
                </c:pt>
                <c:pt idx="81">
                  <c:v>49.476484368930642</c:v>
                </c:pt>
                <c:pt idx="82">
                  <c:v>49.523607157406886</c:v>
                </c:pt>
                <c:pt idx="83">
                  <c:v>49.57034585559942</c:v>
                </c:pt>
                <c:pt idx="84">
                  <c:v>49.616708314608687</c:v>
                </c:pt>
                <c:pt idx="85">
                  <c:v>49.662702134416136</c:v>
                </c:pt>
                <c:pt idx="86">
                  <c:v>49.708334674752962</c:v>
                </c:pt>
                <c:pt idx="87">
                  <c:v>49.753613065378488</c:v>
                </c:pt>
                <c:pt idx="88">
                  <c:v>49.798544215806778</c:v>
                </c:pt>
                <c:pt idx="89">
                  <c:v>49.843134824516852</c:v>
                </c:pt>
                <c:pt idx="90">
                  <c:v>49.887391387679401</c:v>
                </c:pt>
                <c:pt idx="91">
                  <c:v>49.931320207430481</c:v>
                </c:pt>
                <c:pt idx="92">
                  <c:v>49.974927399720258</c:v>
                </c:pt>
                <c:pt idx="93">
                  <c:v>50.018218901763184</c:v>
                </c:pt>
                <c:pt idx="94">
                  <c:v>50.061200479113666</c:v>
                </c:pt>
                <c:pt idx="95">
                  <c:v>50.103877732389911</c:v>
                </c:pt>
                <c:pt idx="96">
                  <c:v>50.146256103666921</c:v>
                </c:pt>
                <c:pt idx="97">
                  <c:v>50.188340882558194</c:v>
                </c:pt>
                <c:pt idx="98">
                  <c:v>50.230137212004266</c:v>
                </c:pt>
                <c:pt idx="99">
                  <c:v>50.271650093785055</c:v>
                </c:pt>
                <c:pt idx="100">
                  <c:v>50.312884393771867</c:v>
                </c:pt>
                <c:pt idx="101">
                  <c:v>50.353844846933818</c:v>
                </c:pt>
                <c:pt idx="102">
                  <c:v>50.394536062112373</c:v>
                </c:pt>
                <c:pt idx="103">
                  <c:v>50.43496252657701</c:v>
                </c:pt>
                <c:pt idx="104">
                  <c:v>50.475128610373964</c:v>
                </c:pt>
                <c:pt idx="105">
                  <c:v>50.515038570479419</c:v>
                </c:pt>
                <c:pt idx="106">
                  <c:v>50.554696554767567</c:v>
                </c:pt>
                <c:pt idx="107">
                  <c:v>50.594106605803695</c:v>
                </c:pt>
                <c:pt idx="108">
                  <c:v>50.633272664471207</c:v>
                </c:pt>
                <c:pt idx="109">
                  <c:v>50.672198573441719</c:v>
                </c:pt>
                <c:pt idx="110">
                  <c:v>50.710888080495998</c:v>
                </c:pt>
                <c:pt idx="111">
                  <c:v>50.749344841703781</c:v>
                </c:pt>
                <c:pt idx="112">
                  <c:v>50.787572424469403</c:v>
                </c:pt>
                <c:pt idx="113">
                  <c:v>50.82557431045025</c:v>
                </c:pt>
                <c:pt idx="114">
                  <c:v>50.863353898354262</c:v>
                </c:pt>
                <c:pt idx="115">
                  <c:v>50.900914506622641</c:v>
                </c:pt>
                <c:pt idx="116">
                  <c:v>50.938259376003302</c:v>
                </c:pt>
                <c:pt idx="117">
                  <c:v>50.975391672020486</c:v>
                </c:pt>
                <c:pt idx="118">
                  <c:v>51.012314487345591</c:v>
                </c:pt>
                <c:pt idx="119">
                  <c:v>51.049030844073918</c:v>
                </c:pt>
                <c:pt idx="120">
                  <c:v>51.085543695911809</c:v>
                </c:pt>
                <c:pt idx="121">
                  <c:v>51.121855930278521</c:v>
                </c:pt>
                <c:pt idx="122">
                  <c:v>51.157970370326659</c:v>
                </c:pt>
                <c:pt idx="123">
                  <c:v>51.193889776885186</c:v>
                </c:pt>
                <c:pt idx="124">
                  <c:v>51.229616850328327</c:v>
                </c:pt>
                <c:pt idx="125">
                  <c:v>51.265154232374002</c:v>
                </c:pt>
                <c:pt idx="126">
                  <c:v>51.300504507814793</c:v>
                </c:pt>
                <c:pt idx="127">
                  <c:v>51.335670206184616</c:v>
                </c:pt>
                <c:pt idx="128">
                  <c:v>51.370653803363965</c:v>
                </c:pt>
                <c:pt idx="129">
                  <c:v>51.405457723126268</c:v>
                </c:pt>
                <c:pt idx="130">
                  <c:v>51.440084338628274</c:v>
                </c:pt>
                <c:pt idx="131">
                  <c:v>51.474535973846614</c:v>
                </c:pt>
                <c:pt idx="132">
                  <c:v>51.508814904963046</c:v>
                </c:pt>
                <c:pt idx="133">
                  <c:v>51.542923361700502</c:v>
                </c:pt>
                <c:pt idx="134">
                  <c:v>51.576863528612094</c:v>
                </c:pt>
                <c:pt idx="135">
                  <c:v>51.610637546325066</c:v>
                </c:pt>
                <c:pt idx="136">
                  <c:v>51.644247512741522</c:v>
                </c:pt>
                <c:pt idx="137">
                  <c:v>51.677695484197855</c:v>
                </c:pt>
                <c:pt idx="138">
                  <c:v>51.71098347658446</c:v>
                </c:pt>
                <c:pt idx="139">
                  <c:v>51.744113466427464</c:v>
                </c:pt>
                <c:pt idx="140">
                  <c:v>51.777087391933946</c:v>
                </c:pt>
                <c:pt idx="141">
                  <c:v>51.809907154002275</c:v>
                </c:pt>
                <c:pt idx="142">
                  <c:v>51.842574617198686</c:v>
                </c:pt>
                <c:pt idx="143">
                  <c:v>51.87509161070183</c:v>
                </c:pt>
                <c:pt idx="144">
                  <c:v>51.907459929216202</c:v>
                </c:pt>
                <c:pt idx="145">
                  <c:v>51.939681333855958</c:v>
                </c:pt>
                <c:pt idx="146">
                  <c:v>51.971757553000067</c:v>
                </c:pt>
                <c:pt idx="147">
                  <c:v>52.003690283120079</c:v>
                </c:pt>
                <c:pt idx="148">
                  <c:v>52.035481189581468</c:v>
                </c:pt>
                <c:pt idx="149">
                  <c:v>52.067131907419594</c:v>
                </c:pt>
                <c:pt idx="150">
                  <c:v>52.098644042091259</c:v>
                </c:pt>
                <c:pt idx="151">
                  <c:v>52.1300191702028</c:v>
                </c:pt>
                <c:pt idx="152">
                  <c:v>52.161258840215517</c:v>
                </c:pt>
                <c:pt idx="153">
                  <c:v>52.192364573129389</c:v>
                </c:pt>
                <c:pt idx="154">
                  <c:v>52.223337863145844</c:v>
                </c:pt>
                <c:pt idx="155">
                  <c:v>52.254180178310328</c:v>
                </c:pt>
                <c:pt idx="156">
                  <c:v>52.284892961135441</c:v>
                </c:pt>
                <c:pt idx="157">
                  <c:v>52.315477629205382</c:v>
                </c:pt>
                <c:pt idx="158">
                  <c:v>52.345935575762255</c:v>
                </c:pt>
                <c:pt idx="159">
                  <c:v>52.376268170275083</c:v>
                </c:pt>
                <c:pt idx="160">
                  <c:v>52.406476758991971</c:v>
                </c:pt>
                <c:pt idx="161">
                  <c:v>52.436562665476117</c:v>
                </c:pt>
                <c:pt idx="162">
                  <c:v>52.466527191126154</c:v>
                </c:pt>
                <c:pt idx="163">
                  <c:v>52.496371615681554</c:v>
                </c:pt>
                <c:pt idx="164">
                  <c:v>52.526097197713334</c:v>
                </c:pt>
                <c:pt idx="165">
                  <c:v>52.555705175100883</c:v>
                </c:pt>
                <c:pt idx="166">
                  <c:v>52.585196765495077</c:v>
                </c:pt>
                <c:pt idx="167">
                  <c:v>52.614573166768494</c:v>
                </c:pt>
                <c:pt idx="168">
                  <c:v>52.643835557452817</c:v>
                </c:pt>
                <c:pt idx="169">
                  <c:v>52.672985097164116</c:v>
                </c:pt>
                <c:pt idx="170">
                  <c:v>52.702022927016301</c:v>
                </c:pt>
                <c:pt idx="171">
                  <c:v>52.730950170023206</c:v>
                </c:pt>
                <c:pt idx="172">
                  <c:v>52.759767931489556</c:v>
                </c:pt>
                <c:pt idx="173">
                  <c:v>52.788477299391374</c:v>
                </c:pt>
                <c:pt idx="174">
                  <c:v>52.817079344746027</c:v>
                </c:pt>
                <c:pt idx="175">
                  <c:v>52.84557512197226</c:v>
                </c:pt>
                <c:pt idx="176">
                  <c:v>52.873965669240647</c:v>
                </c:pt>
                <c:pt idx="177">
                  <c:v>52.902252008814685</c:v>
                </c:pt>
                <c:pt idx="178">
                  <c:v>52.930435147382781</c:v>
                </c:pt>
                <c:pt idx="179">
                  <c:v>52.958516076381585</c:v>
                </c:pt>
                <c:pt idx="180">
                  <c:v>52.986495772310832</c:v>
                </c:pt>
                <c:pt idx="181">
                  <c:v>53.014375197039854</c:v>
                </c:pt>
                <c:pt idx="182">
                  <c:v>53.042155298106366</c:v>
                </c:pt>
                <c:pt idx="183">
                  <c:v>53.069837009007344</c:v>
                </c:pt>
                <c:pt idx="184">
                  <c:v>53.097421249482565</c:v>
                </c:pt>
                <c:pt idx="185">
                  <c:v>53.124908925790891</c:v>
                </c:pt>
                <c:pt idx="186">
                  <c:v>53.152300930979507</c:v>
                </c:pt>
                <c:pt idx="187">
                  <c:v>53.179598145146443</c:v>
                </c:pt>
                <c:pt idx="188">
                  <c:v>53.206801435696434</c:v>
                </c:pt>
                <c:pt idx="189">
                  <c:v>53.23391165759044</c:v>
                </c:pt>
                <c:pt idx="190">
                  <c:v>53.260929653588946</c:v>
                </c:pt>
                <c:pt idx="191">
                  <c:v>53.287856254489277</c:v>
                </c:pt>
                <c:pt idx="192">
                  <c:v>53.314692279357061</c:v>
                </c:pt>
                <c:pt idx="193">
                  <c:v>53.341438535752047</c:v>
                </c:pt>
                <c:pt idx="194">
                  <c:v>53.368095819948429</c:v>
                </c:pt>
                <c:pt idx="195">
                  <c:v>53.394664917149854</c:v>
                </c:pt>
                <c:pt idx="196">
                  <c:v>53.421146601699242</c:v>
                </c:pt>
                <c:pt idx="197">
                  <c:v>53.447541637283535</c:v>
                </c:pt>
                <c:pt idx="198">
                  <c:v>53.473850777133705</c:v>
                </c:pt>
                <c:pt idx="199">
                  <c:v>53.50007476421986</c:v>
                </c:pt>
                <c:pt idx="200">
                  <c:v>53.526214331441864</c:v>
                </c:pt>
                <c:pt idx="201">
                  <c:v>53.552270201815418</c:v>
                </c:pt>
                <c:pt idx="202">
                  <c:v>53.578243088653849</c:v>
                </c:pt>
                <c:pt idx="203">
                  <c:v>53.60413369574561</c:v>
                </c:pt>
                <c:pt idx="204">
                  <c:v>53.629942717527754</c:v>
                </c:pt>
                <c:pt idx="205">
                  <c:v>53.65567083925535</c:v>
                </c:pt>
                <c:pt idx="206">
                  <c:v>53.681318737167047</c:v>
                </c:pt>
                <c:pt idx="207">
                  <c:v>53.706887078646893</c:v>
                </c:pt>
                <c:pt idx="208">
                  <c:v>53.732376522382424</c:v>
                </c:pt>
                <c:pt idx="209">
                  <c:v>53.757787718519239</c:v>
                </c:pt>
                <c:pt idx="210">
                  <c:v>53.783121308812063</c:v>
                </c:pt>
                <c:pt idx="211">
                  <c:v>53.808377926772508</c:v>
                </c:pt>
                <c:pt idx="212">
                  <c:v>53.833558197813417</c:v>
                </c:pt>
                <c:pt idx="213">
                  <c:v>53.858662739390155</c:v>
                </c:pt>
                <c:pt idx="214">
                  <c:v>53.883692161138654</c:v>
                </c:pt>
                <c:pt idx="215">
                  <c:v>53.908647065010598</c:v>
                </c:pt>
                <c:pt idx="216">
                  <c:v>53.933528045405424</c:v>
                </c:pt>
                <c:pt idx="217">
                  <c:v>53.958335689299687</c:v>
                </c:pt>
                <c:pt idx="218">
                  <c:v>53.983070576373478</c:v>
                </c:pt>
                <c:pt idx="219">
                  <c:v>54.007733279134172</c:v>
                </c:pt>
                <c:pt idx="220">
                  <c:v>54.032324363037546</c:v>
                </c:pt>
                <c:pt idx="221">
                  <c:v>54.05684438660623</c:v>
                </c:pt>
                <c:pt idx="222">
                  <c:v>54.08129390154572</c:v>
                </c:pt>
                <c:pt idx="223">
                  <c:v>54.105673452857957</c:v>
                </c:pt>
                <c:pt idx="224">
                  <c:v>54.129983578952391</c:v>
                </c:pt>
                <c:pt idx="225">
                  <c:v>54.154224811754887</c:v>
                </c:pt>
                <c:pt idx="226">
                  <c:v>54.178397676814171</c:v>
                </c:pt>
                <c:pt idx="227">
                  <c:v>54.202502693406245</c:v>
                </c:pt>
                <c:pt idx="228">
                  <c:v>54.226540374636514</c:v>
                </c:pt>
                <c:pt idx="229">
                  <c:v>54.250511227539896</c:v>
                </c:pt>
                <c:pt idx="230">
                  <c:v>54.274415753178801</c:v>
                </c:pt>
                <c:pt idx="231">
                  <c:v>54.298254446739158</c:v>
                </c:pt>
                <c:pt idx="232">
                  <c:v>54.3220277976245</c:v>
                </c:pt>
                <c:pt idx="233">
                  <c:v>54.345736289548114</c:v>
                </c:pt>
                <c:pt idx="234">
                  <c:v>54.369380400623356</c:v>
                </c:pt>
                <c:pt idx="235">
                  <c:v>54.39296060345211</c:v>
                </c:pt>
                <c:pt idx="236">
                  <c:v>54.416477365211577</c:v>
                </c:pt>
                <c:pt idx="237">
                  <c:v>54.439931147739202</c:v>
                </c:pt>
                <c:pt idx="238">
                  <c:v>54.463322407616047</c:v>
                </c:pt>
                <c:pt idx="239">
                  <c:v>54.486651596248436</c:v>
                </c:pt>
                <c:pt idx="240">
                  <c:v>54.509919159948026</c:v>
                </c:pt>
                <c:pt idx="241">
                  <c:v>54.533125540010325</c:v>
                </c:pt>
                <c:pt idx="242">
                  <c:v>54.556271172791632</c:v>
                </c:pt>
                <c:pt idx="243">
                  <c:v>54.579356489784544</c:v>
                </c:pt>
                <c:pt idx="244">
                  <c:v>54.602381917691964</c:v>
                </c:pt>
                <c:pt idx="245">
                  <c:v>54.625347878499696</c:v>
                </c:pt>
                <c:pt idx="246">
                  <c:v>54.648254789547643</c:v>
                </c:pt>
                <c:pt idx="247">
                  <c:v>54.671103063599688</c:v>
                </c:pt>
                <c:pt idx="248">
                  <c:v>54.693893108912135</c:v>
                </c:pt>
                <c:pt idx="249">
                  <c:v>54.71662532930101</c:v>
                </c:pt>
                <c:pt idx="250">
                  <c:v>54.739300124207986</c:v>
                </c:pt>
                <c:pt idx="251">
                  <c:v>54.761917888765062</c:v>
                </c:pt>
                <c:pt idx="252">
                  <c:v>54.784479013858103</c:v>
                </c:pt>
                <c:pt idx="253">
                  <c:v>54.806983886189144</c:v>
                </c:pt>
                <c:pt idx="254">
                  <c:v>54.82943288833755</c:v>
                </c:pt>
                <c:pt idx="255">
                  <c:v>54.851826398820087</c:v>
                </c:pt>
                <c:pt idx="256">
                  <c:v>54.87416479214977</c:v>
                </c:pt>
                <c:pt idx="257">
                  <c:v>54.896448438893771</c:v>
                </c:pt>
                <c:pt idx="258">
                  <c:v>54.918677705730211</c:v>
                </c:pt>
                <c:pt idx="259">
                  <c:v>54.940852955503843</c:v>
                </c:pt>
                <c:pt idx="260">
                  <c:v>54.962974547280872</c:v>
                </c:pt>
                <c:pt idx="261">
                  <c:v>54.985042836402684</c:v>
                </c:pt>
                <c:pt idx="262">
                  <c:v>55.007058174538614</c:v>
                </c:pt>
                <c:pt idx="263">
                  <c:v>55.029020909737824</c:v>
                </c:pt>
                <c:pt idx="264">
                  <c:v>55.050931386480158</c:v>
                </c:pt>
                <c:pt idx="265">
                  <c:v>55.072789945726235</c:v>
                </c:pt>
                <c:pt idx="266">
                  <c:v>55.094596924966496</c:v>
                </c:pt>
                <c:pt idx="267">
                  <c:v>55.116352658269491</c:v>
                </c:pt>
                <c:pt idx="268">
                  <c:v>55.138057476329315</c:v>
                </c:pt>
                <c:pt idx="269">
                  <c:v>55.159711706512127</c:v>
                </c:pt>
                <c:pt idx="270">
                  <c:v>55.181315672901931</c:v>
                </c:pt>
                <c:pt idx="271">
                  <c:v>55.202869696345573</c:v>
                </c:pt>
                <c:pt idx="272">
                  <c:v>55.224374094496909</c:v>
                </c:pt>
                <c:pt idx="273">
                  <c:v>55.245829181860231</c:v>
                </c:pt>
                <c:pt idx="274">
                  <c:v>55.267235269832895</c:v>
                </c:pt>
                <c:pt idx="275">
                  <c:v>55.288592666747384</c:v>
                </c:pt>
                <c:pt idx="276">
                  <c:v>55.309901677912407</c:v>
                </c:pt>
                <c:pt idx="277">
                  <c:v>55.331162605653518</c:v>
                </c:pt>
                <c:pt idx="278">
                  <c:v>55.352375749352923</c:v>
                </c:pt>
                <c:pt idx="279">
                  <c:v>55.373541405488623</c:v>
                </c:pt>
                <c:pt idx="280">
                  <c:v>55.394659867672985</c:v>
                </c:pt>
                <c:pt idx="281">
                  <c:v>55.415731426690527</c:v>
                </c:pt>
                <c:pt idx="282">
                  <c:v>55.436756370535221</c:v>
                </c:pt>
                <c:pt idx="283">
                  <c:v>55.457734984447043</c:v>
                </c:pt>
                <c:pt idx="284">
                  <c:v>55.478667550948018</c:v>
                </c:pt>
                <c:pt idx="285">
                  <c:v>55.499554349877585</c:v>
                </c:pt>
                <c:pt idx="286">
                  <c:v>55.520395658427475</c:v>
                </c:pt>
                <c:pt idx="287">
                  <c:v>55.541191751175887</c:v>
                </c:pt>
                <c:pt idx="288">
                  <c:v>55.561942900121238</c:v>
                </c:pt>
                <c:pt idx="289">
                  <c:v>55.582649374715288</c:v>
                </c:pt>
                <c:pt idx="290">
                  <c:v>55.603311441895741</c:v>
                </c:pt>
                <c:pt idx="291">
                  <c:v>55.62392936611829</c:v>
                </c:pt>
                <c:pt idx="292">
                  <c:v>55.644503409388221</c:v>
                </c:pt>
                <c:pt idx="293">
                  <c:v>55.665033831291424</c:v>
                </c:pt>
                <c:pt idx="294">
                  <c:v>55.685520889024986</c:v>
                </c:pt>
                <c:pt idx="295">
                  <c:v>55.705964837427175</c:v>
                </c:pt>
                <c:pt idx="296">
                  <c:v>55.726365929007116</c:v>
                </c:pt>
                <c:pt idx="297">
                  <c:v>55.746724413973851</c:v>
                </c:pt>
                <c:pt idx="298">
                  <c:v>55.767040540264986</c:v>
                </c:pt>
                <c:pt idx="299">
                  <c:v>55.787314553574944</c:v>
                </c:pt>
                <c:pt idx="300">
                  <c:v>55.807546697382648</c:v>
                </c:pt>
                <c:pt idx="301">
                  <c:v>55.827737212978938</c:v>
                </c:pt>
                <c:pt idx="302">
                  <c:v>55.847886339493371</c:v>
                </c:pt>
                <c:pt idx="303">
                  <c:v>55.867994313920789</c:v>
                </c:pt>
                <c:pt idx="304">
                  <c:v>55.88806137114733</c:v>
                </c:pt>
                <c:pt idx="305">
                  <c:v>55.908087743976076</c:v>
                </c:pt>
                <c:pt idx="306">
                  <c:v>55.928073663152418</c:v>
                </c:pt>
                <c:pt idx="307">
                  <c:v>55.948019357388844</c:v>
                </c:pt>
                <c:pt idx="308">
                  <c:v>55.967925053389486</c:v>
                </c:pt>
                <c:pt idx="309">
                  <c:v>55.987790975874219</c:v>
                </c:pt>
                <c:pt idx="310">
                  <c:v>56.007617347602469</c:v>
                </c:pt>
                <c:pt idx="311">
                  <c:v>56.02740438939658</c:v>
                </c:pt>
                <c:pt idx="312">
                  <c:v>56.047152320164841</c:v>
                </c:pt>
                <c:pt idx="313">
                  <c:v>56.06686135692425</c:v>
                </c:pt>
                <c:pt idx="314">
                  <c:v>56.086531714822819</c:v>
                </c:pt>
                <c:pt idx="315">
                  <c:v>56.106163607161605</c:v>
                </c:pt>
                <c:pt idx="316">
                  <c:v>56.125757245416459</c:v>
                </c:pt>
                <c:pt idx="317">
                  <c:v>56.145312839259319</c:v>
                </c:pt>
                <c:pt idx="318">
                  <c:v>56.164830596579343</c:v>
                </c:pt>
                <c:pt idx="319">
                  <c:v>56.1843107235036</c:v>
                </c:pt>
                <c:pt idx="320">
                  <c:v>56.203753424417528</c:v>
                </c:pt>
                <c:pt idx="321">
                  <c:v>56.223158901985101</c:v>
                </c:pt>
                <c:pt idx="322">
                  <c:v>56.242527357168655</c:v>
                </c:pt>
                <c:pt idx="323">
                  <c:v>56.26185898924841</c:v>
                </c:pt>
                <c:pt idx="324">
                  <c:v>56.281153995841819</c:v>
                </c:pt>
                <c:pt idx="325">
                  <c:v>56.300412572922482</c:v>
                </c:pt>
                <c:pt idx="326">
                  <c:v>56.319634914838915</c:v>
                </c:pt>
                <c:pt idx="327">
                  <c:v>56.338821214332981</c:v>
                </c:pt>
                <c:pt idx="328">
                  <c:v>56.357971662558072</c:v>
                </c:pt>
                <c:pt idx="329">
                  <c:v>56.377086449097021</c:v>
                </c:pt>
                <c:pt idx="330">
                  <c:v>56.396165761979802</c:v>
                </c:pt>
                <c:pt idx="331">
                  <c:v>56.41520978770091</c:v>
                </c:pt>
                <c:pt idx="332">
                  <c:v>56.434218711236561</c:v>
                </c:pt>
                <c:pt idx="333">
                  <c:v>56.453192716061579</c:v>
                </c:pt>
                <c:pt idx="334">
                  <c:v>56.472131984166111</c:v>
                </c:pt>
                <c:pt idx="335">
                  <c:v>56.491036696072058</c:v>
                </c:pt>
                <c:pt idx="336">
                  <c:v>56.509907030849334</c:v>
                </c:pt>
                <c:pt idx="337">
                  <c:v>56.528743166131818</c:v>
                </c:pt>
                <c:pt idx="338">
                  <c:v>56.547545278133143</c:v>
                </c:pt>
                <c:pt idx="339">
                  <c:v>56.56631354166224</c:v>
                </c:pt>
                <c:pt idx="340">
                  <c:v>56.585048130138681</c:v>
                </c:pt>
                <c:pt idx="341">
                  <c:v>56.603749215607806</c:v>
                </c:pt>
                <c:pt idx="342">
                  <c:v>56.622416968755644</c:v>
                </c:pt>
                <c:pt idx="343">
                  <c:v>56.6410515589236</c:v>
                </c:pt>
                <c:pt idx="344">
                  <c:v>56.659653154122964</c:v>
                </c:pt>
                <c:pt idx="345">
                  <c:v>56.678221921049285</c:v>
                </c:pt>
                <c:pt idx="346">
                  <c:v>56.696758025096401</c:v>
                </c:pt>
                <c:pt idx="347">
                  <c:v>56.715261630370406</c:v>
                </c:pt>
                <c:pt idx="348">
                  <c:v>56.733732899703377</c:v>
                </c:pt>
                <c:pt idx="349">
                  <c:v>56.752171994666966</c:v>
                </c:pt>
                <c:pt idx="350">
                  <c:v>56.770579075585687</c:v>
                </c:pt>
                <c:pt idx="351">
                  <c:v>56.788954301550191</c:v>
                </c:pt>
                <c:pt idx="352">
                  <c:v>56.807297830430187</c:v>
                </c:pt>
                <c:pt idx="353">
                  <c:v>56.825609818887386</c:v>
                </c:pt>
                <c:pt idx="354">
                  <c:v>56.84389042238805</c:v>
                </c:pt>
                <c:pt idx="355">
                  <c:v>56.862139795215626</c:v>
                </c:pt>
                <c:pt idx="356">
                  <c:v>56.880358090482943</c:v>
                </c:pt>
                <c:pt idx="357">
                  <c:v>56.89854546014449</c:v>
                </c:pt>
                <c:pt idx="358">
                  <c:v>56.916702055008358</c:v>
                </c:pt>
                <c:pt idx="359">
                  <c:v>56.934828024748157</c:v>
                </c:pt>
                <c:pt idx="360">
                  <c:v>56.952923517914627</c:v>
                </c:pt>
                <c:pt idx="361">
                  <c:v>56.97098868194729</c:v>
                </c:pt>
                <c:pt idx="362">
                  <c:v>56.989023663185726</c:v>
                </c:pt>
                <c:pt idx="363">
                  <c:v>57.007028606880951</c:v>
                </c:pt>
                <c:pt idx="364">
                  <c:v>57.025003657206405</c:v>
                </c:pt>
                <c:pt idx="365">
                  <c:v>57.042948957268962</c:v>
                </c:pt>
                <c:pt idx="366">
                  <c:v>57.060864649119765</c:v>
                </c:pt>
                <c:pt idx="367">
                  <c:v>57.078750873764854</c:v>
                </c:pt>
                <c:pt idx="368">
                  <c:v>57.096607771175769</c:v>
                </c:pt>
                <c:pt idx="369">
                  <c:v>57.114435480299875</c:v>
                </c:pt>
                <c:pt idx="370">
                  <c:v>57.132234139070718</c:v>
                </c:pt>
                <c:pt idx="371">
                  <c:v>57.150003884418155</c:v>
                </c:pt>
                <c:pt idx="372">
                  <c:v>57.167744852278304</c:v>
                </c:pt>
                <c:pt idx="373">
                  <c:v>57.185457177603496</c:v>
                </c:pt>
                <c:pt idx="374">
                  <c:v>57.203140994372049</c:v>
                </c:pt>
                <c:pt idx="375">
                  <c:v>57.220796435597848</c:v>
                </c:pt>
                <c:pt idx="376">
                  <c:v>57.238423633339934</c:v>
                </c:pt>
                <c:pt idx="377">
                  <c:v>57.256022718711833</c:v>
                </c:pt>
                <c:pt idx="378">
                  <c:v>57.27359382189092</c:v>
                </c:pt>
                <c:pt idx="379">
                  <c:v>57.29113707212754</c:v>
                </c:pt>
                <c:pt idx="380">
                  <c:v>57.308652597754055</c:v>
                </c:pt>
                <c:pt idx="381">
                  <c:v>57.326140526193839</c:v>
                </c:pt>
                <c:pt idx="382">
                  <c:v>57.343600983970063</c:v>
                </c:pt>
                <c:pt idx="383">
                  <c:v>57.36103409671442</c:v>
                </c:pt>
                <c:pt idx="384">
                  <c:v>57.378439989175774</c:v>
                </c:pt>
                <c:pt idx="385">
                  <c:v>57.39581878522867</c:v>
                </c:pt>
                <c:pt idx="386">
                  <c:v>57.41317060788171</c:v>
                </c:pt>
                <c:pt idx="387">
                  <c:v>57.430495579285889</c:v>
                </c:pt>
                <c:pt idx="388">
                  <c:v>57.44779382074276</c:v>
                </c:pt>
                <c:pt idx="389">
                  <c:v>57.465065452712608</c:v>
                </c:pt>
                <c:pt idx="390">
                  <c:v>57.482310594822408</c:v>
                </c:pt>
                <c:pt idx="391">
                  <c:v>57.499529365873741</c:v>
                </c:pt>
                <c:pt idx="392">
                  <c:v>57.516721883850607</c:v>
                </c:pt>
                <c:pt idx="393">
                  <c:v>57.533888265927175</c:v>
                </c:pt>
                <c:pt idx="394">
                  <c:v>57.551028628475393</c:v>
                </c:pt>
                <c:pt idx="395">
                  <c:v>57.568143087072528</c:v>
                </c:pt>
                <c:pt idx="396">
                  <c:v>57.585231756508591</c:v>
                </c:pt>
                <c:pt idx="397">
                  <c:v>57.60229475079376</c:v>
                </c:pt>
                <c:pt idx="398">
                  <c:v>57.619332183165611</c:v>
                </c:pt>
                <c:pt idx="399">
                  <c:v>57.636344166096308</c:v>
                </c:pt>
                <c:pt idx="400">
                  <c:v>57.653330811299696</c:v>
                </c:pt>
                <c:pt idx="401">
                  <c:v>57.670292229738372</c:v>
                </c:pt>
                <c:pt idx="402">
                  <c:v>57.687228531630538</c:v>
                </c:pt>
                <c:pt idx="403">
                  <c:v>57.704139826456966</c:v>
                </c:pt>
                <c:pt idx="404">
                  <c:v>57.721026222967652</c:v>
                </c:pt>
                <c:pt idx="405">
                  <c:v>57.737887829188651</c:v>
                </c:pt>
                <c:pt idx="406">
                  <c:v>57.754724752428544</c:v>
                </c:pt>
                <c:pt idx="407">
                  <c:v>57.771537099285133</c:v>
                </c:pt>
                <c:pt idx="408">
                  <c:v>57.78832497565179</c:v>
                </c:pt>
                <c:pt idx="409">
                  <c:v>57.805088486723903</c:v>
                </c:pt>
                <c:pt idx="410">
                  <c:v>57.821827737005215</c:v>
                </c:pt>
                <c:pt idx="411">
                  <c:v>57.838542830314026</c:v>
                </c:pt>
                <c:pt idx="412">
                  <c:v>57.855233869789402</c:v>
                </c:pt>
                <c:pt idx="413">
                  <c:v>57.871900957897253</c:v>
                </c:pt>
                <c:pt idx="414">
                  <c:v>57.888544196436399</c:v>
                </c:pt>
                <c:pt idx="415">
                  <c:v>57.905163686544526</c:v>
                </c:pt>
                <c:pt idx="416">
                  <c:v>57.921759528704087</c:v>
                </c:pt>
                <c:pt idx="417">
                  <c:v>57.938331822748097</c:v>
                </c:pt>
                <c:pt idx="418">
                  <c:v>57.954880667865972</c:v>
                </c:pt>
                <c:pt idx="419">
                  <c:v>57.971406162609199</c:v>
                </c:pt>
                <c:pt idx="420">
                  <c:v>57.987908404896942</c:v>
                </c:pt>
                <c:pt idx="421">
                  <c:v>58.004387492021692</c:v>
                </c:pt>
                <c:pt idx="422">
                  <c:v>58.02084352065468</c:v>
                </c:pt>
                <c:pt idx="423">
                  <c:v>58.037276586851434</c:v>
                </c:pt>
                <c:pt idx="424">
                  <c:v>58.053686786057085</c:v>
                </c:pt>
                <c:pt idx="425">
                  <c:v>58.070074213111774</c:v>
                </c:pt>
                <c:pt idx="426">
                  <c:v>58.086438962255855</c:v>
                </c:pt>
                <c:pt idx="427">
                  <c:v>58.10278112713516</c:v>
                </c:pt>
                <c:pt idx="428">
                  <c:v>58.119100800806123</c:v>
                </c:pt>
                <c:pt idx="429">
                  <c:v>58.135398075740909</c:v>
                </c:pt>
                <c:pt idx="430">
                  <c:v>58.151673043832432</c:v>
                </c:pt>
                <c:pt idx="431">
                  <c:v>58.167925796399388</c:v>
                </c:pt>
                <c:pt idx="432">
                  <c:v>58.184156424191116</c:v>
                </c:pt>
                <c:pt idx="433">
                  <c:v>58.200365017392556</c:v>
                </c:pt>
                <c:pt idx="434">
                  <c:v>58.216551665629034</c:v>
                </c:pt>
                <c:pt idx="435">
                  <c:v>58.232716457971037</c:v>
                </c:pt>
                <c:pt idx="436">
                  <c:v>58.248859482939011</c:v>
                </c:pt>
                <c:pt idx="437">
                  <c:v>58.264980828507888</c:v>
                </c:pt>
                <c:pt idx="438">
                  <c:v>58.281080582111848</c:v>
                </c:pt>
                <c:pt idx="439">
                  <c:v>58.29715883064884</c:v>
                </c:pt>
                <c:pt idx="440">
                  <c:v>58.313215660485085</c:v>
                </c:pt>
                <c:pt idx="441">
                  <c:v>58.329251157459602</c:v>
                </c:pt>
                <c:pt idx="442">
                  <c:v>58.345265406888586</c:v>
                </c:pt>
                <c:pt idx="443">
                  <c:v>58.361258493569835</c:v>
                </c:pt>
                <c:pt idx="444">
                  <c:v>58.377230501787068</c:v>
                </c:pt>
                <c:pt idx="445">
                  <c:v>58.393181515314168</c:v>
                </c:pt>
                <c:pt idx="446">
                  <c:v>58.409111617419526</c:v>
                </c:pt>
                <c:pt idx="447">
                  <c:v>58.425020890870151</c:v>
                </c:pt>
                <c:pt idx="448">
                  <c:v>58.44090941793587</c:v>
                </c:pt>
                <c:pt idx="449">
                  <c:v>58.456777280393425</c:v>
                </c:pt>
                <c:pt idx="450">
                  <c:v>58.47262455953053</c:v>
                </c:pt>
                <c:pt idx="451">
                  <c:v>58.48845133614995</c:v>
                </c:pt>
                <c:pt idx="452">
                  <c:v>58.504257690573411</c:v>
                </c:pt>
                <c:pt idx="453">
                  <c:v>58.520043702645587</c:v>
                </c:pt>
                <c:pt idx="454">
                  <c:v>58.535809451738004</c:v>
                </c:pt>
                <c:pt idx="455">
                  <c:v>58.551555016752886</c:v>
                </c:pt>
                <c:pt idx="456">
                  <c:v>58.567280476126982</c:v>
                </c:pt>
                <c:pt idx="457">
                  <c:v>58.582985907835351</c:v>
                </c:pt>
                <c:pt idx="458">
                  <c:v>58.598671389395101</c:v>
                </c:pt>
                <c:pt idx="459">
                  <c:v>58.614336997869088</c:v>
                </c:pt>
                <c:pt idx="460">
                  <c:v>58.629982809869595</c:v>
                </c:pt>
                <c:pt idx="461">
                  <c:v>58.645608901561985</c:v>
                </c:pt>
                <c:pt idx="462">
                  <c:v>58.661215348668208</c:v>
                </c:pt>
                <c:pt idx="463">
                  <c:v>58.676802226470471</c:v>
                </c:pt>
                <c:pt idx="464">
                  <c:v>58.692369609814676</c:v>
                </c:pt>
                <c:pt idx="465">
                  <c:v>58.707917573113924</c:v>
                </c:pt>
                <c:pt idx="466">
                  <c:v>58.723446190351993</c:v>
                </c:pt>
                <c:pt idx="467">
                  <c:v>58.738955535086703</c:v>
                </c:pt>
                <c:pt idx="468">
                  <c:v>58.754445680453344</c:v>
                </c:pt>
                <c:pt idx="469">
                  <c:v>58.769916699167993</c:v>
                </c:pt>
                <c:pt idx="470">
                  <c:v>58.785368663530832</c:v>
                </c:pt>
                <c:pt idx="471">
                  <c:v>58.800801645429431</c:v>
                </c:pt>
                <c:pt idx="472">
                  <c:v>58.816215716341986</c:v>
                </c:pt>
                <c:pt idx="473">
                  <c:v>58.831610947340565</c:v>
                </c:pt>
                <c:pt idx="474">
                  <c:v>58.846987409094226</c:v>
                </c:pt>
                <c:pt idx="475">
                  <c:v>58.862345171872235</c:v>
                </c:pt>
                <c:pt idx="476">
                  <c:v>58.877684305547163</c:v>
                </c:pt>
                <c:pt idx="477">
                  <c:v>58.893004879597953</c:v>
                </c:pt>
                <c:pt idx="478">
                  <c:v>58.908306963112992</c:v>
                </c:pt>
                <c:pt idx="479">
                  <c:v>58.923590624793164</c:v>
                </c:pt>
                <c:pt idx="480">
                  <c:v>58.938855932954809</c:v>
                </c:pt>
                <c:pt idx="481">
                  <c:v>58.954102955532733</c:v>
                </c:pt>
                <c:pt idx="482">
                  <c:v>58.96933176008308</c:v>
                </c:pt>
                <c:pt idx="483">
                  <c:v>58.984542413786343</c:v>
                </c:pt>
                <c:pt idx="484">
                  <c:v>58.999734983450182</c:v>
                </c:pt>
                <c:pt idx="485">
                  <c:v>59.014909535512245</c:v>
                </c:pt>
                <c:pt idx="486">
                  <c:v>59.030066136043089</c:v>
                </c:pt>
                <c:pt idx="487">
                  <c:v>59.045204850748938</c:v>
                </c:pt>
                <c:pt idx="488">
                  <c:v>59.060325744974421</c:v>
                </c:pt>
                <c:pt idx="489">
                  <c:v>59.075428883705356</c:v>
                </c:pt>
                <c:pt idx="490">
                  <c:v>59.09051433157147</c:v>
                </c:pt>
                <c:pt idx="491">
                  <c:v>59.105582152849095</c:v>
                </c:pt>
                <c:pt idx="492">
                  <c:v>59.120632411463809</c:v>
                </c:pt>
                <c:pt idx="493">
                  <c:v>59.135665170993107</c:v>
                </c:pt>
                <c:pt idx="494">
                  <c:v>59.150680494669004</c:v>
                </c:pt>
                <c:pt idx="495">
                  <c:v>59.165678445380649</c:v>
                </c:pt>
                <c:pt idx="496">
                  <c:v>59.180659085676837</c:v>
                </c:pt>
                <c:pt idx="497">
                  <c:v>59.195622477768644</c:v>
                </c:pt>
                <c:pt idx="498">
                  <c:v>59.210568683531861</c:v>
                </c:pt>
                <c:pt idx="499">
                  <c:v>59.225497764509527</c:v>
                </c:pt>
                <c:pt idx="500">
                  <c:v>59.240409781914408</c:v>
                </c:pt>
                <c:pt idx="501">
                  <c:v>59.255304796631435</c:v>
                </c:pt>
                <c:pt idx="502">
                  <c:v>59.270182869220122</c:v>
                </c:pt>
                <c:pt idx="503">
                  <c:v>59.285044059916999</c:v>
                </c:pt>
                <c:pt idx="504">
                  <c:v>59.299888428637956</c:v>
                </c:pt>
                <c:pt idx="505">
                  <c:v>59.314716034980613</c:v>
                </c:pt>
                <c:pt idx="506">
                  <c:v>59.329526938226692</c:v>
                </c:pt>
                <c:pt idx="507">
                  <c:v>59.344321197344286</c:v>
                </c:pt>
                <c:pt idx="508">
                  <c:v>59.359098870990167</c:v>
                </c:pt>
                <c:pt idx="509">
                  <c:v>59.373860017512058</c:v>
                </c:pt>
                <c:pt idx="510">
                  <c:v>59.388604694950914</c:v>
                </c:pt>
                <c:pt idx="511">
                  <c:v>59.403332961043091</c:v>
                </c:pt>
                <c:pt idx="512">
                  <c:v>59.418044873222627</c:v>
                </c:pt>
                <c:pt idx="513">
                  <c:v>59.432740488623367</c:v>
                </c:pt>
                <c:pt idx="514">
                  <c:v>59.447419864081198</c:v>
                </c:pt>
                <c:pt idx="515">
                  <c:v>59.462083056136123</c:v>
                </c:pt>
                <c:pt idx="516">
                  <c:v>59.476730121034457</c:v>
                </c:pt>
                <c:pt idx="517">
                  <c:v>59.491361114730928</c:v>
                </c:pt>
                <c:pt idx="518">
                  <c:v>59.505976092890727</c:v>
                </c:pt>
                <c:pt idx="519">
                  <c:v>59.520575110891627</c:v>
                </c:pt>
                <c:pt idx="520">
                  <c:v>59.535158223826016</c:v>
                </c:pt>
                <c:pt idx="521">
                  <c:v>59.549725486502922</c:v>
                </c:pt>
                <c:pt idx="522">
                  <c:v>59.564276953450062</c:v>
                </c:pt>
                <c:pt idx="523">
                  <c:v>59.578812678915824</c:v>
                </c:pt>
                <c:pt idx="524">
                  <c:v>59.593332716871224</c:v>
                </c:pt>
                <c:pt idx="525">
                  <c:v>59.607837121011926</c:v>
                </c:pt>
                <c:pt idx="526">
                  <c:v>59.622325944760128</c:v>
                </c:pt>
                <c:pt idx="527">
                  <c:v>59.636799241266523</c:v>
                </c:pt>
                <c:pt idx="528">
                  <c:v>59.651257063412217</c:v>
                </c:pt>
                <c:pt idx="529">
                  <c:v>59.665699463810597</c:v>
                </c:pt>
                <c:pt idx="530">
                  <c:v>59.680126494809215</c:v>
                </c:pt>
                <c:pt idx="531">
                  <c:v>59.694538208491686</c:v>
                </c:pt>
                <c:pt idx="532">
                  <c:v>59.70893465667946</c:v>
                </c:pt>
                <c:pt idx="533">
                  <c:v>59.72331589093374</c:v>
                </c:pt>
                <c:pt idx="534">
                  <c:v>59.737681962557204</c:v>
                </c:pt>
                <c:pt idx="535">
                  <c:v>59.752032922595845</c:v>
                </c:pt>
                <c:pt idx="536">
                  <c:v>59.766368821840786</c:v>
                </c:pt>
                <c:pt idx="537">
                  <c:v>59.780689710829975</c:v>
                </c:pt>
                <c:pt idx="538">
                  <c:v>59.794995639849965</c:v>
                </c:pt>
                <c:pt idx="539">
                  <c:v>59.809286658937665</c:v>
                </c:pt>
                <c:pt idx="540">
                  <c:v>59.823562817882049</c:v>
                </c:pt>
                <c:pt idx="541">
                  <c:v>59.837824166225822</c:v>
                </c:pt>
                <c:pt idx="542">
                  <c:v>59.852070753267171</c:v>
                </c:pt>
                <c:pt idx="543">
                  <c:v>59.866302628061405</c:v>
                </c:pt>
                <c:pt idx="544">
                  <c:v>59.880519839422597</c:v>
                </c:pt>
                <c:pt idx="545">
                  <c:v>59.894722435925274</c:v>
                </c:pt>
                <c:pt idx="546">
                  <c:v>59.908910465906018</c:v>
                </c:pt>
                <c:pt idx="547">
                  <c:v>59.923083977465112</c:v>
                </c:pt>
                <c:pt idx="548">
                  <c:v>59.937243018468067</c:v>
                </c:pt>
                <c:pt idx="549">
                  <c:v>59.951387636547324</c:v>
                </c:pt>
                <c:pt idx="550">
                  <c:v>59.965517879103757</c:v>
                </c:pt>
                <c:pt idx="551">
                  <c:v>59.979633793308231</c:v>
                </c:pt>
                <c:pt idx="552">
                  <c:v>59.9937354261032</c:v>
                </c:pt>
                <c:pt idx="553">
                  <c:v>60.007822824204212</c:v>
                </c:pt>
                <c:pt idx="554">
                  <c:v>60.021896034101403</c:v>
                </c:pt>
                <c:pt idx="555">
                  <c:v>60.035955102061081</c:v>
                </c:pt>
                <c:pt idx="556">
                  <c:v>60.050000074127155</c:v>
                </c:pt>
                <c:pt idx="557">
                  <c:v>60.064030996122661</c:v>
                </c:pt>
                <c:pt idx="558">
                  <c:v>60.078047913651211</c:v>
                </c:pt>
                <c:pt idx="559">
                  <c:v>60.092050872098469</c:v>
                </c:pt>
                <c:pt idx="560">
                  <c:v>60.106039916633563</c:v>
                </c:pt>
                <c:pt idx="561">
                  <c:v>60.120015092210615</c:v>
                </c:pt>
                <c:pt idx="562">
                  <c:v>60.133976443570013</c:v>
                </c:pt>
                <c:pt idx="563">
                  <c:v>60.147924015239973</c:v>
                </c:pt>
                <c:pt idx="564">
                  <c:v>60.161857851537832</c:v>
                </c:pt>
                <c:pt idx="565">
                  <c:v>60.17577799657149</c:v>
                </c:pt>
                <c:pt idx="566">
                  <c:v>60.189684494240787</c:v>
                </c:pt>
                <c:pt idx="567">
                  <c:v>60.203577388238827</c:v>
                </c:pt>
                <c:pt idx="568">
                  <c:v>60.217456722053399</c:v>
                </c:pt>
                <c:pt idx="569">
                  <c:v>60.231322538968229</c:v>
                </c:pt>
                <c:pt idx="570">
                  <c:v>60.245174882064404</c:v>
                </c:pt>
                <c:pt idx="571">
                  <c:v>60.259013794221616</c:v>
                </c:pt>
                <c:pt idx="572">
                  <c:v>60.272839318119537</c:v>
                </c:pt>
                <c:pt idx="573">
                  <c:v>60.286651496239074</c:v>
                </c:pt>
                <c:pt idx="574">
                  <c:v>60.300450370863658</c:v>
                </c:pt>
                <c:pt idx="575">
                  <c:v>60.31423598408054</c:v>
                </c:pt>
                <c:pt idx="576">
                  <c:v>60.328008377782083</c:v>
                </c:pt>
                <c:pt idx="577">
                  <c:v>60.341767593666937</c:v>
                </c:pt>
                <c:pt idx="578">
                  <c:v>60.355513673241369</c:v>
                </c:pt>
                <c:pt idx="579">
                  <c:v>60.369246657820455</c:v>
                </c:pt>
                <c:pt idx="580">
                  <c:v>60.382966588529335</c:v>
                </c:pt>
                <c:pt idx="581">
                  <c:v>60.396673506304374</c:v>
                </c:pt>
                <c:pt idx="582">
                  <c:v>60.410367451894473</c:v>
                </c:pt>
                <c:pt idx="583">
                  <c:v>60.424048465862114</c:v>
                </c:pt>
                <c:pt idx="584">
                  <c:v>60.437716588584721</c:v>
                </c:pt>
                <c:pt idx="585">
                  <c:v>60.451371860255691</c:v>
                </c:pt>
                <c:pt idx="586">
                  <c:v>60.465014320885651</c:v>
                </c:pt>
                <c:pt idx="587">
                  <c:v>60.478644010303576</c:v>
                </c:pt>
                <c:pt idx="588">
                  <c:v>60.492260968157964</c:v>
                </c:pt>
                <c:pt idx="589">
                  <c:v>60.505865233917937</c:v>
                </c:pt>
                <c:pt idx="590">
                  <c:v>60.519456846874434</c:v>
                </c:pt>
                <c:pt idx="591">
                  <c:v>60.533035846141274</c:v>
                </c:pt>
                <c:pt idx="592">
                  <c:v>60.546602270656294</c:v>
                </c:pt>
                <c:pt idx="593">
                  <c:v>60.560156159182476</c:v>
                </c:pt>
                <c:pt idx="594">
                  <c:v>60.573697550308992</c:v>
                </c:pt>
                <c:pt idx="595">
                  <c:v>60.587226482452337</c:v>
                </c:pt>
                <c:pt idx="596">
                  <c:v>60.600742993857374</c:v>
                </c:pt>
                <c:pt idx="597">
                  <c:v>60.614247122598449</c:v>
                </c:pt>
                <c:pt idx="598">
                  <c:v>60.627738906580397</c:v>
                </c:pt>
                <c:pt idx="599">
                  <c:v>60.641218383539631</c:v>
                </c:pt>
                <c:pt idx="600">
                  <c:v>60.654685591045187</c:v>
                </c:pt>
                <c:pt idx="601">
                  <c:v>60.668140566499744</c:v>
                </c:pt>
                <c:pt idx="602">
                  <c:v>60.681583347140659</c:v>
                </c:pt>
                <c:pt idx="603">
                  <c:v>60.695013970041003</c:v>
                </c:pt>
                <c:pt idx="604">
                  <c:v>60.708432472110559</c:v>
                </c:pt>
                <c:pt idx="605">
                  <c:v>60.721838890096805</c:v>
                </c:pt>
                <c:pt idx="606">
                  <c:v>60.735233260585971</c:v>
                </c:pt>
                <c:pt idx="607">
                  <c:v>60.748615620003967</c:v>
                </c:pt>
                <c:pt idx="608">
                  <c:v>60.761986004617413</c:v>
                </c:pt>
                <c:pt idx="609">
                  <c:v>60.775344450534561</c:v>
                </c:pt>
                <c:pt idx="610">
                  <c:v>60.788690993706325</c:v>
                </c:pt>
                <c:pt idx="611">
                  <c:v>60.80202566992719</c:v>
                </c:pt>
                <c:pt idx="612">
                  <c:v>60.815348514836174</c:v>
                </c:pt>
                <c:pt idx="613">
                  <c:v>60.828659563917803</c:v>
                </c:pt>
                <c:pt idx="614">
                  <c:v>60.841958852502998</c:v>
                </c:pt>
                <c:pt idx="615">
                  <c:v>60.855246415770054</c:v>
                </c:pt>
                <c:pt idx="616">
                  <c:v>60.868522288745524</c:v>
                </c:pt>
                <c:pt idx="617">
                  <c:v>60.881786506305168</c:v>
                </c:pt>
                <c:pt idx="618">
                  <c:v>60.895039103174845</c:v>
                </c:pt>
                <c:pt idx="619">
                  <c:v>60.908280113931404</c:v>
                </c:pt>
                <c:pt idx="620">
                  <c:v>60.921509573003604</c:v>
                </c:pt>
                <c:pt idx="621">
                  <c:v>60.934727514672986</c:v>
                </c:pt>
                <c:pt idx="622">
                  <c:v>60.947933973074754</c:v>
                </c:pt>
                <c:pt idx="623">
                  <c:v>60.961128982198673</c:v>
                </c:pt>
                <c:pt idx="624">
                  <c:v>60.974312575889904</c:v>
                </c:pt>
                <c:pt idx="625">
                  <c:v>60.987484787849887</c:v>
                </c:pt>
                <c:pt idx="626">
                  <c:v>61.0006456516372</c:v>
                </c:pt>
                <c:pt idx="627">
                  <c:v>61.01379520066839</c:v>
                </c:pt>
                <c:pt idx="628">
                  <c:v>61.026933468218822</c:v>
                </c:pt>
                <c:pt idx="629">
                  <c:v>61.040060487423538</c:v>
                </c:pt>
                <c:pt idx="630">
                  <c:v>61.053176291278056</c:v>
                </c:pt>
                <c:pt idx="631">
                  <c:v>61.066280912639215</c:v>
                </c:pt>
                <c:pt idx="632">
                  <c:v>61.079374384225957</c:v>
                </c:pt>
                <c:pt idx="633">
                  <c:v>61.092456738620207</c:v>
                </c:pt>
                <c:pt idx="634">
                  <c:v>61.105528008267612</c:v>
                </c:pt>
                <c:pt idx="635">
                  <c:v>61.118588225478391</c:v>
                </c:pt>
                <c:pt idx="636">
                  <c:v>61.131637422428071</c:v>
                </c:pt>
                <c:pt idx="637">
                  <c:v>61.144675631158343</c:v>
                </c:pt>
                <c:pt idx="638">
                  <c:v>61.157702883577798</c:v>
                </c:pt>
                <c:pt idx="639">
                  <c:v>61.170719211462696</c:v>
                </c:pt>
                <c:pt idx="640">
                  <c:v>61.18372464645779</c:v>
                </c:pt>
                <c:pt idx="641">
                  <c:v>61.19671922007705</c:v>
                </c:pt>
                <c:pt idx="642">
                  <c:v>61.209702963704416</c:v>
                </c:pt>
                <c:pt idx="643">
                  <c:v>61.222675908594582</c:v>
                </c:pt>
                <c:pt idx="644">
                  <c:v>61.235638085873731</c:v>
                </c:pt>
                <c:pt idx="645">
                  <c:v>61.248589526540258</c:v>
                </c:pt>
                <c:pt idx="646">
                  <c:v>61.261530261465545</c:v>
                </c:pt>
                <c:pt idx="647">
                  <c:v>61.27446032139467</c:v>
                </c:pt>
                <c:pt idx="648">
                  <c:v>61.28737973694713</c:v>
                </c:pt>
                <c:pt idx="649">
                  <c:v>61.300288538617593</c:v>
                </c:pt>
                <c:pt idx="650">
                  <c:v>61.313186756776574</c:v>
                </c:pt>
                <c:pt idx="651">
                  <c:v>61.326074421671152</c:v>
                </c:pt>
                <c:pt idx="652">
                  <c:v>61.338951563425738</c:v>
                </c:pt>
                <c:pt idx="653">
                  <c:v>61.351818212042673</c:v>
                </c:pt>
                <c:pt idx="654">
                  <c:v>61.364674397403022</c:v>
                </c:pt>
                <c:pt idx="655">
                  <c:v>61.377520149267184</c:v>
                </c:pt>
                <c:pt idx="656">
                  <c:v>61.390355497275635</c:v>
                </c:pt>
                <c:pt idx="657">
                  <c:v>61.403180470949607</c:v>
                </c:pt>
                <c:pt idx="658">
                  <c:v>61.415995099691713</c:v>
                </c:pt>
                <c:pt idx="659">
                  <c:v>61.428799412786688</c:v>
                </c:pt>
                <c:pt idx="660">
                  <c:v>61.441593439401984</c:v>
                </c:pt>
                <c:pt idx="661">
                  <c:v>61.454377208588511</c:v>
                </c:pt>
                <c:pt idx="662">
                  <c:v>61.467150749281203</c:v>
                </c:pt>
                <c:pt idx="663">
                  <c:v>61.479914090299751</c:v>
                </c:pt>
                <c:pt idx="664">
                  <c:v>61.492667260349229</c:v>
                </c:pt>
                <c:pt idx="665">
                  <c:v>61.505410288020713</c:v>
                </c:pt>
                <c:pt idx="666">
                  <c:v>61.518143201791922</c:v>
                </c:pt>
                <c:pt idx="667">
                  <c:v>61.530866030027887</c:v>
                </c:pt>
                <c:pt idx="668">
                  <c:v>61.543578800981564</c:v>
                </c:pt>
                <c:pt idx="669">
                  <c:v>61.556281542794416</c:v>
                </c:pt>
                <c:pt idx="670">
                  <c:v>61.568974283497127</c:v>
                </c:pt>
                <c:pt idx="671">
                  <c:v>61.58165705101014</c:v>
                </c:pt>
                <c:pt idx="672">
                  <c:v>61.594329873144261</c:v>
                </c:pt>
                <c:pt idx="673">
                  <c:v>61.606992777601377</c:v>
                </c:pt>
                <c:pt idx="674">
                  <c:v>61.619645791974911</c:v>
                </c:pt>
                <c:pt idx="675">
                  <c:v>61.632288943750524</c:v>
                </c:pt>
                <c:pt idx="676">
                  <c:v>61.6449222603067</c:v>
                </c:pt>
                <c:pt idx="677">
                  <c:v>61.657545768915284</c:v>
                </c:pt>
                <c:pt idx="678">
                  <c:v>61.67015949674213</c:v>
                </c:pt>
                <c:pt idx="679">
                  <c:v>61.682763470847632</c:v>
                </c:pt>
                <c:pt idx="680">
                  <c:v>61.695357718187367</c:v>
                </c:pt>
                <c:pt idx="681">
                  <c:v>61.707942265612587</c:v>
                </c:pt>
                <c:pt idx="682">
                  <c:v>61.720517139870871</c:v>
                </c:pt>
                <c:pt idx="683">
                  <c:v>61.733082367606649</c:v>
                </c:pt>
                <c:pt idx="684">
                  <c:v>61.745637975361767</c:v>
                </c:pt>
                <c:pt idx="685">
                  <c:v>61.758183989576054</c:v>
                </c:pt>
                <c:pt idx="686">
                  <c:v>61.770720436587894</c:v>
                </c:pt>
                <c:pt idx="687">
                  <c:v>61.783247342634738</c:v>
                </c:pt>
                <c:pt idx="688">
                  <c:v>61.795764733853687</c:v>
                </c:pt>
                <c:pt idx="689">
                  <c:v>61.808272636282027</c:v>
                </c:pt>
                <c:pt idx="690">
                  <c:v>61.820771075857763</c:v>
                </c:pt>
                <c:pt idx="691">
                  <c:v>61.833260078420167</c:v>
                </c:pt>
                <c:pt idx="692">
                  <c:v>61.845739669710284</c:v>
                </c:pt>
                <c:pt idx="693">
                  <c:v>61.858209875371529</c:v>
                </c:pt>
                <c:pt idx="694">
                  <c:v>61.870670720950123</c:v>
                </c:pt>
                <c:pt idx="695">
                  <c:v>61.883122231895683</c:v>
                </c:pt>
                <c:pt idx="696">
                  <c:v>61.895564433561688</c:v>
                </c:pt>
                <c:pt idx="697">
                  <c:v>61.907997351206077</c:v>
                </c:pt>
                <c:pt idx="698">
                  <c:v>61.920421009991678</c:v>
                </c:pt>
                <c:pt idx="699">
                  <c:v>61.932835434986735</c:v>
                </c:pt>
                <c:pt idx="700">
                  <c:v>61.945240651165449</c:v>
                </c:pt>
                <c:pt idx="701">
                  <c:v>61.95763668340846</c:v>
                </c:pt>
                <c:pt idx="702">
                  <c:v>61.970023556503321</c:v>
                </c:pt>
                <c:pt idx="703">
                  <c:v>61.982401295145031</c:v>
                </c:pt>
                <c:pt idx="704">
                  <c:v>61.994769923936509</c:v>
                </c:pt>
                <c:pt idx="705">
                  <c:v>62.007129467389092</c:v>
                </c:pt>
                <c:pt idx="706">
                  <c:v>62.019479949922989</c:v>
                </c:pt>
                <c:pt idx="707">
                  <c:v>62.031821395867809</c:v>
                </c:pt>
                <c:pt idx="708">
                  <c:v>62.044153829463028</c:v>
                </c:pt>
                <c:pt idx="709">
                  <c:v>62.056477274858423</c:v>
                </c:pt>
                <c:pt idx="710">
                  <c:v>62.068791756114592</c:v>
                </c:pt>
                <c:pt idx="711">
                  <c:v>62.081097297203428</c:v>
                </c:pt>
                <c:pt idx="712">
                  <c:v>62.093393922008545</c:v>
                </c:pt>
                <c:pt idx="713">
                  <c:v>62.105681654325764</c:v>
                </c:pt>
                <c:pt idx="714">
                  <c:v>62.11796051786358</c:v>
                </c:pt>
                <c:pt idx="715">
                  <c:v>62.130230536243602</c:v>
                </c:pt>
                <c:pt idx="716">
                  <c:v>62.14249173300103</c:v>
                </c:pt>
                <c:pt idx="717">
                  <c:v>62.154744131585076</c:v>
                </c:pt>
                <c:pt idx="718">
                  <c:v>62.166987755359443</c:v>
                </c:pt>
                <c:pt idx="719">
                  <c:v>62.179222627602755</c:v>
                </c:pt>
                <c:pt idx="720">
                  <c:v>62.191448771509002</c:v>
                </c:pt>
                <c:pt idx="721">
                  <c:v>62.203666210187968</c:v>
                </c:pt>
                <c:pt idx="722">
                  <c:v>62.215874966665695</c:v>
                </c:pt>
                <c:pt idx="723">
                  <c:v>62.228075063884894</c:v>
                </c:pt>
                <c:pt idx="724">
                  <c:v>62.240266524705383</c:v>
                </c:pt>
                <c:pt idx="725">
                  <c:v>62.252449371904518</c:v>
                </c:pt>
                <c:pt idx="726">
                  <c:v>62.264623628177617</c:v>
                </c:pt>
                <c:pt idx="727">
                  <c:v>62.276789316138377</c:v>
                </c:pt>
                <c:pt idx="728">
                  <c:v>62.288946458319316</c:v>
                </c:pt>
                <c:pt idx="729">
                  <c:v>62.30109507717215</c:v>
                </c:pt>
                <c:pt idx="730">
                  <c:v>62.313235195068259</c:v>
                </c:pt>
                <c:pt idx="731">
                  <c:v>62.325366834299032</c:v>
                </c:pt>
                <c:pt idx="732">
                  <c:v>62.337490017076377</c:v>
                </c:pt>
                <c:pt idx="733">
                  <c:v>62.349604765533002</c:v>
                </c:pt>
                <c:pt idx="734">
                  <c:v>62.361711101722932</c:v>
                </c:pt>
                <c:pt idx="735">
                  <c:v>62.373809047621847</c:v>
                </c:pt>
                <c:pt idx="736">
                  <c:v>62.385898625127496</c:v>
                </c:pt>
                <c:pt idx="737">
                  <c:v>62.39797985606009</c:v>
                </c:pt>
                <c:pt idx="738">
                  <c:v>62.410052762162721</c:v>
                </c:pt>
                <c:pt idx="739">
                  <c:v>62.422117365101712</c:v>
                </c:pt>
                <c:pt idx="740">
                  <c:v>62.434173686467034</c:v>
                </c:pt>
                <c:pt idx="741">
                  <c:v>62.446221747772697</c:v>
                </c:pt>
                <c:pt idx="742">
                  <c:v>62.458261570457125</c:v>
                </c:pt>
                <c:pt idx="743">
                  <c:v>62.470293175883512</c:v>
                </c:pt>
                <c:pt idx="744">
                  <c:v>62.48231658534025</c:v>
                </c:pt>
                <c:pt idx="745">
                  <c:v>62.494331820041268</c:v>
                </c:pt>
                <c:pt idx="746">
                  <c:v>62.506338901126441</c:v>
                </c:pt>
                <c:pt idx="747">
                  <c:v>62.518337849661911</c:v>
                </c:pt>
                <c:pt idx="748">
                  <c:v>62.530328686640509</c:v>
                </c:pt>
                <c:pt idx="749">
                  <c:v>62.542311432982096</c:v>
                </c:pt>
                <c:pt idx="750">
                  <c:v>62.554286109533933</c:v>
                </c:pt>
                <c:pt idx="751">
                  <c:v>62.566252737071054</c:v>
                </c:pt>
                <c:pt idx="752">
                  <c:v>62.578211336296597</c:v>
                </c:pt>
                <c:pt idx="753">
                  <c:v>62.590161927842203</c:v>
                </c:pt>
                <c:pt idx="754">
                  <c:v>62.602104532268328</c:v>
                </c:pt>
                <c:pt idx="755">
                  <c:v>62.61403917006465</c:v>
                </c:pt>
                <c:pt idx="756">
                  <c:v>62.625965861650371</c:v>
                </c:pt>
                <c:pt idx="757">
                  <c:v>62.637884627374603</c:v>
                </c:pt>
                <c:pt idx="758">
                  <c:v>62.649795487516698</c:v>
                </c:pt>
                <c:pt idx="759">
                  <c:v>62.661698462286566</c:v>
                </c:pt>
                <c:pt idx="760">
                  <c:v>62.673593571825094</c:v>
                </c:pt>
                <c:pt idx="761">
                  <c:v>62.68548083620442</c:v>
                </c:pt>
                <c:pt idx="762">
                  <c:v>62.697360275428267</c:v>
                </c:pt>
                <c:pt idx="763">
                  <c:v>62.709231909432361</c:v>
                </c:pt>
                <c:pt idx="764">
                  <c:v>62.721095758084658</c:v>
                </c:pt>
                <c:pt idx="765">
                  <c:v>62.732951841185773</c:v>
                </c:pt>
                <c:pt idx="766">
                  <c:v>62.744800178469234</c:v>
                </c:pt>
                <c:pt idx="767">
                  <c:v>62.756640789601875</c:v>
                </c:pt>
                <c:pt idx="768">
                  <c:v>62.768473694184095</c:v>
                </c:pt>
                <c:pt idx="769">
                  <c:v>62.780298911750258</c:v>
                </c:pt>
                <c:pt idx="770">
                  <c:v>62.792116461768941</c:v>
                </c:pt>
                <c:pt idx="771">
                  <c:v>62.803926363643328</c:v>
                </c:pt>
                <c:pt idx="772">
                  <c:v>62.815728636711476</c:v>
                </c:pt>
                <c:pt idx="773">
                  <c:v>62.827523300246639</c:v>
                </c:pt>
                <c:pt idx="774">
                  <c:v>62.839310373457607</c:v>
                </c:pt>
                <c:pt idx="775">
                  <c:v>62.851089875489002</c:v>
                </c:pt>
                <c:pt idx="776">
                  <c:v>62.862861825421589</c:v>
                </c:pt>
                <c:pt idx="777">
                  <c:v>62.874626242272583</c:v>
                </c:pt>
                <c:pt idx="778">
                  <c:v>62.886383144995982</c:v>
                </c:pt>
                <c:pt idx="779">
                  <c:v>62.898132552482828</c:v>
                </c:pt>
                <c:pt idx="780">
                  <c:v>62.909874483561552</c:v>
                </c:pt>
                <c:pt idx="781">
                  <c:v>62.921608956998256</c:v>
                </c:pt>
                <c:pt idx="782">
                  <c:v>62.93333599149701</c:v>
                </c:pt>
                <c:pt idx="783">
                  <c:v>62.945055605700169</c:v>
                </c:pt>
                <c:pt idx="784">
                  <c:v>62.956767818188652</c:v>
                </c:pt>
                <c:pt idx="785">
                  <c:v>62.96847264748223</c:v>
                </c:pt>
                <c:pt idx="786">
                  <c:v>62.980170112039858</c:v>
                </c:pt>
                <c:pt idx="787">
                  <c:v>62.991860230259931</c:v>
                </c:pt>
                <c:pt idx="788">
                  <c:v>63.003543020480564</c:v>
                </c:pt>
                <c:pt idx="789">
                  <c:v>63.015218500979927</c:v>
                </c:pt>
                <c:pt idx="790">
                  <c:v>63.026886689976479</c:v>
                </c:pt>
                <c:pt idx="791">
                  <c:v>63.03854760562929</c:v>
                </c:pt>
                <c:pt idx="792">
                  <c:v>63.050201266038314</c:v>
                </c:pt>
                <c:pt idx="793">
                  <c:v>63.061847689244651</c:v>
                </c:pt>
                <c:pt idx="794">
                  <c:v>63.073486893230857</c:v>
                </c:pt>
                <c:pt idx="795">
                  <c:v>63.085118895921198</c:v>
                </c:pt>
                <c:pt idx="796">
                  <c:v>63.096743715181944</c:v>
                </c:pt>
                <c:pt idx="797">
                  <c:v>63.108361368821619</c:v>
                </c:pt>
                <c:pt idx="798">
                  <c:v>63.119971874591322</c:v>
                </c:pt>
                <c:pt idx="799">
                  <c:v>63.131575250184916</c:v>
                </c:pt>
                <c:pt idx="800">
                  <c:v>63.143171513239409</c:v>
                </c:pt>
                <c:pt idx="801">
                  <c:v>63.154760681335098</c:v>
                </c:pt>
                <c:pt idx="802">
                  <c:v>63.166342771995957</c:v>
                </c:pt>
                <c:pt idx="803">
                  <c:v>63.177917802689791</c:v>
                </c:pt>
                <c:pt idx="804">
                  <c:v>63.189485790828606</c:v>
                </c:pt>
                <c:pt idx="805">
                  <c:v>63.201046753768779</c:v>
                </c:pt>
                <c:pt idx="806">
                  <c:v>63.212600708811365</c:v>
                </c:pt>
                <c:pt idx="807">
                  <c:v>63.224147673202367</c:v>
                </c:pt>
                <c:pt idx="808">
                  <c:v>63.235687664132961</c:v>
                </c:pt>
                <c:pt idx="809">
                  <c:v>63.247220698739753</c:v>
                </c:pt>
                <c:pt idx="810">
                  <c:v>63.258746794105065</c:v>
                </c:pt>
                <c:pt idx="811">
                  <c:v>63.270265967257174</c:v>
                </c:pt>
                <c:pt idx="812">
                  <c:v>63.281778235170535</c:v>
                </c:pt>
                <c:pt idx="813">
                  <c:v>63.293283614766089</c:v>
                </c:pt>
                <c:pt idx="814">
                  <c:v>63.304782122911448</c:v>
                </c:pt>
                <c:pt idx="815">
                  <c:v>63.316273776421191</c:v>
                </c:pt>
                <c:pt idx="816">
                  <c:v>63.32775859205708</c:v>
                </c:pt>
                <c:pt idx="817">
                  <c:v>63.33923658652833</c:v>
                </c:pt>
                <c:pt idx="818">
                  <c:v>63.350707776491824</c:v>
                </c:pt>
                <c:pt idx="819">
                  <c:v>63.36217217855237</c:v>
                </c:pt>
                <c:pt idx="820">
                  <c:v>63.373629809262965</c:v>
                </c:pt>
                <c:pt idx="821">
                  <c:v>63.385080685124962</c:v>
                </c:pt>
                <c:pt idx="822">
                  <c:v>63.396524822588404</c:v>
                </c:pt>
                <c:pt idx="823">
                  <c:v>63.407962238052178</c:v>
                </c:pt>
                <c:pt idx="824">
                  <c:v>63.41939294786431</c:v>
                </c:pt>
                <c:pt idx="825">
                  <c:v>63.430816968322148</c:v>
                </c:pt>
                <c:pt idx="826">
                  <c:v>63.442234315672607</c:v>
                </c:pt>
                <c:pt idx="827">
                  <c:v>63.45364500611246</c:v>
                </c:pt>
                <c:pt idx="828">
                  <c:v>63.465049055788491</c:v>
                </c:pt>
                <c:pt idx="829">
                  <c:v>63.476446480797733</c:v>
                </c:pt>
                <c:pt idx="830">
                  <c:v>63.487837297187731</c:v>
                </c:pt>
                <c:pt idx="831">
                  <c:v>63.499221520956752</c:v>
                </c:pt>
                <c:pt idx="832">
                  <c:v>63.510599168054014</c:v>
                </c:pt>
                <c:pt idx="833">
                  <c:v>63.52197025437988</c:v>
                </c:pt>
                <c:pt idx="834">
                  <c:v>63.533334795786132</c:v>
                </c:pt>
                <c:pt idx="835">
                  <c:v>63.544692808076121</c:v>
                </c:pt>
                <c:pt idx="836">
                  <c:v>63.556044307005095</c:v>
                </c:pt>
                <c:pt idx="837">
                  <c:v>63.567389308280276</c:v>
                </c:pt>
                <c:pt idx="838">
                  <c:v>63.578727827561202</c:v>
                </c:pt>
                <c:pt idx="839">
                  <c:v>63.590059880459869</c:v>
                </c:pt>
                <c:pt idx="840">
                  <c:v>63.601385482540991</c:v>
                </c:pt>
                <c:pt idx="841">
                  <c:v>63.612704649322154</c:v>
                </c:pt>
                <c:pt idx="842">
                  <c:v>63.624017396274112</c:v>
                </c:pt>
                <c:pt idx="843">
                  <c:v>63.635323738820937</c:v>
                </c:pt>
                <c:pt idx="844">
                  <c:v>63.646623692340228</c:v>
                </c:pt>
                <c:pt idx="845">
                  <c:v>63.657917272163346</c:v>
                </c:pt>
                <c:pt idx="846">
                  <c:v>63.669204493575606</c:v>
                </c:pt>
                <c:pt idx="847">
                  <c:v>63.680485371816516</c:v>
                </c:pt>
                <c:pt idx="848">
                  <c:v>63.691759922079925</c:v>
                </c:pt>
                <c:pt idx="849">
                  <c:v>63.703028159514282</c:v>
                </c:pt>
                <c:pt idx="850">
                  <c:v>63.714290099222808</c:v>
                </c:pt>
                <c:pt idx="851">
                  <c:v>63.725545756263671</c:v>
                </c:pt>
                <c:pt idx="852">
                  <c:v>63.736795145650298</c:v>
                </c:pt>
                <c:pt idx="853">
                  <c:v>63.748038282351416</c:v>
                </c:pt>
                <c:pt idx="854">
                  <c:v>63.7592751812914</c:v>
                </c:pt>
                <c:pt idx="855">
                  <c:v>63.770505857350365</c:v>
                </c:pt>
                <c:pt idx="856">
                  <c:v>63.7817303253644</c:v>
                </c:pt>
                <c:pt idx="857">
                  <c:v>63.792948600125783</c:v>
                </c:pt>
                <c:pt idx="858">
                  <c:v>63.804160696383164</c:v>
                </c:pt>
                <c:pt idx="859">
                  <c:v>63.815366628841723</c:v>
                </c:pt>
                <c:pt idx="860">
                  <c:v>63.826566412163416</c:v>
                </c:pt>
                <c:pt idx="861">
                  <c:v>63.837760060967142</c:v>
                </c:pt>
                <c:pt idx="862">
                  <c:v>63.84894758982891</c:v>
                </c:pt>
                <c:pt idx="863">
                  <c:v>63.860129013282076</c:v>
                </c:pt>
                <c:pt idx="864">
                  <c:v>63.871304345817485</c:v>
                </c:pt>
                <c:pt idx="865">
                  <c:v>63.882473601883717</c:v>
                </c:pt>
                <c:pt idx="866">
                  <c:v>63.89363679588719</c:v>
                </c:pt>
                <c:pt idx="867">
                  <c:v>63.904793942192413</c:v>
                </c:pt>
                <c:pt idx="868">
                  <c:v>63.915945055122158</c:v>
                </c:pt>
                <c:pt idx="869">
                  <c:v>63.927090148957618</c:v>
                </c:pt>
                <c:pt idx="870">
                  <c:v>63.938229237938614</c:v>
                </c:pt>
                <c:pt idx="871">
                  <c:v>63.949362336263775</c:v>
                </c:pt>
                <c:pt idx="872">
                  <c:v>63.960489458090677</c:v>
                </c:pt>
                <c:pt idx="873">
                  <c:v>63.971610617536101</c:v>
                </c:pt>
                <c:pt idx="874">
                  <c:v>63.982725828676124</c:v>
                </c:pt>
                <c:pt idx="875">
                  <c:v>63.993835105546395</c:v>
                </c:pt>
                <c:pt idx="876">
                  <c:v>64.004938462142192</c:v>
                </c:pt>
                <c:pt idx="877">
                  <c:v>64.016035912418701</c:v>
                </c:pt>
                <c:pt idx="878">
                  <c:v>64.027127470291148</c:v>
                </c:pt>
                <c:pt idx="879">
                  <c:v>64.038213149634942</c:v>
                </c:pt>
                <c:pt idx="880">
                  <c:v>64.049292964285939</c:v>
                </c:pt>
                <c:pt idx="881">
                  <c:v>64.060366928040509</c:v>
                </c:pt>
                <c:pt idx="882">
                  <c:v>64.071435054655794</c:v>
                </c:pt>
                <c:pt idx="883">
                  <c:v>64.082497357849775</c:v>
                </c:pt>
                <c:pt idx="884">
                  <c:v>64.093553851301579</c:v>
                </c:pt>
                <c:pt idx="885">
                  <c:v>64.104604548651523</c:v>
                </c:pt>
                <c:pt idx="886">
                  <c:v>64.115649463501356</c:v>
                </c:pt>
                <c:pt idx="887">
                  <c:v>64.126688609414401</c:v>
                </c:pt>
                <c:pt idx="888">
                  <c:v>64.137721999915684</c:v>
                </c:pt>
                <c:pt idx="889">
                  <c:v>64.148749648492199</c:v>
                </c:pt>
                <c:pt idx="890">
                  <c:v>64.159771568592959</c:v>
                </c:pt>
                <c:pt idx="891">
                  <c:v>64.170787773629229</c:v>
                </c:pt>
                <c:pt idx="892">
                  <c:v>64.181798276974661</c:v>
                </c:pt>
                <c:pt idx="893">
                  <c:v>64.192803091965445</c:v>
                </c:pt>
                <c:pt idx="894">
                  <c:v>64.203802231900553</c:v>
                </c:pt>
                <c:pt idx="895">
                  <c:v>64.214795710041741</c:v>
                </c:pt>
                <c:pt idx="896">
                  <c:v>64.225783539613886</c:v>
                </c:pt>
                <c:pt idx="897">
                  <c:v>64.236765733804972</c:v>
                </c:pt>
                <c:pt idx="898">
                  <c:v>64.247742305766423</c:v>
                </c:pt>
                <c:pt idx="899">
                  <c:v>64.258713268613107</c:v>
                </c:pt>
                <c:pt idx="900">
                  <c:v>64.26967863542356</c:v>
                </c:pt>
                <c:pt idx="901">
                  <c:v>64.280638419240162</c:v>
                </c:pt>
                <c:pt idx="902">
                  <c:v>64.291592633069271</c:v>
                </c:pt>
                <c:pt idx="903">
                  <c:v>64.302541289881304</c:v>
                </c:pt>
                <c:pt idx="904">
                  <c:v>64.313484402611039</c:v>
                </c:pt>
                <c:pt idx="905">
                  <c:v>64.324421984157624</c:v>
                </c:pt>
                <c:pt idx="906">
                  <c:v>64.335354047384811</c:v>
                </c:pt>
                <c:pt idx="907">
                  <c:v>64.34628060512108</c:v>
                </c:pt>
                <c:pt idx="908">
                  <c:v>64.357201670159796</c:v>
                </c:pt>
                <c:pt idx="909">
                  <c:v>64.368117255259321</c:v>
                </c:pt>
                <c:pt idx="910">
                  <c:v>64.379027373143245</c:v>
                </c:pt>
                <c:pt idx="911">
                  <c:v>64.389932036500426</c:v>
                </c:pt>
                <c:pt idx="912">
                  <c:v>64.400831257985232</c:v>
                </c:pt>
                <c:pt idx="913">
                  <c:v>64.411725050217626</c:v>
                </c:pt>
                <c:pt idx="914">
                  <c:v>64.422613425783354</c:v>
                </c:pt>
                <c:pt idx="915">
                  <c:v>64.433496397234009</c:v>
                </c:pt>
                <c:pt idx="916">
                  <c:v>64.444373977087309</c:v>
                </c:pt>
                <c:pt idx="917">
                  <c:v>64.455246177827107</c:v>
                </c:pt>
                <c:pt idx="918">
                  <c:v>64.466113011903616</c:v>
                </c:pt>
                <c:pt idx="919">
                  <c:v>64.4769744917335</c:v>
                </c:pt>
                <c:pt idx="920">
                  <c:v>64.487830629700056</c:v>
                </c:pt>
                <c:pt idx="921">
                  <c:v>64.498681438153326</c:v>
                </c:pt>
                <c:pt idx="922">
                  <c:v>64.509526929410271</c:v>
                </c:pt>
                <c:pt idx="923">
                  <c:v>64.520367115754823</c:v>
                </c:pt>
                <c:pt idx="924">
                  <c:v>64.531202009438132</c:v>
                </c:pt>
                <c:pt idx="925">
                  <c:v>64.542031622678664</c:v>
                </c:pt>
                <c:pt idx="926">
                  <c:v>64.552855967662296</c:v>
                </c:pt>
                <c:pt idx="927">
                  <c:v>64.563675056542493</c:v>
                </c:pt>
                <c:pt idx="928">
                  <c:v>64.574488901440432</c:v>
                </c:pt>
                <c:pt idx="929">
                  <c:v>64.585297514445145</c:v>
                </c:pt>
                <c:pt idx="930">
                  <c:v>64.596100907613661</c:v>
                </c:pt>
                <c:pt idx="931">
                  <c:v>64.606899092971076</c:v>
                </c:pt>
                <c:pt idx="932">
                  <c:v>64.617692082510786</c:v>
                </c:pt>
                <c:pt idx="933">
                  <c:v>64.628479888194548</c:v>
                </c:pt>
                <c:pt idx="934">
                  <c:v>64.639262521952602</c:v>
                </c:pt>
                <c:pt idx="935">
                  <c:v>64.650039995683869</c:v>
                </c:pt>
                <c:pt idx="936">
                  <c:v>64.660812321256003</c:v>
                </c:pt>
                <c:pt idx="937">
                  <c:v>64.671579510505609</c:v>
                </c:pt>
                <c:pt idx="938">
                  <c:v>64.682341575238269</c:v>
                </c:pt>
                <c:pt idx="939">
                  <c:v>64.693098527228742</c:v>
                </c:pt>
                <c:pt idx="940">
                  <c:v>64.703850378221077</c:v>
                </c:pt>
                <c:pt idx="941">
                  <c:v>64.714597139928728</c:v>
                </c:pt>
                <c:pt idx="942">
                  <c:v>64.725338824034651</c:v>
                </c:pt>
                <c:pt idx="943">
                  <c:v>64.73607544219152</c:v>
                </c:pt>
                <c:pt idx="944">
                  <c:v>64.746807006021768</c:v>
                </c:pt>
                <c:pt idx="945">
                  <c:v>64.757533527117744</c:v>
                </c:pt>
                <c:pt idx="946">
                  <c:v>64.76825501704181</c:v>
                </c:pt>
                <c:pt idx="947">
                  <c:v>64.778971487326501</c:v>
                </c:pt>
                <c:pt idx="948">
                  <c:v>64.789682949474653</c:v>
                </c:pt>
                <c:pt idx="949">
                  <c:v>64.800389414959469</c:v>
                </c:pt>
                <c:pt idx="950">
                  <c:v>64.81109089522468</c:v>
                </c:pt>
                <c:pt idx="951">
                  <c:v>64.821787401684674</c:v>
                </c:pt>
                <c:pt idx="952">
                  <c:v>64.832478945724588</c:v>
                </c:pt>
                <c:pt idx="953">
                  <c:v>64.843165538700461</c:v>
                </c:pt>
                <c:pt idx="954">
                  <c:v>64.853847191939295</c:v>
                </c:pt>
                <c:pt idx="955">
                  <c:v>64.864523916739273</c:v>
                </c:pt>
                <c:pt idx="956">
                  <c:v>64.875195724369746</c:v>
                </c:pt>
                <c:pt idx="957">
                  <c:v>64.885862626071471</c:v>
                </c:pt>
                <c:pt idx="958">
                  <c:v>64.896524633056629</c:v>
                </c:pt>
                <c:pt idx="959">
                  <c:v>64.907181756509047</c:v>
                </c:pt>
                <c:pt idx="960">
                  <c:v>64.917834007584219</c:v>
                </c:pt>
                <c:pt idx="961">
                  <c:v>64.928481397409442</c:v>
                </c:pt>
                <c:pt idx="962">
                  <c:v>64.939123937083977</c:v>
                </c:pt>
                <c:pt idx="963">
                  <c:v>64.949761637679117</c:v>
                </c:pt>
                <c:pt idx="964">
                  <c:v>64.960394510238316</c:v>
                </c:pt>
                <c:pt idx="965">
                  <c:v>64.971022565777275</c:v>
                </c:pt>
                <c:pt idx="966">
                  <c:v>64.981645815284125</c:v>
                </c:pt>
                <c:pt idx="967">
                  <c:v>64.992264269719485</c:v>
                </c:pt>
                <c:pt idx="968">
                  <c:v>65.002877940016518</c:v>
                </c:pt>
                <c:pt idx="969">
                  <c:v>65.013486837081189</c:v>
                </c:pt>
                <c:pt idx="970">
                  <c:v>65.024090971792234</c:v>
                </c:pt>
                <c:pt idx="971">
                  <c:v>65.034690355001359</c:v>
                </c:pt>
                <c:pt idx="972">
                  <c:v>65.045284997533301</c:v>
                </c:pt>
                <c:pt idx="973">
                  <c:v>65.055874910185949</c:v>
                </c:pt>
                <c:pt idx="974">
                  <c:v>65.066460103730449</c:v>
                </c:pt>
                <c:pt idx="975">
                  <c:v>65.077040588911345</c:v>
                </c:pt>
                <c:pt idx="976">
                  <c:v>65.087616376446618</c:v>
                </c:pt>
                <c:pt idx="977">
                  <c:v>65.098187477027878</c:v>
                </c:pt>
                <c:pt idx="978">
                  <c:v>65.108753901320384</c:v>
                </c:pt>
                <c:pt idx="979">
                  <c:v>65.11931565996322</c:v>
                </c:pt>
                <c:pt idx="980">
                  <c:v>65.129872763569381</c:v>
                </c:pt>
                <c:pt idx="981">
                  <c:v>65.140425222725796</c:v>
                </c:pt>
                <c:pt idx="982">
                  <c:v>65.150973047993588</c:v>
                </c:pt>
                <c:pt idx="983">
                  <c:v>65.161516249908061</c:v>
                </c:pt>
                <c:pt idx="984">
                  <c:v>65.172054838978809</c:v>
                </c:pt>
                <c:pt idx="985">
                  <c:v>65.182588825689876</c:v>
                </c:pt>
                <c:pt idx="986">
                  <c:v>65.193118220499841</c:v>
                </c:pt>
                <c:pt idx="987">
                  <c:v>65.203643033841843</c:v>
                </c:pt>
                <c:pt idx="988">
                  <c:v>65.214163276123799</c:v>
                </c:pt>
                <c:pt idx="989">
                  <c:v>65.224678957728443</c:v>
                </c:pt>
                <c:pt idx="990">
                  <c:v>65.235190089013415</c:v>
                </c:pt>
                <c:pt idx="991">
                  <c:v>65.245696680311397</c:v>
                </c:pt>
                <c:pt idx="992">
                  <c:v>65.256198741930191</c:v>
                </c:pt>
                <c:pt idx="993">
                  <c:v>65.2666962841528</c:v>
                </c:pt>
                <c:pt idx="994">
                  <c:v>65.277189317237585</c:v>
                </c:pt>
                <c:pt idx="995">
                  <c:v>65.287677851418294</c:v>
                </c:pt>
                <c:pt idx="996">
                  <c:v>65.298161896904205</c:v>
                </c:pt>
                <c:pt idx="997">
                  <c:v>65.308641463880221</c:v>
                </c:pt>
                <c:pt idx="998">
                  <c:v>65.319116562506949</c:v>
                </c:pt>
                <c:pt idx="999">
                  <c:v>65.329587202920777</c:v>
                </c:pt>
                <c:pt idx="1000">
                  <c:v>65.340053395234023</c:v>
                </c:pt>
                <c:pt idx="1001">
                  <c:v>65.350515149534985</c:v>
                </c:pt>
                <c:pt idx="1002">
                  <c:v>65.36097247588809</c:v>
                </c:pt>
                <c:pt idx="1003">
                  <c:v>65.371425384333904</c:v>
                </c:pt>
                <c:pt idx="1004">
                  <c:v>65.381873884889316</c:v>
                </c:pt>
                <c:pt idx="1005">
                  <c:v>65.392317987547543</c:v>
                </c:pt>
                <c:pt idx="1006">
                  <c:v>65.402757702278322</c:v>
                </c:pt>
                <c:pt idx="1007">
                  <c:v>65.413193039027902</c:v>
                </c:pt>
                <c:pt idx="1008">
                  <c:v>65.423624007719226</c:v>
                </c:pt>
                <c:pt idx="1009">
                  <c:v>65.434050618251959</c:v>
                </c:pt>
                <c:pt idx="1010">
                  <c:v>65.444472880502602</c:v>
                </c:pt>
                <c:pt idx="1011">
                  <c:v>65.454890804324592</c:v>
                </c:pt>
                <c:pt idx="1012">
                  <c:v>65.465304399548373</c:v>
                </c:pt>
                <c:pt idx="1013">
                  <c:v>65.475713675981538</c:v>
                </c:pt>
                <c:pt idx="1014">
                  <c:v>65.486118643408815</c:v>
                </c:pt>
                <c:pt idx="1015">
                  <c:v>65.496519311592266</c:v>
                </c:pt>
                <c:pt idx="1016">
                  <c:v>65.506915690271299</c:v>
                </c:pt>
                <c:pt idx="1017">
                  <c:v>65.517307789162828</c:v>
                </c:pt>
                <c:pt idx="1018">
                  <c:v>65.527695617961299</c:v>
                </c:pt>
                <c:pt idx="1019">
                  <c:v>65.538079186338777</c:v>
                </c:pt>
                <c:pt idx="1020">
                  <c:v>65.548458503945085</c:v>
                </c:pt>
                <c:pt idx="1021">
                  <c:v>65.558833580407864</c:v>
                </c:pt>
                <c:pt idx="1022">
                  <c:v>65.569204425332643</c:v>
                </c:pt>
                <c:pt idx="1023">
                  <c:v>65.579571048302952</c:v>
                </c:pt>
                <c:pt idx="1024">
                  <c:v>65.589933458880395</c:v>
                </c:pt>
                <c:pt idx="1025">
                  <c:v>65.600291666604718</c:v>
                </c:pt>
                <c:pt idx="1026">
                  <c:v>65.610645680993969</c:v>
                </c:pt>
                <c:pt idx="1027">
                  <c:v>65.62099551154445</c:v>
                </c:pt>
                <c:pt idx="1028">
                  <c:v>65.631341167730923</c:v>
                </c:pt>
                <c:pt idx="1029">
                  <c:v>65.641682659006662</c:v>
                </c:pt>
                <c:pt idx="1030">
                  <c:v>65.65201999480351</c:v>
                </c:pt>
                <c:pt idx="1031">
                  <c:v>65.662353184531966</c:v>
                </c:pt>
                <c:pt idx="1032">
                  <c:v>65.67268223758127</c:v>
                </c:pt>
                <c:pt idx="1033">
                  <c:v>65.68300716331953</c:v>
                </c:pt>
                <c:pt idx="1034">
                  <c:v>65.693327971093765</c:v>
                </c:pt>
                <c:pt idx="1035">
                  <c:v>65.703644670229963</c:v>
                </c:pt>
                <c:pt idx="1036">
                  <c:v>65.713957270033191</c:v>
                </c:pt>
                <c:pt idx="1037">
                  <c:v>65.7242657797877</c:v>
                </c:pt>
                <c:pt idx="1038">
                  <c:v>65.734570208756992</c:v>
                </c:pt>
                <c:pt idx="1039">
                  <c:v>65.744870566183849</c:v>
                </c:pt>
                <c:pt idx="1040">
                  <c:v>65.755166861290476</c:v>
                </c:pt>
                <c:pt idx="1041">
                  <c:v>65.765459103278545</c:v>
                </c:pt>
                <c:pt idx="1042">
                  <c:v>65.775747301329318</c:v>
                </c:pt>
                <c:pt idx="1043">
                  <c:v>65.786031464603667</c:v>
                </c:pt>
                <c:pt idx="1044">
                  <c:v>65.796311602242213</c:v>
                </c:pt>
                <c:pt idx="1045">
                  <c:v>65.80658772336534</c:v>
                </c:pt>
                <c:pt idx="1046">
                  <c:v>65.816859837073324</c:v>
                </c:pt>
                <c:pt idx="1047">
                  <c:v>65.827127952446403</c:v>
                </c:pt>
                <c:pt idx="1048">
                  <c:v>65.837392078544823</c:v>
                </c:pt>
                <c:pt idx="1049">
                  <c:v>65.847652224408932</c:v>
                </c:pt>
                <c:pt idx="1050">
                  <c:v>65.857908399059312</c:v>
                </c:pt>
                <c:pt idx="1051">
                  <c:v>65.868160611496748</c:v>
                </c:pt>
                <c:pt idx="1052">
                  <c:v>65.878408870702401</c:v>
                </c:pt>
                <c:pt idx="1053">
                  <c:v>65.888653185637807</c:v>
                </c:pt>
                <c:pt idx="1054">
                  <c:v>65.898893565245032</c:v>
                </c:pt>
                <c:pt idx="1055">
                  <c:v>65.909130018446675</c:v>
                </c:pt>
                <c:pt idx="1056">
                  <c:v>65.919362554145962</c:v>
                </c:pt>
                <c:pt idx="1057">
                  <c:v>65.929591181226883</c:v>
                </c:pt>
                <c:pt idx="1058">
                  <c:v>65.939815908554181</c:v>
                </c:pt>
                <c:pt idx="1059">
                  <c:v>65.950036744973431</c:v>
                </c:pt>
                <c:pt idx="1060">
                  <c:v>65.960253699311195</c:v>
                </c:pt>
                <c:pt idx="1061">
                  <c:v>65.97046678037502</c:v>
                </c:pt>
                <c:pt idx="1062">
                  <c:v>65.980675996953536</c:v>
                </c:pt>
                <c:pt idx="1063">
                  <c:v>65.990881357816491</c:v>
                </c:pt>
                <c:pt idx="1064">
                  <c:v>66.001082871714928</c:v>
                </c:pt>
                <c:pt idx="1065">
                  <c:v>66.011280547381133</c:v>
                </c:pt>
                <c:pt idx="1066">
                  <c:v>66.021474393528749</c:v>
                </c:pt>
                <c:pt idx="1067">
                  <c:v>66.031664418852941</c:v>
                </c:pt>
                <c:pt idx="1068">
                  <c:v>66.041850632030275</c:v>
                </c:pt>
                <c:pt idx="1069">
                  <c:v>66.052033041718985</c:v>
                </c:pt>
                <c:pt idx="1070">
                  <c:v>66.062211656558944</c:v>
                </c:pt>
                <c:pt idx="1071">
                  <c:v>66.072386485171705</c:v>
                </c:pt>
                <c:pt idx="1072">
                  <c:v>66.08255753616065</c:v>
                </c:pt>
                <c:pt idx="1073">
                  <c:v>66.092724818111023</c:v>
                </c:pt>
                <c:pt idx="1074">
                  <c:v>66.102888339589981</c:v>
                </c:pt>
                <c:pt idx="1075">
                  <c:v>66.113048109146703</c:v>
                </c:pt>
                <c:pt idx="1076">
                  <c:v>66.123204135312406</c:v>
                </c:pt>
                <c:pt idx="1077">
                  <c:v>66.133356426600514</c:v>
                </c:pt>
                <c:pt idx="1078">
                  <c:v>66.14350499150656</c:v>
                </c:pt>
                <c:pt idx="1079">
                  <c:v>66.153649838508457</c:v>
                </c:pt>
                <c:pt idx="1080">
                  <c:v>66.163790976066366</c:v>
                </c:pt>
                <c:pt idx="1081">
                  <c:v>66.173928412622914</c:v>
                </c:pt>
                <c:pt idx="1082">
                  <c:v>66.18406215660319</c:v>
                </c:pt>
                <c:pt idx="1083">
                  <c:v>66.194192216414848</c:v>
                </c:pt>
                <c:pt idx="1084">
                  <c:v>66.204318600448104</c:v>
                </c:pt>
                <c:pt idx="1085">
                  <c:v>66.214441317075895</c:v>
                </c:pt>
                <c:pt idx="1086">
                  <c:v>66.224560374653876</c:v>
                </c:pt>
                <c:pt idx="1087">
                  <c:v>66.234675781520522</c:v>
                </c:pt>
                <c:pt idx="1088">
                  <c:v>66.244787545997184</c:v>
                </c:pt>
                <c:pt idx="1089">
                  <c:v>66.254895676388159</c:v>
                </c:pt>
                <c:pt idx="1090">
                  <c:v>66.265000180980707</c:v>
                </c:pt>
                <c:pt idx="1091">
                  <c:v>66.275101068045217</c:v>
                </c:pt>
                <c:pt idx="1092">
                  <c:v>66.285198345835155</c:v>
                </c:pt>
                <c:pt idx="1093">
                  <c:v>66.295292022587248</c:v>
                </c:pt>
                <c:pt idx="1094">
                  <c:v>66.305382106521421</c:v>
                </c:pt>
                <c:pt idx="1095">
                  <c:v>66.315468605840962</c:v>
                </c:pt>
                <c:pt idx="1096">
                  <c:v>66.325551528732532</c:v>
                </c:pt>
                <c:pt idx="1097">
                  <c:v>66.33563088336625</c:v>
                </c:pt>
                <c:pt idx="1098">
                  <c:v>66.345706677895762</c:v>
                </c:pt>
                <c:pt idx="1099">
                  <c:v>66.355778920458263</c:v>
                </c:pt>
                <c:pt idx="1100">
                  <c:v>66.365847619174602</c:v>
                </c:pt>
                <c:pt idx="1101">
                  <c:v>66.375912782149356</c:v>
                </c:pt>
                <c:pt idx="1102">
                  <c:v>66.38597441747082</c:v>
                </c:pt>
                <c:pt idx="1103">
                  <c:v>66.396032533211141</c:v>
                </c:pt>
                <c:pt idx="1104">
                  <c:v>66.406087137426354</c:v>
                </c:pt>
                <c:pt idx="1105">
                  <c:v>66.416138238156435</c:v>
                </c:pt>
                <c:pt idx="1106">
                  <c:v>66.426185843425358</c:v>
                </c:pt>
                <c:pt idx="1107">
                  <c:v>66.43622996124121</c:v>
                </c:pt>
                <c:pt idx="1108">
                  <c:v>66.446270599596147</c:v>
                </c:pt>
                <c:pt idx="1109">
                  <c:v>66.456307766466566</c:v>
                </c:pt>
                <c:pt idx="1110">
                  <c:v>66.466341469813074</c:v>
                </c:pt>
                <c:pt idx="1111">
                  <c:v>66.476371717580633</c:v>
                </c:pt>
                <c:pt idx="1112">
                  <c:v>66.486398517698532</c:v>
                </c:pt>
                <c:pt idx="1113">
                  <c:v>66.49642187808054</c:v>
                </c:pt>
                <c:pt idx="1114">
                  <c:v>66.506441806624835</c:v>
                </c:pt>
                <c:pt idx="1115">
                  <c:v>66.516458311214237</c:v>
                </c:pt>
                <c:pt idx="1116">
                  <c:v>66.526471399716073</c:v>
                </c:pt>
                <c:pt idx="1117">
                  <c:v>66.536481079982437</c:v>
                </c:pt>
                <c:pt idx="1118">
                  <c:v>66.546487359850047</c:v>
                </c:pt>
                <c:pt idx="1119">
                  <c:v>66.556490247140488</c:v>
                </c:pt>
                <c:pt idx="1120">
                  <c:v>66.566489749660107</c:v>
                </c:pt>
                <c:pt idx="1121">
                  <c:v>66.576485875200191</c:v>
                </c:pt>
                <c:pt idx="1122">
                  <c:v>66.586478631536963</c:v>
                </c:pt>
                <c:pt idx="1123">
                  <c:v>66.596468026431694</c:v>
                </c:pt>
                <c:pt idx="1124">
                  <c:v>66.606454067630636</c:v>
                </c:pt>
                <c:pt idx="1125">
                  <c:v>66.616436762865249</c:v>
                </c:pt>
                <c:pt idx="1126">
                  <c:v>66.626416119852124</c:v>
                </c:pt>
                <c:pt idx="1127">
                  <c:v>66.63639214629309</c:v>
                </c:pt>
                <c:pt idx="1128">
                  <c:v>66.646364849875297</c:v>
                </c:pt>
                <c:pt idx="1129">
                  <c:v>66.656334238271228</c:v>
                </c:pt>
                <c:pt idx="1130">
                  <c:v>66.666300319138728</c:v>
                </c:pt>
                <c:pt idx="1131">
                  <c:v>66.676263100121176</c:v>
                </c:pt>
                <c:pt idx="1132">
                  <c:v>66.6862225888474</c:v>
                </c:pt>
                <c:pt idx="1133">
                  <c:v>66.696178792931804</c:v>
                </c:pt>
                <c:pt idx="1134">
                  <c:v>66.706131719974437</c:v>
                </c:pt>
                <c:pt idx="1135">
                  <c:v>66.716081377561025</c:v>
                </c:pt>
                <c:pt idx="1136">
                  <c:v>66.726027773263013</c:v>
                </c:pt>
                <c:pt idx="1137">
                  <c:v>66.735970914637619</c:v>
                </c:pt>
                <c:pt idx="1138">
                  <c:v>66.745910809227908</c:v>
                </c:pt>
                <c:pt idx="1139">
                  <c:v>66.755847464562848</c:v>
                </c:pt>
                <c:pt idx="1140">
                  <c:v>66.765780888157352</c:v>
                </c:pt>
                <c:pt idx="1141">
                  <c:v>66.77571108751232</c:v>
                </c:pt>
                <c:pt idx="1142">
                  <c:v>66.7856380701147</c:v>
                </c:pt>
                <c:pt idx="1143">
                  <c:v>66.795561843437568</c:v>
                </c:pt>
                <c:pt idx="1144">
                  <c:v>66.805482414940144</c:v>
                </c:pt>
                <c:pt idx="1145">
                  <c:v>66.815399792067851</c:v>
                </c:pt>
                <c:pt idx="1146">
                  <c:v>66.825313982252368</c:v>
                </c:pt>
                <c:pt idx="1147">
                  <c:v>66.835224992911719</c:v>
                </c:pt>
                <c:pt idx="1148">
                  <c:v>66.845132831450243</c:v>
                </c:pt>
                <c:pt idx="1149">
                  <c:v>66.855037505258778</c:v>
                </c:pt>
                <c:pt idx="1150">
                  <c:v>66.864939021714534</c:v>
                </c:pt>
                <c:pt idx="1151">
                  <c:v>66.874837388181305</c:v>
                </c:pt>
                <c:pt idx="1152">
                  <c:v>66.884732612009444</c:v>
                </c:pt>
                <c:pt idx="1153">
                  <c:v>66.894624700535914</c:v>
                </c:pt>
                <c:pt idx="1154">
                  <c:v>66.904513661084351</c:v>
                </c:pt>
                <c:pt idx="1155">
                  <c:v>66.914399500965146</c:v>
                </c:pt>
                <c:pt idx="1156">
                  <c:v>66.924282227475416</c:v>
                </c:pt>
                <c:pt idx="1157">
                  <c:v>66.934161847899119</c:v>
                </c:pt>
                <c:pt idx="1158">
                  <c:v>66.944038369507112</c:v>
                </c:pt>
                <c:pt idx="1159">
                  <c:v>66.953911799557162</c:v>
                </c:pt>
                <c:pt idx="1160">
                  <c:v>66.963782145293962</c:v>
                </c:pt>
                <c:pt idx="1161">
                  <c:v>66.973649413949303</c:v>
                </c:pt>
                <c:pt idx="1162">
                  <c:v>66.983513612742001</c:v>
                </c:pt>
                <c:pt idx="1163">
                  <c:v>66.993374748878011</c:v>
                </c:pt>
                <c:pt idx="1164">
                  <c:v>67.003232829550441</c:v>
                </c:pt>
                <c:pt idx="1165">
                  <c:v>67.013087861939624</c:v>
                </c:pt>
                <c:pt idx="1166">
                  <c:v>67.022939853213202</c:v>
                </c:pt>
                <c:pt idx="1167">
                  <c:v>67.032788810526043</c:v>
                </c:pt>
                <c:pt idx="1168">
                  <c:v>67.04263474102045</c:v>
                </c:pt>
                <c:pt idx="1169">
                  <c:v>67.052477651826123</c:v>
                </c:pt>
                <c:pt idx="1170">
                  <c:v>67.062317550060229</c:v>
                </c:pt>
                <c:pt idx="1171">
                  <c:v>67.072154442827383</c:v>
                </c:pt>
                <c:pt idx="1172">
                  <c:v>67.081988337219826</c:v>
                </c:pt>
                <c:pt idx="1173">
                  <c:v>67.091819240317392</c:v>
                </c:pt>
                <c:pt idx="1174">
                  <c:v>67.101647159187507</c:v>
                </c:pt>
                <c:pt idx="1175">
                  <c:v>67.111472100885365</c:v>
                </c:pt>
                <c:pt idx="1176">
                  <c:v>67.12129407245385</c:v>
                </c:pt>
                <c:pt idx="1177">
                  <c:v>67.131113080923654</c:v>
                </c:pt>
                <c:pt idx="1178">
                  <c:v>67.140929133313321</c:v>
                </c:pt>
                <c:pt idx="1179">
                  <c:v>67.150742236629256</c:v>
                </c:pt>
                <c:pt idx="1180">
                  <c:v>67.160552397865786</c:v>
                </c:pt>
                <c:pt idx="1181">
                  <c:v>67.170359624005215</c:v>
                </c:pt>
                <c:pt idx="1182">
                  <c:v>67.180163922017911</c:v>
                </c:pt>
                <c:pt idx="1183">
                  <c:v>67.189965298862248</c:v>
                </c:pt>
                <c:pt idx="1184">
                  <c:v>67.199763761484746</c:v>
                </c:pt>
                <c:pt idx="1185">
                  <c:v>67.209559316820048</c:v>
                </c:pt>
                <c:pt idx="1186">
                  <c:v>67.219351971791056</c:v>
                </c:pt>
                <c:pt idx="1187">
                  <c:v>67.229141733308865</c:v>
                </c:pt>
                <c:pt idx="1188">
                  <c:v>67.238928608272872</c:v>
                </c:pt>
                <c:pt idx="1189">
                  <c:v>67.248712603570851</c:v>
                </c:pt>
                <c:pt idx="1190">
                  <c:v>67.258493726078896</c:v>
                </c:pt>
                <c:pt idx="1191">
                  <c:v>67.268271982661574</c:v>
                </c:pt>
                <c:pt idx="1192">
                  <c:v>67.278047380171884</c:v>
                </c:pt>
                <c:pt idx="1193">
                  <c:v>67.287819925451387</c:v>
                </c:pt>
                <c:pt idx="1194">
                  <c:v>67.297589625330133</c:v>
                </c:pt>
                <c:pt idx="1195">
                  <c:v>67.307356486626858</c:v>
                </c:pt>
                <c:pt idx="1196">
                  <c:v>67.317120516148876</c:v>
                </c:pt>
                <c:pt idx="1197">
                  <c:v>67.326881720692199</c:v>
                </c:pt>
                <c:pt idx="1198">
                  <c:v>67.336640107041603</c:v>
                </c:pt>
                <c:pt idx="1199">
                  <c:v>67.34639568197062</c:v>
                </c:pt>
                <c:pt idx="1200">
                  <c:v>67.356148452241584</c:v>
                </c:pt>
                <c:pt idx="1201">
                  <c:v>67.365898424605717</c:v>
                </c:pt>
                <c:pt idx="1202">
                  <c:v>67.375645605803143</c:v>
                </c:pt>
                <c:pt idx="1203">
                  <c:v>67.385390002562914</c:v>
                </c:pt>
                <c:pt idx="1204">
                  <c:v>67.39513162160307</c:v>
                </c:pt>
                <c:pt idx="1205">
                  <c:v>67.404870469630708</c:v>
                </c:pt>
                <c:pt idx="1206">
                  <c:v>67.414606553341983</c:v>
                </c:pt>
                <c:pt idx="1207">
                  <c:v>67.424339879422149</c:v>
                </c:pt>
                <c:pt idx="1208">
                  <c:v>67.434070454545648</c:v>
                </c:pt>
                <c:pt idx="1209">
                  <c:v>67.443798285376104</c:v>
                </c:pt>
                <c:pt idx="1210">
                  <c:v>67.453523378566373</c:v>
                </c:pt>
                <c:pt idx="1211">
                  <c:v>67.463245740758637</c:v>
                </c:pt>
                <c:pt idx="1212">
                  <c:v>67.472965378584334</c:v>
                </c:pt>
                <c:pt idx="1213">
                  <c:v>67.482682298664315</c:v>
                </c:pt>
                <c:pt idx="1214">
                  <c:v>67.492396507608831</c:v>
                </c:pt>
                <c:pt idx="1215">
                  <c:v>67.502108012017558</c:v>
                </c:pt>
                <c:pt idx="1216">
                  <c:v>67.511816818479701</c:v>
                </c:pt>
                <c:pt idx="1217">
                  <c:v>67.521522933573948</c:v>
                </c:pt>
                <c:pt idx="1218">
                  <c:v>67.531226363868555</c:v>
                </c:pt>
                <c:pt idx="1219">
                  <c:v>67.540927115921448</c:v>
                </c:pt>
                <c:pt idx="1220">
                  <c:v>67.550625196280137</c:v>
                </c:pt>
                <c:pt idx="1221">
                  <c:v>67.560320611481856</c:v>
                </c:pt>
                <c:pt idx="1222">
                  <c:v>67.570013368053523</c:v>
                </c:pt>
                <c:pt idx="1223">
                  <c:v>67.579703472511923</c:v>
                </c:pt>
                <c:pt idx="1224">
                  <c:v>67.589390931363525</c:v>
                </c:pt>
                <c:pt idx="1225">
                  <c:v>67.599075751104749</c:v>
                </c:pt>
                <c:pt idx="1226">
                  <c:v>67.608757938221842</c:v>
                </c:pt>
                <c:pt idx="1227">
                  <c:v>67.618437499191032</c:v>
                </c:pt>
                <c:pt idx="1228">
                  <c:v>67.628114440478456</c:v>
                </c:pt>
                <c:pt idx="1229">
                  <c:v>67.637788768540275</c:v>
                </c:pt>
                <c:pt idx="1230">
                  <c:v>67.64746048982272</c:v>
                </c:pt>
                <c:pt idx="1231">
                  <c:v>67.657129610762084</c:v>
                </c:pt>
                <c:pt idx="1232">
                  <c:v>67.666796137784786</c:v>
                </c:pt>
                <c:pt idx="1233">
                  <c:v>67.676460077307411</c:v>
                </c:pt>
                <c:pt idx="1234">
                  <c:v>67.686121435736737</c:v>
                </c:pt>
                <c:pt idx="1235">
                  <c:v>67.695780219469782</c:v>
                </c:pt>
                <c:pt idx="1236">
                  <c:v>67.705436434893841</c:v>
                </c:pt>
                <c:pt idx="1237">
                  <c:v>67.715090088386532</c:v>
                </c:pt>
                <c:pt idx="1238">
                  <c:v>67.724741186315796</c:v>
                </c:pt>
                <c:pt idx="1239">
                  <c:v>67.734389735039983</c:v>
                </c:pt>
                <c:pt idx="1240">
                  <c:v>67.744035740907904</c:v>
                </c:pt>
                <c:pt idx="1241">
                  <c:v>67.753679210258795</c:v>
                </c:pt>
                <c:pt idx="1242">
                  <c:v>67.76332014942237</c:v>
                </c:pt>
                <c:pt idx="1243">
                  <c:v>67.772958564718948</c:v>
                </c:pt>
                <c:pt idx="1244">
                  <c:v>67.782594462459386</c:v>
                </c:pt>
                <c:pt idx="1245">
                  <c:v>67.79222784894516</c:v>
                </c:pt>
                <c:pt idx="1246">
                  <c:v>67.801858730468425</c:v>
                </c:pt>
                <c:pt idx="1247">
                  <c:v>67.811487113311969</c:v>
                </c:pt>
                <c:pt idx="1248">
                  <c:v>67.82111300374936</c:v>
                </c:pt>
                <c:pt idx="1249">
                  <c:v>67.830736408044899</c:v>
                </c:pt>
                <c:pt idx="1250">
                  <c:v>67.840357332453692</c:v>
                </c:pt>
                <c:pt idx="1251">
                  <c:v>67.849975783221694</c:v>
                </c:pt>
                <c:pt idx="1252">
                  <c:v>67.859591766585709</c:v>
                </c:pt>
                <c:pt idx="1253">
                  <c:v>67.869205288773472</c:v>
                </c:pt>
                <c:pt idx="1254">
                  <c:v>67.878816356003639</c:v>
                </c:pt>
                <c:pt idx="1255">
                  <c:v>67.888424974485844</c:v>
                </c:pt>
                <c:pt idx="1256">
                  <c:v>67.898031150420792</c:v>
                </c:pt>
                <c:pt idx="1257">
                  <c:v>67.907634890000168</c:v>
                </c:pt>
                <c:pt idx="1258">
                  <c:v>67.917236199406759</c:v>
                </c:pt>
                <c:pt idx="1259">
                  <c:v>67.926835084814542</c:v>
                </c:pt>
                <c:pt idx="1260">
                  <c:v>67.936431552388555</c:v>
                </c:pt>
                <c:pt idx="1261">
                  <c:v>67.946025608285112</c:v>
                </c:pt>
                <c:pt idx="1262">
                  <c:v>67.955617258651685</c:v>
                </c:pt>
                <c:pt idx="1263">
                  <c:v>67.96520650962708</c:v>
                </c:pt>
                <c:pt idx="1264">
                  <c:v>67.974793367341363</c:v>
                </c:pt>
                <c:pt idx="1265">
                  <c:v>67.984377837915929</c:v>
                </c:pt>
                <c:pt idx="1266">
                  <c:v>67.993959927463564</c:v>
                </c:pt>
                <c:pt idx="1267">
                  <c:v>68.003539642088441</c:v>
                </c:pt>
                <c:pt idx="1268">
                  <c:v>68.013116987886193</c:v>
                </c:pt>
                <c:pt idx="1269">
                  <c:v>68.02269197094391</c:v>
                </c:pt>
                <c:pt idx="1270">
                  <c:v>68.032264597340173</c:v>
                </c:pt>
                <c:pt idx="1271">
                  <c:v>68.041834873145149</c:v>
                </c:pt>
                <c:pt idx="1272">
                  <c:v>68.051402804420547</c:v>
                </c:pt>
                <c:pt idx="1273">
                  <c:v>68.060968397219696</c:v>
                </c:pt>
                <c:pt idx="1274">
                  <c:v>68.07053165758758</c:v>
                </c:pt>
                <c:pt idx="1275">
                  <c:v>68.080092591560856</c:v>
                </c:pt>
                <c:pt idx="1276">
                  <c:v>68.089651205167868</c:v>
                </c:pt>
                <c:pt idx="1277">
                  <c:v>68.099207504428747</c:v>
                </c:pt>
                <c:pt idx="1278">
                  <c:v>68.108761495355381</c:v>
                </c:pt>
                <c:pt idx="1279">
                  <c:v>68.118313183951472</c:v>
                </c:pt>
                <c:pt idx="1280">
                  <c:v>68.127862576212564</c:v>
                </c:pt>
                <c:pt idx="1281">
                  <c:v>68.137409678126119</c:v>
                </c:pt>
                <c:pt idx="1282">
                  <c:v>68.146954495671437</c:v>
                </c:pt>
                <c:pt idx="1283">
                  <c:v>68.15649703481985</c:v>
                </c:pt>
                <c:pt idx="1284">
                  <c:v>68.166037301534615</c:v>
                </c:pt>
                <c:pt idx="1285">
                  <c:v>68.175575301771019</c:v>
                </c:pt>
                <c:pt idx="1286">
                  <c:v>68.185111041476389</c:v>
                </c:pt>
                <c:pt idx="1287">
                  <c:v>68.194644526590139</c:v>
                </c:pt>
                <c:pt idx="1288">
                  <c:v>68.204175763043779</c:v>
                </c:pt>
                <c:pt idx="1289">
                  <c:v>68.21370475676099</c:v>
                </c:pt>
                <c:pt idx="1290">
                  <c:v>68.223231513657581</c:v>
                </c:pt>
                <c:pt idx="1291">
                  <c:v>68.232756039641629</c:v>
                </c:pt>
                <c:pt idx="1292">
                  <c:v>68.242278340613424</c:v>
                </c:pt>
                <c:pt idx="1293">
                  <c:v>68.251798422465512</c:v>
                </c:pt>
                <c:pt idx="1294">
                  <c:v>68.261316291082764</c:v>
                </c:pt>
                <c:pt idx="1295">
                  <c:v>68.270831952342391</c:v>
                </c:pt>
                <c:pt idx="1296">
                  <c:v>68.280345412113974</c:v>
                </c:pt>
                <c:pt idx="1297">
                  <c:v>68.289856676259475</c:v>
                </c:pt>
                <c:pt idx="1298">
                  <c:v>68.299365750633328</c:v>
                </c:pt>
                <c:pt idx="1299">
                  <c:v>68.308872641082374</c:v>
                </c:pt>
                <c:pt idx="1300">
                  <c:v>68.318377353445996</c:v>
                </c:pt>
                <c:pt idx="1301">
                  <c:v>68.327879893556101</c:v>
                </c:pt>
                <c:pt idx="1302">
                  <c:v>68.337380267237151</c:v>
                </c:pt>
                <c:pt idx="1303">
                  <c:v>68.346878480306188</c:v>
                </c:pt>
                <c:pt idx="1304">
                  <c:v>68.356374538572894</c:v>
                </c:pt>
                <c:pt idx="1305">
                  <c:v>68.365868447839574</c:v>
                </c:pt>
                <c:pt idx="1306">
                  <c:v>68.37536021390126</c:v>
                </c:pt>
                <c:pt idx="1307">
                  <c:v>68.384849842545648</c:v>
                </c:pt>
                <c:pt idx="1308">
                  <c:v>68.394337339553246</c:v>
                </c:pt>
                <c:pt idx="1309">
                  <c:v>68.40382271069727</c:v>
                </c:pt>
                <c:pt idx="1310">
                  <c:v>68.413305961743802</c:v>
                </c:pt>
                <c:pt idx="1311">
                  <c:v>68.422787098451735</c:v>
                </c:pt>
                <c:pt idx="1312">
                  <c:v>68.432266126572841</c:v>
                </c:pt>
                <c:pt idx="1313">
                  <c:v>68.441743051851759</c:v>
                </c:pt>
                <c:pt idx="1314">
                  <c:v>68.451217880026121</c:v>
                </c:pt>
                <c:pt idx="1315">
                  <c:v>68.460690616826454</c:v>
                </c:pt>
                <c:pt idx="1316">
                  <c:v>68.470161267976337</c:v>
                </c:pt>
                <c:pt idx="1317">
                  <c:v>68.479629839192313</c:v>
                </c:pt>
                <c:pt idx="1318">
                  <c:v>68.489096336184033</c:v>
                </c:pt>
                <c:pt idx="1319">
                  <c:v>68.498560764654158</c:v>
                </c:pt>
                <c:pt idx="1320">
                  <c:v>68.508023130298554</c:v>
                </c:pt>
                <c:pt idx="1321">
                  <c:v>68.517483438806153</c:v>
                </c:pt>
                <c:pt idx="1322">
                  <c:v>68.526941695859094</c:v>
                </c:pt>
                <c:pt idx="1323">
                  <c:v>68.536397907132695</c:v>
                </c:pt>
                <c:pt idx="1324">
                  <c:v>68.545852078295525</c:v>
                </c:pt>
                <c:pt idx="1325">
                  <c:v>68.555304215009429</c:v>
                </c:pt>
                <c:pt idx="1326">
                  <c:v>68.564754322929474</c:v>
                </c:pt>
                <c:pt idx="1327">
                  <c:v>68.574202407704135</c:v>
                </c:pt>
                <c:pt idx="1328">
                  <c:v>68.583648474975178</c:v>
                </c:pt>
                <c:pt idx="1329">
                  <c:v>68.593092530377746</c:v>
                </c:pt>
                <c:pt idx="1330">
                  <c:v>68.602534579540446</c:v>
                </c:pt>
                <c:pt idx="1331">
                  <c:v>68.61197462808525</c:v>
                </c:pt>
                <c:pt idx="1332">
                  <c:v>68.621412681627646</c:v>
                </c:pt>
                <c:pt idx="1333">
                  <c:v>68.630848745776589</c:v>
                </c:pt>
                <c:pt idx="1334">
                  <c:v>68.64028282613458</c:v>
                </c:pt>
                <c:pt idx="1335">
                  <c:v>68.649714928297655</c:v>
                </c:pt>
                <c:pt idx="1336">
                  <c:v>68.659145057855426</c:v>
                </c:pt>
                <c:pt idx="1337">
                  <c:v>68.668573220391167</c:v>
                </c:pt>
                <c:pt idx="1338">
                  <c:v>68.677999421481715</c:v>
                </c:pt>
                <c:pt idx="1339">
                  <c:v>68.687423666697612</c:v>
                </c:pt>
                <c:pt idx="1340">
                  <c:v>68.696845961603117</c:v>
                </c:pt>
                <c:pt idx="1341">
                  <c:v>68.706266311756181</c:v>
                </c:pt>
                <c:pt idx="1342">
                  <c:v>68.715684722708531</c:v>
                </c:pt>
                <c:pt idx="1343">
                  <c:v>68.725101200005653</c:v>
                </c:pt>
                <c:pt idx="1344">
                  <c:v>68.734515749186855</c:v>
                </c:pt>
                <c:pt idx="1345">
                  <c:v>68.743928375785302</c:v>
                </c:pt>
                <c:pt idx="1346">
                  <c:v>68.753339085327966</c:v>
                </c:pt>
                <c:pt idx="1347">
                  <c:v>68.762747883335791</c:v>
                </c:pt>
                <c:pt idx="1348">
                  <c:v>68.7721547753236</c:v>
                </c:pt>
                <c:pt idx="1349">
                  <c:v>68.781559766800157</c:v>
                </c:pt>
                <c:pt idx="1350">
                  <c:v>68.79096286326822</c:v>
                </c:pt>
                <c:pt idx="1351">
                  <c:v>68.800364070224546</c:v>
                </c:pt>
                <c:pt idx="1352">
                  <c:v>68.809763393159969</c:v>
                </c:pt>
                <c:pt idx="1353">
                  <c:v>68.819160837559295</c:v>
                </c:pt>
                <c:pt idx="1354">
                  <c:v>68.828556408901505</c:v>
                </c:pt>
                <c:pt idx="1355">
                  <c:v>68.837950112659641</c:v>
                </c:pt>
                <c:pt idx="1356">
                  <c:v>68.84734195430093</c:v>
                </c:pt>
                <c:pt idx="1357">
                  <c:v>68.856731939286732</c:v>
                </c:pt>
                <c:pt idx="1358">
                  <c:v>68.866120073072636</c:v>
                </c:pt>
                <c:pt idx="1359">
                  <c:v>68.875506361108435</c:v>
                </c:pt>
                <c:pt idx="1360">
                  <c:v>68.884890808838207</c:v>
                </c:pt>
                <c:pt idx="1361">
                  <c:v>68.894273421700277</c:v>
                </c:pt>
                <c:pt idx="1362">
                  <c:v>68.903654205127268</c:v>
                </c:pt>
                <c:pt idx="1363">
                  <c:v>68.913033164546178</c:v>
                </c:pt>
                <c:pt idx="1364">
                  <c:v>68.922410305378364</c:v>
                </c:pt>
                <c:pt idx="1365">
                  <c:v>68.931785633039524</c:v>
                </c:pt>
                <c:pt idx="1366">
                  <c:v>68.941159152939846</c:v>
                </c:pt>
                <c:pt idx="1367">
                  <c:v>68.95053087048386</c:v>
                </c:pt>
                <c:pt idx="1368">
                  <c:v>68.959900791070666</c:v>
                </c:pt>
                <c:pt idx="1369">
                  <c:v>68.969268920093825</c:v>
                </c:pt>
                <c:pt idx="1370">
                  <c:v>68.978635262941381</c:v>
                </c:pt>
                <c:pt idx="1371">
                  <c:v>68.987999824995981</c:v>
                </c:pt>
                <c:pt idx="1372">
                  <c:v>68.997362611634813</c:v>
                </c:pt>
                <c:pt idx="1373">
                  <c:v>69.006723628229693</c:v>
                </c:pt>
                <c:pt idx="1374">
                  <c:v>69.016082880147039</c:v>
                </c:pt>
                <c:pt idx="1375">
                  <c:v>69.025440372747951</c:v>
                </c:pt>
                <c:pt idx="1376">
                  <c:v>69.034796111388189</c:v>
                </c:pt>
                <c:pt idx="1377">
                  <c:v>69.044150101418225</c:v>
                </c:pt>
                <c:pt idx="1378">
                  <c:v>69.053502348183272</c:v>
                </c:pt>
                <c:pt idx="1379">
                  <c:v>69.062852857023316</c:v>
                </c:pt>
                <c:pt idx="1380">
                  <c:v>69.072201633273096</c:v>
                </c:pt>
                <c:pt idx="1381">
                  <c:v>69.081548682262181</c:v>
                </c:pt>
                <c:pt idx="1382">
                  <c:v>69.090894009314979</c:v>
                </c:pt>
                <c:pt idx="1383">
                  <c:v>69.100237619750757</c:v>
                </c:pt>
                <c:pt idx="1384">
                  <c:v>69.109579518883677</c:v>
                </c:pt>
                <c:pt idx="1385">
                  <c:v>69.118919712022816</c:v>
                </c:pt>
                <c:pt idx="1386">
                  <c:v>69.128258204472203</c:v>
                </c:pt>
                <c:pt idx="1387">
                  <c:v>69.137595001530812</c:v>
                </c:pt>
                <c:pt idx="1388">
                  <c:v>69.14693010849264</c:v>
                </c:pt>
                <c:pt idx="1389">
                  <c:v>69.156263530646626</c:v>
                </c:pt>
                <c:pt idx="1390">
                  <c:v>69.165595273276878</c:v>
                </c:pt>
                <c:pt idx="1391">
                  <c:v>69.174925341662487</c:v>
                </c:pt>
                <c:pt idx="1392">
                  <c:v>69.18425374107764</c:v>
                </c:pt>
                <c:pt idx="1393">
                  <c:v>69.193580476791681</c:v>
                </c:pt>
                <c:pt idx="1394">
                  <c:v>69.20290555406909</c:v>
                </c:pt>
                <c:pt idx="1395">
                  <c:v>69.212228978169478</c:v>
                </c:pt>
                <c:pt idx="1396">
                  <c:v>69.221550754347732</c:v>
                </c:pt>
                <c:pt idx="1397">
                  <c:v>69.230870887853882</c:v>
                </c:pt>
                <c:pt idx="1398">
                  <c:v>69.240189383933242</c:v>
                </c:pt>
                <c:pt idx="1399">
                  <c:v>69.249506247826417</c:v>
                </c:pt>
                <c:pt idx="1400">
                  <c:v>69.258821484769257</c:v>
                </c:pt>
                <c:pt idx="1401">
                  <c:v>69.268135099993017</c:v>
                </c:pt>
                <c:pt idx="1402">
                  <c:v>69.277447098724181</c:v>
                </c:pt>
                <c:pt idx="1403">
                  <c:v>69.286757486184698</c:v>
                </c:pt>
                <c:pt idx="1404">
                  <c:v>69.296066267591911</c:v>
                </c:pt>
                <c:pt idx="1405">
                  <c:v>69.305373448158534</c:v>
                </c:pt>
                <c:pt idx="1406">
                  <c:v>69.314679033092759</c:v>
                </c:pt>
                <c:pt idx="1407">
                  <c:v>69.32398302759826</c:v>
                </c:pt>
                <c:pt idx="1408">
                  <c:v>69.333285436874192</c:v>
                </c:pt>
                <c:pt idx="1409">
                  <c:v>69.342586266115234</c:v>
                </c:pt>
                <c:pt idx="1410">
                  <c:v>69.351885520511601</c:v>
                </c:pt>
                <c:pt idx="1411">
                  <c:v>69.361183205249105</c:v>
                </c:pt>
                <c:pt idx="1412">
                  <c:v>69.370479325509123</c:v>
                </c:pt>
                <c:pt idx="1413">
                  <c:v>69.379773886468655</c:v>
                </c:pt>
                <c:pt idx="1414">
                  <c:v>69.389066893300381</c:v>
                </c:pt>
                <c:pt idx="1415">
                  <c:v>69.398358351172618</c:v>
                </c:pt>
                <c:pt idx="1416">
                  <c:v>69.407648265249364</c:v>
                </c:pt>
                <c:pt idx="1417">
                  <c:v>69.416936640690366</c:v>
                </c:pt>
                <c:pt idx="1418">
                  <c:v>69.42622348265111</c:v>
                </c:pt>
                <c:pt idx="1419">
                  <c:v>69.435508796282804</c:v>
                </c:pt>
                <c:pt idx="1420">
                  <c:v>69.444792586732504</c:v>
                </c:pt>
                <c:pt idx="1421">
                  <c:v>69.454074859143034</c:v>
                </c:pt>
                <c:pt idx="1422">
                  <c:v>69.463355618653111</c:v>
                </c:pt>
                <c:pt idx="1423">
                  <c:v>69.472634870397243</c:v>
                </c:pt>
                <c:pt idx="1424">
                  <c:v>69.481912619505877</c:v>
                </c:pt>
                <c:pt idx="1425">
                  <c:v>69.491188871105365</c:v>
                </c:pt>
                <c:pt idx="1426">
                  <c:v>69.500463630317952</c:v>
                </c:pt>
                <c:pt idx="1427">
                  <c:v>69.509736902261906</c:v>
                </c:pt>
                <c:pt idx="1428">
                  <c:v>69.519008692051443</c:v>
                </c:pt>
                <c:pt idx="1429">
                  <c:v>69.528279004796772</c:v>
                </c:pt>
                <c:pt idx="1430">
                  <c:v>69.537547845604138</c:v>
                </c:pt>
                <c:pt idx="1431">
                  <c:v>69.546815219575862</c:v>
                </c:pt>
                <c:pt idx="1432">
                  <c:v>69.55608113181033</c:v>
                </c:pt>
                <c:pt idx="1433">
                  <c:v>69.565345587402049</c:v>
                </c:pt>
                <c:pt idx="1434">
                  <c:v>69.574608591441589</c:v>
                </c:pt>
                <c:pt idx="1435">
                  <c:v>69.583870149015738</c:v>
                </c:pt>
                <c:pt idx="1436">
                  <c:v>69.593130265207421</c:v>
                </c:pt>
                <c:pt idx="1437">
                  <c:v>69.602388945095754</c:v>
                </c:pt>
                <c:pt idx="1438">
                  <c:v>69.61164619375613</c:v>
                </c:pt>
                <c:pt idx="1439">
                  <c:v>69.620902016260075</c:v>
                </c:pt>
                <c:pt idx="1440">
                  <c:v>69.630156417675508</c:v>
                </c:pt>
                <c:pt idx="1441">
                  <c:v>69.639409403066523</c:v>
                </c:pt>
                <c:pt idx="1442">
                  <c:v>69.648660977493606</c:v>
                </c:pt>
                <c:pt idx="1443">
                  <c:v>69.657911146013575</c:v>
                </c:pt>
                <c:pt idx="1444">
                  <c:v>69.667159913679555</c:v>
                </c:pt>
                <c:pt idx="1445">
                  <c:v>69.676407285541089</c:v>
                </c:pt>
                <c:pt idx="1446">
                  <c:v>69.685653266644138</c:v>
                </c:pt>
                <c:pt idx="1447">
                  <c:v>69.694897862031084</c:v>
                </c:pt>
                <c:pt idx="1448">
                  <c:v>69.704141076740754</c:v>
                </c:pt>
                <c:pt idx="1449">
                  <c:v>69.713382915808424</c:v>
                </c:pt>
                <c:pt idx="1450">
                  <c:v>69.72262338426593</c:v>
                </c:pt>
                <c:pt idx="1451">
                  <c:v>69.731862487141584</c:v>
                </c:pt>
                <c:pt idx="1452">
                  <c:v>69.741100229460272</c:v>
                </c:pt>
                <c:pt idx="1453">
                  <c:v>69.750336616243416</c:v>
                </c:pt>
                <c:pt idx="1454">
                  <c:v>69.759571652509081</c:v>
                </c:pt>
                <c:pt idx="1455">
                  <c:v>69.768805343271893</c:v>
                </c:pt>
                <c:pt idx="1456">
                  <c:v>69.778037693543141</c:v>
                </c:pt>
                <c:pt idx="1457">
                  <c:v>69.787268708330771</c:v>
                </c:pt>
                <c:pt idx="1458">
                  <c:v>69.796498392639407</c:v>
                </c:pt>
                <c:pt idx="1459">
                  <c:v>69.805726751470402</c:v>
                </c:pt>
                <c:pt idx="1460">
                  <c:v>69.814953789821786</c:v>
                </c:pt>
                <c:pt idx="1461">
                  <c:v>69.824179512688417</c:v>
                </c:pt>
                <c:pt idx="1462">
                  <c:v>69.833403925061845</c:v>
                </c:pt>
                <c:pt idx="1463">
                  <c:v>69.84262703193049</c:v>
                </c:pt>
                <c:pt idx="1464">
                  <c:v>69.851848838279551</c:v>
                </c:pt>
                <c:pt idx="1465">
                  <c:v>69.861069349091068</c:v>
                </c:pt>
                <c:pt idx="1466">
                  <c:v>69.870288569343984</c:v>
                </c:pt>
                <c:pt idx="1467">
                  <c:v>69.879506504014088</c:v>
                </c:pt>
                <c:pt idx="1468">
                  <c:v>69.888723158074086</c:v>
                </c:pt>
                <c:pt idx="1469">
                  <c:v>69.897938536493641</c:v>
                </c:pt>
                <c:pt idx="1470">
                  <c:v>69.907152644239332</c:v>
                </c:pt>
                <c:pt idx="1471">
                  <c:v>69.916365486274785</c:v>
                </c:pt>
                <c:pt idx="1472">
                  <c:v>69.925577067560553</c:v>
                </c:pt>
                <c:pt idx="1473">
                  <c:v>69.934787393054265</c:v>
                </c:pt>
                <c:pt idx="1474">
                  <c:v>69.943996467710548</c:v>
                </c:pt>
                <c:pt idx="1475">
                  <c:v>69.953204296481147</c:v>
                </c:pt>
                <c:pt idx="1476">
                  <c:v>69.962410884314863</c:v>
                </c:pt>
                <c:pt idx="1477">
                  <c:v>69.971616236157629</c:v>
                </c:pt>
                <c:pt idx="1478">
                  <c:v>69.980820356952492</c:v>
                </c:pt>
                <c:pt idx="1479">
                  <c:v>69.990023251639727</c:v>
                </c:pt>
                <c:pt idx="1480">
                  <c:v>69.999224925156653</c:v>
                </c:pt>
                <c:pt idx="1481">
                  <c:v>70.00842538243792</c:v>
                </c:pt>
                <c:pt idx="1482">
                  <c:v>70.017624628415334</c:v>
                </c:pt>
                <c:pt idx="1483">
                  <c:v>70.026822668017999</c:v>
                </c:pt>
                <c:pt idx="1484">
                  <c:v>70.036019506172224</c:v>
                </c:pt>
                <c:pt idx="1485">
                  <c:v>70.04521514780167</c:v>
                </c:pt>
                <c:pt idx="1486">
                  <c:v>70.054409597827274</c:v>
                </c:pt>
                <c:pt idx="1487">
                  <c:v>70.063602861167325</c:v>
                </c:pt>
                <c:pt idx="1488">
                  <c:v>70.072794942737474</c:v>
                </c:pt>
                <c:pt idx="1489">
                  <c:v>70.08198584745071</c:v>
                </c:pt>
                <c:pt idx="1490">
                  <c:v>70.091175580217495</c:v>
                </c:pt>
                <c:pt idx="1491">
                  <c:v>70.100364145945647</c:v>
                </c:pt>
                <c:pt idx="1492">
                  <c:v>70.109551549540498</c:v>
                </c:pt>
                <c:pt idx="1493">
                  <c:v>70.118737795904778</c:v>
                </c:pt>
                <c:pt idx="1494">
                  <c:v>70.127922889938773</c:v>
                </c:pt>
                <c:pt idx="1495">
                  <c:v>70.137106836540212</c:v>
                </c:pt>
                <c:pt idx="1496">
                  <c:v>70.146289640604422</c:v>
                </c:pt>
                <c:pt idx="1497">
                  <c:v>70.155471307024257</c:v>
                </c:pt>
                <c:pt idx="1498">
                  <c:v>70.164651840690141</c:v>
                </c:pt>
                <c:pt idx="1499">
                  <c:v>70.173831246490124</c:v>
                </c:pt>
                <c:pt idx="1500">
                  <c:v>70.183009529309857</c:v>
                </c:pt>
                <c:pt idx="1501">
                  <c:v>70.192186694032657</c:v>
                </c:pt>
                <c:pt idx="1502">
                  <c:v>70.201362745539456</c:v>
                </c:pt>
                <c:pt idx="1503">
                  <c:v>70.210537688708953</c:v>
                </c:pt>
                <c:pt idx="1504">
                  <c:v>70.219711528417477</c:v>
                </c:pt>
                <c:pt idx="1505">
                  <c:v>70.228884269539151</c:v>
                </c:pt>
                <c:pt idx="1506">
                  <c:v>70.238055916945811</c:v>
                </c:pt>
                <c:pt idx="1507">
                  <c:v>70.247226475507077</c:v>
                </c:pt>
                <c:pt idx="1508">
                  <c:v>70.256395950090393</c:v>
                </c:pt>
                <c:pt idx="1509">
                  <c:v>70.265564345560989</c:v>
                </c:pt>
                <c:pt idx="1510">
                  <c:v>70.274731666781932</c:v>
                </c:pt>
                <c:pt idx="1511">
                  <c:v>70.283897918614187</c:v>
                </c:pt>
                <c:pt idx="1512">
                  <c:v>70.293063105916573</c:v>
                </c:pt>
                <c:pt idx="1513">
                  <c:v>70.302227233545821</c:v>
                </c:pt>
                <c:pt idx="1514">
                  <c:v>70.311390306356572</c:v>
                </c:pt>
                <c:pt idx="1515">
                  <c:v>70.320552329201462</c:v>
                </c:pt>
                <c:pt idx="1516">
                  <c:v>70.329713306931055</c:v>
                </c:pt>
                <c:pt idx="1517">
                  <c:v>70.338873244393923</c:v>
                </c:pt>
                <c:pt idx="1518">
                  <c:v>70.348032146436665</c:v>
                </c:pt>
                <c:pt idx="1519">
                  <c:v>70.357190017903875</c:v>
                </c:pt>
                <c:pt idx="1520">
                  <c:v>70.366346863638256</c:v>
                </c:pt>
                <c:pt idx="1521">
                  <c:v>70.375502688480537</c:v>
                </c:pt>
                <c:pt idx="1522">
                  <c:v>70.3846574972696</c:v>
                </c:pt>
                <c:pt idx="1523">
                  <c:v>70.393811294842422</c:v>
                </c:pt>
                <c:pt idx="1524">
                  <c:v>70.402964086034089</c:v>
                </c:pt>
                <c:pt idx="1525">
                  <c:v>70.412115875677912</c:v>
                </c:pt>
                <c:pt idx="1526">
                  <c:v>70.421266668605355</c:v>
                </c:pt>
                <c:pt idx="1527">
                  <c:v>70.430416469646119</c:v>
                </c:pt>
                <c:pt idx="1528">
                  <c:v>70.439565283628085</c:v>
                </c:pt>
                <c:pt idx="1529">
                  <c:v>70.44871311537743</c:v>
                </c:pt>
                <c:pt idx="1530">
                  <c:v>70.457859969718584</c:v>
                </c:pt>
                <c:pt idx="1531">
                  <c:v>70.467005851474269</c:v>
                </c:pt>
                <c:pt idx="1532">
                  <c:v>70.476150765465533</c:v>
                </c:pt>
                <c:pt idx="1533">
                  <c:v>70.485294716511746</c:v>
                </c:pt>
                <c:pt idx="1534">
                  <c:v>70.494437709430642</c:v>
                </c:pt>
                <c:pt idx="1535">
                  <c:v>70.503579749038352</c:v>
                </c:pt>
                <c:pt idx="1536">
                  <c:v>70.512720840149385</c:v>
                </c:pt>
                <c:pt idx="1537">
                  <c:v>70.521860987576687</c:v>
                </c:pt>
                <c:pt idx="1538">
                  <c:v>70.531000196131629</c:v>
                </c:pt>
                <c:pt idx="1539">
                  <c:v>70.540138470624072</c:v>
                </c:pt>
                <c:pt idx="1540">
                  <c:v>70.549275815862359</c:v>
                </c:pt>
                <c:pt idx="1541">
                  <c:v>70.558412236653325</c:v>
                </c:pt>
                <c:pt idx="1542">
                  <c:v>70.567547737802329</c:v>
                </c:pt>
                <c:pt idx="1543">
                  <c:v>70.576682324113321</c:v>
                </c:pt>
                <c:pt idx="1544">
                  <c:v>70.585816000388789</c:v>
                </c:pt>
                <c:pt idx="1545">
                  <c:v>70.594948771429827</c:v>
                </c:pt>
                <c:pt idx="1546">
                  <c:v>70.604080642036152</c:v>
                </c:pt>
                <c:pt idx="1547">
                  <c:v>70.613211617006087</c:v>
                </c:pt>
                <c:pt idx="1548">
                  <c:v>70.622341701136648</c:v>
                </c:pt>
                <c:pt idx="1549">
                  <c:v>70.631470899223515</c:v>
                </c:pt>
                <c:pt idx="1550">
                  <c:v>70.640599216061048</c:v>
                </c:pt>
                <c:pt idx="1551">
                  <c:v>70.649726656442382</c:v>
                </c:pt>
                <c:pt idx="1552">
                  <c:v>70.658853225159334</c:v>
                </c:pt>
                <c:pt idx="1553">
                  <c:v>70.667978927002522</c:v>
                </c:pt>
                <c:pt idx="1554">
                  <c:v>70.677103766761363</c:v>
                </c:pt>
                <c:pt idx="1555">
                  <c:v>70.686227749224045</c:v>
                </c:pt>
                <c:pt idx="1556">
                  <c:v>70.695350879177582</c:v>
                </c:pt>
                <c:pt idx="1557">
                  <c:v>70.704473161407904</c:v>
                </c:pt>
                <c:pt idx="1558">
                  <c:v>70.713594600699722</c:v>
                </c:pt>
                <c:pt idx="1559">
                  <c:v>70.722715201836692</c:v>
                </c:pt>
                <c:pt idx="1560">
                  <c:v>70.731834969601366</c:v>
                </c:pt>
                <c:pt idx="1561">
                  <c:v>70.740953908775253</c:v>
                </c:pt>
                <c:pt idx="1562">
                  <c:v>70.750072024138817</c:v>
                </c:pt>
                <c:pt idx="1563">
                  <c:v>70.759189320471435</c:v>
                </c:pt>
                <c:pt idx="1564">
                  <c:v>70.768305802551609</c:v>
                </c:pt>
                <c:pt idx="1565">
                  <c:v>70.777421475156729</c:v>
                </c:pt>
                <c:pt idx="1566">
                  <c:v>70.786536343063304</c:v>
                </c:pt>
                <c:pt idx="1567">
                  <c:v>70.795650411046879</c:v>
                </c:pt>
                <c:pt idx="1568">
                  <c:v>70.804763683882115</c:v>
                </c:pt>
                <c:pt idx="1569">
                  <c:v>70.813876166342709</c:v>
                </c:pt>
                <c:pt idx="1570">
                  <c:v>70.82298786320159</c:v>
                </c:pt>
                <c:pt idx="1571">
                  <c:v>70.832098779230719</c:v>
                </c:pt>
                <c:pt idx="1572">
                  <c:v>70.841208919201307</c:v>
                </c:pt>
                <c:pt idx="1573">
                  <c:v>70.850318287883752</c:v>
                </c:pt>
                <c:pt idx="1574">
                  <c:v>70.859426890047601</c:v>
                </c:pt>
                <c:pt idx="1575">
                  <c:v>70.868534730461718</c:v>
                </c:pt>
                <c:pt idx="1576">
                  <c:v>70.877641813894158</c:v>
                </c:pt>
                <c:pt idx="1577">
                  <c:v>70.886748145112264</c:v>
                </c:pt>
                <c:pt idx="1578">
                  <c:v>70.895853728882727</c:v>
                </c:pt>
                <c:pt idx="1579">
                  <c:v>70.90495856997147</c:v>
                </c:pt>
                <c:pt idx="1580">
                  <c:v>70.914062673143818</c:v>
                </c:pt>
                <c:pt idx="1581">
                  <c:v>70.923166043164457</c:v>
                </c:pt>
                <c:pt idx="1582">
                  <c:v>70.932268684797435</c:v>
                </c:pt>
                <c:pt idx="1583">
                  <c:v>70.941370602806202</c:v>
                </c:pt>
                <c:pt idx="1584">
                  <c:v>70.95047180195364</c:v>
                </c:pt>
                <c:pt idx="1585">
                  <c:v>70.959572287002075</c:v>
                </c:pt>
                <c:pt idx="1586">
                  <c:v>70.968672062713324</c:v>
                </c:pt>
                <c:pt idx="1587">
                  <c:v>70.977771133848663</c:v>
                </c:pt>
                <c:pt idx="1588">
                  <c:v>70.986869505168855</c:v>
                </c:pt>
                <c:pt idx="1589">
                  <c:v>70.995967181434295</c:v>
                </c:pt>
                <c:pt idx="1590">
                  <c:v>71.005064167404797</c:v>
                </c:pt>
                <c:pt idx="1591">
                  <c:v>71.014160467839858</c:v>
                </c:pt>
                <c:pt idx="1592">
                  <c:v>71.023256087498524</c:v>
                </c:pt>
                <c:pt idx="1593">
                  <c:v>71.03235103113947</c:v>
                </c:pt>
                <c:pt idx="1594">
                  <c:v>71.041445303521002</c:v>
                </c:pt>
                <c:pt idx="1595">
                  <c:v>71.050538909401084</c:v>
                </c:pt>
                <c:pt idx="1596">
                  <c:v>71.059631853537354</c:v>
                </c:pt>
                <c:pt idx="1597">
                  <c:v>71.068724140687195</c:v>
                </c:pt>
                <c:pt idx="1598">
                  <c:v>71.077815775607675</c:v>
                </c:pt>
                <c:pt idx="1599">
                  <c:v>71.086906763055609</c:v>
                </c:pt>
                <c:pt idx="1600">
                  <c:v>71.095997107787596</c:v>
                </c:pt>
                <c:pt idx="1601">
                  <c:v>71.105086814560025</c:v>
                </c:pt>
                <c:pt idx="1602">
                  <c:v>71.114175888129068</c:v>
                </c:pt>
                <c:pt idx="1603">
                  <c:v>71.123264333250759</c:v>
                </c:pt>
                <c:pt idx="1604">
                  <c:v>71.132352154680987</c:v>
                </c:pt>
                <c:pt idx="1605">
                  <c:v>71.141439357175472</c:v>
                </c:pt>
                <c:pt idx="1606">
                  <c:v>71.150525945489889</c:v>
                </c:pt>
                <c:pt idx="1607">
                  <c:v>71.159611924379774</c:v>
                </c:pt>
                <c:pt idx="1608">
                  <c:v>71.168697298600662</c:v>
                </c:pt>
                <c:pt idx="1609">
                  <c:v>71.177782072907988</c:v>
                </c:pt>
                <c:pt idx="1610">
                  <c:v>71.186866252057214</c:v>
                </c:pt>
                <c:pt idx="1611">
                  <c:v>71.195949840803777</c:v>
                </c:pt>
                <c:pt idx="1612">
                  <c:v>71.205032843903169</c:v>
                </c:pt>
                <c:pt idx="1613">
                  <c:v>71.214115266110909</c:v>
                </c:pt>
                <c:pt idx="1614">
                  <c:v>71.223197112182589</c:v>
                </c:pt>
                <c:pt idx="1615">
                  <c:v>71.232278386873872</c:v>
                </c:pt>
                <c:pt idx="1616">
                  <c:v>71.241359094940563</c:v>
                </c:pt>
                <c:pt idx="1617">
                  <c:v>71.250439241138594</c:v>
                </c:pt>
                <c:pt idx="1618">
                  <c:v>71.259518830224025</c:v>
                </c:pt>
                <c:pt idx="1619">
                  <c:v>71.268597866953129</c:v>
                </c:pt>
                <c:pt idx="1620">
                  <c:v>71.277676356082353</c:v>
                </c:pt>
                <c:pt idx="1621">
                  <c:v>71.286754302368365</c:v>
                </c:pt>
                <c:pt idx="1622">
                  <c:v>71.295831710568109</c:v>
                </c:pt>
                <c:pt idx="1623">
                  <c:v>71.304908585438724</c:v>
                </c:pt>
                <c:pt idx="1624">
                  <c:v>71.313984931737707</c:v>
                </c:pt>
                <c:pt idx="1625">
                  <c:v>71.323060754222823</c:v>
                </c:pt>
                <c:pt idx="1626">
                  <c:v>71.33213605765215</c:v>
                </c:pt>
                <c:pt idx="1627">
                  <c:v>71.341210846784165</c:v>
                </c:pt>
                <c:pt idx="1628">
                  <c:v>71.350285126377656</c:v>
                </c:pt>
                <c:pt idx="1629">
                  <c:v>71.359358901191868</c:v>
                </c:pt>
                <c:pt idx="1630">
                  <c:v>71.368432175986413</c:v>
                </c:pt>
                <c:pt idx="1631">
                  <c:v>71.377504955521374</c:v>
                </c:pt>
                <c:pt idx="1632">
                  <c:v>71.386577244557273</c:v>
                </c:pt>
                <c:pt idx="1633">
                  <c:v>71.395649047855088</c:v>
                </c:pt>
                <c:pt idx="1634">
                  <c:v>71.404720370176378</c:v>
                </c:pt>
                <c:pt idx="1635">
                  <c:v>71.413791216283173</c:v>
                </c:pt>
                <c:pt idx="1636">
                  <c:v>71.422861590938012</c:v>
                </c:pt>
                <c:pt idx="1637">
                  <c:v>71.431931498904063</c:v>
                </c:pt>
                <c:pt idx="1638">
                  <c:v>71.441000944945088</c:v>
                </c:pt>
                <c:pt idx="1639">
                  <c:v>71.450069933825432</c:v>
                </c:pt>
                <c:pt idx="1640">
                  <c:v>71.45913847031008</c:v>
                </c:pt>
                <c:pt idx="1641">
                  <c:v>71.46820655916467</c:v>
                </c:pt>
                <c:pt idx="1642">
                  <c:v>71.477274205155538</c:v>
                </c:pt>
                <c:pt idx="1643">
                  <c:v>71.486341413049715</c:v>
                </c:pt>
                <c:pt idx="1644">
                  <c:v>71.495408187614913</c:v>
                </c:pt>
                <c:pt idx="1645">
                  <c:v>71.504474533619643</c:v>
                </c:pt>
                <c:pt idx="1646">
                  <c:v>71.513540455833166</c:v>
                </c:pt>
                <c:pt idx="1647">
                  <c:v>71.52260595902554</c:v>
                </c:pt>
                <c:pt idx="1648">
                  <c:v>71.53167104796762</c:v>
                </c:pt>
                <c:pt idx="1649">
                  <c:v>71.540735727431084</c:v>
                </c:pt>
                <c:pt idx="1650">
                  <c:v>71.549800002188476</c:v>
                </c:pt>
                <c:pt idx="1651">
                  <c:v>71.558863877013223</c:v>
                </c:pt>
                <c:pt idx="1652">
                  <c:v>71.567927356679675</c:v>
                </c:pt>
                <c:pt idx="1653">
                  <c:v>71.576990445963062</c:v>
                </c:pt>
                <c:pt idx="1654">
                  <c:v>71.586053149639568</c:v>
                </c:pt>
                <c:pt idx="1655">
                  <c:v>71.595115472486341</c:v>
                </c:pt>
                <c:pt idx="1656">
                  <c:v>71.604177419281569</c:v>
                </c:pt>
                <c:pt idx="1657">
                  <c:v>71.613238994804377</c:v>
                </c:pt>
                <c:pt idx="1658">
                  <c:v>71.622300203834982</c:v>
                </c:pt>
                <c:pt idx="1659">
                  <c:v>71.631361051154613</c:v>
                </c:pt>
                <c:pt idx="1660">
                  <c:v>71.640421541545621</c:v>
                </c:pt>
                <c:pt idx="1661">
                  <c:v>71.649481679791378</c:v>
                </c:pt>
                <c:pt idx="1662">
                  <c:v>71.658541470676525</c:v>
                </c:pt>
                <c:pt idx="1663">
                  <c:v>71.667600918986707</c:v>
                </c:pt>
                <c:pt idx="1664">
                  <c:v>71.676660029508795</c:v>
                </c:pt>
                <c:pt idx="1665">
                  <c:v>71.685718807030838</c:v>
                </c:pt>
                <c:pt idx="1666">
                  <c:v>71.694777256342149</c:v>
                </c:pt>
                <c:pt idx="1667">
                  <c:v>71.703835382233208</c:v>
                </c:pt>
                <c:pt idx="1668">
                  <c:v>71.712893189495801</c:v>
                </c:pt>
                <c:pt idx="1669">
                  <c:v>71.721950682922952</c:v>
                </c:pt>
                <c:pt idx="1670">
                  <c:v>71.73100786730906</c:v>
                </c:pt>
                <c:pt idx="1671">
                  <c:v>71.74006474744975</c:v>
                </c:pt>
                <c:pt idx="1672">
                  <c:v>71.749121328142095</c:v>
                </c:pt>
                <c:pt idx="1673">
                  <c:v>71.75817761418449</c:v>
                </c:pt>
                <c:pt idx="1674">
                  <c:v>71.767233610376749</c:v>
                </c:pt>
                <c:pt idx="1675">
                  <c:v>71.776289321520068</c:v>
                </c:pt>
                <c:pt idx="1676">
                  <c:v>71.785344752417117</c:v>
                </c:pt>
                <c:pt idx="1677">
                  <c:v>71.794399907872034</c:v>
                </c:pt>
                <c:pt idx="1678">
                  <c:v>71.803454792690417</c:v>
                </c:pt>
                <c:pt idx="1679">
                  <c:v>71.812509411679386</c:v>
                </c:pt>
                <c:pt idx="1680">
                  <c:v>71.821563769647625</c:v>
                </c:pt>
                <c:pt idx="1681">
                  <c:v>71.830617871405309</c:v>
                </c:pt>
                <c:pt idx="1682">
                  <c:v>71.839671721764248</c:v>
                </c:pt>
                <c:pt idx="1683">
                  <c:v>71.848725325537842</c:v>
                </c:pt>
                <c:pt idx="1684">
                  <c:v>71.857778687541085</c:v>
                </c:pt>
                <c:pt idx="1685">
                  <c:v>71.866831812590675</c:v>
                </c:pt>
                <c:pt idx="1686">
                  <c:v>71.87588470550493</c:v>
                </c:pt>
                <c:pt idx="1687">
                  <c:v>71.884937371103902</c:v>
                </c:pt>
                <c:pt idx="1688">
                  <c:v>71.89398981420932</c:v>
                </c:pt>
                <c:pt idx="1689">
                  <c:v>71.903042039644717</c:v>
                </c:pt>
                <c:pt idx="1690">
                  <c:v>71.912094052235318</c:v>
                </c:pt>
                <c:pt idx="1691">
                  <c:v>71.921145856808181</c:v>
                </c:pt>
                <c:pt idx="1692">
                  <c:v>71.930197458192183</c:v>
                </c:pt>
                <c:pt idx="1693">
                  <c:v>71.93924886121799</c:v>
                </c:pt>
                <c:pt idx="1694">
                  <c:v>71.948300070718162</c:v>
                </c:pt>
                <c:pt idx="1695">
                  <c:v>71.957351091527173</c:v>
                </c:pt>
                <c:pt idx="1696">
                  <c:v>71.966401928481304</c:v>
                </c:pt>
                <c:pt idx="1697">
                  <c:v>71.975452586418882</c:v>
                </c:pt>
                <c:pt idx="1698">
                  <c:v>71.984503070180111</c:v>
                </c:pt>
                <c:pt idx="1699">
                  <c:v>71.993553384607168</c:v>
                </c:pt>
                <c:pt idx="1700">
                  <c:v>72.002603534544278</c:v>
                </c:pt>
                <c:pt idx="1701">
                  <c:v>72.011653524837669</c:v>
                </c:pt>
                <c:pt idx="1702">
                  <c:v>72.020703360335617</c:v>
                </c:pt>
                <c:pt idx="1703">
                  <c:v>72.029753045888427</c:v>
                </c:pt>
                <c:pt idx="1704">
                  <c:v>72.038802586348609</c:v>
                </c:pt>
                <c:pt idx="1705">
                  <c:v>72.047851986570649</c:v>
                </c:pt>
                <c:pt idx="1706">
                  <c:v>72.056901251411304</c:v>
                </c:pt>
                <c:pt idx="1707">
                  <c:v>72.065950385729408</c:v>
                </c:pt>
                <c:pt idx="1708">
                  <c:v>72.074999394386055</c:v>
                </c:pt>
                <c:pt idx="1709">
                  <c:v>72.084048282244495</c:v>
                </c:pt>
                <c:pt idx="1710">
                  <c:v>72.093097054170258</c:v>
                </c:pt>
                <c:pt idx="1711">
                  <c:v>72.102145715031114</c:v>
                </c:pt>
                <c:pt idx="1712">
                  <c:v>72.111194269697137</c:v>
                </c:pt>
                <c:pt idx="1713">
                  <c:v>72.120242723040718</c:v>
                </c:pt>
                <c:pt idx="1714">
                  <c:v>72.12929107993655</c:v>
                </c:pt>
                <c:pt idx="1715">
                  <c:v>72.138339345261713</c:v>
                </c:pt>
                <c:pt idx="1716">
                  <c:v>72.147387523895688</c:v>
                </c:pt>
                <c:pt idx="1717">
                  <c:v>72.15643562072033</c:v>
                </c:pt>
                <c:pt idx="1718">
                  <c:v>72.165483640619954</c:v>
                </c:pt>
                <c:pt idx="1719">
                  <c:v>72.174531588481287</c:v>
                </c:pt>
                <c:pt idx="1720">
                  <c:v>72.183579469193617</c:v>
                </c:pt>
                <c:pt idx="1721">
                  <c:v>72.192627287648705</c:v>
                </c:pt>
                <c:pt idx="1722">
                  <c:v>72.201675048740796</c:v>
                </c:pt>
                <c:pt idx="1723">
                  <c:v>72.210722757366725</c:v>
                </c:pt>
                <c:pt idx="1724">
                  <c:v>72.219770418425966</c:v>
                </c:pt>
                <c:pt idx="1725">
                  <c:v>72.228818036820499</c:v>
                </c:pt>
                <c:pt idx="1726">
                  <c:v>72.237865617455029</c:v>
                </c:pt>
                <c:pt idx="1727">
                  <c:v>72.246913165236819</c:v>
                </c:pt>
                <c:pt idx="1728">
                  <c:v>72.25596068507592</c:v>
                </c:pt>
                <c:pt idx="1729">
                  <c:v>72.265008181884994</c:v>
                </c:pt>
                <c:pt idx="1730">
                  <c:v>72.274055660579492</c:v>
                </c:pt>
                <c:pt idx="1731">
                  <c:v>72.283103126077577</c:v>
                </c:pt>
                <c:pt idx="1732">
                  <c:v>72.292150583300241</c:v>
                </c:pt>
                <c:pt idx="1733">
                  <c:v>72.301198037171247</c:v>
                </c:pt>
                <c:pt idx="1734">
                  <c:v>72.310245492617227</c:v>
                </c:pt>
                <c:pt idx="1735">
                  <c:v>72.319292954567615</c:v>
                </c:pt>
                <c:pt idx="1736">
                  <c:v>72.328340427954771</c:v>
                </c:pt>
                <c:pt idx="1737">
                  <c:v>72.337387917713926</c:v>
                </c:pt>
                <c:pt idx="1738">
                  <c:v>72.346435428783295</c:v>
                </c:pt>
                <c:pt idx="1739">
                  <c:v>72.355482966103978</c:v>
                </c:pt>
                <c:pt idx="1740">
                  <c:v>72.36453053462013</c:v>
                </c:pt>
                <c:pt idx="1741">
                  <c:v>72.373578139278877</c:v>
                </c:pt>
                <c:pt idx="1742">
                  <c:v>72.382625785030399</c:v>
                </c:pt>
                <c:pt idx="1743">
                  <c:v>72.391673476827904</c:v>
                </c:pt>
                <c:pt idx="1744">
                  <c:v>72.400721219627712</c:v>
                </c:pt>
                <c:pt idx="1745">
                  <c:v>72.409769018389269</c:v>
                </c:pt>
                <c:pt idx="1746">
                  <c:v>72.418816878075091</c:v>
                </c:pt>
                <c:pt idx="1747">
                  <c:v>72.427864803650962</c:v>
                </c:pt>
                <c:pt idx="1748">
                  <c:v>72.43691280008575</c:v>
                </c:pt>
                <c:pt idx="1749">
                  <c:v>72.44596087235162</c:v>
                </c:pt>
                <c:pt idx="1750">
                  <c:v>72.455009025423934</c:v>
                </c:pt>
                <c:pt idx="1751">
                  <c:v>72.464057264281351</c:v>
                </c:pt>
                <c:pt idx="1752">
                  <c:v>72.473105593905771</c:v>
                </c:pt>
                <c:pt idx="1753">
                  <c:v>72.482154019282476</c:v>
                </c:pt>
                <c:pt idx="1754">
                  <c:v>72.491202545400043</c:v>
                </c:pt>
                <c:pt idx="1755">
                  <c:v>72.500251177250462</c:v>
                </c:pt>
                <c:pt idx="1756">
                  <c:v>72.509299919829104</c:v>
                </c:pt>
                <c:pt idx="1757">
                  <c:v>72.518348778134779</c:v>
                </c:pt>
                <c:pt idx="1758">
                  <c:v>72.527397757169709</c:v>
                </c:pt>
                <c:pt idx="1759">
                  <c:v>72.536446861939652</c:v>
                </c:pt>
                <c:pt idx="1760">
                  <c:v>72.545496097453807</c:v>
                </c:pt>
                <c:pt idx="1761">
                  <c:v>72.554545468724982</c:v>
                </c:pt>
                <c:pt idx="1762">
                  <c:v>72.56359498076948</c:v>
                </c:pt>
                <c:pt idx="1763">
                  <c:v>72.572644638607201</c:v>
                </c:pt>
                <c:pt idx="1764">
                  <c:v>72.581694447261683</c:v>
                </c:pt>
                <c:pt idx="1765">
                  <c:v>72.590744411760085</c:v>
                </c:pt>
                <c:pt idx="1766">
                  <c:v>72.599794537133235</c:v>
                </c:pt>
                <c:pt idx="1767">
                  <c:v>72.608844828415656</c:v>
                </c:pt>
                <c:pt idx="1768">
                  <c:v>72.617895290645592</c:v>
                </c:pt>
                <c:pt idx="1769">
                  <c:v>72.626945928865013</c:v>
                </c:pt>
                <c:pt idx="1770">
                  <c:v>72.635996748119695</c:v>
                </c:pt>
                <c:pt idx="1771">
                  <c:v>72.645047753459224</c:v>
                </c:pt>
                <c:pt idx="1772">
                  <c:v>72.654098949936994</c:v>
                </c:pt>
                <c:pt idx="1773">
                  <c:v>72.663150342610251</c:v>
                </c:pt>
                <c:pt idx="1774">
                  <c:v>72.672201936540134</c:v>
                </c:pt>
                <c:pt idx="1775">
                  <c:v>72.681253736791675</c:v>
                </c:pt>
                <c:pt idx="1776">
                  <c:v>72.690305748433914</c:v>
                </c:pt>
                <c:pt idx="1777">
                  <c:v>72.699357976539787</c:v>
                </c:pt>
                <c:pt idx="1778">
                  <c:v>72.708410426186234</c:v>
                </c:pt>
                <c:pt idx="1779">
                  <c:v>72.717463102454261</c:v>
                </c:pt>
                <c:pt idx="1780">
                  <c:v>72.726516010428881</c:v>
                </c:pt>
                <c:pt idx="1781">
                  <c:v>72.735569155199229</c:v>
                </c:pt>
                <c:pt idx="1782">
                  <c:v>72.744622541858504</c:v>
                </c:pt>
                <c:pt idx="1783">
                  <c:v>72.753676175504083</c:v>
                </c:pt>
                <c:pt idx="1784">
                  <c:v>72.762730061237448</c:v>
                </c:pt>
                <c:pt idx="1785">
                  <c:v>72.771784204164348</c:v>
                </c:pt>
                <c:pt idx="1786">
                  <c:v>72.780838609394678</c:v>
                </c:pt>
                <c:pt idx="1787">
                  <c:v>72.789893282042655</c:v>
                </c:pt>
                <c:pt idx="1788">
                  <c:v>72.798948227226717</c:v>
                </c:pt>
                <c:pt idx="1789">
                  <c:v>72.808003450069648</c:v>
                </c:pt>
                <c:pt idx="1790">
                  <c:v>72.817058955698528</c:v>
                </c:pt>
                <c:pt idx="1791">
                  <c:v>72.826114749244837</c:v>
                </c:pt>
                <c:pt idx="1792">
                  <c:v>72.835170835844423</c:v>
                </c:pt>
                <c:pt idx="1793">
                  <c:v>72.844227220637563</c:v>
                </c:pt>
                <c:pt idx="1794">
                  <c:v>72.853283908769015</c:v>
                </c:pt>
                <c:pt idx="1795">
                  <c:v>72.862340905387953</c:v>
                </c:pt>
                <c:pt idx="1796">
                  <c:v>72.871398215648114</c:v>
                </c:pt>
                <c:pt idx="1797">
                  <c:v>72.880455844707726</c:v>
                </c:pt>
                <c:pt idx="1798">
                  <c:v>72.889513797729663</c:v>
                </c:pt>
                <c:pt idx="1799">
                  <c:v>72.898572079881305</c:v>
                </c:pt>
                <c:pt idx="1800">
                  <c:v>72.907630696334692</c:v>
                </c:pt>
                <c:pt idx="1801">
                  <c:v>72.916689652266555</c:v>
                </c:pt>
                <c:pt idx="1802">
                  <c:v>72.925748952858285</c:v>
                </c:pt>
                <c:pt idx="1803">
                  <c:v>72.934808603295934</c:v>
                </c:pt>
                <c:pt idx="1804">
                  <c:v>72.943868608770416</c:v>
                </c:pt>
                <c:pt idx="1805">
                  <c:v>72.952928974477302</c:v>
                </c:pt>
                <c:pt idx="1806">
                  <c:v>72.961989705617029</c:v>
                </c:pt>
                <c:pt idx="1807">
                  <c:v>72.971050807394874</c:v>
                </c:pt>
                <c:pt idx="1808">
                  <c:v>72.980112285020923</c:v>
                </c:pt>
                <c:pt idx="1809">
                  <c:v>72.989174143710258</c:v>
                </c:pt>
                <c:pt idx="1810">
                  <c:v>72.99823638868277</c:v>
                </c:pt>
                <c:pt idx="1811">
                  <c:v>73.007299025163377</c:v>
                </c:pt>
                <c:pt idx="1812">
                  <c:v>73.016362058381958</c:v>
                </c:pt>
                <c:pt idx="1813">
                  <c:v>73.025425493573422</c:v>
                </c:pt>
                <c:pt idx="1814">
                  <c:v>73.034489335977739</c:v>
                </c:pt>
                <c:pt idx="1815">
                  <c:v>73.043553590839892</c:v>
                </c:pt>
                <c:pt idx="1816">
                  <c:v>73.052618263410054</c:v>
                </c:pt>
                <c:pt idx="1817">
                  <c:v>73.061683358943483</c:v>
                </c:pt>
                <c:pt idx="1818">
                  <c:v>73.070748882700642</c:v>
                </c:pt>
                <c:pt idx="1819">
                  <c:v>73.079814839947161</c:v>
                </c:pt>
                <c:pt idx="1820">
                  <c:v>73.08888123595392</c:v>
                </c:pt>
                <c:pt idx="1821">
                  <c:v>73.097948075997067</c:v>
                </c:pt>
                <c:pt idx="1822">
                  <c:v>73.107015365358038</c:v>
                </c:pt>
                <c:pt idx="1823">
                  <c:v>73.116083109323611</c:v>
                </c:pt>
                <c:pt idx="1824">
                  <c:v>73.12515131318591</c:v>
                </c:pt>
                <c:pt idx="1825">
                  <c:v>73.134219982242442</c:v>
                </c:pt>
                <c:pt idx="1826">
                  <c:v>73.143289121796144</c:v>
                </c:pt>
                <c:pt idx="1827">
                  <c:v>73.15235873715541</c:v>
                </c:pt>
                <c:pt idx="1828">
                  <c:v>73.161428833634091</c:v>
                </c:pt>
                <c:pt idx="1829">
                  <c:v>73.170499416551607</c:v>
                </c:pt>
                <c:pt idx="1830">
                  <c:v>73.17957049123288</c:v>
                </c:pt>
                <c:pt idx="1831">
                  <c:v>73.188642063008459</c:v>
                </c:pt>
                <c:pt idx="1832">
                  <c:v>73.197714137214447</c:v>
                </c:pt>
                <c:pt idx="1833">
                  <c:v>73.20678671919265</c:v>
                </c:pt>
                <c:pt idx="1834">
                  <c:v>73.215859814290525</c:v>
                </c:pt>
                <c:pt idx="1835">
                  <c:v>73.224933427861245</c:v>
                </c:pt>
                <c:pt idx="1836">
                  <c:v>73.23400756526371</c:v>
                </c:pt>
                <c:pt idx="1837">
                  <c:v>73.24308223186263</c:v>
                </c:pt>
                <c:pt idx="1838">
                  <c:v>73.252157433028501</c:v>
                </c:pt>
                <c:pt idx="1839">
                  <c:v>73.261233174137701</c:v>
                </c:pt>
                <c:pt idx="1840">
                  <c:v>73.270309460572392</c:v>
                </c:pt>
                <c:pt idx="1841">
                  <c:v>73.279386297720748</c:v>
                </c:pt>
                <c:pt idx="1842">
                  <c:v>73.288463690976826</c:v>
                </c:pt>
                <c:pt idx="1843">
                  <c:v>73.297541645740679</c:v>
                </c:pt>
                <c:pt idx="1844">
                  <c:v>73.306620167418387</c:v>
                </c:pt>
                <c:pt idx="1845">
                  <c:v>73.315699261421997</c:v>
                </c:pt>
                <c:pt idx="1846">
                  <c:v>73.324778933169725</c:v>
                </c:pt>
                <c:pt idx="1847">
                  <c:v>73.333859188085867</c:v>
                </c:pt>
                <c:pt idx="1848">
                  <c:v>73.342940031600818</c:v>
                </c:pt>
                <c:pt idx="1849">
                  <c:v>73.352021469151211</c:v>
                </c:pt>
                <c:pt idx="1850">
                  <c:v>73.361103506179859</c:v>
                </c:pt>
                <c:pt idx="1851">
                  <c:v>73.370186148135829</c:v>
                </c:pt>
                <c:pt idx="1852">
                  <c:v>73.379269400474485</c:v>
                </c:pt>
                <c:pt idx="1853">
                  <c:v>73.388353268657497</c:v>
                </c:pt>
                <c:pt idx="1854">
                  <c:v>73.397437758152861</c:v>
                </c:pt>
                <c:pt idx="1855">
                  <c:v>73.40652287443497</c:v>
                </c:pt>
                <c:pt idx="1856">
                  <c:v>73.415608622984692</c:v>
                </c:pt>
                <c:pt idx="1857">
                  <c:v>73.424695009289252</c:v>
                </c:pt>
                <c:pt idx="1858">
                  <c:v>73.433782038842438</c:v>
                </c:pt>
                <c:pt idx="1859">
                  <c:v>73.442869717144518</c:v>
                </c:pt>
                <c:pt idx="1860">
                  <c:v>73.451958049702355</c:v>
                </c:pt>
                <c:pt idx="1861">
                  <c:v>73.461047042029421</c:v>
                </c:pt>
                <c:pt idx="1862">
                  <c:v>73.470136699645749</c:v>
                </c:pt>
                <c:pt idx="1863">
                  <c:v>73.4792270280781</c:v>
                </c:pt>
                <c:pt idx="1864">
                  <c:v>73.488318032859937</c:v>
                </c:pt>
                <c:pt idx="1865">
                  <c:v>73.497409719531404</c:v>
                </c:pt>
                <c:pt idx="1866">
                  <c:v>73.506502093639483</c:v>
                </c:pt>
                <c:pt idx="1867">
                  <c:v>73.515595160737931</c:v>
                </c:pt>
                <c:pt idx="1868">
                  <c:v>73.524688926387412</c:v>
                </c:pt>
                <c:pt idx="1869">
                  <c:v>73.533783396155357</c:v>
                </c:pt>
                <c:pt idx="1870">
                  <c:v>73.5428785756162</c:v>
                </c:pt>
                <c:pt idx="1871">
                  <c:v>73.55197447035134</c:v>
                </c:pt>
                <c:pt idx="1872">
                  <c:v>73.561071085949109</c:v>
                </c:pt>
                <c:pt idx="1873">
                  <c:v>73.570168428004948</c:v>
                </c:pt>
                <c:pt idx="1874">
                  <c:v>73.579266502121285</c:v>
                </c:pt>
                <c:pt idx="1875">
                  <c:v>73.588365313907687</c:v>
                </c:pt>
                <c:pt idx="1876">
                  <c:v>73.597464868980879</c:v>
                </c:pt>
                <c:pt idx="1877">
                  <c:v>73.606565172964721</c:v>
                </c:pt>
                <c:pt idx="1878">
                  <c:v>73.615666231490337</c:v>
                </c:pt>
                <c:pt idx="1879">
                  <c:v>73.624768050196082</c:v>
                </c:pt>
                <c:pt idx="1880">
                  <c:v>73.633870634727586</c:v>
                </c:pt>
                <c:pt idx="1881">
                  <c:v>73.642973990737843</c:v>
                </c:pt>
                <c:pt idx="1882">
                  <c:v>73.652078123887179</c:v>
                </c:pt>
                <c:pt idx="1883">
                  <c:v>73.661183039843351</c:v>
                </c:pt>
                <c:pt idx="1884">
                  <c:v>73.670288744281535</c:v>
                </c:pt>
                <c:pt idx="1885">
                  <c:v>73.679395242884439</c:v>
                </c:pt>
                <c:pt idx="1886">
                  <c:v>73.688502541342231</c:v>
                </c:pt>
                <c:pt idx="1887">
                  <c:v>73.697610645352654</c:v>
                </c:pt>
                <c:pt idx="1888">
                  <c:v>73.706719560621096</c:v>
                </c:pt>
                <c:pt idx="1889">
                  <c:v>73.715829292860505</c:v>
                </c:pt>
                <c:pt idx="1890">
                  <c:v>73.724939847791561</c:v>
                </c:pt>
                <c:pt idx="1891">
                  <c:v>73.734051231142658</c:v>
                </c:pt>
                <c:pt idx="1892">
                  <c:v>73.743163448649923</c:v>
                </c:pt>
                <c:pt idx="1893">
                  <c:v>73.752276506057271</c:v>
                </c:pt>
                <c:pt idx="1894">
                  <c:v>73.761390409116473</c:v>
                </c:pt>
                <c:pt idx="1895">
                  <c:v>73.77050516358716</c:v>
                </c:pt>
                <c:pt idx="1896">
                  <c:v>73.779620775236907</c:v>
                </c:pt>
                <c:pt idx="1897">
                  <c:v>73.788737249841191</c:v>
                </c:pt>
                <c:pt idx="1898">
                  <c:v>73.797854593183516</c:v>
                </c:pt>
                <c:pt idx="1899">
                  <c:v>73.806972811055431</c:v>
                </c:pt>
                <c:pt idx="1900">
                  <c:v>73.816091909256542</c:v>
                </c:pt>
                <c:pt idx="1901">
                  <c:v>73.825211893594556</c:v>
                </c:pt>
                <c:pt idx="1902">
                  <c:v>73.834332769885336</c:v>
                </c:pt>
                <c:pt idx="1903">
                  <c:v>73.843454543953015</c:v>
                </c:pt>
                <c:pt idx="1904">
                  <c:v>73.852577221629886</c:v>
                </c:pt>
                <c:pt idx="1905">
                  <c:v>73.861700808756524</c:v>
                </c:pt>
                <c:pt idx="1906">
                  <c:v>73.870825311181861</c:v>
                </c:pt>
                <c:pt idx="1907">
                  <c:v>73.879950734763199</c:v>
                </c:pt>
                <c:pt idx="1908">
                  <c:v>73.889077085366196</c:v>
                </c:pt>
                <c:pt idx="1909">
                  <c:v>73.898204368864995</c:v>
                </c:pt>
                <c:pt idx="1910">
                  <c:v>73.907332591142236</c:v>
                </c:pt>
                <c:pt idx="1911">
                  <c:v>73.916461758089042</c:v>
                </c:pt>
                <c:pt idx="1912">
                  <c:v>73.925591875605178</c:v>
                </c:pt>
                <c:pt idx="1913">
                  <c:v>73.934722949598935</c:v>
                </c:pt>
                <c:pt idx="1914">
                  <c:v>73.943854985987358</c:v>
                </c:pt>
                <c:pt idx="1915">
                  <c:v>73.952987990696144</c:v>
                </c:pt>
                <c:pt idx="1916">
                  <c:v>73.962121969659719</c:v>
                </c:pt>
                <c:pt idx="1917">
                  <c:v>73.971256928821347</c:v>
                </c:pt>
                <c:pt idx="1918">
                  <c:v>73.980392874133074</c:v>
                </c:pt>
                <c:pt idx="1919">
                  <c:v>73.98952981155584</c:v>
                </c:pt>
                <c:pt idx="1920">
                  <c:v>73.998667747059542</c:v>
                </c:pt>
                <c:pt idx="1921">
                  <c:v>74.007806686622956</c:v>
                </c:pt>
                <c:pt idx="1922">
                  <c:v>74.016946636233939</c:v>
                </c:pt>
                <c:pt idx="1923">
                  <c:v>74.026087601889358</c:v>
                </c:pt>
                <c:pt idx="1924">
                  <c:v>74.035229589595204</c:v>
                </c:pt>
                <c:pt idx="1925">
                  <c:v>74.044372605366576</c:v>
                </c:pt>
                <c:pt idx="1926">
                  <c:v>74.053516655227767</c:v>
                </c:pt>
                <c:pt idx="1927">
                  <c:v>74.062661745212338</c:v>
                </c:pt>
                <c:pt idx="1928">
                  <c:v>74.071807881363057</c:v>
                </c:pt>
                <c:pt idx="1929">
                  <c:v>74.080955069732056</c:v>
                </c:pt>
                <c:pt idx="1930">
                  <c:v>74.090103316380819</c:v>
                </c:pt>
                <c:pt idx="1931">
                  <c:v>74.099252627380253</c:v>
                </c:pt>
                <c:pt idx="1932">
                  <c:v>74.108403008810697</c:v>
                </c:pt>
                <c:pt idx="1933">
                  <c:v>74.11755446676203</c:v>
                </c:pt>
                <c:pt idx="1934">
                  <c:v>74.126707007333621</c:v>
                </c:pt>
                <c:pt idx="1935">
                  <c:v>74.13586063663449</c:v>
                </c:pt>
                <c:pt idx="1936">
                  <c:v>74.14501536078329</c:v>
                </c:pt>
                <c:pt idx="1937">
                  <c:v>74.154171185908311</c:v>
                </c:pt>
                <c:pt idx="1938">
                  <c:v>74.163328118147646</c:v>
                </c:pt>
                <c:pt idx="1939">
                  <c:v>74.172486163649126</c:v>
                </c:pt>
                <c:pt idx="1940">
                  <c:v>74.181645328570426</c:v>
                </c:pt>
                <c:pt idx="1941">
                  <c:v>74.190805619079086</c:v>
                </c:pt>
                <c:pt idx="1942">
                  <c:v>74.199967041352608</c:v>
                </c:pt>
                <c:pt idx="1943">
                  <c:v>74.209129601578425</c:v>
                </c:pt>
                <c:pt idx="1944">
                  <c:v>74.218293305953978</c:v>
                </c:pt>
                <c:pt idx="1945">
                  <c:v>74.227458160686822</c:v>
                </c:pt>
                <c:pt idx="1946">
                  <c:v>74.23662417199462</c:v>
                </c:pt>
                <c:pt idx="1947">
                  <c:v>74.245791346105165</c:v>
                </c:pt>
                <c:pt idx="1948">
                  <c:v>74.254959689256495</c:v>
                </c:pt>
                <c:pt idx="1949">
                  <c:v>74.264129207696897</c:v>
                </c:pt>
                <c:pt idx="1950">
                  <c:v>74.273299907685001</c:v>
                </c:pt>
                <c:pt idx="1951">
                  <c:v>74.282471795489741</c:v>
                </c:pt>
                <c:pt idx="1952">
                  <c:v>74.291644877390524</c:v>
                </c:pt>
                <c:pt idx="1953">
                  <c:v>74.300819159677161</c:v>
                </c:pt>
                <c:pt idx="1954">
                  <c:v>74.309994648650019</c:v>
                </c:pt>
                <c:pt idx="1955">
                  <c:v>74.31917135062001</c:v>
                </c:pt>
                <c:pt idx="1956">
                  <c:v>74.328349271908664</c:v>
                </c:pt>
                <c:pt idx="1957">
                  <c:v>74.337528418848123</c:v>
                </c:pt>
                <c:pt idx="1958">
                  <c:v>74.346708797781361</c:v>
                </c:pt>
                <c:pt idx="1959">
                  <c:v>74.355890415061978</c:v>
                </c:pt>
                <c:pt idx="1960">
                  <c:v>74.365073277054464</c:v>
                </c:pt>
                <c:pt idx="1961">
                  <c:v>74.374257390134204</c:v>
                </c:pt>
                <c:pt idx="1962">
                  <c:v>74.383442760687416</c:v>
                </c:pt>
                <c:pt idx="1963">
                  <c:v>74.392629395111356</c:v>
                </c:pt>
                <c:pt idx="1964">
                  <c:v>74.401817299814283</c:v>
                </c:pt>
                <c:pt idx="1965">
                  <c:v>74.411006481215509</c:v>
                </c:pt>
                <c:pt idx="1966">
                  <c:v>74.420196945745531</c:v>
                </c:pt>
                <c:pt idx="1967">
                  <c:v>74.429388699845958</c:v>
                </c:pt>
                <c:pt idx="1968">
                  <c:v>74.438581749969686</c:v>
                </c:pt>
                <c:pt idx="1969">
                  <c:v>74.447776102580846</c:v>
                </c:pt>
                <c:pt idx="1970">
                  <c:v>74.456971764154972</c:v>
                </c:pt>
                <c:pt idx="1971">
                  <c:v>74.466168741178947</c:v>
                </c:pt>
                <c:pt idx="1972">
                  <c:v>74.475367040151141</c:v>
                </c:pt>
                <c:pt idx="1973">
                  <c:v>74.484566667581348</c:v>
                </c:pt>
                <c:pt idx="1974">
                  <c:v>74.493767629990998</c:v>
                </c:pt>
                <c:pt idx="1975">
                  <c:v>74.502969933913107</c:v>
                </c:pt>
                <c:pt idx="1976">
                  <c:v>74.512173585892342</c:v>
                </c:pt>
                <c:pt idx="1977">
                  <c:v>74.521378592485107</c:v>
                </c:pt>
                <c:pt idx="1978">
                  <c:v>74.530584960259588</c:v>
                </c:pt>
                <c:pt idx="1979">
                  <c:v>74.539792695795782</c:v>
                </c:pt>
                <c:pt idx="1980">
                  <c:v>74.549001805685606</c:v>
                </c:pt>
                <c:pt idx="1981">
                  <c:v>74.558212296532858</c:v>
                </c:pt>
                <c:pt idx="1982">
                  <c:v>74.567424174953416</c:v>
                </c:pt>
                <c:pt idx="1983">
                  <c:v>74.576637447575152</c:v>
                </c:pt>
                <c:pt idx="1984">
                  <c:v>74.585852121038087</c:v>
                </c:pt>
                <c:pt idx="1985">
                  <c:v>74.59506820199438</c:v>
                </c:pt>
                <c:pt idx="1986">
                  <c:v>74.604285697108466</c:v>
                </c:pt>
                <c:pt idx="1987">
                  <c:v>74.613504613057032</c:v>
                </c:pt>
                <c:pt idx="1988">
                  <c:v>74.622724956529126</c:v>
                </c:pt>
                <c:pt idx="1989">
                  <c:v>74.631946734226133</c:v>
                </c:pt>
                <c:pt idx="1990">
                  <c:v>74.641169952862001</c:v>
                </c:pt>
                <c:pt idx="1991">
                  <c:v>74.650394619163137</c:v>
                </c:pt>
                <c:pt idx="1992">
                  <c:v>74.659620739868515</c:v>
                </c:pt>
                <c:pt idx="1993">
                  <c:v>74.668848321729755</c:v>
                </c:pt>
                <c:pt idx="1994">
                  <c:v>74.678077371511193</c:v>
                </c:pt>
                <c:pt idx="1995">
                  <c:v>74.687307895989917</c:v>
                </c:pt>
                <c:pt idx="1996">
                  <c:v>74.696539901955788</c:v>
                </c:pt>
                <c:pt idx="1997">
                  <c:v>74.705773396211583</c:v>
                </c:pt>
                <c:pt idx="1998">
                  <c:v>74.715008385573014</c:v>
                </c:pt>
                <c:pt idx="1999">
                  <c:v>74.724244876868781</c:v>
                </c:pt>
                <c:pt idx="2000" formatCode="General">
                  <c:v>74.733482876940613</c:v>
                </c:pt>
                <c:pt idx="2001" formatCode="General">
                  <c:v>74.742722392643387</c:v>
                </c:pt>
                <c:pt idx="2002" formatCode="General">
                  <c:v>74.751963430845151</c:v>
                </c:pt>
                <c:pt idx="2003" formatCode="General">
                  <c:v>74.761205998427229</c:v>
                </c:pt>
                <c:pt idx="2004" formatCode="General">
                  <c:v>74.770450102284187</c:v>
                </c:pt>
                <c:pt idx="2005" formatCode="General">
                  <c:v>74.779695749323992</c:v>
                </c:pt>
                <c:pt idx="2006" formatCode="General">
                  <c:v>74.788942946468026</c:v>
                </c:pt>
                <c:pt idx="2007" formatCode="General">
                  <c:v>74.798191700651174</c:v>
                </c:pt>
                <c:pt idx="2008" formatCode="General">
                  <c:v>74.807442018821874</c:v>
                </c:pt>
                <c:pt idx="2009" formatCode="General">
                  <c:v>74.816693907942181</c:v>
                </c:pt>
                <c:pt idx="2010" formatCode="General">
                  <c:v>74.82594737498782</c:v>
                </c:pt>
                <c:pt idx="2011" formatCode="General">
                  <c:v>74.835202426948271</c:v>
                </c:pt>
                <c:pt idx="2012" formatCode="General">
                  <c:v>74.844459070826815</c:v>
                </c:pt>
                <c:pt idx="2013" formatCode="General">
                  <c:v>74.853717313640644</c:v>
                </c:pt>
                <c:pt idx="2014" formatCode="General">
                  <c:v>74.862977162420819</c:v>
                </c:pt>
                <c:pt idx="2015" formatCode="General">
                  <c:v>74.8722386242125</c:v>
                </c:pt>
                <c:pt idx="2016" formatCode="General">
                  <c:v>74.881501706074815</c:v>
                </c:pt>
                <c:pt idx="2017" formatCode="General">
                  <c:v>74.890766415081103</c:v>
                </c:pt>
                <c:pt idx="2018" formatCode="General">
                  <c:v>74.900032758318886</c:v>
                </c:pt>
                <c:pt idx="2019" formatCode="General">
                  <c:v>74.909300742889926</c:v>
                </c:pt>
                <c:pt idx="2020" formatCode="General">
                  <c:v>74.918570375910392</c:v>
                </c:pt>
                <c:pt idx="2021" formatCode="General">
                  <c:v>74.927841664510737</c:v>
                </c:pt>
                <c:pt idx="2022" formatCode="General">
                  <c:v>74.937114615836023</c:v>
                </c:pt>
                <c:pt idx="2023" formatCode="General">
                  <c:v>74.946389237045722</c:v>
                </c:pt>
                <c:pt idx="2024" formatCode="General">
                  <c:v>74.955665535314026</c:v>
                </c:pt>
                <c:pt idx="2025" formatCode="General">
                  <c:v>74.96494351782971</c:v>
                </c:pt>
                <c:pt idx="2026" formatCode="General">
                  <c:v>74.974223191796355</c:v>
                </c:pt>
                <c:pt idx="2027" formatCode="General">
                  <c:v>74.983504564432266</c:v>
                </c:pt>
                <c:pt idx="2028" formatCode="General">
                  <c:v>74.992787642970768</c:v>
                </c:pt>
                <c:pt idx="2029" formatCode="General">
                  <c:v>75.002072434660022</c:v>
                </c:pt>
                <c:pt idx="2030" formatCode="General">
                  <c:v>75.011358946763252</c:v>
                </c:pt>
                <c:pt idx="2031" formatCode="General">
                  <c:v>75.020647186558747</c:v>
                </c:pt>
                <c:pt idx="2032" formatCode="General">
                  <c:v>75.029937161339987</c:v>
                </c:pt>
                <c:pt idx="2033" formatCode="General">
                  <c:v>75.039228878415699</c:v>
                </c:pt>
                <c:pt idx="2034" formatCode="General">
                  <c:v>75.048522345109873</c:v>
                </c:pt>
                <c:pt idx="2035" formatCode="General">
                  <c:v>75.057817568761877</c:v>
                </c:pt>
                <c:pt idx="2036" formatCode="General">
                  <c:v>75.067114556726565</c:v>
                </c:pt>
                <c:pt idx="2037" formatCode="General">
                  <c:v>75.076413316374257</c:v>
                </c:pt>
                <c:pt idx="2038" formatCode="General">
                  <c:v>75.085713855090901</c:v>
                </c:pt>
                <c:pt idx="2039" formatCode="General">
                  <c:v>75.095016180278137</c:v>
                </c:pt>
                <c:pt idx="2040" formatCode="General">
                  <c:v>75.10432029935329</c:v>
                </c:pt>
                <c:pt idx="2041" formatCode="General">
                  <c:v>75.113626219749506</c:v>
                </c:pt>
                <c:pt idx="2042" formatCode="General">
                  <c:v>75.122933948915843</c:v>
                </c:pt>
                <c:pt idx="2043" formatCode="General">
                  <c:v>75.132243494317308</c:v>
                </c:pt>
                <c:pt idx="2044" formatCode="General">
                  <c:v>75.141554863434934</c:v>
                </c:pt>
                <c:pt idx="2045" formatCode="General">
                  <c:v>75.150868063765884</c:v>
                </c:pt>
                <c:pt idx="2046" formatCode="General">
                  <c:v>75.160183102823467</c:v>
                </c:pt>
                <c:pt idx="2047" formatCode="General">
                  <c:v>75.169499988137332</c:v>
                </c:pt>
                <c:pt idx="2048" formatCode="General">
                  <c:v>75.1788187272534</c:v>
                </c:pt>
                <c:pt idx="2049" formatCode="General">
                  <c:v>75.188139327734021</c:v>
                </c:pt>
                <c:pt idx="2050" formatCode="General">
                  <c:v>75.197461797158056</c:v>
                </c:pt>
                <c:pt idx="2051" formatCode="General">
                  <c:v>75.206786143120908</c:v>
                </c:pt>
                <c:pt idx="2052" formatCode="General">
                  <c:v>75.216112373234651</c:v>
                </c:pt>
                <c:pt idx="2053" formatCode="General">
                  <c:v>75.225440495128069</c:v>
                </c:pt>
                <c:pt idx="2054" formatCode="General">
                  <c:v>75.234770516446758</c:v>
                </c:pt>
                <c:pt idx="2055" formatCode="General">
                  <c:v>75.244102444853198</c:v>
                </c:pt>
                <c:pt idx="2056" formatCode="General">
                  <c:v>75.253436288026847</c:v>
                </c:pt>
                <c:pt idx="2057" formatCode="General">
                  <c:v>75.262772053664165</c:v>
                </c:pt>
                <c:pt idx="2058" formatCode="General">
                  <c:v>75.272109749478759</c:v>
                </c:pt>
                <c:pt idx="2059" formatCode="General">
                  <c:v>75.281449383201462</c:v>
                </c:pt>
                <c:pt idx="2060" formatCode="General">
                  <c:v>75.290790962580346</c:v>
                </c:pt>
                <c:pt idx="2061" formatCode="General">
                  <c:v>75.300134495380846</c:v>
                </c:pt>
                <c:pt idx="2062" formatCode="General">
                  <c:v>75.309479989385906</c:v>
                </c:pt>
                <c:pt idx="2063" formatCode="General">
                  <c:v>75.318827452395922</c:v>
                </c:pt>
                <c:pt idx="2064" formatCode="General">
                  <c:v>75.328176892228967</c:v>
                </c:pt>
                <c:pt idx="2065" formatCode="General">
                  <c:v>75.33752831672075</c:v>
                </c:pt>
                <c:pt idx="2066" formatCode="General">
                  <c:v>75.3468817337248</c:v>
                </c:pt>
                <c:pt idx="2067" formatCode="General">
                  <c:v>75.356237151112495</c:v>
                </c:pt>
                <c:pt idx="2068" formatCode="General">
                  <c:v>75.365594576773162</c:v>
                </c:pt>
                <c:pt idx="2069" formatCode="General">
                  <c:v>75.374954018614133</c:v>
                </c:pt>
                <c:pt idx="2070" formatCode="General">
                  <c:v>75.384315484560872</c:v>
                </c:pt>
                <c:pt idx="2071" formatCode="General">
                  <c:v>75.393678982557063</c:v>
                </c:pt>
                <c:pt idx="2072" formatCode="General">
                  <c:v>75.403044520564649</c:v>
                </c:pt>
                <c:pt idx="2073" formatCode="General">
                  <c:v>75.412412106563949</c:v>
                </c:pt>
                <c:pt idx="2074" formatCode="General">
                  <c:v>75.421781748553769</c:v>
                </c:pt>
                <c:pt idx="2075" formatCode="General">
                  <c:v>75.431153454551421</c:v>
                </c:pt>
                <c:pt idx="2076" formatCode="General">
                  <c:v>75.440527232592885</c:v>
                </c:pt>
                <c:pt idx="2077" formatCode="General">
                  <c:v>75.449903090732832</c:v>
                </c:pt>
                <c:pt idx="2078" formatCode="General">
                  <c:v>75.459281037044761</c:v>
                </c:pt>
                <c:pt idx="2079" formatCode="General">
                  <c:v>75.4686610796211</c:v>
                </c:pt>
                <c:pt idx="2080" formatCode="General">
                  <c:v>75.478043226573192</c:v>
                </c:pt>
                <c:pt idx="2081" formatCode="General">
                  <c:v>75.487427486031535</c:v>
                </c:pt>
                <c:pt idx="2082" formatCode="General">
                  <c:v>75.496813866145786</c:v>
                </c:pt>
                <c:pt idx="2083" formatCode="General">
                  <c:v>75.506202375084783</c:v>
                </c:pt>
                <c:pt idx="2084" formatCode="General">
                  <c:v>75.51559302103685</c:v>
                </c:pt>
                <c:pt idx="2085" formatCode="General">
                  <c:v>75.524985812209621</c:v>
                </c:pt>
                <c:pt idx="2086" formatCode="General">
                  <c:v>75.534380756830359</c:v>
                </c:pt>
                <c:pt idx="2087" formatCode="General">
                  <c:v>75.543777863145905</c:v>
                </c:pt>
                <c:pt idx="2088" formatCode="General">
                  <c:v>75.553177139422843</c:v>
                </c:pt>
                <c:pt idx="2089" formatCode="General">
                  <c:v>75.562578593947578</c:v>
                </c:pt>
                <c:pt idx="2090" formatCode="General">
                  <c:v>75.571982235026411</c:v>
                </c:pt>
                <c:pt idx="2091" formatCode="General">
                  <c:v>75.581388070985639</c:v>
                </c:pt>
                <c:pt idx="2092" formatCode="General">
                  <c:v>75.590796110171695</c:v>
                </c:pt>
                <c:pt idx="2093" formatCode="General">
                  <c:v>75.600206360951177</c:v>
                </c:pt>
                <c:pt idx="2094" formatCode="General">
                  <c:v>75.609618831710961</c:v>
                </c:pt>
                <c:pt idx="2095" formatCode="General">
                  <c:v>75.619033530858374</c:v>
                </c:pt>
                <c:pt idx="2096" formatCode="General">
                  <c:v>75.62845046682115</c:v>
                </c:pt>
                <c:pt idx="2097" formatCode="General">
                  <c:v>75.637869648047641</c:v>
                </c:pt>
                <c:pt idx="2098" formatCode="General">
                  <c:v>75.647291083006905</c:v>
                </c:pt>
                <c:pt idx="2099" formatCode="General">
                  <c:v>75.65671478018875</c:v>
                </c:pt>
                <c:pt idx="2100" formatCode="General">
                  <c:v>75.666140748103871</c:v>
                </c:pt>
                <c:pt idx="2101" formatCode="General">
                  <c:v>75.675568995283911</c:v>
                </c:pt>
                <c:pt idx="2102" formatCode="General">
                  <c:v>75.684999530281658</c:v>
                </c:pt>
                <c:pt idx="2103" formatCode="General">
                  <c:v>75.694432361671048</c:v>
                </c:pt>
                <c:pt idx="2104" formatCode="General">
                  <c:v>75.703867498047273</c:v>
                </c:pt>
                <c:pt idx="2105" formatCode="General">
                  <c:v>75.713304948026931</c:v>
                </c:pt>
                <c:pt idx="2106" formatCode="General">
                  <c:v>75.722744720248116</c:v>
                </c:pt>
                <c:pt idx="2107" formatCode="General">
                  <c:v>75.732186823370498</c:v>
                </c:pt>
                <c:pt idx="2108" formatCode="General">
                  <c:v>75.741631266075444</c:v>
                </c:pt>
                <c:pt idx="2109" formatCode="General">
                  <c:v>75.75107805706611</c:v>
                </c:pt>
                <c:pt idx="2110" formatCode="General">
                  <c:v>75.760527205067561</c:v>
                </c:pt>
                <c:pt idx="2111" formatCode="General">
                  <c:v>75.769978718826863</c:v>
                </c:pt>
                <c:pt idx="2112" formatCode="General">
                  <c:v>75.779432607113222</c:v>
                </c:pt>
                <c:pt idx="2113" formatCode="General">
                  <c:v>75.788888878717998</c:v>
                </c:pt>
                <c:pt idx="2114" formatCode="General">
                  <c:v>75.798347542454948</c:v>
                </c:pt>
                <c:pt idx="2115" formatCode="General">
                  <c:v>75.807808607160226</c:v>
                </c:pt>
                <c:pt idx="2116" formatCode="General">
                  <c:v>75.817272081692522</c:v>
                </c:pt>
                <c:pt idx="2117" formatCode="General">
                  <c:v>75.826737974933195</c:v>
                </c:pt>
                <c:pt idx="2118" formatCode="General">
                  <c:v>75.83620629578634</c:v>
                </c:pt>
                <c:pt idx="2119" formatCode="General">
                  <c:v>75.845677053178974</c:v>
                </c:pt>
                <c:pt idx="2120" formatCode="General">
                  <c:v>75.855150256061009</c:v>
                </c:pt>
                <c:pt idx="2121" formatCode="General">
                  <c:v>75.864625913405533</c:v>
                </c:pt>
                <c:pt idx="2122" formatCode="General">
                  <c:v>75.87410403420877</c:v>
                </c:pt>
                <c:pt idx="2123" formatCode="General">
                  <c:v>75.883584627490308</c:v>
                </c:pt>
                <c:pt idx="2124" formatCode="General">
                  <c:v>75.893067702293123</c:v>
                </c:pt>
                <c:pt idx="2125" formatCode="General">
                  <c:v>75.902553267683757</c:v>
                </c:pt>
                <c:pt idx="2126" formatCode="General">
                  <c:v>75.912041332752423</c:v>
                </c:pt>
                <c:pt idx="2127" formatCode="General">
                  <c:v>75.921531906613041</c:v>
                </c:pt>
                <c:pt idx="2128" formatCode="General">
                  <c:v>75.931024998403473</c:v>
                </c:pt>
                <c:pt idx="2129" formatCode="General">
                  <c:v>75.940520617285586</c:v>
                </c:pt>
                <c:pt idx="2130" formatCode="General">
                  <c:v>75.950018772445318</c:v>
                </c:pt>
                <c:pt idx="2131" formatCode="General">
                  <c:v>75.959519473092897</c:v>
                </c:pt>
                <c:pt idx="2132" formatCode="General">
                  <c:v>75.969022728462861</c:v>
                </c:pt>
                <c:pt idx="2133" formatCode="General">
                  <c:v>75.978528547814264</c:v>
                </c:pt>
                <c:pt idx="2134" formatCode="General">
                  <c:v>75.988036940430689</c:v>
                </c:pt>
                <c:pt idx="2135" formatCode="General">
                  <c:v>75.997547915620473</c:v>
                </c:pt>
                <c:pt idx="2136" formatCode="General">
                  <c:v>76.007061482716793</c:v>
                </c:pt>
                <c:pt idx="2137" formatCode="General">
                  <c:v>76.016577651077782</c:v>
                </c:pt>
                <c:pt idx="2138" formatCode="General">
                  <c:v>76.026096430086611</c:v>
                </c:pt>
                <c:pt idx="2139" formatCode="General">
                  <c:v>76.035617829151661</c:v>
                </c:pt>
                <c:pt idx="2140" formatCode="General">
                  <c:v>76.045141857706653</c:v>
                </c:pt>
                <c:pt idx="2141" formatCode="General">
                  <c:v>76.054668525210758</c:v>
                </c:pt>
                <c:pt idx="2142" formatCode="General">
                  <c:v>76.064197841148697</c:v>
                </c:pt>
                <c:pt idx="2143" formatCode="General">
                  <c:v>76.073729815030902</c:v>
                </c:pt>
                <c:pt idx="2144" formatCode="General">
                  <c:v>76.083264456393593</c:v>
                </c:pt>
                <c:pt idx="2145" formatCode="General">
                  <c:v>76.092801774799014</c:v>
                </c:pt>
                <c:pt idx="2146" formatCode="General">
                  <c:v>76.102341779835399</c:v>
                </c:pt>
                <c:pt idx="2147" formatCode="General">
                  <c:v>76.111884481117229</c:v>
                </c:pt>
                <c:pt idx="2148" formatCode="General">
                  <c:v>76.121429888285334</c:v>
                </c:pt>
                <c:pt idx="2149" formatCode="General">
                  <c:v>76.130978011007002</c:v>
                </c:pt>
                <c:pt idx="2150" formatCode="General">
                  <c:v>76.140528858976054</c:v>
                </c:pt>
                <c:pt idx="2151" formatCode="General">
                  <c:v>76.150082441913128</c:v>
                </c:pt>
                <c:pt idx="2152" formatCode="General">
                  <c:v>76.15963876956566</c:v>
                </c:pt>
                <c:pt idx="2153" formatCode="General">
                  <c:v>76.16919785170812</c:v>
                </c:pt>
                <c:pt idx="2154" formatCode="General">
                  <c:v>76.178759698142059</c:v>
                </c:pt>
                <c:pt idx="2155" formatCode="General">
                  <c:v>76.188324318696289</c:v>
                </c:pt>
                <c:pt idx="2156" formatCode="General">
                  <c:v>76.197891723227045</c:v>
                </c:pt>
                <c:pt idx="2157" formatCode="General">
                  <c:v>76.207461921618105</c:v>
                </c:pt>
                <c:pt idx="2158" formatCode="General">
                  <c:v>76.217034923780844</c:v>
                </c:pt>
                <c:pt idx="2159" formatCode="General">
                  <c:v>76.226610739654532</c:v>
                </c:pt>
                <c:pt idx="2160" formatCode="General">
                  <c:v>76.23618937920628</c:v>
                </c:pt>
                <c:pt idx="2161" formatCode="General">
                  <c:v>76.245770852431363</c:v>
                </c:pt>
                <c:pt idx="2162" formatCode="General">
                  <c:v>76.255355169353251</c:v>
                </c:pt>
                <c:pt idx="2163" formatCode="General">
                  <c:v>76.264942340023751</c:v>
                </c:pt>
                <c:pt idx="2164" formatCode="General">
                  <c:v>76.274532374523204</c:v>
                </c:pt>
                <c:pt idx="2165" formatCode="General">
                  <c:v>76.284125282960588</c:v>
                </c:pt>
                <c:pt idx="2166" formatCode="General">
                  <c:v>76.29372107547367</c:v>
                </c:pt>
                <c:pt idx="2167" formatCode="General">
                  <c:v>76.303319762229123</c:v>
                </c:pt>
                <c:pt idx="2168" formatCode="General">
                  <c:v>76.312921353422752</c:v>
                </c:pt>
                <c:pt idx="2169" formatCode="General">
                  <c:v>76.322525859279537</c:v>
                </c:pt>
                <c:pt idx="2170" formatCode="General">
                  <c:v>76.332133290053847</c:v>
                </c:pt>
                <c:pt idx="2171" formatCode="General">
                  <c:v>76.341743656029593</c:v>
                </c:pt>
                <c:pt idx="2172" formatCode="General">
                  <c:v>76.351356967520289</c:v>
                </c:pt>
                <c:pt idx="2173" formatCode="General">
                  <c:v>76.360973234869306</c:v>
                </c:pt>
                <c:pt idx="2174" formatCode="General">
                  <c:v>76.370592468449985</c:v>
                </c:pt>
                <c:pt idx="2175" formatCode="General">
                  <c:v>76.380214678665766</c:v>
                </c:pt>
                <c:pt idx="2176" formatCode="General">
                  <c:v>76.389839875950358</c:v>
                </c:pt>
                <c:pt idx="2177" formatCode="General">
                  <c:v>76.399468070767895</c:v>
                </c:pt>
                <c:pt idx="2178" formatCode="General">
                  <c:v>76.40909927361308</c:v>
                </c:pt>
                <c:pt idx="2179" formatCode="General">
                  <c:v>76.418733495011352</c:v>
                </c:pt>
                <c:pt idx="2180" formatCode="General">
                  <c:v>76.428370745519032</c:v>
                </c:pt>
                <c:pt idx="2181" formatCode="General">
                  <c:v>76.438011035723477</c:v>
                </c:pt>
                <c:pt idx="2182" formatCode="General">
                  <c:v>76.447654376243221</c:v>
                </c:pt>
                <c:pt idx="2183" formatCode="General">
                  <c:v>76.457300777728207</c:v>
                </c:pt>
                <c:pt idx="2184" formatCode="General">
                  <c:v>76.466950250859853</c:v>
                </c:pt>
                <c:pt idx="2185" formatCode="General">
                  <c:v>76.476602806351238</c:v>
                </c:pt>
                <c:pt idx="2186" formatCode="General">
                  <c:v>76.486258454947333</c:v>
                </c:pt>
                <c:pt idx="2187" formatCode="General">
                  <c:v>76.495917207425052</c:v>
                </c:pt>
                <c:pt idx="2188" formatCode="General">
                  <c:v>76.505579074593484</c:v>
                </c:pt>
                <c:pt idx="2189" formatCode="General">
                  <c:v>76.515244067294091</c:v>
                </c:pt>
                <c:pt idx="2190" formatCode="General">
                  <c:v>76.524912196400734</c:v>
                </c:pt>
                <c:pt idx="2191" formatCode="General">
                  <c:v>76.534583472820046</c:v>
                </c:pt>
                <c:pt idx="2192" formatCode="General">
                  <c:v>76.544257907491371</c:v>
                </c:pt>
                <c:pt idx="2193" formatCode="General">
                  <c:v>76.553935511387138</c:v>
                </c:pt>
                <c:pt idx="2194" formatCode="General">
                  <c:v>76.563616295512844</c:v>
                </c:pt>
                <c:pt idx="2195" formatCode="General">
                  <c:v>76.573300270907424</c:v>
                </c:pt>
                <c:pt idx="2196" formatCode="General">
                  <c:v>76.582987448643237</c:v>
                </c:pt>
                <c:pt idx="2197" formatCode="General">
                  <c:v>76.592677839826351</c:v>
                </c:pt>
                <c:pt idx="2198" formatCode="General">
                  <c:v>76.602371455596639</c:v>
                </c:pt>
                <c:pt idx="2199" formatCode="General">
                  <c:v>76.612068307128069</c:v>
                </c:pt>
                <c:pt idx="2200" formatCode="General">
                  <c:v>76.621768405628742</c:v>
                </c:pt>
                <c:pt idx="2201" formatCode="General">
                  <c:v>76.631471762341178</c:v>
                </c:pt>
                <c:pt idx="2202" formatCode="General">
                  <c:v>76.641178388542428</c:v>
                </c:pt>
                <c:pt idx="2203" formatCode="General">
                  <c:v>76.650888295544277</c:v>
                </c:pt>
                <c:pt idx="2204" formatCode="General">
                  <c:v>76.66060149469341</c:v>
                </c:pt>
                <c:pt idx="2205" formatCode="General">
                  <c:v>76.67031799737164</c:v>
                </c:pt>
                <c:pt idx="2206" formatCode="General">
                  <c:v>76.680037814995998</c:v>
                </c:pt>
                <c:pt idx="2207" formatCode="General">
                  <c:v>76.689760959019011</c:v>
                </c:pt>
                <c:pt idx="2208" formatCode="General">
                  <c:v>76.699487440928849</c:v>
                </c:pt>
                <c:pt idx="2209" formatCode="General">
                  <c:v>76.709217272249504</c:v>
                </c:pt>
                <c:pt idx="2210" formatCode="General">
                  <c:v>76.718950464540967</c:v>
                </c:pt>
                <c:pt idx="2211" formatCode="General">
                  <c:v>76.728687029399453</c:v>
                </c:pt>
                <c:pt idx="2212" formatCode="General">
                  <c:v>76.738426978457525</c:v>
                </c:pt>
                <c:pt idx="2213" formatCode="General">
                  <c:v>76.7481703233844</c:v>
                </c:pt>
                <c:pt idx="2214" formatCode="General">
                  <c:v>76.757917075885999</c:v>
                </c:pt>
                <c:pt idx="2215" formatCode="General">
                  <c:v>76.767667247705234</c:v>
                </c:pt>
                <c:pt idx="2216" formatCode="General">
                  <c:v>76.777420850622192</c:v>
                </c:pt>
                <c:pt idx="2217" formatCode="General">
                  <c:v>76.787177896454253</c:v>
                </c:pt>
                <c:pt idx="2218" formatCode="General">
                  <c:v>76.796938397056437</c:v>
                </c:pt>
                <c:pt idx="2219" formatCode="General">
                  <c:v>76.806702364321453</c:v>
                </c:pt>
                <c:pt idx="2220" formatCode="General">
                  <c:v>76.816469810179939</c:v>
                </c:pt>
                <c:pt idx="2221" formatCode="General">
                  <c:v>76.826240746600746</c:v>
                </c:pt>
                <c:pt idx="2222" formatCode="General">
                  <c:v>76.836015185591009</c:v>
                </c:pt>
                <c:pt idx="2223" formatCode="General">
                  <c:v>76.845793139196431</c:v>
                </c:pt>
                <c:pt idx="2224" formatCode="General">
                  <c:v>76.855574619501525</c:v>
                </c:pt>
                <c:pt idx="2225" formatCode="General">
                  <c:v>76.865359638629656</c:v>
                </c:pt>
                <c:pt idx="2226" formatCode="General">
                  <c:v>76.87514820874344</c:v>
                </c:pt>
                <c:pt idx="2227" formatCode="General">
                  <c:v>76.884940342044828</c:v>
                </c:pt>
                <c:pt idx="2228" formatCode="General">
                  <c:v>76.894736050775393</c:v>
                </c:pt>
                <c:pt idx="2229" formatCode="General">
                  <c:v>76.904535347216438</c:v>
                </c:pt>
                <c:pt idx="2230" formatCode="General">
                  <c:v>76.914338243689329</c:v>
                </c:pt>
                <c:pt idx="2231" formatCode="General">
                  <c:v>76.92414475255562</c:v>
                </c:pt>
                <c:pt idx="2232" formatCode="General">
                  <c:v>76.933954886217279</c:v>
                </c:pt>
                <c:pt idx="2233" formatCode="General">
                  <c:v>76.943768657116991</c:v>
                </c:pt>
                <c:pt idx="2234" formatCode="General">
                  <c:v>76.953586077738251</c:v>
                </c:pt>
                <c:pt idx="2235" formatCode="General">
                  <c:v>76.963407160605641</c:v>
                </c:pt>
                <c:pt idx="2236" formatCode="General">
                  <c:v>76.973231918285066</c:v>
                </c:pt>
                <c:pt idx="2237" formatCode="General">
                  <c:v>76.983060363383956</c:v>
                </c:pt>
                <c:pt idx="2238" formatCode="General">
                  <c:v>76.992892508551478</c:v>
                </c:pt>
                <c:pt idx="2239" formatCode="General">
                  <c:v>77.002728366478792</c:v>
                </c:pt>
                <c:pt idx="2240" formatCode="General">
                  <c:v>77.01256794989925</c:v>
                </c:pt>
                <c:pt idx="2241" formatCode="General">
                  <c:v>77.022411271588624</c:v>
                </c:pt>
                <c:pt idx="2242" formatCode="General">
                  <c:v>77.03225834436536</c:v>
                </c:pt>
                <c:pt idx="2243" formatCode="General">
                  <c:v>77.042109181090765</c:v>
                </c:pt>
                <c:pt idx="2244" formatCode="General">
                  <c:v>77.051963794669305</c:v>
                </c:pt>
                <c:pt idx="2245" formatCode="General">
                  <c:v>77.061822198048745</c:v>
                </c:pt>
                <c:pt idx="2246" formatCode="General">
                  <c:v>77.07168440422052</c:v>
                </c:pt>
                <c:pt idx="2247" formatCode="General">
                  <c:v>77.081550426219806</c:v>
                </c:pt>
                <c:pt idx="2248" formatCode="General">
                  <c:v>77.091420277125863</c:v>
                </c:pt>
                <c:pt idx="2249" formatCode="General">
                  <c:v>77.101293970062315</c:v>
                </c:pt>
                <c:pt idx="2250" formatCode="General">
                  <c:v>77.111171518197253</c:v>
                </c:pt>
                <c:pt idx="2251" formatCode="General">
                  <c:v>77.121052934743588</c:v>
                </c:pt>
                <c:pt idx="2252" formatCode="General">
                  <c:v>77.130938232959281</c:v>
                </c:pt>
                <c:pt idx="2253" formatCode="General">
                  <c:v>77.140827426147538</c:v>
                </c:pt>
                <c:pt idx="2254" formatCode="General">
                  <c:v>77.1507205276571</c:v>
                </c:pt>
                <c:pt idx="2255" formatCode="General">
                  <c:v>77.160617550882506</c:v>
                </c:pt>
                <c:pt idx="2256" formatCode="General">
                  <c:v>77.170518509264298</c:v>
                </c:pt>
                <c:pt idx="2257" formatCode="General">
                  <c:v>77.180423416289315</c:v>
                </c:pt>
                <c:pt idx="2258" formatCode="General">
                  <c:v>77.190332285490896</c:v>
                </c:pt>
                <c:pt idx="2259" formatCode="General">
                  <c:v>77.200245130449261</c:v>
                </c:pt>
                <c:pt idx="2260" formatCode="General">
                  <c:v>77.210161964791538</c:v>
                </c:pt>
                <c:pt idx="2261" formatCode="General">
                  <c:v>77.220082802192294</c:v>
                </c:pt>
                <c:pt idx="2262" formatCode="General">
                  <c:v>77.230007656373616</c:v>
                </c:pt>
                <c:pt idx="2263" formatCode="General">
                  <c:v>77.239936541105408</c:v>
                </c:pt>
                <c:pt idx="2264" formatCode="General">
                  <c:v>77.249869470205695</c:v>
                </c:pt>
                <c:pt idx="2265" formatCode="General">
                  <c:v>77.259806457540876</c:v>
                </c:pt>
                <c:pt idx="2266" formatCode="General">
                  <c:v>77.269747517025962</c:v>
                </c:pt>
                <c:pt idx="2267" formatCode="General">
                  <c:v>77.279692662624896</c:v>
                </c:pt>
                <c:pt idx="2268" formatCode="General">
                  <c:v>77.28964190835076</c:v>
                </c:pt>
                <c:pt idx="2269" formatCode="General">
                  <c:v>77.29959526826616</c:v>
                </c:pt>
                <c:pt idx="2270" formatCode="General">
                  <c:v>77.309552756483342</c:v>
                </c:pt>
                <c:pt idx="2271" formatCode="General">
                  <c:v>77.319514387164631</c:v>
                </c:pt>
                <c:pt idx="2272" formatCode="General">
                  <c:v>77.329480174522601</c:v>
                </c:pt>
                <c:pt idx="2273" formatCode="General">
                  <c:v>77.339450132820403</c:v>
                </c:pt>
                <c:pt idx="2274" formatCode="General">
                  <c:v>77.349424276372062</c:v>
                </c:pt>
                <c:pt idx="2275" formatCode="General">
                  <c:v>77.359402619542706</c:v>
                </c:pt>
                <c:pt idx="2276" formatCode="General">
                  <c:v>77.369385176748921</c:v>
                </c:pt>
                <c:pt idx="2277" formatCode="General">
                  <c:v>77.37937196245899</c:v>
                </c:pt>
                <c:pt idx="2278" formatCode="General">
                  <c:v>77.389362991193224</c:v>
                </c:pt>
                <c:pt idx="2279" formatCode="General">
                  <c:v>77.399358277524215</c:v>
                </c:pt>
                <c:pt idx="2280" formatCode="General">
                  <c:v>77.409357836077177</c:v>
                </c:pt>
                <c:pt idx="2281" formatCode="General">
                  <c:v>77.419361681530191</c:v>
                </c:pt>
                <c:pt idx="2282" formatCode="General">
                  <c:v>77.429369828614583</c:v>
                </c:pt>
                <c:pt idx="2283" formatCode="General">
                  <c:v>77.439382292115127</c:v>
                </c:pt>
                <c:pt idx="2284" formatCode="General">
                  <c:v>77.449399086870429</c:v>
                </c:pt>
                <c:pt idx="2285" formatCode="General">
                  <c:v>77.45942022777318</c:v>
                </c:pt>
                <c:pt idx="2286" formatCode="General">
                  <c:v>77.469445729770527</c:v>
                </c:pt>
                <c:pt idx="2287" formatCode="General">
                  <c:v>77.479475607864359</c:v>
                </c:pt>
                <c:pt idx="2288" formatCode="General">
                  <c:v>77.489509877111502</c:v>
                </c:pt>
                <c:pt idx="2289" formatCode="General">
                  <c:v>77.49954855262429</c:v>
                </c:pt>
                <c:pt idx="2290" formatCode="General">
                  <c:v>77.509591649570623</c:v>
                </c:pt>
                <c:pt idx="2291" formatCode="General">
                  <c:v>77.519639183174434</c:v>
                </c:pt>
                <c:pt idx="2292" formatCode="General">
                  <c:v>77.529691168715971</c:v>
                </c:pt>
                <c:pt idx="2293" formatCode="General">
                  <c:v>77.539747621532129</c:v>
                </c:pt>
                <c:pt idx="2294" formatCode="General">
                  <c:v>77.549808557016775</c:v>
                </c:pt>
                <c:pt idx="2295" formatCode="General">
                  <c:v>77.559873990621043</c:v>
                </c:pt>
                <c:pt idx="2296" formatCode="General">
                  <c:v>77.569943937853722</c:v>
                </c:pt>
                <c:pt idx="2297" formatCode="General">
                  <c:v>77.580018414281582</c:v>
                </c:pt>
                <c:pt idx="2298" formatCode="General">
                  <c:v>77.590097435529643</c:v>
                </c:pt>
                <c:pt idx="2299" formatCode="General">
                  <c:v>77.600181017281614</c:v>
                </c:pt>
                <c:pt idx="2300" formatCode="General">
                  <c:v>77.610269175280123</c:v>
                </c:pt>
                <c:pt idx="2301" formatCode="General">
                  <c:v>77.620361925327174</c:v>
                </c:pt>
                <c:pt idx="2302" formatCode="General">
                  <c:v>77.630459283284424</c:v>
                </c:pt>
                <c:pt idx="2303" formatCode="General">
                  <c:v>77.640561265073515</c:v>
                </c:pt>
                <c:pt idx="2304" formatCode="General">
                  <c:v>77.650667886676473</c:v>
                </c:pt>
                <c:pt idx="2305" formatCode="General">
                  <c:v>77.660779164136088</c:v>
                </c:pt>
                <c:pt idx="2306" formatCode="General">
                  <c:v>77.67089511355617</c:v>
                </c:pt>
                <c:pt idx="2307" formatCode="General">
                  <c:v>77.681015751101967</c:v>
                </c:pt>
                <c:pt idx="2308" formatCode="General">
                  <c:v>77.691141093000553</c:v>
                </c:pt>
                <c:pt idx="2309" formatCode="General">
                  <c:v>77.701271155541164</c:v>
                </c:pt>
                <c:pt idx="2310" formatCode="General">
                  <c:v>77.711405955075534</c:v>
                </c:pt>
                <c:pt idx="2311" formatCode="General">
                  <c:v>77.721545508018295</c:v>
                </c:pt>
                <c:pt idx="2312" formatCode="General">
                  <c:v>77.731689830847372</c:v>
                </c:pt>
                <c:pt idx="2313" formatCode="General">
                  <c:v>77.74183894010433</c:v>
                </c:pt>
                <c:pt idx="2314" formatCode="General">
                  <c:v>77.751992852394707</c:v>
                </c:pt>
                <c:pt idx="2315" formatCode="General">
                  <c:v>77.762151584388519</c:v>
                </c:pt>
                <c:pt idx="2316" formatCode="General">
                  <c:v>77.772315152820525</c:v>
                </c:pt>
                <c:pt idx="2317" formatCode="General">
                  <c:v>77.782483574490627</c:v>
                </c:pt>
                <c:pt idx="2318" formatCode="General">
                  <c:v>77.792656866264309</c:v>
                </c:pt>
                <c:pt idx="2319" formatCode="General">
                  <c:v>77.802835045073053</c:v>
                </c:pt>
                <c:pt idx="2320" formatCode="General">
                  <c:v>77.813018127914589</c:v>
                </c:pt>
                <c:pt idx="2321" formatCode="General">
                  <c:v>77.823206131853482</c:v>
                </c:pt>
                <c:pt idx="2322" formatCode="General">
                  <c:v>77.833399074021386</c:v>
                </c:pt>
                <c:pt idx="2323" formatCode="General">
                  <c:v>77.843596971617544</c:v>
                </c:pt>
                <c:pt idx="2324" formatCode="General">
                  <c:v>77.853799841909094</c:v>
                </c:pt>
                <c:pt idx="2325" formatCode="General">
                  <c:v>77.864007702231575</c:v>
                </c:pt>
                <c:pt idx="2326" formatCode="General">
                  <c:v>77.874220569989305</c:v>
                </c:pt>
                <c:pt idx="2327" formatCode="General">
                  <c:v>77.88443846265578</c:v>
                </c:pt>
                <c:pt idx="2328" formatCode="General">
                  <c:v>77.894661397774101</c:v>
                </c:pt>
                <c:pt idx="2329" formatCode="General">
                  <c:v>77.904889392957429</c:v>
                </c:pt>
                <c:pt idx="2330" formatCode="General">
                  <c:v>77.915122465889368</c:v>
                </c:pt>
                <c:pt idx="2331" formatCode="General">
                  <c:v>77.925360634324377</c:v>
                </c:pt>
                <c:pt idx="2332" formatCode="General">
                  <c:v>77.935603916088311</c:v>
                </c:pt>
                <c:pt idx="2333" formatCode="General">
                  <c:v>77.945852329078704</c:v>
                </c:pt>
                <c:pt idx="2334" formatCode="General">
                  <c:v>77.956105891265295</c:v>
                </c:pt>
                <c:pt idx="2335" formatCode="General">
                  <c:v>77.966364620690499</c:v>
                </c:pt>
                <c:pt idx="2336" formatCode="General">
                  <c:v>77.976628535469771</c:v>
                </c:pt>
                <c:pt idx="2337" formatCode="General">
                  <c:v>77.986897653792127</c:v>
                </c:pt>
                <c:pt idx="2338" formatCode="General">
                  <c:v>77.997171993920503</c:v>
                </c:pt>
                <c:pt idx="2339" formatCode="General">
                  <c:v>78.007451574192331</c:v>
                </c:pt>
                <c:pt idx="2340" formatCode="General">
                  <c:v>78.017736413019932</c:v>
                </c:pt>
                <c:pt idx="2341" formatCode="General">
                  <c:v>78.028026528890948</c:v>
                </c:pt>
                <c:pt idx="2342" formatCode="General">
                  <c:v>78.038321940368874</c:v>
                </c:pt>
                <c:pt idx="2343" formatCode="General">
                  <c:v>78.048622666093507</c:v>
                </c:pt>
                <c:pt idx="2344" formatCode="General">
                  <c:v>78.058928724781367</c:v>
                </c:pt>
                <c:pt idx="2345" formatCode="General">
                  <c:v>78.069240135226266</c:v>
                </c:pt>
                <c:pt idx="2346" formatCode="General">
                  <c:v>78.079556916299723</c:v>
                </c:pt>
                <c:pt idx="2347" formatCode="General">
                  <c:v>78.089879086951427</c:v>
                </c:pt>
                <c:pt idx="2348" formatCode="General">
                  <c:v>78.100206666209857</c:v>
                </c:pt>
                <c:pt idx="2349" formatCode="General">
                  <c:v>78.110539673182586</c:v>
                </c:pt>
                <c:pt idx="2350" formatCode="General">
                  <c:v>78.12087812705694</c:v>
                </c:pt>
                <c:pt idx="2351" formatCode="General">
                  <c:v>78.131222047100408</c:v>
                </c:pt>
                <c:pt idx="2352" formatCode="General">
                  <c:v>78.141571452661154</c:v>
                </c:pt>
                <c:pt idx="2353" formatCode="General">
                  <c:v>78.151926363168556</c:v>
                </c:pt>
                <c:pt idx="2354" formatCode="General">
                  <c:v>78.162286798133707</c:v>
                </c:pt>
                <c:pt idx="2355" formatCode="General">
                  <c:v>78.172652777149935</c:v>
                </c:pt>
                <c:pt idx="2356" formatCode="General">
                  <c:v>78.183024319893278</c:v>
                </c:pt>
                <c:pt idx="2357" formatCode="General">
                  <c:v>78.193401446123076</c:v>
                </c:pt>
                <c:pt idx="2358" formatCode="General">
                  <c:v>78.203784175682472</c:v>
                </c:pt>
                <c:pt idx="2359" formatCode="General">
                  <c:v>78.214172528498906</c:v>
                </c:pt>
                <c:pt idx="2360" formatCode="General">
                  <c:v>78.224566524584745</c:v>
                </c:pt>
                <c:pt idx="2361" formatCode="General">
                  <c:v>78.234966184037702</c:v>
                </c:pt>
                <c:pt idx="2362" formatCode="General">
                  <c:v>78.245371527041485</c:v>
                </c:pt>
                <c:pt idx="2363" formatCode="General">
                  <c:v>78.255782573866313</c:v>
                </c:pt>
                <c:pt idx="2364" formatCode="General">
                  <c:v>78.266199344869406</c:v>
                </c:pt>
                <c:pt idx="2365" formatCode="General">
                  <c:v>78.276621860495695</c:v>
                </c:pt>
                <c:pt idx="2366" formatCode="General">
                  <c:v>78.287050141278229</c:v>
                </c:pt>
                <c:pt idx="2367" formatCode="General">
                  <c:v>78.297484207838821</c:v>
                </c:pt>
                <c:pt idx="2368" formatCode="General">
                  <c:v>78.307924080888583</c:v>
                </c:pt>
                <c:pt idx="2369" formatCode="General">
                  <c:v>78.318369781228611</c:v>
                </c:pt>
                <c:pt idx="2370" formatCode="General">
                  <c:v>78.328821329750383</c:v>
                </c:pt>
                <c:pt idx="2371" formatCode="General">
                  <c:v>78.339278747436495</c:v>
                </c:pt>
                <c:pt idx="2372" formatCode="General">
                  <c:v>78.349742055361205</c:v>
                </c:pt>
                <c:pt idx="2373" formatCode="General">
                  <c:v>78.360211274690997</c:v>
                </c:pt>
                <c:pt idx="2374" formatCode="General">
                  <c:v>78.370686426685253</c:v>
                </c:pt>
                <c:pt idx="2375" formatCode="General">
                  <c:v>78.381167532696793</c:v>
                </c:pt>
                <c:pt idx="2376" formatCode="General">
                  <c:v>78.391654614172509</c:v>
                </c:pt>
                <c:pt idx="2377" formatCode="General">
                  <c:v>78.402147692653983</c:v>
                </c:pt>
                <c:pt idx="2378" formatCode="General">
                  <c:v>78.412646789778151</c:v>
                </c:pt>
                <c:pt idx="2379" formatCode="General">
                  <c:v>78.423151927277814</c:v>
                </c:pt>
                <c:pt idx="2380" formatCode="General">
                  <c:v>78.43366312698241</c:v>
                </c:pt>
                <c:pt idx="2381" formatCode="General">
                  <c:v>78.444180410818532</c:v>
                </c:pt>
                <c:pt idx="2382" formatCode="General">
                  <c:v>78.454703800810663</c:v>
                </c:pt>
                <c:pt idx="2383" formatCode="General">
                  <c:v>78.465233319081747</c:v>
                </c:pt>
                <c:pt idx="2384" formatCode="General">
                  <c:v>78.475768987853897</c:v>
                </c:pt>
                <c:pt idx="2385" formatCode="General">
                  <c:v>78.486310829449039</c:v>
                </c:pt>
                <c:pt idx="2386" formatCode="General">
                  <c:v>78.496858866289557</c:v>
                </c:pt>
                <c:pt idx="2387" formatCode="General">
                  <c:v>78.507413120898974</c:v>
                </c:pt>
                <c:pt idx="2388" formatCode="General">
                  <c:v>78.517973615902648</c:v>
                </c:pt>
                <c:pt idx="2389" formatCode="General">
                  <c:v>78.528540374028381</c:v>
                </c:pt>
                <c:pt idx="2390" formatCode="General">
                  <c:v>78.53911341810722</c:v>
                </c:pt>
                <c:pt idx="2391" formatCode="General">
                  <c:v>78.549692771074078</c:v>
                </c:pt>
                <c:pt idx="2392" formatCode="General">
                  <c:v>78.560278455968401</c:v>
                </c:pt>
                <c:pt idx="2393" formatCode="General">
                  <c:v>78.57087049593494</c:v>
                </c:pt>
                <c:pt idx="2394" formatCode="General">
                  <c:v>78.58146891422443</c:v>
                </c:pt>
                <c:pt idx="2395" formatCode="General">
                  <c:v>78.592073734194315</c:v>
                </c:pt>
                <c:pt idx="2396" formatCode="General">
                  <c:v>78.602684979309458</c:v>
                </c:pt>
                <c:pt idx="2397" formatCode="General">
                  <c:v>78.613302673142869</c:v>
                </c:pt>
                <c:pt idx="2398" formatCode="General">
                  <c:v>78.623926839376452</c:v>
                </c:pt>
                <c:pt idx="2399" formatCode="General">
                  <c:v>78.634557501801766</c:v>
                </c:pt>
                <c:pt idx="2400" formatCode="General">
                  <c:v>78.645194684320714</c:v>
                </c:pt>
                <c:pt idx="2401" formatCode="General">
                  <c:v>78.655838410946316</c:v>
                </c:pt>
                <c:pt idx="2402" formatCode="General">
                  <c:v>78.666488705803559</c:v>
                </c:pt>
                <c:pt idx="2403" formatCode="General">
                  <c:v>78.677145593129993</c:v>
                </c:pt>
                <c:pt idx="2404" formatCode="General">
                  <c:v>78.68780909727667</c:v>
                </c:pt>
                <c:pt idx="2405" formatCode="General">
                  <c:v>78.698479242708828</c:v>
                </c:pt>
                <c:pt idx="2406" formatCode="General">
                  <c:v>78.709156054006698</c:v>
                </c:pt>
                <c:pt idx="2407" formatCode="General">
                  <c:v>78.719839555866329</c:v>
                </c:pt>
                <c:pt idx="2408" formatCode="General">
                  <c:v>78.730529773100344</c:v>
                </c:pt>
                <c:pt idx="2409" formatCode="General">
                  <c:v>78.741226730638758</c:v>
                </c:pt>
                <c:pt idx="2410" formatCode="General">
                  <c:v>78.751930453529823</c:v>
                </c:pt>
                <c:pt idx="2411" formatCode="General">
                  <c:v>78.76264096694085</c:v>
                </c:pt>
                <c:pt idx="2412" formatCode="General">
                  <c:v>78.773358296158975</c:v>
                </c:pt>
                <c:pt idx="2413" formatCode="General">
                  <c:v>78.784082466592068</c:v>
                </c:pt>
                <c:pt idx="2414" formatCode="General">
                  <c:v>78.794813503769561</c:v>
                </c:pt>
                <c:pt idx="2415" formatCode="General">
                  <c:v>78.80555143334324</c:v>
                </c:pt>
                <c:pt idx="2416" formatCode="General">
                  <c:v>78.816296281088185</c:v>
                </c:pt>
                <c:pt idx="2417" formatCode="General">
                  <c:v>78.827048072903622</c:v>
                </c:pt>
                <c:pt idx="2418" formatCode="General">
                  <c:v>78.837806834813733</c:v>
                </c:pt>
                <c:pt idx="2419" formatCode="General">
                  <c:v>78.848572592968637</c:v>
                </c:pt>
                <c:pt idx="2420" formatCode="General">
                  <c:v>78.859345373645183</c:v>
                </c:pt>
                <c:pt idx="2421" formatCode="General">
                  <c:v>78.870125203247923</c:v>
                </c:pt>
                <c:pt idx="2422" formatCode="General">
                  <c:v>78.880912108309985</c:v>
                </c:pt>
                <c:pt idx="2423" formatCode="General">
                  <c:v>78.891706115493974</c:v>
                </c:pt>
                <c:pt idx="2424" formatCode="General">
                  <c:v>78.902507251592937</c:v>
                </c:pt>
                <c:pt idx="2425" formatCode="General">
                  <c:v>78.913315543531255</c:v>
                </c:pt>
                <c:pt idx="2426" formatCode="General">
                  <c:v>78.924131018365586</c:v>
                </c:pt>
                <c:pt idx="2427" formatCode="General">
                  <c:v>78.934953703285842</c:v>
                </c:pt>
                <c:pt idx="2428" formatCode="General">
                  <c:v>78.945783625616158</c:v>
                </c:pt>
                <c:pt idx="2429" formatCode="General">
                  <c:v>78.956620812815785</c:v>
                </c:pt>
                <c:pt idx="2430" formatCode="General">
                  <c:v>78.967465292480085</c:v>
                </c:pt>
                <c:pt idx="2431" formatCode="General">
                  <c:v>78.978317092341584</c:v>
                </c:pt>
                <c:pt idx="2432" formatCode="General">
                  <c:v>78.989176240270936</c:v>
                </c:pt>
                <c:pt idx="2433" formatCode="General">
                  <c:v>79.000042764277822</c:v>
                </c:pt>
                <c:pt idx="2434" formatCode="General">
                  <c:v>79.010916692512126</c:v>
                </c:pt>
                <c:pt idx="2435" formatCode="General">
                  <c:v>79.021798053264831</c:v>
                </c:pt>
                <c:pt idx="2436" formatCode="General">
                  <c:v>79.032686874969087</c:v>
                </c:pt>
                <c:pt idx="2437" formatCode="General">
                  <c:v>79.043583186201275</c:v>
                </c:pt>
                <c:pt idx="2438" formatCode="General">
                  <c:v>79.054487015682028</c:v>
                </c:pt>
                <c:pt idx="2439" formatCode="General">
                  <c:v>79.065398392277288</c:v>
                </c:pt>
                <c:pt idx="2440" formatCode="General">
                  <c:v>79.076317344999367</c:v>
                </c:pt>
                <c:pt idx="2441" formatCode="General">
                  <c:v>79.087243903008073</c:v>
                </c:pt>
                <c:pt idx="2442" formatCode="General">
                  <c:v>79.098178095611729</c:v>
                </c:pt>
                <c:pt idx="2443" formatCode="General">
                  <c:v>79.109119952268344</c:v>
                </c:pt>
                <c:pt idx="2444" formatCode="General">
                  <c:v>79.120069502586631</c:v>
                </c:pt>
                <c:pt idx="2445" formatCode="General">
                  <c:v>79.131026776327261</c:v>
                </c:pt>
                <c:pt idx="2446" formatCode="General">
                  <c:v>79.141991803403798</c:v>
                </c:pt>
                <c:pt idx="2447" formatCode="General">
                  <c:v>79.15296461388408</c:v>
                </c:pt>
                <c:pt idx="2448" formatCode="General">
                  <c:v>79.163945237991143</c:v>
                </c:pt>
                <c:pt idx="2449" formatCode="General">
                  <c:v>79.17493370610454</c:v>
                </c:pt>
                <c:pt idx="2450" formatCode="General">
                  <c:v>79.185930048761449</c:v>
                </c:pt>
                <c:pt idx="2451" formatCode="General">
                  <c:v>79.196934296657801</c:v>
                </c:pt>
                <c:pt idx="2452" formatCode="General">
                  <c:v>79.207946480649667</c:v>
                </c:pt>
                <c:pt idx="2453" formatCode="General">
                  <c:v>79.218966631754228</c:v>
                </c:pt>
                <c:pt idx="2454" formatCode="General">
                  <c:v>79.229994781151149</c:v>
                </c:pt>
                <c:pt idx="2455" formatCode="General">
                  <c:v>79.241030960183764</c:v>
                </c:pt>
                <c:pt idx="2456" formatCode="General">
                  <c:v>79.252075200360323</c:v>
                </c:pt>
                <c:pt idx="2457" formatCode="General">
                  <c:v>79.263127533355245</c:v>
                </c:pt>
                <c:pt idx="2458" formatCode="General">
                  <c:v>79.274187991010379</c:v>
                </c:pt>
                <c:pt idx="2459" formatCode="General">
                  <c:v>79.285256605336272</c:v>
                </c:pt>
                <c:pt idx="2460" formatCode="General">
                  <c:v>79.29633340851349</c:v>
                </c:pt>
                <c:pt idx="2461" formatCode="General">
                  <c:v>79.307418432893925</c:v>
                </c:pt>
                <c:pt idx="2462" formatCode="General">
                  <c:v>79.31851171100206</c:v>
                </c:pt>
                <c:pt idx="2463" formatCode="General">
                  <c:v>79.329613275536346</c:v>
                </c:pt>
                <c:pt idx="2464" formatCode="General">
                  <c:v>79.340723159370555</c:v>
                </c:pt>
                <c:pt idx="2465" formatCode="General">
                  <c:v>79.35184139555507</c:v>
                </c:pt>
                <c:pt idx="2466" formatCode="General">
                  <c:v>79.362968017318309</c:v>
                </c:pt>
                <c:pt idx="2467" formatCode="General">
                  <c:v>79.374103058068116</c:v>
                </c:pt>
                <c:pt idx="2468" formatCode="General">
                  <c:v>79.385246551393138</c:v>
                </c:pt>
                <c:pt idx="2469" formatCode="General">
                  <c:v>79.396398531064193</c:v>
                </c:pt>
                <c:pt idx="2470" formatCode="General">
                  <c:v>79.407559031035774</c:v>
                </c:pt>
                <c:pt idx="2471" formatCode="General">
                  <c:v>79.418728085447427</c:v>
                </c:pt>
                <c:pt idx="2472" formatCode="General">
                  <c:v>79.429905728625229</c:v>
                </c:pt>
                <c:pt idx="2473" formatCode="General">
                  <c:v>79.441091995083255</c:v>
                </c:pt>
                <c:pt idx="2474" formatCode="General">
                  <c:v>79.452286919525065</c:v>
                </c:pt>
                <c:pt idx="2475" formatCode="General">
                  <c:v>79.463490536845157</c:v>
                </c:pt>
                <c:pt idx="2476" formatCode="General">
                  <c:v>79.474702882130558</c:v>
                </c:pt>
                <c:pt idx="2477" formatCode="General">
                  <c:v>79.485923990662286</c:v>
                </c:pt>
                <c:pt idx="2478" formatCode="General">
                  <c:v>79.497153897916903</c:v>
                </c:pt>
                <c:pt idx="2479" formatCode="General">
                  <c:v>79.5083926395681</c:v>
                </c:pt>
                <c:pt idx="2480" formatCode="General">
                  <c:v>79.519640251488241</c:v>
                </c:pt>
                <c:pt idx="2481" formatCode="General">
                  <c:v>79.530896769749987</c:v>
                </c:pt>
                <c:pt idx="2482" formatCode="General">
                  <c:v>79.542162230627881</c:v>
                </c:pt>
                <c:pt idx="2483" formatCode="General">
                  <c:v>79.553436670599964</c:v>
                </c:pt>
                <c:pt idx="2484" formatCode="General">
                  <c:v>79.564720126349386</c:v>
                </c:pt>
                <c:pt idx="2485" formatCode="General">
                  <c:v>79.576012634766172</c:v>
                </c:pt>
                <c:pt idx="2486" formatCode="General">
                  <c:v>79.587314232948771</c:v>
                </c:pt>
                <c:pt idx="2487" formatCode="General">
                  <c:v>79.598624958205832</c:v>
                </c:pt>
                <c:pt idx="2488" formatCode="General">
                  <c:v>79.60994484805785</c:v>
                </c:pt>
                <c:pt idx="2489" formatCode="General">
                  <c:v>79.621273940238936</c:v>
                </c:pt>
                <c:pt idx="2490" formatCode="General">
                  <c:v>79.632612272698523</c:v>
                </c:pt>
                <c:pt idx="2491" formatCode="General">
                  <c:v>79.643959883603173</c:v>
                </c:pt>
                <c:pt idx="2492" formatCode="General">
                  <c:v>79.655316811338352</c:v>
                </c:pt>
                <c:pt idx="2493" formatCode="General">
                  <c:v>79.666683094510176</c:v>
                </c:pt>
                <c:pt idx="2494" formatCode="General">
                  <c:v>79.678058771947278</c:v>
                </c:pt>
                <c:pt idx="2495" formatCode="General">
                  <c:v>79.689443882702619</c:v>
                </c:pt>
                <c:pt idx="2496" formatCode="General">
                  <c:v>79.700838466055387</c:v>
                </c:pt>
                <c:pt idx="2497" formatCode="General">
                  <c:v>79.712242561512824</c:v>
                </c:pt>
                <c:pt idx="2498" formatCode="General">
                  <c:v>79.72365620881213</c:v>
                </c:pt>
                <c:pt idx="2499" formatCode="General">
                  <c:v>79.735079447922431</c:v>
                </c:pt>
                <c:pt idx="2500" formatCode="General">
                  <c:v>79.746512319046616</c:v>
                </c:pt>
                <c:pt idx="2501" formatCode="General">
                  <c:v>79.757954862623379</c:v>
                </c:pt>
                <c:pt idx="2502" formatCode="General">
                  <c:v>79.769407119329188</c:v>
                </c:pt>
                <c:pt idx="2503" formatCode="General">
                  <c:v>79.780869130080234</c:v>
                </c:pt>
                <c:pt idx="2504" formatCode="General">
                  <c:v>79.792340936034535</c:v>
                </c:pt>
                <c:pt idx="2505" formatCode="General">
                  <c:v>79.803822578593852</c:v>
                </c:pt>
                <c:pt idx="2506" formatCode="General">
                  <c:v>79.815314099405853</c:v>
                </c:pt>
                <c:pt idx="2507" formatCode="General">
                  <c:v>79.826815540366255</c:v>
                </c:pt>
                <c:pt idx="2508" formatCode="General">
                  <c:v>79.838326943620743</c:v>
                </c:pt>
                <c:pt idx="2509" formatCode="General">
                  <c:v>79.84984835156726</c:v>
                </c:pt>
                <c:pt idx="2510" formatCode="General">
                  <c:v>79.861379806858096</c:v>
                </c:pt>
                <c:pt idx="2511" formatCode="General">
                  <c:v>79.872921352402159</c:v>
                </c:pt>
                <c:pt idx="2512" formatCode="General">
                  <c:v>79.884473031366994</c:v>
                </c:pt>
                <c:pt idx="2513" formatCode="General">
                  <c:v>79.896034887181187</c:v>
                </c:pt>
                <c:pt idx="2514" formatCode="General">
                  <c:v>79.907606963536566</c:v>
                </c:pt>
                <c:pt idx="2515" formatCode="General">
                  <c:v>79.9191893043904</c:v>
                </c:pt>
                <c:pt idx="2516" formatCode="General">
                  <c:v>79.930781953967781</c:v>
                </c:pt>
                <c:pt idx="2517" formatCode="General">
                  <c:v>79.942384956763988</c:v>
                </c:pt>
                <c:pt idx="2518" formatCode="General">
                  <c:v>79.953998357546723</c:v>
                </c:pt>
                <c:pt idx="2519" formatCode="General">
                  <c:v>79.965622201358585</c:v>
                </c:pt>
                <c:pt idx="2520" formatCode="General">
                  <c:v>79.977256533519395</c:v>
                </c:pt>
                <c:pt idx="2521" formatCode="General">
                  <c:v>79.988901399628716</c:v>
                </c:pt>
                <c:pt idx="2522" formatCode="General">
                  <c:v>80.000556845568255</c:v>
                </c:pt>
                <c:pt idx="2523" formatCode="General">
                  <c:v>80.012222917504417</c:v>
                </c:pt>
                <c:pt idx="2524" formatCode="General">
                  <c:v>80.023899661890681</c:v>
                </c:pt>
                <c:pt idx="2525" formatCode="General">
                  <c:v>80.035587125470286</c:v>
                </c:pt>
                <c:pt idx="2526" formatCode="General">
                  <c:v>80.04728535527876</c:v>
                </c:pt>
                <c:pt idx="2527" formatCode="General">
                  <c:v>80.058994398646476</c:v>
                </c:pt>
                <c:pt idx="2528" formatCode="General">
                  <c:v>80.07071430320137</c:v>
                </c:pt>
                <c:pt idx="2529" formatCode="General">
                  <c:v>80.082445116871511</c:v>
                </c:pt>
                <c:pt idx="2530" formatCode="General">
                  <c:v>80.09418688788783</c:v>
                </c:pt>
                <c:pt idx="2531" formatCode="General">
                  <c:v>80.105939664786888</c:v>
                </c:pt>
                <c:pt idx="2532" formatCode="General">
                  <c:v>80.117703496413569</c:v>
                </c:pt>
                <c:pt idx="2533" formatCode="General">
                  <c:v>80.129478431923872</c:v>
                </c:pt>
                <c:pt idx="2534" formatCode="General">
                  <c:v>80.141264520787772</c:v>
                </c:pt>
                <c:pt idx="2535" formatCode="General">
                  <c:v>80.153061812792018</c:v>
                </c:pt>
                <c:pt idx="2536" formatCode="General">
                  <c:v>80.164870358043075</c:v>
                </c:pt>
                <c:pt idx="2537" formatCode="General">
                  <c:v>80.176690206969951</c:v>
                </c:pt>
                <c:pt idx="2538" formatCode="General">
                  <c:v>80.188521410327283</c:v>
                </c:pt>
                <c:pt idx="2539" formatCode="General">
                  <c:v>80.20036401919819</c:v>
                </c:pt>
                <c:pt idx="2540" formatCode="General">
                  <c:v>80.21221808499736</c:v>
                </c:pt>
                <c:pt idx="2541" formatCode="General">
                  <c:v>80.224083659474104</c:v>
                </c:pt>
                <c:pt idx="2542" formatCode="General">
                  <c:v>80.235960794715439</c:v>
                </c:pt>
                <c:pt idx="2543" formatCode="General">
                  <c:v>80.247849543149258</c:v>
                </c:pt>
                <c:pt idx="2544" formatCode="General">
                  <c:v>80.259749957547356</c:v>
                </c:pt>
                <c:pt idx="2545" formatCode="General">
                  <c:v>80.271662091028858</c:v>
                </c:pt>
                <c:pt idx="2546" formatCode="General">
                  <c:v>80.283585997063284</c:v>
                </c:pt>
                <c:pt idx="2547" formatCode="General">
                  <c:v>80.295521729473876</c:v>
                </c:pt>
                <c:pt idx="2548" formatCode="General">
                  <c:v>80.307469342440939</c:v>
                </c:pt>
                <c:pt idx="2549" formatCode="General">
                  <c:v>80.319428890505193</c:v>
                </c:pt>
                <c:pt idx="2550" formatCode="General">
                  <c:v>80.331400428571172</c:v>
                </c:pt>
                <c:pt idx="2551" formatCode="General">
                  <c:v>80.343384011910686</c:v>
                </c:pt>
                <c:pt idx="2552" formatCode="General">
                  <c:v>80.355379696166253</c:v>
                </c:pt>
                <c:pt idx="2553" formatCode="General">
                  <c:v>80.367387537354674</c:v>
                </c:pt>
                <c:pt idx="2554" formatCode="General">
                  <c:v>80.37940759187056</c:v>
                </c:pt>
                <c:pt idx="2555" formatCode="General">
                  <c:v>80.39143991649</c:v>
                </c:pt>
                <c:pt idx="2556" formatCode="General">
                  <c:v>80.403484568374182</c:v>
                </c:pt>
                <c:pt idx="2557" formatCode="General">
                  <c:v>80.415541605073074</c:v>
                </c:pt>
                <c:pt idx="2558" formatCode="General">
                  <c:v>80.427611084529232</c:v>
                </c:pt>
                <c:pt idx="2559" formatCode="General">
                  <c:v>80.439693065081528</c:v>
                </c:pt>
                <c:pt idx="2560" formatCode="General">
                  <c:v>80.451787605468994</c:v>
                </c:pt>
                <c:pt idx="2561" formatCode="General">
                  <c:v>80.463894764834819</c:v>
                </c:pt>
                <c:pt idx="2562" formatCode="General">
                  <c:v>80.476014602730132</c:v>
                </c:pt>
                <c:pt idx="2563" formatCode="General">
                  <c:v>80.488147179118087</c:v>
                </c:pt>
                <c:pt idx="2564" formatCode="General">
                  <c:v>80.500292554377822</c:v>
                </c:pt>
                <c:pt idx="2565" formatCode="General">
                  <c:v>80.512450789308645</c:v>
                </c:pt>
                <c:pt idx="2566" formatCode="General">
                  <c:v>80.524621945134115</c:v>
                </c:pt>
                <c:pt idx="2567" formatCode="General">
                  <c:v>80.536806083506193</c:v>
                </c:pt>
                <c:pt idx="2568" formatCode="General">
                  <c:v>80.549003266509544</c:v>
                </c:pt>
                <c:pt idx="2569" formatCode="General">
                  <c:v>80.561213556665834</c:v>
                </c:pt>
                <c:pt idx="2570" formatCode="General">
                  <c:v>80.573437016938058</c:v>
                </c:pt>
                <c:pt idx="2571" formatCode="General">
                  <c:v>80.585673710734895</c:v>
                </c:pt>
                <c:pt idx="2572" formatCode="General">
                  <c:v>80.597923701915306</c:v>
                </c:pt>
                <c:pt idx="2573" formatCode="General">
                  <c:v>80.610187054792917</c:v>
                </c:pt>
                <c:pt idx="2574" formatCode="General">
                  <c:v>80.622463834140675</c:v>
                </c:pt>
                <c:pt idx="2575" formatCode="General">
                  <c:v>80.634754105195455</c:v>
                </c:pt>
                <c:pt idx="2576" formatCode="General">
                  <c:v>80.647057933662779</c:v>
                </c:pt>
                <c:pt idx="2577" formatCode="General">
                  <c:v>80.65937538572156</c:v>
                </c:pt>
                <c:pt idx="2578" formatCode="General">
                  <c:v>80.671706528028906</c:v>
                </c:pt>
                <c:pt idx="2579" formatCode="General">
                  <c:v>80.684051427725038</c:v>
                </c:pt>
                <c:pt idx="2580" formatCode="General">
                  <c:v>80.69641015243819</c:v>
                </c:pt>
                <c:pt idx="2581" formatCode="General">
                  <c:v>80.708782770289716</c:v>
                </c:pt>
                <c:pt idx="2582" formatCode="General">
                  <c:v>80.721169349899029</c:v>
                </c:pt>
                <c:pt idx="2583" formatCode="General">
                  <c:v>80.733569960388877</c:v>
                </c:pt>
                <c:pt idx="2584" formatCode="General">
                  <c:v>80.745984671390445</c:v>
                </c:pt>
                <c:pt idx="2585" formatCode="General">
                  <c:v>80.758413553048726</c:v>
                </c:pt>
                <c:pt idx="2586" formatCode="General">
                  <c:v>80.770856676027847</c:v>
                </c:pt>
                <c:pt idx="2587" formatCode="General">
                  <c:v>80.783314111516447</c:v>
                </c:pt>
                <c:pt idx="2588" formatCode="General">
                  <c:v>80.795785931233198</c:v>
                </c:pt>
                <c:pt idx="2589" formatCode="General">
                  <c:v>80.808272207432466</c:v>
                </c:pt>
                <c:pt idx="2590" formatCode="General">
                  <c:v>80.820773012909839</c:v>
                </c:pt>
                <c:pt idx="2591" formatCode="General">
                  <c:v>80.833288421007836</c:v>
                </c:pt>
                <c:pt idx="2592" formatCode="General">
                  <c:v>80.845818505621821</c:v>
                </c:pt>
                <c:pt idx="2593" formatCode="General">
                  <c:v>80.858363341205816</c:v>
                </c:pt>
                <c:pt idx="2594" formatCode="General">
                  <c:v>80.870923002778412</c:v>
                </c:pt>
                <c:pt idx="2595" formatCode="General">
                  <c:v>80.883497565928934</c:v>
                </c:pt>
                <c:pt idx="2596" formatCode="General">
                  <c:v>80.89608710682343</c:v>
                </c:pt>
                <c:pt idx="2597" formatCode="General">
                  <c:v>80.908691702210945</c:v>
                </c:pt>
                <c:pt idx="2598" formatCode="General">
                  <c:v>80.921311429429835</c:v>
                </c:pt>
                <c:pt idx="2599" formatCode="General">
                  <c:v>80.933946366414091</c:v>
                </c:pt>
                <c:pt idx="2600" formatCode="General">
                  <c:v>80.946596591699844</c:v>
                </c:pt>
                <c:pt idx="2601" formatCode="General">
                  <c:v>80.959262184431921</c:v>
                </c:pt>
                <c:pt idx="2602" formatCode="General">
                  <c:v>80.971943224370435</c:v>
                </c:pt>
                <c:pt idx="2603" formatCode="General">
                  <c:v>80.984639791897663</c:v>
                </c:pt>
                <c:pt idx="2604" formatCode="General">
                  <c:v>80.997351968024773</c:v>
                </c:pt>
                <c:pt idx="2605" formatCode="General">
                  <c:v>81.010079834398724</c:v>
                </c:pt>
                <c:pt idx="2606" formatCode="General">
                  <c:v>81.02282347330943</c:v>
                </c:pt>
                <c:pt idx="2607" formatCode="General">
                  <c:v>81.035582967696811</c:v>
                </c:pt>
                <c:pt idx="2608" formatCode="General">
                  <c:v>81.04835840115804</c:v>
                </c:pt>
                <c:pt idx="2609" formatCode="General">
                  <c:v>81.061149857954845</c:v>
                </c:pt>
                <c:pt idx="2610" formatCode="General">
                  <c:v>81.073957423021042</c:v>
                </c:pt>
                <c:pt idx="2611" formatCode="General">
                  <c:v>81.086781181969968</c:v>
                </c:pt>
                <c:pt idx="2612" formatCode="General">
                  <c:v>81.09962122110224</c:v>
                </c:pt>
                <c:pt idx="2613" formatCode="General">
                  <c:v>81.112477627413455</c:v>
                </c:pt>
                <c:pt idx="2614" formatCode="General">
                  <c:v>81.125350488602137</c:v>
                </c:pt>
                <c:pt idx="2615" formatCode="General">
                  <c:v>81.138239893077625</c:v>
                </c:pt>
                <c:pt idx="2616" formatCode="General">
                  <c:v>81.151145929968322</c:v>
                </c:pt>
                <c:pt idx="2617" formatCode="General">
                  <c:v>81.164068689129849</c:v>
                </c:pt>
                <c:pt idx="2618" formatCode="General">
                  <c:v>81.177008261153347</c:v>
                </c:pt>
                <c:pt idx="2619" formatCode="General">
                  <c:v>81.189964737374098</c:v>
                </c:pt>
                <c:pt idx="2620" formatCode="General">
                  <c:v>81.20293820987996</c:v>
                </c:pt>
                <c:pt idx="2621" formatCode="General">
                  <c:v>81.215928771520225</c:v>
                </c:pt>
                <c:pt idx="2622" formatCode="General">
                  <c:v>81.228936515914413</c:v>
                </c:pt>
                <c:pt idx="2623" formatCode="General">
                  <c:v>81.241961537461279</c:v>
                </c:pt>
                <c:pt idx="2624" formatCode="General">
                  <c:v>81.255003931347929</c:v>
                </c:pt>
                <c:pt idx="2625" formatCode="General">
                  <c:v>81.268063793559108</c:v>
                </c:pt>
                <c:pt idx="2626" formatCode="General">
                  <c:v>81.281141220886539</c:v>
                </c:pt>
                <c:pt idx="2627" formatCode="General">
                  <c:v>81.294236310938572</c:v>
                </c:pt>
                <c:pt idx="2628" formatCode="General">
                  <c:v>81.307349162149748</c:v>
                </c:pt>
                <c:pt idx="2629" formatCode="General">
                  <c:v>81.320479873790759</c:v>
                </c:pt>
                <c:pt idx="2630" formatCode="General">
                  <c:v>81.333628545978328</c:v>
                </c:pt>
                <c:pt idx="2631" formatCode="General">
                  <c:v>81.346795279685423</c:v>
                </c:pt>
                <c:pt idx="2632" formatCode="General">
                  <c:v>81.359980176751534</c:v>
                </c:pt>
                <c:pt idx="2633" formatCode="General">
                  <c:v>81.373183339893075</c:v>
                </c:pt>
                <c:pt idx="2634" formatCode="General">
                  <c:v>81.386404872714095</c:v>
                </c:pt>
                <c:pt idx="2635" formatCode="General">
                  <c:v>81.399644879717002</c:v>
                </c:pt>
                <c:pt idx="2636" formatCode="General">
                  <c:v>81.412903466313523</c:v>
                </c:pt>
                <c:pt idx="2637" formatCode="General">
                  <c:v>81.426180738835782</c:v>
                </c:pt>
                <c:pt idx="2638" formatCode="General">
                  <c:v>81.439476804547695</c:v>
                </c:pt>
                <c:pt idx="2639" formatCode="General">
                  <c:v>81.452791771656379</c:v>
                </c:pt>
                <c:pt idx="2640" formatCode="General">
                  <c:v>81.46612574932378</c:v>
                </c:pt>
                <c:pt idx="2641" formatCode="General">
                  <c:v>81.479478847678593</c:v>
                </c:pt>
                <c:pt idx="2642" formatCode="General">
                  <c:v>81.492851177828229</c:v>
                </c:pt>
                <c:pt idx="2643" formatCode="General">
                  <c:v>81.506242851871036</c:v>
                </c:pt>
                <c:pt idx="2644" formatCode="General">
                  <c:v>81.519653982908792</c:v>
                </c:pt>
                <c:pt idx="2645" formatCode="General">
                  <c:v>81.533084685059194</c:v>
                </c:pt>
                <c:pt idx="2646" formatCode="General">
                  <c:v>81.546535073468789</c:v>
                </c:pt>
                <c:pt idx="2647" formatCode="General">
                  <c:v>81.560005264325994</c:v>
                </c:pt>
                <c:pt idx="2648" formatCode="General">
                  <c:v>81.573495374874241</c:v>
                </c:pt>
                <c:pt idx="2649" formatCode="General">
                  <c:v>81.587005523425532</c:v>
                </c:pt>
                <c:pt idx="2650" formatCode="General">
                  <c:v>81.600535829374067</c:v>
                </c:pt>
                <c:pt idx="2651" formatCode="General">
                  <c:v>81.614086413210217</c:v>
                </c:pt>
                <c:pt idx="2652" formatCode="General">
                  <c:v>81.627657396534502</c:v>
                </c:pt>
                <c:pt idx="2653" formatCode="General">
                  <c:v>81.641248902072121</c:v>
                </c:pt>
                <c:pt idx="2654" formatCode="General">
                  <c:v>81.654861053687497</c:v>
                </c:pt>
                <c:pt idx="2655" formatCode="General">
                  <c:v>81.668493976399063</c:v>
                </c:pt>
                <c:pt idx="2656" formatCode="General">
                  <c:v>81.68214779639446</c:v>
                </c:pt>
                <c:pt idx="2657" formatCode="General">
                  <c:v>81.69582264104578</c:v>
                </c:pt>
                <c:pt idx="2658" formatCode="General">
                  <c:v>81.709518638925275</c:v>
                </c:pt>
                <c:pt idx="2659" formatCode="General">
                  <c:v>81.723235919821178</c:v>
                </c:pt>
                <c:pt idx="2660" formatCode="General">
                  <c:v>81.736974614753862</c:v>
                </c:pt>
                <c:pt idx="2661" formatCode="General">
                  <c:v>81.750734855992206</c:v>
                </c:pt>
                <c:pt idx="2662" formatCode="General">
                  <c:v>81.764516777070398</c:v>
                </c:pt>
                <c:pt idx="2663" formatCode="General">
                  <c:v>81.778320512804797</c:v>
                </c:pt>
                <c:pt idx="2664" formatCode="General">
                  <c:v>81.792146199311318</c:v>
                </c:pt>
                <c:pt idx="2665" formatCode="General">
                  <c:v>81.80599397402294</c:v>
                </c:pt>
                <c:pt idx="2666" formatCode="General">
                  <c:v>81.819863975707634</c:v>
                </c:pt>
                <c:pt idx="2667" formatCode="General">
                  <c:v>81.833756344486531</c:v>
                </c:pt>
                <c:pt idx="2668" formatCode="General">
                  <c:v>81.847671221852423</c:v>
                </c:pt>
                <c:pt idx="2669" formatCode="General">
                  <c:v>81.86160875068866</c:v>
                </c:pt>
                <c:pt idx="2670" formatCode="General">
                  <c:v>81.875569075288254</c:v>
                </c:pt>
                <c:pt idx="2671" formatCode="General">
                  <c:v>81.889552341373431</c:v>
                </c:pt>
                <c:pt idx="2672" formatCode="General">
                  <c:v>81.903558696115468</c:v>
                </c:pt>
                <c:pt idx="2673" formatCode="General">
                  <c:v>81.91758828815496</c:v>
                </c:pt>
                <c:pt idx="2674" formatCode="General">
                  <c:v>81.931641267622311</c:v>
                </c:pt>
                <c:pt idx="2675" formatCode="General">
                  <c:v>81.945717786158738</c:v>
                </c:pt>
                <c:pt idx="2676" formatCode="General">
                  <c:v>81.959817996937559</c:v>
                </c:pt>
                <c:pt idx="2677" formatCode="General">
                  <c:v>81.973942054685963</c:v>
                </c:pt>
                <c:pt idx="2678" formatCode="General">
                  <c:v>81.988090115707038</c:v>
                </c:pt>
                <c:pt idx="2679" formatCode="General">
                  <c:v>82.002262337902366</c:v>
                </c:pt>
                <c:pt idx="2680" formatCode="General">
                  <c:v>82.016458880794843</c:v>
                </c:pt>
                <c:pt idx="2681" formatCode="General">
                  <c:v>82.030679905552134</c:v>
                </c:pt>
                <c:pt idx="2682" formatCode="General">
                  <c:v>82.044925575010424</c:v>
                </c:pt>
                <c:pt idx="2683" formatCode="General">
                  <c:v>82.059196053698543</c:v>
                </c:pt>
                <c:pt idx="2684" formatCode="General">
                  <c:v>82.073491507862755</c:v>
                </c:pt>
                <c:pt idx="2685" formatCode="General">
                  <c:v>82.087812105491864</c:v>
                </c:pt>
                <c:pt idx="2686" formatCode="General">
                  <c:v>82.102158016342784</c:v>
                </c:pt>
                <c:pt idx="2687" formatCode="General">
                  <c:v>82.116529411966681</c:v>
                </c:pt>
                <c:pt idx="2688" formatCode="General">
                  <c:v>82.130926465735499</c:v>
                </c:pt>
                <c:pt idx="2689" formatCode="General">
                  <c:v>82.145349352869133</c:v>
                </c:pt>
                <c:pt idx="2690" formatCode="General">
                  <c:v>82.159798250462956</c:v>
                </c:pt>
                <c:pt idx="2691" formatCode="General">
                  <c:v>82.174273337516027</c:v>
                </c:pt>
                <c:pt idx="2692" formatCode="General">
                  <c:v>82.188774794959727</c:v>
                </c:pt>
                <c:pt idx="2693" formatCode="General">
                  <c:v>82.203302805687045</c:v>
                </c:pt>
                <c:pt idx="2694" formatCode="General">
                  <c:v>82.217857554582338</c:v>
                </c:pt>
                <c:pt idx="2695" formatCode="General">
                  <c:v>82.232439228551797</c:v>
                </c:pt>
                <c:pt idx="2696" formatCode="General">
                  <c:v>82.247048016554302</c:v>
                </c:pt>
                <c:pt idx="2697" formatCode="General">
                  <c:v>82.261684109633208</c:v>
                </c:pt>
                <c:pt idx="2698" formatCode="General">
                  <c:v>82.276347700948392</c:v>
                </c:pt>
                <c:pt idx="2699" formatCode="General">
                  <c:v>82.291038985809237</c:v>
                </c:pt>
                <c:pt idx="2700" formatCode="General">
                  <c:v>82.305758161708056</c:v>
                </c:pt>
                <c:pt idx="2701" formatCode="General">
                  <c:v>82.320505428354423</c:v>
                </c:pt>
                <c:pt idx="2702" formatCode="General">
                  <c:v>82.335280987709908</c:v>
                </c:pt>
                <c:pt idx="2703" formatCode="General">
                  <c:v>82.350085044023743</c:v>
                </c:pt>
                <c:pt idx="2704" formatCode="General">
                  <c:v>82.364917803869147</c:v>
                </c:pt>
                <c:pt idx="2705" formatCode="General">
                  <c:v>82.379779476180303</c:v>
                </c:pt>
                <c:pt idx="2706" formatCode="General">
                  <c:v>82.394670272290284</c:v>
                </c:pt>
                <c:pt idx="2707" formatCode="General">
                  <c:v>82.409590405969524</c:v>
                </c:pt>
                <c:pt idx="2708" formatCode="General">
                  <c:v>82.424540093465311</c:v>
                </c:pt>
                <c:pt idx="2709" formatCode="General">
                  <c:v>82.439519553541928</c:v>
                </c:pt>
                <c:pt idx="2710" formatCode="General">
                  <c:v>82.454529007521728</c:v>
                </c:pt>
                <c:pt idx="2711" formatCode="General">
                  <c:v>82.469568679327054</c:v>
                </c:pt>
                <c:pt idx="2712" formatCode="General">
                  <c:v>82.484638795522969</c:v>
                </c:pt>
                <c:pt idx="2713" formatCode="General">
                  <c:v>82.499739585361098</c:v>
                </c:pt>
                <c:pt idx="2714" formatCode="General">
                  <c:v>82.514871280824096</c:v>
                </c:pt>
                <c:pt idx="2715" formatCode="General">
                  <c:v>82.530034116671331</c:v>
                </c:pt>
                <c:pt idx="2716" formatCode="General">
                  <c:v>82.545228330485386</c:v>
                </c:pt>
                <c:pt idx="2717" formatCode="General">
                  <c:v>82.560454162719722</c:v>
                </c:pt>
                <c:pt idx="2718" formatCode="General">
                  <c:v>82.575711856747105</c:v>
                </c:pt>
                <c:pt idx="2719" formatCode="General">
                  <c:v>82.591001658909462</c:v>
                </c:pt>
                <c:pt idx="2720" formatCode="General">
                  <c:v>82.606323818568498</c:v>
                </c:pt>
                <c:pt idx="2721" formatCode="General">
                  <c:v>82.621678588157565</c:v>
                </c:pt>
                <c:pt idx="2722" formatCode="General">
                  <c:v>82.637066223234726</c:v>
                </c:pt>
                <c:pt idx="2723" formatCode="General">
                  <c:v>82.652486982536843</c:v>
                </c:pt>
                <c:pt idx="2724" formatCode="General">
                  <c:v>82.667941128035054</c:v>
                </c:pt>
                <c:pt idx="2725" formatCode="General">
                  <c:v>82.683428924991432</c:v>
                </c:pt>
                <c:pt idx="2726" formatCode="General">
                  <c:v>82.698950642016726</c:v>
                </c:pt>
                <c:pt idx="2727" formatCode="General">
                  <c:v>82.714506551129787</c:v>
                </c:pt>
                <c:pt idx="2728" formatCode="General">
                  <c:v>82.730096927817996</c:v>
                </c:pt>
                <c:pt idx="2729" formatCode="General">
                  <c:v>82.745722051099264</c:v>
                </c:pt>
                <c:pt idx="2730" formatCode="General">
                  <c:v>82.761382203585455</c:v>
                </c:pt>
                <c:pt idx="2731" formatCode="General">
                  <c:v>82.777077671547133</c:v>
                </c:pt>
                <c:pt idx="2732" formatCode="General">
                  <c:v>82.792808744979979</c:v>
                </c:pt>
                <c:pt idx="2733" formatCode="General">
                  <c:v>82.808575717672696</c:v>
                </c:pt>
                <c:pt idx="2734" formatCode="General">
                  <c:v>82.824378887276467</c:v>
                </c:pt>
                <c:pt idx="2735" formatCode="General">
                  <c:v>82.840218555376069</c:v>
                </c:pt>
                <c:pt idx="2736" formatCode="General">
                  <c:v>82.856095027562745</c:v>
                </c:pt>
                <c:pt idx="2737" formatCode="General">
                  <c:v>82.872008613508726</c:v>
                </c:pt>
                <c:pt idx="2738" formatCode="General">
                  <c:v>82.887959627043529</c:v>
                </c:pt>
                <c:pt idx="2739" formatCode="General">
                  <c:v>82.903948386232216</c:v>
                </c:pt>
                <c:pt idx="2740" formatCode="General">
                  <c:v>82.919975213455416</c:v>
                </c:pt>
                <c:pt idx="2741" formatCode="General">
                  <c:v>82.936040435491307</c:v>
                </c:pt>
                <c:pt idx="2742" formatCode="General">
                  <c:v>82.952144383599702</c:v>
                </c:pt>
                <c:pt idx="2743" formatCode="General">
                  <c:v>82.968287393608122</c:v>
                </c:pt>
                <c:pt idx="2744" formatCode="General">
                  <c:v>82.984469805999993</c:v>
                </c:pt>
                <c:pt idx="2745" formatCode="General">
                  <c:v>83.000691966005107</c:v>
                </c:pt>
                <c:pt idx="2746" formatCode="General">
                  <c:v>83.016954223692238</c:v>
                </c:pt>
                <c:pt idx="2747" formatCode="General">
                  <c:v>83.033256934064227</c:v>
                </c:pt>
                <c:pt idx="2748" formatCode="General">
                  <c:v>83.049600457155279</c:v>
                </c:pt>
                <c:pt idx="2749" formatCode="General">
                  <c:v>83.065985158131014</c:v>
                </c:pt>
                <c:pt idx="2750" formatCode="General">
                  <c:v>83.082411407390723</c:v>
                </c:pt>
                <c:pt idx="2751" formatCode="General">
                  <c:v>83.098879580672588</c:v>
                </c:pt>
                <c:pt idx="2752" formatCode="General">
                  <c:v>83.115390059161385</c:v>
                </c:pt>
                <c:pt idx="2753" formatCode="General">
                  <c:v>83.131943229599145</c:v>
                </c:pt>
                <c:pt idx="2754" formatCode="General">
                  <c:v>83.148539484398569</c:v>
                </c:pt>
                <c:pt idx="2755" formatCode="General">
                  <c:v>83.165179221759573</c:v>
                </c:pt>
                <c:pt idx="2756" formatCode="General">
                  <c:v>83.181862845788814</c:v>
                </c:pt>
                <c:pt idx="2757" formatCode="General">
                  <c:v>83.198590766622374</c:v>
                </c:pt>
                <c:pt idx="2758" formatCode="General">
                  <c:v>83.215363400551908</c:v>
                </c:pt>
                <c:pt idx="2759" formatCode="General">
                  <c:v>83.232181170153936</c:v>
                </c:pt>
                <c:pt idx="2760" formatCode="General">
                  <c:v>83.249044504422827</c:v>
                </c:pt>
                <c:pt idx="2761" formatCode="General">
                  <c:v>83.265953838907365</c:v>
                </c:pt>
                <c:pt idx="2762" formatCode="General">
                  <c:v>83.282909615850969</c:v>
                </c:pt>
                <c:pt idx="2763" formatCode="General">
                  <c:v>83.299912284335917</c:v>
                </c:pt>
                <c:pt idx="2764" formatCode="General">
                  <c:v>83.316962300431427</c:v>
                </c:pt>
                <c:pt idx="2765" formatCode="General">
                  <c:v>83.334060127346106</c:v>
                </c:pt>
                <c:pt idx="2766" formatCode="General">
                  <c:v>83.3512062355843</c:v>
                </c:pt>
                <c:pt idx="2767" formatCode="General">
                  <c:v>83.368401103107274</c:v>
                </c:pt>
                <c:pt idx="2768" formatCode="General">
                  <c:v>83.385645215498741</c:v>
                </c:pt>
                <c:pt idx="2769" formatCode="General">
                  <c:v>83.40293906613509</c:v>
                </c:pt>
                <c:pt idx="2770" formatCode="General">
                  <c:v>83.420283156360782</c:v>
                </c:pt>
                <c:pt idx="2771" formatCode="General">
                  <c:v>83.43767799566848</c:v>
                </c:pt>
                <c:pt idx="2772" formatCode="General">
                  <c:v>83.455124101884692</c:v>
                </c:pt>
                <c:pt idx="2773" formatCode="General">
                  <c:v>83.47262200136079</c:v>
                </c:pt>
                <c:pt idx="2774" formatCode="General">
                  <c:v>83.49017222916963</c:v>
                </c:pt>
                <c:pt idx="2775" formatCode="General">
                  <c:v>83.507775329308032</c:v>
                </c:pt>
                <c:pt idx="2776" formatCode="General">
                  <c:v>83.52543185490542</c:v>
                </c:pt>
                <c:pt idx="2777" formatCode="General">
                  <c:v>83.543142368438581</c:v>
                </c:pt>
                <c:pt idx="2778" formatCode="General">
                  <c:v>83.560907441953091</c:v>
                </c:pt>
                <c:pt idx="2779" formatCode="General">
                  <c:v>83.578727657291395</c:v>
                </c:pt>
                <c:pt idx="2780" formatCode="General">
                  <c:v>83.596603606328031</c:v>
                </c:pt>
                <c:pt idx="2781" formatCode="General">
                  <c:v>83.614535891211929</c:v>
                </c:pt>
                <c:pt idx="2782" formatCode="General">
                  <c:v>83.63252512461645</c:v>
                </c:pt>
                <c:pt idx="2783" formatCode="General">
                  <c:v>83.650571929997199</c:v>
                </c:pt>
                <c:pt idx="2784" formatCode="General">
                  <c:v>83.66867694185801</c:v>
                </c:pt>
                <c:pt idx="2785" formatCode="General">
                  <c:v>83.686840806025273</c:v>
                </c:pt>
                <c:pt idx="2786" formatCode="General">
                  <c:v>83.705064179931313</c:v>
                </c:pt>
                <c:pt idx="2787" formatCode="General">
                  <c:v>83.723347732906561</c:v>
                </c:pt>
                <c:pt idx="2788" formatCode="General">
                  <c:v>83.741692146481583</c:v>
                </c:pt>
                <c:pt idx="2789" formatCode="General">
                  <c:v>83.760098114698721</c:v>
                </c:pt>
                <c:pt idx="2790" formatCode="General">
                  <c:v>83.778566344434054</c:v>
                </c:pt>
                <c:pt idx="2791" formatCode="General">
                  <c:v>83.797097555730332</c:v>
                </c:pt>
                <c:pt idx="2792" formatCode="General">
                  <c:v>83.815692482140534</c:v>
                </c:pt>
                <c:pt idx="2793" formatCode="General">
                  <c:v>83.834351871083484</c:v>
                </c:pt>
                <c:pt idx="2794" formatCode="General">
                  <c:v>83.853076484211286</c:v>
                </c:pt>
                <c:pt idx="2795" formatCode="General">
                  <c:v>83.871867097789405</c:v>
                </c:pt>
                <c:pt idx="2796" formatCode="General">
                  <c:v>83.8907245030898</c:v>
                </c:pt>
                <c:pt idx="2797" formatCode="General">
                  <c:v>83.909649506797777</c:v>
                </c:pt>
                <c:pt idx="2798" formatCode="General">
                  <c:v>83.928642931433032</c:v>
                </c:pt>
                <c:pt idx="2799" formatCode="General">
                  <c:v>83.947705615785523</c:v>
                </c:pt>
                <c:pt idx="2800" formatCode="General">
                  <c:v>83.966838415366951</c:v>
                </c:pt>
                <c:pt idx="2801" formatCode="General">
                  <c:v>83.98604220287821</c:v>
                </c:pt>
                <c:pt idx="2802" formatCode="General">
                  <c:v>84.005317868693894</c:v>
                </c:pt>
                <c:pt idx="2803" formatCode="General">
                  <c:v>84.024666321364393</c:v>
                </c:pt>
                <c:pt idx="2804" formatCode="General">
                  <c:v>84.044088488136353</c:v>
                </c:pt>
                <c:pt idx="2805" formatCode="General">
                  <c:v>84.063585315492404</c:v>
                </c:pt>
                <c:pt idx="2806" formatCode="General">
                  <c:v>84.083157769711036</c:v>
                </c:pt>
                <c:pt idx="2807" formatCode="General">
                  <c:v>84.102806837447545</c:v>
                </c:pt>
                <c:pt idx="2808" formatCode="General">
                  <c:v>84.122533526336952</c:v>
                </c:pt>
                <c:pt idx="2809" formatCode="General">
                  <c:v>84.142338865619891</c:v>
                </c:pt>
                <c:pt idx="2810" formatCode="General">
                  <c:v>84.162223906792889</c:v>
                </c:pt>
                <c:pt idx="2811" formatCode="General">
                  <c:v>84.182189724283603</c:v>
                </c:pt>
                <c:pt idx="2812" formatCode="General">
                  <c:v>84.202237416152741</c:v>
                </c:pt>
                <c:pt idx="2813" formatCode="General">
                  <c:v>84.222368104823659</c:v>
                </c:pt>
                <c:pt idx="2814" formatCode="General">
                  <c:v>84.242582937841163</c:v>
                </c:pt>
                <c:pt idx="2815" formatCode="General">
                  <c:v>84.262883088660629</c:v>
                </c:pt>
                <c:pt idx="2816" formatCode="General">
                  <c:v>84.28326975746954</c:v>
                </c:pt>
                <c:pt idx="2817" formatCode="General">
                  <c:v>84.303744172042187</c:v>
                </c:pt>
                <c:pt idx="2818" formatCode="General">
                  <c:v>84.324307588630276</c:v>
                </c:pt>
                <c:pt idx="2819" formatCode="General">
                  <c:v>84.344961292890176</c:v>
                </c:pt>
                <c:pt idx="2820" formatCode="General">
                  <c:v>84.365706600849521</c:v>
                </c:pt>
                <c:pt idx="2821" formatCode="General">
                  <c:v>84.386544859914864</c:v>
                </c:pt>
                <c:pt idx="2822" formatCode="General">
                  <c:v>84.407477449922382</c:v>
                </c:pt>
                <c:pt idx="2823" formatCode="General">
                  <c:v>84.428505784234346</c:v>
                </c:pt>
                <c:pt idx="2824" formatCode="General">
                  <c:v>84.449631310883277</c:v>
                </c:pt>
                <c:pt idx="2825" formatCode="General">
                  <c:v>84.470855513766864</c:v>
                </c:pt>
                <c:pt idx="2826" formatCode="General">
                  <c:v>84.492179913895896</c:v>
                </c:pt>
                <c:pt idx="2827" formatCode="General">
                  <c:v>84.513606070698629</c:v>
                </c:pt>
                <c:pt idx="2828" formatCode="General">
                  <c:v>84.535135583384246</c:v>
                </c:pt>
                <c:pt idx="2829" formatCode="General">
                  <c:v>84.556770092369149</c:v>
                </c:pt>
                <c:pt idx="2830" formatCode="General">
                  <c:v>84.578511280769177</c:v>
                </c:pt>
                <c:pt idx="2831" formatCode="General">
                  <c:v>84.600360875961982</c:v>
                </c:pt>
                <c:pt idx="2832" formatCode="General">
                  <c:v>84.622320651223376</c:v>
                </c:pt>
                <c:pt idx="2833" formatCode="General">
                  <c:v>84.644392427441787</c:v>
                </c:pt>
                <c:pt idx="2834" formatCode="General">
                  <c:v>84.666578074916004</c:v>
                </c:pt>
                <c:pt idx="2835" formatCode="General">
                  <c:v>84.688879515240401</c:v>
                </c:pt>
                <c:pt idx="2836" formatCode="General">
                  <c:v>84.711298723283633</c:v>
                </c:pt>
                <c:pt idx="2837" formatCode="General">
                  <c:v>84.733837729265971</c:v>
                </c:pt>
                <c:pt idx="2838" formatCode="General">
                  <c:v>84.75649862094177</c:v>
                </c:pt>
                <c:pt idx="2839" formatCode="General">
                  <c:v>84.77928354589325</c:v>
                </c:pt>
                <c:pt idx="2840" formatCode="General">
                  <c:v>84.80219471394274</c:v>
                </c:pt>
                <c:pt idx="2841" formatCode="General">
                  <c:v>84.825234399691212</c:v>
                </c:pt>
                <c:pt idx="2842" formatCode="General">
                  <c:v>84.848404945190623</c:v>
                </c:pt>
                <c:pt idx="2843" formatCode="General">
                  <c:v>84.871708762759539</c:v>
                </c:pt>
                <c:pt idx="2844" formatCode="General">
                  <c:v>84.895148337950772</c:v>
                </c:pt>
                <c:pt idx="2845" formatCode="General">
                  <c:v>84.918726232681806</c:v>
                </c:pt>
                <c:pt idx="2846" formatCode="General">
                  <c:v>84.942445088538562</c:v>
                </c:pt>
                <c:pt idx="2847" formatCode="General">
                  <c:v>84.966307630264609</c:v>
                </c:pt>
                <c:pt idx="2848" formatCode="General">
                  <c:v>84.990316669448603</c:v>
                </c:pt>
                <c:pt idx="2849" formatCode="General">
                  <c:v>85.014475108423753</c:v>
                </c:pt>
                <c:pt idx="2850" formatCode="General">
                  <c:v>85.038785944394661</c:v>
                </c:pt>
                <c:pt idx="2851" formatCode="General">
                  <c:v>85.063252273807578</c:v>
                </c:pt>
                <c:pt idx="2852" formatCode="General">
                  <c:v>85.087877296981915</c:v>
                </c:pt>
                <c:pt idx="2853" formatCode="General">
                  <c:v>85.112664323022599</c:v>
                </c:pt>
                <c:pt idx="2854" formatCode="General">
                  <c:v>85.137616775033877</c:v>
                </c:pt>
                <c:pt idx="2855" formatCode="General">
                  <c:v>85.162738195657553</c:v>
                </c:pt>
                <c:pt idx="2856" formatCode="General">
                  <c:v>85.188032252961037</c:v>
                </c:pt>
                <c:pt idx="2857" formatCode="General">
                  <c:v>85.213502746701835</c:v>
                </c:pt>
                <c:pt idx="2858" formatCode="General">
                  <c:v>85.239153614998841</c:v>
                </c:pt>
                <c:pt idx="2859" formatCode="General">
                  <c:v>85.26498894144278</c:v>
                </c:pt>
                <c:pt idx="2860" formatCode="General">
                  <c:v>85.291012962681677</c:v>
                </c:pt>
                <c:pt idx="2861" formatCode="General">
                  <c:v>85.31723007652063</c:v>
                </c:pt>
                <c:pt idx="2862" formatCode="General">
                  <c:v>85.343644850579125</c:v>
                </c:pt>
                <c:pt idx="2863" formatCode="General">
                  <c:v>85.370262031553111</c:v>
                </c:pt>
                <c:pt idx="2864" formatCode="General">
                  <c:v>85.397086555134649</c:v>
                </c:pt>
                <c:pt idx="2865" formatCode="General">
                  <c:v>85.424123556646535</c:v>
                </c:pt>
                <c:pt idx="2866" formatCode="General">
                  <c:v>85.451378382455957</c:v>
                </c:pt>
                <c:pt idx="2867" formatCode="General">
                  <c:v>85.478856602237855</c:v>
                </c:pt>
                <c:pt idx="2868" formatCode="General">
                  <c:v>85.506564022166458</c:v>
                </c:pt>
                <c:pt idx="2869" formatCode="General">
                  <c:v>85.534506699122105</c:v>
                </c:pt>
                <c:pt idx="2870" formatCode="General">
                  <c:v>85.562690956010215</c:v>
                </c:pt>
                <c:pt idx="2871" formatCode="General">
                  <c:v>85.591123398300482</c:v>
                </c:pt>
                <c:pt idx="2872" formatCode="General">
                  <c:v>85.619810931907011</c:v>
                </c:pt>
                <c:pt idx="2873" formatCode="General">
                  <c:v>85.648760782544244</c:v>
                </c:pt>
                <c:pt idx="2874" formatCode="General">
                  <c:v>85.677980516710036</c:v>
                </c:pt>
                <c:pt idx="2875" formatCode="General">
                  <c:v>85.707478064465832</c:v>
                </c:pt>
                <c:pt idx="2876" formatCode="General">
                  <c:v>85.73726174420527</c:v>
                </c:pt>
                <c:pt idx="2877" formatCode="General">
                  <c:v>85.767340289626958</c:v>
                </c:pt>
                <c:pt idx="2878" formatCode="General">
                  <c:v>85.797722879155302</c:v>
                </c:pt>
                <c:pt idx="2879" formatCode="General">
                  <c:v>85.828419168086114</c:v>
                </c:pt>
                <c:pt idx="2880" formatCode="General">
                  <c:v>85.85943932377107</c:v>
                </c:pt>
                <c:pt idx="2881" formatCode="General">
                  <c:v>85.890794064198317</c:v>
                </c:pt>
                <c:pt idx="2882" formatCode="General">
                  <c:v>85.922494700378493</c:v>
                </c:pt>
                <c:pt idx="2883" formatCode="General">
                  <c:v>85.954553183003355</c:v>
                </c:pt>
                <c:pt idx="2884" formatCode="General">
                  <c:v>85.98698215391434</c:v>
                </c:pt>
                <c:pt idx="2885" formatCode="General">
                  <c:v>86.019795002999928</c:v>
                </c:pt>
                <c:pt idx="2886" formatCode="General">
                  <c:v>86.053005931236513</c:v>
                </c:pt>
                <c:pt idx="2887" formatCode="General">
                  <c:v>86.086630020701321</c:v>
                </c:pt>
                <c:pt idx="2888" formatCode="General">
                  <c:v>86.120683312521507</c:v>
                </c:pt>
                <c:pt idx="2889" formatCode="General">
                  <c:v>86.155182893884145</c:v>
                </c:pt>
                <c:pt idx="2890" formatCode="General">
                  <c:v>86.190146995425224</c:v>
                </c:pt>
                <c:pt idx="2891" formatCode="General">
                  <c:v>86.225595100548659</c:v>
                </c:pt>
                <c:pt idx="2892" formatCode="General">
                  <c:v>86.261548068506201</c:v>
                </c:pt>
                <c:pt idx="2893" formatCode="General">
                  <c:v>86.298028273411163</c:v>
                </c:pt>
                <c:pt idx="2894" formatCode="General">
                  <c:v>86.33505976177527</c:v>
                </c:pt>
                <c:pt idx="2895" formatCode="General">
                  <c:v>86.372668431669283</c:v>
                </c:pt>
                <c:pt idx="2896" formatCode="General">
                  <c:v>86.410882237240003</c:v>
                </c:pt>
                <c:pt idx="2897" formatCode="General">
                  <c:v>86.44973142310026</c:v>
                </c:pt>
                <c:pt idx="2898" formatCode="General">
                  <c:v>86.489248794090301</c:v>
                </c:pt>
                <c:pt idx="2899" formatCode="General">
                  <c:v>86.52947002714356</c:v>
                </c:pt>
                <c:pt idx="2900" formatCode="General">
                  <c:v>86.570434033556026</c:v>
                </c:pt>
                <c:pt idx="2901" formatCode="General">
                  <c:v>86.612183381960094</c:v>
                </c:pt>
                <c:pt idx="2902" formatCode="General">
                  <c:v>86.654764794883462</c:v>
                </c:pt>
                <c:pt idx="2903" formatCode="General">
                  <c:v>86.698229735126162</c:v>
                </c:pt>
                <c:pt idx="2904" formatCode="General">
                  <c:v>86.742635102591009</c:v>
                </c:pt>
                <c:pt idx="2905" formatCode="General">
                  <c:v>86.788044068038559</c:v>
                </c:pt>
                <c:pt idx="2906" formatCode="General">
                  <c:v>86.834527078062933</c:v>
                </c:pt>
                <c:pt idx="2907" formatCode="General">
                  <c:v>86.88216307620219</c:v>
                </c:pt>
                <c:pt idx="2908" formatCode="General">
                  <c:v>86.931040999691731</c:v>
                </c:pt>
                <c:pt idx="2909" formatCode="General">
                  <c:v>86.981261631715952</c:v>
                </c:pt>
                <c:pt idx="2910" formatCode="General">
                  <c:v>87.032939917823626</c:v>
                </c:pt>
                <c:pt idx="2911" formatCode="General">
                  <c:v>87.086207896662017</c:v>
                </c:pt>
                <c:pt idx="2912" formatCode="General">
                  <c:v>87.141218456071059</c:v>
                </c:pt>
                <c:pt idx="2913" formatCode="General">
                  <c:v>87.198150216809822</c:v>
                </c:pt>
                <c:pt idx="2914" formatCode="General">
                  <c:v>87.257213986104816</c:v>
                </c:pt>
                <c:pt idx="2915" formatCode="General">
                  <c:v>87.318661443497902</c:v>
                </c:pt>
                <c:pt idx="2916" formatCode="General">
                  <c:v>87.382797078739813</c:v>
                </c:pt>
                <c:pt idx="2917" formatCode="General">
                  <c:v>87.44999500092807</c:v>
                </c:pt>
                <c:pt idx="2918" formatCode="General">
                  <c:v>87.52072328416331</c:v>
                </c:pt>
                <c:pt idx="2919" formatCode="General">
                  <c:v>87.595580426268057</c:v>
                </c:pt>
                <c:pt idx="2920" formatCode="General">
                  <c:v>87.67535218503906</c:v>
                </c:pt>
                <c:pt idx="2921" formatCode="General">
                  <c:v>87.761104658247021</c:v>
                </c:pt>
                <c:pt idx="2922" formatCode="General">
                  <c:v>87.854346477434731</c:v>
                </c:pt>
                <c:pt idx="2923" formatCode="General">
                  <c:v>87.957335204528803</c:v>
                </c:pt>
                <c:pt idx="2924" formatCode="General">
                  <c:v>88.073723484240716</c:v>
                </c:pt>
                <c:pt idx="2925" formatCode="General">
                  <c:v>88.21015931912828</c:v>
                </c:pt>
                <c:pt idx="2926" formatCode="General">
                  <c:v>88.381448707667417</c:v>
                </c:pt>
                <c:pt idx="2927" formatCode="General">
                  <c:v>88.640253163856997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B5BD-42DA-BCE4-1A210C1E0243}"/>
            </c:ext>
          </c:extLst>
        </c:ser>
        <c:ser>
          <c:idx val="1"/>
          <c:order val="1"/>
          <c:tx>
            <c:v>Identity</c:v>
          </c:tx>
          <c:spPr>
            <a:ln w="15875" cap="rnd">
              <a:solidFill>
                <a:srgbClr val="787878"/>
              </a:solidFill>
              <a:prstDash val="dot"/>
            </a:ln>
          </c:spPr>
          <c:marker>
            <c:symbol val="none"/>
          </c:marker>
          <c:xVal>
            <c:numRef>
              <c:f>Univariate!UV_QQ_Beta</c:f>
              <c:numCache>
                <c:formatCode>0.0</c:formatCode>
                <c:ptCount val="2928"/>
                <c:pt idx="0">
                  <c:v>39.448460295872607</c:v>
                </c:pt>
                <c:pt idx="1">
                  <c:v>40.56624943156524</c:v>
                </c:pt>
                <c:pt idx="2">
                  <c:v>41.215297597931318</c:v>
                </c:pt>
                <c:pt idx="3">
                  <c:v>41.696970951340418</c:v>
                </c:pt>
                <c:pt idx="4">
                  <c:v>42.0880595697544</c:v>
                </c:pt>
                <c:pt idx="5">
                  <c:v>42.42117593155789</c:v>
                </c:pt>
                <c:pt idx="6">
                  <c:v>42.713530777977944</c:v>
                </c:pt>
                <c:pt idx="7">
                  <c:v>42.975427688540918</c:v>
                </c:pt>
                <c:pt idx="8">
                  <c:v>43.213572300642269</c:v>
                </c:pt>
                <c:pt idx="9">
                  <c:v>43.432597116148941</c:v>
                </c:pt>
                <c:pt idx="10">
                  <c:v>43.635849472960629</c:v>
                </c:pt>
                <c:pt idx="11">
                  <c:v>43.825834439274118</c:v>
                </c:pt>
                <c:pt idx="12">
                  <c:v>44.004480337995417</c:v>
                </c:pt>
                <c:pt idx="13">
                  <c:v>44.173306299159719</c:v>
                </c:pt>
                <c:pt idx="14">
                  <c:v>44.333532493399431</c:v>
                </c:pt>
                <c:pt idx="15">
                  <c:v>44.486155213666372</c:v>
                </c:pt>
                <c:pt idx="16">
                  <c:v>44.631999534922855</c:v>
                </c:pt>
                <c:pt idx="17">
                  <c:v>44.771757186368177</c:v>
                </c:pt>
                <c:pt idx="18">
                  <c:v>44.906014387451044</c:v>
                </c:pt>
                <c:pt idx="19">
                  <c:v>45.035272700343327</c:v>
                </c:pt>
                <c:pt idx="20">
                  <c:v>45.159964915511232</c:v>
                </c:pt>
                <c:pt idx="21">
                  <c:v>45.280467335591581</c:v>
                </c:pt>
                <c:pt idx="22">
                  <c:v>45.397109402056884</c:v>
                </c:pt>
                <c:pt idx="23">
                  <c:v>45.510181330876541</c:v>
                </c:pt>
                <c:pt idx="24">
                  <c:v>45.619940235355074</c:v>
                </c:pt>
                <c:pt idx="25">
                  <c:v>45.72661508481913</c:v>
                </c:pt>
                <c:pt idx="26">
                  <c:v>45.830410757056327</c:v>
                </c:pt>
                <c:pt idx="27">
                  <c:v>45.93151137777717</c:v>
                </c:pt>
                <c:pt idx="28">
                  <c:v>46.030083093681057</c:v>
                </c:pt>
                <c:pt idx="29">
                  <c:v>46.126276391526261</c:v>
                </c:pt>
                <c:pt idx="30">
                  <c:v>46.22022805027396</c:v>
                </c:pt>
                <c:pt idx="31">
                  <c:v>46.31206279439197</c:v>
                </c:pt>
                <c:pt idx="32">
                  <c:v>46.4018947020257</c:v>
                </c:pt>
                <c:pt idx="33">
                  <c:v>46.489828410748302</c:v>
                </c:pt>
                <c:pt idx="34">
                  <c:v>46.57596015511578</c:v>
                </c:pt>
                <c:pt idx="35">
                  <c:v>46.66037866364892</c:v>
                </c:pt>
                <c:pt idx="36">
                  <c:v>46.743165937682377</c:v>
                </c:pt>
                <c:pt idx="37">
                  <c:v>46.824397930426805</c:v>
                </c:pt>
                <c:pt idx="38">
                  <c:v>46.904145141330488</c:v>
                </c:pt>
                <c:pt idx="39">
                  <c:v>46.982473138216385</c:v>
                </c:pt>
                <c:pt idx="40">
                  <c:v>47.059443017565094</c:v>
                </c:pt>
                <c:pt idx="41">
                  <c:v>47.135111811607928</c:v>
                </c:pt>
                <c:pt idx="42">
                  <c:v>47.209532849502025</c:v>
                </c:pt>
                <c:pt idx="43">
                  <c:v>47.282756078718847</c:v>
                </c:pt>
                <c:pt idx="44">
                  <c:v>47.354828351837128</c:v>
                </c:pt>
                <c:pt idx="45">
                  <c:v>47.425793683153671</c:v>
                </c:pt>
                <c:pt idx="46">
                  <c:v>47.495693478877726</c:v>
                </c:pt>
                <c:pt idx="47">
                  <c:v>47.564566744135007</c:v>
                </c:pt>
                <c:pt idx="48">
                  <c:v>47.632450269553907</c:v>
                </c:pt>
                <c:pt idx="49">
                  <c:v>47.699378799824814</c:v>
                </c:pt>
                <c:pt idx="50">
                  <c:v>47.76538518630138</c:v>
                </c:pt>
                <c:pt idx="51">
                  <c:v>47.830500525438921</c:v>
                </c:pt>
                <c:pt idx="52">
                  <c:v>47.894754284632477</c:v>
                </c:pt>
                <c:pt idx="53">
                  <c:v>47.958174416818323</c:v>
                </c:pt>
                <c:pt idx="54">
                  <c:v>48.020787465032519</c:v>
                </c:pt>
                <c:pt idx="55">
                  <c:v>48.082618657973853</c:v>
                </c:pt>
                <c:pt idx="56">
                  <c:v>48.143691997492418</c:v>
                </c:pt>
                <c:pt idx="57">
                  <c:v>48.204030338816324</c:v>
                </c:pt>
                <c:pt idx="58">
                  <c:v>48.263655464234319</c:v>
                </c:pt>
                <c:pt idx="59">
                  <c:v>48.322588150870658</c:v>
                </c:pt>
                <c:pt idx="60">
                  <c:v>48.380848233116481</c:v>
                </c:pt>
                <c:pt idx="61">
                  <c:v>48.43845466022016</c:v>
                </c:pt>
                <c:pt idx="62">
                  <c:v>48.495425549484182</c:v>
                </c:pt>
                <c:pt idx="63">
                  <c:v>48.551778235468433</c:v>
                </c:pt>
                <c:pt idx="64">
                  <c:v>48.607529315557493</c:v>
                </c:pt>
                <c:pt idx="65">
                  <c:v>48.66269469221276</c:v>
                </c:pt>
                <c:pt idx="66">
                  <c:v>48.717289612197177</c:v>
                </c:pt>
                <c:pt idx="67">
                  <c:v>48.771328703031656</c:v>
                </c:pt>
                <c:pt idx="68">
                  <c:v>48.82482600691646</c:v>
                </c:pt>
                <c:pt idx="69">
                  <c:v>48.877795012328207</c:v>
                </c:pt>
                <c:pt idx="70">
                  <c:v>48.93024868348266</c:v>
                </c:pt>
                <c:pt idx="71">
                  <c:v>48.982199487835743</c:v>
                </c:pt>
                <c:pt idx="72">
                  <c:v>49.033659421778715</c:v>
                </c:pt>
                <c:pt idx="73">
                  <c:v>49.084640034669498</c:v>
                </c:pt>
                <c:pt idx="74">
                  <c:v>49.13515245132875</c:v>
                </c:pt>
                <c:pt idx="75">
                  <c:v>49.185207393118198</c:v>
                </c:pt>
                <c:pt idx="76">
                  <c:v>49.234815197707931</c:v>
                </c:pt>
                <c:pt idx="77">
                  <c:v>49.283985837630368</c:v>
                </c:pt>
                <c:pt idx="78">
                  <c:v>49.332728937709859</c:v>
                </c:pt>
                <c:pt idx="79">
                  <c:v>49.381053791449645</c:v>
                </c:pt>
                <c:pt idx="80">
                  <c:v>49.428969376450631</c:v>
                </c:pt>
                <c:pt idx="81">
                  <c:v>49.476484368930642</c:v>
                </c:pt>
                <c:pt idx="82">
                  <c:v>49.523607157406886</c:v>
                </c:pt>
                <c:pt idx="83">
                  <c:v>49.57034585559942</c:v>
                </c:pt>
                <c:pt idx="84">
                  <c:v>49.616708314608687</c:v>
                </c:pt>
                <c:pt idx="85">
                  <c:v>49.662702134416136</c:v>
                </c:pt>
                <c:pt idx="86">
                  <c:v>49.708334674752962</c:v>
                </c:pt>
                <c:pt idx="87">
                  <c:v>49.753613065378488</c:v>
                </c:pt>
                <c:pt idx="88">
                  <c:v>49.798544215806778</c:v>
                </c:pt>
                <c:pt idx="89">
                  <c:v>49.843134824516852</c:v>
                </c:pt>
                <c:pt idx="90">
                  <c:v>49.887391387679401</c:v>
                </c:pt>
                <c:pt idx="91">
                  <c:v>49.931320207430481</c:v>
                </c:pt>
                <c:pt idx="92">
                  <c:v>49.974927399720258</c:v>
                </c:pt>
                <c:pt idx="93">
                  <c:v>50.018218901763184</c:v>
                </c:pt>
                <c:pt idx="94">
                  <c:v>50.061200479113666</c:v>
                </c:pt>
                <c:pt idx="95">
                  <c:v>50.103877732389911</c:v>
                </c:pt>
                <c:pt idx="96">
                  <c:v>50.146256103666921</c:v>
                </c:pt>
                <c:pt idx="97">
                  <c:v>50.188340882558194</c:v>
                </c:pt>
                <c:pt idx="98">
                  <c:v>50.230137212004266</c:v>
                </c:pt>
                <c:pt idx="99">
                  <c:v>50.271650093785055</c:v>
                </c:pt>
                <c:pt idx="100">
                  <c:v>50.312884393771867</c:v>
                </c:pt>
                <c:pt idx="101">
                  <c:v>50.353844846933818</c:v>
                </c:pt>
                <c:pt idx="102">
                  <c:v>50.394536062112373</c:v>
                </c:pt>
                <c:pt idx="103">
                  <c:v>50.43496252657701</c:v>
                </c:pt>
                <c:pt idx="104">
                  <c:v>50.475128610373964</c:v>
                </c:pt>
                <c:pt idx="105">
                  <c:v>50.515038570479419</c:v>
                </c:pt>
                <c:pt idx="106">
                  <c:v>50.554696554767567</c:v>
                </c:pt>
                <c:pt idx="107">
                  <c:v>50.594106605803695</c:v>
                </c:pt>
                <c:pt idx="108">
                  <c:v>50.633272664471207</c:v>
                </c:pt>
                <c:pt idx="109">
                  <c:v>50.672198573441719</c:v>
                </c:pt>
                <c:pt idx="110">
                  <c:v>50.710888080495998</c:v>
                </c:pt>
                <c:pt idx="111">
                  <c:v>50.749344841703781</c:v>
                </c:pt>
                <c:pt idx="112">
                  <c:v>50.787572424469403</c:v>
                </c:pt>
                <c:pt idx="113">
                  <c:v>50.82557431045025</c:v>
                </c:pt>
                <c:pt idx="114">
                  <c:v>50.863353898354262</c:v>
                </c:pt>
                <c:pt idx="115">
                  <c:v>50.900914506622641</c:v>
                </c:pt>
                <c:pt idx="116">
                  <c:v>50.938259376003302</c:v>
                </c:pt>
                <c:pt idx="117">
                  <c:v>50.975391672020486</c:v>
                </c:pt>
                <c:pt idx="118">
                  <c:v>51.012314487345591</c:v>
                </c:pt>
                <c:pt idx="119">
                  <c:v>51.049030844073918</c:v>
                </c:pt>
                <c:pt idx="120">
                  <c:v>51.085543695911809</c:v>
                </c:pt>
                <c:pt idx="121">
                  <c:v>51.121855930278521</c:v>
                </c:pt>
                <c:pt idx="122">
                  <c:v>51.157970370326659</c:v>
                </c:pt>
                <c:pt idx="123">
                  <c:v>51.193889776885186</c:v>
                </c:pt>
                <c:pt idx="124">
                  <c:v>51.229616850328327</c:v>
                </c:pt>
                <c:pt idx="125">
                  <c:v>51.265154232374002</c:v>
                </c:pt>
                <c:pt idx="126">
                  <c:v>51.300504507814793</c:v>
                </c:pt>
                <c:pt idx="127">
                  <c:v>51.335670206184616</c:v>
                </c:pt>
                <c:pt idx="128">
                  <c:v>51.370653803363965</c:v>
                </c:pt>
                <c:pt idx="129">
                  <c:v>51.405457723126268</c:v>
                </c:pt>
                <c:pt idx="130">
                  <c:v>51.440084338628274</c:v>
                </c:pt>
                <c:pt idx="131">
                  <c:v>51.474535973846614</c:v>
                </c:pt>
                <c:pt idx="132">
                  <c:v>51.508814904963046</c:v>
                </c:pt>
                <c:pt idx="133">
                  <c:v>51.542923361700502</c:v>
                </c:pt>
                <c:pt idx="134">
                  <c:v>51.576863528612094</c:v>
                </c:pt>
                <c:pt idx="135">
                  <c:v>51.610637546325066</c:v>
                </c:pt>
                <c:pt idx="136">
                  <c:v>51.644247512741522</c:v>
                </c:pt>
                <c:pt idx="137">
                  <c:v>51.677695484197855</c:v>
                </c:pt>
                <c:pt idx="138">
                  <c:v>51.71098347658446</c:v>
                </c:pt>
                <c:pt idx="139">
                  <c:v>51.744113466427464</c:v>
                </c:pt>
                <c:pt idx="140">
                  <c:v>51.777087391933946</c:v>
                </c:pt>
                <c:pt idx="141">
                  <c:v>51.809907154002275</c:v>
                </c:pt>
                <c:pt idx="142">
                  <c:v>51.842574617198686</c:v>
                </c:pt>
                <c:pt idx="143">
                  <c:v>51.87509161070183</c:v>
                </c:pt>
                <c:pt idx="144">
                  <c:v>51.907459929216202</c:v>
                </c:pt>
                <c:pt idx="145">
                  <c:v>51.939681333855958</c:v>
                </c:pt>
                <c:pt idx="146">
                  <c:v>51.971757553000067</c:v>
                </c:pt>
                <c:pt idx="147">
                  <c:v>52.003690283120079</c:v>
                </c:pt>
                <c:pt idx="148">
                  <c:v>52.035481189581468</c:v>
                </c:pt>
                <c:pt idx="149">
                  <c:v>52.067131907419594</c:v>
                </c:pt>
                <c:pt idx="150">
                  <c:v>52.098644042091259</c:v>
                </c:pt>
                <c:pt idx="151">
                  <c:v>52.1300191702028</c:v>
                </c:pt>
                <c:pt idx="152">
                  <c:v>52.161258840215517</c:v>
                </c:pt>
                <c:pt idx="153">
                  <c:v>52.192364573129389</c:v>
                </c:pt>
                <c:pt idx="154">
                  <c:v>52.223337863145844</c:v>
                </c:pt>
                <c:pt idx="155">
                  <c:v>52.254180178310328</c:v>
                </c:pt>
                <c:pt idx="156">
                  <c:v>52.284892961135441</c:v>
                </c:pt>
                <c:pt idx="157">
                  <c:v>52.315477629205382</c:v>
                </c:pt>
                <c:pt idx="158">
                  <c:v>52.345935575762255</c:v>
                </c:pt>
                <c:pt idx="159">
                  <c:v>52.376268170275083</c:v>
                </c:pt>
                <c:pt idx="160">
                  <c:v>52.406476758991971</c:v>
                </c:pt>
                <c:pt idx="161">
                  <c:v>52.436562665476117</c:v>
                </c:pt>
                <c:pt idx="162">
                  <c:v>52.466527191126154</c:v>
                </c:pt>
                <c:pt idx="163">
                  <c:v>52.496371615681554</c:v>
                </c:pt>
                <c:pt idx="164">
                  <c:v>52.526097197713334</c:v>
                </c:pt>
                <c:pt idx="165">
                  <c:v>52.555705175100883</c:v>
                </c:pt>
                <c:pt idx="166">
                  <c:v>52.585196765495077</c:v>
                </c:pt>
                <c:pt idx="167">
                  <c:v>52.614573166768494</c:v>
                </c:pt>
                <c:pt idx="168">
                  <c:v>52.643835557452817</c:v>
                </c:pt>
                <c:pt idx="169">
                  <c:v>52.672985097164116</c:v>
                </c:pt>
                <c:pt idx="170">
                  <c:v>52.702022927016301</c:v>
                </c:pt>
                <c:pt idx="171">
                  <c:v>52.730950170023206</c:v>
                </c:pt>
                <c:pt idx="172">
                  <c:v>52.759767931489556</c:v>
                </c:pt>
                <c:pt idx="173">
                  <c:v>52.788477299391374</c:v>
                </c:pt>
                <c:pt idx="174">
                  <c:v>52.817079344746027</c:v>
                </c:pt>
                <c:pt idx="175">
                  <c:v>52.84557512197226</c:v>
                </c:pt>
                <c:pt idx="176">
                  <c:v>52.873965669240647</c:v>
                </c:pt>
                <c:pt idx="177">
                  <c:v>52.902252008814685</c:v>
                </c:pt>
                <c:pt idx="178">
                  <c:v>52.930435147382781</c:v>
                </c:pt>
                <c:pt idx="179">
                  <c:v>52.958516076381585</c:v>
                </c:pt>
                <c:pt idx="180">
                  <c:v>52.986495772310832</c:v>
                </c:pt>
                <c:pt idx="181">
                  <c:v>53.014375197039854</c:v>
                </c:pt>
                <c:pt idx="182">
                  <c:v>53.042155298106366</c:v>
                </c:pt>
                <c:pt idx="183">
                  <c:v>53.069837009007344</c:v>
                </c:pt>
                <c:pt idx="184">
                  <c:v>53.097421249482565</c:v>
                </c:pt>
                <c:pt idx="185">
                  <c:v>53.124908925790891</c:v>
                </c:pt>
                <c:pt idx="186">
                  <c:v>53.152300930979507</c:v>
                </c:pt>
                <c:pt idx="187">
                  <c:v>53.179598145146443</c:v>
                </c:pt>
                <c:pt idx="188">
                  <c:v>53.206801435696434</c:v>
                </c:pt>
                <c:pt idx="189">
                  <c:v>53.23391165759044</c:v>
                </c:pt>
                <c:pt idx="190">
                  <c:v>53.260929653588946</c:v>
                </c:pt>
                <c:pt idx="191">
                  <c:v>53.287856254489277</c:v>
                </c:pt>
                <c:pt idx="192">
                  <c:v>53.314692279357061</c:v>
                </c:pt>
                <c:pt idx="193">
                  <c:v>53.341438535752047</c:v>
                </c:pt>
                <c:pt idx="194">
                  <c:v>53.368095819948429</c:v>
                </c:pt>
                <c:pt idx="195">
                  <c:v>53.394664917149854</c:v>
                </c:pt>
                <c:pt idx="196">
                  <c:v>53.421146601699242</c:v>
                </c:pt>
                <c:pt idx="197">
                  <c:v>53.447541637283535</c:v>
                </c:pt>
                <c:pt idx="198">
                  <c:v>53.473850777133705</c:v>
                </c:pt>
                <c:pt idx="199">
                  <c:v>53.50007476421986</c:v>
                </c:pt>
                <c:pt idx="200">
                  <c:v>53.526214331441864</c:v>
                </c:pt>
                <c:pt idx="201">
                  <c:v>53.552270201815418</c:v>
                </c:pt>
                <c:pt idx="202">
                  <c:v>53.578243088653849</c:v>
                </c:pt>
                <c:pt idx="203">
                  <c:v>53.60413369574561</c:v>
                </c:pt>
                <c:pt idx="204">
                  <c:v>53.629942717527754</c:v>
                </c:pt>
                <c:pt idx="205">
                  <c:v>53.65567083925535</c:v>
                </c:pt>
                <c:pt idx="206">
                  <c:v>53.681318737167047</c:v>
                </c:pt>
                <c:pt idx="207">
                  <c:v>53.706887078646893</c:v>
                </c:pt>
                <c:pt idx="208">
                  <c:v>53.732376522382424</c:v>
                </c:pt>
                <c:pt idx="209">
                  <c:v>53.757787718519239</c:v>
                </c:pt>
                <c:pt idx="210">
                  <c:v>53.783121308812063</c:v>
                </c:pt>
                <c:pt idx="211">
                  <c:v>53.808377926772508</c:v>
                </c:pt>
                <c:pt idx="212">
                  <c:v>53.833558197813417</c:v>
                </c:pt>
                <c:pt idx="213">
                  <c:v>53.858662739390155</c:v>
                </c:pt>
                <c:pt idx="214">
                  <c:v>53.883692161138654</c:v>
                </c:pt>
                <c:pt idx="215">
                  <c:v>53.908647065010598</c:v>
                </c:pt>
                <c:pt idx="216">
                  <c:v>53.933528045405424</c:v>
                </c:pt>
                <c:pt idx="217">
                  <c:v>53.958335689299687</c:v>
                </c:pt>
                <c:pt idx="218">
                  <c:v>53.983070576373478</c:v>
                </c:pt>
                <c:pt idx="219">
                  <c:v>54.007733279134172</c:v>
                </c:pt>
                <c:pt idx="220">
                  <c:v>54.032324363037546</c:v>
                </c:pt>
                <c:pt idx="221">
                  <c:v>54.05684438660623</c:v>
                </c:pt>
                <c:pt idx="222">
                  <c:v>54.08129390154572</c:v>
                </c:pt>
                <c:pt idx="223">
                  <c:v>54.105673452857957</c:v>
                </c:pt>
                <c:pt idx="224">
                  <c:v>54.129983578952391</c:v>
                </c:pt>
                <c:pt idx="225">
                  <c:v>54.154224811754887</c:v>
                </c:pt>
                <c:pt idx="226">
                  <c:v>54.178397676814171</c:v>
                </c:pt>
                <c:pt idx="227">
                  <c:v>54.202502693406245</c:v>
                </c:pt>
                <c:pt idx="228">
                  <c:v>54.226540374636514</c:v>
                </c:pt>
                <c:pt idx="229">
                  <c:v>54.250511227539896</c:v>
                </c:pt>
                <c:pt idx="230">
                  <c:v>54.274415753178801</c:v>
                </c:pt>
                <c:pt idx="231">
                  <c:v>54.298254446739158</c:v>
                </c:pt>
                <c:pt idx="232">
                  <c:v>54.3220277976245</c:v>
                </c:pt>
                <c:pt idx="233">
                  <c:v>54.345736289548114</c:v>
                </c:pt>
                <c:pt idx="234">
                  <c:v>54.369380400623356</c:v>
                </c:pt>
                <c:pt idx="235">
                  <c:v>54.39296060345211</c:v>
                </c:pt>
                <c:pt idx="236">
                  <c:v>54.416477365211577</c:v>
                </c:pt>
                <c:pt idx="237">
                  <c:v>54.439931147739202</c:v>
                </c:pt>
                <c:pt idx="238">
                  <c:v>54.463322407616047</c:v>
                </c:pt>
                <c:pt idx="239">
                  <c:v>54.486651596248436</c:v>
                </c:pt>
                <c:pt idx="240">
                  <c:v>54.509919159948026</c:v>
                </c:pt>
                <c:pt idx="241">
                  <c:v>54.533125540010325</c:v>
                </c:pt>
                <c:pt idx="242">
                  <c:v>54.556271172791632</c:v>
                </c:pt>
                <c:pt idx="243">
                  <c:v>54.579356489784544</c:v>
                </c:pt>
                <c:pt idx="244">
                  <c:v>54.602381917691964</c:v>
                </c:pt>
                <c:pt idx="245">
                  <c:v>54.625347878499696</c:v>
                </c:pt>
                <c:pt idx="246">
                  <c:v>54.648254789547643</c:v>
                </c:pt>
                <c:pt idx="247">
                  <c:v>54.671103063599688</c:v>
                </c:pt>
                <c:pt idx="248">
                  <c:v>54.693893108912135</c:v>
                </c:pt>
                <c:pt idx="249">
                  <c:v>54.71662532930101</c:v>
                </c:pt>
                <c:pt idx="250">
                  <c:v>54.739300124207986</c:v>
                </c:pt>
                <c:pt idx="251">
                  <c:v>54.761917888765062</c:v>
                </c:pt>
                <c:pt idx="252">
                  <c:v>54.784479013858103</c:v>
                </c:pt>
                <c:pt idx="253">
                  <c:v>54.806983886189144</c:v>
                </c:pt>
                <c:pt idx="254">
                  <c:v>54.82943288833755</c:v>
                </c:pt>
                <c:pt idx="255">
                  <c:v>54.851826398820087</c:v>
                </c:pt>
                <c:pt idx="256">
                  <c:v>54.87416479214977</c:v>
                </c:pt>
                <c:pt idx="257">
                  <c:v>54.896448438893771</c:v>
                </c:pt>
                <c:pt idx="258">
                  <c:v>54.918677705730211</c:v>
                </c:pt>
                <c:pt idx="259">
                  <c:v>54.940852955503843</c:v>
                </c:pt>
                <c:pt idx="260">
                  <c:v>54.962974547280872</c:v>
                </c:pt>
                <c:pt idx="261">
                  <c:v>54.985042836402684</c:v>
                </c:pt>
                <c:pt idx="262">
                  <c:v>55.007058174538614</c:v>
                </c:pt>
                <c:pt idx="263">
                  <c:v>55.029020909737824</c:v>
                </c:pt>
                <c:pt idx="264">
                  <c:v>55.050931386480158</c:v>
                </c:pt>
                <c:pt idx="265">
                  <c:v>55.072789945726235</c:v>
                </c:pt>
                <c:pt idx="266">
                  <c:v>55.094596924966496</c:v>
                </c:pt>
                <c:pt idx="267">
                  <c:v>55.116352658269491</c:v>
                </c:pt>
                <c:pt idx="268">
                  <c:v>55.138057476329315</c:v>
                </c:pt>
                <c:pt idx="269">
                  <c:v>55.159711706512127</c:v>
                </c:pt>
                <c:pt idx="270">
                  <c:v>55.181315672901931</c:v>
                </c:pt>
                <c:pt idx="271">
                  <c:v>55.202869696345573</c:v>
                </c:pt>
                <c:pt idx="272">
                  <c:v>55.224374094496909</c:v>
                </c:pt>
                <c:pt idx="273">
                  <c:v>55.245829181860231</c:v>
                </c:pt>
                <c:pt idx="274">
                  <c:v>55.267235269832895</c:v>
                </c:pt>
                <c:pt idx="275">
                  <c:v>55.288592666747384</c:v>
                </c:pt>
                <c:pt idx="276">
                  <c:v>55.309901677912407</c:v>
                </c:pt>
                <c:pt idx="277">
                  <c:v>55.331162605653518</c:v>
                </c:pt>
                <c:pt idx="278">
                  <c:v>55.352375749352923</c:v>
                </c:pt>
                <c:pt idx="279">
                  <c:v>55.373541405488623</c:v>
                </c:pt>
                <c:pt idx="280">
                  <c:v>55.394659867672985</c:v>
                </c:pt>
                <c:pt idx="281">
                  <c:v>55.415731426690527</c:v>
                </c:pt>
                <c:pt idx="282">
                  <c:v>55.436756370535221</c:v>
                </c:pt>
                <c:pt idx="283">
                  <c:v>55.457734984447043</c:v>
                </c:pt>
                <c:pt idx="284">
                  <c:v>55.478667550948018</c:v>
                </c:pt>
                <c:pt idx="285">
                  <c:v>55.499554349877585</c:v>
                </c:pt>
                <c:pt idx="286">
                  <c:v>55.520395658427475</c:v>
                </c:pt>
                <c:pt idx="287">
                  <c:v>55.541191751175887</c:v>
                </c:pt>
                <c:pt idx="288">
                  <c:v>55.561942900121238</c:v>
                </c:pt>
                <c:pt idx="289">
                  <c:v>55.582649374715288</c:v>
                </c:pt>
                <c:pt idx="290">
                  <c:v>55.603311441895741</c:v>
                </c:pt>
                <c:pt idx="291">
                  <c:v>55.62392936611829</c:v>
                </c:pt>
                <c:pt idx="292">
                  <c:v>55.644503409388221</c:v>
                </c:pt>
                <c:pt idx="293">
                  <c:v>55.665033831291424</c:v>
                </c:pt>
                <c:pt idx="294">
                  <c:v>55.685520889024986</c:v>
                </c:pt>
                <c:pt idx="295">
                  <c:v>55.705964837427175</c:v>
                </c:pt>
                <c:pt idx="296">
                  <c:v>55.726365929007116</c:v>
                </c:pt>
                <c:pt idx="297">
                  <c:v>55.746724413973851</c:v>
                </c:pt>
                <c:pt idx="298">
                  <c:v>55.767040540264986</c:v>
                </c:pt>
                <c:pt idx="299">
                  <c:v>55.787314553574944</c:v>
                </c:pt>
                <c:pt idx="300">
                  <c:v>55.807546697382648</c:v>
                </c:pt>
                <c:pt idx="301">
                  <c:v>55.827737212978938</c:v>
                </c:pt>
                <c:pt idx="302">
                  <c:v>55.847886339493371</c:v>
                </c:pt>
                <c:pt idx="303">
                  <c:v>55.867994313920789</c:v>
                </c:pt>
                <c:pt idx="304">
                  <c:v>55.88806137114733</c:v>
                </c:pt>
                <c:pt idx="305">
                  <c:v>55.908087743976076</c:v>
                </c:pt>
                <c:pt idx="306">
                  <c:v>55.928073663152418</c:v>
                </c:pt>
                <c:pt idx="307">
                  <c:v>55.948019357388844</c:v>
                </c:pt>
                <c:pt idx="308">
                  <c:v>55.967925053389486</c:v>
                </c:pt>
                <c:pt idx="309">
                  <c:v>55.987790975874219</c:v>
                </c:pt>
                <c:pt idx="310">
                  <c:v>56.007617347602469</c:v>
                </c:pt>
                <c:pt idx="311">
                  <c:v>56.02740438939658</c:v>
                </c:pt>
                <c:pt idx="312">
                  <c:v>56.047152320164841</c:v>
                </c:pt>
                <c:pt idx="313">
                  <c:v>56.06686135692425</c:v>
                </c:pt>
                <c:pt idx="314">
                  <c:v>56.086531714822819</c:v>
                </c:pt>
                <c:pt idx="315">
                  <c:v>56.106163607161605</c:v>
                </c:pt>
                <c:pt idx="316">
                  <c:v>56.125757245416459</c:v>
                </c:pt>
                <c:pt idx="317">
                  <c:v>56.145312839259319</c:v>
                </c:pt>
                <c:pt idx="318">
                  <c:v>56.164830596579343</c:v>
                </c:pt>
                <c:pt idx="319">
                  <c:v>56.1843107235036</c:v>
                </c:pt>
                <c:pt idx="320">
                  <c:v>56.203753424417528</c:v>
                </c:pt>
                <c:pt idx="321">
                  <c:v>56.223158901985101</c:v>
                </c:pt>
                <c:pt idx="322">
                  <c:v>56.242527357168655</c:v>
                </c:pt>
                <c:pt idx="323">
                  <c:v>56.26185898924841</c:v>
                </c:pt>
                <c:pt idx="324">
                  <c:v>56.281153995841819</c:v>
                </c:pt>
                <c:pt idx="325">
                  <c:v>56.300412572922482</c:v>
                </c:pt>
                <c:pt idx="326">
                  <c:v>56.319634914838915</c:v>
                </c:pt>
                <c:pt idx="327">
                  <c:v>56.338821214332981</c:v>
                </c:pt>
                <c:pt idx="328">
                  <c:v>56.357971662558072</c:v>
                </c:pt>
                <c:pt idx="329">
                  <c:v>56.377086449097021</c:v>
                </c:pt>
                <c:pt idx="330">
                  <c:v>56.396165761979802</c:v>
                </c:pt>
                <c:pt idx="331">
                  <c:v>56.41520978770091</c:v>
                </c:pt>
                <c:pt idx="332">
                  <c:v>56.434218711236561</c:v>
                </c:pt>
                <c:pt idx="333">
                  <c:v>56.453192716061579</c:v>
                </c:pt>
                <c:pt idx="334">
                  <c:v>56.472131984166111</c:v>
                </c:pt>
                <c:pt idx="335">
                  <c:v>56.491036696072058</c:v>
                </c:pt>
                <c:pt idx="336">
                  <c:v>56.509907030849334</c:v>
                </c:pt>
                <c:pt idx="337">
                  <c:v>56.528743166131818</c:v>
                </c:pt>
                <c:pt idx="338">
                  <c:v>56.547545278133143</c:v>
                </c:pt>
                <c:pt idx="339">
                  <c:v>56.56631354166224</c:v>
                </c:pt>
                <c:pt idx="340">
                  <c:v>56.585048130138681</c:v>
                </c:pt>
                <c:pt idx="341">
                  <c:v>56.603749215607806</c:v>
                </c:pt>
                <c:pt idx="342">
                  <c:v>56.622416968755644</c:v>
                </c:pt>
                <c:pt idx="343">
                  <c:v>56.6410515589236</c:v>
                </c:pt>
                <c:pt idx="344">
                  <c:v>56.659653154122964</c:v>
                </c:pt>
                <c:pt idx="345">
                  <c:v>56.678221921049285</c:v>
                </c:pt>
                <c:pt idx="346">
                  <c:v>56.696758025096401</c:v>
                </c:pt>
                <c:pt idx="347">
                  <c:v>56.715261630370406</c:v>
                </c:pt>
                <c:pt idx="348">
                  <c:v>56.733732899703377</c:v>
                </c:pt>
                <c:pt idx="349">
                  <c:v>56.752171994666966</c:v>
                </c:pt>
                <c:pt idx="350">
                  <c:v>56.770579075585687</c:v>
                </c:pt>
                <c:pt idx="351">
                  <c:v>56.788954301550191</c:v>
                </c:pt>
                <c:pt idx="352">
                  <c:v>56.807297830430187</c:v>
                </c:pt>
                <c:pt idx="353">
                  <c:v>56.825609818887386</c:v>
                </c:pt>
                <c:pt idx="354">
                  <c:v>56.84389042238805</c:v>
                </c:pt>
                <c:pt idx="355">
                  <c:v>56.862139795215626</c:v>
                </c:pt>
                <c:pt idx="356">
                  <c:v>56.880358090482943</c:v>
                </c:pt>
                <c:pt idx="357">
                  <c:v>56.89854546014449</c:v>
                </c:pt>
                <c:pt idx="358">
                  <c:v>56.916702055008358</c:v>
                </c:pt>
                <c:pt idx="359">
                  <c:v>56.934828024748157</c:v>
                </c:pt>
                <c:pt idx="360">
                  <c:v>56.952923517914627</c:v>
                </c:pt>
                <c:pt idx="361">
                  <c:v>56.97098868194729</c:v>
                </c:pt>
                <c:pt idx="362">
                  <c:v>56.989023663185726</c:v>
                </c:pt>
                <c:pt idx="363">
                  <c:v>57.007028606880951</c:v>
                </c:pt>
                <c:pt idx="364">
                  <c:v>57.025003657206405</c:v>
                </c:pt>
                <c:pt idx="365">
                  <c:v>57.042948957268962</c:v>
                </c:pt>
                <c:pt idx="366">
                  <c:v>57.060864649119765</c:v>
                </c:pt>
                <c:pt idx="367">
                  <c:v>57.078750873764854</c:v>
                </c:pt>
                <c:pt idx="368">
                  <c:v>57.096607771175769</c:v>
                </c:pt>
                <c:pt idx="369">
                  <c:v>57.114435480299875</c:v>
                </c:pt>
                <c:pt idx="370">
                  <c:v>57.132234139070718</c:v>
                </c:pt>
                <c:pt idx="371">
                  <c:v>57.150003884418155</c:v>
                </c:pt>
                <c:pt idx="372">
                  <c:v>57.167744852278304</c:v>
                </c:pt>
                <c:pt idx="373">
                  <c:v>57.185457177603496</c:v>
                </c:pt>
                <c:pt idx="374">
                  <c:v>57.203140994372049</c:v>
                </c:pt>
                <c:pt idx="375">
                  <c:v>57.220796435597848</c:v>
                </c:pt>
                <c:pt idx="376">
                  <c:v>57.238423633339934</c:v>
                </c:pt>
                <c:pt idx="377">
                  <c:v>57.256022718711833</c:v>
                </c:pt>
                <c:pt idx="378">
                  <c:v>57.27359382189092</c:v>
                </c:pt>
                <c:pt idx="379">
                  <c:v>57.29113707212754</c:v>
                </c:pt>
                <c:pt idx="380">
                  <c:v>57.308652597754055</c:v>
                </c:pt>
                <c:pt idx="381">
                  <c:v>57.326140526193839</c:v>
                </c:pt>
                <c:pt idx="382">
                  <c:v>57.343600983970063</c:v>
                </c:pt>
                <c:pt idx="383">
                  <c:v>57.36103409671442</c:v>
                </c:pt>
                <c:pt idx="384">
                  <c:v>57.378439989175774</c:v>
                </c:pt>
                <c:pt idx="385">
                  <c:v>57.39581878522867</c:v>
                </c:pt>
                <c:pt idx="386">
                  <c:v>57.41317060788171</c:v>
                </c:pt>
                <c:pt idx="387">
                  <c:v>57.430495579285889</c:v>
                </c:pt>
                <c:pt idx="388">
                  <c:v>57.44779382074276</c:v>
                </c:pt>
                <c:pt idx="389">
                  <c:v>57.465065452712608</c:v>
                </c:pt>
                <c:pt idx="390">
                  <c:v>57.482310594822408</c:v>
                </c:pt>
                <c:pt idx="391">
                  <c:v>57.499529365873741</c:v>
                </c:pt>
                <c:pt idx="392">
                  <c:v>57.516721883850607</c:v>
                </c:pt>
                <c:pt idx="393">
                  <c:v>57.533888265927175</c:v>
                </c:pt>
                <c:pt idx="394">
                  <c:v>57.551028628475393</c:v>
                </c:pt>
                <c:pt idx="395">
                  <c:v>57.568143087072528</c:v>
                </c:pt>
                <c:pt idx="396">
                  <c:v>57.585231756508591</c:v>
                </c:pt>
                <c:pt idx="397">
                  <c:v>57.60229475079376</c:v>
                </c:pt>
                <c:pt idx="398">
                  <c:v>57.619332183165611</c:v>
                </c:pt>
                <c:pt idx="399">
                  <c:v>57.636344166096308</c:v>
                </c:pt>
                <c:pt idx="400">
                  <c:v>57.653330811299696</c:v>
                </c:pt>
                <c:pt idx="401">
                  <c:v>57.670292229738372</c:v>
                </c:pt>
                <c:pt idx="402">
                  <c:v>57.687228531630538</c:v>
                </c:pt>
                <c:pt idx="403">
                  <c:v>57.704139826456966</c:v>
                </c:pt>
                <c:pt idx="404">
                  <c:v>57.721026222967652</c:v>
                </c:pt>
                <c:pt idx="405">
                  <c:v>57.737887829188651</c:v>
                </c:pt>
                <c:pt idx="406">
                  <c:v>57.754724752428544</c:v>
                </c:pt>
                <c:pt idx="407">
                  <c:v>57.771537099285133</c:v>
                </c:pt>
                <c:pt idx="408">
                  <c:v>57.78832497565179</c:v>
                </c:pt>
                <c:pt idx="409">
                  <c:v>57.805088486723903</c:v>
                </c:pt>
                <c:pt idx="410">
                  <c:v>57.821827737005215</c:v>
                </c:pt>
                <c:pt idx="411">
                  <c:v>57.838542830314026</c:v>
                </c:pt>
                <c:pt idx="412">
                  <c:v>57.855233869789402</c:v>
                </c:pt>
                <c:pt idx="413">
                  <c:v>57.871900957897253</c:v>
                </c:pt>
                <c:pt idx="414">
                  <c:v>57.888544196436399</c:v>
                </c:pt>
                <c:pt idx="415">
                  <c:v>57.905163686544526</c:v>
                </c:pt>
                <c:pt idx="416">
                  <c:v>57.921759528704087</c:v>
                </c:pt>
                <c:pt idx="417">
                  <c:v>57.938331822748097</c:v>
                </c:pt>
                <c:pt idx="418">
                  <c:v>57.954880667865972</c:v>
                </c:pt>
                <c:pt idx="419">
                  <c:v>57.971406162609199</c:v>
                </c:pt>
                <c:pt idx="420">
                  <c:v>57.987908404896942</c:v>
                </c:pt>
                <c:pt idx="421">
                  <c:v>58.004387492021692</c:v>
                </c:pt>
                <c:pt idx="422">
                  <c:v>58.02084352065468</c:v>
                </c:pt>
                <c:pt idx="423">
                  <c:v>58.037276586851434</c:v>
                </c:pt>
                <c:pt idx="424">
                  <c:v>58.053686786057085</c:v>
                </c:pt>
                <c:pt idx="425">
                  <c:v>58.070074213111774</c:v>
                </c:pt>
                <c:pt idx="426">
                  <c:v>58.086438962255855</c:v>
                </c:pt>
                <c:pt idx="427">
                  <c:v>58.10278112713516</c:v>
                </c:pt>
                <c:pt idx="428">
                  <c:v>58.119100800806123</c:v>
                </c:pt>
                <c:pt idx="429">
                  <c:v>58.135398075740909</c:v>
                </c:pt>
                <c:pt idx="430">
                  <c:v>58.151673043832432</c:v>
                </c:pt>
                <c:pt idx="431">
                  <c:v>58.167925796399388</c:v>
                </c:pt>
                <c:pt idx="432">
                  <c:v>58.184156424191116</c:v>
                </c:pt>
                <c:pt idx="433">
                  <c:v>58.200365017392556</c:v>
                </c:pt>
                <c:pt idx="434">
                  <c:v>58.216551665629034</c:v>
                </c:pt>
                <c:pt idx="435">
                  <c:v>58.232716457971037</c:v>
                </c:pt>
                <c:pt idx="436">
                  <c:v>58.248859482939011</c:v>
                </c:pt>
                <c:pt idx="437">
                  <c:v>58.264980828507888</c:v>
                </c:pt>
                <c:pt idx="438">
                  <c:v>58.281080582111848</c:v>
                </c:pt>
                <c:pt idx="439">
                  <c:v>58.29715883064884</c:v>
                </c:pt>
                <c:pt idx="440">
                  <c:v>58.313215660485085</c:v>
                </c:pt>
                <c:pt idx="441">
                  <c:v>58.329251157459602</c:v>
                </c:pt>
                <c:pt idx="442">
                  <c:v>58.345265406888586</c:v>
                </c:pt>
                <c:pt idx="443">
                  <c:v>58.361258493569835</c:v>
                </c:pt>
                <c:pt idx="444">
                  <c:v>58.377230501787068</c:v>
                </c:pt>
                <c:pt idx="445">
                  <c:v>58.393181515314168</c:v>
                </c:pt>
                <c:pt idx="446">
                  <c:v>58.409111617419526</c:v>
                </c:pt>
                <c:pt idx="447">
                  <c:v>58.425020890870151</c:v>
                </c:pt>
                <c:pt idx="448">
                  <c:v>58.44090941793587</c:v>
                </c:pt>
                <c:pt idx="449">
                  <c:v>58.456777280393425</c:v>
                </c:pt>
                <c:pt idx="450">
                  <c:v>58.47262455953053</c:v>
                </c:pt>
                <c:pt idx="451">
                  <c:v>58.48845133614995</c:v>
                </c:pt>
                <c:pt idx="452">
                  <c:v>58.504257690573411</c:v>
                </c:pt>
                <c:pt idx="453">
                  <c:v>58.520043702645587</c:v>
                </c:pt>
                <c:pt idx="454">
                  <c:v>58.535809451738004</c:v>
                </c:pt>
                <c:pt idx="455">
                  <c:v>58.551555016752886</c:v>
                </c:pt>
                <c:pt idx="456">
                  <c:v>58.567280476126982</c:v>
                </c:pt>
                <c:pt idx="457">
                  <c:v>58.582985907835351</c:v>
                </c:pt>
                <c:pt idx="458">
                  <c:v>58.598671389395101</c:v>
                </c:pt>
                <c:pt idx="459">
                  <c:v>58.614336997869088</c:v>
                </c:pt>
                <c:pt idx="460">
                  <c:v>58.629982809869595</c:v>
                </c:pt>
                <c:pt idx="461">
                  <c:v>58.645608901561985</c:v>
                </c:pt>
                <c:pt idx="462">
                  <c:v>58.661215348668208</c:v>
                </c:pt>
                <c:pt idx="463">
                  <c:v>58.676802226470471</c:v>
                </c:pt>
                <c:pt idx="464">
                  <c:v>58.692369609814676</c:v>
                </c:pt>
                <c:pt idx="465">
                  <c:v>58.707917573113924</c:v>
                </c:pt>
                <c:pt idx="466">
                  <c:v>58.723446190351993</c:v>
                </c:pt>
                <c:pt idx="467">
                  <c:v>58.738955535086703</c:v>
                </c:pt>
                <c:pt idx="468">
                  <c:v>58.754445680453344</c:v>
                </c:pt>
                <c:pt idx="469">
                  <c:v>58.769916699167993</c:v>
                </c:pt>
                <c:pt idx="470">
                  <c:v>58.785368663530832</c:v>
                </c:pt>
                <c:pt idx="471">
                  <c:v>58.800801645429431</c:v>
                </c:pt>
                <c:pt idx="472">
                  <c:v>58.816215716341986</c:v>
                </c:pt>
                <c:pt idx="473">
                  <c:v>58.831610947340565</c:v>
                </c:pt>
                <c:pt idx="474">
                  <c:v>58.846987409094226</c:v>
                </c:pt>
                <c:pt idx="475">
                  <c:v>58.862345171872235</c:v>
                </c:pt>
                <c:pt idx="476">
                  <c:v>58.877684305547163</c:v>
                </c:pt>
                <c:pt idx="477">
                  <c:v>58.893004879597953</c:v>
                </c:pt>
                <c:pt idx="478">
                  <c:v>58.908306963112992</c:v>
                </c:pt>
                <c:pt idx="479">
                  <c:v>58.923590624793164</c:v>
                </c:pt>
                <c:pt idx="480">
                  <c:v>58.938855932954809</c:v>
                </c:pt>
                <c:pt idx="481">
                  <c:v>58.954102955532733</c:v>
                </c:pt>
                <c:pt idx="482">
                  <c:v>58.96933176008308</c:v>
                </c:pt>
                <c:pt idx="483">
                  <c:v>58.984542413786343</c:v>
                </c:pt>
                <c:pt idx="484">
                  <c:v>58.999734983450182</c:v>
                </c:pt>
                <c:pt idx="485">
                  <c:v>59.014909535512245</c:v>
                </c:pt>
                <c:pt idx="486">
                  <c:v>59.030066136043089</c:v>
                </c:pt>
                <c:pt idx="487">
                  <c:v>59.045204850748938</c:v>
                </c:pt>
                <c:pt idx="488">
                  <c:v>59.060325744974421</c:v>
                </c:pt>
                <c:pt idx="489">
                  <c:v>59.075428883705356</c:v>
                </c:pt>
                <c:pt idx="490">
                  <c:v>59.09051433157147</c:v>
                </c:pt>
                <c:pt idx="491">
                  <c:v>59.105582152849095</c:v>
                </c:pt>
                <c:pt idx="492">
                  <c:v>59.120632411463809</c:v>
                </c:pt>
                <c:pt idx="493">
                  <c:v>59.135665170993107</c:v>
                </c:pt>
                <c:pt idx="494">
                  <c:v>59.150680494669004</c:v>
                </c:pt>
                <c:pt idx="495">
                  <c:v>59.165678445380649</c:v>
                </c:pt>
                <c:pt idx="496">
                  <c:v>59.180659085676837</c:v>
                </c:pt>
                <c:pt idx="497">
                  <c:v>59.195622477768644</c:v>
                </c:pt>
                <c:pt idx="498">
                  <c:v>59.210568683531861</c:v>
                </c:pt>
                <c:pt idx="499">
                  <c:v>59.225497764509527</c:v>
                </c:pt>
                <c:pt idx="500">
                  <c:v>59.240409781914408</c:v>
                </c:pt>
                <c:pt idx="501">
                  <c:v>59.255304796631435</c:v>
                </c:pt>
                <c:pt idx="502">
                  <c:v>59.270182869220122</c:v>
                </c:pt>
                <c:pt idx="503">
                  <c:v>59.285044059916999</c:v>
                </c:pt>
                <c:pt idx="504">
                  <c:v>59.299888428637956</c:v>
                </c:pt>
                <c:pt idx="505">
                  <c:v>59.314716034980613</c:v>
                </c:pt>
                <c:pt idx="506">
                  <c:v>59.329526938226692</c:v>
                </c:pt>
                <c:pt idx="507">
                  <c:v>59.344321197344286</c:v>
                </c:pt>
                <c:pt idx="508">
                  <c:v>59.359098870990167</c:v>
                </c:pt>
                <c:pt idx="509">
                  <c:v>59.373860017512058</c:v>
                </c:pt>
                <c:pt idx="510">
                  <c:v>59.388604694950914</c:v>
                </c:pt>
                <c:pt idx="511">
                  <c:v>59.403332961043091</c:v>
                </c:pt>
                <c:pt idx="512">
                  <c:v>59.418044873222627</c:v>
                </c:pt>
                <c:pt idx="513">
                  <c:v>59.432740488623367</c:v>
                </c:pt>
                <c:pt idx="514">
                  <c:v>59.447419864081198</c:v>
                </c:pt>
                <c:pt idx="515">
                  <c:v>59.462083056136123</c:v>
                </c:pt>
                <c:pt idx="516">
                  <c:v>59.476730121034457</c:v>
                </c:pt>
                <c:pt idx="517">
                  <c:v>59.491361114730928</c:v>
                </c:pt>
                <c:pt idx="518">
                  <c:v>59.505976092890727</c:v>
                </c:pt>
                <c:pt idx="519">
                  <c:v>59.520575110891627</c:v>
                </c:pt>
                <c:pt idx="520">
                  <c:v>59.535158223826016</c:v>
                </c:pt>
                <c:pt idx="521">
                  <c:v>59.549725486502922</c:v>
                </c:pt>
                <c:pt idx="522">
                  <c:v>59.564276953450062</c:v>
                </c:pt>
                <c:pt idx="523">
                  <c:v>59.578812678915824</c:v>
                </c:pt>
                <c:pt idx="524">
                  <c:v>59.593332716871224</c:v>
                </c:pt>
                <c:pt idx="525">
                  <c:v>59.607837121011926</c:v>
                </c:pt>
                <c:pt idx="526">
                  <c:v>59.622325944760128</c:v>
                </c:pt>
                <c:pt idx="527">
                  <c:v>59.636799241266523</c:v>
                </c:pt>
                <c:pt idx="528">
                  <c:v>59.651257063412217</c:v>
                </c:pt>
                <c:pt idx="529">
                  <c:v>59.665699463810597</c:v>
                </c:pt>
                <c:pt idx="530">
                  <c:v>59.680126494809215</c:v>
                </c:pt>
                <c:pt idx="531">
                  <c:v>59.694538208491686</c:v>
                </c:pt>
                <c:pt idx="532">
                  <c:v>59.70893465667946</c:v>
                </c:pt>
                <c:pt idx="533">
                  <c:v>59.72331589093374</c:v>
                </c:pt>
                <c:pt idx="534">
                  <c:v>59.737681962557204</c:v>
                </c:pt>
                <c:pt idx="535">
                  <c:v>59.752032922595845</c:v>
                </c:pt>
                <c:pt idx="536">
                  <c:v>59.766368821840786</c:v>
                </c:pt>
                <c:pt idx="537">
                  <c:v>59.780689710829975</c:v>
                </c:pt>
                <c:pt idx="538">
                  <c:v>59.794995639849965</c:v>
                </c:pt>
                <c:pt idx="539">
                  <c:v>59.809286658937665</c:v>
                </c:pt>
                <c:pt idx="540">
                  <c:v>59.823562817882049</c:v>
                </c:pt>
                <c:pt idx="541">
                  <c:v>59.837824166225822</c:v>
                </c:pt>
                <c:pt idx="542">
                  <c:v>59.852070753267171</c:v>
                </c:pt>
                <c:pt idx="543">
                  <c:v>59.866302628061405</c:v>
                </c:pt>
                <c:pt idx="544">
                  <c:v>59.880519839422597</c:v>
                </c:pt>
                <c:pt idx="545">
                  <c:v>59.894722435925274</c:v>
                </c:pt>
                <c:pt idx="546">
                  <c:v>59.908910465906018</c:v>
                </c:pt>
                <c:pt idx="547">
                  <c:v>59.923083977465112</c:v>
                </c:pt>
                <c:pt idx="548">
                  <c:v>59.937243018468067</c:v>
                </c:pt>
                <c:pt idx="549">
                  <c:v>59.951387636547324</c:v>
                </c:pt>
                <c:pt idx="550">
                  <c:v>59.965517879103757</c:v>
                </c:pt>
                <c:pt idx="551">
                  <c:v>59.979633793308231</c:v>
                </c:pt>
                <c:pt idx="552">
                  <c:v>59.9937354261032</c:v>
                </c:pt>
                <c:pt idx="553">
                  <c:v>60.007822824204212</c:v>
                </c:pt>
                <c:pt idx="554">
                  <c:v>60.021896034101403</c:v>
                </c:pt>
                <c:pt idx="555">
                  <c:v>60.035955102061081</c:v>
                </c:pt>
                <c:pt idx="556">
                  <c:v>60.050000074127155</c:v>
                </c:pt>
                <c:pt idx="557">
                  <c:v>60.064030996122661</c:v>
                </c:pt>
                <c:pt idx="558">
                  <c:v>60.078047913651211</c:v>
                </c:pt>
                <c:pt idx="559">
                  <c:v>60.092050872098469</c:v>
                </c:pt>
                <c:pt idx="560">
                  <c:v>60.106039916633563</c:v>
                </c:pt>
                <c:pt idx="561">
                  <c:v>60.120015092210615</c:v>
                </c:pt>
                <c:pt idx="562">
                  <c:v>60.133976443570013</c:v>
                </c:pt>
                <c:pt idx="563">
                  <c:v>60.147924015239973</c:v>
                </c:pt>
                <c:pt idx="564">
                  <c:v>60.161857851537832</c:v>
                </c:pt>
                <c:pt idx="565">
                  <c:v>60.17577799657149</c:v>
                </c:pt>
                <c:pt idx="566">
                  <c:v>60.189684494240787</c:v>
                </c:pt>
                <c:pt idx="567">
                  <c:v>60.203577388238827</c:v>
                </c:pt>
                <c:pt idx="568">
                  <c:v>60.217456722053399</c:v>
                </c:pt>
                <c:pt idx="569">
                  <c:v>60.231322538968229</c:v>
                </c:pt>
                <c:pt idx="570">
                  <c:v>60.245174882064404</c:v>
                </c:pt>
                <c:pt idx="571">
                  <c:v>60.259013794221616</c:v>
                </c:pt>
                <c:pt idx="572">
                  <c:v>60.272839318119537</c:v>
                </c:pt>
                <c:pt idx="573">
                  <c:v>60.286651496239074</c:v>
                </c:pt>
                <c:pt idx="574">
                  <c:v>60.300450370863658</c:v>
                </c:pt>
                <c:pt idx="575">
                  <c:v>60.31423598408054</c:v>
                </c:pt>
                <c:pt idx="576">
                  <c:v>60.328008377782083</c:v>
                </c:pt>
                <c:pt idx="577">
                  <c:v>60.341767593666937</c:v>
                </c:pt>
                <c:pt idx="578">
                  <c:v>60.355513673241369</c:v>
                </c:pt>
                <c:pt idx="579">
                  <c:v>60.369246657820455</c:v>
                </c:pt>
                <c:pt idx="580">
                  <c:v>60.382966588529335</c:v>
                </c:pt>
                <c:pt idx="581">
                  <c:v>60.396673506304374</c:v>
                </c:pt>
                <c:pt idx="582">
                  <c:v>60.410367451894473</c:v>
                </c:pt>
                <c:pt idx="583">
                  <c:v>60.424048465862114</c:v>
                </c:pt>
                <c:pt idx="584">
                  <c:v>60.437716588584721</c:v>
                </c:pt>
                <c:pt idx="585">
                  <c:v>60.451371860255691</c:v>
                </c:pt>
                <c:pt idx="586">
                  <c:v>60.465014320885651</c:v>
                </c:pt>
                <c:pt idx="587">
                  <c:v>60.478644010303576</c:v>
                </c:pt>
                <c:pt idx="588">
                  <c:v>60.492260968157964</c:v>
                </c:pt>
                <c:pt idx="589">
                  <c:v>60.505865233917937</c:v>
                </c:pt>
                <c:pt idx="590">
                  <c:v>60.519456846874434</c:v>
                </c:pt>
                <c:pt idx="591">
                  <c:v>60.533035846141274</c:v>
                </c:pt>
                <c:pt idx="592">
                  <c:v>60.546602270656294</c:v>
                </c:pt>
                <c:pt idx="593">
                  <c:v>60.560156159182476</c:v>
                </c:pt>
                <c:pt idx="594">
                  <c:v>60.573697550308992</c:v>
                </c:pt>
                <c:pt idx="595">
                  <c:v>60.587226482452337</c:v>
                </c:pt>
                <c:pt idx="596">
                  <c:v>60.600742993857374</c:v>
                </c:pt>
                <c:pt idx="597">
                  <c:v>60.614247122598449</c:v>
                </c:pt>
                <c:pt idx="598">
                  <c:v>60.627738906580397</c:v>
                </c:pt>
                <c:pt idx="599">
                  <c:v>60.641218383539631</c:v>
                </c:pt>
                <c:pt idx="600">
                  <c:v>60.654685591045187</c:v>
                </c:pt>
                <c:pt idx="601">
                  <c:v>60.668140566499744</c:v>
                </c:pt>
                <c:pt idx="602">
                  <c:v>60.681583347140659</c:v>
                </c:pt>
                <c:pt idx="603">
                  <c:v>60.695013970041003</c:v>
                </c:pt>
                <c:pt idx="604">
                  <c:v>60.708432472110559</c:v>
                </c:pt>
                <c:pt idx="605">
                  <c:v>60.721838890096805</c:v>
                </c:pt>
                <c:pt idx="606">
                  <c:v>60.735233260585971</c:v>
                </c:pt>
                <c:pt idx="607">
                  <c:v>60.748615620003967</c:v>
                </c:pt>
                <c:pt idx="608">
                  <c:v>60.761986004617413</c:v>
                </c:pt>
                <c:pt idx="609">
                  <c:v>60.775344450534561</c:v>
                </c:pt>
                <c:pt idx="610">
                  <c:v>60.788690993706325</c:v>
                </c:pt>
                <c:pt idx="611">
                  <c:v>60.80202566992719</c:v>
                </c:pt>
                <c:pt idx="612">
                  <c:v>60.815348514836174</c:v>
                </c:pt>
                <c:pt idx="613">
                  <c:v>60.828659563917803</c:v>
                </c:pt>
                <c:pt idx="614">
                  <c:v>60.841958852502998</c:v>
                </c:pt>
                <c:pt idx="615">
                  <c:v>60.855246415770054</c:v>
                </c:pt>
                <c:pt idx="616">
                  <c:v>60.868522288745524</c:v>
                </c:pt>
                <c:pt idx="617">
                  <c:v>60.881786506305168</c:v>
                </c:pt>
                <c:pt idx="618">
                  <c:v>60.895039103174845</c:v>
                </c:pt>
                <c:pt idx="619">
                  <c:v>60.908280113931404</c:v>
                </c:pt>
                <c:pt idx="620">
                  <c:v>60.921509573003604</c:v>
                </c:pt>
                <c:pt idx="621">
                  <c:v>60.934727514672986</c:v>
                </c:pt>
                <c:pt idx="622">
                  <c:v>60.947933973074754</c:v>
                </c:pt>
                <c:pt idx="623">
                  <c:v>60.961128982198673</c:v>
                </c:pt>
                <c:pt idx="624">
                  <c:v>60.974312575889904</c:v>
                </c:pt>
                <c:pt idx="625">
                  <c:v>60.987484787849887</c:v>
                </c:pt>
                <c:pt idx="626">
                  <c:v>61.0006456516372</c:v>
                </c:pt>
                <c:pt idx="627">
                  <c:v>61.01379520066839</c:v>
                </c:pt>
                <c:pt idx="628">
                  <c:v>61.026933468218822</c:v>
                </c:pt>
                <c:pt idx="629">
                  <c:v>61.040060487423538</c:v>
                </c:pt>
                <c:pt idx="630">
                  <c:v>61.053176291278056</c:v>
                </c:pt>
                <c:pt idx="631">
                  <c:v>61.066280912639215</c:v>
                </c:pt>
                <c:pt idx="632">
                  <c:v>61.079374384225957</c:v>
                </c:pt>
                <c:pt idx="633">
                  <c:v>61.092456738620207</c:v>
                </c:pt>
                <c:pt idx="634">
                  <c:v>61.105528008267612</c:v>
                </c:pt>
                <c:pt idx="635">
                  <c:v>61.118588225478391</c:v>
                </c:pt>
                <c:pt idx="636">
                  <c:v>61.131637422428071</c:v>
                </c:pt>
                <c:pt idx="637">
                  <c:v>61.144675631158343</c:v>
                </c:pt>
                <c:pt idx="638">
                  <c:v>61.157702883577798</c:v>
                </c:pt>
                <c:pt idx="639">
                  <c:v>61.170719211462696</c:v>
                </c:pt>
                <c:pt idx="640">
                  <c:v>61.18372464645779</c:v>
                </c:pt>
                <c:pt idx="641">
                  <c:v>61.19671922007705</c:v>
                </c:pt>
                <c:pt idx="642">
                  <c:v>61.209702963704416</c:v>
                </c:pt>
                <c:pt idx="643">
                  <c:v>61.222675908594582</c:v>
                </c:pt>
                <c:pt idx="644">
                  <c:v>61.235638085873731</c:v>
                </c:pt>
                <c:pt idx="645">
                  <c:v>61.248589526540258</c:v>
                </c:pt>
                <c:pt idx="646">
                  <c:v>61.261530261465545</c:v>
                </c:pt>
                <c:pt idx="647">
                  <c:v>61.27446032139467</c:v>
                </c:pt>
                <c:pt idx="648">
                  <c:v>61.28737973694713</c:v>
                </c:pt>
                <c:pt idx="649">
                  <c:v>61.300288538617593</c:v>
                </c:pt>
                <c:pt idx="650">
                  <c:v>61.313186756776574</c:v>
                </c:pt>
                <c:pt idx="651">
                  <c:v>61.326074421671152</c:v>
                </c:pt>
                <c:pt idx="652">
                  <c:v>61.338951563425738</c:v>
                </c:pt>
                <c:pt idx="653">
                  <c:v>61.351818212042673</c:v>
                </c:pt>
                <c:pt idx="654">
                  <c:v>61.364674397403022</c:v>
                </c:pt>
                <c:pt idx="655">
                  <c:v>61.377520149267184</c:v>
                </c:pt>
                <c:pt idx="656">
                  <c:v>61.390355497275635</c:v>
                </c:pt>
                <c:pt idx="657">
                  <c:v>61.403180470949607</c:v>
                </c:pt>
                <c:pt idx="658">
                  <c:v>61.415995099691713</c:v>
                </c:pt>
                <c:pt idx="659">
                  <c:v>61.428799412786688</c:v>
                </c:pt>
                <c:pt idx="660">
                  <c:v>61.441593439401984</c:v>
                </c:pt>
                <c:pt idx="661">
                  <c:v>61.454377208588511</c:v>
                </c:pt>
                <c:pt idx="662">
                  <c:v>61.467150749281203</c:v>
                </c:pt>
                <c:pt idx="663">
                  <c:v>61.479914090299751</c:v>
                </c:pt>
                <c:pt idx="664">
                  <c:v>61.492667260349229</c:v>
                </c:pt>
                <c:pt idx="665">
                  <c:v>61.505410288020713</c:v>
                </c:pt>
                <c:pt idx="666">
                  <c:v>61.518143201791922</c:v>
                </c:pt>
                <c:pt idx="667">
                  <c:v>61.530866030027887</c:v>
                </c:pt>
                <c:pt idx="668">
                  <c:v>61.543578800981564</c:v>
                </c:pt>
                <c:pt idx="669">
                  <c:v>61.556281542794416</c:v>
                </c:pt>
                <c:pt idx="670">
                  <c:v>61.568974283497127</c:v>
                </c:pt>
                <c:pt idx="671">
                  <c:v>61.58165705101014</c:v>
                </c:pt>
                <c:pt idx="672">
                  <c:v>61.594329873144261</c:v>
                </c:pt>
                <c:pt idx="673">
                  <c:v>61.606992777601377</c:v>
                </c:pt>
                <c:pt idx="674">
                  <c:v>61.619645791974911</c:v>
                </c:pt>
                <c:pt idx="675">
                  <c:v>61.632288943750524</c:v>
                </c:pt>
                <c:pt idx="676">
                  <c:v>61.6449222603067</c:v>
                </c:pt>
                <c:pt idx="677">
                  <c:v>61.657545768915284</c:v>
                </c:pt>
                <c:pt idx="678">
                  <c:v>61.67015949674213</c:v>
                </c:pt>
                <c:pt idx="679">
                  <c:v>61.682763470847632</c:v>
                </c:pt>
                <c:pt idx="680">
                  <c:v>61.695357718187367</c:v>
                </c:pt>
                <c:pt idx="681">
                  <c:v>61.707942265612587</c:v>
                </c:pt>
                <c:pt idx="682">
                  <c:v>61.720517139870871</c:v>
                </c:pt>
                <c:pt idx="683">
                  <c:v>61.733082367606649</c:v>
                </c:pt>
                <c:pt idx="684">
                  <c:v>61.745637975361767</c:v>
                </c:pt>
                <c:pt idx="685">
                  <c:v>61.758183989576054</c:v>
                </c:pt>
                <c:pt idx="686">
                  <c:v>61.770720436587894</c:v>
                </c:pt>
                <c:pt idx="687">
                  <c:v>61.783247342634738</c:v>
                </c:pt>
                <c:pt idx="688">
                  <c:v>61.795764733853687</c:v>
                </c:pt>
                <c:pt idx="689">
                  <c:v>61.808272636282027</c:v>
                </c:pt>
                <c:pt idx="690">
                  <c:v>61.820771075857763</c:v>
                </c:pt>
                <c:pt idx="691">
                  <c:v>61.833260078420167</c:v>
                </c:pt>
                <c:pt idx="692">
                  <c:v>61.845739669710284</c:v>
                </c:pt>
                <c:pt idx="693">
                  <c:v>61.858209875371529</c:v>
                </c:pt>
                <c:pt idx="694">
                  <c:v>61.870670720950123</c:v>
                </c:pt>
                <c:pt idx="695">
                  <c:v>61.883122231895683</c:v>
                </c:pt>
                <c:pt idx="696">
                  <c:v>61.895564433561688</c:v>
                </c:pt>
                <c:pt idx="697">
                  <c:v>61.907997351206077</c:v>
                </c:pt>
                <c:pt idx="698">
                  <c:v>61.920421009991678</c:v>
                </c:pt>
                <c:pt idx="699">
                  <c:v>61.932835434986735</c:v>
                </c:pt>
                <c:pt idx="700">
                  <c:v>61.945240651165449</c:v>
                </c:pt>
                <c:pt idx="701">
                  <c:v>61.95763668340846</c:v>
                </c:pt>
                <c:pt idx="702">
                  <c:v>61.970023556503321</c:v>
                </c:pt>
                <c:pt idx="703">
                  <c:v>61.982401295145031</c:v>
                </c:pt>
                <c:pt idx="704">
                  <c:v>61.994769923936509</c:v>
                </c:pt>
                <c:pt idx="705">
                  <c:v>62.007129467389092</c:v>
                </c:pt>
                <c:pt idx="706">
                  <c:v>62.019479949922989</c:v>
                </c:pt>
                <c:pt idx="707">
                  <c:v>62.031821395867809</c:v>
                </c:pt>
                <c:pt idx="708">
                  <c:v>62.044153829463028</c:v>
                </c:pt>
                <c:pt idx="709">
                  <c:v>62.056477274858423</c:v>
                </c:pt>
                <c:pt idx="710">
                  <c:v>62.068791756114592</c:v>
                </c:pt>
                <c:pt idx="711">
                  <c:v>62.081097297203428</c:v>
                </c:pt>
                <c:pt idx="712">
                  <c:v>62.093393922008545</c:v>
                </c:pt>
                <c:pt idx="713">
                  <c:v>62.105681654325764</c:v>
                </c:pt>
                <c:pt idx="714">
                  <c:v>62.11796051786358</c:v>
                </c:pt>
                <c:pt idx="715">
                  <c:v>62.130230536243602</c:v>
                </c:pt>
                <c:pt idx="716">
                  <c:v>62.14249173300103</c:v>
                </c:pt>
                <c:pt idx="717">
                  <c:v>62.154744131585076</c:v>
                </c:pt>
                <c:pt idx="718">
                  <c:v>62.166987755359443</c:v>
                </c:pt>
                <c:pt idx="719">
                  <c:v>62.179222627602755</c:v>
                </c:pt>
                <c:pt idx="720">
                  <c:v>62.191448771509002</c:v>
                </c:pt>
                <c:pt idx="721">
                  <c:v>62.203666210187968</c:v>
                </c:pt>
                <c:pt idx="722">
                  <c:v>62.215874966665695</c:v>
                </c:pt>
                <c:pt idx="723">
                  <c:v>62.228075063884894</c:v>
                </c:pt>
                <c:pt idx="724">
                  <c:v>62.240266524705383</c:v>
                </c:pt>
                <c:pt idx="725">
                  <c:v>62.252449371904518</c:v>
                </c:pt>
                <c:pt idx="726">
                  <c:v>62.264623628177617</c:v>
                </c:pt>
                <c:pt idx="727">
                  <c:v>62.276789316138377</c:v>
                </c:pt>
                <c:pt idx="728">
                  <c:v>62.288946458319316</c:v>
                </c:pt>
                <c:pt idx="729">
                  <c:v>62.30109507717215</c:v>
                </c:pt>
                <c:pt idx="730">
                  <c:v>62.313235195068259</c:v>
                </c:pt>
                <c:pt idx="731">
                  <c:v>62.325366834299032</c:v>
                </c:pt>
                <c:pt idx="732">
                  <c:v>62.337490017076377</c:v>
                </c:pt>
                <c:pt idx="733">
                  <c:v>62.349604765533002</c:v>
                </c:pt>
                <c:pt idx="734">
                  <c:v>62.361711101722932</c:v>
                </c:pt>
                <c:pt idx="735">
                  <c:v>62.373809047621847</c:v>
                </c:pt>
                <c:pt idx="736">
                  <c:v>62.385898625127496</c:v>
                </c:pt>
                <c:pt idx="737">
                  <c:v>62.39797985606009</c:v>
                </c:pt>
                <c:pt idx="738">
                  <c:v>62.410052762162721</c:v>
                </c:pt>
                <c:pt idx="739">
                  <c:v>62.422117365101712</c:v>
                </c:pt>
                <c:pt idx="740">
                  <c:v>62.434173686467034</c:v>
                </c:pt>
                <c:pt idx="741">
                  <c:v>62.446221747772697</c:v>
                </c:pt>
                <c:pt idx="742">
                  <c:v>62.458261570457125</c:v>
                </c:pt>
                <c:pt idx="743">
                  <c:v>62.470293175883512</c:v>
                </c:pt>
                <c:pt idx="744">
                  <c:v>62.48231658534025</c:v>
                </c:pt>
                <c:pt idx="745">
                  <c:v>62.494331820041268</c:v>
                </c:pt>
                <c:pt idx="746">
                  <c:v>62.506338901126441</c:v>
                </c:pt>
                <c:pt idx="747">
                  <c:v>62.518337849661911</c:v>
                </c:pt>
                <c:pt idx="748">
                  <c:v>62.530328686640509</c:v>
                </c:pt>
                <c:pt idx="749">
                  <c:v>62.542311432982096</c:v>
                </c:pt>
                <c:pt idx="750">
                  <c:v>62.554286109533933</c:v>
                </c:pt>
                <c:pt idx="751">
                  <c:v>62.566252737071054</c:v>
                </c:pt>
                <c:pt idx="752">
                  <c:v>62.578211336296597</c:v>
                </c:pt>
                <c:pt idx="753">
                  <c:v>62.590161927842203</c:v>
                </c:pt>
                <c:pt idx="754">
                  <c:v>62.602104532268328</c:v>
                </c:pt>
                <c:pt idx="755">
                  <c:v>62.61403917006465</c:v>
                </c:pt>
                <c:pt idx="756">
                  <c:v>62.625965861650371</c:v>
                </c:pt>
                <c:pt idx="757">
                  <c:v>62.637884627374603</c:v>
                </c:pt>
                <c:pt idx="758">
                  <c:v>62.649795487516698</c:v>
                </c:pt>
                <c:pt idx="759">
                  <c:v>62.661698462286566</c:v>
                </c:pt>
                <c:pt idx="760">
                  <c:v>62.673593571825094</c:v>
                </c:pt>
                <c:pt idx="761">
                  <c:v>62.68548083620442</c:v>
                </c:pt>
                <c:pt idx="762">
                  <c:v>62.697360275428267</c:v>
                </c:pt>
                <c:pt idx="763">
                  <c:v>62.709231909432361</c:v>
                </c:pt>
                <c:pt idx="764">
                  <c:v>62.721095758084658</c:v>
                </c:pt>
                <c:pt idx="765">
                  <c:v>62.732951841185773</c:v>
                </c:pt>
                <c:pt idx="766">
                  <c:v>62.744800178469234</c:v>
                </c:pt>
                <c:pt idx="767">
                  <c:v>62.756640789601875</c:v>
                </c:pt>
                <c:pt idx="768">
                  <c:v>62.768473694184095</c:v>
                </c:pt>
                <c:pt idx="769">
                  <c:v>62.780298911750258</c:v>
                </c:pt>
                <c:pt idx="770">
                  <c:v>62.792116461768941</c:v>
                </c:pt>
                <c:pt idx="771">
                  <c:v>62.803926363643328</c:v>
                </c:pt>
                <c:pt idx="772">
                  <c:v>62.815728636711476</c:v>
                </c:pt>
                <c:pt idx="773">
                  <c:v>62.827523300246639</c:v>
                </c:pt>
                <c:pt idx="774">
                  <c:v>62.839310373457607</c:v>
                </c:pt>
                <c:pt idx="775">
                  <c:v>62.851089875489002</c:v>
                </c:pt>
                <c:pt idx="776">
                  <c:v>62.862861825421589</c:v>
                </c:pt>
                <c:pt idx="777">
                  <c:v>62.874626242272583</c:v>
                </c:pt>
                <c:pt idx="778">
                  <c:v>62.886383144995982</c:v>
                </c:pt>
                <c:pt idx="779">
                  <c:v>62.898132552482828</c:v>
                </c:pt>
                <c:pt idx="780">
                  <c:v>62.909874483561552</c:v>
                </c:pt>
                <c:pt idx="781">
                  <c:v>62.921608956998256</c:v>
                </c:pt>
                <c:pt idx="782">
                  <c:v>62.93333599149701</c:v>
                </c:pt>
                <c:pt idx="783">
                  <c:v>62.945055605700169</c:v>
                </c:pt>
                <c:pt idx="784">
                  <c:v>62.956767818188652</c:v>
                </c:pt>
                <c:pt idx="785">
                  <c:v>62.96847264748223</c:v>
                </c:pt>
                <c:pt idx="786">
                  <c:v>62.980170112039858</c:v>
                </c:pt>
                <c:pt idx="787">
                  <c:v>62.991860230259931</c:v>
                </c:pt>
                <c:pt idx="788">
                  <c:v>63.003543020480564</c:v>
                </c:pt>
                <c:pt idx="789">
                  <c:v>63.015218500979927</c:v>
                </c:pt>
                <c:pt idx="790">
                  <c:v>63.026886689976479</c:v>
                </c:pt>
                <c:pt idx="791">
                  <c:v>63.03854760562929</c:v>
                </c:pt>
                <c:pt idx="792">
                  <c:v>63.050201266038314</c:v>
                </c:pt>
                <c:pt idx="793">
                  <c:v>63.061847689244651</c:v>
                </c:pt>
                <c:pt idx="794">
                  <c:v>63.073486893230857</c:v>
                </c:pt>
                <c:pt idx="795">
                  <c:v>63.085118895921198</c:v>
                </c:pt>
                <c:pt idx="796">
                  <c:v>63.096743715181944</c:v>
                </c:pt>
                <c:pt idx="797">
                  <c:v>63.108361368821619</c:v>
                </c:pt>
                <c:pt idx="798">
                  <c:v>63.119971874591322</c:v>
                </c:pt>
                <c:pt idx="799">
                  <c:v>63.131575250184916</c:v>
                </c:pt>
                <c:pt idx="800">
                  <c:v>63.143171513239409</c:v>
                </c:pt>
                <c:pt idx="801">
                  <c:v>63.154760681335098</c:v>
                </c:pt>
                <c:pt idx="802">
                  <c:v>63.166342771995957</c:v>
                </c:pt>
                <c:pt idx="803">
                  <c:v>63.177917802689791</c:v>
                </c:pt>
                <c:pt idx="804">
                  <c:v>63.189485790828606</c:v>
                </c:pt>
                <c:pt idx="805">
                  <c:v>63.201046753768779</c:v>
                </c:pt>
                <c:pt idx="806">
                  <c:v>63.212600708811365</c:v>
                </c:pt>
                <c:pt idx="807">
                  <c:v>63.224147673202367</c:v>
                </c:pt>
                <c:pt idx="808">
                  <c:v>63.235687664132961</c:v>
                </c:pt>
                <c:pt idx="809">
                  <c:v>63.247220698739753</c:v>
                </c:pt>
                <c:pt idx="810">
                  <c:v>63.258746794105065</c:v>
                </c:pt>
                <c:pt idx="811">
                  <c:v>63.270265967257174</c:v>
                </c:pt>
                <c:pt idx="812">
                  <c:v>63.281778235170535</c:v>
                </c:pt>
                <c:pt idx="813">
                  <c:v>63.293283614766089</c:v>
                </c:pt>
                <c:pt idx="814">
                  <c:v>63.304782122911448</c:v>
                </c:pt>
                <c:pt idx="815">
                  <c:v>63.316273776421191</c:v>
                </c:pt>
                <c:pt idx="816">
                  <c:v>63.32775859205708</c:v>
                </c:pt>
                <c:pt idx="817">
                  <c:v>63.33923658652833</c:v>
                </c:pt>
                <c:pt idx="818">
                  <c:v>63.350707776491824</c:v>
                </c:pt>
                <c:pt idx="819">
                  <c:v>63.36217217855237</c:v>
                </c:pt>
                <c:pt idx="820">
                  <c:v>63.373629809262965</c:v>
                </c:pt>
                <c:pt idx="821">
                  <c:v>63.385080685124962</c:v>
                </c:pt>
                <c:pt idx="822">
                  <c:v>63.396524822588404</c:v>
                </c:pt>
                <c:pt idx="823">
                  <c:v>63.407962238052178</c:v>
                </c:pt>
                <c:pt idx="824">
                  <c:v>63.41939294786431</c:v>
                </c:pt>
                <c:pt idx="825">
                  <c:v>63.430816968322148</c:v>
                </c:pt>
                <c:pt idx="826">
                  <c:v>63.442234315672607</c:v>
                </c:pt>
                <c:pt idx="827">
                  <c:v>63.45364500611246</c:v>
                </c:pt>
                <c:pt idx="828">
                  <c:v>63.465049055788491</c:v>
                </c:pt>
                <c:pt idx="829">
                  <c:v>63.476446480797733</c:v>
                </c:pt>
                <c:pt idx="830">
                  <c:v>63.487837297187731</c:v>
                </c:pt>
                <c:pt idx="831">
                  <c:v>63.499221520956752</c:v>
                </c:pt>
                <c:pt idx="832">
                  <c:v>63.510599168054014</c:v>
                </c:pt>
                <c:pt idx="833">
                  <c:v>63.52197025437988</c:v>
                </c:pt>
                <c:pt idx="834">
                  <c:v>63.533334795786132</c:v>
                </c:pt>
                <c:pt idx="835">
                  <c:v>63.544692808076121</c:v>
                </c:pt>
                <c:pt idx="836">
                  <c:v>63.556044307005095</c:v>
                </c:pt>
                <c:pt idx="837">
                  <c:v>63.567389308280276</c:v>
                </c:pt>
                <c:pt idx="838">
                  <c:v>63.578727827561202</c:v>
                </c:pt>
                <c:pt idx="839">
                  <c:v>63.590059880459869</c:v>
                </c:pt>
                <c:pt idx="840">
                  <c:v>63.601385482540991</c:v>
                </c:pt>
                <c:pt idx="841">
                  <c:v>63.612704649322154</c:v>
                </c:pt>
                <c:pt idx="842">
                  <c:v>63.624017396274112</c:v>
                </c:pt>
                <c:pt idx="843">
                  <c:v>63.635323738820937</c:v>
                </c:pt>
                <c:pt idx="844">
                  <c:v>63.646623692340228</c:v>
                </c:pt>
                <c:pt idx="845">
                  <c:v>63.657917272163346</c:v>
                </c:pt>
                <c:pt idx="846">
                  <c:v>63.669204493575606</c:v>
                </c:pt>
                <c:pt idx="847">
                  <c:v>63.680485371816516</c:v>
                </c:pt>
                <c:pt idx="848">
                  <c:v>63.691759922079925</c:v>
                </c:pt>
                <c:pt idx="849">
                  <c:v>63.703028159514282</c:v>
                </c:pt>
                <c:pt idx="850">
                  <c:v>63.714290099222808</c:v>
                </c:pt>
                <c:pt idx="851">
                  <c:v>63.725545756263671</c:v>
                </c:pt>
                <c:pt idx="852">
                  <c:v>63.736795145650298</c:v>
                </c:pt>
                <c:pt idx="853">
                  <c:v>63.748038282351416</c:v>
                </c:pt>
                <c:pt idx="854">
                  <c:v>63.7592751812914</c:v>
                </c:pt>
                <c:pt idx="855">
                  <c:v>63.770505857350365</c:v>
                </c:pt>
                <c:pt idx="856">
                  <c:v>63.7817303253644</c:v>
                </c:pt>
                <c:pt idx="857">
                  <c:v>63.792948600125783</c:v>
                </c:pt>
                <c:pt idx="858">
                  <c:v>63.804160696383164</c:v>
                </c:pt>
                <c:pt idx="859">
                  <c:v>63.815366628841723</c:v>
                </c:pt>
                <c:pt idx="860">
                  <c:v>63.826566412163416</c:v>
                </c:pt>
                <c:pt idx="861">
                  <c:v>63.837760060967142</c:v>
                </c:pt>
                <c:pt idx="862">
                  <c:v>63.84894758982891</c:v>
                </c:pt>
                <c:pt idx="863">
                  <c:v>63.860129013282076</c:v>
                </c:pt>
                <c:pt idx="864">
                  <c:v>63.871304345817485</c:v>
                </c:pt>
                <c:pt idx="865">
                  <c:v>63.882473601883717</c:v>
                </c:pt>
                <c:pt idx="866">
                  <c:v>63.89363679588719</c:v>
                </c:pt>
                <c:pt idx="867">
                  <c:v>63.904793942192413</c:v>
                </c:pt>
                <c:pt idx="868">
                  <c:v>63.915945055122158</c:v>
                </c:pt>
                <c:pt idx="869">
                  <c:v>63.927090148957618</c:v>
                </c:pt>
                <c:pt idx="870">
                  <c:v>63.938229237938614</c:v>
                </c:pt>
                <c:pt idx="871">
                  <c:v>63.949362336263775</c:v>
                </c:pt>
                <c:pt idx="872">
                  <c:v>63.960489458090677</c:v>
                </c:pt>
                <c:pt idx="873">
                  <c:v>63.971610617536101</c:v>
                </c:pt>
                <c:pt idx="874">
                  <c:v>63.982725828676124</c:v>
                </c:pt>
                <c:pt idx="875">
                  <c:v>63.993835105546395</c:v>
                </c:pt>
                <c:pt idx="876">
                  <c:v>64.004938462142192</c:v>
                </c:pt>
                <c:pt idx="877">
                  <c:v>64.016035912418701</c:v>
                </c:pt>
                <c:pt idx="878">
                  <c:v>64.027127470291148</c:v>
                </c:pt>
                <c:pt idx="879">
                  <c:v>64.038213149634942</c:v>
                </c:pt>
                <c:pt idx="880">
                  <c:v>64.049292964285939</c:v>
                </c:pt>
                <c:pt idx="881">
                  <c:v>64.060366928040509</c:v>
                </c:pt>
                <c:pt idx="882">
                  <c:v>64.071435054655794</c:v>
                </c:pt>
                <c:pt idx="883">
                  <c:v>64.082497357849775</c:v>
                </c:pt>
                <c:pt idx="884">
                  <c:v>64.093553851301579</c:v>
                </c:pt>
                <c:pt idx="885">
                  <c:v>64.104604548651523</c:v>
                </c:pt>
                <c:pt idx="886">
                  <c:v>64.115649463501356</c:v>
                </c:pt>
                <c:pt idx="887">
                  <c:v>64.126688609414401</c:v>
                </c:pt>
                <c:pt idx="888">
                  <c:v>64.137721999915684</c:v>
                </c:pt>
                <c:pt idx="889">
                  <c:v>64.148749648492199</c:v>
                </c:pt>
                <c:pt idx="890">
                  <c:v>64.159771568592959</c:v>
                </c:pt>
                <c:pt idx="891">
                  <c:v>64.170787773629229</c:v>
                </c:pt>
                <c:pt idx="892">
                  <c:v>64.181798276974661</c:v>
                </c:pt>
                <c:pt idx="893">
                  <c:v>64.192803091965445</c:v>
                </c:pt>
                <c:pt idx="894">
                  <c:v>64.203802231900553</c:v>
                </c:pt>
                <c:pt idx="895">
                  <c:v>64.214795710041741</c:v>
                </c:pt>
                <c:pt idx="896">
                  <c:v>64.225783539613886</c:v>
                </c:pt>
                <c:pt idx="897">
                  <c:v>64.236765733804972</c:v>
                </c:pt>
                <c:pt idx="898">
                  <c:v>64.247742305766423</c:v>
                </c:pt>
                <c:pt idx="899">
                  <c:v>64.258713268613107</c:v>
                </c:pt>
                <c:pt idx="900">
                  <c:v>64.26967863542356</c:v>
                </c:pt>
                <c:pt idx="901">
                  <c:v>64.280638419240162</c:v>
                </c:pt>
                <c:pt idx="902">
                  <c:v>64.291592633069271</c:v>
                </c:pt>
                <c:pt idx="903">
                  <c:v>64.302541289881304</c:v>
                </c:pt>
                <c:pt idx="904">
                  <c:v>64.313484402611039</c:v>
                </c:pt>
                <c:pt idx="905">
                  <c:v>64.324421984157624</c:v>
                </c:pt>
                <c:pt idx="906">
                  <c:v>64.335354047384811</c:v>
                </c:pt>
                <c:pt idx="907">
                  <c:v>64.34628060512108</c:v>
                </c:pt>
                <c:pt idx="908">
                  <c:v>64.357201670159796</c:v>
                </c:pt>
                <c:pt idx="909">
                  <c:v>64.368117255259321</c:v>
                </c:pt>
                <c:pt idx="910">
                  <c:v>64.379027373143245</c:v>
                </c:pt>
                <c:pt idx="911">
                  <c:v>64.389932036500426</c:v>
                </c:pt>
                <c:pt idx="912">
                  <c:v>64.400831257985232</c:v>
                </c:pt>
                <c:pt idx="913">
                  <c:v>64.411725050217626</c:v>
                </c:pt>
                <c:pt idx="914">
                  <c:v>64.422613425783354</c:v>
                </c:pt>
                <c:pt idx="915">
                  <c:v>64.433496397234009</c:v>
                </c:pt>
                <c:pt idx="916">
                  <c:v>64.444373977087309</c:v>
                </c:pt>
                <c:pt idx="917">
                  <c:v>64.455246177827107</c:v>
                </c:pt>
                <c:pt idx="918">
                  <c:v>64.466113011903616</c:v>
                </c:pt>
                <c:pt idx="919">
                  <c:v>64.4769744917335</c:v>
                </c:pt>
                <c:pt idx="920">
                  <c:v>64.487830629700056</c:v>
                </c:pt>
                <c:pt idx="921">
                  <c:v>64.498681438153326</c:v>
                </c:pt>
                <c:pt idx="922">
                  <c:v>64.509526929410271</c:v>
                </c:pt>
                <c:pt idx="923">
                  <c:v>64.520367115754823</c:v>
                </c:pt>
                <c:pt idx="924">
                  <c:v>64.531202009438132</c:v>
                </c:pt>
                <c:pt idx="925">
                  <c:v>64.542031622678664</c:v>
                </c:pt>
                <c:pt idx="926">
                  <c:v>64.552855967662296</c:v>
                </c:pt>
                <c:pt idx="927">
                  <c:v>64.563675056542493</c:v>
                </c:pt>
                <c:pt idx="928">
                  <c:v>64.574488901440432</c:v>
                </c:pt>
                <c:pt idx="929">
                  <c:v>64.585297514445145</c:v>
                </c:pt>
                <c:pt idx="930">
                  <c:v>64.596100907613661</c:v>
                </c:pt>
                <c:pt idx="931">
                  <c:v>64.606899092971076</c:v>
                </c:pt>
                <c:pt idx="932">
                  <c:v>64.617692082510786</c:v>
                </c:pt>
                <c:pt idx="933">
                  <c:v>64.628479888194548</c:v>
                </c:pt>
                <c:pt idx="934">
                  <c:v>64.639262521952602</c:v>
                </c:pt>
                <c:pt idx="935">
                  <c:v>64.650039995683869</c:v>
                </c:pt>
                <c:pt idx="936">
                  <c:v>64.660812321256003</c:v>
                </c:pt>
                <c:pt idx="937">
                  <c:v>64.671579510505609</c:v>
                </c:pt>
                <c:pt idx="938">
                  <c:v>64.682341575238269</c:v>
                </c:pt>
                <c:pt idx="939">
                  <c:v>64.693098527228742</c:v>
                </c:pt>
                <c:pt idx="940">
                  <c:v>64.703850378221077</c:v>
                </c:pt>
                <c:pt idx="941">
                  <c:v>64.714597139928728</c:v>
                </c:pt>
                <c:pt idx="942">
                  <c:v>64.725338824034651</c:v>
                </c:pt>
                <c:pt idx="943">
                  <c:v>64.73607544219152</c:v>
                </c:pt>
                <c:pt idx="944">
                  <c:v>64.746807006021768</c:v>
                </c:pt>
                <c:pt idx="945">
                  <c:v>64.757533527117744</c:v>
                </c:pt>
                <c:pt idx="946">
                  <c:v>64.76825501704181</c:v>
                </c:pt>
                <c:pt idx="947">
                  <c:v>64.778971487326501</c:v>
                </c:pt>
                <c:pt idx="948">
                  <c:v>64.789682949474653</c:v>
                </c:pt>
                <c:pt idx="949">
                  <c:v>64.800389414959469</c:v>
                </c:pt>
                <c:pt idx="950">
                  <c:v>64.81109089522468</c:v>
                </c:pt>
                <c:pt idx="951">
                  <c:v>64.821787401684674</c:v>
                </c:pt>
                <c:pt idx="952">
                  <c:v>64.832478945724588</c:v>
                </c:pt>
                <c:pt idx="953">
                  <c:v>64.843165538700461</c:v>
                </c:pt>
                <c:pt idx="954">
                  <c:v>64.853847191939295</c:v>
                </c:pt>
                <c:pt idx="955">
                  <c:v>64.864523916739273</c:v>
                </c:pt>
                <c:pt idx="956">
                  <c:v>64.875195724369746</c:v>
                </c:pt>
                <c:pt idx="957">
                  <c:v>64.885862626071471</c:v>
                </c:pt>
                <c:pt idx="958">
                  <c:v>64.896524633056629</c:v>
                </c:pt>
                <c:pt idx="959">
                  <c:v>64.907181756509047</c:v>
                </c:pt>
                <c:pt idx="960">
                  <c:v>64.917834007584219</c:v>
                </c:pt>
                <c:pt idx="961">
                  <c:v>64.928481397409442</c:v>
                </c:pt>
                <c:pt idx="962">
                  <c:v>64.939123937083977</c:v>
                </c:pt>
                <c:pt idx="963">
                  <c:v>64.949761637679117</c:v>
                </c:pt>
                <c:pt idx="964">
                  <c:v>64.960394510238316</c:v>
                </c:pt>
                <c:pt idx="965">
                  <c:v>64.971022565777275</c:v>
                </c:pt>
                <c:pt idx="966">
                  <c:v>64.981645815284125</c:v>
                </c:pt>
                <c:pt idx="967">
                  <c:v>64.992264269719485</c:v>
                </c:pt>
                <c:pt idx="968">
                  <c:v>65.002877940016518</c:v>
                </c:pt>
                <c:pt idx="969">
                  <c:v>65.013486837081189</c:v>
                </c:pt>
                <c:pt idx="970">
                  <c:v>65.024090971792234</c:v>
                </c:pt>
                <c:pt idx="971">
                  <c:v>65.034690355001359</c:v>
                </c:pt>
                <c:pt idx="972">
                  <c:v>65.045284997533301</c:v>
                </c:pt>
                <c:pt idx="973">
                  <c:v>65.055874910185949</c:v>
                </c:pt>
                <c:pt idx="974">
                  <c:v>65.066460103730449</c:v>
                </c:pt>
                <c:pt idx="975">
                  <c:v>65.077040588911345</c:v>
                </c:pt>
                <c:pt idx="976">
                  <c:v>65.087616376446618</c:v>
                </c:pt>
                <c:pt idx="977">
                  <c:v>65.098187477027878</c:v>
                </c:pt>
                <c:pt idx="978">
                  <c:v>65.108753901320384</c:v>
                </c:pt>
                <c:pt idx="979">
                  <c:v>65.11931565996322</c:v>
                </c:pt>
                <c:pt idx="980">
                  <c:v>65.129872763569381</c:v>
                </c:pt>
                <c:pt idx="981">
                  <c:v>65.140425222725796</c:v>
                </c:pt>
                <c:pt idx="982">
                  <c:v>65.150973047993588</c:v>
                </c:pt>
                <c:pt idx="983">
                  <c:v>65.161516249908061</c:v>
                </c:pt>
                <c:pt idx="984">
                  <c:v>65.172054838978809</c:v>
                </c:pt>
                <c:pt idx="985">
                  <c:v>65.182588825689876</c:v>
                </c:pt>
                <c:pt idx="986">
                  <c:v>65.193118220499841</c:v>
                </c:pt>
                <c:pt idx="987">
                  <c:v>65.203643033841843</c:v>
                </c:pt>
                <c:pt idx="988">
                  <c:v>65.214163276123799</c:v>
                </c:pt>
                <c:pt idx="989">
                  <c:v>65.224678957728443</c:v>
                </c:pt>
                <c:pt idx="990">
                  <c:v>65.235190089013415</c:v>
                </c:pt>
                <c:pt idx="991">
                  <c:v>65.245696680311397</c:v>
                </c:pt>
                <c:pt idx="992">
                  <c:v>65.256198741930191</c:v>
                </c:pt>
                <c:pt idx="993">
                  <c:v>65.2666962841528</c:v>
                </c:pt>
                <c:pt idx="994">
                  <c:v>65.277189317237585</c:v>
                </c:pt>
                <c:pt idx="995">
                  <c:v>65.287677851418294</c:v>
                </c:pt>
                <c:pt idx="996">
                  <c:v>65.298161896904205</c:v>
                </c:pt>
                <c:pt idx="997">
                  <c:v>65.308641463880221</c:v>
                </c:pt>
                <c:pt idx="998">
                  <c:v>65.319116562506949</c:v>
                </c:pt>
                <c:pt idx="999">
                  <c:v>65.329587202920777</c:v>
                </c:pt>
                <c:pt idx="1000">
                  <c:v>65.340053395234023</c:v>
                </c:pt>
                <c:pt idx="1001">
                  <c:v>65.350515149534985</c:v>
                </c:pt>
                <c:pt idx="1002">
                  <c:v>65.36097247588809</c:v>
                </c:pt>
                <c:pt idx="1003">
                  <c:v>65.371425384333904</c:v>
                </c:pt>
                <c:pt idx="1004">
                  <c:v>65.381873884889316</c:v>
                </c:pt>
                <c:pt idx="1005">
                  <c:v>65.392317987547543</c:v>
                </c:pt>
                <c:pt idx="1006">
                  <c:v>65.402757702278322</c:v>
                </c:pt>
                <c:pt idx="1007">
                  <c:v>65.413193039027902</c:v>
                </c:pt>
                <c:pt idx="1008">
                  <c:v>65.423624007719226</c:v>
                </c:pt>
                <c:pt idx="1009">
                  <c:v>65.434050618251959</c:v>
                </c:pt>
                <c:pt idx="1010">
                  <c:v>65.444472880502602</c:v>
                </c:pt>
                <c:pt idx="1011">
                  <c:v>65.454890804324592</c:v>
                </c:pt>
                <c:pt idx="1012">
                  <c:v>65.465304399548373</c:v>
                </c:pt>
                <c:pt idx="1013">
                  <c:v>65.475713675981538</c:v>
                </c:pt>
                <c:pt idx="1014">
                  <c:v>65.486118643408815</c:v>
                </c:pt>
                <c:pt idx="1015">
                  <c:v>65.496519311592266</c:v>
                </c:pt>
                <c:pt idx="1016">
                  <c:v>65.506915690271299</c:v>
                </c:pt>
                <c:pt idx="1017">
                  <c:v>65.517307789162828</c:v>
                </c:pt>
                <c:pt idx="1018">
                  <c:v>65.527695617961299</c:v>
                </c:pt>
                <c:pt idx="1019">
                  <c:v>65.538079186338777</c:v>
                </c:pt>
                <c:pt idx="1020">
                  <c:v>65.548458503945085</c:v>
                </c:pt>
                <c:pt idx="1021">
                  <c:v>65.558833580407864</c:v>
                </c:pt>
                <c:pt idx="1022">
                  <c:v>65.569204425332643</c:v>
                </c:pt>
                <c:pt idx="1023">
                  <c:v>65.579571048302952</c:v>
                </c:pt>
                <c:pt idx="1024">
                  <c:v>65.589933458880395</c:v>
                </c:pt>
                <c:pt idx="1025">
                  <c:v>65.600291666604718</c:v>
                </c:pt>
                <c:pt idx="1026">
                  <c:v>65.610645680993969</c:v>
                </c:pt>
                <c:pt idx="1027">
                  <c:v>65.62099551154445</c:v>
                </c:pt>
                <c:pt idx="1028">
                  <c:v>65.631341167730923</c:v>
                </c:pt>
                <c:pt idx="1029">
                  <c:v>65.641682659006662</c:v>
                </c:pt>
                <c:pt idx="1030">
                  <c:v>65.65201999480351</c:v>
                </c:pt>
                <c:pt idx="1031">
                  <c:v>65.662353184531966</c:v>
                </c:pt>
                <c:pt idx="1032">
                  <c:v>65.67268223758127</c:v>
                </c:pt>
                <c:pt idx="1033">
                  <c:v>65.68300716331953</c:v>
                </c:pt>
                <c:pt idx="1034">
                  <c:v>65.693327971093765</c:v>
                </c:pt>
                <c:pt idx="1035">
                  <c:v>65.703644670229963</c:v>
                </c:pt>
                <c:pt idx="1036">
                  <c:v>65.713957270033191</c:v>
                </c:pt>
                <c:pt idx="1037">
                  <c:v>65.7242657797877</c:v>
                </c:pt>
                <c:pt idx="1038">
                  <c:v>65.734570208756992</c:v>
                </c:pt>
                <c:pt idx="1039">
                  <c:v>65.744870566183849</c:v>
                </c:pt>
                <c:pt idx="1040">
                  <c:v>65.755166861290476</c:v>
                </c:pt>
                <c:pt idx="1041">
                  <c:v>65.765459103278545</c:v>
                </c:pt>
                <c:pt idx="1042">
                  <c:v>65.775747301329318</c:v>
                </c:pt>
                <c:pt idx="1043">
                  <c:v>65.786031464603667</c:v>
                </c:pt>
                <c:pt idx="1044">
                  <c:v>65.796311602242213</c:v>
                </c:pt>
                <c:pt idx="1045">
                  <c:v>65.80658772336534</c:v>
                </c:pt>
                <c:pt idx="1046">
                  <c:v>65.816859837073324</c:v>
                </c:pt>
                <c:pt idx="1047">
                  <c:v>65.827127952446403</c:v>
                </c:pt>
                <c:pt idx="1048">
                  <c:v>65.837392078544823</c:v>
                </c:pt>
                <c:pt idx="1049">
                  <c:v>65.847652224408932</c:v>
                </c:pt>
                <c:pt idx="1050">
                  <c:v>65.857908399059312</c:v>
                </c:pt>
                <c:pt idx="1051">
                  <c:v>65.868160611496748</c:v>
                </c:pt>
                <c:pt idx="1052">
                  <c:v>65.878408870702401</c:v>
                </c:pt>
                <c:pt idx="1053">
                  <c:v>65.888653185637807</c:v>
                </c:pt>
                <c:pt idx="1054">
                  <c:v>65.898893565245032</c:v>
                </c:pt>
                <c:pt idx="1055">
                  <c:v>65.909130018446675</c:v>
                </c:pt>
                <c:pt idx="1056">
                  <c:v>65.919362554145962</c:v>
                </c:pt>
                <c:pt idx="1057">
                  <c:v>65.929591181226883</c:v>
                </c:pt>
                <c:pt idx="1058">
                  <c:v>65.939815908554181</c:v>
                </c:pt>
                <c:pt idx="1059">
                  <c:v>65.950036744973431</c:v>
                </c:pt>
                <c:pt idx="1060">
                  <c:v>65.960253699311195</c:v>
                </c:pt>
                <c:pt idx="1061">
                  <c:v>65.97046678037502</c:v>
                </c:pt>
                <c:pt idx="1062">
                  <c:v>65.980675996953536</c:v>
                </c:pt>
                <c:pt idx="1063">
                  <c:v>65.990881357816491</c:v>
                </c:pt>
                <c:pt idx="1064">
                  <c:v>66.001082871714928</c:v>
                </c:pt>
                <c:pt idx="1065">
                  <c:v>66.011280547381133</c:v>
                </c:pt>
                <c:pt idx="1066">
                  <c:v>66.021474393528749</c:v>
                </c:pt>
                <c:pt idx="1067">
                  <c:v>66.031664418852941</c:v>
                </c:pt>
                <c:pt idx="1068">
                  <c:v>66.041850632030275</c:v>
                </c:pt>
                <c:pt idx="1069">
                  <c:v>66.052033041718985</c:v>
                </c:pt>
                <c:pt idx="1070">
                  <c:v>66.062211656558944</c:v>
                </c:pt>
                <c:pt idx="1071">
                  <c:v>66.072386485171705</c:v>
                </c:pt>
                <c:pt idx="1072">
                  <c:v>66.08255753616065</c:v>
                </c:pt>
                <c:pt idx="1073">
                  <c:v>66.092724818111023</c:v>
                </c:pt>
                <c:pt idx="1074">
                  <c:v>66.102888339589981</c:v>
                </c:pt>
                <c:pt idx="1075">
                  <c:v>66.113048109146703</c:v>
                </c:pt>
                <c:pt idx="1076">
                  <c:v>66.123204135312406</c:v>
                </c:pt>
                <c:pt idx="1077">
                  <c:v>66.133356426600514</c:v>
                </c:pt>
                <c:pt idx="1078">
                  <c:v>66.14350499150656</c:v>
                </c:pt>
                <c:pt idx="1079">
                  <c:v>66.153649838508457</c:v>
                </c:pt>
                <c:pt idx="1080">
                  <c:v>66.163790976066366</c:v>
                </c:pt>
                <c:pt idx="1081">
                  <c:v>66.173928412622914</c:v>
                </c:pt>
                <c:pt idx="1082">
                  <c:v>66.18406215660319</c:v>
                </c:pt>
                <c:pt idx="1083">
                  <c:v>66.194192216414848</c:v>
                </c:pt>
                <c:pt idx="1084">
                  <c:v>66.204318600448104</c:v>
                </c:pt>
                <c:pt idx="1085">
                  <c:v>66.214441317075895</c:v>
                </c:pt>
                <c:pt idx="1086">
                  <c:v>66.224560374653876</c:v>
                </c:pt>
                <c:pt idx="1087">
                  <c:v>66.234675781520522</c:v>
                </c:pt>
                <c:pt idx="1088">
                  <c:v>66.244787545997184</c:v>
                </c:pt>
                <c:pt idx="1089">
                  <c:v>66.254895676388159</c:v>
                </c:pt>
                <c:pt idx="1090">
                  <c:v>66.265000180980707</c:v>
                </c:pt>
                <c:pt idx="1091">
                  <c:v>66.275101068045217</c:v>
                </c:pt>
                <c:pt idx="1092">
                  <c:v>66.285198345835155</c:v>
                </c:pt>
                <c:pt idx="1093">
                  <c:v>66.295292022587248</c:v>
                </c:pt>
                <c:pt idx="1094">
                  <c:v>66.305382106521421</c:v>
                </c:pt>
                <c:pt idx="1095">
                  <c:v>66.315468605840962</c:v>
                </c:pt>
                <c:pt idx="1096">
                  <c:v>66.325551528732532</c:v>
                </c:pt>
                <c:pt idx="1097">
                  <c:v>66.33563088336625</c:v>
                </c:pt>
                <c:pt idx="1098">
                  <c:v>66.345706677895762</c:v>
                </c:pt>
                <c:pt idx="1099">
                  <c:v>66.355778920458263</c:v>
                </c:pt>
                <c:pt idx="1100">
                  <c:v>66.365847619174602</c:v>
                </c:pt>
                <c:pt idx="1101">
                  <c:v>66.375912782149356</c:v>
                </c:pt>
                <c:pt idx="1102">
                  <c:v>66.38597441747082</c:v>
                </c:pt>
                <c:pt idx="1103">
                  <c:v>66.396032533211141</c:v>
                </c:pt>
                <c:pt idx="1104">
                  <c:v>66.406087137426354</c:v>
                </c:pt>
                <c:pt idx="1105">
                  <c:v>66.416138238156435</c:v>
                </c:pt>
                <c:pt idx="1106">
                  <c:v>66.426185843425358</c:v>
                </c:pt>
                <c:pt idx="1107">
                  <c:v>66.43622996124121</c:v>
                </c:pt>
                <c:pt idx="1108">
                  <c:v>66.446270599596147</c:v>
                </c:pt>
                <c:pt idx="1109">
                  <c:v>66.456307766466566</c:v>
                </c:pt>
                <c:pt idx="1110">
                  <c:v>66.466341469813074</c:v>
                </c:pt>
                <c:pt idx="1111">
                  <c:v>66.476371717580633</c:v>
                </c:pt>
                <c:pt idx="1112">
                  <c:v>66.486398517698532</c:v>
                </c:pt>
                <c:pt idx="1113">
                  <c:v>66.49642187808054</c:v>
                </c:pt>
                <c:pt idx="1114">
                  <c:v>66.506441806624835</c:v>
                </c:pt>
                <c:pt idx="1115">
                  <c:v>66.516458311214237</c:v>
                </c:pt>
                <c:pt idx="1116">
                  <c:v>66.526471399716073</c:v>
                </c:pt>
                <c:pt idx="1117">
                  <c:v>66.536481079982437</c:v>
                </c:pt>
                <c:pt idx="1118">
                  <c:v>66.546487359850047</c:v>
                </c:pt>
                <c:pt idx="1119">
                  <c:v>66.556490247140488</c:v>
                </c:pt>
                <c:pt idx="1120">
                  <c:v>66.566489749660107</c:v>
                </c:pt>
                <c:pt idx="1121">
                  <c:v>66.576485875200191</c:v>
                </c:pt>
                <c:pt idx="1122">
                  <c:v>66.586478631536963</c:v>
                </c:pt>
                <c:pt idx="1123">
                  <c:v>66.596468026431694</c:v>
                </c:pt>
                <c:pt idx="1124">
                  <c:v>66.606454067630636</c:v>
                </c:pt>
                <c:pt idx="1125">
                  <c:v>66.616436762865249</c:v>
                </c:pt>
                <c:pt idx="1126">
                  <c:v>66.626416119852124</c:v>
                </c:pt>
                <c:pt idx="1127">
                  <c:v>66.63639214629309</c:v>
                </c:pt>
                <c:pt idx="1128">
                  <c:v>66.646364849875297</c:v>
                </c:pt>
                <c:pt idx="1129">
                  <c:v>66.656334238271228</c:v>
                </c:pt>
                <c:pt idx="1130">
                  <c:v>66.666300319138728</c:v>
                </c:pt>
                <c:pt idx="1131">
                  <c:v>66.676263100121176</c:v>
                </c:pt>
                <c:pt idx="1132">
                  <c:v>66.6862225888474</c:v>
                </c:pt>
                <c:pt idx="1133">
                  <c:v>66.696178792931804</c:v>
                </c:pt>
                <c:pt idx="1134">
                  <c:v>66.706131719974437</c:v>
                </c:pt>
                <c:pt idx="1135">
                  <c:v>66.716081377561025</c:v>
                </c:pt>
                <c:pt idx="1136">
                  <c:v>66.726027773263013</c:v>
                </c:pt>
                <c:pt idx="1137">
                  <c:v>66.735970914637619</c:v>
                </c:pt>
                <c:pt idx="1138">
                  <c:v>66.745910809227908</c:v>
                </c:pt>
                <c:pt idx="1139">
                  <c:v>66.755847464562848</c:v>
                </c:pt>
                <c:pt idx="1140">
                  <c:v>66.765780888157352</c:v>
                </c:pt>
                <c:pt idx="1141">
                  <c:v>66.77571108751232</c:v>
                </c:pt>
                <c:pt idx="1142">
                  <c:v>66.7856380701147</c:v>
                </c:pt>
                <c:pt idx="1143">
                  <c:v>66.795561843437568</c:v>
                </c:pt>
                <c:pt idx="1144">
                  <c:v>66.805482414940144</c:v>
                </c:pt>
                <c:pt idx="1145">
                  <c:v>66.815399792067851</c:v>
                </c:pt>
                <c:pt idx="1146">
                  <c:v>66.825313982252368</c:v>
                </c:pt>
                <c:pt idx="1147">
                  <c:v>66.835224992911719</c:v>
                </c:pt>
                <c:pt idx="1148">
                  <c:v>66.845132831450243</c:v>
                </c:pt>
                <c:pt idx="1149">
                  <c:v>66.855037505258778</c:v>
                </c:pt>
                <c:pt idx="1150">
                  <c:v>66.864939021714534</c:v>
                </c:pt>
                <c:pt idx="1151">
                  <c:v>66.874837388181305</c:v>
                </c:pt>
                <c:pt idx="1152">
                  <c:v>66.884732612009444</c:v>
                </c:pt>
                <c:pt idx="1153">
                  <c:v>66.894624700535914</c:v>
                </c:pt>
                <c:pt idx="1154">
                  <c:v>66.904513661084351</c:v>
                </c:pt>
                <c:pt idx="1155">
                  <c:v>66.914399500965146</c:v>
                </c:pt>
                <c:pt idx="1156">
                  <c:v>66.924282227475416</c:v>
                </c:pt>
                <c:pt idx="1157">
                  <c:v>66.934161847899119</c:v>
                </c:pt>
                <c:pt idx="1158">
                  <c:v>66.944038369507112</c:v>
                </c:pt>
                <c:pt idx="1159">
                  <c:v>66.953911799557162</c:v>
                </c:pt>
                <c:pt idx="1160">
                  <c:v>66.963782145293962</c:v>
                </c:pt>
                <c:pt idx="1161">
                  <c:v>66.973649413949303</c:v>
                </c:pt>
                <c:pt idx="1162">
                  <c:v>66.983513612742001</c:v>
                </c:pt>
                <c:pt idx="1163">
                  <c:v>66.993374748878011</c:v>
                </c:pt>
                <c:pt idx="1164">
                  <c:v>67.003232829550441</c:v>
                </c:pt>
                <c:pt idx="1165">
                  <c:v>67.013087861939624</c:v>
                </c:pt>
                <c:pt idx="1166">
                  <c:v>67.022939853213202</c:v>
                </c:pt>
                <c:pt idx="1167">
                  <c:v>67.032788810526043</c:v>
                </c:pt>
                <c:pt idx="1168">
                  <c:v>67.04263474102045</c:v>
                </c:pt>
                <c:pt idx="1169">
                  <c:v>67.052477651826123</c:v>
                </c:pt>
                <c:pt idx="1170">
                  <c:v>67.062317550060229</c:v>
                </c:pt>
                <c:pt idx="1171">
                  <c:v>67.072154442827383</c:v>
                </c:pt>
                <c:pt idx="1172">
                  <c:v>67.081988337219826</c:v>
                </c:pt>
                <c:pt idx="1173">
                  <c:v>67.091819240317392</c:v>
                </c:pt>
                <c:pt idx="1174">
                  <c:v>67.101647159187507</c:v>
                </c:pt>
                <c:pt idx="1175">
                  <c:v>67.111472100885365</c:v>
                </c:pt>
                <c:pt idx="1176">
                  <c:v>67.12129407245385</c:v>
                </c:pt>
                <c:pt idx="1177">
                  <c:v>67.131113080923654</c:v>
                </c:pt>
                <c:pt idx="1178">
                  <c:v>67.140929133313321</c:v>
                </c:pt>
                <c:pt idx="1179">
                  <c:v>67.150742236629256</c:v>
                </c:pt>
                <c:pt idx="1180">
                  <c:v>67.160552397865786</c:v>
                </c:pt>
                <c:pt idx="1181">
                  <c:v>67.170359624005215</c:v>
                </c:pt>
                <c:pt idx="1182">
                  <c:v>67.180163922017911</c:v>
                </c:pt>
                <c:pt idx="1183">
                  <c:v>67.189965298862248</c:v>
                </c:pt>
                <c:pt idx="1184">
                  <c:v>67.199763761484746</c:v>
                </c:pt>
                <c:pt idx="1185">
                  <c:v>67.209559316820048</c:v>
                </c:pt>
                <c:pt idx="1186">
                  <c:v>67.219351971791056</c:v>
                </c:pt>
                <c:pt idx="1187">
                  <c:v>67.229141733308865</c:v>
                </c:pt>
                <c:pt idx="1188">
                  <c:v>67.238928608272872</c:v>
                </c:pt>
                <c:pt idx="1189">
                  <c:v>67.248712603570851</c:v>
                </c:pt>
                <c:pt idx="1190">
                  <c:v>67.258493726078896</c:v>
                </c:pt>
                <c:pt idx="1191">
                  <c:v>67.268271982661574</c:v>
                </c:pt>
                <c:pt idx="1192">
                  <c:v>67.278047380171884</c:v>
                </c:pt>
                <c:pt idx="1193">
                  <c:v>67.287819925451387</c:v>
                </c:pt>
                <c:pt idx="1194">
                  <c:v>67.297589625330133</c:v>
                </c:pt>
                <c:pt idx="1195">
                  <c:v>67.307356486626858</c:v>
                </c:pt>
                <c:pt idx="1196">
                  <c:v>67.317120516148876</c:v>
                </c:pt>
                <c:pt idx="1197">
                  <c:v>67.326881720692199</c:v>
                </c:pt>
                <c:pt idx="1198">
                  <c:v>67.336640107041603</c:v>
                </c:pt>
                <c:pt idx="1199">
                  <c:v>67.34639568197062</c:v>
                </c:pt>
                <c:pt idx="1200">
                  <c:v>67.356148452241584</c:v>
                </c:pt>
                <c:pt idx="1201">
                  <c:v>67.365898424605717</c:v>
                </c:pt>
                <c:pt idx="1202">
                  <c:v>67.375645605803143</c:v>
                </c:pt>
                <c:pt idx="1203">
                  <c:v>67.385390002562914</c:v>
                </c:pt>
                <c:pt idx="1204">
                  <c:v>67.39513162160307</c:v>
                </c:pt>
                <c:pt idx="1205">
                  <c:v>67.404870469630708</c:v>
                </c:pt>
                <c:pt idx="1206">
                  <c:v>67.414606553341983</c:v>
                </c:pt>
                <c:pt idx="1207">
                  <c:v>67.424339879422149</c:v>
                </c:pt>
                <c:pt idx="1208">
                  <c:v>67.434070454545648</c:v>
                </c:pt>
                <c:pt idx="1209">
                  <c:v>67.443798285376104</c:v>
                </c:pt>
                <c:pt idx="1210">
                  <c:v>67.453523378566373</c:v>
                </c:pt>
                <c:pt idx="1211">
                  <c:v>67.463245740758637</c:v>
                </c:pt>
                <c:pt idx="1212">
                  <c:v>67.472965378584334</c:v>
                </c:pt>
                <c:pt idx="1213">
                  <c:v>67.482682298664315</c:v>
                </c:pt>
                <c:pt idx="1214">
                  <c:v>67.492396507608831</c:v>
                </c:pt>
                <c:pt idx="1215">
                  <c:v>67.502108012017558</c:v>
                </c:pt>
                <c:pt idx="1216">
                  <c:v>67.511816818479701</c:v>
                </c:pt>
                <c:pt idx="1217">
                  <c:v>67.521522933573948</c:v>
                </c:pt>
                <c:pt idx="1218">
                  <c:v>67.531226363868555</c:v>
                </c:pt>
                <c:pt idx="1219">
                  <c:v>67.540927115921448</c:v>
                </c:pt>
                <c:pt idx="1220">
                  <c:v>67.550625196280137</c:v>
                </c:pt>
                <c:pt idx="1221">
                  <c:v>67.560320611481856</c:v>
                </c:pt>
                <c:pt idx="1222">
                  <c:v>67.570013368053523</c:v>
                </c:pt>
                <c:pt idx="1223">
                  <c:v>67.579703472511923</c:v>
                </c:pt>
                <c:pt idx="1224">
                  <c:v>67.589390931363525</c:v>
                </c:pt>
                <c:pt idx="1225">
                  <c:v>67.599075751104749</c:v>
                </c:pt>
                <c:pt idx="1226">
                  <c:v>67.608757938221842</c:v>
                </c:pt>
                <c:pt idx="1227">
                  <c:v>67.618437499191032</c:v>
                </c:pt>
                <c:pt idx="1228">
                  <c:v>67.628114440478456</c:v>
                </c:pt>
                <c:pt idx="1229">
                  <c:v>67.637788768540275</c:v>
                </c:pt>
                <c:pt idx="1230">
                  <c:v>67.64746048982272</c:v>
                </c:pt>
                <c:pt idx="1231">
                  <c:v>67.657129610762084</c:v>
                </c:pt>
                <c:pt idx="1232">
                  <c:v>67.666796137784786</c:v>
                </c:pt>
                <c:pt idx="1233">
                  <c:v>67.676460077307411</c:v>
                </c:pt>
                <c:pt idx="1234">
                  <c:v>67.686121435736737</c:v>
                </c:pt>
                <c:pt idx="1235">
                  <c:v>67.695780219469782</c:v>
                </c:pt>
                <c:pt idx="1236">
                  <c:v>67.705436434893841</c:v>
                </c:pt>
                <c:pt idx="1237">
                  <c:v>67.715090088386532</c:v>
                </c:pt>
                <c:pt idx="1238">
                  <c:v>67.724741186315796</c:v>
                </c:pt>
                <c:pt idx="1239">
                  <c:v>67.734389735039983</c:v>
                </c:pt>
                <c:pt idx="1240">
                  <c:v>67.744035740907904</c:v>
                </c:pt>
                <c:pt idx="1241">
                  <c:v>67.753679210258795</c:v>
                </c:pt>
                <c:pt idx="1242">
                  <c:v>67.76332014942237</c:v>
                </c:pt>
                <c:pt idx="1243">
                  <c:v>67.772958564718948</c:v>
                </c:pt>
                <c:pt idx="1244">
                  <c:v>67.782594462459386</c:v>
                </c:pt>
                <c:pt idx="1245">
                  <c:v>67.79222784894516</c:v>
                </c:pt>
                <c:pt idx="1246">
                  <c:v>67.801858730468425</c:v>
                </c:pt>
                <c:pt idx="1247">
                  <c:v>67.811487113311969</c:v>
                </c:pt>
                <c:pt idx="1248">
                  <c:v>67.82111300374936</c:v>
                </c:pt>
                <c:pt idx="1249">
                  <c:v>67.830736408044899</c:v>
                </c:pt>
                <c:pt idx="1250">
                  <c:v>67.840357332453692</c:v>
                </c:pt>
                <c:pt idx="1251">
                  <c:v>67.849975783221694</c:v>
                </c:pt>
                <c:pt idx="1252">
                  <c:v>67.859591766585709</c:v>
                </c:pt>
                <c:pt idx="1253">
                  <c:v>67.869205288773472</c:v>
                </c:pt>
                <c:pt idx="1254">
                  <c:v>67.878816356003639</c:v>
                </c:pt>
                <c:pt idx="1255">
                  <c:v>67.888424974485844</c:v>
                </c:pt>
                <c:pt idx="1256">
                  <c:v>67.898031150420792</c:v>
                </c:pt>
                <c:pt idx="1257">
                  <c:v>67.907634890000168</c:v>
                </c:pt>
                <c:pt idx="1258">
                  <c:v>67.917236199406759</c:v>
                </c:pt>
                <c:pt idx="1259">
                  <c:v>67.926835084814542</c:v>
                </c:pt>
                <c:pt idx="1260">
                  <c:v>67.936431552388555</c:v>
                </c:pt>
                <c:pt idx="1261">
                  <c:v>67.946025608285112</c:v>
                </c:pt>
                <c:pt idx="1262">
                  <c:v>67.955617258651685</c:v>
                </c:pt>
                <c:pt idx="1263">
                  <c:v>67.96520650962708</c:v>
                </c:pt>
                <c:pt idx="1264">
                  <c:v>67.974793367341363</c:v>
                </c:pt>
                <c:pt idx="1265">
                  <c:v>67.984377837915929</c:v>
                </c:pt>
                <c:pt idx="1266">
                  <c:v>67.993959927463564</c:v>
                </c:pt>
                <c:pt idx="1267">
                  <c:v>68.003539642088441</c:v>
                </c:pt>
                <c:pt idx="1268">
                  <c:v>68.013116987886193</c:v>
                </c:pt>
                <c:pt idx="1269">
                  <c:v>68.02269197094391</c:v>
                </c:pt>
                <c:pt idx="1270">
                  <c:v>68.032264597340173</c:v>
                </c:pt>
                <c:pt idx="1271">
                  <c:v>68.041834873145149</c:v>
                </c:pt>
                <c:pt idx="1272">
                  <c:v>68.051402804420547</c:v>
                </c:pt>
                <c:pt idx="1273">
                  <c:v>68.060968397219696</c:v>
                </c:pt>
                <c:pt idx="1274">
                  <c:v>68.07053165758758</c:v>
                </c:pt>
                <c:pt idx="1275">
                  <c:v>68.080092591560856</c:v>
                </c:pt>
                <c:pt idx="1276">
                  <c:v>68.089651205167868</c:v>
                </c:pt>
                <c:pt idx="1277">
                  <c:v>68.099207504428747</c:v>
                </c:pt>
                <c:pt idx="1278">
                  <c:v>68.108761495355381</c:v>
                </c:pt>
                <c:pt idx="1279">
                  <c:v>68.118313183951472</c:v>
                </c:pt>
                <c:pt idx="1280">
                  <c:v>68.127862576212564</c:v>
                </c:pt>
                <c:pt idx="1281">
                  <c:v>68.137409678126119</c:v>
                </c:pt>
                <c:pt idx="1282">
                  <c:v>68.146954495671437</c:v>
                </c:pt>
                <c:pt idx="1283">
                  <c:v>68.15649703481985</c:v>
                </c:pt>
                <c:pt idx="1284">
                  <c:v>68.166037301534615</c:v>
                </c:pt>
                <c:pt idx="1285">
                  <c:v>68.175575301771019</c:v>
                </c:pt>
                <c:pt idx="1286">
                  <c:v>68.185111041476389</c:v>
                </c:pt>
                <c:pt idx="1287">
                  <c:v>68.194644526590139</c:v>
                </c:pt>
                <c:pt idx="1288">
                  <c:v>68.204175763043779</c:v>
                </c:pt>
                <c:pt idx="1289">
                  <c:v>68.21370475676099</c:v>
                </c:pt>
                <c:pt idx="1290">
                  <c:v>68.223231513657581</c:v>
                </c:pt>
                <c:pt idx="1291">
                  <c:v>68.232756039641629</c:v>
                </c:pt>
                <c:pt idx="1292">
                  <c:v>68.242278340613424</c:v>
                </c:pt>
                <c:pt idx="1293">
                  <c:v>68.251798422465512</c:v>
                </c:pt>
                <c:pt idx="1294">
                  <c:v>68.261316291082764</c:v>
                </c:pt>
                <c:pt idx="1295">
                  <c:v>68.270831952342391</c:v>
                </c:pt>
                <c:pt idx="1296">
                  <c:v>68.280345412113974</c:v>
                </c:pt>
                <c:pt idx="1297">
                  <c:v>68.289856676259475</c:v>
                </c:pt>
                <c:pt idx="1298">
                  <c:v>68.299365750633328</c:v>
                </c:pt>
                <c:pt idx="1299">
                  <c:v>68.308872641082374</c:v>
                </c:pt>
                <c:pt idx="1300">
                  <c:v>68.318377353445996</c:v>
                </c:pt>
                <c:pt idx="1301">
                  <c:v>68.327879893556101</c:v>
                </c:pt>
                <c:pt idx="1302">
                  <c:v>68.337380267237151</c:v>
                </c:pt>
                <c:pt idx="1303">
                  <c:v>68.346878480306188</c:v>
                </c:pt>
                <c:pt idx="1304">
                  <c:v>68.356374538572894</c:v>
                </c:pt>
                <c:pt idx="1305">
                  <c:v>68.365868447839574</c:v>
                </c:pt>
                <c:pt idx="1306">
                  <c:v>68.37536021390126</c:v>
                </c:pt>
                <c:pt idx="1307">
                  <c:v>68.384849842545648</c:v>
                </c:pt>
                <c:pt idx="1308">
                  <c:v>68.394337339553246</c:v>
                </c:pt>
                <c:pt idx="1309">
                  <c:v>68.40382271069727</c:v>
                </c:pt>
                <c:pt idx="1310">
                  <c:v>68.413305961743802</c:v>
                </c:pt>
                <c:pt idx="1311">
                  <c:v>68.422787098451735</c:v>
                </c:pt>
                <c:pt idx="1312">
                  <c:v>68.432266126572841</c:v>
                </c:pt>
                <c:pt idx="1313">
                  <c:v>68.441743051851759</c:v>
                </c:pt>
                <c:pt idx="1314">
                  <c:v>68.451217880026121</c:v>
                </c:pt>
                <c:pt idx="1315">
                  <c:v>68.460690616826454</c:v>
                </c:pt>
                <c:pt idx="1316">
                  <c:v>68.470161267976337</c:v>
                </c:pt>
                <c:pt idx="1317">
                  <c:v>68.479629839192313</c:v>
                </c:pt>
                <c:pt idx="1318">
                  <c:v>68.489096336184033</c:v>
                </c:pt>
                <c:pt idx="1319">
                  <c:v>68.498560764654158</c:v>
                </c:pt>
                <c:pt idx="1320">
                  <c:v>68.508023130298554</c:v>
                </c:pt>
                <c:pt idx="1321">
                  <c:v>68.517483438806153</c:v>
                </c:pt>
                <c:pt idx="1322">
                  <c:v>68.526941695859094</c:v>
                </c:pt>
                <c:pt idx="1323">
                  <c:v>68.536397907132695</c:v>
                </c:pt>
                <c:pt idx="1324">
                  <c:v>68.545852078295525</c:v>
                </c:pt>
                <c:pt idx="1325">
                  <c:v>68.555304215009429</c:v>
                </c:pt>
                <c:pt idx="1326">
                  <c:v>68.564754322929474</c:v>
                </c:pt>
                <c:pt idx="1327">
                  <c:v>68.574202407704135</c:v>
                </c:pt>
                <c:pt idx="1328">
                  <c:v>68.583648474975178</c:v>
                </c:pt>
                <c:pt idx="1329">
                  <c:v>68.593092530377746</c:v>
                </c:pt>
                <c:pt idx="1330">
                  <c:v>68.602534579540446</c:v>
                </c:pt>
                <c:pt idx="1331">
                  <c:v>68.61197462808525</c:v>
                </c:pt>
                <c:pt idx="1332">
                  <c:v>68.621412681627646</c:v>
                </c:pt>
                <c:pt idx="1333">
                  <c:v>68.630848745776589</c:v>
                </c:pt>
                <c:pt idx="1334">
                  <c:v>68.64028282613458</c:v>
                </c:pt>
                <c:pt idx="1335">
                  <c:v>68.649714928297655</c:v>
                </c:pt>
                <c:pt idx="1336">
                  <c:v>68.659145057855426</c:v>
                </c:pt>
                <c:pt idx="1337">
                  <c:v>68.668573220391167</c:v>
                </c:pt>
                <c:pt idx="1338">
                  <c:v>68.677999421481715</c:v>
                </c:pt>
                <c:pt idx="1339">
                  <c:v>68.687423666697612</c:v>
                </c:pt>
                <c:pt idx="1340">
                  <c:v>68.696845961603117</c:v>
                </c:pt>
                <c:pt idx="1341">
                  <c:v>68.706266311756181</c:v>
                </c:pt>
                <c:pt idx="1342">
                  <c:v>68.715684722708531</c:v>
                </c:pt>
                <c:pt idx="1343">
                  <c:v>68.725101200005653</c:v>
                </c:pt>
                <c:pt idx="1344">
                  <c:v>68.734515749186855</c:v>
                </c:pt>
                <c:pt idx="1345">
                  <c:v>68.743928375785302</c:v>
                </c:pt>
                <c:pt idx="1346">
                  <c:v>68.753339085327966</c:v>
                </c:pt>
                <c:pt idx="1347">
                  <c:v>68.762747883335791</c:v>
                </c:pt>
                <c:pt idx="1348">
                  <c:v>68.7721547753236</c:v>
                </c:pt>
                <c:pt idx="1349">
                  <c:v>68.781559766800157</c:v>
                </c:pt>
                <c:pt idx="1350">
                  <c:v>68.79096286326822</c:v>
                </c:pt>
                <c:pt idx="1351">
                  <c:v>68.800364070224546</c:v>
                </c:pt>
                <c:pt idx="1352">
                  <c:v>68.809763393159969</c:v>
                </c:pt>
                <c:pt idx="1353">
                  <c:v>68.819160837559295</c:v>
                </c:pt>
                <c:pt idx="1354">
                  <c:v>68.828556408901505</c:v>
                </c:pt>
                <c:pt idx="1355">
                  <c:v>68.837950112659641</c:v>
                </c:pt>
                <c:pt idx="1356">
                  <c:v>68.84734195430093</c:v>
                </c:pt>
                <c:pt idx="1357">
                  <c:v>68.856731939286732</c:v>
                </c:pt>
                <c:pt idx="1358">
                  <c:v>68.866120073072636</c:v>
                </c:pt>
                <c:pt idx="1359">
                  <c:v>68.875506361108435</c:v>
                </c:pt>
                <c:pt idx="1360">
                  <c:v>68.884890808838207</c:v>
                </c:pt>
                <c:pt idx="1361">
                  <c:v>68.894273421700277</c:v>
                </c:pt>
                <c:pt idx="1362">
                  <c:v>68.903654205127268</c:v>
                </c:pt>
                <c:pt idx="1363">
                  <c:v>68.913033164546178</c:v>
                </c:pt>
                <c:pt idx="1364">
                  <c:v>68.922410305378364</c:v>
                </c:pt>
                <c:pt idx="1365">
                  <c:v>68.931785633039524</c:v>
                </c:pt>
                <c:pt idx="1366">
                  <c:v>68.941159152939846</c:v>
                </c:pt>
                <c:pt idx="1367">
                  <c:v>68.95053087048386</c:v>
                </c:pt>
                <c:pt idx="1368">
                  <c:v>68.959900791070666</c:v>
                </c:pt>
                <c:pt idx="1369">
                  <c:v>68.969268920093825</c:v>
                </c:pt>
                <c:pt idx="1370">
                  <c:v>68.978635262941381</c:v>
                </c:pt>
                <c:pt idx="1371">
                  <c:v>68.987999824995981</c:v>
                </c:pt>
                <c:pt idx="1372">
                  <c:v>68.997362611634813</c:v>
                </c:pt>
                <c:pt idx="1373">
                  <c:v>69.006723628229693</c:v>
                </c:pt>
                <c:pt idx="1374">
                  <c:v>69.016082880147039</c:v>
                </c:pt>
                <c:pt idx="1375">
                  <c:v>69.025440372747951</c:v>
                </c:pt>
                <c:pt idx="1376">
                  <c:v>69.034796111388189</c:v>
                </c:pt>
                <c:pt idx="1377">
                  <c:v>69.044150101418225</c:v>
                </c:pt>
                <c:pt idx="1378">
                  <c:v>69.053502348183272</c:v>
                </c:pt>
                <c:pt idx="1379">
                  <c:v>69.062852857023316</c:v>
                </c:pt>
                <c:pt idx="1380">
                  <c:v>69.072201633273096</c:v>
                </c:pt>
                <c:pt idx="1381">
                  <c:v>69.081548682262181</c:v>
                </c:pt>
                <c:pt idx="1382">
                  <c:v>69.090894009314979</c:v>
                </c:pt>
                <c:pt idx="1383">
                  <c:v>69.100237619750757</c:v>
                </c:pt>
                <c:pt idx="1384">
                  <c:v>69.109579518883677</c:v>
                </c:pt>
                <c:pt idx="1385">
                  <c:v>69.118919712022816</c:v>
                </c:pt>
                <c:pt idx="1386">
                  <c:v>69.128258204472203</c:v>
                </c:pt>
                <c:pt idx="1387">
                  <c:v>69.137595001530812</c:v>
                </c:pt>
                <c:pt idx="1388">
                  <c:v>69.14693010849264</c:v>
                </c:pt>
                <c:pt idx="1389">
                  <c:v>69.156263530646626</c:v>
                </c:pt>
                <c:pt idx="1390">
                  <c:v>69.165595273276878</c:v>
                </c:pt>
                <c:pt idx="1391">
                  <c:v>69.174925341662487</c:v>
                </c:pt>
                <c:pt idx="1392">
                  <c:v>69.18425374107764</c:v>
                </c:pt>
                <c:pt idx="1393">
                  <c:v>69.193580476791681</c:v>
                </c:pt>
                <c:pt idx="1394">
                  <c:v>69.20290555406909</c:v>
                </c:pt>
                <c:pt idx="1395">
                  <c:v>69.212228978169478</c:v>
                </c:pt>
                <c:pt idx="1396">
                  <c:v>69.221550754347732</c:v>
                </c:pt>
                <c:pt idx="1397">
                  <c:v>69.230870887853882</c:v>
                </c:pt>
                <c:pt idx="1398">
                  <c:v>69.240189383933242</c:v>
                </c:pt>
                <c:pt idx="1399">
                  <c:v>69.249506247826417</c:v>
                </c:pt>
                <c:pt idx="1400">
                  <c:v>69.258821484769257</c:v>
                </c:pt>
                <c:pt idx="1401">
                  <c:v>69.268135099993017</c:v>
                </c:pt>
                <c:pt idx="1402">
                  <c:v>69.277447098724181</c:v>
                </c:pt>
                <c:pt idx="1403">
                  <c:v>69.286757486184698</c:v>
                </c:pt>
                <c:pt idx="1404">
                  <c:v>69.296066267591911</c:v>
                </c:pt>
                <c:pt idx="1405">
                  <c:v>69.305373448158534</c:v>
                </c:pt>
                <c:pt idx="1406">
                  <c:v>69.314679033092759</c:v>
                </c:pt>
                <c:pt idx="1407">
                  <c:v>69.32398302759826</c:v>
                </c:pt>
                <c:pt idx="1408">
                  <c:v>69.333285436874192</c:v>
                </c:pt>
                <c:pt idx="1409">
                  <c:v>69.342586266115234</c:v>
                </c:pt>
                <c:pt idx="1410">
                  <c:v>69.351885520511601</c:v>
                </c:pt>
                <c:pt idx="1411">
                  <c:v>69.361183205249105</c:v>
                </c:pt>
                <c:pt idx="1412">
                  <c:v>69.370479325509123</c:v>
                </c:pt>
                <c:pt idx="1413">
                  <c:v>69.379773886468655</c:v>
                </c:pt>
                <c:pt idx="1414">
                  <c:v>69.389066893300381</c:v>
                </c:pt>
                <c:pt idx="1415">
                  <c:v>69.398358351172618</c:v>
                </c:pt>
                <c:pt idx="1416">
                  <c:v>69.407648265249364</c:v>
                </c:pt>
                <c:pt idx="1417">
                  <c:v>69.416936640690366</c:v>
                </c:pt>
                <c:pt idx="1418">
                  <c:v>69.42622348265111</c:v>
                </c:pt>
                <c:pt idx="1419">
                  <c:v>69.435508796282804</c:v>
                </c:pt>
                <c:pt idx="1420">
                  <c:v>69.444792586732504</c:v>
                </c:pt>
                <c:pt idx="1421">
                  <c:v>69.454074859143034</c:v>
                </c:pt>
                <c:pt idx="1422">
                  <c:v>69.463355618653111</c:v>
                </c:pt>
                <c:pt idx="1423">
                  <c:v>69.472634870397243</c:v>
                </c:pt>
                <c:pt idx="1424">
                  <c:v>69.481912619505877</c:v>
                </c:pt>
                <c:pt idx="1425">
                  <c:v>69.491188871105365</c:v>
                </c:pt>
                <c:pt idx="1426">
                  <c:v>69.500463630317952</c:v>
                </c:pt>
                <c:pt idx="1427">
                  <c:v>69.509736902261906</c:v>
                </c:pt>
                <c:pt idx="1428">
                  <c:v>69.519008692051443</c:v>
                </c:pt>
                <c:pt idx="1429">
                  <c:v>69.528279004796772</c:v>
                </c:pt>
                <c:pt idx="1430">
                  <c:v>69.537547845604138</c:v>
                </c:pt>
                <c:pt idx="1431">
                  <c:v>69.546815219575862</c:v>
                </c:pt>
                <c:pt idx="1432">
                  <c:v>69.55608113181033</c:v>
                </c:pt>
                <c:pt idx="1433">
                  <c:v>69.565345587402049</c:v>
                </c:pt>
                <c:pt idx="1434">
                  <c:v>69.574608591441589</c:v>
                </c:pt>
                <c:pt idx="1435">
                  <c:v>69.583870149015738</c:v>
                </c:pt>
                <c:pt idx="1436">
                  <c:v>69.593130265207421</c:v>
                </c:pt>
                <c:pt idx="1437">
                  <c:v>69.602388945095754</c:v>
                </c:pt>
                <c:pt idx="1438">
                  <c:v>69.61164619375613</c:v>
                </c:pt>
                <c:pt idx="1439">
                  <c:v>69.620902016260075</c:v>
                </c:pt>
                <c:pt idx="1440">
                  <c:v>69.630156417675508</c:v>
                </c:pt>
                <c:pt idx="1441">
                  <c:v>69.639409403066523</c:v>
                </c:pt>
                <c:pt idx="1442">
                  <c:v>69.648660977493606</c:v>
                </c:pt>
                <c:pt idx="1443">
                  <c:v>69.657911146013575</c:v>
                </c:pt>
                <c:pt idx="1444">
                  <c:v>69.667159913679555</c:v>
                </c:pt>
                <c:pt idx="1445">
                  <c:v>69.676407285541089</c:v>
                </c:pt>
                <c:pt idx="1446">
                  <c:v>69.685653266644138</c:v>
                </c:pt>
                <c:pt idx="1447">
                  <c:v>69.694897862031084</c:v>
                </c:pt>
                <c:pt idx="1448">
                  <c:v>69.704141076740754</c:v>
                </c:pt>
                <c:pt idx="1449">
                  <c:v>69.713382915808424</c:v>
                </c:pt>
                <c:pt idx="1450">
                  <c:v>69.72262338426593</c:v>
                </c:pt>
                <c:pt idx="1451">
                  <c:v>69.731862487141584</c:v>
                </c:pt>
                <c:pt idx="1452">
                  <c:v>69.741100229460272</c:v>
                </c:pt>
                <c:pt idx="1453">
                  <c:v>69.750336616243416</c:v>
                </c:pt>
                <c:pt idx="1454">
                  <c:v>69.759571652509081</c:v>
                </c:pt>
                <c:pt idx="1455">
                  <c:v>69.768805343271893</c:v>
                </c:pt>
                <c:pt idx="1456">
                  <c:v>69.778037693543141</c:v>
                </c:pt>
                <c:pt idx="1457">
                  <c:v>69.787268708330771</c:v>
                </c:pt>
                <c:pt idx="1458">
                  <c:v>69.796498392639407</c:v>
                </c:pt>
                <c:pt idx="1459">
                  <c:v>69.805726751470402</c:v>
                </c:pt>
                <c:pt idx="1460">
                  <c:v>69.814953789821786</c:v>
                </c:pt>
                <c:pt idx="1461">
                  <c:v>69.824179512688417</c:v>
                </c:pt>
                <c:pt idx="1462">
                  <c:v>69.833403925061845</c:v>
                </c:pt>
                <c:pt idx="1463">
                  <c:v>69.84262703193049</c:v>
                </c:pt>
                <c:pt idx="1464">
                  <c:v>69.851848838279551</c:v>
                </c:pt>
                <c:pt idx="1465">
                  <c:v>69.861069349091068</c:v>
                </c:pt>
                <c:pt idx="1466">
                  <c:v>69.870288569343984</c:v>
                </c:pt>
                <c:pt idx="1467">
                  <c:v>69.879506504014088</c:v>
                </c:pt>
                <c:pt idx="1468">
                  <c:v>69.888723158074086</c:v>
                </c:pt>
                <c:pt idx="1469">
                  <c:v>69.897938536493641</c:v>
                </c:pt>
                <c:pt idx="1470">
                  <c:v>69.907152644239332</c:v>
                </c:pt>
                <c:pt idx="1471">
                  <c:v>69.916365486274785</c:v>
                </c:pt>
                <c:pt idx="1472">
                  <c:v>69.925577067560553</c:v>
                </c:pt>
                <c:pt idx="1473">
                  <c:v>69.934787393054265</c:v>
                </c:pt>
                <c:pt idx="1474">
                  <c:v>69.943996467710548</c:v>
                </c:pt>
                <c:pt idx="1475">
                  <c:v>69.953204296481147</c:v>
                </c:pt>
                <c:pt idx="1476">
                  <c:v>69.962410884314863</c:v>
                </c:pt>
                <c:pt idx="1477">
                  <c:v>69.971616236157629</c:v>
                </c:pt>
                <c:pt idx="1478">
                  <c:v>69.980820356952492</c:v>
                </c:pt>
                <c:pt idx="1479">
                  <c:v>69.990023251639727</c:v>
                </c:pt>
                <c:pt idx="1480">
                  <c:v>69.999224925156653</c:v>
                </c:pt>
                <c:pt idx="1481">
                  <c:v>70.00842538243792</c:v>
                </c:pt>
                <c:pt idx="1482">
                  <c:v>70.017624628415334</c:v>
                </c:pt>
                <c:pt idx="1483">
                  <c:v>70.026822668017999</c:v>
                </c:pt>
                <c:pt idx="1484">
                  <c:v>70.036019506172224</c:v>
                </c:pt>
                <c:pt idx="1485">
                  <c:v>70.04521514780167</c:v>
                </c:pt>
                <c:pt idx="1486">
                  <c:v>70.054409597827274</c:v>
                </c:pt>
                <c:pt idx="1487">
                  <c:v>70.063602861167325</c:v>
                </c:pt>
                <c:pt idx="1488">
                  <c:v>70.072794942737474</c:v>
                </c:pt>
                <c:pt idx="1489">
                  <c:v>70.08198584745071</c:v>
                </c:pt>
                <c:pt idx="1490">
                  <c:v>70.091175580217495</c:v>
                </c:pt>
                <c:pt idx="1491">
                  <c:v>70.100364145945647</c:v>
                </c:pt>
                <c:pt idx="1492">
                  <c:v>70.109551549540498</c:v>
                </c:pt>
                <c:pt idx="1493">
                  <c:v>70.118737795904778</c:v>
                </c:pt>
                <c:pt idx="1494">
                  <c:v>70.127922889938773</c:v>
                </c:pt>
                <c:pt idx="1495">
                  <c:v>70.137106836540212</c:v>
                </c:pt>
                <c:pt idx="1496">
                  <c:v>70.146289640604422</c:v>
                </c:pt>
                <c:pt idx="1497">
                  <c:v>70.155471307024257</c:v>
                </c:pt>
                <c:pt idx="1498">
                  <c:v>70.164651840690141</c:v>
                </c:pt>
                <c:pt idx="1499">
                  <c:v>70.173831246490124</c:v>
                </c:pt>
                <c:pt idx="1500">
                  <c:v>70.183009529309857</c:v>
                </c:pt>
                <c:pt idx="1501">
                  <c:v>70.192186694032657</c:v>
                </c:pt>
                <c:pt idx="1502">
                  <c:v>70.201362745539456</c:v>
                </c:pt>
                <c:pt idx="1503">
                  <c:v>70.210537688708953</c:v>
                </c:pt>
                <c:pt idx="1504">
                  <c:v>70.219711528417477</c:v>
                </c:pt>
                <c:pt idx="1505">
                  <c:v>70.228884269539151</c:v>
                </c:pt>
                <c:pt idx="1506">
                  <c:v>70.238055916945811</c:v>
                </c:pt>
                <c:pt idx="1507">
                  <c:v>70.247226475507077</c:v>
                </c:pt>
                <c:pt idx="1508">
                  <c:v>70.256395950090393</c:v>
                </c:pt>
                <c:pt idx="1509">
                  <c:v>70.265564345560989</c:v>
                </c:pt>
                <c:pt idx="1510">
                  <c:v>70.274731666781932</c:v>
                </c:pt>
                <c:pt idx="1511">
                  <c:v>70.283897918614187</c:v>
                </c:pt>
                <c:pt idx="1512">
                  <c:v>70.293063105916573</c:v>
                </c:pt>
                <c:pt idx="1513">
                  <c:v>70.302227233545821</c:v>
                </c:pt>
                <c:pt idx="1514">
                  <c:v>70.311390306356572</c:v>
                </c:pt>
                <c:pt idx="1515">
                  <c:v>70.320552329201462</c:v>
                </c:pt>
                <c:pt idx="1516">
                  <c:v>70.329713306931055</c:v>
                </c:pt>
                <c:pt idx="1517">
                  <c:v>70.338873244393923</c:v>
                </c:pt>
                <c:pt idx="1518">
                  <c:v>70.348032146436665</c:v>
                </c:pt>
                <c:pt idx="1519">
                  <c:v>70.357190017903875</c:v>
                </c:pt>
                <c:pt idx="1520">
                  <c:v>70.366346863638256</c:v>
                </c:pt>
                <c:pt idx="1521">
                  <c:v>70.375502688480537</c:v>
                </c:pt>
                <c:pt idx="1522">
                  <c:v>70.3846574972696</c:v>
                </c:pt>
                <c:pt idx="1523">
                  <c:v>70.393811294842422</c:v>
                </c:pt>
                <c:pt idx="1524">
                  <c:v>70.402964086034089</c:v>
                </c:pt>
                <c:pt idx="1525">
                  <c:v>70.412115875677912</c:v>
                </c:pt>
                <c:pt idx="1526">
                  <c:v>70.421266668605355</c:v>
                </c:pt>
                <c:pt idx="1527">
                  <c:v>70.430416469646119</c:v>
                </c:pt>
                <c:pt idx="1528">
                  <c:v>70.439565283628085</c:v>
                </c:pt>
                <c:pt idx="1529">
                  <c:v>70.44871311537743</c:v>
                </c:pt>
                <c:pt idx="1530">
                  <c:v>70.457859969718584</c:v>
                </c:pt>
                <c:pt idx="1531">
                  <c:v>70.467005851474269</c:v>
                </c:pt>
                <c:pt idx="1532">
                  <c:v>70.476150765465533</c:v>
                </c:pt>
                <c:pt idx="1533">
                  <c:v>70.485294716511746</c:v>
                </c:pt>
                <c:pt idx="1534">
                  <c:v>70.494437709430642</c:v>
                </c:pt>
                <c:pt idx="1535">
                  <c:v>70.503579749038352</c:v>
                </c:pt>
                <c:pt idx="1536">
                  <c:v>70.512720840149385</c:v>
                </c:pt>
                <c:pt idx="1537">
                  <c:v>70.521860987576687</c:v>
                </c:pt>
                <c:pt idx="1538">
                  <c:v>70.531000196131629</c:v>
                </c:pt>
                <c:pt idx="1539">
                  <c:v>70.540138470624072</c:v>
                </c:pt>
                <c:pt idx="1540">
                  <c:v>70.549275815862359</c:v>
                </c:pt>
                <c:pt idx="1541">
                  <c:v>70.558412236653325</c:v>
                </c:pt>
                <c:pt idx="1542">
                  <c:v>70.567547737802329</c:v>
                </c:pt>
                <c:pt idx="1543">
                  <c:v>70.576682324113321</c:v>
                </c:pt>
                <c:pt idx="1544">
                  <c:v>70.585816000388789</c:v>
                </c:pt>
                <c:pt idx="1545">
                  <c:v>70.594948771429827</c:v>
                </c:pt>
                <c:pt idx="1546">
                  <c:v>70.604080642036152</c:v>
                </c:pt>
                <c:pt idx="1547">
                  <c:v>70.613211617006087</c:v>
                </c:pt>
                <c:pt idx="1548">
                  <c:v>70.622341701136648</c:v>
                </c:pt>
                <c:pt idx="1549">
                  <c:v>70.631470899223515</c:v>
                </c:pt>
                <c:pt idx="1550">
                  <c:v>70.640599216061048</c:v>
                </c:pt>
                <c:pt idx="1551">
                  <c:v>70.649726656442382</c:v>
                </c:pt>
                <c:pt idx="1552">
                  <c:v>70.658853225159334</c:v>
                </c:pt>
                <c:pt idx="1553">
                  <c:v>70.667978927002522</c:v>
                </c:pt>
                <c:pt idx="1554">
                  <c:v>70.677103766761363</c:v>
                </c:pt>
                <c:pt idx="1555">
                  <c:v>70.686227749224045</c:v>
                </c:pt>
                <c:pt idx="1556">
                  <c:v>70.695350879177582</c:v>
                </c:pt>
                <c:pt idx="1557">
                  <c:v>70.704473161407904</c:v>
                </c:pt>
                <c:pt idx="1558">
                  <c:v>70.713594600699722</c:v>
                </c:pt>
                <c:pt idx="1559">
                  <c:v>70.722715201836692</c:v>
                </c:pt>
                <c:pt idx="1560">
                  <c:v>70.731834969601366</c:v>
                </c:pt>
                <c:pt idx="1561">
                  <c:v>70.740953908775253</c:v>
                </c:pt>
                <c:pt idx="1562">
                  <c:v>70.750072024138817</c:v>
                </c:pt>
                <c:pt idx="1563">
                  <c:v>70.759189320471435</c:v>
                </c:pt>
                <c:pt idx="1564">
                  <c:v>70.768305802551609</c:v>
                </c:pt>
                <c:pt idx="1565">
                  <c:v>70.777421475156729</c:v>
                </c:pt>
                <c:pt idx="1566">
                  <c:v>70.786536343063304</c:v>
                </c:pt>
                <c:pt idx="1567">
                  <c:v>70.795650411046879</c:v>
                </c:pt>
                <c:pt idx="1568">
                  <c:v>70.804763683882115</c:v>
                </c:pt>
                <c:pt idx="1569">
                  <c:v>70.813876166342709</c:v>
                </c:pt>
                <c:pt idx="1570">
                  <c:v>70.82298786320159</c:v>
                </c:pt>
                <c:pt idx="1571">
                  <c:v>70.832098779230719</c:v>
                </c:pt>
                <c:pt idx="1572">
                  <c:v>70.841208919201307</c:v>
                </c:pt>
                <c:pt idx="1573">
                  <c:v>70.850318287883752</c:v>
                </c:pt>
                <c:pt idx="1574">
                  <c:v>70.859426890047601</c:v>
                </c:pt>
                <c:pt idx="1575">
                  <c:v>70.868534730461718</c:v>
                </c:pt>
                <c:pt idx="1576">
                  <c:v>70.877641813894158</c:v>
                </c:pt>
                <c:pt idx="1577">
                  <c:v>70.886748145112264</c:v>
                </c:pt>
                <c:pt idx="1578">
                  <c:v>70.895853728882727</c:v>
                </c:pt>
                <c:pt idx="1579">
                  <c:v>70.90495856997147</c:v>
                </c:pt>
                <c:pt idx="1580">
                  <c:v>70.914062673143818</c:v>
                </c:pt>
                <c:pt idx="1581">
                  <c:v>70.923166043164457</c:v>
                </c:pt>
                <c:pt idx="1582">
                  <c:v>70.932268684797435</c:v>
                </c:pt>
                <c:pt idx="1583">
                  <c:v>70.941370602806202</c:v>
                </c:pt>
                <c:pt idx="1584">
                  <c:v>70.95047180195364</c:v>
                </c:pt>
                <c:pt idx="1585">
                  <c:v>70.959572287002075</c:v>
                </c:pt>
                <c:pt idx="1586">
                  <c:v>70.968672062713324</c:v>
                </c:pt>
                <c:pt idx="1587">
                  <c:v>70.977771133848663</c:v>
                </c:pt>
                <c:pt idx="1588">
                  <c:v>70.986869505168855</c:v>
                </c:pt>
                <c:pt idx="1589">
                  <c:v>70.995967181434295</c:v>
                </c:pt>
                <c:pt idx="1590">
                  <c:v>71.005064167404797</c:v>
                </c:pt>
                <c:pt idx="1591">
                  <c:v>71.014160467839858</c:v>
                </c:pt>
                <c:pt idx="1592">
                  <c:v>71.023256087498524</c:v>
                </c:pt>
                <c:pt idx="1593">
                  <c:v>71.03235103113947</c:v>
                </c:pt>
                <c:pt idx="1594">
                  <c:v>71.041445303521002</c:v>
                </c:pt>
                <c:pt idx="1595">
                  <c:v>71.050538909401084</c:v>
                </c:pt>
                <c:pt idx="1596">
                  <c:v>71.059631853537354</c:v>
                </c:pt>
                <c:pt idx="1597">
                  <c:v>71.068724140687195</c:v>
                </c:pt>
                <c:pt idx="1598">
                  <c:v>71.077815775607675</c:v>
                </c:pt>
                <c:pt idx="1599">
                  <c:v>71.086906763055609</c:v>
                </c:pt>
                <c:pt idx="1600">
                  <c:v>71.095997107787596</c:v>
                </c:pt>
                <c:pt idx="1601">
                  <c:v>71.105086814560025</c:v>
                </c:pt>
                <c:pt idx="1602">
                  <c:v>71.114175888129068</c:v>
                </c:pt>
                <c:pt idx="1603">
                  <c:v>71.123264333250759</c:v>
                </c:pt>
                <c:pt idx="1604">
                  <c:v>71.132352154680987</c:v>
                </c:pt>
                <c:pt idx="1605">
                  <c:v>71.141439357175472</c:v>
                </c:pt>
                <c:pt idx="1606">
                  <c:v>71.150525945489889</c:v>
                </c:pt>
                <c:pt idx="1607">
                  <c:v>71.159611924379774</c:v>
                </c:pt>
                <c:pt idx="1608">
                  <c:v>71.168697298600662</c:v>
                </c:pt>
                <c:pt idx="1609">
                  <c:v>71.177782072907988</c:v>
                </c:pt>
                <c:pt idx="1610">
                  <c:v>71.186866252057214</c:v>
                </c:pt>
                <c:pt idx="1611">
                  <c:v>71.195949840803777</c:v>
                </c:pt>
                <c:pt idx="1612">
                  <c:v>71.205032843903169</c:v>
                </c:pt>
                <c:pt idx="1613">
                  <c:v>71.214115266110909</c:v>
                </c:pt>
                <c:pt idx="1614">
                  <c:v>71.223197112182589</c:v>
                </c:pt>
                <c:pt idx="1615">
                  <c:v>71.232278386873872</c:v>
                </c:pt>
                <c:pt idx="1616">
                  <c:v>71.241359094940563</c:v>
                </c:pt>
                <c:pt idx="1617">
                  <c:v>71.250439241138594</c:v>
                </c:pt>
                <c:pt idx="1618">
                  <c:v>71.259518830224025</c:v>
                </c:pt>
                <c:pt idx="1619">
                  <c:v>71.268597866953129</c:v>
                </c:pt>
                <c:pt idx="1620">
                  <c:v>71.277676356082353</c:v>
                </c:pt>
                <c:pt idx="1621">
                  <c:v>71.286754302368365</c:v>
                </c:pt>
                <c:pt idx="1622">
                  <c:v>71.295831710568109</c:v>
                </c:pt>
                <c:pt idx="1623">
                  <c:v>71.304908585438724</c:v>
                </c:pt>
                <c:pt idx="1624">
                  <c:v>71.313984931737707</c:v>
                </c:pt>
                <c:pt idx="1625">
                  <c:v>71.323060754222823</c:v>
                </c:pt>
                <c:pt idx="1626">
                  <c:v>71.33213605765215</c:v>
                </c:pt>
                <c:pt idx="1627">
                  <c:v>71.341210846784165</c:v>
                </c:pt>
                <c:pt idx="1628">
                  <c:v>71.350285126377656</c:v>
                </c:pt>
                <c:pt idx="1629">
                  <c:v>71.359358901191868</c:v>
                </c:pt>
                <c:pt idx="1630">
                  <c:v>71.368432175986413</c:v>
                </c:pt>
                <c:pt idx="1631">
                  <c:v>71.377504955521374</c:v>
                </c:pt>
                <c:pt idx="1632">
                  <c:v>71.386577244557273</c:v>
                </c:pt>
                <c:pt idx="1633">
                  <c:v>71.395649047855088</c:v>
                </c:pt>
                <c:pt idx="1634">
                  <c:v>71.404720370176378</c:v>
                </c:pt>
                <c:pt idx="1635">
                  <c:v>71.413791216283173</c:v>
                </c:pt>
                <c:pt idx="1636">
                  <c:v>71.422861590938012</c:v>
                </c:pt>
                <c:pt idx="1637">
                  <c:v>71.431931498904063</c:v>
                </c:pt>
                <c:pt idx="1638">
                  <c:v>71.441000944945088</c:v>
                </c:pt>
                <c:pt idx="1639">
                  <c:v>71.450069933825432</c:v>
                </c:pt>
                <c:pt idx="1640">
                  <c:v>71.45913847031008</c:v>
                </c:pt>
                <c:pt idx="1641">
                  <c:v>71.46820655916467</c:v>
                </c:pt>
                <c:pt idx="1642">
                  <c:v>71.477274205155538</c:v>
                </c:pt>
                <c:pt idx="1643">
                  <c:v>71.486341413049715</c:v>
                </c:pt>
                <c:pt idx="1644">
                  <c:v>71.495408187614913</c:v>
                </c:pt>
                <c:pt idx="1645">
                  <c:v>71.504474533619643</c:v>
                </c:pt>
                <c:pt idx="1646">
                  <c:v>71.513540455833166</c:v>
                </c:pt>
                <c:pt idx="1647">
                  <c:v>71.52260595902554</c:v>
                </c:pt>
                <c:pt idx="1648">
                  <c:v>71.53167104796762</c:v>
                </c:pt>
                <c:pt idx="1649">
                  <c:v>71.540735727431084</c:v>
                </c:pt>
                <c:pt idx="1650">
                  <c:v>71.549800002188476</c:v>
                </c:pt>
                <c:pt idx="1651">
                  <c:v>71.558863877013223</c:v>
                </c:pt>
                <c:pt idx="1652">
                  <c:v>71.567927356679675</c:v>
                </c:pt>
                <c:pt idx="1653">
                  <c:v>71.576990445963062</c:v>
                </c:pt>
                <c:pt idx="1654">
                  <c:v>71.586053149639568</c:v>
                </c:pt>
                <c:pt idx="1655">
                  <c:v>71.595115472486341</c:v>
                </c:pt>
                <c:pt idx="1656">
                  <c:v>71.604177419281569</c:v>
                </c:pt>
                <c:pt idx="1657">
                  <c:v>71.613238994804377</c:v>
                </c:pt>
                <c:pt idx="1658">
                  <c:v>71.622300203834982</c:v>
                </c:pt>
                <c:pt idx="1659">
                  <c:v>71.631361051154613</c:v>
                </c:pt>
                <c:pt idx="1660">
                  <c:v>71.640421541545621</c:v>
                </c:pt>
                <c:pt idx="1661">
                  <c:v>71.649481679791378</c:v>
                </c:pt>
                <c:pt idx="1662">
                  <c:v>71.658541470676525</c:v>
                </c:pt>
                <c:pt idx="1663">
                  <c:v>71.667600918986707</c:v>
                </c:pt>
                <c:pt idx="1664">
                  <c:v>71.676660029508795</c:v>
                </c:pt>
                <c:pt idx="1665">
                  <c:v>71.685718807030838</c:v>
                </c:pt>
                <c:pt idx="1666">
                  <c:v>71.694777256342149</c:v>
                </c:pt>
                <c:pt idx="1667">
                  <c:v>71.703835382233208</c:v>
                </c:pt>
                <c:pt idx="1668">
                  <c:v>71.712893189495801</c:v>
                </c:pt>
                <c:pt idx="1669">
                  <c:v>71.721950682922952</c:v>
                </c:pt>
                <c:pt idx="1670">
                  <c:v>71.73100786730906</c:v>
                </c:pt>
                <c:pt idx="1671">
                  <c:v>71.74006474744975</c:v>
                </c:pt>
                <c:pt idx="1672">
                  <c:v>71.749121328142095</c:v>
                </c:pt>
                <c:pt idx="1673">
                  <c:v>71.75817761418449</c:v>
                </c:pt>
                <c:pt idx="1674">
                  <c:v>71.767233610376749</c:v>
                </c:pt>
                <c:pt idx="1675">
                  <c:v>71.776289321520068</c:v>
                </c:pt>
                <c:pt idx="1676">
                  <c:v>71.785344752417117</c:v>
                </c:pt>
                <c:pt idx="1677">
                  <c:v>71.794399907872034</c:v>
                </c:pt>
                <c:pt idx="1678">
                  <c:v>71.803454792690417</c:v>
                </c:pt>
                <c:pt idx="1679">
                  <c:v>71.812509411679386</c:v>
                </c:pt>
                <c:pt idx="1680">
                  <c:v>71.821563769647625</c:v>
                </c:pt>
                <c:pt idx="1681">
                  <c:v>71.830617871405309</c:v>
                </c:pt>
                <c:pt idx="1682">
                  <c:v>71.839671721764248</c:v>
                </c:pt>
                <c:pt idx="1683">
                  <c:v>71.848725325537842</c:v>
                </c:pt>
                <c:pt idx="1684">
                  <c:v>71.857778687541085</c:v>
                </c:pt>
                <c:pt idx="1685">
                  <c:v>71.866831812590675</c:v>
                </c:pt>
                <c:pt idx="1686">
                  <c:v>71.87588470550493</c:v>
                </c:pt>
                <c:pt idx="1687">
                  <c:v>71.884937371103902</c:v>
                </c:pt>
                <c:pt idx="1688">
                  <c:v>71.89398981420932</c:v>
                </c:pt>
                <c:pt idx="1689">
                  <c:v>71.903042039644717</c:v>
                </c:pt>
                <c:pt idx="1690">
                  <c:v>71.912094052235318</c:v>
                </c:pt>
                <c:pt idx="1691">
                  <c:v>71.921145856808181</c:v>
                </c:pt>
                <c:pt idx="1692">
                  <c:v>71.930197458192183</c:v>
                </c:pt>
                <c:pt idx="1693">
                  <c:v>71.93924886121799</c:v>
                </c:pt>
                <c:pt idx="1694">
                  <c:v>71.948300070718162</c:v>
                </c:pt>
                <c:pt idx="1695">
                  <c:v>71.957351091527173</c:v>
                </c:pt>
                <c:pt idx="1696">
                  <c:v>71.966401928481304</c:v>
                </c:pt>
                <c:pt idx="1697">
                  <c:v>71.975452586418882</c:v>
                </c:pt>
                <c:pt idx="1698">
                  <c:v>71.984503070180111</c:v>
                </c:pt>
                <c:pt idx="1699">
                  <c:v>71.993553384607168</c:v>
                </c:pt>
                <c:pt idx="1700">
                  <c:v>72.002603534544278</c:v>
                </c:pt>
                <c:pt idx="1701">
                  <c:v>72.011653524837669</c:v>
                </c:pt>
                <c:pt idx="1702">
                  <c:v>72.020703360335617</c:v>
                </c:pt>
                <c:pt idx="1703">
                  <c:v>72.029753045888427</c:v>
                </c:pt>
                <c:pt idx="1704">
                  <c:v>72.038802586348609</c:v>
                </c:pt>
                <c:pt idx="1705">
                  <c:v>72.047851986570649</c:v>
                </c:pt>
                <c:pt idx="1706">
                  <c:v>72.056901251411304</c:v>
                </c:pt>
                <c:pt idx="1707">
                  <c:v>72.065950385729408</c:v>
                </c:pt>
                <c:pt idx="1708">
                  <c:v>72.074999394386055</c:v>
                </c:pt>
                <c:pt idx="1709">
                  <c:v>72.084048282244495</c:v>
                </c:pt>
                <c:pt idx="1710">
                  <c:v>72.093097054170258</c:v>
                </c:pt>
                <c:pt idx="1711">
                  <c:v>72.102145715031114</c:v>
                </c:pt>
                <c:pt idx="1712">
                  <c:v>72.111194269697137</c:v>
                </c:pt>
                <c:pt idx="1713">
                  <c:v>72.120242723040718</c:v>
                </c:pt>
                <c:pt idx="1714">
                  <c:v>72.12929107993655</c:v>
                </c:pt>
                <c:pt idx="1715">
                  <c:v>72.138339345261713</c:v>
                </c:pt>
                <c:pt idx="1716">
                  <c:v>72.147387523895688</c:v>
                </c:pt>
                <c:pt idx="1717">
                  <c:v>72.15643562072033</c:v>
                </c:pt>
                <c:pt idx="1718">
                  <c:v>72.165483640619954</c:v>
                </c:pt>
                <c:pt idx="1719">
                  <c:v>72.174531588481287</c:v>
                </c:pt>
                <c:pt idx="1720">
                  <c:v>72.183579469193617</c:v>
                </c:pt>
                <c:pt idx="1721">
                  <c:v>72.192627287648705</c:v>
                </c:pt>
                <c:pt idx="1722">
                  <c:v>72.201675048740796</c:v>
                </c:pt>
                <c:pt idx="1723">
                  <c:v>72.210722757366725</c:v>
                </c:pt>
                <c:pt idx="1724">
                  <c:v>72.219770418425966</c:v>
                </c:pt>
                <c:pt idx="1725">
                  <c:v>72.228818036820499</c:v>
                </c:pt>
                <c:pt idx="1726">
                  <c:v>72.237865617455029</c:v>
                </c:pt>
                <c:pt idx="1727">
                  <c:v>72.246913165236819</c:v>
                </c:pt>
                <c:pt idx="1728">
                  <c:v>72.25596068507592</c:v>
                </c:pt>
                <c:pt idx="1729">
                  <c:v>72.265008181884994</c:v>
                </c:pt>
                <c:pt idx="1730">
                  <c:v>72.274055660579492</c:v>
                </c:pt>
                <c:pt idx="1731">
                  <c:v>72.283103126077577</c:v>
                </c:pt>
                <c:pt idx="1732">
                  <c:v>72.292150583300241</c:v>
                </c:pt>
                <c:pt idx="1733">
                  <c:v>72.301198037171247</c:v>
                </c:pt>
                <c:pt idx="1734">
                  <c:v>72.310245492617227</c:v>
                </c:pt>
                <c:pt idx="1735">
                  <c:v>72.319292954567615</c:v>
                </c:pt>
                <c:pt idx="1736">
                  <c:v>72.328340427954771</c:v>
                </c:pt>
                <c:pt idx="1737">
                  <c:v>72.337387917713926</c:v>
                </c:pt>
                <c:pt idx="1738">
                  <c:v>72.346435428783295</c:v>
                </c:pt>
                <c:pt idx="1739">
                  <c:v>72.355482966103978</c:v>
                </c:pt>
                <c:pt idx="1740">
                  <c:v>72.36453053462013</c:v>
                </c:pt>
                <c:pt idx="1741">
                  <c:v>72.373578139278877</c:v>
                </c:pt>
                <c:pt idx="1742">
                  <c:v>72.382625785030399</c:v>
                </c:pt>
                <c:pt idx="1743">
                  <c:v>72.391673476827904</c:v>
                </c:pt>
                <c:pt idx="1744">
                  <c:v>72.400721219627712</c:v>
                </c:pt>
                <c:pt idx="1745">
                  <c:v>72.409769018389269</c:v>
                </c:pt>
                <c:pt idx="1746">
                  <c:v>72.418816878075091</c:v>
                </c:pt>
                <c:pt idx="1747">
                  <c:v>72.427864803650962</c:v>
                </c:pt>
                <c:pt idx="1748">
                  <c:v>72.43691280008575</c:v>
                </c:pt>
                <c:pt idx="1749">
                  <c:v>72.44596087235162</c:v>
                </c:pt>
                <c:pt idx="1750">
                  <c:v>72.455009025423934</c:v>
                </c:pt>
                <c:pt idx="1751">
                  <c:v>72.464057264281351</c:v>
                </c:pt>
                <c:pt idx="1752">
                  <c:v>72.473105593905771</c:v>
                </c:pt>
                <c:pt idx="1753">
                  <c:v>72.482154019282476</c:v>
                </c:pt>
                <c:pt idx="1754">
                  <c:v>72.491202545400043</c:v>
                </c:pt>
                <c:pt idx="1755">
                  <c:v>72.500251177250462</c:v>
                </c:pt>
                <c:pt idx="1756">
                  <c:v>72.509299919829104</c:v>
                </c:pt>
                <c:pt idx="1757">
                  <c:v>72.518348778134779</c:v>
                </c:pt>
                <c:pt idx="1758">
                  <c:v>72.527397757169709</c:v>
                </c:pt>
                <c:pt idx="1759">
                  <c:v>72.536446861939652</c:v>
                </c:pt>
                <c:pt idx="1760">
                  <c:v>72.545496097453807</c:v>
                </c:pt>
                <c:pt idx="1761">
                  <c:v>72.554545468724982</c:v>
                </c:pt>
                <c:pt idx="1762">
                  <c:v>72.56359498076948</c:v>
                </c:pt>
                <c:pt idx="1763">
                  <c:v>72.572644638607201</c:v>
                </c:pt>
                <c:pt idx="1764">
                  <c:v>72.581694447261683</c:v>
                </c:pt>
                <c:pt idx="1765">
                  <c:v>72.590744411760085</c:v>
                </c:pt>
                <c:pt idx="1766">
                  <c:v>72.599794537133235</c:v>
                </c:pt>
                <c:pt idx="1767">
                  <c:v>72.608844828415656</c:v>
                </c:pt>
                <c:pt idx="1768">
                  <c:v>72.617895290645592</c:v>
                </c:pt>
                <c:pt idx="1769">
                  <c:v>72.626945928865013</c:v>
                </c:pt>
                <c:pt idx="1770">
                  <c:v>72.635996748119695</c:v>
                </c:pt>
                <c:pt idx="1771">
                  <c:v>72.645047753459224</c:v>
                </c:pt>
                <c:pt idx="1772">
                  <c:v>72.654098949936994</c:v>
                </c:pt>
                <c:pt idx="1773">
                  <c:v>72.663150342610251</c:v>
                </c:pt>
                <c:pt idx="1774">
                  <c:v>72.672201936540134</c:v>
                </c:pt>
                <c:pt idx="1775">
                  <c:v>72.681253736791675</c:v>
                </c:pt>
                <c:pt idx="1776">
                  <c:v>72.690305748433914</c:v>
                </c:pt>
                <c:pt idx="1777">
                  <c:v>72.699357976539787</c:v>
                </c:pt>
                <c:pt idx="1778">
                  <c:v>72.708410426186234</c:v>
                </c:pt>
                <c:pt idx="1779">
                  <c:v>72.717463102454261</c:v>
                </c:pt>
                <c:pt idx="1780">
                  <c:v>72.726516010428881</c:v>
                </c:pt>
                <c:pt idx="1781">
                  <c:v>72.735569155199229</c:v>
                </c:pt>
                <c:pt idx="1782">
                  <c:v>72.744622541858504</c:v>
                </c:pt>
                <c:pt idx="1783">
                  <c:v>72.753676175504083</c:v>
                </c:pt>
                <c:pt idx="1784">
                  <c:v>72.762730061237448</c:v>
                </c:pt>
                <c:pt idx="1785">
                  <c:v>72.771784204164348</c:v>
                </c:pt>
                <c:pt idx="1786">
                  <c:v>72.780838609394678</c:v>
                </c:pt>
                <c:pt idx="1787">
                  <c:v>72.789893282042655</c:v>
                </c:pt>
                <c:pt idx="1788">
                  <c:v>72.798948227226717</c:v>
                </c:pt>
                <c:pt idx="1789">
                  <c:v>72.808003450069648</c:v>
                </c:pt>
                <c:pt idx="1790">
                  <c:v>72.817058955698528</c:v>
                </c:pt>
                <c:pt idx="1791">
                  <c:v>72.826114749244837</c:v>
                </c:pt>
                <c:pt idx="1792">
                  <c:v>72.835170835844423</c:v>
                </c:pt>
                <c:pt idx="1793">
                  <c:v>72.844227220637563</c:v>
                </c:pt>
                <c:pt idx="1794">
                  <c:v>72.853283908769015</c:v>
                </c:pt>
                <c:pt idx="1795">
                  <c:v>72.862340905387953</c:v>
                </c:pt>
                <c:pt idx="1796">
                  <c:v>72.871398215648114</c:v>
                </c:pt>
                <c:pt idx="1797">
                  <c:v>72.880455844707726</c:v>
                </c:pt>
                <c:pt idx="1798">
                  <c:v>72.889513797729663</c:v>
                </c:pt>
                <c:pt idx="1799">
                  <c:v>72.898572079881305</c:v>
                </c:pt>
                <c:pt idx="1800">
                  <c:v>72.907630696334692</c:v>
                </c:pt>
                <c:pt idx="1801">
                  <c:v>72.916689652266555</c:v>
                </c:pt>
                <c:pt idx="1802">
                  <c:v>72.925748952858285</c:v>
                </c:pt>
                <c:pt idx="1803">
                  <c:v>72.934808603295934</c:v>
                </c:pt>
                <c:pt idx="1804">
                  <c:v>72.943868608770416</c:v>
                </c:pt>
                <c:pt idx="1805">
                  <c:v>72.952928974477302</c:v>
                </c:pt>
                <c:pt idx="1806">
                  <c:v>72.961989705617029</c:v>
                </c:pt>
                <c:pt idx="1807">
                  <c:v>72.971050807394874</c:v>
                </c:pt>
                <c:pt idx="1808">
                  <c:v>72.980112285020923</c:v>
                </c:pt>
                <c:pt idx="1809">
                  <c:v>72.989174143710258</c:v>
                </c:pt>
                <c:pt idx="1810">
                  <c:v>72.99823638868277</c:v>
                </c:pt>
                <c:pt idx="1811">
                  <c:v>73.007299025163377</c:v>
                </c:pt>
                <c:pt idx="1812">
                  <c:v>73.016362058381958</c:v>
                </c:pt>
                <c:pt idx="1813">
                  <c:v>73.025425493573422</c:v>
                </c:pt>
                <c:pt idx="1814">
                  <c:v>73.034489335977739</c:v>
                </c:pt>
                <c:pt idx="1815">
                  <c:v>73.043553590839892</c:v>
                </c:pt>
                <c:pt idx="1816">
                  <c:v>73.052618263410054</c:v>
                </c:pt>
                <c:pt idx="1817">
                  <c:v>73.061683358943483</c:v>
                </c:pt>
                <c:pt idx="1818">
                  <c:v>73.070748882700642</c:v>
                </c:pt>
                <c:pt idx="1819">
                  <c:v>73.079814839947161</c:v>
                </c:pt>
                <c:pt idx="1820">
                  <c:v>73.08888123595392</c:v>
                </c:pt>
                <c:pt idx="1821">
                  <c:v>73.097948075997067</c:v>
                </c:pt>
                <c:pt idx="1822">
                  <c:v>73.107015365358038</c:v>
                </c:pt>
                <c:pt idx="1823">
                  <c:v>73.116083109323611</c:v>
                </c:pt>
                <c:pt idx="1824">
                  <c:v>73.12515131318591</c:v>
                </c:pt>
                <c:pt idx="1825">
                  <c:v>73.134219982242442</c:v>
                </c:pt>
                <c:pt idx="1826">
                  <c:v>73.143289121796144</c:v>
                </c:pt>
                <c:pt idx="1827">
                  <c:v>73.15235873715541</c:v>
                </c:pt>
                <c:pt idx="1828">
                  <c:v>73.161428833634091</c:v>
                </c:pt>
                <c:pt idx="1829">
                  <c:v>73.170499416551607</c:v>
                </c:pt>
                <c:pt idx="1830">
                  <c:v>73.17957049123288</c:v>
                </c:pt>
                <c:pt idx="1831">
                  <c:v>73.188642063008459</c:v>
                </c:pt>
                <c:pt idx="1832">
                  <c:v>73.197714137214447</c:v>
                </c:pt>
                <c:pt idx="1833">
                  <c:v>73.20678671919265</c:v>
                </c:pt>
                <c:pt idx="1834">
                  <c:v>73.215859814290525</c:v>
                </c:pt>
                <c:pt idx="1835">
                  <c:v>73.224933427861245</c:v>
                </c:pt>
                <c:pt idx="1836">
                  <c:v>73.23400756526371</c:v>
                </c:pt>
                <c:pt idx="1837">
                  <c:v>73.24308223186263</c:v>
                </c:pt>
                <c:pt idx="1838">
                  <c:v>73.252157433028501</c:v>
                </c:pt>
                <c:pt idx="1839">
                  <c:v>73.261233174137701</c:v>
                </c:pt>
                <c:pt idx="1840">
                  <c:v>73.270309460572392</c:v>
                </c:pt>
                <c:pt idx="1841">
                  <c:v>73.279386297720748</c:v>
                </c:pt>
                <c:pt idx="1842">
                  <c:v>73.288463690976826</c:v>
                </c:pt>
                <c:pt idx="1843">
                  <c:v>73.297541645740679</c:v>
                </c:pt>
                <c:pt idx="1844">
                  <c:v>73.306620167418387</c:v>
                </c:pt>
                <c:pt idx="1845">
                  <c:v>73.315699261421997</c:v>
                </c:pt>
                <c:pt idx="1846">
                  <c:v>73.324778933169725</c:v>
                </c:pt>
                <c:pt idx="1847">
                  <c:v>73.333859188085867</c:v>
                </c:pt>
                <c:pt idx="1848">
                  <c:v>73.342940031600818</c:v>
                </c:pt>
                <c:pt idx="1849">
                  <c:v>73.352021469151211</c:v>
                </c:pt>
                <c:pt idx="1850">
                  <c:v>73.361103506179859</c:v>
                </c:pt>
                <c:pt idx="1851">
                  <c:v>73.370186148135829</c:v>
                </c:pt>
                <c:pt idx="1852">
                  <c:v>73.379269400474485</c:v>
                </c:pt>
                <c:pt idx="1853">
                  <c:v>73.388353268657497</c:v>
                </c:pt>
                <c:pt idx="1854">
                  <c:v>73.397437758152861</c:v>
                </c:pt>
                <c:pt idx="1855">
                  <c:v>73.40652287443497</c:v>
                </c:pt>
                <c:pt idx="1856">
                  <c:v>73.415608622984692</c:v>
                </c:pt>
                <c:pt idx="1857">
                  <c:v>73.424695009289252</c:v>
                </c:pt>
                <c:pt idx="1858">
                  <c:v>73.433782038842438</c:v>
                </c:pt>
                <c:pt idx="1859">
                  <c:v>73.442869717144518</c:v>
                </c:pt>
                <c:pt idx="1860">
                  <c:v>73.451958049702355</c:v>
                </c:pt>
                <c:pt idx="1861">
                  <c:v>73.461047042029421</c:v>
                </c:pt>
                <c:pt idx="1862">
                  <c:v>73.470136699645749</c:v>
                </c:pt>
                <c:pt idx="1863">
                  <c:v>73.4792270280781</c:v>
                </c:pt>
                <c:pt idx="1864">
                  <c:v>73.488318032859937</c:v>
                </c:pt>
                <c:pt idx="1865">
                  <c:v>73.497409719531404</c:v>
                </c:pt>
                <c:pt idx="1866">
                  <c:v>73.506502093639483</c:v>
                </c:pt>
                <c:pt idx="1867">
                  <c:v>73.515595160737931</c:v>
                </c:pt>
                <c:pt idx="1868">
                  <c:v>73.524688926387412</c:v>
                </c:pt>
                <c:pt idx="1869">
                  <c:v>73.533783396155357</c:v>
                </c:pt>
                <c:pt idx="1870">
                  <c:v>73.5428785756162</c:v>
                </c:pt>
                <c:pt idx="1871">
                  <c:v>73.55197447035134</c:v>
                </c:pt>
                <c:pt idx="1872">
                  <c:v>73.561071085949109</c:v>
                </c:pt>
                <c:pt idx="1873">
                  <c:v>73.570168428004948</c:v>
                </c:pt>
                <c:pt idx="1874">
                  <c:v>73.579266502121285</c:v>
                </c:pt>
                <c:pt idx="1875">
                  <c:v>73.588365313907687</c:v>
                </c:pt>
                <c:pt idx="1876">
                  <c:v>73.597464868980879</c:v>
                </c:pt>
                <c:pt idx="1877">
                  <c:v>73.606565172964721</c:v>
                </c:pt>
                <c:pt idx="1878">
                  <c:v>73.615666231490337</c:v>
                </c:pt>
                <c:pt idx="1879">
                  <c:v>73.624768050196082</c:v>
                </c:pt>
                <c:pt idx="1880">
                  <c:v>73.633870634727586</c:v>
                </c:pt>
                <c:pt idx="1881">
                  <c:v>73.642973990737843</c:v>
                </c:pt>
                <c:pt idx="1882">
                  <c:v>73.652078123887179</c:v>
                </c:pt>
                <c:pt idx="1883">
                  <c:v>73.661183039843351</c:v>
                </c:pt>
                <c:pt idx="1884">
                  <c:v>73.670288744281535</c:v>
                </c:pt>
                <c:pt idx="1885">
                  <c:v>73.679395242884439</c:v>
                </c:pt>
                <c:pt idx="1886">
                  <c:v>73.688502541342231</c:v>
                </c:pt>
                <c:pt idx="1887">
                  <c:v>73.697610645352654</c:v>
                </c:pt>
                <c:pt idx="1888">
                  <c:v>73.706719560621096</c:v>
                </c:pt>
                <c:pt idx="1889">
                  <c:v>73.715829292860505</c:v>
                </c:pt>
                <c:pt idx="1890">
                  <c:v>73.724939847791561</c:v>
                </c:pt>
                <c:pt idx="1891">
                  <c:v>73.734051231142658</c:v>
                </c:pt>
                <c:pt idx="1892">
                  <c:v>73.743163448649923</c:v>
                </c:pt>
                <c:pt idx="1893">
                  <c:v>73.752276506057271</c:v>
                </c:pt>
                <c:pt idx="1894">
                  <c:v>73.761390409116473</c:v>
                </c:pt>
                <c:pt idx="1895">
                  <c:v>73.77050516358716</c:v>
                </c:pt>
                <c:pt idx="1896">
                  <c:v>73.779620775236907</c:v>
                </c:pt>
                <c:pt idx="1897">
                  <c:v>73.788737249841191</c:v>
                </c:pt>
                <c:pt idx="1898">
                  <c:v>73.797854593183516</c:v>
                </c:pt>
                <c:pt idx="1899">
                  <c:v>73.806972811055431</c:v>
                </c:pt>
                <c:pt idx="1900">
                  <c:v>73.816091909256542</c:v>
                </c:pt>
                <c:pt idx="1901">
                  <c:v>73.825211893594556</c:v>
                </c:pt>
                <c:pt idx="1902">
                  <c:v>73.834332769885336</c:v>
                </c:pt>
                <c:pt idx="1903">
                  <c:v>73.843454543953015</c:v>
                </c:pt>
                <c:pt idx="1904">
                  <c:v>73.852577221629886</c:v>
                </c:pt>
                <c:pt idx="1905">
                  <c:v>73.861700808756524</c:v>
                </c:pt>
                <c:pt idx="1906">
                  <c:v>73.870825311181861</c:v>
                </c:pt>
                <c:pt idx="1907">
                  <c:v>73.879950734763199</c:v>
                </c:pt>
                <c:pt idx="1908">
                  <c:v>73.889077085366196</c:v>
                </c:pt>
                <c:pt idx="1909">
                  <c:v>73.898204368864995</c:v>
                </c:pt>
                <c:pt idx="1910">
                  <c:v>73.907332591142236</c:v>
                </c:pt>
                <c:pt idx="1911">
                  <c:v>73.916461758089042</c:v>
                </c:pt>
                <c:pt idx="1912">
                  <c:v>73.925591875605178</c:v>
                </c:pt>
                <c:pt idx="1913">
                  <c:v>73.934722949598935</c:v>
                </c:pt>
                <c:pt idx="1914">
                  <c:v>73.943854985987358</c:v>
                </c:pt>
                <c:pt idx="1915">
                  <c:v>73.952987990696144</c:v>
                </c:pt>
                <c:pt idx="1916">
                  <c:v>73.962121969659719</c:v>
                </c:pt>
                <c:pt idx="1917">
                  <c:v>73.971256928821347</c:v>
                </c:pt>
                <c:pt idx="1918">
                  <c:v>73.980392874133074</c:v>
                </c:pt>
                <c:pt idx="1919">
                  <c:v>73.98952981155584</c:v>
                </c:pt>
                <c:pt idx="1920">
                  <c:v>73.998667747059542</c:v>
                </c:pt>
                <c:pt idx="1921">
                  <c:v>74.007806686622956</c:v>
                </c:pt>
                <c:pt idx="1922">
                  <c:v>74.016946636233939</c:v>
                </c:pt>
                <c:pt idx="1923">
                  <c:v>74.026087601889358</c:v>
                </c:pt>
                <c:pt idx="1924">
                  <c:v>74.035229589595204</c:v>
                </c:pt>
                <c:pt idx="1925">
                  <c:v>74.044372605366576</c:v>
                </c:pt>
                <c:pt idx="1926">
                  <c:v>74.053516655227767</c:v>
                </c:pt>
                <c:pt idx="1927">
                  <c:v>74.062661745212338</c:v>
                </c:pt>
                <c:pt idx="1928">
                  <c:v>74.071807881363057</c:v>
                </c:pt>
                <c:pt idx="1929">
                  <c:v>74.080955069732056</c:v>
                </c:pt>
                <c:pt idx="1930">
                  <c:v>74.090103316380819</c:v>
                </c:pt>
                <c:pt idx="1931">
                  <c:v>74.099252627380253</c:v>
                </c:pt>
                <c:pt idx="1932">
                  <c:v>74.108403008810697</c:v>
                </c:pt>
                <c:pt idx="1933">
                  <c:v>74.11755446676203</c:v>
                </c:pt>
                <c:pt idx="1934">
                  <c:v>74.126707007333621</c:v>
                </c:pt>
                <c:pt idx="1935">
                  <c:v>74.13586063663449</c:v>
                </c:pt>
                <c:pt idx="1936">
                  <c:v>74.14501536078329</c:v>
                </c:pt>
                <c:pt idx="1937">
                  <c:v>74.154171185908311</c:v>
                </c:pt>
                <c:pt idx="1938">
                  <c:v>74.163328118147646</c:v>
                </c:pt>
                <c:pt idx="1939">
                  <c:v>74.172486163649126</c:v>
                </c:pt>
                <c:pt idx="1940">
                  <c:v>74.181645328570426</c:v>
                </c:pt>
                <c:pt idx="1941">
                  <c:v>74.190805619079086</c:v>
                </c:pt>
                <c:pt idx="1942">
                  <c:v>74.199967041352608</c:v>
                </c:pt>
                <c:pt idx="1943">
                  <c:v>74.209129601578425</c:v>
                </c:pt>
                <c:pt idx="1944">
                  <c:v>74.218293305953978</c:v>
                </c:pt>
                <c:pt idx="1945">
                  <c:v>74.227458160686822</c:v>
                </c:pt>
                <c:pt idx="1946">
                  <c:v>74.23662417199462</c:v>
                </c:pt>
                <c:pt idx="1947">
                  <c:v>74.245791346105165</c:v>
                </c:pt>
                <c:pt idx="1948">
                  <c:v>74.254959689256495</c:v>
                </c:pt>
                <c:pt idx="1949">
                  <c:v>74.264129207696897</c:v>
                </c:pt>
                <c:pt idx="1950">
                  <c:v>74.273299907685001</c:v>
                </c:pt>
                <c:pt idx="1951">
                  <c:v>74.282471795489741</c:v>
                </c:pt>
                <c:pt idx="1952">
                  <c:v>74.291644877390524</c:v>
                </c:pt>
                <c:pt idx="1953">
                  <c:v>74.300819159677161</c:v>
                </c:pt>
                <c:pt idx="1954">
                  <c:v>74.309994648650019</c:v>
                </c:pt>
                <c:pt idx="1955">
                  <c:v>74.31917135062001</c:v>
                </c:pt>
                <c:pt idx="1956">
                  <c:v>74.328349271908664</c:v>
                </c:pt>
                <c:pt idx="1957">
                  <c:v>74.337528418848123</c:v>
                </c:pt>
                <c:pt idx="1958">
                  <c:v>74.346708797781361</c:v>
                </c:pt>
                <c:pt idx="1959">
                  <c:v>74.355890415061978</c:v>
                </c:pt>
                <c:pt idx="1960">
                  <c:v>74.365073277054464</c:v>
                </c:pt>
                <c:pt idx="1961">
                  <c:v>74.374257390134204</c:v>
                </c:pt>
                <c:pt idx="1962">
                  <c:v>74.383442760687416</c:v>
                </c:pt>
                <c:pt idx="1963">
                  <c:v>74.392629395111356</c:v>
                </c:pt>
                <c:pt idx="1964">
                  <c:v>74.401817299814283</c:v>
                </c:pt>
                <c:pt idx="1965">
                  <c:v>74.411006481215509</c:v>
                </c:pt>
                <c:pt idx="1966">
                  <c:v>74.420196945745531</c:v>
                </c:pt>
                <c:pt idx="1967">
                  <c:v>74.429388699845958</c:v>
                </c:pt>
                <c:pt idx="1968">
                  <c:v>74.438581749969686</c:v>
                </c:pt>
                <c:pt idx="1969">
                  <c:v>74.447776102580846</c:v>
                </c:pt>
                <c:pt idx="1970">
                  <c:v>74.456971764154972</c:v>
                </c:pt>
                <c:pt idx="1971">
                  <c:v>74.466168741178947</c:v>
                </c:pt>
                <c:pt idx="1972">
                  <c:v>74.475367040151141</c:v>
                </c:pt>
                <c:pt idx="1973">
                  <c:v>74.484566667581348</c:v>
                </c:pt>
                <c:pt idx="1974">
                  <c:v>74.493767629990998</c:v>
                </c:pt>
                <c:pt idx="1975">
                  <c:v>74.502969933913107</c:v>
                </c:pt>
                <c:pt idx="1976">
                  <c:v>74.512173585892342</c:v>
                </c:pt>
                <c:pt idx="1977">
                  <c:v>74.521378592485107</c:v>
                </c:pt>
                <c:pt idx="1978">
                  <c:v>74.530584960259588</c:v>
                </c:pt>
                <c:pt idx="1979">
                  <c:v>74.539792695795782</c:v>
                </c:pt>
                <c:pt idx="1980">
                  <c:v>74.549001805685606</c:v>
                </c:pt>
                <c:pt idx="1981">
                  <c:v>74.558212296532858</c:v>
                </c:pt>
                <c:pt idx="1982">
                  <c:v>74.567424174953416</c:v>
                </c:pt>
                <c:pt idx="1983">
                  <c:v>74.576637447575152</c:v>
                </c:pt>
                <c:pt idx="1984">
                  <c:v>74.585852121038087</c:v>
                </c:pt>
                <c:pt idx="1985">
                  <c:v>74.59506820199438</c:v>
                </c:pt>
                <c:pt idx="1986">
                  <c:v>74.604285697108466</c:v>
                </c:pt>
                <c:pt idx="1987">
                  <c:v>74.613504613057032</c:v>
                </c:pt>
                <c:pt idx="1988">
                  <c:v>74.622724956529126</c:v>
                </c:pt>
                <c:pt idx="1989">
                  <c:v>74.631946734226133</c:v>
                </c:pt>
                <c:pt idx="1990">
                  <c:v>74.641169952862001</c:v>
                </c:pt>
                <c:pt idx="1991">
                  <c:v>74.650394619163137</c:v>
                </c:pt>
                <c:pt idx="1992">
                  <c:v>74.659620739868515</c:v>
                </c:pt>
                <c:pt idx="1993">
                  <c:v>74.668848321729755</c:v>
                </c:pt>
                <c:pt idx="1994">
                  <c:v>74.678077371511193</c:v>
                </c:pt>
                <c:pt idx="1995">
                  <c:v>74.687307895989917</c:v>
                </c:pt>
                <c:pt idx="1996">
                  <c:v>74.696539901955788</c:v>
                </c:pt>
                <c:pt idx="1997">
                  <c:v>74.705773396211583</c:v>
                </c:pt>
                <c:pt idx="1998">
                  <c:v>74.715008385573014</c:v>
                </c:pt>
                <c:pt idx="1999">
                  <c:v>74.724244876868781</c:v>
                </c:pt>
                <c:pt idx="2000" formatCode="General">
                  <c:v>74.733482876940613</c:v>
                </c:pt>
                <c:pt idx="2001" formatCode="General">
                  <c:v>74.742722392643387</c:v>
                </c:pt>
                <c:pt idx="2002" formatCode="General">
                  <c:v>74.751963430845151</c:v>
                </c:pt>
                <c:pt idx="2003" formatCode="General">
                  <c:v>74.761205998427229</c:v>
                </c:pt>
                <c:pt idx="2004" formatCode="General">
                  <c:v>74.770450102284187</c:v>
                </c:pt>
                <c:pt idx="2005" formatCode="General">
                  <c:v>74.779695749323992</c:v>
                </c:pt>
                <c:pt idx="2006" formatCode="General">
                  <c:v>74.788942946468026</c:v>
                </c:pt>
                <c:pt idx="2007" formatCode="General">
                  <c:v>74.798191700651174</c:v>
                </c:pt>
                <c:pt idx="2008" formatCode="General">
                  <c:v>74.807442018821874</c:v>
                </c:pt>
                <c:pt idx="2009" formatCode="General">
                  <c:v>74.816693907942181</c:v>
                </c:pt>
                <c:pt idx="2010" formatCode="General">
                  <c:v>74.82594737498782</c:v>
                </c:pt>
                <c:pt idx="2011" formatCode="General">
                  <c:v>74.835202426948271</c:v>
                </c:pt>
                <c:pt idx="2012" formatCode="General">
                  <c:v>74.844459070826815</c:v>
                </c:pt>
                <c:pt idx="2013" formatCode="General">
                  <c:v>74.853717313640644</c:v>
                </c:pt>
                <c:pt idx="2014" formatCode="General">
                  <c:v>74.862977162420819</c:v>
                </c:pt>
                <c:pt idx="2015" formatCode="General">
                  <c:v>74.8722386242125</c:v>
                </c:pt>
                <c:pt idx="2016" formatCode="General">
                  <c:v>74.881501706074815</c:v>
                </c:pt>
                <c:pt idx="2017" formatCode="General">
                  <c:v>74.890766415081103</c:v>
                </c:pt>
                <c:pt idx="2018" formatCode="General">
                  <c:v>74.900032758318886</c:v>
                </c:pt>
                <c:pt idx="2019" formatCode="General">
                  <c:v>74.909300742889926</c:v>
                </c:pt>
                <c:pt idx="2020" formatCode="General">
                  <c:v>74.918570375910392</c:v>
                </c:pt>
                <c:pt idx="2021" formatCode="General">
                  <c:v>74.927841664510737</c:v>
                </c:pt>
                <c:pt idx="2022" formatCode="General">
                  <c:v>74.937114615836023</c:v>
                </c:pt>
                <c:pt idx="2023" formatCode="General">
                  <c:v>74.946389237045722</c:v>
                </c:pt>
                <c:pt idx="2024" formatCode="General">
                  <c:v>74.955665535314026</c:v>
                </c:pt>
                <c:pt idx="2025" formatCode="General">
                  <c:v>74.96494351782971</c:v>
                </c:pt>
                <c:pt idx="2026" formatCode="General">
                  <c:v>74.974223191796355</c:v>
                </c:pt>
                <c:pt idx="2027" formatCode="General">
                  <c:v>74.983504564432266</c:v>
                </c:pt>
                <c:pt idx="2028" formatCode="General">
                  <c:v>74.992787642970768</c:v>
                </c:pt>
                <c:pt idx="2029" formatCode="General">
                  <c:v>75.002072434660022</c:v>
                </c:pt>
                <c:pt idx="2030" formatCode="General">
                  <c:v>75.011358946763252</c:v>
                </c:pt>
                <c:pt idx="2031" formatCode="General">
                  <c:v>75.020647186558747</c:v>
                </c:pt>
                <c:pt idx="2032" formatCode="General">
                  <c:v>75.029937161339987</c:v>
                </c:pt>
                <c:pt idx="2033" formatCode="General">
                  <c:v>75.039228878415699</c:v>
                </c:pt>
                <c:pt idx="2034" formatCode="General">
                  <c:v>75.048522345109873</c:v>
                </c:pt>
                <c:pt idx="2035" formatCode="General">
                  <c:v>75.057817568761877</c:v>
                </c:pt>
                <c:pt idx="2036" formatCode="General">
                  <c:v>75.067114556726565</c:v>
                </c:pt>
                <c:pt idx="2037" formatCode="General">
                  <c:v>75.076413316374257</c:v>
                </c:pt>
                <c:pt idx="2038" formatCode="General">
                  <c:v>75.085713855090901</c:v>
                </c:pt>
                <c:pt idx="2039" formatCode="General">
                  <c:v>75.095016180278137</c:v>
                </c:pt>
                <c:pt idx="2040" formatCode="General">
                  <c:v>75.10432029935329</c:v>
                </c:pt>
                <c:pt idx="2041" formatCode="General">
                  <c:v>75.113626219749506</c:v>
                </c:pt>
                <c:pt idx="2042" formatCode="General">
                  <c:v>75.122933948915843</c:v>
                </c:pt>
                <c:pt idx="2043" formatCode="General">
                  <c:v>75.132243494317308</c:v>
                </c:pt>
                <c:pt idx="2044" formatCode="General">
                  <c:v>75.141554863434934</c:v>
                </c:pt>
                <c:pt idx="2045" formatCode="General">
                  <c:v>75.150868063765884</c:v>
                </c:pt>
                <c:pt idx="2046" formatCode="General">
                  <c:v>75.160183102823467</c:v>
                </c:pt>
                <c:pt idx="2047" formatCode="General">
                  <c:v>75.169499988137332</c:v>
                </c:pt>
                <c:pt idx="2048" formatCode="General">
                  <c:v>75.1788187272534</c:v>
                </c:pt>
                <c:pt idx="2049" formatCode="General">
                  <c:v>75.188139327734021</c:v>
                </c:pt>
                <c:pt idx="2050" formatCode="General">
                  <c:v>75.197461797158056</c:v>
                </c:pt>
                <c:pt idx="2051" formatCode="General">
                  <c:v>75.206786143120908</c:v>
                </c:pt>
                <c:pt idx="2052" formatCode="General">
                  <c:v>75.216112373234651</c:v>
                </c:pt>
                <c:pt idx="2053" formatCode="General">
                  <c:v>75.225440495128069</c:v>
                </c:pt>
                <c:pt idx="2054" formatCode="General">
                  <c:v>75.234770516446758</c:v>
                </c:pt>
                <c:pt idx="2055" formatCode="General">
                  <c:v>75.244102444853198</c:v>
                </c:pt>
                <c:pt idx="2056" formatCode="General">
                  <c:v>75.253436288026847</c:v>
                </c:pt>
                <c:pt idx="2057" formatCode="General">
                  <c:v>75.262772053664165</c:v>
                </c:pt>
                <c:pt idx="2058" formatCode="General">
                  <c:v>75.272109749478759</c:v>
                </c:pt>
                <c:pt idx="2059" formatCode="General">
                  <c:v>75.281449383201462</c:v>
                </c:pt>
                <c:pt idx="2060" formatCode="General">
                  <c:v>75.290790962580346</c:v>
                </c:pt>
                <c:pt idx="2061" formatCode="General">
                  <c:v>75.300134495380846</c:v>
                </c:pt>
                <c:pt idx="2062" formatCode="General">
                  <c:v>75.309479989385906</c:v>
                </c:pt>
                <c:pt idx="2063" formatCode="General">
                  <c:v>75.318827452395922</c:v>
                </c:pt>
                <c:pt idx="2064" formatCode="General">
                  <c:v>75.328176892228967</c:v>
                </c:pt>
                <c:pt idx="2065" formatCode="General">
                  <c:v>75.33752831672075</c:v>
                </c:pt>
                <c:pt idx="2066" formatCode="General">
                  <c:v>75.3468817337248</c:v>
                </c:pt>
                <c:pt idx="2067" formatCode="General">
                  <c:v>75.356237151112495</c:v>
                </c:pt>
                <c:pt idx="2068" formatCode="General">
                  <c:v>75.365594576773162</c:v>
                </c:pt>
                <c:pt idx="2069" formatCode="General">
                  <c:v>75.374954018614133</c:v>
                </c:pt>
                <c:pt idx="2070" formatCode="General">
                  <c:v>75.384315484560872</c:v>
                </c:pt>
                <c:pt idx="2071" formatCode="General">
                  <c:v>75.393678982557063</c:v>
                </c:pt>
                <c:pt idx="2072" formatCode="General">
                  <c:v>75.403044520564649</c:v>
                </c:pt>
                <c:pt idx="2073" formatCode="General">
                  <c:v>75.412412106563949</c:v>
                </c:pt>
                <c:pt idx="2074" formatCode="General">
                  <c:v>75.421781748553769</c:v>
                </c:pt>
                <c:pt idx="2075" formatCode="General">
                  <c:v>75.431153454551421</c:v>
                </c:pt>
                <c:pt idx="2076" formatCode="General">
                  <c:v>75.440527232592885</c:v>
                </c:pt>
                <c:pt idx="2077" formatCode="General">
                  <c:v>75.449903090732832</c:v>
                </c:pt>
                <c:pt idx="2078" formatCode="General">
                  <c:v>75.459281037044761</c:v>
                </c:pt>
                <c:pt idx="2079" formatCode="General">
                  <c:v>75.4686610796211</c:v>
                </c:pt>
                <c:pt idx="2080" formatCode="General">
                  <c:v>75.478043226573192</c:v>
                </c:pt>
                <c:pt idx="2081" formatCode="General">
                  <c:v>75.487427486031535</c:v>
                </c:pt>
                <c:pt idx="2082" formatCode="General">
                  <c:v>75.496813866145786</c:v>
                </c:pt>
                <c:pt idx="2083" formatCode="General">
                  <c:v>75.506202375084783</c:v>
                </c:pt>
                <c:pt idx="2084" formatCode="General">
                  <c:v>75.51559302103685</c:v>
                </c:pt>
                <c:pt idx="2085" formatCode="General">
                  <c:v>75.524985812209621</c:v>
                </c:pt>
                <c:pt idx="2086" formatCode="General">
                  <c:v>75.534380756830359</c:v>
                </c:pt>
                <c:pt idx="2087" formatCode="General">
                  <c:v>75.543777863145905</c:v>
                </c:pt>
                <c:pt idx="2088" formatCode="General">
                  <c:v>75.553177139422843</c:v>
                </c:pt>
                <c:pt idx="2089" formatCode="General">
                  <c:v>75.562578593947578</c:v>
                </c:pt>
                <c:pt idx="2090" formatCode="General">
                  <c:v>75.571982235026411</c:v>
                </c:pt>
                <c:pt idx="2091" formatCode="General">
                  <c:v>75.581388070985639</c:v>
                </c:pt>
                <c:pt idx="2092" formatCode="General">
                  <c:v>75.590796110171695</c:v>
                </c:pt>
                <c:pt idx="2093" formatCode="General">
                  <c:v>75.600206360951177</c:v>
                </c:pt>
                <c:pt idx="2094" formatCode="General">
                  <c:v>75.609618831710961</c:v>
                </c:pt>
                <c:pt idx="2095" formatCode="General">
                  <c:v>75.619033530858374</c:v>
                </c:pt>
                <c:pt idx="2096" formatCode="General">
                  <c:v>75.62845046682115</c:v>
                </c:pt>
                <c:pt idx="2097" formatCode="General">
                  <c:v>75.637869648047641</c:v>
                </c:pt>
                <c:pt idx="2098" formatCode="General">
                  <c:v>75.647291083006905</c:v>
                </c:pt>
                <c:pt idx="2099" formatCode="General">
                  <c:v>75.65671478018875</c:v>
                </c:pt>
                <c:pt idx="2100" formatCode="General">
                  <c:v>75.666140748103871</c:v>
                </c:pt>
                <c:pt idx="2101" formatCode="General">
                  <c:v>75.675568995283911</c:v>
                </c:pt>
                <c:pt idx="2102" formatCode="General">
                  <c:v>75.684999530281658</c:v>
                </c:pt>
                <c:pt idx="2103" formatCode="General">
                  <c:v>75.694432361671048</c:v>
                </c:pt>
                <c:pt idx="2104" formatCode="General">
                  <c:v>75.703867498047273</c:v>
                </c:pt>
                <c:pt idx="2105" formatCode="General">
                  <c:v>75.713304948026931</c:v>
                </c:pt>
                <c:pt idx="2106" formatCode="General">
                  <c:v>75.722744720248116</c:v>
                </c:pt>
                <c:pt idx="2107" formatCode="General">
                  <c:v>75.732186823370498</c:v>
                </c:pt>
                <c:pt idx="2108" formatCode="General">
                  <c:v>75.741631266075444</c:v>
                </c:pt>
                <c:pt idx="2109" formatCode="General">
                  <c:v>75.75107805706611</c:v>
                </c:pt>
                <c:pt idx="2110" formatCode="General">
                  <c:v>75.760527205067561</c:v>
                </c:pt>
                <c:pt idx="2111" formatCode="General">
                  <c:v>75.769978718826863</c:v>
                </c:pt>
                <c:pt idx="2112" formatCode="General">
                  <c:v>75.779432607113222</c:v>
                </c:pt>
                <c:pt idx="2113" formatCode="General">
                  <c:v>75.788888878717998</c:v>
                </c:pt>
                <c:pt idx="2114" formatCode="General">
                  <c:v>75.798347542454948</c:v>
                </c:pt>
                <c:pt idx="2115" formatCode="General">
                  <c:v>75.807808607160226</c:v>
                </c:pt>
                <c:pt idx="2116" formatCode="General">
                  <c:v>75.817272081692522</c:v>
                </c:pt>
                <c:pt idx="2117" formatCode="General">
                  <c:v>75.826737974933195</c:v>
                </c:pt>
                <c:pt idx="2118" formatCode="General">
                  <c:v>75.83620629578634</c:v>
                </c:pt>
                <c:pt idx="2119" formatCode="General">
                  <c:v>75.845677053178974</c:v>
                </c:pt>
                <c:pt idx="2120" formatCode="General">
                  <c:v>75.855150256061009</c:v>
                </c:pt>
                <c:pt idx="2121" formatCode="General">
                  <c:v>75.864625913405533</c:v>
                </c:pt>
                <c:pt idx="2122" formatCode="General">
                  <c:v>75.87410403420877</c:v>
                </c:pt>
                <c:pt idx="2123" formatCode="General">
                  <c:v>75.883584627490308</c:v>
                </c:pt>
                <c:pt idx="2124" formatCode="General">
                  <c:v>75.893067702293123</c:v>
                </c:pt>
                <c:pt idx="2125" formatCode="General">
                  <c:v>75.902553267683757</c:v>
                </c:pt>
                <c:pt idx="2126" formatCode="General">
                  <c:v>75.912041332752423</c:v>
                </c:pt>
                <c:pt idx="2127" formatCode="General">
                  <c:v>75.921531906613041</c:v>
                </c:pt>
                <c:pt idx="2128" formatCode="General">
                  <c:v>75.931024998403473</c:v>
                </c:pt>
                <c:pt idx="2129" formatCode="General">
                  <c:v>75.940520617285586</c:v>
                </c:pt>
                <c:pt idx="2130" formatCode="General">
                  <c:v>75.950018772445318</c:v>
                </c:pt>
                <c:pt idx="2131" formatCode="General">
                  <c:v>75.959519473092897</c:v>
                </c:pt>
                <c:pt idx="2132" formatCode="General">
                  <c:v>75.969022728462861</c:v>
                </c:pt>
                <c:pt idx="2133" formatCode="General">
                  <c:v>75.978528547814264</c:v>
                </c:pt>
                <c:pt idx="2134" formatCode="General">
                  <c:v>75.988036940430689</c:v>
                </c:pt>
                <c:pt idx="2135" formatCode="General">
                  <c:v>75.997547915620473</c:v>
                </c:pt>
                <c:pt idx="2136" formatCode="General">
                  <c:v>76.007061482716793</c:v>
                </c:pt>
                <c:pt idx="2137" formatCode="General">
                  <c:v>76.016577651077782</c:v>
                </c:pt>
                <c:pt idx="2138" formatCode="General">
                  <c:v>76.026096430086611</c:v>
                </c:pt>
                <c:pt idx="2139" formatCode="General">
                  <c:v>76.035617829151661</c:v>
                </c:pt>
                <c:pt idx="2140" formatCode="General">
                  <c:v>76.045141857706653</c:v>
                </c:pt>
                <c:pt idx="2141" formatCode="General">
                  <c:v>76.054668525210758</c:v>
                </c:pt>
                <c:pt idx="2142" formatCode="General">
                  <c:v>76.064197841148697</c:v>
                </c:pt>
                <c:pt idx="2143" formatCode="General">
                  <c:v>76.073729815030902</c:v>
                </c:pt>
                <c:pt idx="2144" formatCode="General">
                  <c:v>76.083264456393593</c:v>
                </c:pt>
                <c:pt idx="2145" formatCode="General">
                  <c:v>76.092801774799014</c:v>
                </c:pt>
                <c:pt idx="2146" formatCode="General">
                  <c:v>76.102341779835399</c:v>
                </c:pt>
                <c:pt idx="2147" formatCode="General">
                  <c:v>76.111884481117229</c:v>
                </c:pt>
                <c:pt idx="2148" formatCode="General">
                  <c:v>76.121429888285334</c:v>
                </c:pt>
                <c:pt idx="2149" formatCode="General">
                  <c:v>76.130978011007002</c:v>
                </c:pt>
                <c:pt idx="2150" formatCode="General">
                  <c:v>76.140528858976054</c:v>
                </c:pt>
                <c:pt idx="2151" formatCode="General">
                  <c:v>76.150082441913128</c:v>
                </c:pt>
                <c:pt idx="2152" formatCode="General">
                  <c:v>76.15963876956566</c:v>
                </c:pt>
                <c:pt idx="2153" formatCode="General">
                  <c:v>76.16919785170812</c:v>
                </c:pt>
                <c:pt idx="2154" formatCode="General">
                  <c:v>76.178759698142059</c:v>
                </c:pt>
                <c:pt idx="2155" formatCode="General">
                  <c:v>76.188324318696289</c:v>
                </c:pt>
                <c:pt idx="2156" formatCode="General">
                  <c:v>76.197891723227045</c:v>
                </c:pt>
                <c:pt idx="2157" formatCode="General">
                  <c:v>76.207461921618105</c:v>
                </c:pt>
                <c:pt idx="2158" formatCode="General">
                  <c:v>76.217034923780844</c:v>
                </c:pt>
                <c:pt idx="2159" formatCode="General">
                  <c:v>76.226610739654532</c:v>
                </c:pt>
                <c:pt idx="2160" formatCode="General">
                  <c:v>76.23618937920628</c:v>
                </c:pt>
                <c:pt idx="2161" formatCode="General">
                  <c:v>76.245770852431363</c:v>
                </c:pt>
                <c:pt idx="2162" formatCode="General">
                  <c:v>76.255355169353251</c:v>
                </c:pt>
                <c:pt idx="2163" formatCode="General">
                  <c:v>76.264942340023751</c:v>
                </c:pt>
                <c:pt idx="2164" formatCode="General">
                  <c:v>76.274532374523204</c:v>
                </c:pt>
                <c:pt idx="2165" formatCode="General">
                  <c:v>76.284125282960588</c:v>
                </c:pt>
                <c:pt idx="2166" formatCode="General">
                  <c:v>76.29372107547367</c:v>
                </c:pt>
                <c:pt idx="2167" formatCode="General">
                  <c:v>76.303319762229123</c:v>
                </c:pt>
                <c:pt idx="2168" formatCode="General">
                  <c:v>76.312921353422752</c:v>
                </c:pt>
                <c:pt idx="2169" formatCode="General">
                  <c:v>76.322525859279537</c:v>
                </c:pt>
                <c:pt idx="2170" formatCode="General">
                  <c:v>76.332133290053847</c:v>
                </c:pt>
                <c:pt idx="2171" formatCode="General">
                  <c:v>76.341743656029593</c:v>
                </c:pt>
                <c:pt idx="2172" formatCode="General">
                  <c:v>76.351356967520289</c:v>
                </c:pt>
                <c:pt idx="2173" formatCode="General">
                  <c:v>76.360973234869306</c:v>
                </c:pt>
                <c:pt idx="2174" formatCode="General">
                  <c:v>76.370592468449985</c:v>
                </c:pt>
                <c:pt idx="2175" formatCode="General">
                  <c:v>76.380214678665766</c:v>
                </c:pt>
                <c:pt idx="2176" formatCode="General">
                  <c:v>76.389839875950358</c:v>
                </c:pt>
                <c:pt idx="2177" formatCode="General">
                  <c:v>76.399468070767895</c:v>
                </c:pt>
                <c:pt idx="2178" formatCode="General">
                  <c:v>76.40909927361308</c:v>
                </c:pt>
                <c:pt idx="2179" formatCode="General">
                  <c:v>76.418733495011352</c:v>
                </c:pt>
                <c:pt idx="2180" formatCode="General">
                  <c:v>76.428370745519032</c:v>
                </c:pt>
                <c:pt idx="2181" formatCode="General">
                  <c:v>76.438011035723477</c:v>
                </c:pt>
                <c:pt idx="2182" formatCode="General">
                  <c:v>76.447654376243221</c:v>
                </c:pt>
                <c:pt idx="2183" formatCode="General">
                  <c:v>76.457300777728207</c:v>
                </c:pt>
                <c:pt idx="2184" formatCode="General">
                  <c:v>76.466950250859853</c:v>
                </c:pt>
                <c:pt idx="2185" formatCode="General">
                  <c:v>76.476602806351238</c:v>
                </c:pt>
                <c:pt idx="2186" formatCode="General">
                  <c:v>76.486258454947333</c:v>
                </c:pt>
                <c:pt idx="2187" formatCode="General">
                  <c:v>76.495917207425052</c:v>
                </c:pt>
                <c:pt idx="2188" formatCode="General">
                  <c:v>76.505579074593484</c:v>
                </c:pt>
                <c:pt idx="2189" formatCode="General">
                  <c:v>76.515244067294091</c:v>
                </c:pt>
                <c:pt idx="2190" formatCode="General">
                  <c:v>76.524912196400734</c:v>
                </c:pt>
                <c:pt idx="2191" formatCode="General">
                  <c:v>76.534583472820046</c:v>
                </c:pt>
                <c:pt idx="2192" formatCode="General">
                  <c:v>76.544257907491371</c:v>
                </c:pt>
                <c:pt idx="2193" formatCode="General">
                  <c:v>76.553935511387138</c:v>
                </c:pt>
                <c:pt idx="2194" formatCode="General">
                  <c:v>76.563616295512844</c:v>
                </c:pt>
                <c:pt idx="2195" formatCode="General">
                  <c:v>76.573300270907424</c:v>
                </c:pt>
                <c:pt idx="2196" formatCode="General">
                  <c:v>76.582987448643237</c:v>
                </c:pt>
                <c:pt idx="2197" formatCode="General">
                  <c:v>76.592677839826351</c:v>
                </c:pt>
                <c:pt idx="2198" formatCode="General">
                  <c:v>76.602371455596639</c:v>
                </c:pt>
                <c:pt idx="2199" formatCode="General">
                  <c:v>76.612068307128069</c:v>
                </c:pt>
                <c:pt idx="2200" formatCode="General">
                  <c:v>76.621768405628742</c:v>
                </c:pt>
                <c:pt idx="2201" formatCode="General">
                  <c:v>76.631471762341178</c:v>
                </c:pt>
                <c:pt idx="2202" formatCode="General">
                  <c:v>76.641178388542428</c:v>
                </c:pt>
                <c:pt idx="2203" formatCode="General">
                  <c:v>76.650888295544277</c:v>
                </c:pt>
                <c:pt idx="2204" formatCode="General">
                  <c:v>76.66060149469341</c:v>
                </c:pt>
                <c:pt idx="2205" formatCode="General">
                  <c:v>76.67031799737164</c:v>
                </c:pt>
                <c:pt idx="2206" formatCode="General">
                  <c:v>76.680037814995998</c:v>
                </c:pt>
                <c:pt idx="2207" formatCode="General">
                  <c:v>76.689760959019011</c:v>
                </c:pt>
                <c:pt idx="2208" formatCode="General">
                  <c:v>76.699487440928849</c:v>
                </c:pt>
                <c:pt idx="2209" formatCode="General">
                  <c:v>76.709217272249504</c:v>
                </c:pt>
                <c:pt idx="2210" formatCode="General">
                  <c:v>76.718950464540967</c:v>
                </c:pt>
                <c:pt idx="2211" formatCode="General">
                  <c:v>76.728687029399453</c:v>
                </c:pt>
                <c:pt idx="2212" formatCode="General">
                  <c:v>76.738426978457525</c:v>
                </c:pt>
                <c:pt idx="2213" formatCode="General">
                  <c:v>76.7481703233844</c:v>
                </c:pt>
                <c:pt idx="2214" formatCode="General">
                  <c:v>76.757917075885999</c:v>
                </c:pt>
                <c:pt idx="2215" formatCode="General">
                  <c:v>76.767667247705234</c:v>
                </c:pt>
                <c:pt idx="2216" formatCode="General">
                  <c:v>76.777420850622192</c:v>
                </c:pt>
                <c:pt idx="2217" formatCode="General">
                  <c:v>76.787177896454253</c:v>
                </c:pt>
                <c:pt idx="2218" formatCode="General">
                  <c:v>76.796938397056437</c:v>
                </c:pt>
                <c:pt idx="2219" formatCode="General">
                  <c:v>76.806702364321453</c:v>
                </c:pt>
                <c:pt idx="2220" formatCode="General">
                  <c:v>76.816469810179939</c:v>
                </c:pt>
                <c:pt idx="2221" formatCode="General">
                  <c:v>76.826240746600746</c:v>
                </c:pt>
                <c:pt idx="2222" formatCode="General">
                  <c:v>76.836015185591009</c:v>
                </c:pt>
                <c:pt idx="2223" formatCode="General">
                  <c:v>76.845793139196431</c:v>
                </c:pt>
                <c:pt idx="2224" formatCode="General">
                  <c:v>76.855574619501525</c:v>
                </c:pt>
                <c:pt idx="2225" formatCode="General">
                  <c:v>76.865359638629656</c:v>
                </c:pt>
                <c:pt idx="2226" formatCode="General">
                  <c:v>76.87514820874344</c:v>
                </c:pt>
                <c:pt idx="2227" formatCode="General">
                  <c:v>76.884940342044828</c:v>
                </c:pt>
                <c:pt idx="2228" formatCode="General">
                  <c:v>76.894736050775393</c:v>
                </c:pt>
                <c:pt idx="2229" formatCode="General">
                  <c:v>76.904535347216438</c:v>
                </c:pt>
                <c:pt idx="2230" formatCode="General">
                  <c:v>76.914338243689329</c:v>
                </c:pt>
                <c:pt idx="2231" formatCode="General">
                  <c:v>76.92414475255562</c:v>
                </c:pt>
                <c:pt idx="2232" formatCode="General">
                  <c:v>76.933954886217279</c:v>
                </c:pt>
                <c:pt idx="2233" formatCode="General">
                  <c:v>76.943768657116991</c:v>
                </c:pt>
                <c:pt idx="2234" formatCode="General">
                  <c:v>76.953586077738251</c:v>
                </c:pt>
                <c:pt idx="2235" formatCode="General">
                  <c:v>76.963407160605641</c:v>
                </c:pt>
                <c:pt idx="2236" formatCode="General">
                  <c:v>76.973231918285066</c:v>
                </c:pt>
                <c:pt idx="2237" formatCode="General">
                  <c:v>76.983060363383956</c:v>
                </c:pt>
                <c:pt idx="2238" formatCode="General">
                  <c:v>76.992892508551478</c:v>
                </c:pt>
                <c:pt idx="2239" formatCode="General">
                  <c:v>77.002728366478792</c:v>
                </c:pt>
                <c:pt idx="2240" formatCode="General">
                  <c:v>77.01256794989925</c:v>
                </c:pt>
                <c:pt idx="2241" formatCode="General">
                  <c:v>77.022411271588624</c:v>
                </c:pt>
                <c:pt idx="2242" formatCode="General">
                  <c:v>77.03225834436536</c:v>
                </c:pt>
                <c:pt idx="2243" formatCode="General">
                  <c:v>77.042109181090765</c:v>
                </c:pt>
                <c:pt idx="2244" formatCode="General">
                  <c:v>77.051963794669305</c:v>
                </c:pt>
                <c:pt idx="2245" formatCode="General">
                  <c:v>77.061822198048745</c:v>
                </c:pt>
                <c:pt idx="2246" formatCode="General">
                  <c:v>77.07168440422052</c:v>
                </c:pt>
                <c:pt idx="2247" formatCode="General">
                  <c:v>77.081550426219806</c:v>
                </c:pt>
                <c:pt idx="2248" formatCode="General">
                  <c:v>77.091420277125863</c:v>
                </c:pt>
                <c:pt idx="2249" formatCode="General">
                  <c:v>77.101293970062315</c:v>
                </c:pt>
                <c:pt idx="2250" formatCode="General">
                  <c:v>77.111171518197253</c:v>
                </c:pt>
                <c:pt idx="2251" formatCode="General">
                  <c:v>77.121052934743588</c:v>
                </c:pt>
                <c:pt idx="2252" formatCode="General">
                  <c:v>77.130938232959281</c:v>
                </c:pt>
                <c:pt idx="2253" formatCode="General">
                  <c:v>77.140827426147538</c:v>
                </c:pt>
                <c:pt idx="2254" formatCode="General">
                  <c:v>77.1507205276571</c:v>
                </c:pt>
                <c:pt idx="2255" formatCode="General">
                  <c:v>77.160617550882506</c:v>
                </c:pt>
                <c:pt idx="2256" formatCode="General">
                  <c:v>77.170518509264298</c:v>
                </c:pt>
                <c:pt idx="2257" formatCode="General">
                  <c:v>77.180423416289315</c:v>
                </c:pt>
                <c:pt idx="2258" formatCode="General">
                  <c:v>77.190332285490896</c:v>
                </c:pt>
                <c:pt idx="2259" formatCode="General">
                  <c:v>77.200245130449261</c:v>
                </c:pt>
                <c:pt idx="2260" formatCode="General">
                  <c:v>77.210161964791538</c:v>
                </c:pt>
                <c:pt idx="2261" formatCode="General">
                  <c:v>77.220082802192294</c:v>
                </c:pt>
                <c:pt idx="2262" formatCode="General">
                  <c:v>77.230007656373616</c:v>
                </c:pt>
                <c:pt idx="2263" formatCode="General">
                  <c:v>77.239936541105408</c:v>
                </c:pt>
                <c:pt idx="2264" formatCode="General">
                  <c:v>77.249869470205695</c:v>
                </c:pt>
                <c:pt idx="2265" formatCode="General">
                  <c:v>77.259806457540876</c:v>
                </c:pt>
                <c:pt idx="2266" formatCode="General">
                  <c:v>77.269747517025962</c:v>
                </c:pt>
                <c:pt idx="2267" formatCode="General">
                  <c:v>77.279692662624896</c:v>
                </c:pt>
                <c:pt idx="2268" formatCode="General">
                  <c:v>77.28964190835076</c:v>
                </c:pt>
                <c:pt idx="2269" formatCode="General">
                  <c:v>77.29959526826616</c:v>
                </c:pt>
                <c:pt idx="2270" formatCode="General">
                  <c:v>77.309552756483342</c:v>
                </c:pt>
                <c:pt idx="2271" formatCode="General">
                  <c:v>77.319514387164631</c:v>
                </c:pt>
                <c:pt idx="2272" formatCode="General">
                  <c:v>77.329480174522601</c:v>
                </c:pt>
                <c:pt idx="2273" formatCode="General">
                  <c:v>77.339450132820403</c:v>
                </c:pt>
                <c:pt idx="2274" formatCode="General">
                  <c:v>77.349424276372062</c:v>
                </c:pt>
                <c:pt idx="2275" formatCode="General">
                  <c:v>77.359402619542706</c:v>
                </c:pt>
                <c:pt idx="2276" formatCode="General">
                  <c:v>77.369385176748921</c:v>
                </c:pt>
                <c:pt idx="2277" formatCode="General">
                  <c:v>77.37937196245899</c:v>
                </c:pt>
                <c:pt idx="2278" formatCode="General">
                  <c:v>77.389362991193224</c:v>
                </c:pt>
                <c:pt idx="2279" formatCode="General">
                  <c:v>77.399358277524215</c:v>
                </c:pt>
                <c:pt idx="2280" formatCode="General">
                  <c:v>77.409357836077177</c:v>
                </c:pt>
                <c:pt idx="2281" formatCode="General">
                  <c:v>77.419361681530191</c:v>
                </c:pt>
                <c:pt idx="2282" formatCode="General">
                  <c:v>77.429369828614583</c:v>
                </c:pt>
                <c:pt idx="2283" formatCode="General">
                  <c:v>77.439382292115127</c:v>
                </c:pt>
                <c:pt idx="2284" formatCode="General">
                  <c:v>77.449399086870429</c:v>
                </c:pt>
                <c:pt idx="2285" formatCode="General">
                  <c:v>77.45942022777318</c:v>
                </c:pt>
                <c:pt idx="2286" formatCode="General">
                  <c:v>77.469445729770527</c:v>
                </c:pt>
                <c:pt idx="2287" formatCode="General">
                  <c:v>77.479475607864359</c:v>
                </c:pt>
                <c:pt idx="2288" formatCode="General">
                  <c:v>77.489509877111502</c:v>
                </c:pt>
                <c:pt idx="2289" formatCode="General">
                  <c:v>77.49954855262429</c:v>
                </c:pt>
                <c:pt idx="2290" formatCode="General">
                  <c:v>77.509591649570623</c:v>
                </c:pt>
                <c:pt idx="2291" formatCode="General">
                  <c:v>77.519639183174434</c:v>
                </c:pt>
                <c:pt idx="2292" formatCode="General">
                  <c:v>77.529691168715971</c:v>
                </c:pt>
                <c:pt idx="2293" formatCode="General">
                  <c:v>77.539747621532129</c:v>
                </c:pt>
                <c:pt idx="2294" formatCode="General">
                  <c:v>77.549808557016775</c:v>
                </c:pt>
                <c:pt idx="2295" formatCode="General">
                  <c:v>77.559873990621043</c:v>
                </c:pt>
                <c:pt idx="2296" formatCode="General">
                  <c:v>77.569943937853722</c:v>
                </c:pt>
                <c:pt idx="2297" formatCode="General">
                  <c:v>77.580018414281582</c:v>
                </c:pt>
                <c:pt idx="2298" formatCode="General">
                  <c:v>77.590097435529643</c:v>
                </c:pt>
                <c:pt idx="2299" formatCode="General">
                  <c:v>77.600181017281614</c:v>
                </c:pt>
                <c:pt idx="2300" formatCode="General">
                  <c:v>77.610269175280123</c:v>
                </c:pt>
                <c:pt idx="2301" formatCode="General">
                  <c:v>77.620361925327174</c:v>
                </c:pt>
                <c:pt idx="2302" formatCode="General">
                  <c:v>77.630459283284424</c:v>
                </c:pt>
                <c:pt idx="2303" formatCode="General">
                  <c:v>77.640561265073515</c:v>
                </c:pt>
                <c:pt idx="2304" formatCode="General">
                  <c:v>77.650667886676473</c:v>
                </c:pt>
                <c:pt idx="2305" formatCode="General">
                  <c:v>77.660779164136088</c:v>
                </c:pt>
                <c:pt idx="2306" formatCode="General">
                  <c:v>77.67089511355617</c:v>
                </c:pt>
                <c:pt idx="2307" formatCode="General">
                  <c:v>77.681015751101967</c:v>
                </c:pt>
                <c:pt idx="2308" formatCode="General">
                  <c:v>77.691141093000553</c:v>
                </c:pt>
                <c:pt idx="2309" formatCode="General">
                  <c:v>77.701271155541164</c:v>
                </c:pt>
                <c:pt idx="2310" formatCode="General">
                  <c:v>77.711405955075534</c:v>
                </c:pt>
                <c:pt idx="2311" formatCode="General">
                  <c:v>77.721545508018295</c:v>
                </c:pt>
                <c:pt idx="2312" formatCode="General">
                  <c:v>77.731689830847372</c:v>
                </c:pt>
                <c:pt idx="2313" formatCode="General">
                  <c:v>77.74183894010433</c:v>
                </c:pt>
                <c:pt idx="2314" formatCode="General">
                  <c:v>77.751992852394707</c:v>
                </c:pt>
                <c:pt idx="2315" formatCode="General">
                  <c:v>77.762151584388519</c:v>
                </c:pt>
                <c:pt idx="2316" formatCode="General">
                  <c:v>77.772315152820525</c:v>
                </c:pt>
                <c:pt idx="2317" formatCode="General">
                  <c:v>77.782483574490627</c:v>
                </c:pt>
                <c:pt idx="2318" formatCode="General">
                  <c:v>77.792656866264309</c:v>
                </c:pt>
                <c:pt idx="2319" formatCode="General">
                  <c:v>77.802835045073053</c:v>
                </c:pt>
                <c:pt idx="2320" formatCode="General">
                  <c:v>77.813018127914589</c:v>
                </c:pt>
                <c:pt idx="2321" formatCode="General">
                  <c:v>77.823206131853482</c:v>
                </c:pt>
                <c:pt idx="2322" formatCode="General">
                  <c:v>77.833399074021386</c:v>
                </c:pt>
                <c:pt idx="2323" formatCode="General">
                  <c:v>77.843596971617544</c:v>
                </c:pt>
                <c:pt idx="2324" formatCode="General">
                  <c:v>77.853799841909094</c:v>
                </c:pt>
                <c:pt idx="2325" formatCode="General">
                  <c:v>77.864007702231575</c:v>
                </c:pt>
                <c:pt idx="2326" formatCode="General">
                  <c:v>77.874220569989305</c:v>
                </c:pt>
                <c:pt idx="2327" formatCode="General">
                  <c:v>77.88443846265578</c:v>
                </c:pt>
                <c:pt idx="2328" formatCode="General">
                  <c:v>77.894661397774101</c:v>
                </c:pt>
                <c:pt idx="2329" formatCode="General">
                  <c:v>77.904889392957429</c:v>
                </c:pt>
                <c:pt idx="2330" formatCode="General">
                  <c:v>77.915122465889368</c:v>
                </c:pt>
                <c:pt idx="2331" formatCode="General">
                  <c:v>77.925360634324377</c:v>
                </c:pt>
                <c:pt idx="2332" formatCode="General">
                  <c:v>77.935603916088311</c:v>
                </c:pt>
                <c:pt idx="2333" formatCode="General">
                  <c:v>77.945852329078704</c:v>
                </c:pt>
                <c:pt idx="2334" formatCode="General">
                  <c:v>77.956105891265295</c:v>
                </c:pt>
                <c:pt idx="2335" formatCode="General">
                  <c:v>77.966364620690499</c:v>
                </c:pt>
                <c:pt idx="2336" formatCode="General">
                  <c:v>77.976628535469771</c:v>
                </c:pt>
                <c:pt idx="2337" formatCode="General">
                  <c:v>77.986897653792127</c:v>
                </c:pt>
                <c:pt idx="2338" formatCode="General">
                  <c:v>77.997171993920503</c:v>
                </c:pt>
                <c:pt idx="2339" formatCode="General">
                  <c:v>78.007451574192331</c:v>
                </c:pt>
                <c:pt idx="2340" formatCode="General">
                  <c:v>78.017736413019932</c:v>
                </c:pt>
                <c:pt idx="2341" formatCode="General">
                  <c:v>78.028026528890948</c:v>
                </c:pt>
                <c:pt idx="2342" formatCode="General">
                  <c:v>78.038321940368874</c:v>
                </c:pt>
                <c:pt idx="2343" formatCode="General">
                  <c:v>78.048622666093507</c:v>
                </c:pt>
                <c:pt idx="2344" formatCode="General">
                  <c:v>78.058928724781367</c:v>
                </c:pt>
                <c:pt idx="2345" formatCode="General">
                  <c:v>78.069240135226266</c:v>
                </c:pt>
                <c:pt idx="2346" formatCode="General">
                  <c:v>78.079556916299723</c:v>
                </c:pt>
                <c:pt idx="2347" formatCode="General">
                  <c:v>78.089879086951427</c:v>
                </c:pt>
                <c:pt idx="2348" formatCode="General">
                  <c:v>78.100206666209857</c:v>
                </c:pt>
                <c:pt idx="2349" formatCode="General">
                  <c:v>78.110539673182586</c:v>
                </c:pt>
                <c:pt idx="2350" formatCode="General">
                  <c:v>78.12087812705694</c:v>
                </c:pt>
                <c:pt idx="2351" formatCode="General">
                  <c:v>78.131222047100408</c:v>
                </c:pt>
                <c:pt idx="2352" formatCode="General">
                  <c:v>78.141571452661154</c:v>
                </c:pt>
                <c:pt idx="2353" formatCode="General">
                  <c:v>78.151926363168556</c:v>
                </c:pt>
                <c:pt idx="2354" formatCode="General">
                  <c:v>78.162286798133707</c:v>
                </c:pt>
                <c:pt idx="2355" formatCode="General">
                  <c:v>78.172652777149935</c:v>
                </c:pt>
                <c:pt idx="2356" formatCode="General">
                  <c:v>78.183024319893278</c:v>
                </c:pt>
                <c:pt idx="2357" formatCode="General">
                  <c:v>78.193401446123076</c:v>
                </c:pt>
                <c:pt idx="2358" formatCode="General">
                  <c:v>78.203784175682472</c:v>
                </c:pt>
                <c:pt idx="2359" formatCode="General">
                  <c:v>78.214172528498906</c:v>
                </c:pt>
                <c:pt idx="2360" formatCode="General">
                  <c:v>78.224566524584745</c:v>
                </c:pt>
                <c:pt idx="2361" formatCode="General">
                  <c:v>78.234966184037702</c:v>
                </c:pt>
                <c:pt idx="2362" formatCode="General">
                  <c:v>78.245371527041485</c:v>
                </c:pt>
                <c:pt idx="2363" formatCode="General">
                  <c:v>78.255782573866313</c:v>
                </c:pt>
                <c:pt idx="2364" formatCode="General">
                  <c:v>78.266199344869406</c:v>
                </c:pt>
                <c:pt idx="2365" formatCode="General">
                  <c:v>78.276621860495695</c:v>
                </c:pt>
                <c:pt idx="2366" formatCode="General">
                  <c:v>78.287050141278229</c:v>
                </c:pt>
                <c:pt idx="2367" formatCode="General">
                  <c:v>78.297484207838821</c:v>
                </c:pt>
                <c:pt idx="2368" formatCode="General">
                  <c:v>78.307924080888583</c:v>
                </c:pt>
                <c:pt idx="2369" formatCode="General">
                  <c:v>78.318369781228611</c:v>
                </c:pt>
                <c:pt idx="2370" formatCode="General">
                  <c:v>78.328821329750383</c:v>
                </c:pt>
                <c:pt idx="2371" formatCode="General">
                  <c:v>78.339278747436495</c:v>
                </c:pt>
                <c:pt idx="2372" formatCode="General">
                  <c:v>78.349742055361205</c:v>
                </c:pt>
                <c:pt idx="2373" formatCode="General">
                  <c:v>78.360211274690997</c:v>
                </c:pt>
                <c:pt idx="2374" formatCode="General">
                  <c:v>78.370686426685253</c:v>
                </c:pt>
                <c:pt idx="2375" formatCode="General">
                  <c:v>78.381167532696793</c:v>
                </c:pt>
                <c:pt idx="2376" formatCode="General">
                  <c:v>78.391654614172509</c:v>
                </c:pt>
                <c:pt idx="2377" formatCode="General">
                  <c:v>78.402147692653983</c:v>
                </c:pt>
                <c:pt idx="2378" formatCode="General">
                  <c:v>78.412646789778151</c:v>
                </c:pt>
                <c:pt idx="2379" formatCode="General">
                  <c:v>78.423151927277814</c:v>
                </c:pt>
                <c:pt idx="2380" formatCode="General">
                  <c:v>78.43366312698241</c:v>
                </c:pt>
                <c:pt idx="2381" formatCode="General">
                  <c:v>78.444180410818532</c:v>
                </c:pt>
                <c:pt idx="2382" formatCode="General">
                  <c:v>78.454703800810663</c:v>
                </c:pt>
                <c:pt idx="2383" formatCode="General">
                  <c:v>78.465233319081747</c:v>
                </c:pt>
                <c:pt idx="2384" formatCode="General">
                  <c:v>78.475768987853897</c:v>
                </c:pt>
                <c:pt idx="2385" formatCode="General">
                  <c:v>78.486310829449039</c:v>
                </c:pt>
                <c:pt idx="2386" formatCode="General">
                  <c:v>78.496858866289557</c:v>
                </c:pt>
                <c:pt idx="2387" formatCode="General">
                  <c:v>78.507413120898974</c:v>
                </c:pt>
                <c:pt idx="2388" formatCode="General">
                  <c:v>78.517973615902648</c:v>
                </c:pt>
                <c:pt idx="2389" formatCode="General">
                  <c:v>78.528540374028381</c:v>
                </c:pt>
                <c:pt idx="2390" formatCode="General">
                  <c:v>78.53911341810722</c:v>
                </c:pt>
                <c:pt idx="2391" formatCode="General">
                  <c:v>78.549692771074078</c:v>
                </c:pt>
                <c:pt idx="2392" formatCode="General">
                  <c:v>78.560278455968401</c:v>
                </c:pt>
                <c:pt idx="2393" formatCode="General">
                  <c:v>78.57087049593494</c:v>
                </c:pt>
                <c:pt idx="2394" formatCode="General">
                  <c:v>78.58146891422443</c:v>
                </c:pt>
                <c:pt idx="2395" formatCode="General">
                  <c:v>78.592073734194315</c:v>
                </c:pt>
                <c:pt idx="2396" formatCode="General">
                  <c:v>78.602684979309458</c:v>
                </c:pt>
                <c:pt idx="2397" formatCode="General">
                  <c:v>78.613302673142869</c:v>
                </c:pt>
                <c:pt idx="2398" formatCode="General">
                  <c:v>78.623926839376452</c:v>
                </c:pt>
                <c:pt idx="2399" formatCode="General">
                  <c:v>78.634557501801766</c:v>
                </c:pt>
                <c:pt idx="2400" formatCode="General">
                  <c:v>78.645194684320714</c:v>
                </c:pt>
                <c:pt idx="2401" formatCode="General">
                  <c:v>78.655838410946316</c:v>
                </c:pt>
                <c:pt idx="2402" formatCode="General">
                  <c:v>78.666488705803559</c:v>
                </c:pt>
                <c:pt idx="2403" formatCode="General">
                  <c:v>78.677145593129993</c:v>
                </c:pt>
                <c:pt idx="2404" formatCode="General">
                  <c:v>78.68780909727667</c:v>
                </c:pt>
                <c:pt idx="2405" formatCode="General">
                  <c:v>78.698479242708828</c:v>
                </c:pt>
                <c:pt idx="2406" formatCode="General">
                  <c:v>78.709156054006698</c:v>
                </c:pt>
                <c:pt idx="2407" formatCode="General">
                  <c:v>78.719839555866329</c:v>
                </c:pt>
                <c:pt idx="2408" formatCode="General">
                  <c:v>78.730529773100344</c:v>
                </c:pt>
                <c:pt idx="2409" formatCode="General">
                  <c:v>78.741226730638758</c:v>
                </c:pt>
                <c:pt idx="2410" formatCode="General">
                  <c:v>78.751930453529823</c:v>
                </c:pt>
                <c:pt idx="2411" formatCode="General">
                  <c:v>78.76264096694085</c:v>
                </c:pt>
                <c:pt idx="2412" formatCode="General">
                  <c:v>78.773358296158975</c:v>
                </c:pt>
                <c:pt idx="2413" formatCode="General">
                  <c:v>78.784082466592068</c:v>
                </c:pt>
                <c:pt idx="2414" formatCode="General">
                  <c:v>78.794813503769561</c:v>
                </c:pt>
                <c:pt idx="2415" formatCode="General">
                  <c:v>78.80555143334324</c:v>
                </c:pt>
                <c:pt idx="2416" formatCode="General">
                  <c:v>78.816296281088185</c:v>
                </c:pt>
                <c:pt idx="2417" formatCode="General">
                  <c:v>78.827048072903622</c:v>
                </c:pt>
                <c:pt idx="2418" formatCode="General">
                  <c:v>78.837806834813733</c:v>
                </c:pt>
                <c:pt idx="2419" formatCode="General">
                  <c:v>78.848572592968637</c:v>
                </c:pt>
                <c:pt idx="2420" formatCode="General">
                  <c:v>78.859345373645183</c:v>
                </c:pt>
                <c:pt idx="2421" formatCode="General">
                  <c:v>78.870125203247923</c:v>
                </c:pt>
                <c:pt idx="2422" formatCode="General">
                  <c:v>78.880912108309985</c:v>
                </c:pt>
                <c:pt idx="2423" formatCode="General">
                  <c:v>78.891706115493974</c:v>
                </c:pt>
                <c:pt idx="2424" formatCode="General">
                  <c:v>78.902507251592937</c:v>
                </c:pt>
                <c:pt idx="2425" formatCode="General">
                  <c:v>78.913315543531255</c:v>
                </c:pt>
                <c:pt idx="2426" formatCode="General">
                  <c:v>78.924131018365586</c:v>
                </c:pt>
                <c:pt idx="2427" formatCode="General">
                  <c:v>78.934953703285842</c:v>
                </c:pt>
                <c:pt idx="2428" formatCode="General">
                  <c:v>78.945783625616158</c:v>
                </c:pt>
                <c:pt idx="2429" formatCode="General">
                  <c:v>78.956620812815785</c:v>
                </c:pt>
                <c:pt idx="2430" formatCode="General">
                  <c:v>78.967465292480085</c:v>
                </c:pt>
                <c:pt idx="2431" formatCode="General">
                  <c:v>78.978317092341584</c:v>
                </c:pt>
                <c:pt idx="2432" formatCode="General">
                  <c:v>78.989176240270936</c:v>
                </c:pt>
                <c:pt idx="2433" formatCode="General">
                  <c:v>79.000042764277822</c:v>
                </c:pt>
                <c:pt idx="2434" formatCode="General">
                  <c:v>79.010916692512126</c:v>
                </c:pt>
                <c:pt idx="2435" formatCode="General">
                  <c:v>79.021798053264831</c:v>
                </c:pt>
                <c:pt idx="2436" formatCode="General">
                  <c:v>79.032686874969087</c:v>
                </c:pt>
                <c:pt idx="2437" formatCode="General">
                  <c:v>79.043583186201275</c:v>
                </c:pt>
                <c:pt idx="2438" formatCode="General">
                  <c:v>79.054487015682028</c:v>
                </c:pt>
                <c:pt idx="2439" formatCode="General">
                  <c:v>79.065398392277288</c:v>
                </c:pt>
                <c:pt idx="2440" formatCode="General">
                  <c:v>79.076317344999367</c:v>
                </c:pt>
                <c:pt idx="2441" formatCode="General">
                  <c:v>79.087243903008073</c:v>
                </c:pt>
                <c:pt idx="2442" formatCode="General">
                  <c:v>79.098178095611729</c:v>
                </c:pt>
                <c:pt idx="2443" formatCode="General">
                  <c:v>79.109119952268344</c:v>
                </c:pt>
                <c:pt idx="2444" formatCode="General">
                  <c:v>79.120069502586631</c:v>
                </c:pt>
                <c:pt idx="2445" formatCode="General">
                  <c:v>79.131026776327261</c:v>
                </c:pt>
                <c:pt idx="2446" formatCode="General">
                  <c:v>79.141991803403798</c:v>
                </c:pt>
                <c:pt idx="2447" formatCode="General">
                  <c:v>79.15296461388408</c:v>
                </c:pt>
                <c:pt idx="2448" formatCode="General">
                  <c:v>79.163945237991143</c:v>
                </c:pt>
                <c:pt idx="2449" formatCode="General">
                  <c:v>79.17493370610454</c:v>
                </c:pt>
                <c:pt idx="2450" formatCode="General">
                  <c:v>79.185930048761449</c:v>
                </c:pt>
                <c:pt idx="2451" formatCode="General">
                  <c:v>79.196934296657801</c:v>
                </c:pt>
                <c:pt idx="2452" formatCode="General">
                  <c:v>79.207946480649667</c:v>
                </c:pt>
                <c:pt idx="2453" formatCode="General">
                  <c:v>79.218966631754228</c:v>
                </c:pt>
                <c:pt idx="2454" formatCode="General">
                  <c:v>79.229994781151149</c:v>
                </c:pt>
                <c:pt idx="2455" formatCode="General">
                  <c:v>79.241030960183764</c:v>
                </c:pt>
                <c:pt idx="2456" formatCode="General">
                  <c:v>79.252075200360323</c:v>
                </c:pt>
                <c:pt idx="2457" formatCode="General">
                  <c:v>79.263127533355245</c:v>
                </c:pt>
                <c:pt idx="2458" formatCode="General">
                  <c:v>79.274187991010379</c:v>
                </c:pt>
                <c:pt idx="2459" formatCode="General">
                  <c:v>79.285256605336272</c:v>
                </c:pt>
                <c:pt idx="2460" formatCode="General">
                  <c:v>79.29633340851349</c:v>
                </c:pt>
                <c:pt idx="2461" formatCode="General">
                  <c:v>79.307418432893925</c:v>
                </c:pt>
                <c:pt idx="2462" formatCode="General">
                  <c:v>79.31851171100206</c:v>
                </c:pt>
                <c:pt idx="2463" formatCode="General">
                  <c:v>79.329613275536346</c:v>
                </c:pt>
                <c:pt idx="2464" formatCode="General">
                  <c:v>79.340723159370555</c:v>
                </c:pt>
                <c:pt idx="2465" formatCode="General">
                  <c:v>79.35184139555507</c:v>
                </c:pt>
                <c:pt idx="2466" formatCode="General">
                  <c:v>79.362968017318309</c:v>
                </c:pt>
                <c:pt idx="2467" formatCode="General">
                  <c:v>79.374103058068116</c:v>
                </c:pt>
                <c:pt idx="2468" formatCode="General">
                  <c:v>79.385246551393138</c:v>
                </c:pt>
                <c:pt idx="2469" formatCode="General">
                  <c:v>79.396398531064193</c:v>
                </c:pt>
                <c:pt idx="2470" formatCode="General">
                  <c:v>79.407559031035774</c:v>
                </c:pt>
                <c:pt idx="2471" formatCode="General">
                  <c:v>79.418728085447427</c:v>
                </c:pt>
                <c:pt idx="2472" formatCode="General">
                  <c:v>79.429905728625229</c:v>
                </c:pt>
                <c:pt idx="2473" formatCode="General">
                  <c:v>79.441091995083255</c:v>
                </c:pt>
                <c:pt idx="2474" formatCode="General">
                  <c:v>79.452286919525065</c:v>
                </c:pt>
                <c:pt idx="2475" formatCode="General">
                  <c:v>79.463490536845157</c:v>
                </c:pt>
                <c:pt idx="2476" formatCode="General">
                  <c:v>79.474702882130558</c:v>
                </c:pt>
                <c:pt idx="2477" formatCode="General">
                  <c:v>79.485923990662286</c:v>
                </c:pt>
                <c:pt idx="2478" formatCode="General">
                  <c:v>79.497153897916903</c:v>
                </c:pt>
                <c:pt idx="2479" formatCode="General">
                  <c:v>79.5083926395681</c:v>
                </c:pt>
                <c:pt idx="2480" formatCode="General">
                  <c:v>79.519640251488241</c:v>
                </c:pt>
                <c:pt idx="2481" formatCode="General">
                  <c:v>79.530896769749987</c:v>
                </c:pt>
                <c:pt idx="2482" formatCode="General">
                  <c:v>79.542162230627881</c:v>
                </c:pt>
                <c:pt idx="2483" formatCode="General">
                  <c:v>79.553436670599964</c:v>
                </c:pt>
                <c:pt idx="2484" formatCode="General">
                  <c:v>79.564720126349386</c:v>
                </c:pt>
                <c:pt idx="2485" formatCode="General">
                  <c:v>79.576012634766172</c:v>
                </c:pt>
                <c:pt idx="2486" formatCode="General">
                  <c:v>79.587314232948771</c:v>
                </c:pt>
                <c:pt idx="2487" formatCode="General">
                  <c:v>79.598624958205832</c:v>
                </c:pt>
                <c:pt idx="2488" formatCode="General">
                  <c:v>79.60994484805785</c:v>
                </c:pt>
                <c:pt idx="2489" formatCode="General">
                  <c:v>79.621273940238936</c:v>
                </c:pt>
                <c:pt idx="2490" formatCode="General">
                  <c:v>79.632612272698523</c:v>
                </c:pt>
                <c:pt idx="2491" formatCode="General">
                  <c:v>79.643959883603173</c:v>
                </c:pt>
                <c:pt idx="2492" formatCode="General">
                  <c:v>79.655316811338352</c:v>
                </c:pt>
                <c:pt idx="2493" formatCode="General">
                  <c:v>79.666683094510176</c:v>
                </c:pt>
                <c:pt idx="2494" formatCode="General">
                  <c:v>79.678058771947278</c:v>
                </c:pt>
                <c:pt idx="2495" formatCode="General">
                  <c:v>79.689443882702619</c:v>
                </c:pt>
                <c:pt idx="2496" formatCode="General">
                  <c:v>79.700838466055387</c:v>
                </c:pt>
                <c:pt idx="2497" formatCode="General">
                  <c:v>79.712242561512824</c:v>
                </c:pt>
                <c:pt idx="2498" formatCode="General">
                  <c:v>79.72365620881213</c:v>
                </c:pt>
                <c:pt idx="2499" formatCode="General">
                  <c:v>79.735079447922431</c:v>
                </c:pt>
                <c:pt idx="2500" formatCode="General">
                  <c:v>79.746512319046616</c:v>
                </c:pt>
                <c:pt idx="2501" formatCode="General">
                  <c:v>79.757954862623379</c:v>
                </c:pt>
                <c:pt idx="2502" formatCode="General">
                  <c:v>79.769407119329188</c:v>
                </c:pt>
                <c:pt idx="2503" formatCode="General">
                  <c:v>79.780869130080234</c:v>
                </c:pt>
                <c:pt idx="2504" formatCode="General">
                  <c:v>79.792340936034535</c:v>
                </c:pt>
                <c:pt idx="2505" formatCode="General">
                  <c:v>79.803822578593852</c:v>
                </c:pt>
                <c:pt idx="2506" formatCode="General">
                  <c:v>79.815314099405853</c:v>
                </c:pt>
                <c:pt idx="2507" formatCode="General">
                  <c:v>79.826815540366255</c:v>
                </c:pt>
                <c:pt idx="2508" formatCode="General">
                  <c:v>79.838326943620743</c:v>
                </c:pt>
                <c:pt idx="2509" formatCode="General">
                  <c:v>79.84984835156726</c:v>
                </c:pt>
                <c:pt idx="2510" formatCode="General">
                  <c:v>79.861379806858096</c:v>
                </c:pt>
                <c:pt idx="2511" formatCode="General">
                  <c:v>79.872921352402159</c:v>
                </c:pt>
                <c:pt idx="2512" formatCode="General">
                  <c:v>79.884473031366994</c:v>
                </c:pt>
                <c:pt idx="2513" formatCode="General">
                  <c:v>79.896034887181187</c:v>
                </c:pt>
                <c:pt idx="2514" formatCode="General">
                  <c:v>79.907606963536566</c:v>
                </c:pt>
                <c:pt idx="2515" formatCode="General">
                  <c:v>79.9191893043904</c:v>
                </c:pt>
                <c:pt idx="2516" formatCode="General">
                  <c:v>79.930781953967781</c:v>
                </c:pt>
                <c:pt idx="2517" formatCode="General">
                  <c:v>79.942384956763988</c:v>
                </c:pt>
                <c:pt idx="2518" formatCode="General">
                  <c:v>79.953998357546723</c:v>
                </c:pt>
                <c:pt idx="2519" formatCode="General">
                  <c:v>79.965622201358585</c:v>
                </c:pt>
                <c:pt idx="2520" formatCode="General">
                  <c:v>79.977256533519395</c:v>
                </c:pt>
                <c:pt idx="2521" formatCode="General">
                  <c:v>79.988901399628716</c:v>
                </c:pt>
                <c:pt idx="2522" formatCode="General">
                  <c:v>80.000556845568255</c:v>
                </c:pt>
                <c:pt idx="2523" formatCode="General">
                  <c:v>80.012222917504417</c:v>
                </c:pt>
                <c:pt idx="2524" formatCode="General">
                  <c:v>80.023899661890681</c:v>
                </c:pt>
                <c:pt idx="2525" formatCode="General">
                  <c:v>80.035587125470286</c:v>
                </c:pt>
                <c:pt idx="2526" formatCode="General">
                  <c:v>80.04728535527876</c:v>
                </c:pt>
                <c:pt idx="2527" formatCode="General">
                  <c:v>80.058994398646476</c:v>
                </c:pt>
                <c:pt idx="2528" formatCode="General">
                  <c:v>80.07071430320137</c:v>
                </c:pt>
                <c:pt idx="2529" formatCode="General">
                  <c:v>80.082445116871511</c:v>
                </c:pt>
                <c:pt idx="2530" formatCode="General">
                  <c:v>80.09418688788783</c:v>
                </c:pt>
                <c:pt idx="2531" formatCode="General">
                  <c:v>80.105939664786888</c:v>
                </c:pt>
                <c:pt idx="2532" formatCode="General">
                  <c:v>80.117703496413569</c:v>
                </c:pt>
                <c:pt idx="2533" formatCode="General">
                  <c:v>80.129478431923872</c:v>
                </c:pt>
                <c:pt idx="2534" formatCode="General">
                  <c:v>80.141264520787772</c:v>
                </c:pt>
                <c:pt idx="2535" formatCode="General">
                  <c:v>80.153061812792018</c:v>
                </c:pt>
                <c:pt idx="2536" formatCode="General">
                  <c:v>80.164870358043075</c:v>
                </c:pt>
                <c:pt idx="2537" formatCode="General">
                  <c:v>80.176690206969951</c:v>
                </c:pt>
                <c:pt idx="2538" formatCode="General">
                  <c:v>80.188521410327283</c:v>
                </c:pt>
                <c:pt idx="2539" formatCode="General">
                  <c:v>80.20036401919819</c:v>
                </c:pt>
                <c:pt idx="2540" formatCode="General">
                  <c:v>80.21221808499736</c:v>
                </c:pt>
                <c:pt idx="2541" formatCode="General">
                  <c:v>80.224083659474104</c:v>
                </c:pt>
                <c:pt idx="2542" formatCode="General">
                  <c:v>80.235960794715439</c:v>
                </c:pt>
                <c:pt idx="2543" formatCode="General">
                  <c:v>80.247849543149258</c:v>
                </c:pt>
                <c:pt idx="2544" formatCode="General">
                  <c:v>80.259749957547356</c:v>
                </c:pt>
                <c:pt idx="2545" formatCode="General">
                  <c:v>80.271662091028858</c:v>
                </c:pt>
                <c:pt idx="2546" formatCode="General">
                  <c:v>80.283585997063284</c:v>
                </c:pt>
                <c:pt idx="2547" formatCode="General">
                  <c:v>80.295521729473876</c:v>
                </c:pt>
                <c:pt idx="2548" formatCode="General">
                  <c:v>80.307469342440939</c:v>
                </c:pt>
                <c:pt idx="2549" formatCode="General">
                  <c:v>80.319428890505193</c:v>
                </c:pt>
                <c:pt idx="2550" formatCode="General">
                  <c:v>80.331400428571172</c:v>
                </c:pt>
                <c:pt idx="2551" formatCode="General">
                  <c:v>80.343384011910686</c:v>
                </c:pt>
                <c:pt idx="2552" formatCode="General">
                  <c:v>80.355379696166253</c:v>
                </c:pt>
                <c:pt idx="2553" formatCode="General">
                  <c:v>80.367387537354674</c:v>
                </c:pt>
                <c:pt idx="2554" formatCode="General">
                  <c:v>80.37940759187056</c:v>
                </c:pt>
                <c:pt idx="2555" formatCode="General">
                  <c:v>80.39143991649</c:v>
                </c:pt>
                <c:pt idx="2556" formatCode="General">
                  <c:v>80.403484568374182</c:v>
                </c:pt>
                <c:pt idx="2557" formatCode="General">
                  <c:v>80.415541605073074</c:v>
                </c:pt>
                <c:pt idx="2558" formatCode="General">
                  <c:v>80.427611084529232</c:v>
                </c:pt>
                <c:pt idx="2559" formatCode="General">
                  <c:v>80.439693065081528</c:v>
                </c:pt>
                <c:pt idx="2560" formatCode="General">
                  <c:v>80.451787605468994</c:v>
                </c:pt>
                <c:pt idx="2561" formatCode="General">
                  <c:v>80.463894764834819</c:v>
                </c:pt>
                <c:pt idx="2562" formatCode="General">
                  <c:v>80.476014602730132</c:v>
                </c:pt>
                <c:pt idx="2563" formatCode="General">
                  <c:v>80.488147179118087</c:v>
                </c:pt>
                <c:pt idx="2564" formatCode="General">
                  <c:v>80.500292554377822</c:v>
                </c:pt>
                <c:pt idx="2565" formatCode="General">
                  <c:v>80.512450789308645</c:v>
                </c:pt>
                <c:pt idx="2566" formatCode="General">
                  <c:v>80.524621945134115</c:v>
                </c:pt>
                <c:pt idx="2567" formatCode="General">
                  <c:v>80.536806083506193</c:v>
                </c:pt>
                <c:pt idx="2568" formatCode="General">
                  <c:v>80.549003266509544</c:v>
                </c:pt>
                <c:pt idx="2569" formatCode="General">
                  <c:v>80.561213556665834</c:v>
                </c:pt>
                <c:pt idx="2570" formatCode="General">
                  <c:v>80.573437016938058</c:v>
                </c:pt>
                <c:pt idx="2571" formatCode="General">
                  <c:v>80.585673710734895</c:v>
                </c:pt>
                <c:pt idx="2572" formatCode="General">
                  <c:v>80.597923701915306</c:v>
                </c:pt>
                <c:pt idx="2573" formatCode="General">
                  <c:v>80.610187054792917</c:v>
                </c:pt>
                <c:pt idx="2574" formatCode="General">
                  <c:v>80.622463834140675</c:v>
                </c:pt>
                <c:pt idx="2575" formatCode="General">
                  <c:v>80.634754105195455</c:v>
                </c:pt>
                <c:pt idx="2576" formatCode="General">
                  <c:v>80.647057933662779</c:v>
                </c:pt>
                <c:pt idx="2577" formatCode="General">
                  <c:v>80.65937538572156</c:v>
                </c:pt>
                <c:pt idx="2578" formatCode="General">
                  <c:v>80.671706528028906</c:v>
                </c:pt>
                <c:pt idx="2579" formatCode="General">
                  <c:v>80.684051427725038</c:v>
                </c:pt>
                <c:pt idx="2580" formatCode="General">
                  <c:v>80.69641015243819</c:v>
                </c:pt>
                <c:pt idx="2581" formatCode="General">
                  <c:v>80.708782770289716</c:v>
                </c:pt>
                <c:pt idx="2582" formatCode="General">
                  <c:v>80.721169349899029</c:v>
                </c:pt>
                <c:pt idx="2583" formatCode="General">
                  <c:v>80.733569960388877</c:v>
                </c:pt>
                <c:pt idx="2584" formatCode="General">
                  <c:v>80.745984671390445</c:v>
                </c:pt>
                <c:pt idx="2585" formatCode="General">
                  <c:v>80.758413553048726</c:v>
                </c:pt>
                <c:pt idx="2586" formatCode="General">
                  <c:v>80.770856676027847</c:v>
                </c:pt>
                <c:pt idx="2587" formatCode="General">
                  <c:v>80.783314111516447</c:v>
                </c:pt>
                <c:pt idx="2588" formatCode="General">
                  <c:v>80.795785931233198</c:v>
                </c:pt>
                <c:pt idx="2589" formatCode="General">
                  <c:v>80.808272207432466</c:v>
                </c:pt>
                <c:pt idx="2590" formatCode="General">
                  <c:v>80.820773012909839</c:v>
                </c:pt>
                <c:pt idx="2591" formatCode="General">
                  <c:v>80.833288421007836</c:v>
                </c:pt>
                <c:pt idx="2592" formatCode="General">
                  <c:v>80.845818505621821</c:v>
                </c:pt>
                <c:pt idx="2593" formatCode="General">
                  <c:v>80.858363341205816</c:v>
                </c:pt>
                <c:pt idx="2594" formatCode="General">
                  <c:v>80.870923002778412</c:v>
                </c:pt>
                <c:pt idx="2595" formatCode="General">
                  <c:v>80.883497565928934</c:v>
                </c:pt>
                <c:pt idx="2596" formatCode="General">
                  <c:v>80.89608710682343</c:v>
                </c:pt>
                <c:pt idx="2597" formatCode="General">
                  <c:v>80.908691702210945</c:v>
                </c:pt>
                <c:pt idx="2598" formatCode="General">
                  <c:v>80.921311429429835</c:v>
                </c:pt>
                <c:pt idx="2599" formatCode="General">
                  <c:v>80.933946366414091</c:v>
                </c:pt>
                <c:pt idx="2600" formatCode="General">
                  <c:v>80.946596591699844</c:v>
                </c:pt>
                <c:pt idx="2601" formatCode="General">
                  <c:v>80.959262184431921</c:v>
                </c:pt>
                <c:pt idx="2602" formatCode="General">
                  <c:v>80.971943224370435</c:v>
                </c:pt>
                <c:pt idx="2603" formatCode="General">
                  <c:v>80.984639791897663</c:v>
                </c:pt>
                <c:pt idx="2604" formatCode="General">
                  <c:v>80.997351968024773</c:v>
                </c:pt>
                <c:pt idx="2605" formatCode="General">
                  <c:v>81.010079834398724</c:v>
                </c:pt>
                <c:pt idx="2606" formatCode="General">
                  <c:v>81.02282347330943</c:v>
                </c:pt>
                <c:pt idx="2607" formatCode="General">
                  <c:v>81.035582967696811</c:v>
                </c:pt>
                <c:pt idx="2608" formatCode="General">
                  <c:v>81.04835840115804</c:v>
                </c:pt>
                <c:pt idx="2609" formatCode="General">
                  <c:v>81.061149857954845</c:v>
                </c:pt>
                <c:pt idx="2610" formatCode="General">
                  <c:v>81.073957423021042</c:v>
                </c:pt>
                <c:pt idx="2611" formatCode="General">
                  <c:v>81.086781181969968</c:v>
                </c:pt>
                <c:pt idx="2612" formatCode="General">
                  <c:v>81.09962122110224</c:v>
                </c:pt>
                <c:pt idx="2613" formatCode="General">
                  <c:v>81.112477627413455</c:v>
                </c:pt>
                <c:pt idx="2614" formatCode="General">
                  <c:v>81.125350488602137</c:v>
                </c:pt>
                <c:pt idx="2615" formatCode="General">
                  <c:v>81.138239893077625</c:v>
                </c:pt>
                <c:pt idx="2616" formatCode="General">
                  <c:v>81.151145929968322</c:v>
                </c:pt>
                <c:pt idx="2617" formatCode="General">
                  <c:v>81.164068689129849</c:v>
                </c:pt>
                <c:pt idx="2618" formatCode="General">
                  <c:v>81.177008261153347</c:v>
                </c:pt>
                <c:pt idx="2619" formatCode="General">
                  <c:v>81.189964737374098</c:v>
                </c:pt>
                <c:pt idx="2620" formatCode="General">
                  <c:v>81.20293820987996</c:v>
                </c:pt>
                <c:pt idx="2621" formatCode="General">
                  <c:v>81.215928771520225</c:v>
                </c:pt>
                <c:pt idx="2622" formatCode="General">
                  <c:v>81.228936515914413</c:v>
                </c:pt>
                <c:pt idx="2623" formatCode="General">
                  <c:v>81.241961537461279</c:v>
                </c:pt>
                <c:pt idx="2624" formatCode="General">
                  <c:v>81.255003931347929</c:v>
                </c:pt>
                <c:pt idx="2625" formatCode="General">
                  <c:v>81.268063793559108</c:v>
                </c:pt>
                <c:pt idx="2626" formatCode="General">
                  <c:v>81.281141220886539</c:v>
                </c:pt>
                <c:pt idx="2627" formatCode="General">
                  <c:v>81.294236310938572</c:v>
                </c:pt>
                <c:pt idx="2628" formatCode="General">
                  <c:v>81.307349162149748</c:v>
                </c:pt>
                <c:pt idx="2629" formatCode="General">
                  <c:v>81.320479873790759</c:v>
                </c:pt>
                <c:pt idx="2630" formatCode="General">
                  <c:v>81.333628545978328</c:v>
                </c:pt>
                <c:pt idx="2631" formatCode="General">
                  <c:v>81.346795279685423</c:v>
                </c:pt>
                <c:pt idx="2632" formatCode="General">
                  <c:v>81.359980176751534</c:v>
                </c:pt>
                <c:pt idx="2633" formatCode="General">
                  <c:v>81.373183339893075</c:v>
                </c:pt>
                <c:pt idx="2634" formatCode="General">
                  <c:v>81.386404872714095</c:v>
                </c:pt>
                <c:pt idx="2635" formatCode="General">
                  <c:v>81.399644879717002</c:v>
                </c:pt>
                <c:pt idx="2636" formatCode="General">
                  <c:v>81.412903466313523</c:v>
                </c:pt>
                <c:pt idx="2637" formatCode="General">
                  <c:v>81.426180738835782</c:v>
                </c:pt>
                <c:pt idx="2638" formatCode="General">
                  <c:v>81.439476804547695</c:v>
                </c:pt>
                <c:pt idx="2639" formatCode="General">
                  <c:v>81.452791771656379</c:v>
                </c:pt>
                <c:pt idx="2640" formatCode="General">
                  <c:v>81.46612574932378</c:v>
                </c:pt>
                <c:pt idx="2641" formatCode="General">
                  <c:v>81.479478847678593</c:v>
                </c:pt>
                <c:pt idx="2642" formatCode="General">
                  <c:v>81.492851177828229</c:v>
                </c:pt>
                <c:pt idx="2643" formatCode="General">
                  <c:v>81.506242851871036</c:v>
                </c:pt>
                <c:pt idx="2644" formatCode="General">
                  <c:v>81.519653982908792</c:v>
                </c:pt>
                <c:pt idx="2645" formatCode="General">
                  <c:v>81.533084685059194</c:v>
                </c:pt>
                <c:pt idx="2646" formatCode="General">
                  <c:v>81.546535073468789</c:v>
                </c:pt>
                <c:pt idx="2647" formatCode="General">
                  <c:v>81.560005264325994</c:v>
                </c:pt>
                <c:pt idx="2648" formatCode="General">
                  <c:v>81.573495374874241</c:v>
                </c:pt>
                <c:pt idx="2649" formatCode="General">
                  <c:v>81.587005523425532</c:v>
                </c:pt>
                <c:pt idx="2650" formatCode="General">
                  <c:v>81.600535829374067</c:v>
                </c:pt>
                <c:pt idx="2651" formatCode="General">
                  <c:v>81.614086413210217</c:v>
                </c:pt>
                <c:pt idx="2652" formatCode="General">
                  <c:v>81.627657396534502</c:v>
                </c:pt>
                <c:pt idx="2653" formatCode="General">
                  <c:v>81.641248902072121</c:v>
                </c:pt>
                <c:pt idx="2654" formatCode="General">
                  <c:v>81.654861053687497</c:v>
                </c:pt>
                <c:pt idx="2655" formatCode="General">
                  <c:v>81.668493976399063</c:v>
                </c:pt>
                <c:pt idx="2656" formatCode="General">
                  <c:v>81.68214779639446</c:v>
                </c:pt>
                <c:pt idx="2657" formatCode="General">
                  <c:v>81.69582264104578</c:v>
                </c:pt>
                <c:pt idx="2658" formatCode="General">
                  <c:v>81.709518638925275</c:v>
                </c:pt>
                <c:pt idx="2659" formatCode="General">
                  <c:v>81.723235919821178</c:v>
                </c:pt>
                <c:pt idx="2660" formatCode="General">
                  <c:v>81.736974614753862</c:v>
                </c:pt>
                <c:pt idx="2661" formatCode="General">
                  <c:v>81.750734855992206</c:v>
                </c:pt>
                <c:pt idx="2662" formatCode="General">
                  <c:v>81.764516777070398</c:v>
                </c:pt>
                <c:pt idx="2663" formatCode="General">
                  <c:v>81.778320512804797</c:v>
                </c:pt>
                <c:pt idx="2664" formatCode="General">
                  <c:v>81.792146199311318</c:v>
                </c:pt>
                <c:pt idx="2665" formatCode="General">
                  <c:v>81.80599397402294</c:v>
                </c:pt>
                <c:pt idx="2666" formatCode="General">
                  <c:v>81.819863975707634</c:v>
                </c:pt>
                <c:pt idx="2667" formatCode="General">
                  <c:v>81.833756344486531</c:v>
                </c:pt>
                <c:pt idx="2668" formatCode="General">
                  <c:v>81.847671221852423</c:v>
                </c:pt>
                <c:pt idx="2669" formatCode="General">
                  <c:v>81.86160875068866</c:v>
                </c:pt>
                <c:pt idx="2670" formatCode="General">
                  <c:v>81.875569075288254</c:v>
                </c:pt>
                <c:pt idx="2671" formatCode="General">
                  <c:v>81.889552341373431</c:v>
                </c:pt>
                <c:pt idx="2672" formatCode="General">
                  <c:v>81.903558696115468</c:v>
                </c:pt>
                <c:pt idx="2673" formatCode="General">
                  <c:v>81.91758828815496</c:v>
                </c:pt>
                <c:pt idx="2674" formatCode="General">
                  <c:v>81.931641267622311</c:v>
                </c:pt>
                <c:pt idx="2675" formatCode="General">
                  <c:v>81.945717786158738</c:v>
                </c:pt>
                <c:pt idx="2676" formatCode="General">
                  <c:v>81.959817996937559</c:v>
                </c:pt>
                <c:pt idx="2677" formatCode="General">
                  <c:v>81.973942054685963</c:v>
                </c:pt>
                <c:pt idx="2678" formatCode="General">
                  <c:v>81.988090115707038</c:v>
                </c:pt>
                <c:pt idx="2679" formatCode="General">
                  <c:v>82.002262337902366</c:v>
                </c:pt>
                <c:pt idx="2680" formatCode="General">
                  <c:v>82.016458880794843</c:v>
                </c:pt>
                <c:pt idx="2681" formatCode="General">
                  <c:v>82.030679905552134</c:v>
                </c:pt>
                <c:pt idx="2682" formatCode="General">
                  <c:v>82.044925575010424</c:v>
                </c:pt>
                <c:pt idx="2683" formatCode="General">
                  <c:v>82.059196053698543</c:v>
                </c:pt>
                <c:pt idx="2684" formatCode="General">
                  <c:v>82.073491507862755</c:v>
                </c:pt>
                <c:pt idx="2685" formatCode="General">
                  <c:v>82.087812105491864</c:v>
                </c:pt>
                <c:pt idx="2686" formatCode="General">
                  <c:v>82.102158016342784</c:v>
                </c:pt>
                <c:pt idx="2687" formatCode="General">
                  <c:v>82.116529411966681</c:v>
                </c:pt>
                <c:pt idx="2688" formatCode="General">
                  <c:v>82.130926465735499</c:v>
                </c:pt>
                <c:pt idx="2689" formatCode="General">
                  <c:v>82.145349352869133</c:v>
                </c:pt>
                <c:pt idx="2690" formatCode="General">
                  <c:v>82.159798250462956</c:v>
                </c:pt>
                <c:pt idx="2691" formatCode="General">
                  <c:v>82.174273337516027</c:v>
                </c:pt>
                <c:pt idx="2692" formatCode="General">
                  <c:v>82.188774794959727</c:v>
                </c:pt>
                <c:pt idx="2693" formatCode="General">
                  <c:v>82.203302805687045</c:v>
                </c:pt>
                <c:pt idx="2694" formatCode="General">
                  <c:v>82.217857554582338</c:v>
                </c:pt>
                <c:pt idx="2695" formatCode="General">
                  <c:v>82.232439228551797</c:v>
                </c:pt>
                <c:pt idx="2696" formatCode="General">
                  <c:v>82.247048016554302</c:v>
                </c:pt>
                <c:pt idx="2697" formatCode="General">
                  <c:v>82.261684109633208</c:v>
                </c:pt>
                <c:pt idx="2698" formatCode="General">
                  <c:v>82.276347700948392</c:v>
                </c:pt>
                <c:pt idx="2699" formatCode="General">
                  <c:v>82.291038985809237</c:v>
                </c:pt>
                <c:pt idx="2700" formatCode="General">
                  <c:v>82.305758161708056</c:v>
                </c:pt>
                <c:pt idx="2701" formatCode="General">
                  <c:v>82.320505428354423</c:v>
                </c:pt>
                <c:pt idx="2702" formatCode="General">
                  <c:v>82.335280987709908</c:v>
                </c:pt>
                <c:pt idx="2703" formatCode="General">
                  <c:v>82.350085044023743</c:v>
                </c:pt>
                <c:pt idx="2704" formatCode="General">
                  <c:v>82.364917803869147</c:v>
                </c:pt>
                <c:pt idx="2705" formatCode="General">
                  <c:v>82.379779476180303</c:v>
                </c:pt>
                <c:pt idx="2706" formatCode="General">
                  <c:v>82.394670272290284</c:v>
                </c:pt>
                <c:pt idx="2707" formatCode="General">
                  <c:v>82.409590405969524</c:v>
                </c:pt>
                <c:pt idx="2708" formatCode="General">
                  <c:v>82.424540093465311</c:v>
                </c:pt>
                <c:pt idx="2709" formatCode="General">
                  <c:v>82.439519553541928</c:v>
                </c:pt>
                <c:pt idx="2710" formatCode="General">
                  <c:v>82.454529007521728</c:v>
                </c:pt>
                <c:pt idx="2711" formatCode="General">
                  <c:v>82.469568679327054</c:v>
                </c:pt>
                <c:pt idx="2712" formatCode="General">
                  <c:v>82.484638795522969</c:v>
                </c:pt>
                <c:pt idx="2713" formatCode="General">
                  <c:v>82.499739585361098</c:v>
                </c:pt>
                <c:pt idx="2714" formatCode="General">
                  <c:v>82.514871280824096</c:v>
                </c:pt>
                <c:pt idx="2715" formatCode="General">
                  <c:v>82.530034116671331</c:v>
                </c:pt>
                <c:pt idx="2716" formatCode="General">
                  <c:v>82.545228330485386</c:v>
                </c:pt>
                <c:pt idx="2717" formatCode="General">
                  <c:v>82.560454162719722</c:v>
                </c:pt>
                <c:pt idx="2718" formatCode="General">
                  <c:v>82.575711856747105</c:v>
                </c:pt>
                <c:pt idx="2719" formatCode="General">
                  <c:v>82.591001658909462</c:v>
                </c:pt>
                <c:pt idx="2720" formatCode="General">
                  <c:v>82.606323818568498</c:v>
                </c:pt>
                <c:pt idx="2721" formatCode="General">
                  <c:v>82.621678588157565</c:v>
                </c:pt>
                <c:pt idx="2722" formatCode="General">
                  <c:v>82.637066223234726</c:v>
                </c:pt>
                <c:pt idx="2723" formatCode="General">
                  <c:v>82.652486982536843</c:v>
                </c:pt>
                <c:pt idx="2724" formatCode="General">
                  <c:v>82.667941128035054</c:v>
                </c:pt>
                <c:pt idx="2725" formatCode="General">
                  <c:v>82.683428924991432</c:v>
                </c:pt>
                <c:pt idx="2726" formatCode="General">
                  <c:v>82.698950642016726</c:v>
                </c:pt>
                <c:pt idx="2727" formatCode="General">
                  <c:v>82.714506551129787</c:v>
                </c:pt>
                <c:pt idx="2728" formatCode="General">
                  <c:v>82.730096927817996</c:v>
                </c:pt>
                <c:pt idx="2729" formatCode="General">
                  <c:v>82.745722051099264</c:v>
                </c:pt>
                <c:pt idx="2730" formatCode="General">
                  <c:v>82.761382203585455</c:v>
                </c:pt>
                <c:pt idx="2731" formatCode="General">
                  <c:v>82.777077671547133</c:v>
                </c:pt>
                <c:pt idx="2732" formatCode="General">
                  <c:v>82.792808744979979</c:v>
                </c:pt>
                <c:pt idx="2733" formatCode="General">
                  <c:v>82.808575717672696</c:v>
                </c:pt>
                <c:pt idx="2734" formatCode="General">
                  <c:v>82.824378887276467</c:v>
                </c:pt>
                <c:pt idx="2735" formatCode="General">
                  <c:v>82.840218555376069</c:v>
                </c:pt>
                <c:pt idx="2736" formatCode="General">
                  <c:v>82.856095027562745</c:v>
                </c:pt>
                <c:pt idx="2737" formatCode="General">
                  <c:v>82.872008613508726</c:v>
                </c:pt>
                <c:pt idx="2738" formatCode="General">
                  <c:v>82.887959627043529</c:v>
                </c:pt>
                <c:pt idx="2739" formatCode="General">
                  <c:v>82.903948386232216</c:v>
                </c:pt>
                <c:pt idx="2740" formatCode="General">
                  <c:v>82.919975213455416</c:v>
                </c:pt>
                <c:pt idx="2741" formatCode="General">
                  <c:v>82.936040435491307</c:v>
                </c:pt>
                <c:pt idx="2742" formatCode="General">
                  <c:v>82.952144383599702</c:v>
                </c:pt>
                <c:pt idx="2743" formatCode="General">
                  <c:v>82.968287393608122</c:v>
                </c:pt>
                <c:pt idx="2744" formatCode="General">
                  <c:v>82.984469805999993</c:v>
                </c:pt>
                <c:pt idx="2745" formatCode="General">
                  <c:v>83.000691966005107</c:v>
                </c:pt>
                <c:pt idx="2746" formatCode="General">
                  <c:v>83.016954223692238</c:v>
                </c:pt>
                <c:pt idx="2747" formatCode="General">
                  <c:v>83.033256934064227</c:v>
                </c:pt>
                <c:pt idx="2748" formatCode="General">
                  <c:v>83.049600457155279</c:v>
                </c:pt>
                <c:pt idx="2749" formatCode="General">
                  <c:v>83.065985158131014</c:v>
                </c:pt>
                <c:pt idx="2750" formatCode="General">
                  <c:v>83.082411407390723</c:v>
                </c:pt>
                <c:pt idx="2751" formatCode="General">
                  <c:v>83.098879580672588</c:v>
                </c:pt>
                <c:pt idx="2752" formatCode="General">
                  <c:v>83.115390059161385</c:v>
                </c:pt>
                <c:pt idx="2753" formatCode="General">
                  <c:v>83.131943229599145</c:v>
                </c:pt>
                <c:pt idx="2754" formatCode="General">
                  <c:v>83.148539484398569</c:v>
                </c:pt>
                <c:pt idx="2755" formatCode="General">
                  <c:v>83.165179221759573</c:v>
                </c:pt>
                <c:pt idx="2756" formatCode="General">
                  <c:v>83.181862845788814</c:v>
                </c:pt>
                <c:pt idx="2757" formatCode="General">
                  <c:v>83.198590766622374</c:v>
                </c:pt>
                <c:pt idx="2758" formatCode="General">
                  <c:v>83.215363400551908</c:v>
                </c:pt>
                <c:pt idx="2759" formatCode="General">
                  <c:v>83.232181170153936</c:v>
                </c:pt>
                <c:pt idx="2760" formatCode="General">
                  <c:v>83.249044504422827</c:v>
                </c:pt>
                <c:pt idx="2761" formatCode="General">
                  <c:v>83.265953838907365</c:v>
                </c:pt>
                <c:pt idx="2762" formatCode="General">
                  <c:v>83.282909615850969</c:v>
                </c:pt>
                <c:pt idx="2763" formatCode="General">
                  <c:v>83.299912284335917</c:v>
                </c:pt>
                <c:pt idx="2764" formatCode="General">
                  <c:v>83.316962300431427</c:v>
                </c:pt>
                <c:pt idx="2765" formatCode="General">
                  <c:v>83.334060127346106</c:v>
                </c:pt>
                <c:pt idx="2766" formatCode="General">
                  <c:v>83.3512062355843</c:v>
                </c:pt>
                <c:pt idx="2767" formatCode="General">
                  <c:v>83.368401103107274</c:v>
                </c:pt>
                <c:pt idx="2768" formatCode="General">
                  <c:v>83.385645215498741</c:v>
                </c:pt>
                <c:pt idx="2769" formatCode="General">
                  <c:v>83.40293906613509</c:v>
                </c:pt>
                <c:pt idx="2770" formatCode="General">
                  <c:v>83.420283156360782</c:v>
                </c:pt>
                <c:pt idx="2771" formatCode="General">
                  <c:v>83.43767799566848</c:v>
                </c:pt>
                <c:pt idx="2772" formatCode="General">
                  <c:v>83.455124101884692</c:v>
                </c:pt>
                <c:pt idx="2773" formatCode="General">
                  <c:v>83.47262200136079</c:v>
                </c:pt>
                <c:pt idx="2774" formatCode="General">
                  <c:v>83.49017222916963</c:v>
                </c:pt>
                <c:pt idx="2775" formatCode="General">
                  <c:v>83.507775329308032</c:v>
                </c:pt>
                <c:pt idx="2776" formatCode="General">
                  <c:v>83.52543185490542</c:v>
                </c:pt>
                <c:pt idx="2777" formatCode="General">
                  <c:v>83.543142368438581</c:v>
                </c:pt>
                <c:pt idx="2778" formatCode="General">
                  <c:v>83.560907441953091</c:v>
                </c:pt>
                <c:pt idx="2779" formatCode="General">
                  <c:v>83.578727657291395</c:v>
                </c:pt>
                <c:pt idx="2780" formatCode="General">
                  <c:v>83.596603606328031</c:v>
                </c:pt>
                <c:pt idx="2781" formatCode="General">
                  <c:v>83.614535891211929</c:v>
                </c:pt>
                <c:pt idx="2782" formatCode="General">
                  <c:v>83.63252512461645</c:v>
                </c:pt>
                <c:pt idx="2783" formatCode="General">
                  <c:v>83.650571929997199</c:v>
                </c:pt>
                <c:pt idx="2784" formatCode="General">
                  <c:v>83.66867694185801</c:v>
                </c:pt>
                <c:pt idx="2785" formatCode="General">
                  <c:v>83.686840806025273</c:v>
                </c:pt>
                <c:pt idx="2786" formatCode="General">
                  <c:v>83.705064179931313</c:v>
                </c:pt>
                <c:pt idx="2787" formatCode="General">
                  <c:v>83.723347732906561</c:v>
                </c:pt>
                <c:pt idx="2788" formatCode="General">
                  <c:v>83.741692146481583</c:v>
                </c:pt>
                <c:pt idx="2789" formatCode="General">
                  <c:v>83.760098114698721</c:v>
                </c:pt>
                <c:pt idx="2790" formatCode="General">
                  <c:v>83.778566344434054</c:v>
                </c:pt>
                <c:pt idx="2791" formatCode="General">
                  <c:v>83.797097555730332</c:v>
                </c:pt>
                <c:pt idx="2792" formatCode="General">
                  <c:v>83.815692482140534</c:v>
                </c:pt>
                <c:pt idx="2793" formatCode="General">
                  <c:v>83.834351871083484</c:v>
                </c:pt>
                <c:pt idx="2794" formatCode="General">
                  <c:v>83.853076484211286</c:v>
                </c:pt>
                <c:pt idx="2795" formatCode="General">
                  <c:v>83.871867097789405</c:v>
                </c:pt>
                <c:pt idx="2796" formatCode="General">
                  <c:v>83.8907245030898</c:v>
                </c:pt>
                <c:pt idx="2797" formatCode="General">
                  <c:v>83.909649506797777</c:v>
                </c:pt>
                <c:pt idx="2798" formatCode="General">
                  <c:v>83.928642931433032</c:v>
                </c:pt>
                <c:pt idx="2799" formatCode="General">
                  <c:v>83.947705615785523</c:v>
                </c:pt>
                <c:pt idx="2800" formatCode="General">
                  <c:v>83.966838415366951</c:v>
                </c:pt>
                <c:pt idx="2801" formatCode="General">
                  <c:v>83.98604220287821</c:v>
                </c:pt>
                <c:pt idx="2802" formatCode="General">
                  <c:v>84.005317868693894</c:v>
                </c:pt>
                <c:pt idx="2803" formatCode="General">
                  <c:v>84.024666321364393</c:v>
                </c:pt>
                <c:pt idx="2804" formatCode="General">
                  <c:v>84.044088488136353</c:v>
                </c:pt>
                <c:pt idx="2805" formatCode="General">
                  <c:v>84.063585315492404</c:v>
                </c:pt>
                <c:pt idx="2806" formatCode="General">
                  <c:v>84.083157769711036</c:v>
                </c:pt>
                <c:pt idx="2807" formatCode="General">
                  <c:v>84.102806837447545</c:v>
                </c:pt>
                <c:pt idx="2808" formatCode="General">
                  <c:v>84.122533526336952</c:v>
                </c:pt>
                <c:pt idx="2809" formatCode="General">
                  <c:v>84.142338865619891</c:v>
                </c:pt>
                <c:pt idx="2810" formatCode="General">
                  <c:v>84.162223906792889</c:v>
                </c:pt>
                <c:pt idx="2811" formatCode="General">
                  <c:v>84.182189724283603</c:v>
                </c:pt>
                <c:pt idx="2812" formatCode="General">
                  <c:v>84.202237416152741</c:v>
                </c:pt>
                <c:pt idx="2813" formatCode="General">
                  <c:v>84.222368104823659</c:v>
                </c:pt>
                <c:pt idx="2814" formatCode="General">
                  <c:v>84.242582937841163</c:v>
                </c:pt>
                <c:pt idx="2815" formatCode="General">
                  <c:v>84.262883088660629</c:v>
                </c:pt>
                <c:pt idx="2816" formatCode="General">
                  <c:v>84.28326975746954</c:v>
                </c:pt>
                <c:pt idx="2817" formatCode="General">
                  <c:v>84.303744172042187</c:v>
                </c:pt>
                <c:pt idx="2818" formatCode="General">
                  <c:v>84.324307588630276</c:v>
                </c:pt>
                <c:pt idx="2819" formatCode="General">
                  <c:v>84.344961292890176</c:v>
                </c:pt>
                <c:pt idx="2820" formatCode="General">
                  <c:v>84.365706600849521</c:v>
                </c:pt>
                <c:pt idx="2821" formatCode="General">
                  <c:v>84.386544859914864</c:v>
                </c:pt>
                <c:pt idx="2822" formatCode="General">
                  <c:v>84.407477449922382</c:v>
                </c:pt>
                <c:pt idx="2823" formatCode="General">
                  <c:v>84.428505784234346</c:v>
                </c:pt>
                <c:pt idx="2824" formatCode="General">
                  <c:v>84.449631310883277</c:v>
                </c:pt>
                <c:pt idx="2825" formatCode="General">
                  <c:v>84.470855513766864</c:v>
                </c:pt>
                <c:pt idx="2826" formatCode="General">
                  <c:v>84.492179913895896</c:v>
                </c:pt>
                <c:pt idx="2827" formatCode="General">
                  <c:v>84.513606070698629</c:v>
                </c:pt>
                <c:pt idx="2828" formatCode="General">
                  <c:v>84.535135583384246</c:v>
                </c:pt>
                <c:pt idx="2829" formatCode="General">
                  <c:v>84.556770092369149</c:v>
                </c:pt>
                <c:pt idx="2830" formatCode="General">
                  <c:v>84.578511280769177</c:v>
                </c:pt>
                <c:pt idx="2831" formatCode="General">
                  <c:v>84.600360875961982</c:v>
                </c:pt>
                <c:pt idx="2832" formatCode="General">
                  <c:v>84.622320651223376</c:v>
                </c:pt>
                <c:pt idx="2833" formatCode="General">
                  <c:v>84.644392427441787</c:v>
                </c:pt>
                <c:pt idx="2834" formatCode="General">
                  <c:v>84.666578074916004</c:v>
                </c:pt>
                <c:pt idx="2835" formatCode="General">
                  <c:v>84.688879515240401</c:v>
                </c:pt>
                <c:pt idx="2836" formatCode="General">
                  <c:v>84.711298723283633</c:v>
                </c:pt>
                <c:pt idx="2837" formatCode="General">
                  <c:v>84.733837729265971</c:v>
                </c:pt>
                <c:pt idx="2838" formatCode="General">
                  <c:v>84.75649862094177</c:v>
                </c:pt>
                <c:pt idx="2839" formatCode="General">
                  <c:v>84.77928354589325</c:v>
                </c:pt>
                <c:pt idx="2840" formatCode="General">
                  <c:v>84.80219471394274</c:v>
                </c:pt>
                <c:pt idx="2841" formatCode="General">
                  <c:v>84.825234399691212</c:v>
                </c:pt>
                <c:pt idx="2842" formatCode="General">
                  <c:v>84.848404945190623</c:v>
                </c:pt>
                <c:pt idx="2843" formatCode="General">
                  <c:v>84.871708762759539</c:v>
                </c:pt>
                <c:pt idx="2844" formatCode="General">
                  <c:v>84.895148337950772</c:v>
                </c:pt>
                <c:pt idx="2845" formatCode="General">
                  <c:v>84.918726232681806</c:v>
                </c:pt>
                <c:pt idx="2846" formatCode="General">
                  <c:v>84.942445088538562</c:v>
                </c:pt>
                <c:pt idx="2847" formatCode="General">
                  <c:v>84.966307630264609</c:v>
                </c:pt>
                <c:pt idx="2848" formatCode="General">
                  <c:v>84.990316669448603</c:v>
                </c:pt>
                <c:pt idx="2849" formatCode="General">
                  <c:v>85.014475108423753</c:v>
                </c:pt>
                <c:pt idx="2850" formatCode="General">
                  <c:v>85.038785944394661</c:v>
                </c:pt>
                <c:pt idx="2851" formatCode="General">
                  <c:v>85.063252273807578</c:v>
                </c:pt>
                <c:pt idx="2852" formatCode="General">
                  <c:v>85.087877296981915</c:v>
                </c:pt>
                <c:pt idx="2853" formatCode="General">
                  <c:v>85.112664323022599</c:v>
                </c:pt>
                <c:pt idx="2854" formatCode="General">
                  <c:v>85.137616775033877</c:v>
                </c:pt>
                <c:pt idx="2855" formatCode="General">
                  <c:v>85.162738195657553</c:v>
                </c:pt>
                <c:pt idx="2856" formatCode="General">
                  <c:v>85.188032252961037</c:v>
                </c:pt>
                <c:pt idx="2857" formatCode="General">
                  <c:v>85.213502746701835</c:v>
                </c:pt>
                <c:pt idx="2858" formatCode="General">
                  <c:v>85.239153614998841</c:v>
                </c:pt>
                <c:pt idx="2859" formatCode="General">
                  <c:v>85.26498894144278</c:v>
                </c:pt>
                <c:pt idx="2860" formatCode="General">
                  <c:v>85.291012962681677</c:v>
                </c:pt>
                <c:pt idx="2861" formatCode="General">
                  <c:v>85.31723007652063</c:v>
                </c:pt>
                <c:pt idx="2862" formatCode="General">
                  <c:v>85.343644850579125</c:v>
                </c:pt>
                <c:pt idx="2863" formatCode="General">
                  <c:v>85.370262031553111</c:v>
                </c:pt>
                <c:pt idx="2864" formatCode="General">
                  <c:v>85.397086555134649</c:v>
                </c:pt>
                <c:pt idx="2865" formatCode="General">
                  <c:v>85.424123556646535</c:v>
                </c:pt>
                <c:pt idx="2866" formatCode="General">
                  <c:v>85.451378382455957</c:v>
                </c:pt>
                <c:pt idx="2867" formatCode="General">
                  <c:v>85.478856602237855</c:v>
                </c:pt>
                <c:pt idx="2868" formatCode="General">
                  <c:v>85.506564022166458</c:v>
                </c:pt>
                <c:pt idx="2869" formatCode="General">
                  <c:v>85.534506699122105</c:v>
                </c:pt>
                <c:pt idx="2870" formatCode="General">
                  <c:v>85.562690956010215</c:v>
                </c:pt>
                <c:pt idx="2871" formatCode="General">
                  <c:v>85.591123398300482</c:v>
                </c:pt>
                <c:pt idx="2872" formatCode="General">
                  <c:v>85.619810931907011</c:v>
                </c:pt>
                <c:pt idx="2873" formatCode="General">
                  <c:v>85.648760782544244</c:v>
                </c:pt>
                <c:pt idx="2874" formatCode="General">
                  <c:v>85.677980516710036</c:v>
                </c:pt>
                <c:pt idx="2875" formatCode="General">
                  <c:v>85.707478064465832</c:v>
                </c:pt>
                <c:pt idx="2876" formatCode="General">
                  <c:v>85.73726174420527</c:v>
                </c:pt>
                <c:pt idx="2877" formatCode="General">
                  <c:v>85.767340289626958</c:v>
                </c:pt>
                <c:pt idx="2878" formatCode="General">
                  <c:v>85.797722879155302</c:v>
                </c:pt>
                <c:pt idx="2879" formatCode="General">
                  <c:v>85.828419168086114</c:v>
                </c:pt>
                <c:pt idx="2880" formatCode="General">
                  <c:v>85.85943932377107</c:v>
                </c:pt>
                <c:pt idx="2881" formatCode="General">
                  <c:v>85.890794064198317</c:v>
                </c:pt>
                <c:pt idx="2882" formatCode="General">
                  <c:v>85.922494700378493</c:v>
                </c:pt>
                <c:pt idx="2883" formatCode="General">
                  <c:v>85.954553183003355</c:v>
                </c:pt>
                <c:pt idx="2884" formatCode="General">
                  <c:v>85.98698215391434</c:v>
                </c:pt>
                <c:pt idx="2885" formatCode="General">
                  <c:v>86.019795002999928</c:v>
                </c:pt>
                <c:pt idx="2886" formatCode="General">
                  <c:v>86.053005931236513</c:v>
                </c:pt>
                <c:pt idx="2887" formatCode="General">
                  <c:v>86.086630020701321</c:v>
                </c:pt>
                <c:pt idx="2888" formatCode="General">
                  <c:v>86.120683312521507</c:v>
                </c:pt>
                <c:pt idx="2889" formatCode="General">
                  <c:v>86.155182893884145</c:v>
                </c:pt>
                <c:pt idx="2890" formatCode="General">
                  <c:v>86.190146995425224</c:v>
                </c:pt>
                <c:pt idx="2891" formatCode="General">
                  <c:v>86.225595100548659</c:v>
                </c:pt>
                <c:pt idx="2892" formatCode="General">
                  <c:v>86.261548068506201</c:v>
                </c:pt>
                <c:pt idx="2893" formatCode="General">
                  <c:v>86.298028273411163</c:v>
                </c:pt>
                <c:pt idx="2894" formatCode="General">
                  <c:v>86.33505976177527</c:v>
                </c:pt>
                <c:pt idx="2895" formatCode="General">
                  <c:v>86.372668431669283</c:v>
                </c:pt>
                <c:pt idx="2896" formatCode="General">
                  <c:v>86.410882237240003</c:v>
                </c:pt>
                <c:pt idx="2897" formatCode="General">
                  <c:v>86.44973142310026</c:v>
                </c:pt>
                <c:pt idx="2898" formatCode="General">
                  <c:v>86.489248794090301</c:v>
                </c:pt>
                <c:pt idx="2899" formatCode="General">
                  <c:v>86.52947002714356</c:v>
                </c:pt>
                <c:pt idx="2900" formatCode="General">
                  <c:v>86.570434033556026</c:v>
                </c:pt>
                <c:pt idx="2901" formatCode="General">
                  <c:v>86.612183381960094</c:v>
                </c:pt>
                <c:pt idx="2902" formatCode="General">
                  <c:v>86.654764794883462</c:v>
                </c:pt>
                <c:pt idx="2903" formatCode="General">
                  <c:v>86.698229735126162</c:v>
                </c:pt>
                <c:pt idx="2904" formatCode="General">
                  <c:v>86.742635102591009</c:v>
                </c:pt>
                <c:pt idx="2905" formatCode="General">
                  <c:v>86.788044068038559</c:v>
                </c:pt>
                <c:pt idx="2906" formatCode="General">
                  <c:v>86.834527078062933</c:v>
                </c:pt>
                <c:pt idx="2907" formatCode="General">
                  <c:v>86.88216307620219</c:v>
                </c:pt>
                <c:pt idx="2908" formatCode="General">
                  <c:v>86.931040999691731</c:v>
                </c:pt>
                <c:pt idx="2909" formatCode="General">
                  <c:v>86.981261631715952</c:v>
                </c:pt>
                <c:pt idx="2910" formatCode="General">
                  <c:v>87.032939917823626</c:v>
                </c:pt>
                <c:pt idx="2911" formatCode="General">
                  <c:v>87.086207896662017</c:v>
                </c:pt>
                <c:pt idx="2912" formatCode="General">
                  <c:v>87.141218456071059</c:v>
                </c:pt>
                <c:pt idx="2913" formatCode="General">
                  <c:v>87.198150216809822</c:v>
                </c:pt>
                <c:pt idx="2914" formatCode="General">
                  <c:v>87.257213986104816</c:v>
                </c:pt>
                <c:pt idx="2915" formatCode="General">
                  <c:v>87.318661443497902</c:v>
                </c:pt>
                <c:pt idx="2916" formatCode="General">
                  <c:v>87.382797078739813</c:v>
                </c:pt>
                <c:pt idx="2917" formatCode="General">
                  <c:v>87.44999500092807</c:v>
                </c:pt>
                <c:pt idx="2918" formatCode="General">
                  <c:v>87.52072328416331</c:v>
                </c:pt>
                <c:pt idx="2919" formatCode="General">
                  <c:v>87.595580426268057</c:v>
                </c:pt>
                <c:pt idx="2920" formatCode="General">
                  <c:v>87.67535218503906</c:v>
                </c:pt>
                <c:pt idx="2921" formatCode="General">
                  <c:v>87.761104658247021</c:v>
                </c:pt>
                <c:pt idx="2922" formatCode="General">
                  <c:v>87.854346477434731</c:v>
                </c:pt>
                <c:pt idx="2923" formatCode="General">
                  <c:v>87.957335204528803</c:v>
                </c:pt>
                <c:pt idx="2924" formatCode="General">
                  <c:v>88.073723484240716</c:v>
                </c:pt>
                <c:pt idx="2925" formatCode="General">
                  <c:v>88.21015931912828</c:v>
                </c:pt>
                <c:pt idx="2926" formatCode="General">
                  <c:v>88.381448707667417</c:v>
                </c:pt>
                <c:pt idx="2927" formatCode="General">
                  <c:v>88.640253163856997</c:v>
                </c:pt>
              </c:numCache>
            </c:numRef>
          </c:xVal>
          <c:yVal>
            <c:numRef>
              <c:f>Univariate!UV_QQ_Beta</c:f>
              <c:numCache>
                <c:formatCode>0.0</c:formatCode>
                <c:ptCount val="2928"/>
                <c:pt idx="0">
                  <c:v>39.448460295872607</c:v>
                </c:pt>
                <c:pt idx="1">
                  <c:v>40.56624943156524</c:v>
                </c:pt>
                <c:pt idx="2">
                  <c:v>41.215297597931318</c:v>
                </c:pt>
                <c:pt idx="3">
                  <c:v>41.696970951340418</c:v>
                </c:pt>
                <c:pt idx="4">
                  <c:v>42.0880595697544</c:v>
                </c:pt>
                <c:pt idx="5">
                  <c:v>42.42117593155789</c:v>
                </c:pt>
                <c:pt idx="6">
                  <c:v>42.713530777977944</c:v>
                </c:pt>
                <c:pt idx="7">
                  <c:v>42.975427688540918</c:v>
                </c:pt>
                <c:pt idx="8">
                  <c:v>43.213572300642269</c:v>
                </c:pt>
                <c:pt idx="9">
                  <c:v>43.432597116148941</c:v>
                </c:pt>
                <c:pt idx="10">
                  <c:v>43.635849472960629</c:v>
                </c:pt>
                <c:pt idx="11">
                  <c:v>43.825834439274118</c:v>
                </c:pt>
                <c:pt idx="12">
                  <c:v>44.004480337995417</c:v>
                </c:pt>
                <c:pt idx="13">
                  <c:v>44.173306299159719</c:v>
                </c:pt>
                <c:pt idx="14">
                  <c:v>44.333532493399431</c:v>
                </c:pt>
                <c:pt idx="15">
                  <c:v>44.486155213666372</c:v>
                </c:pt>
                <c:pt idx="16">
                  <c:v>44.631999534922855</c:v>
                </c:pt>
                <c:pt idx="17">
                  <c:v>44.771757186368177</c:v>
                </c:pt>
                <c:pt idx="18">
                  <c:v>44.906014387451044</c:v>
                </c:pt>
                <c:pt idx="19">
                  <c:v>45.035272700343327</c:v>
                </c:pt>
                <c:pt idx="20">
                  <c:v>45.159964915511232</c:v>
                </c:pt>
                <c:pt idx="21">
                  <c:v>45.280467335591581</c:v>
                </c:pt>
                <c:pt idx="22">
                  <c:v>45.397109402056884</c:v>
                </c:pt>
                <c:pt idx="23">
                  <c:v>45.510181330876541</c:v>
                </c:pt>
                <c:pt idx="24">
                  <c:v>45.619940235355074</c:v>
                </c:pt>
                <c:pt idx="25">
                  <c:v>45.72661508481913</c:v>
                </c:pt>
                <c:pt idx="26">
                  <c:v>45.830410757056327</c:v>
                </c:pt>
                <c:pt idx="27">
                  <c:v>45.93151137777717</c:v>
                </c:pt>
                <c:pt idx="28">
                  <c:v>46.030083093681057</c:v>
                </c:pt>
                <c:pt idx="29">
                  <c:v>46.126276391526261</c:v>
                </c:pt>
                <c:pt idx="30">
                  <c:v>46.22022805027396</c:v>
                </c:pt>
                <c:pt idx="31">
                  <c:v>46.31206279439197</c:v>
                </c:pt>
                <c:pt idx="32">
                  <c:v>46.4018947020257</c:v>
                </c:pt>
                <c:pt idx="33">
                  <c:v>46.489828410748302</c:v>
                </c:pt>
                <c:pt idx="34">
                  <c:v>46.57596015511578</c:v>
                </c:pt>
                <c:pt idx="35">
                  <c:v>46.66037866364892</c:v>
                </c:pt>
                <c:pt idx="36">
                  <c:v>46.743165937682377</c:v>
                </c:pt>
                <c:pt idx="37">
                  <c:v>46.824397930426805</c:v>
                </c:pt>
                <c:pt idx="38">
                  <c:v>46.904145141330488</c:v>
                </c:pt>
                <c:pt idx="39">
                  <c:v>46.982473138216385</c:v>
                </c:pt>
                <c:pt idx="40">
                  <c:v>47.059443017565094</c:v>
                </c:pt>
                <c:pt idx="41">
                  <c:v>47.135111811607928</c:v>
                </c:pt>
                <c:pt idx="42">
                  <c:v>47.209532849502025</c:v>
                </c:pt>
                <c:pt idx="43">
                  <c:v>47.282756078718847</c:v>
                </c:pt>
                <c:pt idx="44">
                  <c:v>47.354828351837128</c:v>
                </c:pt>
                <c:pt idx="45">
                  <c:v>47.425793683153671</c:v>
                </c:pt>
                <c:pt idx="46">
                  <c:v>47.495693478877726</c:v>
                </c:pt>
                <c:pt idx="47">
                  <c:v>47.564566744135007</c:v>
                </c:pt>
                <c:pt idx="48">
                  <c:v>47.632450269553907</c:v>
                </c:pt>
                <c:pt idx="49">
                  <c:v>47.699378799824814</c:v>
                </c:pt>
                <c:pt idx="50">
                  <c:v>47.76538518630138</c:v>
                </c:pt>
                <c:pt idx="51">
                  <c:v>47.830500525438921</c:v>
                </c:pt>
                <c:pt idx="52">
                  <c:v>47.894754284632477</c:v>
                </c:pt>
                <c:pt idx="53">
                  <c:v>47.958174416818323</c:v>
                </c:pt>
                <c:pt idx="54">
                  <c:v>48.020787465032519</c:v>
                </c:pt>
                <c:pt idx="55">
                  <c:v>48.082618657973853</c:v>
                </c:pt>
                <c:pt idx="56">
                  <c:v>48.143691997492418</c:v>
                </c:pt>
                <c:pt idx="57">
                  <c:v>48.204030338816324</c:v>
                </c:pt>
                <c:pt idx="58">
                  <c:v>48.263655464234319</c:v>
                </c:pt>
                <c:pt idx="59">
                  <c:v>48.322588150870658</c:v>
                </c:pt>
                <c:pt idx="60">
                  <c:v>48.380848233116481</c:v>
                </c:pt>
                <c:pt idx="61">
                  <c:v>48.43845466022016</c:v>
                </c:pt>
                <c:pt idx="62">
                  <c:v>48.495425549484182</c:v>
                </c:pt>
                <c:pt idx="63">
                  <c:v>48.551778235468433</c:v>
                </c:pt>
                <c:pt idx="64">
                  <c:v>48.607529315557493</c:v>
                </c:pt>
                <c:pt idx="65">
                  <c:v>48.66269469221276</c:v>
                </c:pt>
                <c:pt idx="66">
                  <c:v>48.717289612197177</c:v>
                </c:pt>
                <c:pt idx="67">
                  <c:v>48.771328703031656</c:v>
                </c:pt>
                <c:pt idx="68">
                  <c:v>48.82482600691646</c:v>
                </c:pt>
                <c:pt idx="69">
                  <c:v>48.877795012328207</c:v>
                </c:pt>
                <c:pt idx="70">
                  <c:v>48.93024868348266</c:v>
                </c:pt>
                <c:pt idx="71">
                  <c:v>48.982199487835743</c:v>
                </c:pt>
                <c:pt idx="72">
                  <c:v>49.033659421778715</c:v>
                </c:pt>
                <c:pt idx="73">
                  <c:v>49.084640034669498</c:v>
                </c:pt>
                <c:pt idx="74">
                  <c:v>49.13515245132875</c:v>
                </c:pt>
                <c:pt idx="75">
                  <c:v>49.185207393118198</c:v>
                </c:pt>
                <c:pt idx="76">
                  <c:v>49.234815197707931</c:v>
                </c:pt>
                <c:pt idx="77">
                  <c:v>49.283985837630368</c:v>
                </c:pt>
                <c:pt idx="78">
                  <c:v>49.332728937709859</c:v>
                </c:pt>
                <c:pt idx="79">
                  <c:v>49.381053791449645</c:v>
                </c:pt>
                <c:pt idx="80">
                  <c:v>49.428969376450631</c:v>
                </c:pt>
                <c:pt idx="81">
                  <c:v>49.476484368930642</c:v>
                </c:pt>
                <c:pt idx="82">
                  <c:v>49.523607157406886</c:v>
                </c:pt>
                <c:pt idx="83">
                  <c:v>49.57034585559942</c:v>
                </c:pt>
                <c:pt idx="84">
                  <c:v>49.616708314608687</c:v>
                </c:pt>
                <c:pt idx="85">
                  <c:v>49.662702134416136</c:v>
                </c:pt>
                <c:pt idx="86">
                  <c:v>49.708334674752962</c:v>
                </c:pt>
                <c:pt idx="87">
                  <c:v>49.753613065378488</c:v>
                </c:pt>
                <c:pt idx="88">
                  <c:v>49.798544215806778</c:v>
                </c:pt>
                <c:pt idx="89">
                  <c:v>49.843134824516852</c:v>
                </c:pt>
                <c:pt idx="90">
                  <c:v>49.887391387679401</c:v>
                </c:pt>
                <c:pt idx="91">
                  <c:v>49.931320207430481</c:v>
                </c:pt>
                <c:pt idx="92">
                  <c:v>49.974927399720258</c:v>
                </c:pt>
                <c:pt idx="93">
                  <c:v>50.018218901763184</c:v>
                </c:pt>
                <c:pt idx="94">
                  <c:v>50.061200479113666</c:v>
                </c:pt>
                <c:pt idx="95">
                  <c:v>50.103877732389911</c:v>
                </c:pt>
                <c:pt idx="96">
                  <c:v>50.146256103666921</c:v>
                </c:pt>
                <c:pt idx="97">
                  <c:v>50.188340882558194</c:v>
                </c:pt>
                <c:pt idx="98">
                  <c:v>50.230137212004266</c:v>
                </c:pt>
                <c:pt idx="99">
                  <c:v>50.271650093785055</c:v>
                </c:pt>
                <c:pt idx="100">
                  <c:v>50.312884393771867</c:v>
                </c:pt>
                <c:pt idx="101">
                  <c:v>50.353844846933818</c:v>
                </c:pt>
                <c:pt idx="102">
                  <c:v>50.394536062112373</c:v>
                </c:pt>
                <c:pt idx="103">
                  <c:v>50.43496252657701</c:v>
                </c:pt>
                <c:pt idx="104">
                  <c:v>50.475128610373964</c:v>
                </c:pt>
                <c:pt idx="105">
                  <c:v>50.515038570479419</c:v>
                </c:pt>
                <c:pt idx="106">
                  <c:v>50.554696554767567</c:v>
                </c:pt>
                <c:pt idx="107">
                  <c:v>50.594106605803695</c:v>
                </c:pt>
                <c:pt idx="108">
                  <c:v>50.633272664471207</c:v>
                </c:pt>
                <c:pt idx="109">
                  <c:v>50.672198573441719</c:v>
                </c:pt>
                <c:pt idx="110">
                  <c:v>50.710888080495998</c:v>
                </c:pt>
                <c:pt idx="111">
                  <c:v>50.749344841703781</c:v>
                </c:pt>
                <c:pt idx="112">
                  <c:v>50.787572424469403</c:v>
                </c:pt>
                <c:pt idx="113">
                  <c:v>50.82557431045025</c:v>
                </c:pt>
                <c:pt idx="114">
                  <c:v>50.863353898354262</c:v>
                </c:pt>
                <c:pt idx="115">
                  <c:v>50.900914506622641</c:v>
                </c:pt>
                <c:pt idx="116">
                  <c:v>50.938259376003302</c:v>
                </c:pt>
                <c:pt idx="117">
                  <c:v>50.975391672020486</c:v>
                </c:pt>
                <c:pt idx="118">
                  <c:v>51.012314487345591</c:v>
                </c:pt>
                <c:pt idx="119">
                  <c:v>51.049030844073918</c:v>
                </c:pt>
                <c:pt idx="120">
                  <c:v>51.085543695911809</c:v>
                </c:pt>
                <c:pt idx="121">
                  <c:v>51.121855930278521</c:v>
                </c:pt>
                <c:pt idx="122">
                  <c:v>51.157970370326659</c:v>
                </c:pt>
                <c:pt idx="123">
                  <c:v>51.193889776885186</c:v>
                </c:pt>
                <c:pt idx="124">
                  <c:v>51.229616850328327</c:v>
                </c:pt>
                <c:pt idx="125">
                  <c:v>51.265154232374002</c:v>
                </c:pt>
                <c:pt idx="126">
                  <c:v>51.300504507814793</c:v>
                </c:pt>
                <c:pt idx="127">
                  <c:v>51.335670206184616</c:v>
                </c:pt>
                <c:pt idx="128">
                  <c:v>51.370653803363965</c:v>
                </c:pt>
                <c:pt idx="129">
                  <c:v>51.405457723126268</c:v>
                </c:pt>
                <c:pt idx="130">
                  <c:v>51.440084338628274</c:v>
                </c:pt>
                <c:pt idx="131">
                  <c:v>51.474535973846614</c:v>
                </c:pt>
                <c:pt idx="132">
                  <c:v>51.508814904963046</c:v>
                </c:pt>
                <c:pt idx="133">
                  <c:v>51.542923361700502</c:v>
                </c:pt>
                <c:pt idx="134">
                  <c:v>51.576863528612094</c:v>
                </c:pt>
                <c:pt idx="135">
                  <c:v>51.610637546325066</c:v>
                </c:pt>
                <c:pt idx="136">
                  <c:v>51.644247512741522</c:v>
                </c:pt>
                <c:pt idx="137">
                  <c:v>51.677695484197855</c:v>
                </c:pt>
                <c:pt idx="138">
                  <c:v>51.71098347658446</c:v>
                </c:pt>
                <c:pt idx="139">
                  <c:v>51.744113466427464</c:v>
                </c:pt>
                <c:pt idx="140">
                  <c:v>51.777087391933946</c:v>
                </c:pt>
                <c:pt idx="141">
                  <c:v>51.809907154002275</c:v>
                </c:pt>
                <c:pt idx="142">
                  <c:v>51.842574617198686</c:v>
                </c:pt>
                <c:pt idx="143">
                  <c:v>51.87509161070183</c:v>
                </c:pt>
                <c:pt idx="144">
                  <c:v>51.907459929216202</c:v>
                </c:pt>
                <c:pt idx="145">
                  <c:v>51.939681333855958</c:v>
                </c:pt>
                <c:pt idx="146">
                  <c:v>51.971757553000067</c:v>
                </c:pt>
                <c:pt idx="147">
                  <c:v>52.003690283120079</c:v>
                </c:pt>
                <c:pt idx="148">
                  <c:v>52.035481189581468</c:v>
                </c:pt>
                <c:pt idx="149">
                  <c:v>52.067131907419594</c:v>
                </c:pt>
                <c:pt idx="150">
                  <c:v>52.098644042091259</c:v>
                </c:pt>
                <c:pt idx="151">
                  <c:v>52.1300191702028</c:v>
                </c:pt>
                <c:pt idx="152">
                  <c:v>52.161258840215517</c:v>
                </c:pt>
                <c:pt idx="153">
                  <c:v>52.192364573129389</c:v>
                </c:pt>
                <c:pt idx="154">
                  <c:v>52.223337863145844</c:v>
                </c:pt>
                <c:pt idx="155">
                  <c:v>52.254180178310328</c:v>
                </c:pt>
                <c:pt idx="156">
                  <c:v>52.284892961135441</c:v>
                </c:pt>
                <c:pt idx="157">
                  <c:v>52.315477629205382</c:v>
                </c:pt>
                <c:pt idx="158">
                  <c:v>52.345935575762255</c:v>
                </c:pt>
                <c:pt idx="159">
                  <c:v>52.376268170275083</c:v>
                </c:pt>
                <c:pt idx="160">
                  <c:v>52.406476758991971</c:v>
                </c:pt>
                <c:pt idx="161">
                  <c:v>52.436562665476117</c:v>
                </c:pt>
                <c:pt idx="162">
                  <c:v>52.466527191126154</c:v>
                </c:pt>
                <c:pt idx="163">
                  <c:v>52.496371615681554</c:v>
                </c:pt>
                <c:pt idx="164">
                  <c:v>52.526097197713334</c:v>
                </c:pt>
                <c:pt idx="165">
                  <c:v>52.555705175100883</c:v>
                </c:pt>
                <c:pt idx="166">
                  <c:v>52.585196765495077</c:v>
                </c:pt>
                <c:pt idx="167">
                  <c:v>52.614573166768494</c:v>
                </c:pt>
                <c:pt idx="168">
                  <c:v>52.643835557452817</c:v>
                </c:pt>
                <c:pt idx="169">
                  <c:v>52.672985097164116</c:v>
                </c:pt>
                <c:pt idx="170">
                  <c:v>52.702022927016301</c:v>
                </c:pt>
                <c:pt idx="171">
                  <c:v>52.730950170023206</c:v>
                </c:pt>
                <c:pt idx="172">
                  <c:v>52.759767931489556</c:v>
                </c:pt>
                <c:pt idx="173">
                  <c:v>52.788477299391374</c:v>
                </c:pt>
                <c:pt idx="174">
                  <c:v>52.817079344746027</c:v>
                </c:pt>
                <c:pt idx="175">
                  <c:v>52.84557512197226</c:v>
                </c:pt>
                <c:pt idx="176">
                  <c:v>52.873965669240647</c:v>
                </c:pt>
                <c:pt idx="177">
                  <c:v>52.902252008814685</c:v>
                </c:pt>
                <c:pt idx="178">
                  <c:v>52.930435147382781</c:v>
                </c:pt>
                <c:pt idx="179">
                  <c:v>52.958516076381585</c:v>
                </c:pt>
                <c:pt idx="180">
                  <c:v>52.986495772310832</c:v>
                </c:pt>
                <c:pt idx="181">
                  <c:v>53.014375197039854</c:v>
                </c:pt>
                <c:pt idx="182">
                  <c:v>53.042155298106366</c:v>
                </c:pt>
                <c:pt idx="183">
                  <c:v>53.069837009007344</c:v>
                </c:pt>
                <c:pt idx="184">
                  <c:v>53.097421249482565</c:v>
                </c:pt>
                <c:pt idx="185">
                  <c:v>53.124908925790891</c:v>
                </c:pt>
                <c:pt idx="186">
                  <c:v>53.152300930979507</c:v>
                </c:pt>
                <c:pt idx="187">
                  <c:v>53.179598145146443</c:v>
                </c:pt>
                <c:pt idx="188">
                  <c:v>53.206801435696434</c:v>
                </c:pt>
                <c:pt idx="189">
                  <c:v>53.23391165759044</c:v>
                </c:pt>
                <c:pt idx="190">
                  <c:v>53.260929653588946</c:v>
                </c:pt>
                <c:pt idx="191">
                  <c:v>53.287856254489277</c:v>
                </c:pt>
                <c:pt idx="192">
                  <c:v>53.314692279357061</c:v>
                </c:pt>
                <c:pt idx="193">
                  <c:v>53.341438535752047</c:v>
                </c:pt>
                <c:pt idx="194">
                  <c:v>53.368095819948429</c:v>
                </c:pt>
                <c:pt idx="195">
                  <c:v>53.394664917149854</c:v>
                </c:pt>
                <c:pt idx="196">
                  <c:v>53.421146601699242</c:v>
                </c:pt>
                <c:pt idx="197">
                  <c:v>53.447541637283535</c:v>
                </c:pt>
                <c:pt idx="198">
                  <c:v>53.473850777133705</c:v>
                </c:pt>
                <c:pt idx="199">
                  <c:v>53.50007476421986</c:v>
                </c:pt>
                <c:pt idx="200">
                  <c:v>53.526214331441864</c:v>
                </c:pt>
                <c:pt idx="201">
                  <c:v>53.552270201815418</c:v>
                </c:pt>
                <c:pt idx="202">
                  <c:v>53.578243088653849</c:v>
                </c:pt>
                <c:pt idx="203">
                  <c:v>53.60413369574561</c:v>
                </c:pt>
                <c:pt idx="204">
                  <c:v>53.629942717527754</c:v>
                </c:pt>
                <c:pt idx="205">
                  <c:v>53.65567083925535</c:v>
                </c:pt>
                <c:pt idx="206">
                  <c:v>53.681318737167047</c:v>
                </c:pt>
                <c:pt idx="207">
                  <c:v>53.706887078646893</c:v>
                </c:pt>
                <c:pt idx="208">
                  <c:v>53.732376522382424</c:v>
                </c:pt>
                <c:pt idx="209">
                  <c:v>53.757787718519239</c:v>
                </c:pt>
                <c:pt idx="210">
                  <c:v>53.783121308812063</c:v>
                </c:pt>
                <c:pt idx="211">
                  <c:v>53.808377926772508</c:v>
                </c:pt>
                <c:pt idx="212">
                  <c:v>53.833558197813417</c:v>
                </c:pt>
                <c:pt idx="213">
                  <c:v>53.858662739390155</c:v>
                </c:pt>
                <c:pt idx="214">
                  <c:v>53.883692161138654</c:v>
                </c:pt>
                <c:pt idx="215">
                  <c:v>53.908647065010598</c:v>
                </c:pt>
                <c:pt idx="216">
                  <c:v>53.933528045405424</c:v>
                </c:pt>
                <c:pt idx="217">
                  <c:v>53.958335689299687</c:v>
                </c:pt>
                <c:pt idx="218">
                  <c:v>53.983070576373478</c:v>
                </c:pt>
                <c:pt idx="219">
                  <c:v>54.007733279134172</c:v>
                </c:pt>
                <c:pt idx="220">
                  <c:v>54.032324363037546</c:v>
                </c:pt>
                <c:pt idx="221">
                  <c:v>54.05684438660623</c:v>
                </c:pt>
                <c:pt idx="222">
                  <c:v>54.08129390154572</c:v>
                </c:pt>
                <c:pt idx="223">
                  <c:v>54.105673452857957</c:v>
                </c:pt>
                <c:pt idx="224">
                  <c:v>54.129983578952391</c:v>
                </c:pt>
                <c:pt idx="225">
                  <c:v>54.154224811754887</c:v>
                </c:pt>
                <c:pt idx="226">
                  <c:v>54.178397676814171</c:v>
                </c:pt>
                <c:pt idx="227">
                  <c:v>54.202502693406245</c:v>
                </c:pt>
                <c:pt idx="228">
                  <c:v>54.226540374636514</c:v>
                </c:pt>
                <c:pt idx="229">
                  <c:v>54.250511227539896</c:v>
                </c:pt>
                <c:pt idx="230">
                  <c:v>54.274415753178801</c:v>
                </c:pt>
                <c:pt idx="231">
                  <c:v>54.298254446739158</c:v>
                </c:pt>
                <c:pt idx="232">
                  <c:v>54.3220277976245</c:v>
                </c:pt>
                <c:pt idx="233">
                  <c:v>54.345736289548114</c:v>
                </c:pt>
                <c:pt idx="234">
                  <c:v>54.369380400623356</c:v>
                </c:pt>
                <c:pt idx="235">
                  <c:v>54.39296060345211</c:v>
                </c:pt>
                <c:pt idx="236">
                  <c:v>54.416477365211577</c:v>
                </c:pt>
                <c:pt idx="237">
                  <c:v>54.439931147739202</c:v>
                </c:pt>
                <c:pt idx="238">
                  <c:v>54.463322407616047</c:v>
                </c:pt>
                <c:pt idx="239">
                  <c:v>54.486651596248436</c:v>
                </c:pt>
                <c:pt idx="240">
                  <c:v>54.509919159948026</c:v>
                </c:pt>
                <c:pt idx="241">
                  <c:v>54.533125540010325</c:v>
                </c:pt>
                <c:pt idx="242">
                  <c:v>54.556271172791632</c:v>
                </c:pt>
                <c:pt idx="243">
                  <c:v>54.579356489784544</c:v>
                </c:pt>
                <c:pt idx="244">
                  <c:v>54.602381917691964</c:v>
                </c:pt>
                <c:pt idx="245">
                  <c:v>54.625347878499696</c:v>
                </c:pt>
                <c:pt idx="246">
                  <c:v>54.648254789547643</c:v>
                </c:pt>
                <c:pt idx="247">
                  <c:v>54.671103063599688</c:v>
                </c:pt>
                <c:pt idx="248">
                  <c:v>54.693893108912135</c:v>
                </c:pt>
                <c:pt idx="249">
                  <c:v>54.71662532930101</c:v>
                </c:pt>
                <c:pt idx="250">
                  <c:v>54.739300124207986</c:v>
                </c:pt>
                <c:pt idx="251">
                  <c:v>54.761917888765062</c:v>
                </c:pt>
                <c:pt idx="252">
                  <c:v>54.784479013858103</c:v>
                </c:pt>
                <c:pt idx="253">
                  <c:v>54.806983886189144</c:v>
                </c:pt>
                <c:pt idx="254">
                  <c:v>54.82943288833755</c:v>
                </c:pt>
                <c:pt idx="255">
                  <c:v>54.851826398820087</c:v>
                </c:pt>
                <c:pt idx="256">
                  <c:v>54.87416479214977</c:v>
                </c:pt>
                <c:pt idx="257">
                  <c:v>54.896448438893771</c:v>
                </c:pt>
                <c:pt idx="258">
                  <c:v>54.918677705730211</c:v>
                </c:pt>
                <c:pt idx="259">
                  <c:v>54.940852955503843</c:v>
                </c:pt>
                <c:pt idx="260">
                  <c:v>54.962974547280872</c:v>
                </c:pt>
                <c:pt idx="261">
                  <c:v>54.985042836402684</c:v>
                </c:pt>
                <c:pt idx="262">
                  <c:v>55.007058174538614</c:v>
                </c:pt>
                <c:pt idx="263">
                  <c:v>55.029020909737824</c:v>
                </c:pt>
                <c:pt idx="264">
                  <c:v>55.050931386480158</c:v>
                </c:pt>
                <c:pt idx="265">
                  <c:v>55.072789945726235</c:v>
                </c:pt>
                <c:pt idx="266">
                  <c:v>55.094596924966496</c:v>
                </c:pt>
                <c:pt idx="267">
                  <c:v>55.116352658269491</c:v>
                </c:pt>
                <c:pt idx="268">
                  <c:v>55.138057476329315</c:v>
                </c:pt>
                <c:pt idx="269">
                  <c:v>55.159711706512127</c:v>
                </c:pt>
                <c:pt idx="270">
                  <c:v>55.181315672901931</c:v>
                </c:pt>
                <c:pt idx="271">
                  <c:v>55.202869696345573</c:v>
                </c:pt>
                <c:pt idx="272">
                  <c:v>55.224374094496909</c:v>
                </c:pt>
                <c:pt idx="273">
                  <c:v>55.245829181860231</c:v>
                </c:pt>
                <c:pt idx="274">
                  <c:v>55.267235269832895</c:v>
                </c:pt>
                <c:pt idx="275">
                  <c:v>55.288592666747384</c:v>
                </c:pt>
                <c:pt idx="276">
                  <c:v>55.309901677912407</c:v>
                </c:pt>
                <c:pt idx="277">
                  <c:v>55.331162605653518</c:v>
                </c:pt>
                <c:pt idx="278">
                  <c:v>55.352375749352923</c:v>
                </c:pt>
                <c:pt idx="279">
                  <c:v>55.373541405488623</c:v>
                </c:pt>
                <c:pt idx="280">
                  <c:v>55.394659867672985</c:v>
                </c:pt>
                <c:pt idx="281">
                  <c:v>55.415731426690527</c:v>
                </c:pt>
                <c:pt idx="282">
                  <c:v>55.436756370535221</c:v>
                </c:pt>
                <c:pt idx="283">
                  <c:v>55.457734984447043</c:v>
                </c:pt>
                <c:pt idx="284">
                  <c:v>55.478667550948018</c:v>
                </c:pt>
                <c:pt idx="285">
                  <c:v>55.499554349877585</c:v>
                </c:pt>
                <c:pt idx="286">
                  <c:v>55.520395658427475</c:v>
                </c:pt>
                <c:pt idx="287">
                  <c:v>55.541191751175887</c:v>
                </c:pt>
                <c:pt idx="288">
                  <c:v>55.561942900121238</c:v>
                </c:pt>
                <c:pt idx="289">
                  <c:v>55.582649374715288</c:v>
                </c:pt>
                <c:pt idx="290">
                  <c:v>55.603311441895741</c:v>
                </c:pt>
                <c:pt idx="291">
                  <c:v>55.62392936611829</c:v>
                </c:pt>
                <c:pt idx="292">
                  <c:v>55.644503409388221</c:v>
                </c:pt>
                <c:pt idx="293">
                  <c:v>55.665033831291424</c:v>
                </c:pt>
                <c:pt idx="294">
                  <c:v>55.685520889024986</c:v>
                </c:pt>
                <c:pt idx="295">
                  <c:v>55.705964837427175</c:v>
                </c:pt>
                <c:pt idx="296">
                  <c:v>55.726365929007116</c:v>
                </c:pt>
                <c:pt idx="297">
                  <c:v>55.746724413973851</c:v>
                </c:pt>
                <c:pt idx="298">
                  <c:v>55.767040540264986</c:v>
                </c:pt>
                <c:pt idx="299">
                  <c:v>55.787314553574944</c:v>
                </c:pt>
                <c:pt idx="300">
                  <c:v>55.807546697382648</c:v>
                </c:pt>
                <c:pt idx="301">
                  <c:v>55.827737212978938</c:v>
                </c:pt>
                <c:pt idx="302">
                  <c:v>55.847886339493371</c:v>
                </c:pt>
                <c:pt idx="303">
                  <c:v>55.867994313920789</c:v>
                </c:pt>
                <c:pt idx="304">
                  <c:v>55.88806137114733</c:v>
                </c:pt>
                <c:pt idx="305">
                  <c:v>55.908087743976076</c:v>
                </c:pt>
                <c:pt idx="306">
                  <c:v>55.928073663152418</c:v>
                </c:pt>
                <c:pt idx="307">
                  <c:v>55.948019357388844</c:v>
                </c:pt>
                <c:pt idx="308">
                  <c:v>55.967925053389486</c:v>
                </c:pt>
                <c:pt idx="309">
                  <c:v>55.987790975874219</c:v>
                </c:pt>
                <c:pt idx="310">
                  <c:v>56.007617347602469</c:v>
                </c:pt>
                <c:pt idx="311">
                  <c:v>56.02740438939658</c:v>
                </c:pt>
                <c:pt idx="312">
                  <c:v>56.047152320164841</c:v>
                </c:pt>
                <c:pt idx="313">
                  <c:v>56.06686135692425</c:v>
                </c:pt>
                <c:pt idx="314">
                  <c:v>56.086531714822819</c:v>
                </c:pt>
                <c:pt idx="315">
                  <c:v>56.106163607161605</c:v>
                </c:pt>
                <c:pt idx="316">
                  <c:v>56.125757245416459</c:v>
                </c:pt>
                <c:pt idx="317">
                  <c:v>56.145312839259319</c:v>
                </c:pt>
                <c:pt idx="318">
                  <c:v>56.164830596579343</c:v>
                </c:pt>
                <c:pt idx="319">
                  <c:v>56.1843107235036</c:v>
                </c:pt>
                <c:pt idx="320">
                  <c:v>56.203753424417528</c:v>
                </c:pt>
                <c:pt idx="321">
                  <c:v>56.223158901985101</c:v>
                </c:pt>
                <c:pt idx="322">
                  <c:v>56.242527357168655</c:v>
                </c:pt>
                <c:pt idx="323">
                  <c:v>56.26185898924841</c:v>
                </c:pt>
                <c:pt idx="324">
                  <c:v>56.281153995841819</c:v>
                </c:pt>
                <c:pt idx="325">
                  <c:v>56.300412572922482</c:v>
                </c:pt>
                <c:pt idx="326">
                  <c:v>56.319634914838915</c:v>
                </c:pt>
                <c:pt idx="327">
                  <c:v>56.338821214332981</c:v>
                </c:pt>
                <c:pt idx="328">
                  <c:v>56.357971662558072</c:v>
                </c:pt>
                <c:pt idx="329">
                  <c:v>56.377086449097021</c:v>
                </c:pt>
                <c:pt idx="330">
                  <c:v>56.396165761979802</c:v>
                </c:pt>
                <c:pt idx="331">
                  <c:v>56.41520978770091</c:v>
                </c:pt>
                <c:pt idx="332">
                  <c:v>56.434218711236561</c:v>
                </c:pt>
                <c:pt idx="333">
                  <c:v>56.453192716061579</c:v>
                </c:pt>
                <c:pt idx="334">
                  <c:v>56.472131984166111</c:v>
                </c:pt>
                <c:pt idx="335">
                  <c:v>56.491036696072058</c:v>
                </c:pt>
                <c:pt idx="336">
                  <c:v>56.509907030849334</c:v>
                </c:pt>
                <c:pt idx="337">
                  <c:v>56.528743166131818</c:v>
                </c:pt>
                <c:pt idx="338">
                  <c:v>56.547545278133143</c:v>
                </c:pt>
                <c:pt idx="339">
                  <c:v>56.56631354166224</c:v>
                </c:pt>
                <c:pt idx="340">
                  <c:v>56.585048130138681</c:v>
                </c:pt>
                <c:pt idx="341">
                  <c:v>56.603749215607806</c:v>
                </c:pt>
                <c:pt idx="342">
                  <c:v>56.622416968755644</c:v>
                </c:pt>
                <c:pt idx="343">
                  <c:v>56.6410515589236</c:v>
                </c:pt>
                <c:pt idx="344">
                  <c:v>56.659653154122964</c:v>
                </c:pt>
                <c:pt idx="345">
                  <c:v>56.678221921049285</c:v>
                </c:pt>
                <c:pt idx="346">
                  <c:v>56.696758025096401</c:v>
                </c:pt>
                <c:pt idx="347">
                  <c:v>56.715261630370406</c:v>
                </c:pt>
                <c:pt idx="348">
                  <c:v>56.733732899703377</c:v>
                </c:pt>
                <c:pt idx="349">
                  <c:v>56.752171994666966</c:v>
                </c:pt>
                <c:pt idx="350">
                  <c:v>56.770579075585687</c:v>
                </c:pt>
                <c:pt idx="351">
                  <c:v>56.788954301550191</c:v>
                </c:pt>
                <c:pt idx="352">
                  <c:v>56.807297830430187</c:v>
                </c:pt>
                <c:pt idx="353">
                  <c:v>56.825609818887386</c:v>
                </c:pt>
                <c:pt idx="354">
                  <c:v>56.84389042238805</c:v>
                </c:pt>
                <c:pt idx="355">
                  <c:v>56.862139795215626</c:v>
                </c:pt>
                <c:pt idx="356">
                  <c:v>56.880358090482943</c:v>
                </c:pt>
                <c:pt idx="357">
                  <c:v>56.89854546014449</c:v>
                </c:pt>
                <c:pt idx="358">
                  <c:v>56.916702055008358</c:v>
                </c:pt>
                <c:pt idx="359">
                  <c:v>56.934828024748157</c:v>
                </c:pt>
                <c:pt idx="360">
                  <c:v>56.952923517914627</c:v>
                </c:pt>
                <c:pt idx="361">
                  <c:v>56.97098868194729</c:v>
                </c:pt>
                <c:pt idx="362">
                  <c:v>56.989023663185726</c:v>
                </c:pt>
                <c:pt idx="363">
                  <c:v>57.007028606880951</c:v>
                </c:pt>
                <c:pt idx="364">
                  <c:v>57.025003657206405</c:v>
                </c:pt>
                <c:pt idx="365">
                  <c:v>57.042948957268962</c:v>
                </c:pt>
                <c:pt idx="366">
                  <c:v>57.060864649119765</c:v>
                </c:pt>
                <c:pt idx="367">
                  <c:v>57.078750873764854</c:v>
                </c:pt>
                <c:pt idx="368">
                  <c:v>57.096607771175769</c:v>
                </c:pt>
                <c:pt idx="369">
                  <c:v>57.114435480299875</c:v>
                </c:pt>
                <c:pt idx="370">
                  <c:v>57.132234139070718</c:v>
                </c:pt>
                <c:pt idx="371">
                  <c:v>57.150003884418155</c:v>
                </c:pt>
                <c:pt idx="372">
                  <c:v>57.167744852278304</c:v>
                </c:pt>
                <c:pt idx="373">
                  <c:v>57.185457177603496</c:v>
                </c:pt>
                <c:pt idx="374">
                  <c:v>57.203140994372049</c:v>
                </c:pt>
                <c:pt idx="375">
                  <c:v>57.220796435597848</c:v>
                </c:pt>
                <c:pt idx="376">
                  <c:v>57.238423633339934</c:v>
                </c:pt>
                <c:pt idx="377">
                  <c:v>57.256022718711833</c:v>
                </c:pt>
                <c:pt idx="378">
                  <c:v>57.27359382189092</c:v>
                </c:pt>
                <c:pt idx="379">
                  <c:v>57.29113707212754</c:v>
                </c:pt>
                <c:pt idx="380">
                  <c:v>57.308652597754055</c:v>
                </c:pt>
                <c:pt idx="381">
                  <c:v>57.326140526193839</c:v>
                </c:pt>
                <c:pt idx="382">
                  <c:v>57.343600983970063</c:v>
                </c:pt>
                <c:pt idx="383">
                  <c:v>57.36103409671442</c:v>
                </c:pt>
                <c:pt idx="384">
                  <c:v>57.378439989175774</c:v>
                </c:pt>
                <c:pt idx="385">
                  <c:v>57.39581878522867</c:v>
                </c:pt>
                <c:pt idx="386">
                  <c:v>57.41317060788171</c:v>
                </c:pt>
                <c:pt idx="387">
                  <c:v>57.430495579285889</c:v>
                </c:pt>
                <c:pt idx="388">
                  <c:v>57.44779382074276</c:v>
                </c:pt>
                <c:pt idx="389">
                  <c:v>57.465065452712608</c:v>
                </c:pt>
                <c:pt idx="390">
                  <c:v>57.482310594822408</c:v>
                </c:pt>
                <c:pt idx="391">
                  <c:v>57.499529365873741</c:v>
                </c:pt>
                <c:pt idx="392">
                  <c:v>57.516721883850607</c:v>
                </c:pt>
                <c:pt idx="393">
                  <c:v>57.533888265927175</c:v>
                </c:pt>
                <c:pt idx="394">
                  <c:v>57.551028628475393</c:v>
                </c:pt>
                <c:pt idx="395">
                  <c:v>57.568143087072528</c:v>
                </c:pt>
                <c:pt idx="396">
                  <c:v>57.585231756508591</c:v>
                </c:pt>
                <c:pt idx="397">
                  <c:v>57.60229475079376</c:v>
                </c:pt>
                <c:pt idx="398">
                  <c:v>57.619332183165611</c:v>
                </c:pt>
                <c:pt idx="399">
                  <c:v>57.636344166096308</c:v>
                </c:pt>
                <c:pt idx="400">
                  <c:v>57.653330811299696</c:v>
                </c:pt>
                <c:pt idx="401">
                  <c:v>57.670292229738372</c:v>
                </c:pt>
                <c:pt idx="402">
                  <c:v>57.687228531630538</c:v>
                </c:pt>
                <c:pt idx="403">
                  <c:v>57.704139826456966</c:v>
                </c:pt>
                <c:pt idx="404">
                  <c:v>57.721026222967652</c:v>
                </c:pt>
                <c:pt idx="405">
                  <c:v>57.737887829188651</c:v>
                </c:pt>
                <c:pt idx="406">
                  <c:v>57.754724752428544</c:v>
                </c:pt>
                <c:pt idx="407">
                  <c:v>57.771537099285133</c:v>
                </c:pt>
                <c:pt idx="408">
                  <c:v>57.78832497565179</c:v>
                </c:pt>
                <c:pt idx="409">
                  <c:v>57.805088486723903</c:v>
                </c:pt>
                <c:pt idx="410">
                  <c:v>57.821827737005215</c:v>
                </c:pt>
                <c:pt idx="411">
                  <c:v>57.838542830314026</c:v>
                </c:pt>
                <c:pt idx="412">
                  <c:v>57.855233869789402</c:v>
                </c:pt>
                <c:pt idx="413">
                  <c:v>57.871900957897253</c:v>
                </c:pt>
                <c:pt idx="414">
                  <c:v>57.888544196436399</c:v>
                </c:pt>
                <c:pt idx="415">
                  <c:v>57.905163686544526</c:v>
                </c:pt>
                <c:pt idx="416">
                  <c:v>57.921759528704087</c:v>
                </c:pt>
                <c:pt idx="417">
                  <c:v>57.938331822748097</c:v>
                </c:pt>
                <c:pt idx="418">
                  <c:v>57.954880667865972</c:v>
                </c:pt>
                <c:pt idx="419">
                  <c:v>57.971406162609199</c:v>
                </c:pt>
                <c:pt idx="420">
                  <c:v>57.987908404896942</c:v>
                </c:pt>
                <c:pt idx="421">
                  <c:v>58.004387492021692</c:v>
                </c:pt>
                <c:pt idx="422">
                  <c:v>58.02084352065468</c:v>
                </c:pt>
                <c:pt idx="423">
                  <c:v>58.037276586851434</c:v>
                </c:pt>
                <c:pt idx="424">
                  <c:v>58.053686786057085</c:v>
                </c:pt>
                <c:pt idx="425">
                  <c:v>58.070074213111774</c:v>
                </c:pt>
                <c:pt idx="426">
                  <c:v>58.086438962255855</c:v>
                </c:pt>
                <c:pt idx="427">
                  <c:v>58.10278112713516</c:v>
                </c:pt>
                <c:pt idx="428">
                  <c:v>58.119100800806123</c:v>
                </c:pt>
                <c:pt idx="429">
                  <c:v>58.135398075740909</c:v>
                </c:pt>
                <c:pt idx="430">
                  <c:v>58.151673043832432</c:v>
                </c:pt>
                <c:pt idx="431">
                  <c:v>58.167925796399388</c:v>
                </c:pt>
                <c:pt idx="432">
                  <c:v>58.184156424191116</c:v>
                </c:pt>
                <c:pt idx="433">
                  <c:v>58.200365017392556</c:v>
                </c:pt>
                <c:pt idx="434">
                  <c:v>58.216551665629034</c:v>
                </c:pt>
                <c:pt idx="435">
                  <c:v>58.232716457971037</c:v>
                </c:pt>
                <c:pt idx="436">
                  <c:v>58.248859482939011</c:v>
                </c:pt>
                <c:pt idx="437">
                  <c:v>58.264980828507888</c:v>
                </c:pt>
                <c:pt idx="438">
                  <c:v>58.281080582111848</c:v>
                </c:pt>
                <c:pt idx="439">
                  <c:v>58.29715883064884</c:v>
                </c:pt>
                <c:pt idx="440">
                  <c:v>58.313215660485085</c:v>
                </c:pt>
                <c:pt idx="441">
                  <c:v>58.329251157459602</c:v>
                </c:pt>
                <c:pt idx="442">
                  <c:v>58.345265406888586</c:v>
                </c:pt>
                <c:pt idx="443">
                  <c:v>58.361258493569835</c:v>
                </c:pt>
                <c:pt idx="444">
                  <c:v>58.377230501787068</c:v>
                </c:pt>
                <c:pt idx="445">
                  <c:v>58.393181515314168</c:v>
                </c:pt>
                <c:pt idx="446">
                  <c:v>58.409111617419526</c:v>
                </c:pt>
                <c:pt idx="447">
                  <c:v>58.425020890870151</c:v>
                </c:pt>
                <c:pt idx="448">
                  <c:v>58.44090941793587</c:v>
                </c:pt>
                <c:pt idx="449">
                  <c:v>58.456777280393425</c:v>
                </c:pt>
                <c:pt idx="450">
                  <c:v>58.47262455953053</c:v>
                </c:pt>
                <c:pt idx="451">
                  <c:v>58.48845133614995</c:v>
                </c:pt>
                <c:pt idx="452">
                  <c:v>58.504257690573411</c:v>
                </c:pt>
                <c:pt idx="453">
                  <c:v>58.520043702645587</c:v>
                </c:pt>
                <c:pt idx="454">
                  <c:v>58.535809451738004</c:v>
                </c:pt>
                <c:pt idx="455">
                  <c:v>58.551555016752886</c:v>
                </c:pt>
                <c:pt idx="456">
                  <c:v>58.567280476126982</c:v>
                </c:pt>
                <c:pt idx="457">
                  <c:v>58.582985907835351</c:v>
                </c:pt>
                <c:pt idx="458">
                  <c:v>58.598671389395101</c:v>
                </c:pt>
                <c:pt idx="459">
                  <c:v>58.614336997869088</c:v>
                </c:pt>
                <c:pt idx="460">
                  <c:v>58.629982809869595</c:v>
                </c:pt>
                <c:pt idx="461">
                  <c:v>58.645608901561985</c:v>
                </c:pt>
                <c:pt idx="462">
                  <c:v>58.661215348668208</c:v>
                </c:pt>
                <c:pt idx="463">
                  <c:v>58.676802226470471</c:v>
                </c:pt>
                <c:pt idx="464">
                  <c:v>58.692369609814676</c:v>
                </c:pt>
                <c:pt idx="465">
                  <c:v>58.707917573113924</c:v>
                </c:pt>
                <c:pt idx="466">
                  <c:v>58.723446190351993</c:v>
                </c:pt>
                <c:pt idx="467">
                  <c:v>58.738955535086703</c:v>
                </c:pt>
                <c:pt idx="468">
                  <c:v>58.754445680453344</c:v>
                </c:pt>
                <c:pt idx="469">
                  <c:v>58.769916699167993</c:v>
                </c:pt>
                <c:pt idx="470">
                  <c:v>58.785368663530832</c:v>
                </c:pt>
                <c:pt idx="471">
                  <c:v>58.800801645429431</c:v>
                </c:pt>
                <c:pt idx="472">
                  <c:v>58.816215716341986</c:v>
                </c:pt>
                <c:pt idx="473">
                  <c:v>58.831610947340565</c:v>
                </c:pt>
                <c:pt idx="474">
                  <c:v>58.846987409094226</c:v>
                </c:pt>
                <c:pt idx="475">
                  <c:v>58.862345171872235</c:v>
                </c:pt>
                <c:pt idx="476">
                  <c:v>58.877684305547163</c:v>
                </c:pt>
                <c:pt idx="477">
                  <c:v>58.893004879597953</c:v>
                </c:pt>
                <c:pt idx="478">
                  <c:v>58.908306963112992</c:v>
                </c:pt>
                <c:pt idx="479">
                  <c:v>58.923590624793164</c:v>
                </c:pt>
                <c:pt idx="480">
                  <c:v>58.938855932954809</c:v>
                </c:pt>
                <c:pt idx="481">
                  <c:v>58.954102955532733</c:v>
                </c:pt>
                <c:pt idx="482">
                  <c:v>58.96933176008308</c:v>
                </c:pt>
                <c:pt idx="483">
                  <c:v>58.984542413786343</c:v>
                </c:pt>
                <c:pt idx="484">
                  <c:v>58.999734983450182</c:v>
                </c:pt>
                <c:pt idx="485">
                  <c:v>59.014909535512245</c:v>
                </c:pt>
                <c:pt idx="486">
                  <c:v>59.030066136043089</c:v>
                </c:pt>
                <c:pt idx="487">
                  <c:v>59.045204850748938</c:v>
                </c:pt>
                <c:pt idx="488">
                  <c:v>59.060325744974421</c:v>
                </c:pt>
                <c:pt idx="489">
                  <c:v>59.075428883705356</c:v>
                </c:pt>
                <c:pt idx="490">
                  <c:v>59.09051433157147</c:v>
                </c:pt>
                <c:pt idx="491">
                  <c:v>59.105582152849095</c:v>
                </c:pt>
                <c:pt idx="492">
                  <c:v>59.120632411463809</c:v>
                </c:pt>
                <c:pt idx="493">
                  <c:v>59.135665170993107</c:v>
                </c:pt>
                <c:pt idx="494">
                  <c:v>59.150680494669004</c:v>
                </c:pt>
                <c:pt idx="495">
                  <c:v>59.165678445380649</c:v>
                </c:pt>
                <c:pt idx="496">
                  <c:v>59.180659085676837</c:v>
                </c:pt>
                <c:pt idx="497">
                  <c:v>59.195622477768644</c:v>
                </c:pt>
                <c:pt idx="498">
                  <c:v>59.210568683531861</c:v>
                </c:pt>
                <c:pt idx="499">
                  <c:v>59.225497764509527</c:v>
                </c:pt>
                <c:pt idx="500">
                  <c:v>59.240409781914408</c:v>
                </c:pt>
                <c:pt idx="501">
                  <c:v>59.255304796631435</c:v>
                </c:pt>
                <c:pt idx="502">
                  <c:v>59.270182869220122</c:v>
                </c:pt>
                <c:pt idx="503">
                  <c:v>59.285044059916999</c:v>
                </c:pt>
                <c:pt idx="504">
                  <c:v>59.299888428637956</c:v>
                </c:pt>
                <c:pt idx="505">
                  <c:v>59.314716034980613</c:v>
                </c:pt>
                <c:pt idx="506">
                  <c:v>59.329526938226692</c:v>
                </c:pt>
                <c:pt idx="507">
                  <c:v>59.344321197344286</c:v>
                </c:pt>
                <c:pt idx="508">
                  <c:v>59.359098870990167</c:v>
                </c:pt>
                <c:pt idx="509">
                  <c:v>59.373860017512058</c:v>
                </c:pt>
                <c:pt idx="510">
                  <c:v>59.388604694950914</c:v>
                </c:pt>
                <c:pt idx="511">
                  <c:v>59.403332961043091</c:v>
                </c:pt>
                <c:pt idx="512">
                  <c:v>59.418044873222627</c:v>
                </c:pt>
                <c:pt idx="513">
                  <c:v>59.432740488623367</c:v>
                </c:pt>
                <c:pt idx="514">
                  <c:v>59.447419864081198</c:v>
                </c:pt>
                <c:pt idx="515">
                  <c:v>59.462083056136123</c:v>
                </c:pt>
                <c:pt idx="516">
                  <c:v>59.476730121034457</c:v>
                </c:pt>
                <c:pt idx="517">
                  <c:v>59.491361114730928</c:v>
                </c:pt>
                <c:pt idx="518">
                  <c:v>59.505976092890727</c:v>
                </c:pt>
                <c:pt idx="519">
                  <c:v>59.520575110891627</c:v>
                </c:pt>
                <c:pt idx="520">
                  <c:v>59.535158223826016</c:v>
                </c:pt>
                <c:pt idx="521">
                  <c:v>59.549725486502922</c:v>
                </c:pt>
                <c:pt idx="522">
                  <c:v>59.564276953450062</c:v>
                </c:pt>
                <c:pt idx="523">
                  <c:v>59.578812678915824</c:v>
                </c:pt>
                <c:pt idx="524">
                  <c:v>59.593332716871224</c:v>
                </c:pt>
                <c:pt idx="525">
                  <c:v>59.607837121011926</c:v>
                </c:pt>
                <c:pt idx="526">
                  <c:v>59.622325944760128</c:v>
                </c:pt>
                <c:pt idx="527">
                  <c:v>59.636799241266523</c:v>
                </c:pt>
                <c:pt idx="528">
                  <c:v>59.651257063412217</c:v>
                </c:pt>
                <c:pt idx="529">
                  <c:v>59.665699463810597</c:v>
                </c:pt>
                <c:pt idx="530">
                  <c:v>59.680126494809215</c:v>
                </c:pt>
                <c:pt idx="531">
                  <c:v>59.694538208491686</c:v>
                </c:pt>
                <c:pt idx="532">
                  <c:v>59.70893465667946</c:v>
                </c:pt>
                <c:pt idx="533">
                  <c:v>59.72331589093374</c:v>
                </c:pt>
                <c:pt idx="534">
                  <c:v>59.737681962557204</c:v>
                </c:pt>
                <c:pt idx="535">
                  <c:v>59.752032922595845</c:v>
                </c:pt>
                <c:pt idx="536">
                  <c:v>59.766368821840786</c:v>
                </c:pt>
                <c:pt idx="537">
                  <c:v>59.780689710829975</c:v>
                </c:pt>
                <c:pt idx="538">
                  <c:v>59.794995639849965</c:v>
                </c:pt>
                <c:pt idx="539">
                  <c:v>59.809286658937665</c:v>
                </c:pt>
                <c:pt idx="540">
                  <c:v>59.823562817882049</c:v>
                </c:pt>
                <c:pt idx="541">
                  <c:v>59.837824166225822</c:v>
                </c:pt>
                <c:pt idx="542">
                  <c:v>59.852070753267171</c:v>
                </c:pt>
                <c:pt idx="543">
                  <c:v>59.866302628061405</c:v>
                </c:pt>
                <c:pt idx="544">
                  <c:v>59.880519839422597</c:v>
                </c:pt>
                <c:pt idx="545">
                  <c:v>59.894722435925274</c:v>
                </c:pt>
                <c:pt idx="546">
                  <c:v>59.908910465906018</c:v>
                </c:pt>
                <c:pt idx="547">
                  <c:v>59.923083977465112</c:v>
                </c:pt>
                <c:pt idx="548">
                  <c:v>59.937243018468067</c:v>
                </c:pt>
                <c:pt idx="549">
                  <c:v>59.951387636547324</c:v>
                </c:pt>
                <c:pt idx="550">
                  <c:v>59.965517879103757</c:v>
                </c:pt>
                <c:pt idx="551">
                  <c:v>59.979633793308231</c:v>
                </c:pt>
                <c:pt idx="552">
                  <c:v>59.9937354261032</c:v>
                </c:pt>
                <c:pt idx="553">
                  <c:v>60.007822824204212</c:v>
                </c:pt>
                <c:pt idx="554">
                  <c:v>60.021896034101403</c:v>
                </c:pt>
                <c:pt idx="555">
                  <c:v>60.035955102061081</c:v>
                </c:pt>
                <c:pt idx="556">
                  <c:v>60.050000074127155</c:v>
                </c:pt>
                <c:pt idx="557">
                  <c:v>60.064030996122661</c:v>
                </c:pt>
                <c:pt idx="558">
                  <c:v>60.078047913651211</c:v>
                </c:pt>
                <c:pt idx="559">
                  <c:v>60.092050872098469</c:v>
                </c:pt>
                <c:pt idx="560">
                  <c:v>60.106039916633563</c:v>
                </c:pt>
                <c:pt idx="561">
                  <c:v>60.120015092210615</c:v>
                </c:pt>
                <c:pt idx="562">
                  <c:v>60.133976443570013</c:v>
                </c:pt>
                <c:pt idx="563">
                  <c:v>60.147924015239973</c:v>
                </c:pt>
                <c:pt idx="564">
                  <c:v>60.161857851537832</c:v>
                </c:pt>
                <c:pt idx="565">
                  <c:v>60.17577799657149</c:v>
                </c:pt>
                <c:pt idx="566">
                  <c:v>60.189684494240787</c:v>
                </c:pt>
                <c:pt idx="567">
                  <c:v>60.203577388238827</c:v>
                </c:pt>
                <c:pt idx="568">
                  <c:v>60.217456722053399</c:v>
                </c:pt>
                <c:pt idx="569">
                  <c:v>60.231322538968229</c:v>
                </c:pt>
                <c:pt idx="570">
                  <c:v>60.245174882064404</c:v>
                </c:pt>
                <c:pt idx="571">
                  <c:v>60.259013794221616</c:v>
                </c:pt>
                <c:pt idx="572">
                  <c:v>60.272839318119537</c:v>
                </c:pt>
                <c:pt idx="573">
                  <c:v>60.286651496239074</c:v>
                </c:pt>
                <c:pt idx="574">
                  <c:v>60.300450370863658</c:v>
                </c:pt>
                <c:pt idx="575">
                  <c:v>60.31423598408054</c:v>
                </c:pt>
                <c:pt idx="576">
                  <c:v>60.328008377782083</c:v>
                </c:pt>
                <c:pt idx="577">
                  <c:v>60.341767593666937</c:v>
                </c:pt>
                <c:pt idx="578">
                  <c:v>60.355513673241369</c:v>
                </c:pt>
                <c:pt idx="579">
                  <c:v>60.369246657820455</c:v>
                </c:pt>
                <c:pt idx="580">
                  <c:v>60.382966588529335</c:v>
                </c:pt>
                <c:pt idx="581">
                  <c:v>60.396673506304374</c:v>
                </c:pt>
                <c:pt idx="582">
                  <c:v>60.410367451894473</c:v>
                </c:pt>
                <c:pt idx="583">
                  <c:v>60.424048465862114</c:v>
                </c:pt>
                <c:pt idx="584">
                  <c:v>60.437716588584721</c:v>
                </c:pt>
                <c:pt idx="585">
                  <c:v>60.451371860255691</c:v>
                </c:pt>
                <c:pt idx="586">
                  <c:v>60.465014320885651</c:v>
                </c:pt>
                <c:pt idx="587">
                  <c:v>60.478644010303576</c:v>
                </c:pt>
                <c:pt idx="588">
                  <c:v>60.492260968157964</c:v>
                </c:pt>
                <c:pt idx="589">
                  <c:v>60.505865233917937</c:v>
                </c:pt>
                <c:pt idx="590">
                  <c:v>60.519456846874434</c:v>
                </c:pt>
                <c:pt idx="591">
                  <c:v>60.533035846141274</c:v>
                </c:pt>
                <c:pt idx="592">
                  <c:v>60.546602270656294</c:v>
                </c:pt>
                <c:pt idx="593">
                  <c:v>60.560156159182476</c:v>
                </c:pt>
                <c:pt idx="594">
                  <c:v>60.573697550308992</c:v>
                </c:pt>
                <c:pt idx="595">
                  <c:v>60.587226482452337</c:v>
                </c:pt>
                <c:pt idx="596">
                  <c:v>60.600742993857374</c:v>
                </c:pt>
                <c:pt idx="597">
                  <c:v>60.614247122598449</c:v>
                </c:pt>
                <c:pt idx="598">
                  <c:v>60.627738906580397</c:v>
                </c:pt>
                <c:pt idx="599">
                  <c:v>60.641218383539631</c:v>
                </c:pt>
                <c:pt idx="600">
                  <c:v>60.654685591045187</c:v>
                </c:pt>
                <c:pt idx="601">
                  <c:v>60.668140566499744</c:v>
                </c:pt>
                <c:pt idx="602">
                  <c:v>60.681583347140659</c:v>
                </c:pt>
                <c:pt idx="603">
                  <c:v>60.695013970041003</c:v>
                </c:pt>
                <c:pt idx="604">
                  <c:v>60.708432472110559</c:v>
                </c:pt>
                <c:pt idx="605">
                  <c:v>60.721838890096805</c:v>
                </c:pt>
                <c:pt idx="606">
                  <c:v>60.735233260585971</c:v>
                </c:pt>
                <c:pt idx="607">
                  <c:v>60.748615620003967</c:v>
                </c:pt>
                <c:pt idx="608">
                  <c:v>60.761986004617413</c:v>
                </c:pt>
                <c:pt idx="609">
                  <c:v>60.775344450534561</c:v>
                </c:pt>
                <c:pt idx="610">
                  <c:v>60.788690993706325</c:v>
                </c:pt>
                <c:pt idx="611">
                  <c:v>60.80202566992719</c:v>
                </c:pt>
                <c:pt idx="612">
                  <c:v>60.815348514836174</c:v>
                </c:pt>
                <c:pt idx="613">
                  <c:v>60.828659563917803</c:v>
                </c:pt>
                <c:pt idx="614">
                  <c:v>60.841958852502998</c:v>
                </c:pt>
                <c:pt idx="615">
                  <c:v>60.855246415770054</c:v>
                </c:pt>
                <c:pt idx="616">
                  <c:v>60.868522288745524</c:v>
                </c:pt>
                <c:pt idx="617">
                  <c:v>60.881786506305168</c:v>
                </c:pt>
                <c:pt idx="618">
                  <c:v>60.895039103174845</c:v>
                </c:pt>
                <c:pt idx="619">
                  <c:v>60.908280113931404</c:v>
                </c:pt>
                <c:pt idx="620">
                  <c:v>60.921509573003604</c:v>
                </c:pt>
                <c:pt idx="621">
                  <c:v>60.934727514672986</c:v>
                </c:pt>
                <c:pt idx="622">
                  <c:v>60.947933973074754</c:v>
                </c:pt>
                <c:pt idx="623">
                  <c:v>60.961128982198673</c:v>
                </c:pt>
                <c:pt idx="624">
                  <c:v>60.974312575889904</c:v>
                </c:pt>
                <c:pt idx="625">
                  <c:v>60.987484787849887</c:v>
                </c:pt>
                <c:pt idx="626">
                  <c:v>61.0006456516372</c:v>
                </c:pt>
                <c:pt idx="627">
                  <c:v>61.01379520066839</c:v>
                </c:pt>
                <c:pt idx="628">
                  <c:v>61.026933468218822</c:v>
                </c:pt>
                <c:pt idx="629">
                  <c:v>61.040060487423538</c:v>
                </c:pt>
                <c:pt idx="630">
                  <c:v>61.053176291278056</c:v>
                </c:pt>
                <c:pt idx="631">
                  <c:v>61.066280912639215</c:v>
                </c:pt>
                <c:pt idx="632">
                  <c:v>61.079374384225957</c:v>
                </c:pt>
                <c:pt idx="633">
                  <c:v>61.092456738620207</c:v>
                </c:pt>
                <c:pt idx="634">
                  <c:v>61.105528008267612</c:v>
                </c:pt>
                <c:pt idx="635">
                  <c:v>61.118588225478391</c:v>
                </c:pt>
                <c:pt idx="636">
                  <c:v>61.131637422428071</c:v>
                </c:pt>
                <c:pt idx="637">
                  <c:v>61.144675631158343</c:v>
                </c:pt>
                <c:pt idx="638">
                  <c:v>61.157702883577798</c:v>
                </c:pt>
                <c:pt idx="639">
                  <c:v>61.170719211462696</c:v>
                </c:pt>
                <c:pt idx="640">
                  <c:v>61.18372464645779</c:v>
                </c:pt>
                <c:pt idx="641">
                  <c:v>61.19671922007705</c:v>
                </c:pt>
                <c:pt idx="642">
                  <c:v>61.209702963704416</c:v>
                </c:pt>
                <c:pt idx="643">
                  <c:v>61.222675908594582</c:v>
                </c:pt>
                <c:pt idx="644">
                  <c:v>61.235638085873731</c:v>
                </c:pt>
                <c:pt idx="645">
                  <c:v>61.248589526540258</c:v>
                </c:pt>
                <c:pt idx="646">
                  <c:v>61.261530261465545</c:v>
                </c:pt>
                <c:pt idx="647">
                  <c:v>61.27446032139467</c:v>
                </c:pt>
                <c:pt idx="648">
                  <c:v>61.28737973694713</c:v>
                </c:pt>
                <c:pt idx="649">
                  <c:v>61.300288538617593</c:v>
                </c:pt>
                <c:pt idx="650">
                  <c:v>61.313186756776574</c:v>
                </c:pt>
                <c:pt idx="651">
                  <c:v>61.326074421671152</c:v>
                </c:pt>
                <c:pt idx="652">
                  <c:v>61.338951563425738</c:v>
                </c:pt>
                <c:pt idx="653">
                  <c:v>61.351818212042673</c:v>
                </c:pt>
                <c:pt idx="654">
                  <c:v>61.364674397403022</c:v>
                </c:pt>
                <c:pt idx="655">
                  <c:v>61.377520149267184</c:v>
                </c:pt>
                <c:pt idx="656">
                  <c:v>61.390355497275635</c:v>
                </c:pt>
                <c:pt idx="657">
                  <c:v>61.403180470949607</c:v>
                </c:pt>
                <c:pt idx="658">
                  <c:v>61.415995099691713</c:v>
                </c:pt>
                <c:pt idx="659">
                  <c:v>61.428799412786688</c:v>
                </c:pt>
                <c:pt idx="660">
                  <c:v>61.441593439401984</c:v>
                </c:pt>
                <c:pt idx="661">
                  <c:v>61.454377208588511</c:v>
                </c:pt>
                <c:pt idx="662">
                  <c:v>61.467150749281203</c:v>
                </c:pt>
                <c:pt idx="663">
                  <c:v>61.479914090299751</c:v>
                </c:pt>
                <c:pt idx="664">
                  <c:v>61.492667260349229</c:v>
                </c:pt>
                <c:pt idx="665">
                  <c:v>61.505410288020713</c:v>
                </c:pt>
                <c:pt idx="666">
                  <c:v>61.518143201791922</c:v>
                </c:pt>
                <c:pt idx="667">
                  <c:v>61.530866030027887</c:v>
                </c:pt>
                <c:pt idx="668">
                  <c:v>61.543578800981564</c:v>
                </c:pt>
                <c:pt idx="669">
                  <c:v>61.556281542794416</c:v>
                </c:pt>
                <c:pt idx="670">
                  <c:v>61.568974283497127</c:v>
                </c:pt>
                <c:pt idx="671">
                  <c:v>61.58165705101014</c:v>
                </c:pt>
                <c:pt idx="672">
                  <c:v>61.594329873144261</c:v>
                </c:pt>
                <c:pt idx="673">
                  <c:v>61.606992777601377</c:v>
                </c:pt>
                <c:pt idx="674">
                  <c:v>61.619645791974911</c:v>
                </c:pt>
                <c:pt idx="675">
                  <c:v>61.632288943750524</c:v>
                </c:pt>
                <c:pt idx="676">
                  <c:v>61.6449222603067</c:v>
                </c:pt>
                <c:pt idx="677">
                  <c:v>61.657545768915284</c:v>
                </c:pt>
                <c:pt idx="678">
                  <c:v>61.67015949674213</c:v>
                </c:pt>
                <c:pt idx="679">
                  <c:v>61.682763470847632</c:v>
                </c:pt>
                <c:pt idx="680">
                  <c:v>61.695357718187367</c:v>
                </c:pt>
                <c:pt idx="681">
                  <c:v>61.707942265612587</c:v>
                </c:pt>
                <c:pt idx="682">
                  <c:v>61.720517139870871</c:v>
                </c:pt>
                <c:pt idx="683">
                  <c:v>61.733082367606649</c:v>
                </c:pt>
                <c:pt idx="684">
                  <c:v>61.745637975361767</c:v>
                </c:pt>
                <c:pt idx="685">
                  <c:v>61.758183989576054</c:v>
                </c:pt>
                <c:pt idx="686">
                  <c:v>61.770720436587894</c:v>
                </c:pt>
                <c:pt idx="687">
                  <c:v>61.783247342634738</c:v>
                </c:pt>
                <c:pt idx="688">
                  <c:v>61.795764733853687</c:v>
                </c:pt>
                <c:pt idx="689">
                  <c:v>61.808272636282027</c:v>
                </c:pt>
                <c:pt idx="690">
                  <c:v>61.820771075857763</c:v>
                </c:pt>
                <c:pt idx="691">
                  <c:v>61.833260078420167</c:v>
                </c:pt>
                <c:pt idx="692">
                  <c:v>61.845739669710284</c:v>
                </c:pt>
                <c:pt idx="693">
                  <c:v>61.858209875371529</c:v>
                </c:pt>
                <c:pt idx="694">
                  <c:v>61.870670720950123</c:v>
                </c:pt>
                <c:pt idx="695">
                  <c:v>61.883122231895683</c:v>
                </c:pt>
                <c:pt idx="696">
                  <c:v>61.895564433561688</c:v>
                </c:pt>
                <c:pt idx="697">
                  <c:v>61.907997351206077</c:v>
                </c:pt>
                <c:pt idx="698">
                  <c:v>61.920421009991678</c:v>
                </c:pt>
                <c:pt idx="699">
                  <c:v>61.932835434986735</c:v>
                </c:pt>
                <c:pt idx="700">
                  <c:v>61.945240651165449</c:v>
                </c:pt>
                <c:pt idx="701">
                  <c:v>61.95763668340846</c:v>
                </c:pt>
                <c:pt idx="702">
                  <c:v>61.970023556503321</c:v>
                </c:pt>
                <c:pt idx="703">
                  <c:v>61.982401295145031</c:v>
                </c:pt>
                <c:pt idx="704">
                  <c:v>61.994769923936509</c:v>
                </c:pt>
                <c:pt idx="705">
                  <c:v>62.007129467389092</c:v>
                </c:pt>
                <c:pt idx="706">
                  <c:v>62.019479949922989</c:v>
                </c:pt>
                <c:pt idx="707">
                  <c:v>62.031821395867809</c:v>
                </c:pt>
                <c:pt idx="708">
                  <c:v>62.044153829463028</c:v>
                </c:pt>
                <c:pt idx="709">
                  <c:v>62.056477274858423</c:v>
                </c:pt>
                <c:pt idx="710">
                  <c:v>62.068791756114592</c:v>
                </c:pt>
                <c:pt idx="711">
                  <c:v>62.081097297203428</c:v>
                </c:pt>
                <c:pt idx="712">
                  <c:v>62.093393922008545</c:v>
                </c:pt>
                <c:pt idx="713">
                  <c:v>62.105681654325764</c:v>
                </c:pt>
                <c:pt idx="714">
                  <c:v>62.11796051786358</c:v>
                </c:pt>
                <c:pt idx="715">
                  <c:v>62.130230536243602</c:v>
                </c:pt>
                <c:pt idx="716">
                  <c:v>62.14249173300103</c:v>
                </c:pt>
                <c:pt idx="717">
                  <c:v>62.154744131585076</c:v>
                </c:pt>
                <c:pt idx="718">
                  <c:v>62.166987755359443</c:v>
                </c:pt>
                <c:pt idx="719">
                  <c:v>62.179222627602755</c:v>
                </c:pt>
                <c:pt idx="720">
                  <c:v>62.191448771509002</c:v>
                </c:pt>
                <c:pt idx="721">
                  <c:v>62.203666210187968</c:v>
                </c:pt>
                <c:pt idx="722">
                  <c:v>62.215874966665695</c:v>
                </c:pt>
                <c:pt idx="723">
                  <c:v>62.228075063884894</c:v>
                </c:pt>
                <c:pt idx="724">
                  <c:v>62.240266524705383</c:v>
                </c:pt>
                <c:pt idx="725">
                  <c:v>62.252449371904518</c:v>
                </c:pt>
                <c:pt idx="726">
                  <c:v>62.264623628177617</c:v>
                </c:pt>
                <c:pt idx="727">
                  <c:v>62.276789316138377</c:v>
                </c:pt>
                <c:pt idx="728">
                  <c:v>62.288946458319316</c:v>
                </c:pt>
                <c:pt idx="729">
                  <c:v>62.30109507717215</c:v>
                </c:pt>
                <c:pt idx="730">
                  <c:v>62.313235195068259</c:v>
                </c:pt>
                <c:pt idx="731">
                  <c:v>62.325366834299032</c:v>
                </c:pt>
                <c:pt idx="732">
                  <c:v>62.337490017076377</c:v>
                </c:pt>
                <c:pt idx="733">
                  <c:v>62.349604765533002</c:v>
                </c:pt>
                <c:pt idx="734">
                  <c:v>62.361711101722932</c:v>
                </c:pt>
                <c:pt idx="735">
                  <c:v>62.373809047621847</c:v>
                </c:pt>
                <c:pt idx="736">
                  <c:v>62.385898625127496</c:v>
                </c:pt>
                <c:pt idx="737">
                  <c:v>62.39797985606009</c:v>
                </c:pt>
                <c:pt idx="738">
                  <c:v>62.410052762162721</c:v>
                </c:pt>
                <c:pt idx="739">
                  <c:v>62.422117365101712</c:v>
                </c:pt>
                <c:pt idx="740">
                  <c:v>62.434173686467034</c:v>
                </c:pt>
                <c:pt idx="741">
                  <c:v>62.446221747772697</c:v>
                </c:pt>
                <c:pt idx="742">
                  <c:v>62.458261570457125</c:v>
                </c:pt>
                <c:pt idx="743">
                  <c:v>62.470293175883512</c:v>
                </c:pt>
                <c:pt idx="744">
                  <c:v>62.48231658534025</c:v>
                </c:pt>
                <c:pt idx="745">
                  <c:v>62.494331820041268</c:v>
                </c:pt>
                <c:pt idx="746">
                  <c:v>62.506338901126441</c:v>
                </c:pt>
                <c:pt idx="747">
                  <c:v>62.518337849661911</c:v>
                </c:pt>
                <c:pt idx="748">
                  <c:v>62.530328686640509</c:v>
                </c:pt>
                <c:pt idx="749">
                  <c:v>62.542311432982096</c:v>
                </c:pt>
                <c:pt idx="750">
                  <c:v>62.554286109533933</c:v>
                </c:pt>
                <c:pt idx="751">
                  <c:v>62.566252737071054</c:v>
                </c:pt>
                <c:pt idx="752">
                  <c:v>62.578211336296597</c:v>
                </c:pt>
                <c:pt idx="753">
                  <c:v>62.590161927842203</c:v>
                </c:pt>
                <c:pt idx="754">
                  <c:v>62.602104532268328</c:v>
                </c:pt>
                <c:pt idx="755">
                  <c:v>62.61403917006465</c:v>
                </c:pt>
                <c:pt idx="756">
                  <c:v>62.625965861650371</c:v>
                </c:pt>
                <c:pt idx="757">
                  <c:v>62.637884627374603</c:v>
                </c:pt>
                <c:pt idx="758">
                  <c:v>62.649795487516698</c:v>
                </c:pt>
                <c:pt idx="759">
                  <c:v>62.661698462286566</c:v>
                </c:pt>
                <c:pt idx="760">
                  <c:v>62.673593571825094</c:v>
                </c:pt>
                <c:pt idx="761">
                  <c:v>62.68548083620442</c:v>
                </c:pt>
                <c:pt idx="762">
                  <c:v>62.697360275428267</c:v>
                </c:pt>
                <c:pt idx="763">
                  <c:v>62.709231909432361</c:v>
                </c:pt>
                <c:pt idx="764">
                  <c:v>62.721095758084658</c:v>
                </c:pt>
                <c:pt idx="765">
                  <c:v>62.732951841185773</c:v>
                </c:pt>
                <c:pt idx="766">
                  <c:v>62.744800178469234</c:v>
                </c:pt>
                <c:pt idx="767">
                  <c:v>62.756640789601875</c:v>
                </c:pt>
                <c:pt idx="768">
                  <c:v>62.768473694184095</c:v>
                </c:pt>
                <c:pt idx="769">
                  <c:v>62.780298911750258</c:v>
                </c:pt>
                <c:pt idx="770">
                  <c:v>62.792116461768941</c:v>
                </c:pt>
                <c:pt idx="771">
                  <c:v>62.803926363643328</c:v>
                </c:pt>
                <c:pt idx="772">
                  <c:v>62.815728636711476</c:v>
                </c:pt>
                <c:pt idx="773">
                  <c:v>62.827523300246639</c:v>
                </c:pt>
                <c:pt idx="774">
                  <c:v>62.839310373457607</c:v>
                </c:pt>
                <c:pt idx="775">
                  <c:v>62.851089875489002</c:v>
                </c:pt>
                <c:pt idx="776">
                  <c:v>62.862861825421589</c:v>
                </c:pt>
                <c:pt idx="777">
                  <c:v>62.874626242272583</c:v>
                </c:pt>
                <c:pt idx="778">
                  <c:v>62.886383144995982</c:v>
                </c:pt>
                <c:pt idx="779">
                  <c:v>62.898132552482828</c:v>
                </c:pt>
                <c:pt idx="780">
                  <c:v>62.909874483561552</c:v>
                </c:pt>
                <c:pt idx="781">
                  <c:v>62.921608956998256</c:v>
                </c:pt>
                <c:pt idx="782">
                  <c:v>62.93333599149701</c:v>
                </c:pt>
                <c:pt idx="783">
                  <c:v>62.945055605700169</c:v>
                </c:pt>
                <c:pt idx="784">
                  <c:v>62.956767818188652</c:v>
                </c:pt>
                <c:pt idx="785">
                  <c:v>62.96847264748223</c:v>
                </c:pt>
                <c:pt idx="786">
                  <c:v>62.980170112039858</c:v>
                </c:pt>
                <c:pt idx="787">
                  <c:v>62.991860230259931</c:v>
                </c:pt>
                <c:pt idx="788">
                  <c:v>63.003543020480564</c:v>
                </c:pt>
                <c:pt idx="789">
                  <c:v>63.015218500979927</c:v>
                </c:pt>
                <c:pt idx="790">
                  <c:v>63.026886689976479</c:v>
                </c:pt>
                <c:pt idx="791">
                  <c:v>63.03854760562929</c:v>
                </c:pt>
                <c:pt idx="792">
                  <c:v>63.050201266038314</c:v>
                </c:pt>
                <c:pt idx="793">
                  <c:v>63.061847689244651</c:v>
                </c:pt>
                <c:pt idx="794">
                  <c:v>63.073486893230857</c:v>
                </c:pt>
                <c:pt idx="795">
                  <c:v>63.085118895921198</c:v>
                </c:pt>
                <c:pt idx="796">
                  <c:v>63.096743715181944</c:v>
                </c:pt>
                <c:pt idx="797">
                  <c:v>63.108361368821619</c:v>
                </c:pt>
                <c:pt idx="798">
                  <c:v>63.119971874591322</c:v>
                </c:pt>
                <c:pt idx="799">
                  <c:v>63.131575250184916</c:v>
                </c:pt>
                <c:pt idx="800">
                  <c:v>63.143171513239409</c:v>
                </c:pt>
                <c:pt idx="801">
                  <c:v>63.154760681335098</c:v>
                </c:pt>
                <c:pt idx="802">
                  <c:v>63.166342771995957</c:v>
                </c:pt>
                <c:pt idx="803">
                  <c:v>63.177917802689791</c:v>
                </c:pt>
                <c:pt idx="804">
                  <c:v>63.189485790828606</c:v>
                </c:pt>
                <c:pt idx="805">
                  <c:v>63.201046753768779</c:v>
                </c:pt>
                <c:pt idx="806">
                  <c:v>63.212600708811365</c:v>
                </c:pt>
                <c:pt idx="807">
                  <c:v>63.224147673202367</c:v>
                </c:pt>
                <c:pt idx="808">
                  <c:v>63.235687664132961</c:v>
                </c:pt>
                <c:pt idx="809">
                  <c:v>63.247220698739753</c:v>
                </c:pt>
                <c:pt idx="810">
                  <c:v>63.258746794105065</c:v>
                </c:pt>
                <c:pt idx="811">
                  <c:v>63.270265967257174</c:v>
                </c:pt>
                <c:pt idx="812">
                  <c:v>63.281778235170535</c:v>
                </c:pt>
                <c:pt idx="813">
                  <c:v>63.293283614766089</c:v>
                </c:pt>
                <c:pt idx="814">
                  <c:v>63.304782122911448</c:v>
                </c:pt>
                <c:pt idx="815">
                  <c:v>63.316273776421191</c:v>
                </c:pt>
                <c:pt idx="816">
                  <c:v>63.32775859205708</c:v>
                </c:pt>
                <c:pt idx="817">
                  <c:v>63.33923658652833</c:v>
                </c:pt>
                <c:pt idx="818">
                  <c:v>63.350707776491824</c:v>
                </c:pt>
                <c:pt idx="819">
                  <c:v>63.36217217855237</c:v>
                </c:pt>
                <c:pt idx="820">
                  <c:v>63.373629809262965</c:v>
                </c:pt>
                <c:pt idx="821">
                  <c:v>63.385080685124962</c:v>
                </c:pt>
                <c:pt idx="822">
                  <c:v>63.396524822588404</c:v>
                </c:pt>
                <c:pt idx="823">
                  <c:v>63.407962238052178</c:v>
                </c:pt>
                <c:pt idx="824">
                  <c:v>63.41939294786431</c:v>
                </c:pt>
                <c:pt idx="825">
                  <c:v>63.430816968322148</c:v>
                </c:pt>
                <c:pt idx="826">
                  <c:v>63.442234315672607</c:v>
                </c:pt>
                <c:pt idx="827">
                  <c:v>63.45364500611246</c:v>
                </c:pt>
                <c:pt idx="828">
                  <c:v>63.465049055788491</c:v>
                </c:pt>
                <c:pt idx="829">
                  <c:v>63.476446480797733</c:v>
                </c:pt>
                <c:pt idx="830">
                  <c:v>63.487837297187731</c:v>
                </c:pt>
                <c:pt idx="831">
                  <c:v>63.499221520956752</c:v>
                </c:pt>
                <c:pt idx="832">
                  <c:v>63.510599168054014</c:v>
                </c:pt>
                <c:pt idx="833">
                  <c:v>63.52197025437988</c:v>
                </c:pt>
                <c:pt idx="834">
                  <c:v>63.533334795786132</c:v>
                </c:pt>
                <c:pt idx="835">
                  <c:v>63.544692808076121</c:v>
                </c:pt>
                <c:pt idx="836">
                  <c:v>63.556044307005095</c:v>
                </c:pt>
                <c:pt idx="837">
                  <c:v>63.567389308280276</c:v>
                </c:pt>
                <c:pt idx="838">
                  <c:v>63.578727827561202</c:v>
                </c:pt>
                <c:pt idx="839">
                  <c:v>63.590059880459869</c:v>
                </c:pt>
                <c:pt idx="840">
                  <c:v>63.601385482540991</c:v>
                </c:pt>
                <c:pt idx="841">
                  <c:v>63.612704649322154</c:v>
                </c:pt>
                <c:pt idx="842">
                  <c:v>63.624017396274112</c:v>
                </c:pt>
                <c:pt idx="843">
                  <c:v>63.635323738820937</c:v>
                </c:pt>
                <c:pt idx="844">
                  <c:v>63.646623692340228</c:v>
                </c:pt>
                <c:pt idx="845">
                  <c:v>63.657917272163346</c:v>
                </c:pt>
                <c:pt idx="846">
                  <c:v>63.669204493575606</c:v>
                </c:pt>
                <c:pt idx="847">
                  <c:v>63.680485371816516</c:v>
                </c:pt>
                <c:pt idx="848">
                  <c:v>63.691759922079925</c:v>
                </c:pt>
                <c:pt idx="849">
                  <c:v>63.703028159514282</c:v>
                </c:pt>
                <c:pt idx="850">
                  <c:v>63.714290099222808</c:v>
                </c:pt>
                <c:pt idx="851">
                  <c:v>63.725545756263671</c:v>
                </c:pt>
                <c:pt idx="852">
                  <c:v>63.736795145650298</c:v>
                </c:pt>
                <c:pt idx="853">
                  <c:v>63.748038282351416</c:v>
                </c:pt>
                <c:pt idx="854">
                  <c:v>63.7592751812914</c:v>
                </c:pt>
                <c:pt idx="855">
                  <c:v>63.770505857350365</c:v>
                </c:pt>
                <c:pt idx="856">
                  <c:v>63.7817303253644</c:v>
                </c:pt>
                <c:pt idx="857">
                  <c:v>63.792948600125783</c:v>
                </c:pt>
                <c:pt idx="858">
                  <c:v>63.804160696383164</c:v>
                </c:pt>
                <c:pt idx="859">
                  <c:v>63.815366628841723</c:v>
                </c:pt>
                <c:pt idx="860">
                  <c:v>63.826566412163416</c:v>
                </c:pt>
                <c:pt idx="861">
                  <c:v>63.837760060967142</c:v>
                </c:pt>
                <c:pt idx="862">
                  <c:v>63.84894758982891</c:v>
                </c:pt>
                <c:pt idx="863">
                  <c:v>63.860129013282076</c:v>
                </c:pt>
                <c:pt idx="864">
                  <c:v>63.871304345817485</c:v>
                </c:pt>
                <c:pt idx="865">
                  <c:v>63.882473601883717</c:v>
                </c:pt>
                <c:pt idx="866">
                  <c:v>63.89363679588719</c:v>
                </c:pt>
                <c:pt idx="867">
                  <c:v>63.904793942192413</c:v>
                </c:pt>
                <c:pt idx="868">
                  <c:v>63.915945055122158</c:v>
                </c:pt>
                <c:pt idx="869">
                  <c:v>63.927090148957618</c:v>
                </c:pt>
                <c:pt idx="870">
                  <c:v>63.938229237938614</c:v>
                </c:pt>
                <c:pt idx="871">
                  <c:v>63.949362336263775</c:v>
                </c:pt>
                <c:pt idx="872">
                  <c:v>63.960489458090677</c:v>
                </c:pt>
                <c:pt idx="873">
                  <c:v>63.971610617536101</c:v>
                </c:pt>
                <c:pt idx="874">
                  <c:v>63.982725828676124</c:v>
                </c:pt>
                <c:pt idx="875">
                  <c:v>63.993835105546395</c:v>
                </c:pt>
                <c:pt idx="876">
                  <c:v>64.004938462142192</c:v>
                </c:pt>
                <c:pt idx="877">
                  <c:v>64.016035912418701</c:v>
                </c:pt>
                <c:pt idx="878">
                  <c:v>64.027127470291148</c:v>
                </c:pt>
                <c:pt idx="879">
                  <c:v>64.038213149634942</c:v>
                </c:pt>
                <c:pt idx="880">
                  <c:v>64.049292964285939</c:v>
                </c:pt>
                <c:pt idx="881">
                  <c:v>64.060366928040509</c:v>
                </c:pt>
                <c:pt idx="882">
                  <c:v>64.071435054655794</c:v>
                </c:pt>
                <c:pt idx="883">
                  <c:v>64.082497357849775</c:v>
                </c:pt>
                <c:pt idx="884">
                  <c:v>64.093553851301579</c:v>
                </c:pt>
                <c:pt idx="885">
                  <c:v>64.104604548651523</c:v>
                </c:pt>
                <c:pt idx="886">
                  <c:v>64.115649463501356</c:v>
                </c:pt>
                <c:pt idx="887">
                  <c:v>64.126688609414401</c:v>
                </c:pt>
                <c:pt idx="888">
                  <c:v>64.137721999915684</c:v>
                </c:pt>
                <c:pt idx="889">
                  <c:v>64.148749648492199</c:v>
                </c:pt>
                <c:pt idx="890">
                  <c:v>64.159771568592959</c:v>
                </c:pt>
                <c:pt idx="891">
                  <c:v>64.170787773629229</c:v>
                </c:pt>
                <c:pt idx="892">
                  <c:v>64.181798276974661</c:v>
                </c:pt>
                <c:pt idx="893">
                  <c:v>64.192803091965445</c:v>
                </c:pt>
                <c:pt idx="894">
                  <c:v>64.203802231900553</c:v>
                </c:pt>
                <c:pt idx="895">
                  <c:v>64.214795710041741</c:v>
                </c:pt>
                <c:pt idx="896">
                  <c:v>64.225783539613886</c:v>
                </c:pt>
                <c:pt idx="897">
                  <c:v>64.236765733804972</c:v>
                </c:pt>
                <c:pt idx="898">
                  <c:v>64.247742305766423</c:v>
                </c:pt>
                <c:pt idx="899">
                  <c:v>64.258713268613107</c:v>
                </c:pt>
                <c:pt idx="900">
                  <c:v>64.26967863542356</c:v>
                </c:pt>
                <c:pt idx="901">
                  <c:v>64.280638419240162</c:v>
                </c:pt>
                <c:pt idx="902">
                  <c:v>64.291592633069271</c:v>
                </c:pt>
                <c:pt idx="903">
                  <c:v>64.302541289881304</c:v>
                </c:pt>
                <c:pt idx="904">
                  <c:v>64.313484402611039</c:v>
                </c:pt>
                <c:pt idx="905">
                  <c:v>64.324421984157624</c:v>
                </c:pt>
                <c:pt idx="906">
                  <c:v>64.335354047384811</c:v>
                </c:pt>
                <c:pt idx="907">
                  <c:v>64.34628060512108</c:v>
                </c:pt>
                <c:pt idx="908">
                  <c:v>64.357201670159796</c:v>
                </c:pt>
                <c:pt idx="909">
                  <c:v>64.368117255259321</c:v>
                </c:pt>
                <c:pt idx="910">
                  <c:v>64.379027373143245</c:v>
                </c:pt>
                <c:pt idx="911">
                  <c:v>64.389932036500426</c:v>
                </c:pt>
                <c:pt idx="912">
                  <c:v>64.400831257985232</c:v>
                </c:pt>
                <c:pt idx="913">
                  <c:v>64.411725050217626</c:v>
                </c:pt>
                <c:pt idx="914">
                  <c:v>64.422613425783354</c:v>
                </c:pt>
                <c:pt idx="915">
                  <c:v>64.433496397234009</c:v>
                </c:pt>
                <c:pt idx="916">
                  <c:v>64.444373977087309</c:v>
                </c:pt>
                <c:pt idx="917">
                  <c:v>64.455246177827107</c:v>
                </c:pt>
                <c:pt idx="918">
                  <c:v>64.466113011903616</c:v>
                </c:pt>
                <c:pt idx="919">
                  <c:v>64.4769744917335</c:v>
                </c:pt>
                <c:pt idx="920">
                  <c:v>64.487830629700056</c:v>
                </c:pt>
                <c:pt idx="921">
                  <c:v>64.498681438153326</c:v>
                </c:pt>
                <c:pt idx="922">
                  <c:v>64.509526929410271</c:v>
                </c:pt>
                <c:pt idx="923">
                  <c:v>64.520367115754823</c:v>
                </c:pt>
                <c:pt idx="924">
                  <c:v>64.531202009438132</c:v>
                </c:pt>
                <c:pt idx="925">
                  <c:v>64.542031622678664</c:v>
                </c:pt>
                <c:pt idx="926">
                  <c:v>64.552855967662296</c:v>
                </c:pt>
                <c:pt idx="927">
                  <c:v>64.563675056542493</c:v>
                </c:pt>
                <c:pt idx="928">
                  <c:v>64.574488901440432</c:v>
                </c:pt>
                <c:pt idx="929">
                  <c:v>64.585297514445145</c:v>
                </c:pt>
                <c:pt idx="930">
                  <c:v>64.596100907613661</c:v>
                </c:pt>
                <c:pt idx="931">
                  <c:v>64.606899092971076</c:v>
                </c:pt>
                <c:pt idx="932">
                  <c:v>64.617692082510786</c:v>
                </c:pt>
                <c:pt idx="933">
                  <c:v>64.628479888194548</c:v>
                </c:pt>
                <c:pt idx="934">
                  <c:v>64.639262521952602</c:v>
                </c:pt>
                <c:pt idx="935">
                  <c:v>64.650039995683869</c:v>
                </c:pt>
                <c:pt idx="936">
                  <c:v>64.660812321256003</c:v>
                </c:pt>
                <c:pt idx="937">
                  <c:v>64.671579510505609</c:v>
                </c:pt>
                <c:pt idx="938">
                  <c:v>64.682341575238269</c:v>
                </c:pt>
                <c:pt idx="939">
                  <c:v>64.693098527228742</c:v>
                </c:pt>
                <c:pt idx="940">
                  <c:v>64.703850378221077</c:v>
                </c:pt>
                <c:pt idx="941">
                  <c:v>64.714597139928728</c:v>
                </c:pt>
                <c:pt idx="942">
                  <c:v>64.725338824034651</c:v>
                </c:pt>
                <c:pt idx="943">
                  <c:v>64.73607544219152</c:v>
                </c:pt>
                <c:pt idx="944">
                  <c:v>64.746807006021768</c:v>
                </c:pt>
                <c:pt idx="945">
                  <c:v>64.757533527117744</c:v>
                </c:pt>
                <c:pt idx="946">
                  <c:v>64.76825501704181</c:v>
                </c:pt>
                <c:pt idx="947">
                  <c:v>64.778971487326501</c:v>
                </c:pt>
                <c:pt idx="948">
                  <c:v>64.789682949474653</c:v>
                </c:pt>
                <c:pt idx="949">
                  <c:v>64.800389414959469</c:v>
                </c:pt>
                <c:pt idx="950">
                  <c:v>64.81109089522468</c:v>
                </c:pt>
                <c:pt idx="951">
                  <c:v>64.821787401684674</c:v>
                </c:pt>
                <c:pt idx="952">
                  <c:v>64.832478945724588</c:v>
                </c:pt>
                <c:pt idx="953">
                  <c:v>64.843165538700461</c:v>
                </c:pt>
                <c:pt idx="954">
                  <c:v>64.853847191939295</c:v>
                </c:pt>
                <c:pt idx="955">
                  <c:v>64.864523916739273</c:v>
                </c:pt>
                <c:pt idx="956">
                  <c:v>64.875195724369746</c:v>
                </c:pt>
                <c:pt idx="957">
                  <c:v>64.885862626071471</c:v>
                </c:pt>
                <c:pt idx="958">
                  <c:v>64.896524633056629</c:v>
                </c:pt>
                <c:pt idx="959">
                  <c:v>64.907181756509047</c:v>
                </c:pt>
                <c:pt idx="960">
                  <c:v>64.917834007584219</c:v>
                </c:pt>
                <c:pt idx="961">
                  <c:v>64.928481397409442</c:v>
                </c:pt>
                <c:pt idx="962">
                  <c:v>64.939123937083977</c:v>
                </c:pt>
                <c:pt idx="963">
                  <c:v>64.949761637679117</c:v>
                </c:pt>
                <c:pt idx="964">
                  <c:v>64.960394510238316</c:v>
                </c:pt>
                <c:pt idx="965">
                  <c:v>64.971022565777275</c:v>
                </c:pt>
                <c:pt idx="966">
                  <c:v>64.981645815284125</c:v>
                </c:pt>
                <c:pt idx="967">
                  <c:v>64.992264269719485</c:v>
                </c:pt>
                <c:pt idx="968">
                  <c:v>65.002877940016518</c:v>
                </c:pt>
                <c:pt idx="969">
                  <c:v>65.013486837081189</c:v>
                </c:pt>
                <c:pt idx="970">
                  <c:v>65.024090971792234</c:v>
                </c:pt>
                <c:pt idx="971">
                  <c:v>65.034690355001359</c:v>
                </c:pt>
                <c:pt idx="972">
                  <c:v>65.045284997533301</c:v>
                </c:pt>
                <c:pt idx="973">
                  <c:v>65.055874910185949</c:v>
                </c:pt>
                <c:pt idx="974">
                  <c:v>65.066460103730449</c:v>
                </c:pt>
                <c:pt idx="975">
                  <c:v>65.077040588911345</c:v>
                </c:pt>
                <c:pt idx="976">
                  <c:v>65.087616376446618</c:v>
                </c:pt>
                <c:pt idx="977">
                  <c:v>65.098187477027878</c:v>
                </c:pt>
                <c:pt idx="978">
                  <c:v>65.108753901320384</c:v>
                </c:pt>
                <c:pt idx="979">
                  <c:v>65.11931565996322</c:v>
                </c:pt>
                <c:pt idx="980">
                  <c:v>65.129872763569381</c:v>
                </c:pt>
                <c:pt idx="981">
                  <c:v>65.140425222725796</c:v>
                </c:pt>
                <c:pt idx="982">
                  <c:v>65.150973047993588</c:v>
                </c:pt>
                <c:pt idx="983">
                  <c:v>65.161516249908061</c:v>
                </c:pt>
                <c:pt idx="984">
                  <c:v>65.172054838978809</c:v>
                </c:pt>
                <c:pt idx="985">
                  <c:v>65.182588825689876</c:v>
                </c:pt>
                <c:pt idx="986">
                  <c:v>65.193118220499841</c:v>
                </c:pt>
                <c:pt idx="987">
                  <c:v>65.203643033841843</c:v>
                </c:pt>
                <c:pt idx="988">
                  <c:v>65.214163276123799</c:v>
                </c:pt>
                <c:pt idx="989">
                  <c:v>65.224678957728443</c:v>
                </c:pt>
                <c:pt idx="990">
                  <c:v>65.235190089013415</c:v>
                </c:pt>
                <c:pt idx="991">
                  <c:v>65.245696680311397</c:v>
                </c:pt>
                <c:pt idx="992">
                  <c:v>65.256198741930191</c:v>
                </c:pt>
                <c:pt idx="993">
                  <c:v>65.2666962841528</c:v>
                </c:pt>
                <c:pt idx="994">
                  <c:v>65.277189317237585</c:v>
                </c:pt>
                <c:pt idx="995">
                  <c:v>65.287677851418294</c:v>
                </c:pt>
                <c:pt idx="996">
                  <c:v>65.298161896904205</c:v>
                </c:pt>
                <c:pt idx="997">
                  <c:v>65.308641463880221</c:v>
                </c:pt>
                <c:pt idx="998">
                  <c:v>65.319116562506949</c:v>
                </c:pt>
                <c:pt idx="999">
                  <c:v>65.329587202920777</c:v>
                </c:pt>
                <c:pt idx="1000">
                  <c:v>65.340053395234023</c:v>
                </c:pt>
                <c:pt idx="1001">
                  <c:v>65.350515149534985</c:v>
                </c:pt>
                <c:pt idx="1002">
                  <c:v>65.36097247588809</c:v>
                </c:pt>
                <c:pt idx="1003">
                  <c:v>65.371425384333904</c:v>
                </c:pt>
                <c:pt idx="1004">
                  <c:v>65.381873884889316</c:v>
                </c:pt>
                <c:pt idx="1005">
                  <c:v>65.392317987547543</c:v>
                </c:pt>
                <c:pt idx="1006">
                  <c:v>65.402757702278322</c:v>
                </c:pt>
                <c:pt idx="1007">
                  <c:v>65.413193039027902</c:v>
                </c:pt>
                <c:pt idx="1008">
                  <c:v>65.423624007719226</c:v>
                </c:pt>
                <c:pt idx="1009">
                  <c:v>65.434050618251959</c:v>
                </c:pt>
                <c:pt idx="1010">
                  <c:v>65.444472880502602</c:v>
                </c:pt>
                <c:pt idx="1011">
                  <c:v>65.454890804324592</c:v>
                </c:pt>
                <c:pt idx="1012">
                  <c:v>65.465304399548373</c:v>
                </c:pt>
                <c:pt idx="1013">
                  <c:v>65.475713675981538</c:v>
                </c:pt>
                <c:pt idx="1014">
                  <c:v>65.486118643408815</c:v>
                </c:pt>
                <c:pt idx="1015">
                  <c:v>65.496519311592266</c:v>
                </c:pt>
                <c:pt idx="1016">
                  <c:v>65.506915690271299</c:v>
                </c:pt>
                <c:pt idx="1017">
                  <c:v>65.517307789162828</c:v>
                </c:pt>
                <c:pt idx="1018">
                  <c:v>65.527695617961299</c:v>
                </c:pt>
                <c:pt idx="1019">
                  <c:v>65.538079186338777</c:v>
                </c:pt>
                <c:pt idx="1020">
                  <c:v>65.548458503945085</c:v>
                </c:pt>
                <c:pt idx="1021">
                  <c:v>65.558833580407864</c:v>
                </c:pt>
                <c:pt idx="1022">
                  <c:v>65.569204425332643</c:v>
                </c:pt>
                <c:pt idx="1023">
                  <c:v>65.579571048302952</c:v>
                </c:pt>
                <c:pt idx="1024">
                  <c:v>65.589933458880395</c:v>
                </c:pt>
                <c:pt idx="1025">
                  <c:v>65.600291666604718</c:v>
                </c:pt>
                <c:pt idx="1026">
                  <c:v>65.610645680993969</c:v>
                </c:pt>
                <c:pt idx="1027">
                  <c:v>65.62099551154445</c:v>
                </c:pt>
                <c:pt idx="1028">
                  <c:v>65.631341167730923</c:v>
                </c:pt>
                <c:pt idx="1029">
                  <c:v>65.641682659006662</c:v>
                </c:pt>
                <c:pt idx="1030">
                  <c:v>65.65201999480351</c:v>
                </c:pt>
                <c:pt idx="1031">
                  <c:v>65.662353184531966</c:v>
                </c:pt>
                <c:pt idx="1032">
                  <c:v>65.67268223758127</c:v>
                </c:pt>
                <c:pt idx="1033">
                  <c:v>65.68300716331953</c:v>
                </c:pt>
                <c:pt idx="1034">
                  <c:v>65.693327971093765</c:v>
                </c:pt>
                <c:pt idx="1035">
                  <c:v>65.703644670229963</c:v>
                </c:pt>
                <c:pt idx="1036">
                  <c:v>65.713957270033191</c:v>
                </c:pt>
                <c:pt idx="1037">
                  <c:v>65.7242657797877</c:v>
                </c:pt>
                <c:pt idx="1038">
                  <c:v>65.734570208756992</c:v>
                </c:pt>
                <c:pt idx="1039">
                  <c:v>65.744870566183849</c:v>
                </c:pt>
                <c:pt idx="1040">
                  <c:v>65.755166861290476</c:v>
                </c:pt>
                <c:pt idx="1041">
                  <c:v>65.765459103278545</c:v>
                </c:pt>
                <c:pt idx="1042">
                  <c:v>65.775747301329318</c:v>
                </c:pt>
                <c:pt idx="1043">
                  <c:v>65.786031464603667</c:v>
                </c:pt>
                <c:pt idx="1044">
                  <c:v>65.796311602242213</c:v>
                </c:pt>
                <c:pt idx="1045">
                  <c:v>65.80658772336534</c:v>
                </c:pt>
                <c:pt idx="1046">
                  <c:v>65.816859837073324</c:v>
                </c:pt>
                <c:pt idx="1047">
                  <c:v>65.827127952446403</c:v>
                </c:pt>
                <c:pt idx="1048">
                  <c:v>65.837392078544823</c:v>
                </c:pt>
                <c:pt idx="1049">
                  <c:v>65.847652224408932</c:v>
                </c:pt>
                <c:pt idx="1050">
                  <c:v>65.857908399059312</c:v>
                </c:pt>
                <c:pt idx="1051">
                  <c:v>65.868160611496748</c:v>
                </c:pt>
                <c:pt idx="1052">
                  <c:v>65.878408870702401</c:v>
                </c:pt>
                <c:pt idx="1053">
                  <c:v>65.888653185637807</c:v>
                </c:pt>
                <c:pt idx="1054">
                  <c:v>65.898893565245032</c:v>
                </c:pt>
                <c:pt idx="1055">
                  <c:v>65.909130018446675</c:v>
                </c:pt>
                <c:pt idx="1056">
                  <c:v>65.919362554145962</c:v>
                </c:pt>
                <c:pt idx="1057">
                  <c:v>65.929591181226883</c:v>
                </c:pt>
                <c:pt idx="1058">
                  <c:v>65.939815908554181</c:v>
                </c:pt>
                <c:pt idx="1059">
                  <c:v>65.950036744973431</c:v>
                </c:pt>
                <c:pt idx="1060">
                  <c:v>65.960253699311195</c:v>
                </c:pt>
                <c:pt idx="1061">
                  <c:v>65.97046678037502</c:v>
                </c:pt>
                <c:pt idx="1062">
                  <c:v>65.980675996953536</c:v>
                </c:pt>
                <c:pt idx="1063">
                  <c:v>65.990881357816491</c:v>
                </c:pt>
                <c:pt idx="1064">
                  <c:v>66.001082871714928</c:v>
                </c:pt>
                <c:pt idx="1065">
                  <c:v>66.011280547381133</c:v>
                </c:pt>
                <c:pt idx="1066">
                  <c:v>66.021474393528749</c:v>
                </c:pt>
                <c:pt idx="1067">
                  <c:v>66.031664418852941</c:v>
                </c:pt>
                <c:pt idx="1068">
                  <c:v>66.041850632030275</c:v>
                </c:pt>
                <c:pt idx="1069">
                  <c:v>66.052033041718985</c:v>
                </c:pt>
                <c:pt idx="1070">
                  <c:v>66.062211656558944</c:v>
                </c:pt>
                <c:pt idx="1071">
                  <c:v>66.072386485171705</c:v>
                </c:pt>
                <c:pt idx="1072">
                  <c:v>66.08255753616065</c:v>
                </c:pt>
                <c:pt idx="1073">
                  <c:v>66.092724818111023</c:v>
                </c:pt>
                <c:pt idx="1074">
                  <c:v>66.102888339589981</c:v>
                </c:pt>
                <c:pt idx="1075">
                  <c:v>66.113048109146703</c:v>
                </c:pt>
                <c:pt idx="1076">
                  <c:v>66.123204135312406</c:v>
                </c:pt>
                <c:pt idx="1077">
                  <c:v>66.133356426600514</c:v>
                </c:pt>
                <c:pt idx="1078">
                  <c:v>66.14350499150656</c:v>
                </c:pt>
                <c:pt idx="1079">
                  <c:v>66.153649838508457</c:v>
                </c:pt>
                <c:pt idx="1080">
                  <c:v>66.163790976066366</c:v>
                </c:pt>
                <c:pt idx="1081">
                  <c:v>66.173928412622914</c:v>
                </c:pt>
                <c:pt idx="1082">
                  <c:v>66.18406215660319</c:v>
                </c:pt>
                <c:pt idx="1083">
                  <c:v>66.194192216414848</c:v>
                </c:pt>
                <c:pt idx="1084">
                  <c:v>66.204318600448104</c:v>
                </c:pt>
                <c:pt idx="1085">
                  <c:v>66.214441317075895</c:v>
                </c:pt>
                <c:pt idx="1086">
                  <c:v>66.224560374653876</c:v>
                </c:pt>
                <c:pt idx="1087">
                  <c:v>66.234675781520522</c:v>
                </c:pt>
                <c:pt idx="1088">
                  <c:v>66.244787545997184</c:v>
                </c:pt>
                <c:pt idx="1089">
                  <c:v>66.254895676388159</c:v>
                </c:pt>
                <c:pt idx="1090">
                  <c:v>66.265000180980707</c:v>
                </c:pt>
                <c:pt idx="1091">
                  <c:v>66.275101068045217</c:v>
                </c:pt>
                <c:pt idx="1092">
                  <c:v>66.285198345835155</c:v>
                </c:pt>
                <c:pt idx="1093">
                  <c:v>66.295292022587248</c:v>
                </c:pt>
                <c:pt idx="1094">
                  <c:v>66.305382106521421</c:v>
                </c:pt>
                <c:pt idx="1095">
                  <c:v>66.315468605840962</c:v>
                </c:pt>
                <c:pt idx="1096">
                  <c:v>66.325551528732532</c:v>
                </c:pt>
                <c:pt idx="1097">
                  <c:v>66.33563088336625</c:v>
                </c:pt>
                <c:pt idx="1098">
                  <c:v>66.345706677895762</c:v>
                </c:pt>
                <c:pt idx="1099">
                  <c:v>66.355778920458263</c:v>
                </c:pt>
                <c:pt idx="1100">
                  <c:v>66.365847619174602</c:v>
                </c:pt>
                <c:pt idx="1101">
                  <c:v>66.375912782149356</c:v>
                </c:pt>
                <c:pt idx="1102">
                  <c:v>66.38597441747082</c:v>
                </c:pt>
                <c:pt idx="1103">
                  <c:v>66.396032533211141</c:v>
                </c:pt>
                <c:pt idx="1104">
                  <c:v>66.406087137426354</c:v>
                </c:pt>
                <c:pt idx="1105">
                  <c:v>66.416138238156435</c:v>
                </c:pt>
                <c:pt idx="1106">
                  <c:v>66.426185843425358</c:v>
                </c:pt>
                <c:pt idx="1107">
                  <c:v>66.43622996124121</c:v>
                </c:pt>
                <c:pt idx="1108">
                  <c:v>66.446270599596147</c:v>
                </c:pt>
                <c:pt idx="1109">
                  <c:v>66.456307766466566</c:v>
                </c:pt>
                <c:pt idx="1110">
                  <c:v>66.466341469813074</c:v>
                </c:pt>
                <c:pt idx="1111">
                  <c:v>66.476371717580633</c:v>
                </c:pt>
                <c:pt idx="1112">
                  <c:v>66.486398517698532</c:v>
                </c:pt>
                <c:pt idx="1113">
                  <c:v>66.49642187808054</c:v>
                </c:pt>
                <c:pt idx="1114">
                  <c:v>66.506441806624835</c:v>
                </c:pt>
                <c:pt idx="1115">
                  <c:v>66.516458311214237</c:v>
                </c:pt>
                <c:pt idx="1116">
                  <c:v>66.526471399716073</c:v>
                </c:pt>
                <c:pt idx="1117">
                  <c:v>66.536481079982437</c:v>
                </c:pt>
                <c:pt idx="1118">
                  <c:v>66.546487359850047</c:v>
                </c:pt>
                <c:pt idx="1119">
                  <c:v>66.556490247140488</c:v>
                </c:pt>
                <c:pt idx="1120">
                  <c:v>66.566489749660107</c:v>
                </c:pt>
                <c:pt idx="1121">
                  <c:v>66.576485875200191</c:v>
                </c:pt>
                <c:pt idx="1122">
                  <c:v>66.586478631536963</c:v>
                </c:pt>
                <c:pt idx="1123">
                  <c:v>66.596468026431694</c:v>
                </c:pt>
                <c:pt idx="1124">
                  <c:v>66.606454067630636</c:v>
                </c:pt>
                <c:pt idx="1125">
                  <c:v>66.616436762865249</c:v>
                </c:pt>
                <c:pt idx="1126">
                  <c:v>66.626416119852124</c:v>
                </c:pt>
                <c:pt idx="1127">
                  <c:v>66.63639214629309</c:v>
                </c:pt>
                <c:pt idx="1128">
                  <c:v>66.646364849875297</c:v>
                </c:pt>
                <c:pt idx="1129">
                  <c:v>66.656334238271228</c:v>
                </c:pt>
                <c:pt idx="1130">
                  <c:v>66.666300319138728</c:v>
                </c:pt>
                <c:pt idx="1131">
                  <c:v>66.676263100121176</c:v>
                </c:pt>
                <c:pt idx="1132">
                  <c:v>66.6862225888474</c:v>
                </c:pt>
                <c:pt idx="1133">
                  <c:v>66.696178792931804</c:v>
                </c:pt>
                <c:pt idx="1134">
                  <c:v>66.706131719974437</c:v>
                </c:pt>
                <c:pt idx="1135">
                  <c:v>66.716081377561025</c:v>
                </c:pt>
                <c:pt idx="1136">
                  <c:v>66.726027773263013</c:v>
                </c:pt>
                <c:pt idx="1137">
                  <c:v>66.735970914637619</c:v>
                </c:pt>
                <c:pt idx="1138">
                  <c:v>66.745910809227908</c:v>
                </c:pt>
                <c:pt idx="1139">
                  <c:v>66.755847464562848</c:v>
                </c:pt>
                <c:pt idx="1140">
                  <c:v>66.765780888157352</c:v>
                </c:pt>
                <c:pt idx="1141">
                  <c:v>66.77571108751232</c:v>
                </c:pt>
                <c:pt idx="1142">
                  <c:v>66.7856380701147</c:v>
                </c:pt>
                <c:pt idx="1143">
                  <c:v>66.795561843437568</c:v>
                </c:pt>
                <c:pt idx="1144">
                  <c:v>66.805482414940144</c:v>
                </c:pt>
                <c:pt idx="1145">
                  <c:v>66.815399792067851</c:v>
                </c:pt>
                <c:pt idx="1146">
                  <c:v>66.825313982252368</c:v>
                </c:pt>
                <c:pt idx="1147">
                  <c:v>66.835224992911719</c:v>
                </c:pt>
                <c:pt idx="1148">
                  <c:v>66.845132831450243</c:v>
                </c:pt>
                <c:pt idx="1149">
                  <c:v>66.855037505258778</c:v>
                </c:pt>
                <c:pt idx="1150">
                  <c:v>66.864939021714534</c:v>
                </c:pt>
                <c:pt idx="1151">
                  <c:v>66.874837388181305</c:v>
                </c:pt>
                <c:pt idx="1152">
                  <c:v>66.884732612009444</c:v>
                </c:pt>
                <c:pt idx="1153">
                  <c:v>66.894624700535914</c:v>
                </c:pt>
                <c:pt idx="1154">
                  <c:v>66.904513661084351</c:v>
                </c:pt>
                <c:pt idx="1155">
                  <c:v>66.914399500965146</c:v>
                </c:pt>
                <c:pt idx="1156">
                  <c:v>66.924282227475416</c:v>
                </c:pt>
                <c:pt idx="1157">
                  <c:v>66.934161847899119</c:v>
                </c:pt>
                <c:pt idx="1158">
                  <c:v>66.944038369507112</c:v>
                </c:pt>
                <c:pt idx="1159">
                  <c:v>66.953911799557162</c:v>
                </c:pt>
                <c:pt idx="1160">
                  <c:v>66.963782145293962</c:v>
                </c:pt>
                <c:pt idx="1161">
                  <c:v>66.973649413949303</c:v>
                </c:pt>
                <c:pt idx="1162">
                  <c:v>66.983513612742001</c:v>
                </c:pt>
                <c:pt idx="1163">
                  <c:v>66.993374748878011</c:v>
                </c:pt>
                <c:pt idx="1164">
                  <c:v>67.003232829550441</c:v>
                </c:pt>
                <c:pt idx="1165">
                  <c:v>67.013087861939624</c:v>
                </c:pt>
                <c:pt idx="1166">
                  <c:v>67.022939853213202</c:v>
                </c:pt>
                <c:pt idx="1167">
                  <c:v>67.032788810526043</c:v>
                </c:pt>
                <c:pt idx="1168">
                  <c:v>67.04263474102045</c:v>
                </c:pt>
                <c:pt idx="1169">
                  <c:v>67.052477651826123</c:v>
                </c:pt>
                <c:pt idx="1170">
                  <c:v>67.062317550060229</c:v>
                </c:pt>
                <c:pt idx="1171">
                  <c:v>67.072154442827383</c:v>
                </c:pt>
                <c:pt idx="1172">
                  <c:v>67.081988337219826</c:v>
                </c:pt>
                <c:pt idx="1173">
                  <c:v>67.091819240317392</c:v>
                </c:pt>
                <c:pt idx="1174">
                  <c:v>67.101647159187507</c:v>
                </c:pt>
                <c:pt idx="1175">
                  <c:v>67.111472100885365</c:v>
                </c:pt>
                <c:pt idx="1176">
                  <c:v>67.12129407245385</c:v>
                </c:pt>
                <c:pt idx="1177">
                  <c:v>67.131113080923654</c:v>
                </c:pt>
                <c:pt idx="1178">
                  <c:v>67.140929133313321</c:v>
                </c:pt>
                <c:pt idx="1179">
                  <c:v>67.150742236629256</c:v>
                </c:pt>
                <c:pt idx="1180">
                  <c:v>67.160552397865786</c:v>
                </c:pt>
                <c:pt idx="1181">
                  <c:v>67.170359624005215</c:v>
                </c:pt>
                <c:pt idx="1182">
                  <c:v>67.180163922017911</c:v>
                </c:pt>
                <c:pt idx="1183">
                  <c:v>67.189965298862248</c:v>
                </c:pt>
                <c:pt idx="1184">
                  <c:v>67.199763761484746</c:v>
                </c:pt>
                <c:pt idx="1185">
                  <c:v>67.209559316820048</c:v>
                </c:pt>
                <c:pt idx="1186">
                  <c:v>67.219351971791056</c:v>
                </c:pt>
                <c:pt idx="1187">
                  <c:v>67.229141733308865</c:v>
                </c:pt>
                <c:pt idx="1188">
                  <c:v>67.238928608272872</c:v>
                </c:pt>
                <c:pt idx="1189">
                  <c:v>67.248712603570851</c:v>
                </c:pt>
                <c:pt idx="1190">
                  <c:v>67.258493726078896</c:v>
                </c:pt>
                <c:pt idx="1191">
                  <c:v>67.268271982661574</c:v>
                </c:pt>
                <c:pt idx="1192">
                  <c:v>67.278047380171884</c:v>
                </c:pt>
                <c:pt idx="1193">
                  <c:v>67.287819925451387</c:v>
                </c:pt>
                <c:pt idx="1194">
                  <c:v>67.297589625330133</c:v>
                </c:pt>
                <c:pt idx="1195">
                  <c:v>67.307356486626858</c:v>
                </c:pt>
                <c:pt idx="1196">
                  <c:v>67.317120516148876</c:v>
                </c:pt>
                <c:pt idx="1197">
                  <c:v>67.326881720692199</c:v>
                </c:pt>
                <c:pt idx="1198">
                  <c:v>67.336640107041603</c:v>
                </c:pt>
                <c:pt idx="1199">
                  <c:v>67.34639568197062</c:v>
                </c:pt>
                <c:pt idx="1200">
                  <c:v>67.356148452241584</c:v>
                </c:pt>
                <c:pt idx="1201">
                  <c:v>67.365898424605717</c:v>
                </c:pt>
                <c:pt idx="1202">
                  <c:v>67.375645605803143</c:v>
                </c:pt>
                <c:pt idx="1203">
                  <c:v>67.385390002562914</c:v>
                </c:pt>
                <c:pt idx="1204">
                  <c:v>67.39513162160307</c:v>
                </c:pt>
                <c:pt idx="1205">
                  <c:v>67.404870469630708</c:v>
                </c:pt>
                <c:pt idx="1206">
                  <c:v>67.414606553341983</c:v>
                </c:pt>
                <c:pt idx="1207">
                  <c:v>67.424339879422149</c:v>
                </c:pt>
                <c:pt idx="1208">
                  <c:v>67.434070454545648</c:v>
                </c:pt>
                <c:pt idx="1209">
                  <c:v>67.443798285376104</c:v>
                </c:pt>
                <c:pt idx="1210">
                  <c:v>67.453523378566373</c:v>
                </c:pt>
                <c:pt idx="1211">
                  <c:v>67.463245740758637</c:v>
                </c:pt>
                <c:pt idx="1212">
                  <c:v>67.472965378584334</c:v>
                </c:pt>
                <c:pt idx="1213">
                  <c:v>67.482682298664315</c:v>
                </c:pt>
                <c:pt idx="1214">
                  <c:v>67.492396507608831</c:v>
                </c:pt>
                <c:pt idx="1215">
                  <c:v>67.502108012017558</c:v>
                </c:pt>
                <c:pt idx="1216">
                  <c:v>67.511816818479701</c:v>
                </c:pt>
                <c:pt idx="1217">
                  <c:v>67.521522933573948</c:v>
                </c:pt>
                <c:pt idx="1218">
                  <c:v>67.531226363868555</c:v>
                </c:pt>
                <c:pt idx="1219">
                  <c:v>67.540927115921448</c:v>
                </c:pt>
                <c:pt idx="1220">
                  <c:v>67.550625196280137</c:v>
                </c:pt>
                <c:pt idx="1221">
                  <c:v>67.560320611481856</c:v>
                </c:pt>
                <c:pt idx="1222">
                  <c:v>67.570013368053523</c:v>
                </c:pt>
                <c:pt idx="1223">
                  <c:v>67.579703472511923</c:v>
                </c:pt>
                <c:pt idx="1224">
                  <c:v>67.589390931363525</c:v>
                </c:pt>
                <c:pt idx="1225">
                  <c:v>67.599075751104749</c:v>
                </c:pt>
                <c:pt idx="1226">
                  <c:v>67.608757938221842</c:v>
                </c:pt>
                <c:pt idx="1227">
                  <c:v>67.618437499191032</c:v>
                </c:pt>
                <c:pt idx="1228">
                  <c:v>67.628114440478456</c:v>
                </c:pt>
                <c:pt idx="1229">
                  <c:v>67.637788768540275</c:v>
                </c:pt>
                <c:pt idx="1230">
                  <c:v>67.64746048982272</c:v>
                </c:pt>
                <c:pt idx="1231">
                  <c:v>67.657129610762084</c:v>
                </c:pt>
                <c:pt idx="1232">
                  <c:v>67.666796137784786</c:v>
                </c:pt>
                <c:pt idx="1233">
                  <c:v>67.676460077307411</c:v>
                </c:pt>
                <c:pt idx="1234">
                  <c:v>67.686121435736737</c:v>
                </c:pt>
                <c:pt idx="1235">
                  <c:v>67.695780219469782</c:v>
                </c:pt>
                <c:pt idx="1236">
                  <c:v>67.705436434893841</c:v>
                </c:pt>
                <c:pt idx="1237">
                  <c:v>67.715090088386532</c:v>
                </c:pt>
                <c:pt idx="1238">
                  <c:v>67.724741186315796</c:v>
                </c:pt>
                <c:pt idx="1239">
                  <c:v>67.734389735039983</c:v>
                </c:pt>
                <c:pt idx="1240">
                  <c:v>67.744035740907904</c:v>
                </c:pt>
                <c:pt idx="1241">
                  <c:v>67.753679210258795</c:v>
                </c:pt>
                <c:pt idx="1242">
                  <c:v>67.76332014942237</c:v>
                </c:pt>
                <c:pt idx="1243">
                  <c:v>67.772958564718948</c:v>
                </c:pt>
                <c:pt idx="1244">
                  <c:v>67.782594462459386</c:v>
                </c:pt>
                <c:pt idx="1245">
                  <c:v>67.79222784894516</c:v>
                </c:pt>
                <c:pt idx="1246">
                  <c:v>67.801858730468425</c:v>
                </c:pt>
                <c:pt idx="1247">
                  <c:v>67.811487113311969</c:v>
                </c:pt>
                <c:pt idx="1248">
                  <c:v>67.82111300374936</c:v>
                </c:pt>
                <c:pt idx="1249">
                  <c:v>67.830736408044899</c:v>
                </c:pt>
                <c:pt idx="1250">
                  <c:v>67.840357332453692</c:v>
                </c:pt>
                <c:pt idx="1251">
                  <c:v>67.849975783221694</c:v>
                </c:pt>
                <c:pt idx="1252">
                  <c:v>67.859591766585709</c:v>
                </c:pt>
                <c:pt idx="1253">
                  <c:v>67.869205288773472</c:v>
                </c:pt>
                <c:pt idx="1254">
                  <c:v>67.878816356003639</c:v>
                </c:pt>
                <c:pt idx="1255">
                  <c:v>67.888424974485844</c:v>
                </c:pt>
                <c:pt idx="1256">
                  <c:v>67.898031150420792</c:v>
                </c:pt>
                <c:pt idx="1257">
                  <c:v>67.907634890000168</c:v>
                </c:pt>
                <c:pt idx="1258">
                  <c:v>67.917236199406759</c:v>
                </c:pt>
                <c:pt idx="1259">
                  <c:v>67.926835084814542</c:v>
                </c:pt>
                <c:pt idx="1260">
                  <c:v>67.936431552388555</c:v>
                </c:pt>
                <c:pt idx="1261">
                  <c:v>67.946025608285112</c:v>
                </c:pt>
                <c:pt idx="1262">
                  <c:v>67.955617258651685</c:v>
                </c:pt>
                <c:pt idx="1263">
                  <c:v>67.96520650962708</c:v>
                </c:pt>
                <c:pt idx="1264">
                  <c:v>67.974793367341363</c:v>
                </c:pt>
                <c:pt idx="1265">
                  <c:v>67.984377837915929</c:v>
                </c:pt>
                <c:pt idx="1266">
                  <c:v>67.993959927463564</c:v>
                </c:pt>
                <c:pt idx="1267">
                  <c:v>68.003539642088441</c:v>
                </c:pt>
                <c:pt idx="1268">
                  <c:v>68.013116987886193</c:v>
                </c:pt>
                <c:pt idx="1269">
                  <c:v>68.02269197094391</c:v>
                </c:pt>
                <c:pt idx="1270">
                  <c:v>68.032264597340173</c:v>
                </c:pt>
                <c:pt idx="1271">
                  <c:v>68.041834873145149</c:v>
                </c:pt>
                <c:pt idx="1272">
                  <c:v>68.051402804420547</c:v>
                </c:pt>
                <c:pt idx="1273">
                  <c:v>68.060968397219696</c:v>
                </c:pt>
                <c:pt idx="1274">
                  <c:v>68.07053165758758</c:v>
                </c:pt>
                <c:pt idx="1275">
                  <c:v>68.080092591560856</c:v>
                </c:pt>
                <c:pt idx="1276">
                  <c:v>68.089651205167868</c:v>
                </c:pt>
                <c:pt idx="1277">
                  <c:v>68.099207504428747</c:v>
                </c:pt>
                <c:pt idx="1278">
                  <c:v>68.108761495355381</c:v>
                </c:pt>
                <c:pt idx="1279">
                  <c:v>68.118313183951472</c:v>
                </c:pt>
                <c:pt idx="1280">
                  <c:v>68.127862576212564</c:v>
                </c:pt>
                <c:pt idx="1281">
                  <c:v>68.137409678126119</c:v>
                </c:pt>
                <c:pt idx="1282">
                  <c:v>68.146954495671437</c:v>
                </c:pt>
                <c:pt idx="1283">
                  <c:v>68.15649703481985</c:v>
                </c:pt>
                <c:pt idx="1284">
                  <c:v>68.166037301534615</c:v>
                </c:pt>
                <c:pt idx="1285">
                  <c:v>68.175575301771019</c:v>
                </c:pt>
                <c:pt idx="1286">
                  <c:v>68.185111041476389</c:v>
                </c:pt>
                <c:pt idx="1287">
                  <c:v>68.194644526590139</c:v>
                </c:pt>
                <c:pt idx="1288">
                  <c:v>68.204175763043779</c:v>
                </c:pt>
                <c:pt idx="1289">
                  <c:v>68.21370475676099</c:v>
                </c:pt>
                <c:pt idx="1290">
                  <c:v>68.223231513657581</c:v>
                </c:pt>
                <c:pt idx="1291">
                  <c:v>68.232756039641629</c:v>
                </c:pt>
                <c:pt idx="1292">
                  <c:v>68.242278340613424</c:v>
                </c:pt>
                <c:pt idx="1293">
                  <c:v>68.251798422465512</c:v>
                </c:pt>
                <c:pt idx="1294">
                  <c:v>68.261316291082764</c:v>
                </c:pt>
                <c:pt idx="1295">
                  <c:v>68.270831952342391</c:v>
                </c:pt>
                <c:pt idx="1296">
                  <c:v>68.280345412113974</c:v>
                </c:pt>
                <c:pt idx="1297">
                  <c:v>68.289856676259475</c:v>
                </c:pt>
                <c:pt idx="1298">
                  <c:v>68.299365750633328</c:v>
                </c:pt>
                <c:pt idx="1299">
                  <c:v>68.308872641082374</c:v>
                </c:pt>
                <c:pt idx="1300">
                  <c:v>68.318377353445996</c:v>
                </c:pt>
                <c:pt idx="1301">
                  <c:v>68.327879893556101</c:v>
                </c:pt>
                <c:pt idx="1302">
                  <c:v>68.337380267237151</c:v>
                </c:pt>
                <c:pt idx="1303">
                  <c:v>68.346878480306188</c:v>
                </c:pt>
                <c:pt idx="1304">
                  <c:v>68.356374538572894</c:v>
                </c:pt>
                <c:pt idx="1305">
                  <c:v>68.365868447839574</c:v>
                </c:pt>
                <c:pt idx="1306">
                  <c:v>68.37536021390126</c:v>
                </c:pt>
                <c:pt idx="1307">
                  <c:v>68.384849842545648</c:v>
                </c:pt>
                <c:pt idx="1308">
                  <c:v>68.394337339553246</c:v>
                </c:pt>
                <c:pt idx="1309">
                  <c:v>68.40382271069727</c:v>
                </c:pt>
                <c:pt idx="1310">
                  <c:v>68.413305961743802</c:v>
                </c:pt>
                <c:pt idx="1311">
                  <c:v>68.422787098451735</c:v>
                </c:pt>
                <c:pt idx="1312">
                  <c:v>68.432266126572841</c:v>
                </c:pt>
                <c:pt idx="1313">
                  <c:v>68.441743051851759</c:v>
                </c:pt>
                <c:pt idx="1314">
                  <c:v>68.451217880026121</c:v>
                </c:pt>
                <c:pt idx="1315">
                  <c:v>68.460690616826454</c:v>
                </c:pt>
                <c:pt idx="1316">
                  <c:v>68.470161267976337</c:v>
                </c:pt>
                <c:pt idx="1317">
                  <c:v>68.479629839192313</c:v>
                </c:pt>
                <c:pt idx="1318">
                  <c:v>68.489096336184033</c:v>
                </c:pt>
                <c:pt idx="1319">
                  <c:v>68.498560764654158</c:v>
                </c:pt>
                <c:pt idx="1320">
                  <c:v>68.508023130298554</c:v>
                </c:pt>
                <c:pt idx="1321">
                  <c:v>68.517483438806153</c:v>
                </c:pt>
                <c:pt idx="1322">
                  <c:v>68.526941695859094</c:v>
                </c:pt>
                <c:pt idx="1323">
                  <c:v>68.536397907132695</c:v>
                </c:pt>
                <c:pt idx="1324">
                  <c:v>68.545852078295525</c:v>
                </c:pt>
                <c:pt idx="1325">
                  <c:v>68.555304215009429</c:v>
                </c:pt>
                <c:pt idx="1326">
                  <c:v>68.564754322929474</c:v>
                </c:pt>
                <c:pt idx="1327">
                  <c:v>68.574202407704135</c:v>
                </c:pt>
                <c:pt idx="1328">
                  <c:v>68.583648474975178</c:v>
                </c:pt>
                <c:pt idx="1329">
                  <c:v>68.593092530377746</c:v>
                </c:pt>
                <c:pt idx="1330">
                  <c:v>68.602534579540446</c:v>
                </c:pt>
                <c:pt idx="1331">
                  <c:v>68.61197462808525</c:v>
                </c:pt>
                <c:pt idx="1332">
                  <c:v>68.621412681627646</c:v>
                </c:pt>
                <c:pt idx="1333">
                  <c:v>68.630848745776589</c:v>
                </c:pt>
                <c:pt idx="1334">
                  <c:v>68.64028282613458</c:v>
                </c:pt>
                <c:pt idx="1335">
                  <c:v>68.649714928297655</c:v>
                </c:pt>
                <c:pt idx="1336">
                  <c:v>68.659145057855426</c:v>
                </c:pt>
                <c:pt idx="1337">
                  <c:v>68.668573220391167</c:v>
                </c:pt>
                <c:pt idx="1338">
                  <c:v>68.677999421481715</c:v>
                </c:pt>
                <c:pt idx="1339">
                  <c:v>68.687423666697612</c:v>
                </c:pt>
                <c:pt idx="1340">
                  <c:v>68.696845961603117</c:v>
                </c:pt>
                <c:pt idx="1341">
                  <c:v>68.706266311756181</c:v>
                </c:pt>
                <c:pt idx="1342">
                  <c:v>68.715684722708531</c:v>
                </c:pt>
                <c:pt idx="1343">
                  <c:v>68.725101200005653</c:v>
                </c:pt>
                <c:pt idx="1344">
                  <c:v>68.734515749186855</c:v>
                </c:pt>
                <c:pt idx="1345">
                  <c:v>68.743928375785302</c:v>
                </c:pt>
                <c:pt idx="1346">
                  <c:v>68.753339085327966</c:v>
                </c:pt>
                <c:pt idx="1347">
                  <c:v>68.762747883335791</c:v>
                </c:pt>
                <c:pt idx="1348">
                  <c:v>68.7721547753236</c:v>
                </c:pt>
                <c:pt idx="1349">
                  <c:v>68.781559766800157</c:v>
                </c:pt>
                <c:pt idx="1350">
                  <c:v>68.79096286326822</c:v>
                </c:pt>
                <c:pt idx="1351">
                  <c:v>68.800364070224546</c:v>
                </c:pt>
                <c:pt idx="1352">
                  <c:v>68.809763393159969</c:v>
                </c:pt>
                <c:pt idx="1353">
                  <c:v>68.819160837559295</c:v>
                </c:pt>
                <c:pt idx="1354">
                  <c:v>68.828556408901505</c:v>
                </c:pt>
                <c:pt idx="1355">
                  <c:v>68.837950112659641</c:v>
                </c:pt>
                <c:pt idx="1356">
                  <c:v>68.84734195430093</c:v>
                </c:pt>
                <c:pt idx="1357">
                  <c:v>68.856731939286732</c:v>
                </c:pt>
                <c:pt idx="1358">
                  <c:v>68.866120073072636</c:v>
                </c:pt>
                <c:pt idx="1359">
                  <c:v>68.875506361108435</c:v>
                </c:pt>
                <c:pt idx="1360">
                  <c:v>68.884890808838207</c:v>
                </c:pt>
                <c:pt idx="1361">
                  <c:v>68.894273421700277</c:v>
                </c:pt>
                <c:pt idx="1362">
                  <c:v>68.903654205127268</c:v>
                </c:pt>
                <c:pt idx="1363">
                  <c:v>68.913033164546178</c:v>
                </c:pt>
                <c:pt idx="1364">
                  <c:v>68.922410305378364</c:v>
                </c:pt>
                <c:pt idx="1365">
                  <c:v>68.931785633039524</c:v>
                </c:pt>
                <c:pt idx="1366">
                  <c:v>68.941159152939846</c:v>
                </c:pt>
                <c:pt idx="1367">
                  <c:v>68.95053087048386</c:v>
                </c:pt>
                <c:pt idx="1368">
                  <c:v>68.959900791070666</c:v>
                </c:pt>
                <c:pt idx="1369">
                  <c:v>68.969268920093825</c:v>
                </c:pt>
                <c:pt idx="1370">
                  <c:v>68.978635262941381</c:v>
                </c:pt>
                <c:pt idx="1371">
                  <c:v>68.987999824995981</c:v>
                </c:pt>
                <c:pt idx="1372">
                  <c:v>68.997362611634813</c:v>
                </c:pt>
                <c:pt idx="1373">
                  <c:v>69.006723628229693</c:v>
                </c:pt>
                <c:pt idx="1374">
                  <c:v>69.016082880147039</c:v>
                </c:pt>
                <c:pt idx="1375">
                  <c:v>69.025440372747951</c:v>
                </c:pt>
                <c:pt idx="1376">
                  <c:v>69.034796111388189</c:v>
                </c:pt>
                <c:pt idx="1377">
                  <c:v>69.044150101418225</c:v>
                </c:pt>
                <c:pt idx="1378">
                  <c:v>69.053502348183272</c:v>
                </c:pt>
                <c:pt idx="1379">
                  <c:v>69.062852857023316</c:v>
                </c:pt>
                <c:pt idx="1380">
                  <c:v>69.072201633273096</c:v>
                </c:pt>
                <c:pt idx="1381">
                  <c:v>69.081548682262181</c:v>
                </c:pt>
                <c:pt idx="1382">
                  <c:v>69.090894009314979</c:v>
                </c:pt>
                <c:pt idx="1383">
                  <c:v>69.100237619750757</c:v>
                </c:pt>
                <c:pt idx="1384">
                  <c:v>69.109579518883677</c:v>
                </c:pt>
                <c:pt idx="1385">
                  <c:v>69.118919712022816</c:v>
                </c:pt>
                <c:pt idx="1386">
                  <c:v>69.128258204472203</c:v>
                </c:pt>
                <c:pt idx="1387">
                  <c:v>69.137595001530812</c:v>
                </c:pt>
                <c:pt idx="1388">
                  <c:v>69.14693010849264</c:v>
                </c:pt>
                <c:pt idx="1389">
                  <c:v>69.156263530646626</c:v>
                </c:pt>
                <c:pt idx="1390">
                  <c:v>69.165595273276878</c:v>
                </c:pt>
                <c:pt idx="1391">
                  <c:v>69.174925341662487</c:v>
                </c:pt>
                <c:pt idx="1392">
                  <c:v>69.18425374107764</c:v>
                </c:pt>
                <c:pt idx="1393">
                  <c:v>69.193580476791681</c:v>
                </c:pt>
                <c:pt idx="1394">
                  <c:v>69.20290555406909</c:v>
                </c:pt>
                <c:pt idx="1395">
                  <c:v>69.212228978169478</c:v>
                </c:pt>
                <c:pt idx="1396">
                  <c:v>69.221550754347732</c:v>
                </c:pt>
                <c:pt idx="1397">
                  <c:v>69.230870887853882</c:v>
                </c:pt>
                <c:pt idx="1398">
                  <c:v>69.240189383933242</c:v>
                </c:pt>
                <c:pt idx="1399">
                  <c:v>69.249506247826417</c:v>
                </c:pt>
                <c:pt idx="1400">
                  <c:v>69.258821484769257</c:v>
                </c:pt>
                <c:pt idx="1401">
                  <c:v>69.268135099993017</c:v>
                </c:pt>
                <c:pt idx="1402">
                  <c:v>69.277447098724181</c:v>
                </c:pt>
                <c:pt idx="1403">
                  <c:v>69.286757486184698</c:v>
                </c:pt>
                <c:pt idx="1404">
                  <c:v>69.296066267591911</c:v>
                </c:pt>
                <c:pt idx="1405">
                  <c:v>69.305373448158534</c:v>
                </c:pt>
                <c:pt idx="1406">
                  <c:v>69.314679033092759</c:v>
                </c:pt>
                <c:pt idx="1407">
                  <c:v>69.32398302759826</c:v>
                </c:pt>
                <c:pt idx="1408">
                  <c:v>69.333285436874192</c:v>
                </c:pt>
                <c:pt idx="1409">
                  <c:v>69.342586266115234</c:v>
                </c:pt>
                <c:pt idx="1410">
                  <c:v>69.351885520511601</c:v>
                </c:pt>
                <c:pt idx="1411">
                  <c:v>69.361183205249105</c:v>
                </c:pt>
                <c:pt idx="1412">
                  <c:v>69.370479325509123</c:v>
                </c:pt>
                <c:pt idx="1413">
                  <c:v>69.379773886468655</c:v>
                </c:pt>
                <c:pt idx="1414">
                  <c:v>69.389066893300381</c:v>
                </c:pt>
                <c:pt idx="1415">
                  <c:v>69.398358351172618</c:v>
                </c:pt>
                <c:pt idx="1416">
                  <c:v>69.407648265249364</c:v>
                </c:pt>
                <c:pt idx="1417">
                  <c:v>69.416936640690366</c:v>
                </c:pt>
                <c:pt idx="1418">
                  <c:v>69.42622348265111</c:v>
                </c:pt>
                <c:pt idx="1419">
                  <c:v>69.435508796282804</c:v>
                </c:pt>
                <c:pt idx="1420">
                  <c:v>69.444792586732504</c:v>
                </c:pt>
                <c:pt idx="1421">
                  <c:v>69.454074859143034</c:v>
                </c:pt>
                <c:pt idx="1422">
                  <c:v>69.463355618653111</c:v>
                </c:pt>
                <c:pt idx="1423">
                  <c:v>69.472634870397243</c:v>
                </c:pt>
                <c:pt idx="1424">
                  <c:v>69.481912619505877</c:v>
                </c:pt>
                <c:pt idx="1425">
                  <c:v>69.491188871105365</c:v>
                </c:pt>
                <c:pt idx="1426">
                  <c:v>69.500463630317952</c:v>
                </c:pt>
                <c:pt idx="1427">
                  <c:v>69.509736902261906</c:v>
                </c:pt>
                <c:pt idx="1428">
                  <c:v>69.519008692051443</c:v>
                </c:pt>
                <c:pt idx="1429">
                  <c:v>69.528279004796772</c:v>
                </c:pt>
                <c:pt idx="1430">
                  <c:v>69.537547845604138</c:v>
                </c:pt>
                <c:pt idx="1431">
                  <c:v>69.546815219575862</c:v>
                </c:pt>
                <c:pt idx="1432">
                  <c:v>69.55608113181033</c:v>
                </c:pt>
                <c:pt idx="1433">
                  <c:v>69.565345587402049</c:v>
                </c:pt>
                <c:pt idx="1434">
                  <c:v>69.574608591441589</c:v>
                </c:pt>
                <c:pt idx="1435">
                  <c:v>69.583870149015738</c:v>
                </c:pt>
                <c:pt idx="1436">
                  <c:v>69.593130265207421</c:v>
                </c:pt>
                <c:pt idx="1437">
                  <c:v>69.602388945095754</c:v>
                </c:pt>
                <c:pt idx="1438">
                  <c:v>69.61164619375613</c:v>
                </c:pt>
                <c:pt idx="1439">
                  <c:v>69.620902016260075</c:v>
                </c:pt>
                <c:pt idx="1440">
                  <c:v>69.630156417675508</c:v>
                </c:pt>
                <c:pt idx="1441">
                  <c:v>69.639409403066523</c:v>
                </c:pt>
                <c:pt idx="1442">
                  <c:v>69.648660977493606</c:v>
                </c:pt>
                <c:pt idx="1443">
                  <c:v>69.657911146013575</c:v>
                </c:pt>
                <c:pt idx="1444">
                  <c:v>69.667159913679555</c:v>
                </c:pt>
                <c:pt idx="1445">
                  <c:v>69.676407285541089</c:v>
                </c:pt>
                <c:pt idx="1446">
                  <c:v>69.685653266644138</c:v>
                </c:pt>
                <c:pt idx="1447">
                  <c:v>69.694897862031084</c:v>
                </c:pt>
                <c:pt idx="1448">
                  <c:v>69.704141076740754</c:v>
                </c:pt>
                <c:pt idx="1449">
                  <c:v>69.713382915808424</c:v>
                </c:pt>
                <c:pt idx="1450">
                  <c:v>69.72262338426593</c:v>
                </c:pt>
                <c:pt idx="1451">
                  <c:v>69.731862487141584</c:v>
                </c:pt>
                <c:pt idx="1452">
                  <c:v>69.741100229460272</c:v>
                </c:pt>
                <c:pt idx="1453">
                  <c:v>69.750336616243416</c:v>
                </c:pt>
                <c:pt idx="1454">
                  <c:v>69.759571652509081</c:v>
                </c:pt>
                <c:pt idx="1455">
                  <c:v>69.768805343271893</c:v>
                </c:pt>
                <c:pt idx="1456">
                  <c:v>69.778037693543141</c:v>
                </c:pt>
                <c:pt idx="1457">
                  <c:v>69.787268708330771</c:v>
                </c:pt>
                <c:pt idx="1458">
                  <c:v>69.796498392639407</c:v>
                </c:pt>
                <c:pt idx="1459">
                  <c:v>69.805726751470402</c:v>
                </c:pt>
                <c:pt idx="1460">
                  <c:v>69.814953789821786</c:v>
                </c:pt>
                <c:pt idx="1461">
                  <c:v>69.824179512688417</c:v>
                </c:pt>
                <c:pt idx="1462">
                  <c:v>69.833403925061845</c:v>
                </c:pt>
                <c:pt idx="1463">
                  <c:v>69.84262703193049</c:v>
                </c:pt>
                <c:pt idx="1464">
                  <c:v>69.851848838279551</c:v>
                </c:pt>
                <c:pt idx="1465">
                  <c:v>69.861069349091068</c:v>
                </c:pt>
                <c:pt idx="1466">
                  <c:v>69.870288569343984</c:v>
                </c:pt>
                <c:pt idx="1467">
                  <c:v>69.879506504014088</c:v>
                </c:pt>
                <c:pt idx="1468">
                  <c:v>69.888723158074086</c:v>
                </c:pt>
                <c:pt idx="1469">
                  <c:v>69.897938536493641</c:v>
                </c:pt>
                <c:pt idx="1470">
                  <c:v>69.907152644239332</c:v>
                </c:pt>
                <c:pt idx="1471">
                  <c:v>69.916365486274785</c:v>
                </c:pt>
                <c:pt idx="1472">
                  <c:v>69.925577067560553</c:v>
                </c:pt>
                <c:pt idx="1473">
                  <c:v>69.934787393054265</c:v>
                </c:pt>
                <c:pt idx="1474">
                  <c:v>69.943996467710548</c:v>
                </c:pt>
                <c:pt idx="1475">
                  <c:v>69.953204296481147</c:v>
                </c:pt>
                <c:pt idx="1476">
                  <c:v>69.962410884314863</c:v>
                </c:pt>
                <c:pt idx="1477">
                  <c:v>69.971616236157629</c:v>
                </c:pt>
                <c:pt idx="1478">
                  <c:v>69.980820356952492</c:v>
                </c:pt>
                <c:pt idx="1479">
                  <c:v>69.990023251639727</c:v>
                </c:pt>
                <c:pt idx="1480">
                  <c:v>69.999224925156653</c:v>
                </c:pt>
                <c:pt idx="1481">
                  <c:v>70.00842538243792</c:v>
                </c:pt>
                <c:pt idx="1482">
                  <c:v>70.017624628415334</c:v>
                </c:pt>
                <c:pt idx="1483">
                  <c:v>70.026822668017999</c:v>
                </c:pt>
                <c:pt idx="1484">
                  <c:v>70.036019506172224</c:v>
                </c:pt>
                <c:pt idx="1485">
                  <c:v>70.04521514780167</c:v>
                </c:pt>
                <c:pt idx="1486">
                  <c:v>70.054409597827274</c:v>
                </c:pt>
                <c:pt idx="1487">
                  <c:v>70.063602861167325</c:v>
                </c:pt>
                <c:pt idx="1488">
                  <c:v>70.072794942737474</c:v>
                </c:pt>
                <c:pt idx="1489">
                  <c:v>70.08198584745071</c:v>
                </c:pt>
                <c:pt idx="1490">
                  <c:v>70.091175580217495</c:v>
                </c:pt>
                <c:pt idx="1491">
                  <c:v>70.100364145945647</c:v>
                </c:pt>
                <c:pt idx="1492">
                  <c:v>70.109551549540498</c:v>
                </c:pt>
                <c:pt idx="1493">
                  <c:v>70.118737795904778</c:v>
                </c:pt>
                <c:pt idx="1494">
                  <c:v>70.127922889938773</c:v>
                </c:pt>
                <c:pt idx="1495">
                  <c:v>70.137106836540212</c:v>
                </c:pt>
                <c:pt idx="1496">
                  <c:v>70.146289640604422</c:v>
                </c:pt>
                <c:pt idx="1497">
                  <c:v>70.155471307024257</c:v>
                </c:pt>
                <c:pt idx="1498">
                  <c:v>70.164651840690141</c:v>
                </c:pt>
                <c:pt idx="1499">
                  <c:v>70.173831246490124</c:v>
                </c:pt>
                <c:pt idx="1500">
                  <c:v>70.183009529309857</c:v>
                </c:pt>
                <c:pt idx="1501">
                  <c:v>70.192186694032657</c:v>
                </c:pt>
                <c:pt idx="1502">
                  <c:v>70.201362745539456</c:v>
                </c:pt>
                <c:pt idx="1503">
                  <c:v>70.210537688708953</c:v>
                </c:pt>
                <c:pt idx="1504">
                  <c:v>70.219711528417477</c:v>
                </c:pt>
                <c:pt idx="1505">
                  <c:v>70.228884269539151</c:v>
                </c:pt>
                <c:pt idx="1506">
                  <c:v>70.238055916945811</c:v>
                </c:pt>
                <c:pt idx="1507">
                  <c:v>70.247226475507077</c:v>
                </c:pt>
                <c:pt idx="1508">
                  <c:v>70.256395950090393</c:v>
                </c:pt>
                <c:pt idx="1509">
                  <c:v>70.265564345560989</c:v>
                </c:pt>
                <c:pt idx="1510">
                  <c:v>70.274731666781932</c:v>
                </c:pt>
                <c:pt idx="1511">
                  <c:v>70.283897918614187</c:v>
                </c:pt>
                <c:pt idx="1512">
                  <c:v>70.293063105916573</c:v>
                </c:pt>
                <c:pt idx="1513">
                  <c:v>70.302227233545821</c:v>
                </c:pt>
                <c:pt idx="1514">
                  <c:v>70.311390306356572</c:v>
                </c:pt>
                <c:pt idx="1515">
                  <c:v>70.320552329201462</c:v>
                </c:pt>
                <c:pt idx="1516">
                  <c:v>70.329713306931055</c:v>
                </c:pt>
                <c:pt idx="1517">
                  <c:v>70.338873244393923</c:v>
                </c:pt>
                <c:pt idx="1518">
                  <c:v>70.348032146436665</c:v>
                </c:pt>
                <c:pt idx="1519">
                  <c:v>70.357190017903875</c:v>
                </c:pt>
                <c:pt idx="1520">
                  <c:v>70.366346863638256</c:v>
                </c:pt>
                <c:pt idx="1521">
                  <c:v>70.375502688480537</c:v>
                </c:pt>
                <c:pt idx="1522">
                  <c:v>70.3846574972696</c:v>
                </c:pt>
                <c:pt idx="1523">
                  <c:v>70.393811294842422</c:v>
                </c:pt>
                <c:pt idx="1524">
                  <c:v>70.402964086034089</c:v>
                </c:pt>
                <c:pt idx="1525">
                  <c:v>70.412115875677912</c:v>
                </c:pt>
                <c:pt idx="1526">
                  <c:v>70.421266668605355</c:v>
                </c:pt>
                <c:pt idx="1527">
                  <c:v>70.430416469646119</c:v>
                </c:pt>
                <c:pt idx="1528">
                  <c:v>70.439565283628085</c:v>
                </c:pt>
                <c:pt idx="1529">
                  <c:v>70.44871311537743</c:v>
                </c:pt>
                <c:pt idx="1530">
                  <c:v>70.457859969718584</c:v>
                </c:pt>
                <c:pt idx="1531">
                  <c:v>70.467005851474269</c:v>
                </c:pt>
                <c:pt idx="1532">
                  <c:v>70.476150765465533</c:v>
                </c:pt>
                <c:pt idx="1533">
                  <c:v>70.485294716511746</c:v>
                </c:pt>
                <c:pt idx="1534">
                  <c:v>70.494437709430642</c:v>
                </c:pt>
                <c:pt idx="1535">
                  <c:v>70.503579749038352</c:v>
                </c:pt>
                <c:pt idx="1536">
                  <c:v>70.512720840149385</c:v>
                </c:pt>
                <c:pt idx="1537">
                  <c:v>70.521860987576687</c:v>
                </c:pt>
                <c:pt idx="1538">
                  <c:v>70.531000196131629</c:v>
                </c:pt>
                <c:pt idx="1539">
                  <c:v>70.540138470624072</c:v>
                </c:pt>
                <c:pt idx="1540">
                  <c:v>70.549275815862359</c:v>
                </c:pt>
                <c:pt idx="1541">
                  <c:v>70.558412236653325</c:v>
                </c:pt>
                <c:pt idx="1542">
                  <c:v>70.567547737802329</c:v>
                </c:pt>
                <c:pt idx="1543">
                  <c:v>70.576682324113321</c:v>
                </c:pt>
                <c:pt idx="1544">
                  <c:v>70.585816000388789</c:v>
                </c:pt>
                <c:pt idx="1545">
                  <c:v>70.594948771429827</c:v>
                </c:pt>
                <c:pt idx="1546">
                  <c:v>70.604080642036152</c:v>
                </c:pt>
                <c:pt idx="1547">
                  <c:v>70.613211617006087</c:v>
                </c:pt>
                <c:pt idx="1548">
                  <c:v>70.622341701136648</c:v>
                </c:pt>
                <c:pt idx="1549">
                  <c:v>70.631470899223515</c:v>
                </c:pt>
                <c:pt idx="1550">
                  <c:v>70.640599216061048</c:v>
                </c:pt>
                <c:pt idx="1551">
                  <c:v>70.649726656442382</c:v>
                </c:pt>
                <c:pt idx="1552">
                  <c:v>70.658853225159334</c:v>
                </c:pt>
                <c:pt idx="1553">
                  <c:v>70.667978927002522</c:v>
                </c:pt>
                <c:pt idx="1554">
                  <c:v>70.677103766761363</c:v>
                </c:pt>
                <c:pt idx="1555">
                  <c:v>70.686227749224045</c:v>
                </c:pt>
                <c:pt idx="1556">
                  <c:v>70.695350879177582</c:v>
                </c:pt>
                <c:pt idx="1557">
                  <c:v>70.704473161407904</c:v>
                </c:pt>
                <c:pt idx="1558">
                  <c:v>70.713594600699722</c:v>
                </c:pt>
                <c:pt idx="1559">
                  <c:v>70.722715201836692</c:v>
                </c:pt>
                <c:pt idx="1560">
                  <c:v>70.731834969601366</c:v>
                </c:pt>
                <c:pt idx="1561">
                  <c:v>70.740953908775253</c:v>
                </c:pt>
                <c:pt idx="1562">
                  <c:v>70.750072024138817</c:v>
                </c:pt>
                <c:pt idx="1563">
                  <c:v>70.759189320471435</c:v>
                </c:pt>
                <c:pt idx="1564">
                  <c:v>70.768305802551609</c:v>
                </c:pt>
                <c:pt idx="1565">
                  <c:v>70.777421475156729</c:v>
                </c:pt>
                <c:pt idx="1566">
                  <c:v>70.786536343063304</c:v>
                </c:pt>
                <c:pt idx="1567">
                  <c:v>70.795650411046879</c:v>
                </c:pt>
                <c:pt idx="1568">
                  <c:v>70.804763683882115</c:v>
                </c:pt>
                <c:pt idx="1569">
                  <c:v>70.813876166342709</c:v>
                </c:pt>
                <c:pt idx="1570">
                  <c:v>70.82298786320159</c:v>
                </c:pt>
                <c:pt idx="1571">
                  <c:v>70.832098779230719</c:v>
                </c:pt>
                <c:pt idx="1572">
                  <c:v>70.841208919201307</c:v>
                </c:pt>
                <c:pt idx="1573">
                  <c:v>70.850318287883752</c:v>
                </c:pt>
                <c:pt idx="1574">
                  <c:v>70.859426890047601</c:v>
                </c:pt>
                <c:pt idx="1575">
                  <c:v>70.868534730461718</c:v>
                </c:pt>
                <c:pt idx="1576">
                  <c:v>70.877641813894158</c:v>
                </c:pt>
                <c:pt idx="1577">
                  <c:v>70.886748145112264</c:v>
                </c:pt>
                <c:pt idx="1578">
                  <c:v>70.895853728882727</c:v>
                </c:pt>
                <c:pt idx="1579">
                  <c:v>70.90495856997147</c:v>
                </c:pt>
                <c:pt idx="1580">
                  <c:v>70.914062673143818</c:v>
                </c:pt>
                <c:pt idx="1581">
                  <c:v>70.923166043164457</c:v>
                </c:pt>
                <c:pt idx="1582">
                  <c:v>70.932268684797435</c:v>
                </c:pt>
                <c:pt idx="1583">
                  <c:v>70.941370602806202</c:v>
                </c:pt>
                <c:pt idx="1584">
                  <c:v>70.95047180195364</c:v>
                </c:pt>
                <c:pt idx="1585">
                  <c:v>70.959572287002075</c:v>
                </c:pt>
                <c:pt idx="1586">
                  <c:v>70.968672062713324</c:v>
                </c:pt>
                <c:pt idx="1587">
                  <c:v>70.977771133848663</c:v>
                </c:pt>
                <c:pt idx="1588">
                  <c:v>70.986869505168855</c:v>
                </c:pt>
                <c:pt idx="1589">
                  <c:v>70.995967181434295</c:v>
                </c:pt>
                <c:pt idx="1590">
                  <c:v>71.005064167404797</c:v>
                </c:pt>
                <c:pt idx="1591">
                  <c:v>71.014160467839858</c:v>
                </c:pt>
                <c:pt idx="1592">
                  <c:v>71.023256087498524</c:v>
                </c:pt>
                <c:pt idx="1593">
                  <c:v>71.03235103113947</c:v>
                </c:pt>
                <c:pt idx="1594">
                  <c:v>71.041445303521002</c:v>
                </c:pt>
                <c:pt idx="1595">
                  <c:v>71.050538909401084</c:v>
                </c:pt>
                <c:pt idx="1596">
                  <c:v>71.059631853537354</c:v>
                </c:pt>
                <c:pt idx="1597">
                  <c:v>71.068724140687195</c:v>
                </c:pt>
                <c:pt idx="1598">
                  <c:v>71.077815775607675</c:v>
                </c:pt>
                <c:pt idx="1599">
                  <c:v>71.086906763055609</c:v>
                </c:pt>
                <c:pt idx="1600">
                  <c:v>71.095997107787596</c:v>
                </c:pt>
                <c:pt idx="1601">
                  <c:v>71.105086814560025</c:v>
                </c:pt>
                <c:pt idx="1602">
                  <c:v>71.114175888129068</c:v>
                </c:pt>
                <c:pt idx="1603">
                  <c:v>71.123264333250759</c:v>
                </c:pt>
                <c:pt idx="1604">
                  <c:v>71.132352154680987</c:v>
                </c:pt>
                <c:pt idx="1605">
                  <c:v>71.141439357175472</c:v>
                </c:pt>
                <c:pt idx="1606">
                  <c:v>71.150525945489889</c:v>
                </c:pt>
                <c:pt idx="1607">
                  <c:v>71.159611924379774</c:v>
                </c:pt>
                <c:pt idx="1608">
                  <c:v>71.168697298600662</c:v>
                </c:pt>
                <c:pt idx="1609">
                  <c:v>71.177782072907988</c:v>
                </c:pt>
                <c:pt idx="1610">
                  <c:v>71.186866252057214</c:v>
                </c:pt>
                <c:pt idx="1611">
                  <c:v>71.195949840803777</c:v>
                </c:pt>
                <c:pt idx="1612">
                  <c:v>71.205032843903169</c:v>
                </c:pt>
                <c:pt idx="1613">
                  <c:v>71.214115266110909</c:v>
                </c:pt>
                <c:pt idx="1614">
                  <c:v>71.223197112182589</c:v>
                </c:pt>
                <c:pt idx="1615">
                  <c:v>71.232278386873872</c:v>
                </c:pt>
                <c:pt idx="1616">
                  <c:v>71.241359094940563</c:v>
                </c:pt>
                <c:pt idx="1617">
                  <c:v>71.250439241138594</c:v>
                </c:pt>
                <c:pt idx="1618">
                  <c:v>71.259518830224025</c:v>
                </c:pt>
                <c:pt idx="1619">
                  <c:v>71.268597866953129</c:v>
                </c:pt>
                <c:pt idx="1620">
                  <c:v>71.277676356082353</c:v>
                </c:pt>
                <c:pt idx="1621">
                  <c:v>71.286754302368365</c:v>
                </c:pt>
                <c:pt idx="1622">
                  <c:v>71.295831710568109</c:v>
                </c:pt>
                <c:pt idx="1623">
                  <c:v>71.304908585438724</c:v>
                </c:pt>
                <c:pt idx="1624">
                  <c:v>71.313984931737707</c:v>
                </c:pt>
                <c:pt idx="1625">
                  <c:v>71.323060754222823</c:v>
                </c:pt>
                <c:pt idx="1626">
                  <c:v>71.33213605765215</c:v>
                </c:pt>
                <c:pt idx="1627">
                  <c:v>71.341210846784165</c:v>
                </c:pt>
                <c:pt idx="1628">
                  <c:v>71.350285126377656</c:v>
                </c:pt>
                <c:pt idx="1629">
                  <c:v>71.359358901191868</c:v>
                </c:pt>
                <c:pt idx="1630">
                  <c:v>71.368432175986413</c:v>
                </c:pt>
                <c:pt idx="1631">
                  <c:v>71.377504955521374</c:v>
                </c:pt>
                <c:pt idx="1632">
                  <c:v>71.386577244557273</c:v>
                </c:pt>
                <c:pt idx="1633">
                  <c:v>71.395649047855088</c:v>
                </c:pt>
                <c:pt idx="1634">
                  <c:v>71.404720370176378</c:v>
                </c:pt>
                <c:pt idx="1635">
                  <c:v>71.413791216283173</c:v>
                </c:pt>
                <c:pt idx="1636">
                  <c:v>71.422861590938012</c:v>
                </c:pt>
                <c:pt idx="1637">
                  <c:v>71.431931498904063</c:v>
                </c:pt>
                <c:pt idx="1638">
                  <c:v>71.441000944945088</c:v>
                </c:pt>
                <c:pt idx="1639">
                  <c:v>71.450069933825432</c:v>
                </c:pt>
                <c:pt idx="1640">
                  <c:v>71.45913847031008</c:v>
                </c:pt>
                <c:pt idx="1641">
                  <c:v>71.46820655916467</c:v>
                </c:pt>
                <c:pt idx="1642">
                  <c:v>71.477274205155538</c:v>
                </c:pt>
                <c:pt idx="1643">
                  <c:v>71.486341413049715</c:v>
                </c:pt>
                <c:pt idx="1644">
                  <c:v>71.495408187614913</c:v>
                </c:pt>
                <c:pt idx="1645">
                  <c:v>71.504474533619643</c:v>
                </c:pt>
                <c:pt idx="1646">
                  <c:v>71.513540455833166</c:v>
                </c:pt>
                <c:pt idx="1647">
                  <c:v>71.52260595902554</c:v>
                </c:pt>
                <c:pt idx="1648">
                  <c:v>71.53167104796762</c:v>
                </c:pt>
                <c:pt idx="1649">
                  <c:v>71.540735727431084</c:v>
                </c:pt>
                <c:pt idx="1650">
                  <c:v>71.549800002188476</c:v>
                </c:pt>
                <c:pt idx="1651">
                  <c:v>71.558863877013223</c:v>
                </c:pt>
                <c:pt idx="1652">
                  <c:v>71.567927356679675</c:v>
                </c:pt>
                <c:pt idx="1653">
                  <c:v>71.576990445963062</c:v>
                </c:pt>
                <c:pt idx="1654">
                  <c:v>71.586053149639568</c:v>
                </c:pt>
                <c:pt idx="1655">
                  <c:v>71.595115472486341</c:v>
                </c:pt>
                <c:pt idx="1656">
                  <c:v>71.604177419281569</c:v>
                </c:pt>
                <c:pt idx="1657">
                  <c:v>71.613238994804377</c:v>
                </c:pt>
                <c:pt idx="1658">
                  <c:v>71.622300203834982</c:v>
                </c:pt>
                <c:pt idx="1659">
                  <c:v>71.631361051154613</c:v>
                </c:pt>
                <c:pt idx="1660">
                  <c:v>71.640421541545621</c:v>
                </c:pt>
                <c:pt idx="1661">
                  <c:v>71.649481679791378</c:v>
                </c:pt>
                <c:pt idx="1662">
                  <c:v>71.658541470676525</c:v>
                </c:pt>
                <c:pt idx="1663">
                  <c:v>71.667600918986707</c:v>
                </c:pt>
                <c:pt idx="1664">
                  <c:v>71.676660029508795</c:v>
                </c:pt>
                <c:pt idx="1665">
                  <c:v>71.685718807030838</c:v>
                </c:pt>
                <c:pt idx="1666">
                  <c:v>71.694777256342149</c:v>
                </c:pt>
                <c:pt idx="1667">
                  <c:v>71.703835382233208</c:v>
                </c:pt>
                <c:pt idx="1668">
                  <c:v>71.712893189495801</c:v>
                </c:pt>
                <c:pt idx="1669">
                  <c:v>71.721950682922952</c:v>
                </c:pt>
                <c:pt idx="1670">
                  <c:v>71.73100786730906</c:v>
                </c:pt>
                <c:pt idx="1671">
                  <c:v>71.74006474744975</c:v>
                </c:pt>
                <c:pt idx="1672">
                  <c:v>71.749121328142095</c:v>
                </c:pt>
                <c:pt idx="1673">
                  <c:v>71.75817761418449</c:v>
                </c:pt>
                <c:pt idx="1674">
                  <c:v>71.767233610376749</c:v>
                </c:pt>
                <c:pt idx="1675">
                  <c:v>71.776289321520068</c:v>
                </c:pt>
                <c:pt idx="1676">
                  <c:v>71.785344752417117</c:v>
                </c:pt>
                <c:pt idx="1677">
                  <c:v>71.794399907872034</c:v>
                </c:pt>
                <c:pt idx="1678">
                  <c:v>71.803454792690417</c:v>
                </c:pt>
                <c:pt idx="1679">
                  <c:v>71.812509411679386</c:v>
                </c:pt>
                <c:pt idx="1680">
                  <c:v>71.821563769647625</c:v>
                </c:pt>
                <c:pt idx="1681">
                  <c:v>71.830617871405309</c:v>
                </c:pt>
                <c:pt idx="1682">
                  <c:v>71.839671721764248</c:v>
                </c:pt>
                <c:pt idx="1683">
                  <c:v>71.848725325537842</c:v>
                </c:pt>
                <c:pt idx="1684">
                  <c:v>71.857778687541085</c:v>
                </c:pt>
                <c:pt idx="1685">
                  <c:v>71.866831812590675</c:v>
                </c:pt>
                <c:pt idx="1686">
                  <c:v>71.87588470550493</c:v>
                </c:pt>
                <c:pt idx="1687">
                  <c:v>71.884937371103902</c:v>
                </c:pt>
                <c:pt idx="1688">
                  <c:v>71.89398981420932</c:v>
                </c:pt>
                <c:pt idx="1689">
                  <c:v>71.903042039644717</c:v>
                </c:pt>
                <c:pt idx="1690">
                  <c:v>71.912094052235318</c:v>
                </c:pt>
                <c:pt idx="1691">
                  <c:v>71.921145856808181</c:v>
                </c:pt>
                <c:pt idx="1692">
                  <c:v>71.930197458192183</c:v>
                </c:pt>
                <c:pt idx="1693">
                  <c:v>71.93924886121799</c:v>
                </c:pt>
                <c:pt idx="1694">
                  <c:v>71.948300070718162</c:v>
                </c:pt>
                <c:pt idx="1695">
                  <c:v>71.957351091527173</c:v>
                </c:pt>
                <c:pt idx="1696">
                  <c:v>71.966401928481304</c:v>
                </c:pt>
                <c:pt idx="1697">
                  <c:v>71.975452586418882</c:v>
                </c:pt>
                <c:pt idx="1698">
                  <c:v>71.984503070180111</c:v>
                </c:pt>
                <c:pt idx="1699">
                  <c:v>71.993553384607168</c:v>
                </c:pt>
                <c:pt idx="1700">
                  <c:v>72.002603534544278</c:v>
                </c:pt>
                <c:pt idx="1701">
                  <c:v>72.011653524837669</c:v>
                </c:pt>
                <c:pt idx="1702">
                  <c:v>72.020703360335617</c:v>
                </c:pt>
                <c:pt idx="1703">
                  <c:v>72.029753045888427</c:v>
                </c:pt>
                <c:pt idx="1704">
                  <c:v>72.038802586348609</c:v>
                </c:pt>
                <c:pt idx="1705">
                  <c:v>72.047851986570649</c:v>
                </c:pt>
                <c:pt idx="1706">
                  <c:v>72.056901251411304</c:v>
                </c:pt>
                <c:pt idx="1707">
                  <c:v>72.065950385729408</c:v>
                </c:pt>
                <c:pt idx="1708">
                  <c:v>72.074999394386055</c:v>
                </c:pt>
                <c:pt idx="1709">
                  <c:v>72.084048282244495</c:v>
                </c:pt>
                <c:pt idx="1710">
                  <c:v>72.093097054170258</c:v>
                </c:pt>
                <c:pt idx="1711">
                  <c:v>72.102145715031114</c:v>
                </c:pt>
                <c:pt idx="1712">
                  <c:v>72.111194269697137</c:v>
                </c:pt>
                <c:pt idx="1713">
                  <c:v>72.120242723040718</c:v>
                </c:pt>
                <c:pt idx="1714">
                  <c:v>72.12929107993655</c:v>
                </c:pt>
                <c:pt idx="1715">
                  <c:v>72.138339345261713</c:v>
                </c:pt>
                <c:pt idx="1716">
                  <c:v>72.147387523895688</c:v>
                </c:pt>
                <c:pt idx="1717">
                  <c:v>72.15643562072033</c:v>
                </c:pt>
                <c:pt idx="1718">
                  <c:v>72.165483640619954</c:v>
                </c:pt>
                <c:pt idx="1719">
                  <c:v>72.174531588481287</c:v>
                </c:pt>
                <c:pt idx="1720">
                  <c:v>72.183579469193617</c:v>
                </c:pt>
                <c:pt idx="1721">
                  <c:v>72.192627287648705</c:v>
                </c:pt>
                <c:pt idx="1722">
                  <c:v>72.201675048740796</c:v>
                </c:pt>
                <c:pt idx="1723">
                  <c:v>72.210722757366725</c:v>
                </c:pt>
                <c:pt idx="1724">
                  <c:v>72.219770418425966</c:v>
                </c:pt>
                <c:pt idx="1725">
                  <c:v>72.228818036820499</c:v>
                </c:pt>
                <c:pt idx="1726">
                  <c:v>72.237865617455029</c:v>
                </c:pt>
                <c:pt idx="1727">
                  <c:v>72.246913165236819</c:v>
                </c:pt>
                <c:pt idx="1728">
                  <c:v>72.25596068507592</c:v>
                </c:pt>
                <c:pt idx="1729">
                  <c:v>72.265008181884994</c:v>
                </c:pt>
                <c:pt idx="1730">
                  <c:v>72.274055660579492</c:v>
                </c:pt>
                <c:pt idx="1731">
                  <c:v>72.283103126077577</c:v>
                </c:pt>
                <c:pt idx="1732">
                  <c:v>72.292150583300241</c:v>
                </c:pt>
                <c:pt idx="1733">
                  <c:v>72.301198037171247</c:v>
                </c:pt>
                <c:pt idx="1734">
                  <c:v>72.310245492617227</c:v>
                </c:pt>
                <c:pt idx="1735">
                  <c:v>72.319292954567615</c:v>
                </c:pt>
                <c:pt idx="1736">
                  <c:v>72.328340427954771</c:v>
                </c:pt>
                <c:pt idx="1737">
                  <c:v>72.337387917713926</c:v>
                </c:pt>
                <c:pt idx="1738">
                  <c:v>72.346435428783295</c:v>
                </c:pt>
                <c:pt idx="1739">
                  <c:v>72.355482966103978</c:v>
                </c:pt>
                <c:pt idx="1740">
                  <c:v>72.36453053462013</c:v>
                </c:pt>
                <c:pt idx="1741">
                  <c:v>72.373578139278877</c:v>
                </c:pt>
                <c:pt idx="1742">
                  <c:v>72.382625785030399</c:v>
                </c:pt>
                <c:pt idx="1743">
                  <c:v>72.391673476827904</c:v>
                </c:pt>
                <c:pt idx="1744">
                  <c:v>72.400721219627712</c:v>
                </c:pt>
                <c:pt idx="1745">
                  <c:v>72.409769018389269</c:v>
                </c:pt>
                <c:pt idx="1746">
                  <c:v>72.418816878075091</c:v>
                </c:pt>
                <c:pt idx="1747">
                  <c:v>72.427864803650962</c:v>
                </c:pt>
                <c:pt idx="1748">
                  <c:v>72.43691280008575</c:v>
                </c:pt>
                <c:pt idx="1749">
                  <c:v>72.44596087235162</c:v>
                </c:pt>
                <c:pt idx="1750">
                  <c:v>72.455009025423934</c:v>
                </c:pt>
                <c:pt idx="1751">
                  <c:v>72.464057264281351</c:v>
                </c:pt>
                <c:pt idx="1752">
                  <c:v>72.473105593905771</c:v>
                </c:pt>
                <c:pt idx="1753">
                  <c:v>72.482154019282476</c:v>
                </c:pt>
                <c:pt idx="1754">
                  <c:v>72.491202545400043</c:v>
                </c:pt>
                <c:pt idx="1755">
                  <c:v>72.500251177250462</c:v>
                </c:pt>
                <c:pt idx="1756">
                  <c:v>72.509299919829104</c:v>
                </c:pt>
                <c:pt idx="1757">
                  <c:v>72.518348778134779</c:v>
                </c:pt>
                <c:pt idx="1758">
                  <c:v>72.527397757169709</c:v>
                </c:pt>
                <c:pt idx="1759">
                  <c:v>72.536446861939652</c:v>
                </c:pt>
                <c:pt idx="1760">
                  <c:v>72.545496097453807</c:v>
                </c:pt>
                <c:pt idx="1761">
                  <c:v>72.554545468724982</c:v>
                </c:pt>
                <c:pt idx="1762">
                  <c:v>72.56359498076948</c:v>
                </c:pt>
                <c:pt idx="1763">
                  <c:v>72.572644638607201</c:v>
                </c:pt>
                <c:pt idx="1764">
                  <c:v>72.581694447261683</c:v>
                </c:pt>
                <c:pt idx="1765">
                  <c:v>72.590744411760085</c:v>
                </c:pt>
                <c:pt idx="1766">
                  <c:v>72.599794537133235</c:v>
                </c:pt>
                <c:pt idx="1767">
                  <c:v>72.608844828415656</c:v>
                </c:pt>
                <c:pt idx="1768">
                  <c:v>72.617895290645592</c:v>
                </c:pt>
                <c:pt idx="1769">
                  <c:v>72.626945928865013</c:v>
                </c:pt>
                <c:pt idx="1770">
                  <c:v>72.635996748119695</c:v>
                </c:pt>
                <c:pt idx="1771">
                  <c:v>72.645047753459224</c:v>
                </c:pt>
                <c:pt idx="1772">
                  <c:v>72.654098949936994</c:v>
                </c:pt>
                <c:pt idx="1773">
                  <c:v>72.663150342610251</c:v>
                </c:pt>
                <c:pt idx="1774">
                  <c:v>72.672201936540134</c:v>
                </c:pt>
                <c:pt idx="1775">
                  <c:v>72.681253736791675</c:v>
                </c:pt>
                <c:pt idx="1776">
                  <c:v>72.690305748433914</c:v>
                </c:pt>
                <c:pt idx="1777">
                  <c:v>72.699357976539787</c:v>
                </c:pt>
                <c:pt idx="1778">
                  <c:v>72.708410426186234</c:v>
                </c:pt>
                <c:pt idx="1779">
                  <c:v>72.717463102454261</c:v>
                </c:pt>
                <c:pt idx="1780">
                  <c:v>72.726516010428881</c:v>
                </c:pt>
                <c:pt idx="1781">
                  <c:v>72.735569155199229</c:v>
                </c:pt>
                <c:pt idx="1782">
                  <c:v>72.744622541858504</c:v>
                </c:pt>
                <c:pt idx="1783">
                  <c:v>72.753676175504083</c:v>
                </c:pt>
                <c:pt idx="1784">
                  <c:v>72.762730061237448</c:v>
                </c:pt>
                <c:pt idx="1785">
                  <c:v>72.771784204164348</c:v>
                </c:pt>
                <c:pt idx="1786">
                  <c:v>72.780838609394678</c:v>
                </c:pt>
                <c:pt idx="1787">
                  <c:v>72.789893282042655</c:v>
                </c:pt>
                <c:pt idx="1788">
                  <c:v>72.798948227226717</c:v>
                </c:pt>
                <c:pt idx="1789">
                  <c:v>72.808003450069648</c:v>
                </c:pt>
                <c:pt idx="1790">
                  <c:v>72.817058955698528</c:v>
                </c:pt>
                <c:pt idx="1791">
                  <c:v>72.826114749244837</c:v>
                </c:pt>
                <c:pt idx="1792">
                  <c:v>72.835170835844423</c:v>
                </c:pt>
                <c:pt idx="1793">
                  <c:v>72.844227220637563</c:v>
                </c:pt>
                <c:pt idx="1794">
                  <c:v>72.853283908769015</c:v>
                </c:pt>
                <c:pt idx="1795">
                  <c:v>72.862340905387953</c:v>
                </c:pt>
                <c:pt idx="1796">
                  <c:v>72.871398215648114</c:v>
                </c:pt>
                <c:pt idx="1797">
                  <c:v>72.880455844707726</c:v>
                </c:pt>
                <c:pt idx="1798">
                  <c:v>72.889513797729663</c:v>
                </c:pt>
                <c:pt idx="1799">
                  <c:v>72.898572079881305</c:v>
                </c:pt>
                <c:pt idx="1800">
                  <c:v>72.907630696334692</c:v>
                </c:pt>
                <c:pt idx="1801">
                  <c:v>72.916689652266555</c:v>
                </c:pt>
                <c:pt idx="1802">
                  <c:v>72.925748952858285</c:v>
                </c:pt>
                <c:pt idx="1803">
                  <c:v>72.934808603295934</c:v>
                </c:pt>
                <c:pt idx="1804">
                  <c:v>72.943868608770416</c:v>
                </c:pt>
                <c:pt idx="1805">
                  <c:v>72.952928974477302</c:v>
                </c:pt>
                <c:pt idx="1806">
                  <c:v>72.961989705617029</c:v>
                </c:pt>
                <c:pt idx="1807">
                  <c:v>72.971050807394874</c:v>
                </c:pt>
                <c:pt idx="1808">
                  <c:v>72.980112285020923</c:v>
                </c:pt>
                <c:pt idx="1809">
                  <c:v>72.989174143710258</c:v>
                </c:pt>
                <c:pt idx="1810">
                  <c:v>72.99823638868277</c:v>
                </c:pt>
                <c:pt idx="1811">
                  <c:v>73.007299025163377</c:v>
                </c:pt>
                <c:pt idx="1812">
                  <c:v>73.016362058381958</c:v>
                </c:pt>
                <c:pt idx="1813">
                  <c:v>73.025425493573422</c:v>
                </c:pt>
                <c:pt idx="1814">
                  <c:v>73.034489335977739</c:v>
                </c:pt>
                <c:pt idx="1815">
                  <c:v>73.043553590839892</c:v>
                </c:pt>
                <c:pt idx="1816">
                  <c:v>73.052618263410054</c:v>
                </c:pt>
                <c:pt idx="1817">
                  <c:v>73.061683358943483</c:v>
                </c:pt>
                <c:pt idx="1818">
                  <c:v>73.070748882700642</c:v>
                </c:pt>
                <c:pt idx="1819">
                  <c:v>73.079814839947161</c:v>
                </c:pt>
                <c:pt idx="1820">
                  <c:v>73.08888123595392</c:v>
                </c:pt>
                <c:pt idx="1821">
                  <c:v>73.097948075997067</c:v>
                </c:pt>
                <c:pt idx="1822">
                  <c:v>73.107015365358038</c:v>
                </c:pt>
                <c:pt idx="1823">
                  <c:v>73.116083109323611</c:v>
                </c:pt>
                <c:pt idx="1824">
                  <c:v>73.12515131318591</c:v>
                </c:pt>
                <c:pt idx="1825">
                  <c:v>73.134219982242442</c:v>
                </c:pt>
                <c:pt idx="1826">
                  <c:v>73.143289121796144</c:v>
                </c:pt>
                <c:pt idx="1827">
                  <c:v>73.15235873715541</c:v>
                </c:pt>
                <c:pt idx="1828">
                  <c:v>73.161428833634091</c:v>
                </c:pt>
                <c:pt idx="1829">
                  <c:v>73.170499416551607</c:v>
                </c:pt>
                <c:pt idx="1830">
                  <c:v>73.17957049123288</c:v>
                </c:pt>
                <c:pt idx="1831">
                  <c:v>73.188642063008459</c:v>
                </c:pt>
                <c:pt idx="1832">
                  <c:v>73.197714137214447</c:v>
                </c:pt>
                <c:pt idx="1833">
                  <c:v>73.20678671919265</c:v>
                </c:pt>
                <c:pt idx="1834">
                  <c:v>73.215859814290525</c:v>
                </c:pt>
                <c:pt idx="1835">
                  <c:v>73.224933427861245</c:v>
                </c:pt>
                <c:pt idx="1836">
                  <c:v>73.23400756526371</c:v>
                </c:pt>
                <c:pt idx="1837">
                  <c:v>73.24308223186263</c:v>
                </c:pt>
                <c:pt idx="1838">
                  <c:v>73.252157433028501</c:v>
                </c:pt>
                <c:pt idx="1839">
                  <c:v>73.261233174137701</c:v>
                </c:pt>
                <c:pt idx="1840">
                  <c:v>73.270309460572392</c:v>
                </c:pt>
                <c:pt idx="1841">
                  <c:v>73.279386297720748</c:v>
                </c:pt>
                <c:pt idx="1842">
                  <c:v>73.288463690976826</c:v>
                </c:pt>
                <c:pt idx="1843">
                  <c:v>73.297541645740679</c:v>
                </c:pt>
                <c:pt idx="1844">
                  <c:v>73.306620167418387</c:v>
                </c:pt>
                <c:pt idx="1845">
                  <c:v>73.315699261421997</c:v>
                </c:pt>
                <c:pt idx="1846">
                  <c:v>73.324778933169725</c:v>
                </c:pt>
                <c:pt idx="1847">
                  <c:v>73.333859188085867</c:v>
                </c:pt>
                <c:pt idx="1848">
                  <c:v>73.342940031600818</c:v>
                </c:pt>
                <c:pt idx="1849">
                  <c:v>73.352021469151211</c:v>
                </c:pt>
                <c:pt idx="1850">
                  <c:v>73.361103506179859</c:v>
                </c:pt>
                <c:pt idx="1851">
                  <c:v>73.370186148135829</c:v>
                </c:pt>
                <c:pt idx="1852">
                  <c:v>73.379269400474485</c:v>
                </c:pt>
                <c:pt idx="1853">
                  <c:v>73.388353268657497</c:v>
                </c:pt>
                <c:pt idx="1854">
                  <c:v>73.397437758152861</c:v>
                </c:pt>
                <c:pt idx="1855">
                  <c:v>73.40652287443497</c:v>
                </c:pt>
                <c:pt idx="1856">
                  <c:v>73.415608622984692</c:v>
                </c:pt>
                <c:pt idx="1857">
                  <c:v>73.424695009289252</c:v>
                </c:pt>
                <c:pt idx="1858">
                  <c:v>73.433782038842438</c:v>
                </c:pt>
                <c:pt idx="1859">
                  <c:v>73.442869717144518</c:v>
                </c:pt>
                <c:pt idx="1860">
                  <c:v>73.451958049702355</c:v>
                </c:pt>
                <c:pt idx="1861">
                  <c:v>73.461047042029421</c:v>
                </c:pt>
                <c:pt idx="1862">
                  <c:v>73.470136699645749</c:v>
                </c:pt>
                <c:pt idx="1863">
                  <c:v>73.4792270280781</c:v>
                </c:pt>
                <c:pt idx="1864">
                  <c:v>73.488318032859937</c:v>
                </c:pt>
                <c:pt idx="1865">
                  <c:v>73.497409719531404</c:v>
                </c:pt>
                <c:pt idx="1866">
                  <c:v>73.506502093639483</c:v>
                </c:pt>
                <c:pt idx="1867">
                  <c:v>73.515595160737931</c:v>
                </c:pt>
                <c:pt idx="1868">
                  <c:v>73.524688926387412</c:v>
                </c:pt>
                <c:pt idx="1869">
                  <c:v>73.533783396155357</c:v>
                </c:pt>
                <c:pt idx="1870">
                  <c:v>73.5428785756162</c:v>
                </c:pt>
                <c:pt idx="1871">
                  <c:v>73.55197447035134</c:v>
                </c:pt>
                <c:pt idx="1872">
                  <c:v>73.561071085949109</c:v>
                </c:pt>
                <c:pt idx="1873">
                  <c:v>73.570168428004948</c:v>
                </c:pt>
                <c:pt idx="1874">
                  <c:v>73.579266502121285</c:v>
                </c:pt>
                <c:pt idx="1875">
                  <c:v>73.588365313907687</c:v>
                </c:pt>
                <c:pt idx="1876">
                  <c:v>73.597464868980879</c:v>
                </c:pt>
                <c:pt idx="1877">
                  <c:v>73.606565172964721</c:v>
                </c:pt>
                <c:pt idx="1878">
                  <c:v>73.615666231490337</c:v>
                </c:pt>
                <c:pt idx="1879">
                  <c:v>73.624768050196082</c:v>
                </c:pt>
                <c:pt idx="1880">
                  <c:v>73.633870634727586</c:v>
                </c:pt>
                <c:pt idx="1881">
                  <c:v>73.642973990737843</c:v>
                </c:pt>
                <c:pt idx="1882">
                  <c:v>73.652078123887179</c:v>
                </c:pt>
                <c:pt idx="1883">
                  <c:v>73.661183039843351</c:v>
                </c:pt>
                <c:pt idx="1884">
                  <c:v>73.670288744281535</c:v>
                </c:pt>
                <c:pt idx="1885">
                  <c:v>73.679395242884439</c:v>
                </c:pt>
                <c:pt idx="1886">
                  <c:v>73.688502541342231</c:v>
                </c:pt>
                <c:pt idx="1887">
                  <c:v>73.697610645352654</c:v>
                </c:pt>
                <c:pt idx="1888">
                  <c:v>73.706719560621096</c:v>
                </c:pt>
                <c:pt idx="1889">
                  <c:v>73.715829292860505</c:v>
                </c:pt>
                <c:pt idx="1890">
                  <c:v>73.724939847791561</c:v>
                </c:pt>
                <c:pt idx="1891">
                  <c:v>73.734051231142658</c:v>
                </c:pt>
                <c:pt idx="1892">
                  <c:v>73.743163448649923</c:v>
                </c:pt>
                <c:pt idx="1893">
                  <c:v>73.752276506057271</c:v>
                </c:pt>
                <c:pt idx="1894">
                  <c:v>73.761390409116473</c:v>
                </c:pt>
                <c:pt idx="1895">
                  <c:v>73.77050516358716</c:v>
                </c:pt>
                <c:pt idx="1896">
                  <c:v>73.779620775236907</c:v>
                </c:pt>
                <c:pt idx="1897">
                  <c:v>73.788737249841191</c:v>
                </c:pt>
                <c:pt idx="1898">
                  <c:v>73.797854593183516</c:v>
                </c:pt>
                <c:pt idx="1899">
                  <c:v>73.806972811055431</c:v>
                </c:pt>
                <c:pt idx="1900">
                  <c:v>73.816091909256542</c:v>
                </c:pt>
                <c:pt idx="1901">
                  <c:v>73.825211893594556</c:v>
                </c:pt>
                <c:pt idx="1902">
                  <c:v>73.834332769885336</c:v>
                </c:pt>
                <c:pt idx="1903">
                  <c:v>73.843454543953015</c:v>
                </c:pt>
                <c:pt idx="1904">
                  <c:v>73.852577221629886</c:v>
                </c:pt>
                <c:pt idx="1905">
                  <c:v>73.861700808756524</c:v>
                </c:pt>
                <c:pt idx="1906">
                  <c:v>73.870825311181861</c:v>
                </c:pt>
                <c:pt idx="1907">
                  <c:v>73.879950734763199</c:v>
                </c:pt>
                <c:pt idx="1908">
                  <c:v>73.889077085366196</c:v>
                </c:pt>
                <c:pt idx="1909">
                  <c:v>73.898204368864995</c:v>
                </c:pt>
                <c:pt idx="1910">
                  <c:v>73.907332591142236</c:v>
                </c:pt>
                <c:pt idx="1911">
                  <c:v>73.916461758089042</c:v>
                </c:pt>
                <c:pt idx="1912">
                  <c:v>73.925591875605178</c:v>
                </c:pt>
                <c:pt idx="1913">
                  <c:v>73.934722949598935</c:v>
                </c:pt>
                <c:pt idx="1914">
                  <c:v>73.943854985987358</c:v>
                </c:pt>
                <c:pt idx="1915">
                  <c:v>73.952987990696144</c:v>
                </c:pt>
                <c:pt idx="1916">
                  <c:v>73.962121969659719</c:v>
                </c:pt>
                <c:pt idx="1917">
                  <c:v>73.971256928821347</c:v>
                </c:pt>
                <c:pt idx="1918">
                  <c:v>73.980392874133074</c:v>
                </c:pt>
                <c:pt idx="1919">
                  <c:v>73.98952981155584</c:v>
                </c:pt>
                <c:pt idx="1920">
                  <c:v>73.998667747059542</c:v>
                </c:pt>
                <c:pt idx="1921">
                  <c:v>74.007806686622956</c:v>
                </c:pt>
                <c:pt idx="1922">
                  <c:v>74.016946636233939</c:v>
                </c:pt>
                <c:pt idx="1923">
                  <c:v>74.026087601889358</c:v>
                </c:pt>
                <c:pt idx="1924">
                  <c:v>74.035229589595204</c:v>
                </c:pt>
                <c:pt idx="1925">
                  <c:v>74.044372605366576</c:v>
                </c:pt>
                <c:pt idx="1926">
                  <c:v>74.053516655227767</c:v>
                </c:pt>
                <c:pt idx="1927">
                  <c:v>74.062661745212338</c:v>
                </c:pt>
                <c:pt idx="1928">
                  <c:v>74.071807881363057</c:v>
                </c:pt>
                <c:pt idx="1929">
                  <c:v>74.080955069732056</c:v>
                </c:pt>
                <c:pt idx="1930">
                  <c:v>74.090103316380819</c:v>
                </c:pt>
                <c:pt idx="1931">
                  <c:v>74.099252627380253</c:v>
                </c:pt>
                <c:pt idx="1932">
                  <c:v>74.108403008810697</c:v>
                </c:pt>
                <c:pt idx="1933">
                  <c:v>74.11755446676203</c:v>
                </c:pt>
                <c:pt idx="1934">
                  <c:v>74.126707007333621</c:v>
                </c:pt>
                <c:pt idx="1935">
                  <c:v>74.13586063663449</c:v>
                </c:pt>
                <c:pt idx="1936">
                  <c:v>74.14501536078329</c:v>
                </c:pt>
                <c:pt idx="1937">
                  <c:v>74.154171185908311</c:v>
                </c:pt>
                <c:pt idx="1938">
                  <c:v>74.163328118147646</c:v>
                </c:pt>
                <c:pt idx="1939">
                  <c:v>74.172486163649126</c:v>
                </c:pt>
                <c:pt idx="1940">
                  <c:v>74.181645328570426</c:v>
                </c:pt>
                <c:pt idx="1941">
                  <c:v>74.190805619079086</c:v>
                </c:pt>
                <c:pt idx="1942">
                  <c:v>74.199967041352608</c:v>
                </c:pt>
                <c:pt idx="1943">
                  <c:v>74.209129601578425</c:v>
                </c:pt>
                <c:pt idx="1944">
                  <c:v>74.218293305953978</c:v>
                </c:pt>
                <c:pt idx="1945">
                  <c:v>74.227458160686822</c:v>
                </c:pt>
                <c:pt idx="1946">
                  <c:v>74.23662417199462</c:v>
                </c:pt>
                <c:pt idx="1947">
                  <c:v>74.245791346105165</c:v>
                </c:pt>
                <c:pt idx="1948">
                  <c:v>74.254959689256495</c:v>
                </c:pt>
                <c:pt idx="1949">
                  <c:v>74.264129207696897</c:v>
                </c:pt>
                <c:pt idx="1950">
                  <c:v>74.273299907685001</c:v>
                </c:pt>
                <c:pt idx="1951">
                  <c:v>74.282471795489741</c:v>
                </c:pt>
                <c:pt idx="1952">
                  <c:v>74.291644877390524</c:v>
                </c:pt>
                <c:pt idx="1953">
                  <c:v>74.300819159677161</c:v>
                </c:pt>
                <c:pt idx="1954">
                  <c:v>74.309994648650019</c:v>
                </c:pt>
                <c:pt idx="1955">
                  <c:v>74.31917135062001</c:v>
                </c:pt>
                <c:pt idx="1956">
                  <c:v>74.328349271908664</c:v>
                </c:pt>
                <c:pt idx="1957">
                  <c:v>74.337528418848123</c:v>
                </c:pt>
                <c:pt idx="1958">
                  <c:v>74.346708797781361</c:v>
                </c:pt>
                <c:pt idx="1959">
                  <c:v>74.355890415061978</c:v>
                </c:pt>
                <c:pt idx="1960">
                  <c:v>74.365073277054464</c:v>
                </c:pt>
                <c:pt idx="1961">
                  <c:v>74.374257390134204</c:v>
                </c:pt>
                <c:pt idx="1962">
                  <c:v>74.383442760687416</c:v>
                </c:pt>
                <c:pt idx="1963">
                  <c:v>74.392629395111356</c:v>
                </c:pt>
                <c:pt idx="1964">
                  <c:v>74.401817299814283</c:v>
                </c:pt>
                <c:pt idx="1965">
                  <c:v>74.411006481215509</c:v>
                </c:pt>
                <c:pt idx="1966">
                  <c:v>74.420196945745531</c:v>
                </c:pt>
                <c:pt idx="1967">
                  <c:v>74.429388699845958</c:v>
                </c:pt>
                <c:pt idx="1968">
                  <c:v>74.438581749969686</c:v>
                </c:pt>
                <c:pt idx="1969">
                  <c:v>74.447776102580846</c:v>
                </c:pt>
                <c:pt idx="1970">
                  <c:v>74.456971764154972</c:v>
                </c:pt>
                <c:pt idx="1971">
                  <c:v>74.466168741178947</c:v>
                </c:pt>
                <c:pt idx="1972">
                  <c:v>74.475367040151141</c:v>
                </c:pt>
                <c:pt idx="1973">
                  <c:v>74.484566667581348</c:v>
                </c:pt>
                <c:pt idx="1974">
                  <c:v>74.493767629990998</c:v>
                </c:pt>
                <c:pt idx="1975">
                  <c:v>74.502969933913107</c:v>
                </c:pt>
                <c:pt idx="1976">
                  <c:v>74.512173585892342</c:v>
                </c:pt>
                <c:pt idx="1977">
                  <c:v>74.521378592485107</c:v>
                </c:pt>
                <c:pt idx="1978">
                  <c:v>74.530584960259588</c:v>
                </c:pt>
                <c:pt idx="1979">
                  <c:v>74.539792695795782</c:v>
                </c:pt>
                <c:pt idx="1980">
                  <c:v>74.549001805685606</c:v>
                </c:pt>
                <c:pt idx="1981">
                  <c:v>74.558212296532858</c:v>
                </c:pt>
                <c:pt idx="1982">
                  <c:v>74.567424174953416</c:v>
                </c:pt>
                <c:pt idx="1983">
                  <c:v>74.576637447575152</c:v>
                </c:pt>
                <c:pt idx="1984">
                  <c:v>74.585852121038087</c:v>
                </c:pt>
                <c:pt idx="1985">
                  <c:v>74.59506820199438</c:v>
                </c:pt>
                <c:pt idx="1986">
                  <c:v>74.604285697108466</c:v>
                </c:pt>
                <c:pt idx="1987">
                  <c:v>74.613504613057032</c:v>
                </c:pt>
                <c:pt idx="1988">
                  <c:v>74.622724956529126</c:v>
                </c:pt>
                <c:pt idx="1989">
                  <c:v>74.631946734226133</c:v>
                </c:pt>
                <c:pt idx="1990">
                  <c:v>74.641169952862001</c:v>
                </c:pt>
                <c:pt idx="1991">
                  <c:v>74.650394619163137</c:v>
                </c:pt>
                <c:pt idx="1992">
                  <c:v>74.659620739868515</c:v>
                </c:pt>
                <c:pt idx="1993">
                  <c:v>74.668848321729755</c:v>
                </c:pt>
                <c:pt idx="1994">
                  <c:v>74.678077371511193</c:v>
                </c:pt>
                <c:pt idx="1995">
                  <c:v>74.687307895989917</c:v>
                </c:pt>
                <c:pt idx="1996">
                  <c:v>74.696539901955788</c:v>
                </c:pt>
                <c:pt idx="1997">
                  <c:v>74.705773396211583</c:v>
                </c:pt>
                <c:pt idx="1998">
                  <c:v>74.715008385573014</c:v>
                </c:pt>
                <c:pt idx="1999">
                  <c:v>74.724244876868781</c:v>
                </c:pt>
                <c:pt idx="2000" formatCode="General">
                  <c:v>74.733482876940613</c:v>
                </c:pt>
                <c:pt idx="2001" formatCode="General">
                  <c:v>74.742722392643387</c:v>
                </c:pt>
                <c:pt idx="2002" formatCode="General">
                  <c:v>74.751963430845151</c:v>
                </c:pt>
                <c:pt idx="2003" formatCode="General">
                  <c:v>74.761205998427229</c:v>
                </c:pt>
                <c:pt idx="2004" formatCode="General">
                  <c:v>74.770450102284187</c:v>
                </c:pt>
                <c:pt idx="2005" formatCode="General">
                  <c:v>74.779695749323992</c:v>
                </c:pt>
                <c:pt idx="2006" formatCode="General">
                  <c:v>74.788942946468026</c:v>
                </c:pt>
                <c:pt idx="2007" formatCode="General">
                  <c:v>74.798191700651174</c:v>
                </c:pt>
                <c:pt idx="2008" formatCode="General">
                  <c:v>74.807442018821874</c:v>
                </c:pt>
                <c:pt idx="2009" formatCode="General">
                  <c:v>74.816693907942181</c:v>
                </c:pt>
                <c:pt idx="2010" formatCode="General">
                  <c:v>74.82594737498782</c:v>
                </c:pt>
                <c:pt idx="2011" formatCode="General">
                  <c:v>74.835202426948271</c:v>
                </c:pt>
                <c:pt idx="2012" formatCode="General">
                  <c:v>74.844459070826815</c:v>
                </c:pt>
                <c:pt idx="2013" formatCode="General">
                  <c:v>74.853717313640644</c:v>
                </c:pt>
                <c:pt idx="2014" formatCode="General">
                  <c:v>74.862977162420819</c:v>
                </c:pt>
                <c:pt idx="2015" formatCode="General">
                  <c:v>74.8722386242125</c:v>
                </c:pt>
                <c:pt idx="2016" formatCode="General">
                  <c:v>74.881501706074815</c:v>
                </c:pt>
                <c:pt idx="2017" formatCode="General">
                  <c:v>74.890766415081103</c:v>
                </c:pt>
                <c:pt idx="2018" formatCode="General">
                  <c:v>74.900032758318886</c:v>
                </c:pt>
                <c:pt idx="2019" formatCode="General">
                  <c:v>74.909300742889926</c:v>
                </c:pt>
                <c:pt idx="2020" formatCode="General">
                  <c:v>74.918570375910392</c:v>
                </c:pt>
                <c:pt idx="2021" formatCode="General">
                  <c:v>74.927841664510737</c:v>
                </c:pt>
                <c:pt idx="2022" formatCode="General">
                  <c:v>74.937114615836023</c:v>
                </c:pt>
                <c:pt idx="2023" formatCode="General">
                  <c:v>74.946389237045722</c:v>
                </c:pt>
                <c:pt idx="2024" formatCode="General">
                  <c:v>74.955665535314026</c:v>
                </c:pt>
                <c:pt idx="2025" formatCode="General">
                  <c:v>74.96494351782971</c:v>
                </c:pt>
                <c:pt idx="2026" formatCode="General">
                  <c:v>74.974223191796355</c:v>
                </c:pt>
                <c:pt idx="2027" formatCode="General">
                  <c:v>74.983504564432266</c:v>
                </c:pt>
                <c:pt idx="2028" formatCode="General">
                  <c:v>74.992787642970768</c:v>
                </c:pt>
                <c:pt idx="2029" formatCode="General">
                  <c:v>75.002072434660022</c:v>
                </c:pt>
                <c:pt idx="2030" formatCode="General">
                  <c:v>75.011358946763252</c:v>
                </c:pt>
                <c:pt idx="2031" formatCode="General">
                  <c:v>75.020647186558747</c:v>
                </c:pt>
                <c:pt idx="2032" formatCode="General">
                  <c:v>75.029937161339987</c:v>
                </c:pt>
                <c:pt idx="2033" formatCode="General">
                  <c:v>75.039228878415699</c:v>
                </c:pt>
                <c:pt idx="2034" formatCode="General">
                  <c:v>75.048522345109873</c:v>
                </c:pt>
                <c:pt idx="2035" formatCode="General">
                  <c:v>75.057817568761877</c:v>
                </c:pt>
                <c:pt idx="2036" formatCode="General">
                  <c:v>75.067114556726565</c:v>
                </c:pt>
                <c:pt idx="2037" formatCode="General">
                  <c:v>75.076413316374257</c:v>
                </c:pt>
                <c:pt idx="2038" formatCode="General">
                  <c:v>75.085713855090901</c:v>
                </c:pt>
                <c:pt idx="2039" formatCode="General">
                  <c:v>75.095016180278137</c:v>
                </c:pt>
                <c:pt idx="2040" formatCode="General">
                  <c:v>75.10432029935329</c:v>
                </c:pt>
                <c:pt idx="2041" formatCode="General">
                  <c:v>75.113626219749506</c:v>
                </c:pt>
                <c:pt idx="2042" formatCode="General">
                  <c:v>75.122933948915843</c:v>
                </c:pt>
                <c:pt idx="2043" formatCode="General">
                  <c:v>75.132243494317308</c:v>
                </c:pt>
                <c:pt idx="2044" formatCode="General">
                  <c:v>75.141554863434934</c:v>
                </c:pt>
                <c:pt idx="2045" formatCode="General">
                  <c:v>75.150868063765884</c:v>
                </c:pt>
                <c:pt idx="2046" formatCode="General">
                  <c:v>75.160183102823467</c:v>
                </c:pt>
                <c:pt idx="2047" formatCode="General">
                  <c:v>75.169499988137332</c:v>
                </c:pt>
                <c:pt idx="2048" formatCode="General">
                  <c:v>75.1788187272534</c:v>
                </c:pt>
                <c:pt idx="2049" formatCode="General">
                  <c:v>75.188139327734021</c:v>
                </c:pt>
                <c:pt idx="2050" formatCode="General">
                  <c:v>75.197461797158056</c:v>
                </c:pt>
                <c:pt idx="2051" formatCode="General">
                  <c:v>75.206786143120908</c:v>
                </c:pt>
                <c:pt idx="2052" formatCode="General">
                  <c:v>75.216112373234651</c:v>
                </c:pt>
                <c:pt idx="2053" formatCode="General">
                  <c:v>75.225440495128069</c:v>
                </c:pt>
                <c:pt idx="2054" formatCode="General">
                  <c:v>75.234770516446758</c:v>
                </c:pt>
                <c:pt idx="2055" formatCode="General">
                  <c:v>75.244102444853198</c:v>
                </c:pt>
                <c:pt idx="2056" formatCode="General">
                  <c:v>75.253436288026847</c:v>
                </c:pt>
                <c:pt idx="2057" formatCode="General">
                  <c:v>75.262772053664165</c:v>
                </c:pt>
                <c:pt idx="2058" formatCode="General">
                  <c:v>75.272109749478759</c:v>
                </c:pt>
                <c:pt idx="2059" formatCode="General">
                  <c:v>75.281449383201462</c:v>
                </c:pt>
                <c:pt idx="2060" formatCode="General">
                  <c:v>75.290790962580346</c:v>
                </c:pt>
                <c:pt idx="2061" formatCode="General">
                  <c:v>75.300134495380846</c:v>
                </c:pt>
                <c:pt idx="2062" formatCode="General">
                  <c:v>75.309479989385906</c:v>
                </c:pt>
                <c:pt idx="2063" formatCode="General">
                  <c:v>75.318827452395922</c:v>
                </c:pt>
                <c:pt idx="2064" formatCode="General">
                  <c:v>75.328176892228967</c:v>
                </c:pt>
                <c:pt idx="2065" formatCode="General">
                  <c:v>75.33752831672075</c:v>
                </c:pt>
                <c:pt idx="2066" formatCode="General">
                  <c:v>75.3468817337248</c:v>
                </c:pt>
                <c:pt idx="2067" formatCode="General">
                  <c:v>75.356237151112495</c:v>
                </c:pt>
                <c:pt idx="2068" formatCode="General">
                  <c:v>75.365594576773162</c:v>
                </c:pt>
                <c:pt idx="2069" formatCode="General">
                  <c:v>75.374954018614133</c:v>
                </c:pt>
                <c:pt idx="2070" formatCode="General">
                  <c:v>75.384315484560872</c:v>
                </c:pt>
                <c:pt idx="2071" formatCode="General">
                  <c:v>75.393678982557063</c:v>
                </c:pt>
                <c:pt idx="2072" formatCode="General">
                  <c:v>75.403044520564649</c:v>
                </c:pt>
                <c:pt idx="2073" formatCode="General">
                  <c:v>75.412412106563949</c:v>
                </c:pt>
                <c:pt idx="2074" formatCode="General">
                  <c:v>75.421781748553769</c:v>
                </c:pt>
                <c:pt idx="2075" formatCode="General">
                  <c:v>75.431153454551421</c:v>
                </c:pt>
                <c:pt idx="2076" formatCode="General">
                  <c:v>75.440527232592885</c:v>
                </c:pt>
                <c:pt idx="2077" formatCode="General">
                  <c:v>75.449903090732832</c:v>
                </c:pt>
                <c:pt idx="2078" formatCode="General">
                  <c:v>75.459281037044761</c:v>
                </c:pt>
                <c:pt idx="2079" formatCode="General">
                  <c:v>75.4686610796211</c:v>
                </c:pt>
                <c:pt idx="2080" formatCode="General">
                  <c:v>75.478043226573192</c:v>
                </c:pt>
                <c:pt idx="2081" formatCode="General">
                  <c:v>75.487427486031535</c:v>
                </c:pt>
                <c:pt idx="2082" formatCode="General">
                  <c:v>75.496813866145786</c:v>
                </c:pt>
                <c:pt idx="2083" formatCode="General">
                  <c:v>75.506202375084783</c:v>
                </c:pt>
                <c:pt idx="2084" formatCode="General">
                  <c:v>75.51559302103685</c:v>
                </c:pt>
                <c:pt idx="2085" formatCode="General">
                  <c:v>75.524985812209621</c:v>
                </c:pt>
                <c:pt idx="2086" formatCode="General">
                  <c:v>75.534380756830359</c:v>
                </c:pt>
                <c:pt idx="2087" formatCode="General">
                  <c:v>75.543777863145905</c:v>
                </c:pt>
                <c:pt idx="2088" formatCode="General">
                  <c:v>75.553177139422843</c:v>
                </c:pt>
                <c:pt idx="2089" formatCode="General">
                  <c:v>75.562578593947578</c:v>
                </c:pt>
                <c:pt idx="2090" formatCode="General">
                  <c:v>75.571982235026411</c:v>
                </c:pt>
                <c:pt idx="2091" formatCode="General">
                  <c:v>75.581388070985639</c:v>
                </c:pt>
                <c:pt idx="2092" formatCode="General">
                  <c:v>75.590796110171695</c:v>
                </c:pt>
                <c:pt idx="2093" formatCode="General">
                  <c:v>75.600206360951177</c:v>
                </c:pt>
                <c:pt idx="2094" formatCode="General">
                  <c:v>75.609618831710961</c:v>
                </c:pt>
                <c:pt idx="2095" formatCode="General">
                  <c:v>75.619033530858374</c:v>
                </c:pt>
                <c:pt idx="2096" formatCode="General">
                  <c:v>75.62845046682115</c:v>
                </c:pt>
                <c:pt idx="2097" formatCode="General">
                  <c:v>75.637869648047641</c:v>
                </c:pt>
                <c:pt idx="2098" formatCode="General">
                  <c:v>75.647291083006905</c:v>
                </c:pt>
                <c:pt idx="2099" formatCode="General">
                  <c:v>75.65671478018875</c:v>
                </c:pt>
                <c:pt idx="2100" formatCode="General">
                  <c:v>75.666140748103871</c:v>
                </c:pt>
                <c:pt idx="2101" formatCode="General">
                  <c:v>75.675568995283911</c:v>
                </c:pt>
                <c:pt idx="2102" formatCode="General">
                  <c:v>75.684999530281658</c:v>
                </c:pt>
                <c:pt idx="2103" formatCode="General">
                  <c:v>75.694432361671048</c:v>
                </c:pt>
                <c:pt idx="2104" formatCode="General">
                  <c:v>75.703867498047273</c:v>
                </c:pt>
                <c:pt idx="2105" formatCode="General">
                  <c:v>75.713304948026931</c:v>
                </c:pt>
                <c:pt idx="2106" formatCode="General">
                  <c:v>75.722744720248116</c:v>
                </c:pt>
                <c:pt idx="2107" formatCode="General">
                  <c:v>75.732186823370498</c:v>
                </c:pt>
                <c:pt idx="2108" formatCode="General">
                  <c:v>75.741631266075444</c:v>
                </c:pt>
                <c:pt idx="2109" formatCode="General">
                  <c:v>75.75107805706611</c:v>
                </c:pt>
                <c:pt idx="2110" formatCode="General">
                  <c:v>75.760527205067561</c:v>
                </c:pt>
                <c:pt idx="2111" formatCode="General">
                  <c:v>75.769978718826863</c:v>
                </c:pt>
                <c:pt idx="2112" formatCode="General">
                  <c:v>75.779432607113222</c:v>
                </c:pt>
                <c:pt idx="2113" formatCode="General">
                  <c:v>75.788888878717998</c:v>
                </c:pt>
                <c:pt idx="2114" formatCode="General">
                  <c:v>75.798347542454948</c:v>
                </c:pt>
                <c:pt idx="2115" formatCode="General">
                  <c:v>75.807808607160226</c:v>
                </c:pt>
                <c:pt idx="2116" formatCode="General">
                  <c:v>75.817272081692522</c:v>
                </c:pt>
                <c:pt idx="2117" formatCode="General">
                  <c:v>75.826737974933195</c:v>
                </c:pt>
                <c:pt idx="2118" formatCode="General">
                  <c:v>75.83620629578634</c:v>
                </c:pt>
                <c:pt idx="2119" formatCode="General">
                  <c:v>75.845677053178974</c:v>
                </c:pt>
                <c:pt idx="2120" formatCode="General">
                  <c:v>75.855150256061009</c:v>
                </c:pt>
                <c:pt idx="2121" formatCode="General">
                  <c:v>75.864625913405533</c:v>
                </c:pt>
                <c:pt idx="2122" formatCode="General">
                  <c:v>75.87410403420877</c:v>
                </c:pt>
                <c:pt idx="2123" formatCode="General">
                  <c:v>75.883584627490308</c:v>
                </c:pt>
                <c:pt idx="2124" formatCode="General">
                  <c:v>75.893067702293123</c:v>
                </c:pt>
                <c:pt idx="2125" formatCode="General">
                  <c:v>75.902553267683757</c:v>
                </c:pt>
                <c:pt idx="2126" formatCode="General">
                  <c:v>75.912041332752423</c:v>
                </c:pt>
                <c:pt idx="2127" formatCode="General">
                  <c:v>75.921531906613041</c:v>
                </c:pt>
                <c:pt idx="2128" formatCode="General">
                  <c:v>75.931024998403473</c:v>
                </c:pt>
                <c:pt idx="2129" formatCode="General">
                  <c:v>75.940520617285586</c:v>
                </c:pt>
                <c:pt idx="2130" formatCode="General">
                  <c:v>75.950018772445318</c:v>
                </c:pt>
                <c:pt idx="2131" formatCode="General">
                  <c:v>75.959519473092897</c:v>
                </c:pt>
                <c:pt idx="2132" formatCode="General">
                  <c:v>75.969022728462861</c:v>
                </c:pt>
                <c:pt idx="2133" formatCode="General">
                  <c:v>75.978528547814264</c:v>
                </c:pt>
                <c:pt idx="2134" formatCode="General">
                  <c:v>75.988036940430689</c:v>
                </c:pt>
                <c:pt idx="2135" formatCode="General">
                  <c:v>75.997547915620473</c:v>
                </c:pt>
                <c:pt idx="2136" formatCode="General">
                  <c:v>76.007061482716793</c:v>
                </c:pt>
                <c:pt idx="2137" formatCode="General">
                  <c:v>76.016577651077782</c:v>
                </c:pt>
                <c:pt idx="2138" formatCode="General">
                  <c:v>76.026096430086611</c:v>
                </c:pt>
                <c:pt idx="2139" formatCode="General">
                  <c:v>76.035617829151661</c:v>
                </c:pt>
                <c:pt idx="2140" formatCode="General">
                  <c:v>76.045141857706653</c:v>
                </c:pt>
                <c:pt idx="2141" formatCode="General">
                  <c:v>76.054668525210758</c:v>
                </c:pt>
                <c:pt idx="2142" formatCode="General">
                  <c:v>76.064197841148697</c:v>
                </c:pt>
                <c:pt idx="2143" formatCode="General">
                  <c:v>76.073729815030902</c:v>
                </c:pt>
                <c:pt idx="2144" formatCode="General">
                  <c:v>76.083264456393593</c:v>
                </c:pt>
                <c:pt idx="2145" formatCode="General">
                  <c:v>76.092801774799014</c:v>
                </c:pt>
                <c:pt idx="2146" formatCode="General">
                  <c:v>76.102341779835399</c:v>
                </c:pt>
                <c:pt idx="2147" formatCode="General">
                  <c:v>76.111884481117229</c:v>
                </c:pt>
                <c:pt idx="2148" formatCode="General">
                  <c:v>76.121429888285334</c:v>
                </c:pt>
                <c:pt idx="2149" formatCode="General">
                  <c:v>76.130978011007002</c:v>
                </c:pt>
                <c:pt idx="2150" formatCode="General">
                  <c:v>76.140528858976054</c:v>
                </c:pt>
                <c:pt idx="2151" formatCode="General">
                  <c:v>76.150082441913128</c:v>
                </c:pt>
                <c:pt idx="2152" formatCode="General">
                  <c:v>76.15963876956566</c:v>
                </c:pt>
                <c:pt idx="2153" formatCode="General">
                  <c:v>76.16919785170812</c:v>
                </c:pt>
                <c:pt idx="2154" formatCode="General">
                  <c:v>76.178759698142059</c:v>
                </c:pt>
                <c:pt idx="2155" formatCode="General">
                  <c:v>76.188324318696289</c:v>
                </c:pt>
                <c:pt idx="2156" formatCode="General">
                  <c:v>76.197891723227045</c:v>
                </c:pt>
                <c:pt idx="2157" formatCode="General">
                  <c:v>76.207461921618105</c:v>
                </c:pt>
                <c:pt idx="2158" formatCode="General">
                  <c:v>76.217034923780844</c:v>
                </c:pt>
                <c:pt idx="2159" formatCode="General">
                  <c:v>76.226610739654532</c:v>
                </c:pt>
                <c:pt idx="2160" formatCode="General">
                  <c:v>76.23618937920628</c:v>
                </c:pt>
                <c:pt idx="2161" formatCode="General">
                  <c:v>76.245770852431363</c:v>
                </c:pt>
                <c:pt idx="2162" formatCode="General">
                  <c:v>76.255355169353251</c:v>
                </c:pt>
                <c:pt idx="2163" formatCode="General">
                  <c:v>76.264942340023751</c:v>
                </c:pt>
                <c:pt idx="2164" formatCode="General">
                  <c:v>76.274532374523204</c:v>
                </c:pt>
                <c:pt idx="2165" formatCode="General">
                  <c:v>76.284125282960588</c:v>
                </c:pt>
                <c:pt idx="2166" formatCode="General">
                  <c:v>76.29372107547367</c:v>
                </c:pt>
                <c:pt idx="2167" formatCode="General">
                  <c:v>76.303319762229123</c:v>
                </c:pt>
                <c:pt idx="2168" formatCode="General">
                  <c:v>76.312921353422752</c:v>
                </c:pt>
                <c:pt idx="2169" formatCode="General">
                  <c:v>76.322525859279537</c:v>
                </c:pt>
                <c:pt idx="2170" formatCode="General">
                  <c:v>76.332133290053847</c:v>
                </c:pt>
                <c:pt idx="2171" formatCode="General">
                  <c:v>76.341743656029593</c:v>
                </c:pt>
                <c:pt idx="2172" formatCode="General">
                  <c:v>76.351356967520289</c:v>
                </c:pt>
                <c:pt idx="2173" formatCode="General">
                  <c:v>76.360973234869306</c:v>
                </c:pt>
                <c:pt idx="2174" formatCode="General">
                  <c:v>76.370592468449985</c:v>
                </c:pt>
                <c:pt idx="2175" formatCode="General">
                  <c:v>76.380214678665766</c:v>
                </c:pt>
                <c:pt idx="2176" formatCode="General">
                  <c:v>76.389839875950358</c:v>
                </c:pt>
                <c:pt idx="2177" formatCode="General">
                  <c:v>76.399468070767895</c:v>
                </c:pt>
                <c:pt idx="2178" formatCode="General">
                  <c:v>76.40909927361308</c:v>
                </c:pt>
                <c:pt idx="2179" formatCode="General">
                  <c:v>76.418733495011352</c:v>
                </c:pt>
                <c:pt idx="2180" formatCode="General">
                  <c:v>76.428370745519032</c:v>
                </c:pt>
                <c:pt idx="2181" formatCode="General">
                  <c:v>76.438011035723477</c:v>
                </c:pt>
                <c:pt idx="2182" formatCode="General">
                  <c:v>76.447654376243221</c:v>
                </c:pt>
                <c:pt idx="2183" formatCode="General">
                  <c:v>76.457300777728207</c:v>
                </c:pt>
                <c:pt idx="2184" formatCode="General">
                  <c:v>76.466950250859853</c:v>
                </c:pt>
                <c:pt idx="2185" formatCode="General">
                  <c:v>76.476602806351238</c:v>
                </c:pt>
                <c:pt idx="2186" formatCode="General">
                  <c:v>76.486258454947333</c:v>
                </c:pt>
                <c:pt idx="2187" formatCode="General">
                  <c:v>76.495917207425052</c:v>
                </c:pt>
                <c:pt idx="2188" formatCode="General">
                  <c:v>76.505579074593484</c:v>
                </c:pt>
                <c:pt idx="2189" formatCode="General">
                  <c:v>76.515244067294091</c:v>
                </c:pt>
                <c:pt idx="2190" formatCode="General">
                  <c:v>76.524912196400734</c:v>
                </c:pt>
                <c:pt idx="2191" formatCode="General">
                  <c:v>76.534583472820046</c:v>
                </c:pt>
                <c:pt idx="2192" formatCode="General">
                  <c:v>76.544257907491371</c:v>
                </c:pt>
                <c:pt idx="2193" formatCode="General">
                  <c:v>76.553935511387138</c:v>
                </c:pt>
                <c:pt idx="2194" formatCode="General">
                  <c:v>76.563616295512844</c:v>
                </c:pt>
                <c:pt idx="2195" formatCode="General">
                  <c:v>76.573300270907424</c:v>
                </c:pt>
                <c:pt idx="2196" formatCode="General">
                  <c:v>76.582987448643237</c:v>
                </c:pt>
                <c:pt idx="2197" formatCode="General">
                  <c:v>76.592677839826351</c:v>
                </c:pt>
                <c:pt idx="2198" formatCode="General">
                  <c:v>76.602371455596639</c:v>
                </c:pt>
                <c:pt idx="2199" formatCode="General">
                  <c:v>76.612068307128069</c:v>
                </c:pt>
                <c:pt idx="2200" formatCode="General">
                  <c:v>76.621768405628742</c:v>
                </c:pt>
                <c:pt idx="2201" formatCode="General">
                  <c:v>76.631471762341178</c:v>
                </c:pt>
                <c:pt idx="2202" formatCode="General">
                  <c:v>76.641178388542428</c:v>
                </c:pt>
                <c:pt idx="2203" formatCode="General">
                  <c:v>76.650888295544277</c:v>
                </c:pt>
                <c:pt idx="2204" formatCode="General">
                  <c:v>76.66060149469341</c:v>
                </c:pt>
                <c:pt idx="2205" formatCode="General">
                  <c:v>76.67031799737164</c:v>
                </c:pt>
                <c:pt idx="2206" formatCode="General">
                  <c:v>76.680037814995998</c:v>
                </c:pt>
                <c:pt idx="2207" formatCode="General">
                  <c:v>76.689760959019011</c:v>
                </c:pt>
                <c:pt idx="2208" formatCode="General">
                  <c:v>76.699487440928849</c:v>
                </c:pt>
                <c:pt idx="2209" formatCode="General">
                  <c:v>76.709217272249504</c:v>
                </c:pt>
                <c:pt idx="2210" formatCode="General">
                  <c:v>76.718950464540967</c:v>
                </c:pt>
                <c:pt idx="2211" formatCode="General">
                  <c:v>76.728687029399453</c:v>
                </c:pt>
                <c:pt idx="2212" formatCode="General">
                  <c:v>76.738426978457525</c:v>
                </c:pt>
                <c:pt idx="2213" formatCode="General">
                  <c:v>76.7481703233844</c:v>
                </c:pt>
                <c:pt idx="2214" formatCode="General">
                  <c:v>76.757917075885999</c:v>
                </c:pt>
                <c:pt idx="2215" formatCode="General">
                  <c:v>76.767667247705234</c:v>
                </c:pt>
                <c:pt idx="2216" formatCode="General">
                  <c:v>76.777420850622192</c:v>
                </c:pt>
                <c:pt idx="2217" formatCode="General">
                  <c:v>76.787177896454253</c:v>
                </c:pt>
                <c:pt idx="2218" formatCode="General">
                  <c:v>76.796938397056437</c:v>
                </c:pt>
                <c:pt idx="2219" formatCode="General">
                  <c:v>76.806702364321453</c:v>
                </c:pt>
                <c:pt idx="2220" formatCode="General">
                  <c:v>76.816469810179939</c:v>
                </c:pt>
                <c:pt idx="2221" formatCode="General">
                  <c:v>76.826240746600746</c:v>
                </c:pt>
                <c:pt idx="2222" formatCode="General">
                  <c:v>76.836015185591009</c:v>
                </c:pt>
                <c:pt idx="2223" formatCode="General">
                  <c:v>76.845793139196431</c:v>
                </c:pt>
                <c:pt idx="2224" formatCode="General">
                  <c:v>76.855574619501525</c:v>
                </c:pt>
                <c:pt idx="2225" formatCode="General">
                  <c:v>76.865359638629656</c:v>
                </c:pt>
                <c:pt idx="2226" formatCode="General">
                  <c:v>76.87514820874344</c:v>
                </c:pt>
                <c:pt idx="2227" formatCode="General">
                  <c:v>76.884940342044828</c:v>
                </c:pt>
                <c:pt idx="2228" formatCode="General">
                  <c:v>76.894736050775393</c:v>
                </c:pt>
                <c:pt idx="2229" formatCode="General">
                  <c:v>76.904535347216438</c:v>
                </c:pt>
                <c:pt idx="2230" formatCode="General">
                  <c:v>76.914338243689329</c:v>
                </c:pt>
                <c:pt idx="2231" formatCode="General">
                  <c:v>76.92414475255562</c:v>
                </c:pt>
                <c:pt idx="2232" formatCode="General">
                  <c:v>76.933954886217279</c:v>
                </c:pt>
                <c:pt idx="2233" formatCode="General">
                  <c:v>76.943768657116991</c:v>
                </c:pt>
                <c:pt idx="2234" formatCode="General">
                  <c:v>76.953586077738251</c:v>
                </c:pt>
                <c:pt idx="2235" formatCode="General">
                  <c:v>76.963407160605641</c:v>
                </c:pt>
                <c:pt idx="2236" formatCode="General">
                  <c:v>76.973231918285066</c:v>
                </c:pt>
                <c:pt idx="2237" formatCode="General">
                  <c:v>76.983060363383956</c:v>
                </c:pt>
                <c:pt idx="2238" formatCode="General">
                  <c:v>76.992892508551478</c:v>
                </c:pt>
                <c:pt idx="2239" formatCode="General">
                  <c:v>77.002728366478792</c:v>
                </c:pt>
                <c:pt idx="2240" formatCode="General">
                  <c:v>77.01256794989925</c:v>
                </c:pt>
                <c:pt idx="2241" formatCode="General">
                  <c:v>77.022411271588624</c:v>
                </c:pt>
                <c:pt idx="2242" formatCode="General">
                  <c:v>77.03225834436536</c:v>
                </c:pt>
                <c:pt idx="2243" formatCode="General">
                  <c:v>77.042109181090765</c:v>
                </c:pt>
                <c:pt idx="2244" formatCode="General">
                  <c:v>77.051963794669305</c:v>
                </c:pt>
                <c:pt idx="2245" formatCode="General">
                  <c:v>77.061822198048745</c:v>
                </c:pt>
                <c:pt idx="2246" formatCode="General">
                  <c:v>77.07168440422052</c:v>
                </c:pt>
                <c:pt idx="2247" formatCode="General">
                  <c:v>77.081550426219806</c:v>
                </c:pt>
                <c:pt idx="2248" formatCode="General">
                  <c:v>77.091420277125863</c:v>
                </c:pt>
                <c:pt idx="2249" formatCode="General">
                  <c:v>77.101293970062315</c:v>
                </c:pt>
                <c:pt idx="2250" formatCode="General">
                  <c:v>77.111171518197253</c:v>
                </c:pt>
                <c:pt idx="2251" formatCode="General">
                  <c:v>77.121052934743588</c:v>
                </c:pt>
                <c:pt idx="2252" formatCode="General">
                  <c:v>77.130938232959281</c:v>
                </c:pt>
                <c:pt idx="2253" formatCode="General">
                  <c:v>77.140827426147538</c:v>
                </c:pt>
                <c:pt idx="2254" formatCode="General">
                  <c:v>77.1507205276571</c:v>
                </c:pt>
                <c:pt idx="2255" formatCode="General">
                  <c:v>77.160617550882506</c:v>
                </c:pt>
                <c:pt idx="2256" formatCode="General">
                  <c:v>77.170518509264298</c:v>
                </c:pt>
                <c:pt idx="2257" formatCode="General">
                  <c:v>77.180423416289315</c:v>
                </c:pt>
                <c:pt idx="2258" formatCode="General">
                  <c:v>77.190332285490896</c:v>
                </c:pt>
                <c:pt idx="2259" formatCode="General">
                  <c:v>77.200245130449261</c:v>
                </c:pt>
                <c:pt idx="2260" formatCode="General">
                  <c:v>77.210161964791538</c:v>
                </c:pt>
                <c:pt idx="2261" formatCode="General">
                  <c:v>77.220082802192294</c:v>
                </c:pt>
                <c:pt idx="2262" formatCode="General">
                  <c:v>77.230007656373616</c:v>
                </c:pt>
                <c:pt idx="2263" formatCode="General">
                  <c:v>77.239936541105408</c:v>
                </c:pt>
                <c:pt idx="2264" formatCode="General">
                  <c:v>77.249869470205695</c:v>
                </c:pt>
                <c:pt idx="2265" formatCode="General">
                  <c:v>77.259806457540876</c:v>
                </c:pt>
                <c:pt idx="2266" formatCode="General">
                  <c:v>77.269747517025962</c:v>
                </c:pt>
                <c:pt idx="2267" formatCode="General">
                  <c:v>77.279692662624896</c:v>
                </c:pt>
                <c:pt idx="2268" formatCode="General">
                  <c:v>77.28964190835076</c:v>
                </c:pt>
                <c:pt idx="2269" formatCode="General">
                  <c:v>77.29959526826616</c:v>
                </c:pt>
                <c:pt idx="2270" formatCode="General">
                  <c:v>77.309552756483342</c:v>
                </c:pt>
                <c:pt idx="2271" formatCode="General">
                  <c:v>77.319514387164631</c:v>
                </c:pt>
                <c:pt idx="2272" formatCode="General">
                  <c:v>77.329480174522601</c:v>
                </c:pt>
                <c:pt idx="2273" formatCode="General">
                  <c:v>77.339450132820403</c:v>
                </c:pt>
                <c:pt idx="2274" formatCode="General">
                  <c:v>77.349424276372062</c:v>
                </c:pt>
                <c:pt idx="2275" formatCode="General">
                  <c:v>77.359402619542706</c:v>
                </c:pt>
                <c:pt idx="2276" formatCode="General">
                  <c:v>77.369385176748921</c:v>
                </c:pt>
                <c:pt idx="2277" formatCode="General">
                  <c:v>77.37937196245899</c:v>
                </c:pt>
                <c:pt idx="2278" formatCode="General">
                  <c:v>77.389362991193224</c:v>
                </c:pt>
                <c:pt idx="2279" formatCode="General">
                  <c:v>77.399358277524215</c:v>
                </c:pt>
                <c:pt idx="2280" formatCode="General">
                  <c:v>77.409357836077177</c:v>
                </c:pt>
                <c:pt idx="2281" formatCode="General">
                  <c:v>77.419361681530191</c:v>
                </c:pt>
                <c:pt idx="2282" formatCode="General">
                  <c:v>77.429369828614583</c:v>
                </c:pt>
                <c:pt idx="2283" formatCode="General">
                  <c:v>77.439382292115127</c:v>
                </c:pt>
                <c:pt idx="2284" formatCode="General">
                  <c:v>77.449399086870429</c:v>
                </c:pt>
                <c:pt idx="2285" formatCode="General">
                  <c:v>77.45942022777318</c:v>
                </c:pt>
                <c:pt idx="2286" formatCode="General">
                  <c:v>77.469445729770527</c:v>
                </c:pt>
                <c:pt idx="2287" formatCode="General">
                  <c:v>77.479475607864359</c:v>
                </c:pt>
                <c:pt idx="2288" formatCode="General">
                  <c:v>77.489509877111502</c:v>
                </c:pt>
                <c:pt idx="2289" formatCode="General">
                  <c:v>77.49954855262429</c:v>
                </c:pt>
                <c:pt idx="2290" formatCode="General">
                  <c:v>77.509591649570623</c:v>
                </c:pt>
                <c:pt idx="2291" formatCode="General">
                  <c:v>77.519639183174434</c:v>
                </c:pt>
                <c:pt idx="2292" formatCode="General">
                  <c:v>77.529691168715971</c:v>
                </c:pt>
                <c:pt idx="2293" formatCode="General">
                  <c:v>77.539747621532129</c:v>
                </c:pt>
                <c:pt idx="2294" formatCode="General">
                  <c:v>77.549808557016775</c:v>
                </c:pt>
                <c:pt idx="2295" formatCode="General">
                  <c:v>77.559873990621043</c:v>
                </c:pt>
                <c:pt idx="2296" formatCode="General">
                  <c:v>77.569943937853722</c:v>
                </c:pt>
                <c:pt idx="2297" formatCode="General">
                  <c:v>77.580018414281582</c:v>
                </c:pt>
                <c:pt idx="2298" formatCode="General">
                  <c:v>77.590097435529643</c:v>
                </c:pt>
                <c:pt idx="2299" formatCode="General">
                  <c:v>77.600181017281614</c:v>
                </c:pt>
                <c:pt idx="2300" formatCode="General">
                  <c:v>77.610269175280123</c:v>
                </c:pt>
                <c:pt idx="2301" formatCode="General">
                  <c:v>77.620361925327174</c:v>
                </c:pt>
                <c:pt idx="2302" formatCode="General">
                  <c:v>77.630459283284424</c:v>
                </c:pt>
                <c:pt idx="2303" formatCode="General">
                  <c:v>77.640561265073515</c:v>
                </c:pt>
                <c:pt idx="2304" formatCode="General">
                  <c:v>77.650667886676473</c:v>
                </c:pt>
                <c:pt idx="2305" formatCode="General">
                  <c:v>77.660779164136088</c:v>
                </c:pt>
                <c:pt idx="2306" formatCode="General">
                  <c:v>77.67089511355617</c:v>
                </c:pt>
                <c:pt idx="2307" formatCode="General">
                  <c:v>77.681015751101967</c:v>
                </c:pt>
                <c:pt idx="2308" formatCode="General">
                  <c:v>77.691141093000553</c:v>
                </c:pt>
                <c:pt idx="2309" formatCode="General">
                  <c:v>77.701271155541164</c:v>
                </c:pt>
                <c:pt idx="2310" formatCode="General">
                  <c:v>77.711405955075534</c:v>
                </c:pt>
                <c:pt idx="2311" formatCode="General">
                  <c:v>77.721545508018295</c:v>
                </c:pt>
                <c:pt idx="2312" formatCode="General">
                  <c:v>77.731689830847372</c:v>
                </c:pt>
                <c:pt idx="2313" formatCode="General">
                  <c:v>77.74183894010433</c:v>
                </c:pt>
                <c:pt idx="2314" formatCode="General">
                  <c:v>77.751992852394707</c:v>
                </c:pt>
                <c:pt idx="2315" formatCode="General">
                  <c:v>77.762151584388519</c:v>
                </c:pt>
                <c:pt idx="2316" formatCode="General">
                  <c:v>77.772315152820525</c:v>
                </c:pt>
                <c:pt idx="2317" formatCode="General">
                  <c:v>77.782483574490627</c:v>
                </c:pt>
                <c:pt idx="2318" formatCode="General">
                  <c:v>77.792656866264309</c:v>
                </c:pt>
                <c:pt idx="2319" formatCode="General">
                  <c:v>77.802835045073053</c:v>
                </c:pt>
                <c:pt idx="2320" formatCode="General">
                  <c:v>77.813018127914589</c:v>
                </c:pt>
                <c:pt idx="2321" formatCode="General">
                  <c:v>77.823206131853482</c:v>
                </c:pt>
                <c:pt idx="2322" formatCode="General">
                  <c:v>77.833399074021386</c:v>
                </c:pt>
                <c:pt idx="2323" formatCode="General">
                  <c:v>77.843596971617544</c:v>
                </c:pt>
                <c:pt idx="2324" formatCode="General">
                  <c:v>77.853799841909094</c:v>
                </c:pt>
                <c:pt idx="2325" formatCode="General">
                  <c:v>77.864007702231575</c:v>
                </c:pt>
                <c:pt idx="2326" formatCode="General">
                  <c:v>77.874220569989305</c:v>
                </c:pt>
                <c:pt idx="2327" formatCode="General">
                  <c:v>77.88443846265578</c:v>
                </c:pt>
                <c:pt idx="2328" formatCode="General">
                  <c:v>77.894661397774101</c:v>
                </c:pt>
                <c:pt idx="2329" formatCode="General">
                  <c:v>77.904889392957429</c:v>
                </c:pt>
                <c:pt idx="2330" formatCode="General">
                  <c:v>77.915122465889368</c:v>
                </c:pt>
                <c:pt idx="2331" formatCode="General">
                  <c:v>77.925360634324377</c:v>
                </c:pt>
                <c:pt idx="2332" formatCode="General">
                  <c:v>77.935603916088311</c:v>
                </c:pt>
                <c:pt idx="2333" formatCode="General">
                  <c:v>77.945852329078704</c:v>
                </c:pt>
                <c:pt idx="2334" formatCode="General">
                  <c:v>77.956105891265295</c:v>
                </c:pt>
                <c:pt idx="2335" formatCode="General">
                  <c:v>77.966364620690499</c:v>
                </c:pt>
                <c:pt idx="2336" formatCode="General">
                  <c:v>77.976628535469771</c:v>
                </c:pt>
                <c:pt idx="2337" formatCode="General">
                  <c:v>77.986897653792127</c:v>
                </c:pt>
                <c:pt idx="2338" formatCode="General">
                  <c:v>77.997171993920503</c:v>
                </c:pt>
                <c:pt idx="2339" formatCode="General">
                  <c:v>78.007451574192331</c:v>
                </c:pt>
                <c:pt idx="2340" formatCode="General">
                  <c:v>78.017736413019932</c:v>
                </c:pt>
                <c:pt idx="2341" formatCode="General">
                  <c:v>78.028026528890948</c:v>
                </c:pt>
                <c:pt idx="2342" formatCode="General">
                  <c:v>78.038321940368874</c:v>
                </c:pt>
                <c:pt idx="2343" formatCode="General">
                  <c:v>78.048622666093507</c:v>
                </c:pt>
                <c:pt idx="2344" formatCode="General">
                  <c:v>78.058928724781367</c:v>
                </c:pt>
                <c:pt idx="2345" formatCode="General">
                  <c:v>78.069240135226266</c:v>
                </c:pt>
                <c:pt idx="2346" formatCode="General">
                  <c:v>78.079556916299723</c:v>
                </c:pt>
                <c:pt idx="2347" formatCode="General">
                  <c:v>78.089879086951427</c:v>
                </c:pt>
                <c:pt idx="2348" formatCode="General">
                  <c:v>78.100206666209857</c:v>
                </c:pt>
                <c:pt idx="2349" formatCode="General">
                  <c:v>78.110539673182586</c:v>
                </c:pt>
                <c:pt idx="2350" formatCode="General">
                  <c:v>78.12087812705694</c:v>
                </c:pt>
                <c:pt idx="2351" formatCode="General">
                  <c:v>78.131222047100408</c:v>
                </c:pt>
                <c:pt idx="2352" formatCode="General">
                  <c:v>78.141571452661154</c:v>
                </c:pt>
                <c:pt idx="2353" formatCode="General">
                  <c:v>78.151926363168556</c:v>
                </c:pt>
                <c:pt idx="2354" formatCode="General">
                  <c:v>78.162286798133707</c:v>
                </c:pt>
                <c:pt idx="2355" formatCode="General">
                  <c:v>78.172652777149935</c:v>
                </c:pt>
                <c:pt idx="2356" formatCode="General">
                  <c:v>78.183024319893278</c:v>
                </c:pt>
                <c:pt idx="2357" formatCode="General">
                  <c:v>78.193401446123076</c:v>
                </c:pt>
                <c:pt idx="2358" formatCode="General">
                  <c:v>78.203784175682472</c:v>
                </c:pt>
                <c:pt idx="2359" formatCode="General">
                  <c:v>78.214172528498906</c:v>
                </c:pt>
                <c:pt idx="2360" formatCode="General">
                  <c:v>78.224566524584745</c:v>
                </c:pt>
                <c:pt idx="2361" formatCode="General">
                  <c:v>78.234966184037702</c:v>
                </c:pt>
                <c:pt idx="2362" formatCode="General">
                  <c:v>78.245371527041485</c:v>
                </c:pt>
                <c:pt idx="2363" formatCode="General">
                  <c:v>78.255782573866313</c:v>
                </c:pt>
                <c:pt idx="2364" formatCode="General">
                  <c:v>78.266199344869406</c:v>
                </c:pt>
                <c:pt idx="2365" formatCode="General">
                  <c:v>78.276621860495695</c:v>
                </c:pt>
                <c:pt idx="2366" formatCode="General">
                  <c:v>78.287050141278229</c:v>
                </c:pt>
                <c:pt idx="2367" formatCode="General">
                  <c:v>78.297484207838821</c:v>
                </c:pt>
                <c:pt idx="2368" formatCode="General">
                  <c:v>78.307924080888583</c:v>
                </c:pt>
                <c:pt idx="2369" formatCode="General">
                  <c:v>78.318369781228611</c:v>
                </c:pt>
                <c:pt idx="2370" formatCode="General">
                  <c:v>78.328821329750383</c:v>
                </c:pt>
                <c:pt idx="2371" formatCode="General">
                  <c:v>78.339278747436495</c:v>
                </c:pt>
                <c:pt idx="2372" formatCode="General">
                  <c:v>78.349742055361205</c:v>
                </c:pt>
                <c:pt idx="2373" formatCode="General">
                  <c:v>78.360211274690997</c:v>
                </c:pt>
                <c:pt idx="2374" formatCode="General">
                  <c:v>78.370686426685253</c:v>
                </c:pt>
                <c:pt idx="2375" formatCode="General">
                  <c:v>78.381167532696793</c:v>
                </c:pt>
                <c:pt idx="2376" formatCode="General">
                  <c:v>78.391654614172509</c:v>
                </c:pt>
                <c:pt idx="2377" formatCode="General">
                  <c:v>78.402147692653983</c:v>
                </c:pt>
                <c:pt idx="2378" formatCode="General">
                  <c:v>78.412646789778151</c:v>
                </c:pt>
                <c:pt idx="2379" formatCode="General">
                  <c:v>78.423151927277814</c:v>
                </c:pt>
                <c:pt idx="2380" formatCode="General">
                  <c:v>78.43366312698241</c:v>
                </c:pt>
                <c:pt idx="2381" formatCode="General">
                  <c:v>78.444180410818532</c:v>
                </c:pt>
                <c:pt idx="2382" formatCode="General">
                  <c:v>78.454703800810663</c:v>
                </c:pt>
                <c:pt idx="2383" formatCode="General">
                  <c:v>78.465233319081747</c:v>
                </c:pt>
                <c:pt idx="2384" formatCode="General">
                  <c:v>78.475768987853897</c:v>
                </c:pt>
                <c:pt idx="2385" formatCode="General">
                  <c:v>78.486310829449039</c:v>
                </c:pt>
                <c:pt idx="2386" formatCode="General">
                  <c:v>78.496858866289557</c:v>
                </c:pt>
                <c:pt idx="2387" formatCode="General">
                  <c:v>78.507413120898974</c:v>
                </c:pt>
                <c:pt idx="2388" formatCode="General">
                  <c:v>78.517973615902648</c:v>
                </c:pt>
                <c:pt idx="2389" formatCode="General">
                  <c:v>78.528540374028381</c:v>
                </c:pt>
                <c:pt idx="2390" formatCode="General">
                  <c:v>78.53911341810722</c:v>
                </c:pt>
                <c:pt idx="2391" formatCode="General">
                  <c:v>78.549692771074078</c:v>
                </c:pt>
                <c:pt idx="2392" formatCode="General">
                  <c:v>78.560278455968401</c:v>
                </c:pt>
                <c:pt idx="2393" formatCode="General">
                  <c:v>78.57087049593494</c:v>
                </c:pt>
                <c:pt idx="2394" formatCode="General">
                  <c:v>78.58146891422443</c:v>
                </c:pt>
                <c:pt idx="2395" formatCode="General">
                  <c:v>78.592073734194315</c:v>
                </c:pt>
                <c:pt idx="2396" formatCode="General">
                  <c:v>78.602684979309458</c:v>
                </c:pt>
                <c:pt idx="2397" formatCode="General">
                  <c:v>78.613302673142869</c:v>
                </c:pt>
                <c:pt idx="2398" formatCode="General">
                  <c:v>78.623926839376452</c:v>
                </c:pt>
                <c:pt idx="2399" formatCode="General">
                  <c:v>78.634557501801766</c:v>
                </c:pt>
                <c:pt idx="2400" formatCode="General">
                  <c:v>78.645194684320714</c:v>
                </c:pt>
                <c:pt idx="2401" formatCode="General">
                  <c:v>78.655838410946316</c:v>
                </c:pt>
                <c:pt idx="2402" formatCode="General">
                  <c:v>78.666488705803559</c:v>
                </c:pt>
                <c:pt idx="2403" formatCode="General">
                  <c:v>78.677145593129993</c:v>
                </c:pt>
                <c:pt idx="2404" formatCode="General">
                  <c:v>78.68780909727667</c:v>
                </c:pt>
                <c:pt idx="2405" formatCode="General">
                  <c:v>78.698479242708828</c:v>
                </c:pt>
                <c:pt idx="2406" formatCode="General">
                  <c:v>78.709156054006698</c:v>
                </c:pt>
                <c:pt idx="2407" formatCode="General">
                  <c:v>78.719839555866329</c:v>
                </c:pt>
                <c:pt idx="2408" formatCode="General">
                  <c:v>78.730529773100344</c:v>
                </c:pt>
                <c:pt idx="2409" formatCode="General">
                  <c:v>78.741226730638758</c:v>
                </c:pt>
                <c:pt idx="2410" formatCode="General">
                  <c:v>78.751930453529823</c:v>
                </c:pt>
                <c:pt idx="2411" formatCode="General">
                  <c:v>78.76264096694085</c:v>
                </c:pt>
                <c:pt idx="2412" formatCode="General">
                  <c:v>78.773358296158975</c:v>
                </c:pt>
                <c:pt idx="2413" formatCode="General">
                  <c:v>78.784082466592068</c:v>
                </c:pt>
                <c:pt idx="2414" formatCode="General">
                  <c:v>78.794813503769561</c:v>
                </c:pt>
                <c:pt idx="2415" formatCode="General">
                  <c:v>78.80555143334324</c:v>
                </c:pt>
                <c:pt idx="2416" formatCode="General">
                  <c:v>78.816296281088185</c:v>
                </c:pt>
                <c:pt idx="2417" formatCode="General">
                  <c:v>78.827048072903622</c:v>
                </c:pt>
                <c:pt idx="2418" formatCode="General">
                  <c:v>78.837806834813733</c:v>
                </c:pt>
                <c:pt idx="2419" formatCode="General">
                  <c:v>78.848572592968637</c:v>
                </c:pt>
                <c:pt idx="2420" formatCode="General">
                  <c:v>78.859345373645183</c:v>
                </c:pt>
                <c:pt idx="2421" formatCode="General">
                  <c:v>78.870125203247923</c:v>
                </c:pt>
                <c:pt idx="2422" formatCode="General">
                  <c:v>78.880912108309985</c:v>
                </c:pt>
                <c:pt idx="2423" formatCode="General">
                  <c:v>78.891706115493974</c:v>
                </c:pt>
                <c:pt idx="2424" formatCode="General">
                  <c:v>78.902507251592937</c:v>
                </c:pt>
                <c:pt idx="2425" formatCode="General">
                  <c:v>78.913315543531255</c:v>
                </c:pt>
                <c:pt idx="2426" formatCode="General">
                  <c:v>78.924131018365586</c:v>
                </c:pt>
                <c:pt idx="2427" formatCode="General">
                  <c:v>78.934953703285842</c:v>
                </c:pt>
                <c:pt idx="2428" formatCode="General">
                  <c:v>78.945783625616158</c:v>
                </c:pt>
                <c:pt idx="2429" formatCode="General">
                  <c:v>78.956620812815785</c:v>
                </c:pt>
                <c:pt idx="2430" formatCode="General">
                  <c:v>78.967465292480085</c:v>
                </c:pt>
                <c:pt idx="2431" formatCode="General">
                  <c:v>78.978317092341584</c:v>
                </c:pt>
                <c:pt idx="2432" formatCode="General">
                  <c:v>78.989176240270936</c:v>
                </c:pt>
                <c:pt idx="2433" formatCode="General">
                  <c:v>79.000042764277822</c:v>
                </c:pt>
                <c:pt idx="2434" formatCode="General">
                  <c:v>79.010916692512126</c:v>
                </c:pt>
                <c:pt idx="2435" formatCode="General">
                  <c:v>79.021798053264831</c:v>
                </c:pt>
                <c:pt idx="2436" formatCode="General">
                  <c:v>79.032686874969087</c:v>
                </c:pt>
                <c:pt idx="2437" formatCode="General">
                  <c:v>79.043583186201275</c:v>
                </c:pt>
                <c:pt idx="2438" formatCode="General">
                  <c:v>79.054487015682028</c:v>
                </c:pt>
                <c:pt idx="2439" formatCode="General">
                  <c:v>79.065398392277288</c:v>
                </c:pt>
                <c:pt idx="2440" formatCode="General">
                  <c:v>79.076317344999367</c:v>
                </c:pt>
                <c:pt idx="2441" formatCode="General">
                  <c:v>79.087243903008073</c:v>
                </c:pt>
                <c:pt idx="2442" formatCode="General">
                  <c:v>79.098178095611729</c:v>
                </c:pt>
                <c:pt idx="2443" formatCode="General">
                  <c:v>79.109119952268344</c:v>
                </c:pt>
                <c:pt idx="2444" formatCode="General">
                  <c:v>79.120069502586631</c:v>
                </c:pt>
                <c:pt idx="2445" formatCode="General">
                  <c:v>79.131026776327261</c:v>
                </c:pt>
                <c:pt idx="2446" formatCode="General">
                  <c:v>79.141991803403798</c:v>
                </c:pt>
                <c:pt idx="2447" formatCode="General">
                  <c:v>79.15296461388408</c:v>
                </c:pt>
                <c:pt idx="2448" formatCode="General">
                  <c:v>79.163945237991143</c:v>
                </c:pt>
                <c:pt idx="2449" formatCode="General">
                  <c:v>79.17493370610454</c:v>
                </c:pt>
                <c:pt idx="2450" formatCode="General">
                  <c:v>79.185930048761449</c:v>
                </c:pt>
                <c:pt idx="2451" formatCode="General">
                  <c:v>79.196934296657801</c:v>
                </c:pt>
                <c:pt idx="2452" formatCode="General">
                  <c:v>79.207946480649667</c:v>
                </c:pt>
                <c:pt idx="2453" formatCode="General">
                  <c:v>79.218966631754228</c:v>
                </c:pt>
                <c:pt idx="2454" formatCode="General">
                  <c:v>79.229994781151149</c:v>
                </c:pt>
                <c:pt idx="2455" formatCode="General">
                  <c:v>79.241030960183764</c:v>
                </c:pt>
                <c:pt idx="2456" formatCode="General">
                  <c:v>79.252075200360323</c:v>
                </c:pt>
                <c:pt idx="2457" formatCode="General">
                  <c:v>79.263127533355245</c:v>
                </c:pt>
                <c:pt idx="2458" formatCode="General">
                  <c:v>79.274187991010379</c:v>
                </c:pt>
                <c:pt idx="2459" formatCode="General">
                  <c:v>79.285256605336272</c:v>
                </c:pt>
                <c:pt idx="2460" formatCode="General">
                  <c:v>79.29633340851349</c:v>
                </c:pt>
                <c:pt idx="2461" formatCode="General">
                  <c:v>79.307418432893925</c:v>
                </c:pt>
                <c:pt idx="2462" formatCode="General">
                  <c:v>79.31851171100206</c:v>
                </c:pt>
                <c:pt idx="2463" formatCode="General">
                  <c:v>79.329613275536346</c:v>
                </c:pt>
                <c:pt idx="2464" formatCode="General">
                  <c:v>79.340723159370555</c:v>
                </c:pt>
                <c:pt idx="2465" formatCode="General">
                  <c:v>79.35184139555507</c:v>
                </c:pt>
                <c:pt idx="2466" formatCode="General">
                  <c:v>79.362968017318309</c:v>
                </c:pt>
                <c:pt idx="2467" formatCode="General">
                  <c:v>79.374103058068116</c:v>
                </c:pt>
                <c:pt idx="2468" formatCode="General">
                  <c:v>79.385246551393138</c:v>
                </c:pt>
                <c:pt idx="2469" formatCode="General">
                  <c:v>79.396398531064193</c:v>
                </c:pt>
                <c:pt idx="2470" formatCode="General">
                  <c:v>79.407559031035774</c:v>
                </c:pt>
                <c:pt idx="2471" formatCode="General">
                  <c:v>79.418728085447427</c:v>
                </c:pt>
                <c:pt idx="2472" formatCode="General">
                  <c:v>79.429905728625229</c:v>
                </c:pt>
                <c:pt idx="2473" formatCode="General">
                  <c:v>79.441091995083255</c:v>
                </c:pt>
                <c:pt idx="2474" formatCode="General">
                  <c:v>79.452286919525065</c:v>
                </c:pt>
                <c:pt idx="2475" formatCode="General">
                  <c:v>79.463490536845157</c:v>
                </c:pt>
                <c:pt idx="2476" formatCode="General">
                  <c:v>79.474702882130558</c:v>
                </c:pt>
                <c:pt idx="2477" formatCode="General">
                  <c:v>79.485923990662286</c:v>
                </c:pt>
                <c:pt idx="2478" formatCode="General">
                  <c:v>79.497153897916903</c:v>
                </c:pt>
                <c:pt idx="2479" formatCode="General">
                  <c:v>79.5083926395681</c:v>
                </c:pt>
                <c:pt idx="2480" formatCode="General">
                  <c:v>79.519640251488241</c:v>
                </c:pt>
                <c:pt idx="2481" formatCode="General">
                  <c:v>79.530896769749987</c:v>
                </c:pt>
                <c:pt idx="2482" formatCode="General">
                  <c:v>79.542162230627881</c:v>
                </c:pt>
                <c:pt idx="2483" formatCode="General">
                  <c:v>79.553436670599964</c:v>
                </c:pt>
                <c:pt idx="2484" formatCode="General">
                  <c:v>79.564720126349386</c:v>
                </c:pt>
                <c:pt idx="2485" formatCode="General">
                  <c:v>79.576012634766172</c:v>
                </c:pt>
                <c:pt idx="2486" formatCode="General">
                  <c:v>79.587314232948771</c:v>
                </c:pt>
                <c:pt idx="2487" formatCode="General">
                  <c:v>79.598624958205832</c:v>
                </c:pt>
                <c:pt idx="2488" formatCode="General">
                  <c:v>79.60994484805785</c:v>
                </c:pt>
                <c:pt idx="2489" formatCode="General">
                  <c:v>79.621273940238936</c:v>
                </c:pt>
                <c:pt idx="2490" formatCode="General">
                  <c:v>79.632612272698523</c:v>
                </c:pt>
                <c:pt idx="2491" formatCode="General">
                  <c:v>79.643959883603173</c:v>
                </c:pt>
                <c:pt idx="2492" formatCode="General">
                  <c:v>79.655316811338352</c:v>
                </c:pt>
                <c:pt idx="2493" formatCode="General">
                  <c:v>79.666683094510176</c:v>
                </c:pt>
                <c:pt idx="2494" formatCode="General">
                  <c:v>79.678058771947278</c:v>
                </c:pt>
                <c:pt idx="2495" formatCode="General">
                  <c:v>79.689443882702619</c:v>
                </c:pt>
                <c:pt idx="2496" formatCode="General">
                  <c:v>79.700838466055387</c:v>
                </c:pt>
                <c:pt idx="2497" formatCode="General">
                  <c:v>79.712242561512824</c:v>
                </c:pt>
                <c:pt idx="2498" formatCode="General">
                  <c:v>79.72365620881213</c:v>
                </c:pt>
                <c:pt idx="2499" formatCode="General">
                  <c:v>79.735079447922431</c:v>
                </c:pt>
                <c:pt idx="2500" formatCode="General">
                  <c:v>79.746512319046616</c:v>
                </c:pt>
                <c:pt idx="2501" formatCode="General">
                  <c:v>79.757954862623379</c:v>
                </c:pt>
                <c:pt idx="2502" formatCode="General">
                  <c:v>79.769407119329188</c:v>
                </c:pt>
                <c:pt idx="2503" formatCode="General">
                  <c:v>79.780869130080234</c:v>
                </c:pt>
                <c:pt idx="2504" formatCode="General">
                  <c:v>79.792340936034535</c:v>
                </c:pt>
                <c:pt idx="2505" formatCode="General">
                  <c:v>79.803822578593852</c:v>
                </c:pt>
                <c:pt idx="2506" formatCode="General">
                  <c:v>79.815314099405853</c:v>
                </c:pt>
                <c:pt idx="2507" formatCode="General">
                  <c:v>79.826815540366255</c:v>
                </c:pt>
                <c:pt idx="2508" formatCode="General">
                  <c:v>79.838326943620743</c:v>
                </c:pt>
                <c:pt idx="2509" formatCode="General">
                  <c:v>79.84984835156726</c:v>
                </c:pt>
                <c:pt idx="2510" formatCode="General">
                  <c:v>79.861379806858096</c:v>
                </c:pt>
                <c:pt idx="2511" formatCode="General">
                  <c:v>79.872921352402159</c:v>
                </c:pt>
                <c:pt idx="2512" formatCode="General">
                  <c:v>79.884473031366994</c:v>
                </c:pt>
                <c:pt idx="2513" formatCode="General">
                  <c:v>79.896034887181187</c:v>
                </c:pt>
                <c:pt idx="2514" formatCode="General">
                  <c:v>79.907606963536566</c:v>
                </c:pt>
                <c:pt idx="2515" formatCode="General">
                  <c:v>79.9191893043904</c:v>
                </c:pt>
                <c:pt idx="2516" formatCode="General">
                  <c:v>79.930781953967781</c:v>
                </c:pt>
                <c:pt idx="2517" formatCode="General">
                  <c:v>79.942384956763988</c:v>
                </c:pt>
                <c:pt idx="2518" formatCode="General">
                  <c:v>79.953998357546723</c:v>
                </c:pt>
                <c:pt idx="2519" formatCode="General">
                  <c:v>79.965622201358585</c:v>
                </c:pt>
                <c:pt idx="2520" formatCode="General">
                  <c:v>79.977256533519395</c:v>
                </c:pt>
                <c:pt idx="2521" formatCode="General">
                  <c:v>79.988901399628716</c:v>
                </c:pt>
                <c:pt idx="2522" formatCode="General">
                  <c:v>80.000556845568255</c:v>
                </c:pt>
                <c:pt idx="2523" formatCode="General">
                  <c:v>80.012222917504417</c:v>
                </c:pt>
                <c:pt idx="2524" formatCode="General">
                  <c:v>80.023899661890681</c:v>
                </c:pt>
                <c:pt idx="2525" formatCode="General">
                  <c:v>80.035587125470286</c:v>
                </c:pt>
                <c:pt idx="2526" formatCode="General">
                  <c:v>80.04728535527876</c:v>
                </c:pt>
                <c:pt idx="2527" formatCode="General">
                  <c:v>80.058994398646476</c:v>
                </c:pt>
                <c:pt idx="2528" formatCode="General">
                  <c:v>80.07071430320137</c:v>
                </c:pt>
                <c:pt idx="2529" formatCode="General">
                  <c:v>80.082445116871511</c:v>
                </c:pt>
                <c:pt idx="2530" formatCode="General">
                  <c:v>80.09418688788783</c:v>
                </c:pt>
                <c:pt idx="2531" formatCode="General">
                  <c:v>80.105939664786888</c:v>
                </c:pt>
                <c:pt idx="2532" formatCode="General">
                  <c:v>80.117703496413569</c:v>
                </c:pt>
                <c:pt idx="2533" formatCode="General">
                  <c:v>80.129478431923872</c:v>
                </c:pt>
                <c:pt idx="2534" formatCode="General">
                  <c:v>80.141264520787772</c:v>
                </c:pt>
                <c:pt idx="2535" formatCode="General">
                  <c:v>80.153061812792018</c:v>
                </c:pt>
                <c:pt idx="2536" formatCode="General">
                  <c:v>80.164870358043075</c:v>
                </c:pt>
                <c:pt idx="2537" formatCode="General">
                  <c:v>80.176690206969951</c:v>
                </c:pt>
                <c:pt idx="2538" formatCode="General">
                  <c:v>80.188521410327283</c:v>
                </c:pt>
                <c:pt idx="2539" formatCode="General">
                  <c:v>80.20036401919819</c:v>
                </c:pt>
                <c:pt idx="2540" formatCode="General">
                  <c:v>80.21221808499736</c:v>
                </c:pt>
                <c:pt idx="2541" formatCode="General">
                  <c:v>80.224083659474104</c:v>
                </c:pt>
                <c:pt idx="2542" formatCode="General">
                  <c:v>80.235960794715439</c:v>
                </c:pt>
                <c:pt idx="2543" formatCode="General">
                  <c:v>80.247849543149258</c:v>
                </c:pt>
                <c:pt idx="2544" formatCode="General">
                  <c:v>80.259749957547356</c:v>
                </c:pt>
                <c:pt idx="2545" formatCode="General">
                  <c:v>80.271662091028858</c:v>
                </c:pt>
                <c:pt idx="2546" formatCode="General">
                  <c:v>80.283585997063284</c:v>
                </c:pt>
                <c:pt idx="2547" formatCode="General">
                  <c:v>80.295521729473876</c:v>
                </c:pt>
                <c:pt idx="2548" formatCode="General">
                  <c:v>80.307469342440939</c:v>
                </c:pt>
                <c:pt idx="2549" formatCode="General">
                  <c:v>80.319428890505193</c:v>
                </c:pt>
                <c:pt idx="2550" formatCode="General">
                  <c:v>80.331400428571172</c:v>
                </c:pt>
                <c:pt idx="2551" formatCode="General">
                  <c:v>80.343384011910686</c:v>
                </c:pt>
                <c:pt idx="2552" formatCode="General">
                  <c:v>80.355379696166253</c:v>
                </c:pt>
                <c:pt idx="2553" formatCode="General">
                  <c:v>80.367387537354674</c:v>
                </c:pt>
                <c:pt idx="2554" formatCode="General">
                  <c:v>80.37940759187056</c:v>
                </c:pt>
                <c:pt idx="2555" formatCode="General">
                  <c:v>80.39143991649</c:v>
                </c:pt>
                <c:pt idx="2556" formatCode="General">
                  <c:v>80.403484568374182</c:v>
                </c:pt>
                <c:pt idx="2557" formatCode="General">
                  <c:v>80.415541605073074</c:v>
                </c:pt>
                <c:pt idx="2558" formatCode="General">
                  <c:v>80.427611084529232</c:v>
                </c:pt>
                <c:pt idx="2559" formatCode="General">
                  <c:v>80.439693065081528</c:v>
                </c:pt>
                <c:pt idx="2560" formatCode="General">
                  <c:v>80.451787605468994</c:v>
                </c:pt>
                <c:pt idx="2561" formatCode="General">
                  <c:v>80.463894764834819</c:v>
                </c:pt>
                <c:pt idx="2562" formatCode="General">
                  <c:v>80.476014602730132</c:v>
                </c:pt>
                <c:pt idx="2563" formatCode="General">
                  <c:v>80.488147179118087</c:v>
                </c:pt>
                <c:pt idx="2564" formatCode="General">
                  <c:v>80.500292554377822</c:v>
                </c:pt>
                <c:pt idx="2565" formatCode="General">
                  <c:v>80.512450789308645</c:v>
                </c:pt>
                <c:pt idx="2566" formatCode="General">
                  <c:v>80.524621945134115</c:v>
                </c:pt>
                <c:pt idx="2567" formatCode="General">
                  <c:v>80.536806083506193</c:v>
                </c:pt>
                <c:pt idx="2568" formatCode="General">
                  <c:v>80.549003266509544</c:v>
                </c:pt>
                <c:pt idx="2569" formatCode="General">
                  <c:v>80.561213556665834</c:v>
                </c:pt>
                <c:pt idx="2570" formatCode="General">
                  <c:v>80.573437016938058</c:v>
                </c:pt>
                <c:pt idx="2571" formatCode="General">
                  <c:v>80.585673710734895</c:v>
                </c:pt>
                <c:pt idx="2572" formatCode="General">
                  <c:v>80.597923701915306</c:v>
                </c:pt>
                <c:pt idx="2573" formatCode="General">
                  <c:v>80.610187054792917</c:v>
                </c:pt>
                <c:pt idx="2574" formatCode="General">
                  <c:v>80.622463834140675</c:v>
                </c:pt>
                <c:pt idx="2575" formatCode="General">
                  <c:v>80.634754105195455</c:v>
                </c:pt>
                <c:pt idx="2576" formatCode="General">
                  <c:v>80.647057933662779</c:v>
                </c:pt>
                <c:pt idx="2577" formatCode="General">
                  <c:v>80.65937538572156</c:v>
                </c:pt>
                <c:pt idx="2578" formatCode="General">
                  <c:v>80.671706528028906</c:v>
                </c:pt>
                <c:pt idx="2579" formatCode="General">
                  <c:v>80.684051427725038</c:v>
                </c:pt>
                <c:pt idx="2580" formatCode="General">
                  <c:v>80.69641015243819</c:v>
                </c:pt>
                <c:pt idx="2581" formatCode="General">
                  <c:v>80.708782770289716</c:v>
                </c:pt>
                <c:pt idx="2582" formatCode="General">
                  <c:v>80.721169349899029</c:v>
                </c:pt>
                <c:pt idx="2583" formatCode="General">
                  <c:v>80.733569960388877</c:v>
                </c:pt>
                <c:pt idx="2584" formatCode="General">
                  <c:v>80.745984671390445</c:v>
                </c:pt>
                <c:pt idx="2585" formatCode="General">
                  <c:v>80.758413553048726</c:v>
                </c:pt>
                <c:pt idx="2586" formatCode="General">
                  <c:v>80.770856676027847</c:v>
                </c:pt>
                <c:pt idx="2587" formatCode="General">
                  <c:v>80.783314111516447</c:v>
                </c:pt>
                <c:pt idx="2588" formatCode="General">
                  <c:v>80.795785931233198</c:v>
                </c:pt>
                <c:pt idx="2589" formatCode="General">
                  <c:v>80.808272207432466</c:v>
                </c:pt>
                <c:pt idx="2590" formatCode="General">
                  <c:v>80.820773012909839</c:v>
                </c:pt>
                <c:pt idx="2591" formatCode="General">
                  <c:v>80.833288421007836</c:v>
                </c:pt>
                <c:pt idx="2592" formatCode="General">
                  <c:v>80.845818505621821</c:v>
                </c:pt>
                <c:pt idx="2593" formatCode="General">
                  <c:v>80.858363341205816</c:v>
                </c:pt>
                <c:pt idx="2594" formatCode="General">
                  <c:v>80.870923002778412</c:v>
                </c:pt>
                <c:pt idx="2595" formatCode="General">
                  <c:v>80.883497565928934</c:v>
                </c:pt>
                <c:pt idx="2596" formatCode="General">
                  <c:v>80.89608710682343</c:v>
                </c:pt>
                <c:pt idx="2597" formatCode="General">
                  <c:v>80.908691702210945</c:v>
                </c:pt>
                <c:pt idx="2598" formatCode="General">
                  <c:v>80.921311429429835</c:v>
                </c:pt>
                <c:pt idx="2599" formatCode="General">
                  <c:v>80.933946366414091</c:v>
                </c:pt>
                <c:pt idx="2600" formatCode="General">
                  <c:v>80.946596591699844</c:v>
                </c:pt>
                <c:pt idx="2601" formatCode="General">
                  <c:v>80.959262184431921</c:v>
                </c:pt>
                <c:pt idx="2602" formatCode="General">
                  <c:v>80.971943224370435</c:v>
                </c:pt>
                <c:pt idx="2603" formatCode="General">
                  <c:v>80.984639791897663</c:v>
                </c:pt>
                <c:pt idx="2604" formatCode="General">
                  <c:v>80.997351968024773</c:v>
                </c:pt>
                <c:pt idx="2605" formatCode="General">
                  <c:v>81.010079834398724</c:v>
                </c:pt>
                <c:pt idx="2606" formatCode="General">
                  <c:v>81.02282347330943</c:v>
                </c:pt>
                <c:pt idx="2607" formatCode="General">
                  <c:v>81.035582967696811</c:v>
                </c:pt>
                <c:pt idx="2608" formatCode="General">
                  <c:v>81.04835840115804</c:v>
                </c:pt>
                <c:pt idx="2609" formatCode="General">
                  <c:v>81.061149857954845</c:v>
                </c:pt>
                <c:pt idx="2610" formatCode="General">
                  <c:v>81.073957423021042</c:v>
                </c:pt>
                <c:pt idx="2611" formatCode="General">
                  <c:v>81.086781181969968</c:v>
                </c:pt>
                <c:pt idx="2612" formatCode="General">
                  <c:v>81.09962122110224</c:v>
                </c:pt>
                <c:pt idx="2613" formatCode="General">
                  <c:v>81.112477627413455</c:v>
                </c:pt>
                <c:pt idx="2614" formatCode="General">
                  <c:v>81.125350488602137</c:v>
                </c:pt>
                <c:pt idx="2615" formatCode="General">
                  <c:v>81.138239893077625</c:v>
                </c:pt>
                <c:pt idx="2616" formatCode="General">
                  <c:v>81.151145929968322</c:v>
                </c:pt>
                <c:pt idx="2617" formatCode="General">
                  <c:v>81.164068689129849</c:v>
                </c:pt>
                <c:pt idx="2618" formatCode="General">
                  <c:v>81.177008261153347</c:v>
                </c:pt>
                <c:pt idx="2619" formatCode="General">
                  <c:v>81.189964737374098</c:v>
                </c:pt>
                <c:pt idx="2620" formatCode="General">
                  <c:v>81.20293820987996</c:v>
                </c:pt>
                <c:pt idx="2621" formatCode="General">
                  <c:v>81.215928771520225</c:v>
                </c:pt>
                <c:pt idx="2622" formatCode="General">
                  <c:v>81.228936515914413</c:v>
                </c:pt>
                <c:pt idx="2623" formatCode="General">
                  <c:v>81.241961537461279</c:v>
                </c:pt>
                <c:pt idx="2624" formatCode="General">
                  <c:v>81.255003931347929</c:v>
                </c:pt>
                <c:pt idx="2625" formatCode="General">
                  <c:v>81.268063793559108</c:v>
                </c:pt>
                <c:pt idx="2626" formatCode="General">
                  <c:v>81.281141220886539</c:v>
                </c:pt>
                <c:pt idx="2627" formatCode="General">
                  <c:v>81.294236310938572</c:v>
                </c:pt>
                <c:pt idx="2628" formatCode="General">
                  <c:v>81.307349162149748</c:v>
                </c:pt>
                <c:pt idx="2629" formatCode="General">
                  <c:v>81.320479873790759</c:v>
                </c:pt>
                <c:pt idx="2630" formatCode="General">
                  <c:v>81.333628545978328</c:v>
                </c:pt>
                <c:pt idx="2631" formatCode="General">
                  <c:v>81.346795279685423</c:v>
                </c:pt>
                <c:pt idx="2632" formatCode="General">
                  <c:v>81.359980176751534</c:v>
                </c:pt>
                <c:pt idx="2633" formatCode="General">
                  <c:v>81.373183339893075</c:v>
                </c:pt>
                <c:pt idx="2634" formatCode="General">
                  <c:v>81.386404872714095</c:v>
                </c:pt>
                <c:pt idx="2635" formatCode="General">
                  <c:v>81.399644879717002</c:v>
                </c:pt>
                <c:pt idx="2636" formatCode="General">
                  <c:v>81.412903466313523</c:v>
                </c:pt>
                <c:pt idx="2637" formatCode="General">
                  <c:v>81.426180738835782</c:v>
                </c:pt>
                <c:pt idx="2638" formatCode="General">
                  <c:v>81.439476804547695</c:v>
                </c:pt>
                <c:pt idx="2639" formatCode="General">
                  <c:v>81.452791771656379</c:v>
                </c:pt>
                <c:pt idx="2640" formatCode="General">
                  <c:v>81.46612574932378</c:v>
                </c:pt>
                <c:pt idx="2641" formatCode="General">
                  <c:v>81.479478847678593</c:v>
                </c:pt>
                <c:pt idx="2642" formatCode="General">
                  <c:v>81.492851177828229</c:v>
                </c:pt>
                <c:pt idx="2643" formatCode="General">
                  <c:v>81.506242851871036</c:v>
                </c:pt>
                <c:pt idx="2644" formatCode="General">
                  <c:v>81.519653982908792</c:v>
                </c:pt>
                <c:pt idx="2645" formatCode="General">
                  <c:v>81.533084685059194</c:v>
                </c:pt>
                <c:pt idx="2646" formatCode="General">
                  <c:v>81.546535073468789</c:v>
                </c:pt>
                <c:pt idx="2647" formatCode="General">
                  <c:v>81.560005264325994</c:v>
                </c:pt>
                <c:pt idx="2648" formatCode="General">
                  <c:v>81.573495374874241</c:v>
                </c:pt>
                <c:pt idx="2649" formatCode="General">
                  <c:v>81.587005523425532</c:v>
                </c:pt>
                <c:pt idx="2650" formatCode="General">
                  <c:v>81.600535829374067</c:v>
                </c:pt>
                <c:pt idx="2651" formatCode="General">
                  <c:v>81.614086413210217</c:v>
                </c:pt>
                <c:pt idx="2652" formatCode="General">
                  <c:v>81.627657396534502</c:v>
                </c:pt>
                <c:pt idx="2653" formatCode="General">
                  <c:v>81.641248902072121</c:v>
                </c:pt>
                <c:pt idx="2654" formatCode="General">
                  <c:v>81.654861053687497</c:v>
                </c:pt>
                <c:pt idx="2655" formatCode="General">
                  <c:v>81.668493976399063</c:v>
                </c:pt>
                <c:pt idx="2656" formatCode="General">
                  <c:v>81.68214779639446</c:v>
                </c:pt>
                <c:pt idx="2657" formatCode="General">
                  <c:v>81.69582264104578</c:v>
                </c:pt>
                <c:pt idx="2658" formatCode="General">
                  <c:v>81.709518638925275</c:v>
                </c:pt>
                <c:pt idx="2659" formatCode="General">
                  <c:v>81.723235919821178</c:v>
                </c:pt>
                <c:pt idx="2660" formatCode="General">
                  <c:v>81.736974614753862</c:v>
                </c:pt>
                <c:pt idx="2661" formatCode="General">
                  <c:v>81.750734855992206</c:v>
                </c:pt>
                <c:pt idx="2662" formatCode="General">
                  <c:v>81.764516777070398</c:v>
                </c:pt>
                <c:pt idx="2663" formatCode="General">
                  <c:v>81.778320512804797</c:v>
                </c:pt>
                <c:pt idx="2664" formatCode="General">
                  <c:v>81.792146199311318</c:v>
                </c:pt>
                <c:pt idx="2665" formatCode="General">
                  <c:v>81.80599397402294</c:v>
                </c:pt>
                <c:pt idx="2666" formatCode="General">
                  <c:v>81.819863975707634</c:v>
                </c:pt>
                <c:pt idx="2667" formatCode="General">
                  <c:v>81.833756344486531</c:v>
                </c:pt>
                <c:pt idx="2668" formatCode="General">
                  <c:v>81.847671221852423</c:v>
                </c:pt>
                <c:pt idx="2669" formatCode="General">
                  <c:v>81.86160875068866</c:v>
                </c:pt>
                <c:pt idx="2670" formatCode="General">
                  <c:v>81.875569075288254</c:v>
                </c:pt>
                <c:pt idx="2671" formatCode="General">
                  <c:v>81.889552341373431</c:v>
                </c:pt>
                <c:pt idx="2672" formatCode="General">
                  <c:v>81.903558696115468</c:v>
                </c:pt>
                <c:pt idx="2673" formatCode="General">
                  <c:v>81.91758828815496</c:v>
                </c:pt>
                <c:pt idx="2674" formatCode="General">
                  <c:v>81.931641267622311</c:v>
                </c:pt>
                <c:pt idx="2675" formatCode="General">
                  <c:v>81.945717786158738</c:v>
                </c:pt>
                <c:pt idx="2676" formatCode="General">
                  <c:v>81.959817996937559</c:v>
                </c:pt>
                <c:pt idx="2677" formatCode="General">
                  <c:v>81.973942054685963</c:v>
                </c:pt>
                <c:pt idx="2678" formatCode="General">
                  <c:v>81.988090115707038</c:v>
                </c:pt>
                <c:pt idx="2679" formatCode="General">
                  <c:v>82.002262337902366</c:v>
                </c:pt>
                <c:pt idx="2680" formatCode="General">
                  <c:v>82.016458880794843</c:v>
                </c:pt>
                <c:pt idx="2681" formatCode="General">
                  <c:v>82.030679905552134</c:v>
                </c:pt>
                <c:pt idx="2682" formatCode="General">
                  <c:v>82.044925575010424</c:v>
                </c:pt>
                <c:pt idx="2683" formatCode="General">
                  <c:v>82.059196053698543</c:v>
                </c:pt>
                <c:pt idx="2684" formatCode="General">
                  <c:v>82.073491507862755</c:v>
                </c:pt>
                <c:pt idx="2685" formatCode="General">
                  <c:v>82.087812105491864</c:v>
                </c:pt>
                <c:pt idx="2686" formatCode="General">
                  <c:v>82.102158016342784</c:v>
                </c:pt>
                <c:pt idx="2687" formatCode="General">
                  <c:v>82.116529411966681</c:v>
                </c:pt>
                <c:pt idx="2688" formatCode="General">
                  <c:v>82.130926465735499</c:v>
                </c:pt>
                <c:pt idx="2689" formatCode="General">
                  <c:v>82.145349352869133</c:v>
                </c:pt>
                <c:pt idx="2690" formatCode="General">
                  <c:v>82.159798250462956</c:v>
                </c:pt>
                <c:pt idx="2691" formatCode="General">
                  <c:v>82.174273337516027</c:v>
                </c:pt>
                <c:pt idx="2692" formatCode="General">
                  <c:v>82.188774794959727</c:v>
                </c:pt>
                <c:pt idx="2693" formatCode="General">
                  <c:v>82.203302805687045</c:v>
                </c:pt>
                <c:pt idx="2694" formatCode="General">
                  <c:v>82.217857554582338</c:v>
                </c:pt>
                <c:pt idx="2695" formatCode="General">
                  <c:v>82.232439228551797</c:v>
                </c:pt>
                <c:pt idx="2696" formatCode="General">
                  <c:v>82.247048016554302</c:v>
                </c:pt>
                <c:pt idx="2697" formatCode="General">
                  <c:v>82.261684109633208</c:v>
                </c:pt>
                <c:pt idx="2698" formatCode="General">
                  <c:v>82.276347700948392</c:v>
                </c:pt>
                <c:pt idx="2699" formatCode="General">
                  <c:v>82.291038985809237</c:v>
                </c:pt>
                <c:pt idx="2700" formatCode="General">
                  <c:v>82.305758161708056</c:v>
                </c:pt>
                <c:pt idx="2701" formatCode="General">
                  <c:v>82.320505428354423</c:v>
                </c:pt>
                <c:pt idx="2702" formatCode="General">
                  <c:v>82.335280987709908</c:v>
                </c:pt>
                <c:pt idx="2703" formatCode="General">
                  <c:v>82.350085044023743</c:v>
                </c:pt>
                <c:pt idx="2704" formatCode="General">
                  <c:v>82.364917803869147</c:v>
                </c:pt>
                <c:pt idx="2705" formatCode="General">
                  <c:v>82.379779476180303</c:v>
                </c:pt>
                <c:pt idx="2706" formatCode="General">
                  <c:v>82.394670272290284</c:v>
                </c:pt>
                <c:pt idx="2707" formatCode="General">
                  <c:v>82.409590405969524</c:v>
                </c:pt>
                <c:pt idx="2708" formatCode="General">
                  <c:v>82.424540093465311</c:v>
                </c:pt>
                <c:pt idx="2709" formatCode="General">
                  <c:v>82.439519553541928</c:v>
                </c:pt>
                <c:pt idx="2710" formatCode="General">
                  <c:v>82.454529007521728</c:v>
                </c:pt>
                <c:pt idx="2711" formatCode="General">
                  <c:v>82.469568679327054</c:v>
                </c:pt>
                <c:pt idx="2712" formatCode="General">
                  <c:v>82.484638795522969</c:v>
                </c:pt>
                <c:pt idx="2713" formatCode="General">
                  <c:v>82.499739585361098</c:v>
                </c:pt>
                <c:pt idx="2714" formatCode="General">
                  <c:v>82.514871280824096</c:v>
                </c:pt>
                <c:pt idx="2715" formatCode="General">
                  <c:v>82.530034116671331</c:v>
                </c:pt>
                <c:pt idx="2716" formatCode="General">
                  <c:v>82.545228330485386</c:v>
                </c:pt>
                <c:pt idx="2717" formatCode="General">
                  <c:v>82.560454162719722</c:v>
                </c:pt>
                <c:pt idx="2718" formatCode="General">
                  <c:v>82.575711856747105</c:v>
                </c:pt>
                <c:pt idx="2719" formatCode="General">
                  <c:v>82.591001658909462</c:v>
                </c:pt>
                <c:pt idx="2720" formatCode="General">
                  <c:v>82.606323818568498</c:v>
                </c:pt>
                <c:pt idx="2721" formatCode="General">
                  <c:v>82.621678588157565</c:v>
                </c:pt>
                <c:pt idx="2722" formatCode="General">
                  <c:v>82.637066223234726</c:v>
                </c:pt>
                <c:pt idx="2723" formatCode="General">
                  <c:v>82.652486982536843</c:v>
                </c:pt>
                <c:pt idx="2724" formatCode="General">
                  <c:v>82.667941128035054</c:v>
                </c:pt>
                <c:pt idx="2725" formatCode="General">
                  <c:v>82.683428924991432</c:v>
                </c:pt>
                <c:pt idx="2726" formatCode="General">
                  <c:v>82.698950642016726</c:v>
                </c:pt>
                <c:pt idx="2727" formatCode="General">
                  <c:v>82.714506551129787</c:v>
                </c:pt>
                <c:pt idx="2728" formatCode="General">
                  <c:v>82.730096927817996</c:v>
                </c:pt>
                <c:pt idx="2729" formatCode="General">
                  <c:v>82.745722051099264</c:v>
                </c:pt>
                <c:pt idx="2730" formatCode="General">
                  <c:v>82.761382203585455</c:v>
                </c:pt>
                <c:pt idx="2731" formatCode="General">
                  <c:v>82.777077671547133</c:v>
                </c:pt>
                <c:pt idx="2732" formatCode="General">
                  <c:v>82.792808744979979</c:v>
                </c:pt>
                <c:pt idx="2733" formatCode="General">
                  <c:v>82.808575717672696</c:v>
                </c:pt>
                <c:pt idx="2734" formatCode="General">
                  <c:v>82.824378887276467</c:v>
                </c:pt>
                <c:pt idx="2735" formatCode="General">
                  <c:v>82.840218555376069</c:v>
                </c:pt>
                <c:pt idx="2736" formatCode="General">
                  <c:v>82.856095027562745</c:v>
                </c:pt>
                <c:pt idx="2737" formatCode="General">
                  <c:v>82.872008613508726</c:v>
                </c:pt>
                <c:pt idx="2738" formatCode="General">
                  <c:v>82.887959627043529</c:v>
                </c:pt>
                <c:pt idx="2739" formatCode="General">
                  <c:v>82.903948386232216</c:v>
                </c:pt>
                <c:pt idx="2740" formatCode="General">
                  <c:v>82.919975213455416</c:v>
                </c:pt>
                <c:pt idx="2741" formatCode="General">
                  <c:v>82.936040435491307</c:v>
                </c:pt>
                <c:pt idx="2742" formatCode="General">
                  <c:v>82.952144383599702</c:v>
                </c:pt>
                <c:pt idx="2743" formatCode="General">
                  <c:v>82.968287393608122</c:v>
                </c:pt>
                <c:pt idx="2744" formatCode="General">
                  <c:v>82.984469805999993</c:v>
                </c:pt>
                <c:pt idx="2745" formatCode="General">
                  <c:v>83.000691966005107</c:v>
                </c:pt>
                <c:pt idx="2746" formatCode="General">
                  <c:v>83.016954223692238</c:v>
                </c:pt>
                <c:pt idx="2747" formatCode="General">
                  <c:v>83.033256934064227</c:v>
                </c:pt>
                <c:pt idx="2748" formatCode="General">
                  <c:v>83.049600457155279</c:v>
                </c:pt>
                <c:pt idx="2749" formatCode="General">
                  <c:v>83.065985158131014</c:v>
                </c:pt>
                <c:pt idx="2750" formatCode="General">
                  <c:v>83.082411407390723</c:v>
                </c:pt>
                <c:pt idx="2751" formatCode="General">
                  <c:v>83.098879580672588</c:v>
                </c:pt>
                <c:pt idx="2752" formatCode="General">
                  <c:v>83.115390059161385</c:v>
                </c:pt>
                <c:pt idx="2753" formatCode="General">
                  <c:v>83.131943229599145</c:v>
                </c:pt>
                <c:pt idx="2754" formatCode="General">
                  <c:v>83.148539484398569</c:v>
                </c:pt>
                <c:pt idx="2755" formatCode="General">
                  <c:v>83.165179221759573</c:v>
                </c:pt>
                <c:pt idx="2756" formatCode="General">
                  <c:v>83.181862845788814</c:v>
                </c:pt>
                <c:pt idx="2757" formatCode="General">
                  <c:v>83.198590766622374</c:v>
                </c:pt>
                <c:pt idx="2758" formatCode="General">
                  <c:v>83.215363400551908</c:v>
                </c:pt>
                <c:pt idx="2759" formatCode="General">
                  <c:v>83.232181170153936</c:v>
                </c:pt>
                <c:pt idx="2760" formatCode="General">
                  <c:v>83.249044504422827</c:v>
                </c:pt>
                <c:pt idx="2761" formatCode="General">
                  <c:v>83.265953838907365</c:v>
                </c:pt>
                <c:pt idx="2762" formatCode="General">
                  <c:v>83.282909615850969</c:v>
                </c:pt>
                <c:pt idx="2763" formatCode="General">
                  <c:v>83.299912284335917</c:v>
                </c:pt>
                <c:pt idx="2764" formatCode="General">
                  <c:v>83.316962300431427</c:v>
                </c:pt>
                <c:pt idx="2765" formatCode="General">
                  <c:v>83.334060127346106</c:v>
                </c:pt>
                <c:pt idx="2766" formatCode="General">
                  <c:v>83.3512062355843</c:v>
                </c:pt>
                <c:pt idx="2767" formatCode="General">
                  <c:v>83.368401103107274</c:v>
                </c:pt>
                <c:pt idx="2768" formatCode="General">
                  <c:v>83.385645215498741</c:v>
                </c:pt>
                <c:pt idx="2769" formatCode="General">
                  <c:v>83.40293906613509</c:v>
                </c:pt>
                <c:pt idx="2770" formatCode="General">
                  <c:v>83.420283156360782</c:v>
                </c:pt>
                <c:pt idx="2771" formatCode="General">
                  <c:v>83.43767799566848</c:v>
                </c:pt>
                <c:pt idx="2772" formatCode="General">
                  <c:v>83.455124101884692</c:v>
                </c:pt>
                <c:pt idx="2773" formatCode="General">
                  <c:v>83.47262200136079</c:v>
                </c:pt>
                <c:pt idx="2774" formatCode="General">
                  <c:v>83.49017222916963</c:v>
                </c:pt>
                <c:pt idx="2775" formatCode="General">
                  <c:v>83.507775329308032</c:v>
                </c:pt>
                <c:pt idx="2776" formatCode="General">
                  <c:v>83.52543185490542</c:v>
                </c:pt>
                <c:pt idx="2777" formatCode="General">
                  <c:v>83.543142368438581</c:v>
                </c:pt>
                <c:pt idx="2778" formatCode="General">
                  <c:v>83.560907441953091</c:v>
                </c:pt>
                <c:pt idx="2779" formatCode="General">
                  <c:v>83.578727657291395</c:v>
                </c:pt>
                <c:pt idx="2780" formatCode="General">
                  <c:v>83.596603606328031</c:v>
                </c:pt>
                <c:pt idx="2781" formatCode="General">
                  <c:v>83.614535891211929</c:v>
                </c:pt>
                <c:pt idx="2782" formatCode="General">
                  <c:v>83.63252512461645</c:v>
                </c:pt>
                <c:pt idx="2783" formatCode="General">
                  <c:v>83.650571929997199</c:v>
                </c:pt>
                <c:pt idx="2784" formatCode="General">
                  <c:v>83.66867694185801</c:v>
                </c:pt>
                <c:pt idx="2785" formatCode="General">
                  <c:v>83.686840806025273</c:v>
                </c:pt>
                <c:pt idx="2786" formatCode="General">
                  <c:v>83.705064179931313</c:v>
                </c:pt>
                <c:pt idx="2787" formatCode="General">
                  <c:v>83.723347732906561</c:v>
                </c:pt>
                <c:pt idx="2788" formatCode="General">
                  <c:v>83.741692146481583</c:v>
                </c:pt>
                <c:pt idx="2789" formatCode="General">
                  <c:v>83.760098114698721</c:v>
                </c:pt>
                <c:pt idx="2790" formatCode="General">
                  <c:v>83.778566344434054</c:v>
                </c:pt>
                <c:pt idx="2791" formatCode="General">
                  <c:v>83.797097555730332</c:v>
                </c:pt>
                <c:pt idx="2792" formatCode="General">
                  <c:v>83.815692482140534</c:v>
                </c:pt>
                <c:pt idx="2793" formatCode="General">
                  <c:v>83.834351871083484</c:v>
                </c:pt>
                <c:pt idx="2794" formatCode="General">
                  <c:v>83.853076484211286</c:v>
                </c:pt>
                <c:pt idx="2795" formatCode="General">
                  <c:v>83.871867097789405</c:v>
                </c:pt>
                <c:pt idx="2796" formatCode="General">
                  <c:v>83.8907245030898</c:v>
                </c:pt>
                <c:pt idx="2797" formatCode="General">
                  <c:v>83.909649506797777</c:v>
                </c:pt>
                <c:pt idx="2798" formatCode="General">
                  <c:v>83.928642931433032</c:v>
                </c:pt>
                <c:pt idx="2799" formatCode="General">
                  <c:v>83.947705615785523</c:v>
                </c:pt>
                <c:pt idx="2800" formatCode="General">
                  <c:v>83.966838415366951</c:v>
                </c:pt>
                <c:pt idx="2801" formatCode="General">
                  <c:v>83.98604220287821</c:v>
                </c:pt>
                <c:pt idx="2802" formatCode="General">
                  <c:v>84.005317868693894</c:v>
                </c:pt>
                <c:pt idx="2803" formatCode="General">
                  <c:v>84.024666321364393</c:v>
                </c:pt>
                <c:pt idx="2804" formatCode="General">
                  <c:v>84.044088488136353</c:v>
                </c:pt>
                <c:pt idx="2805" formatCode="General">
                  <c:v>84.063585315492404</c:v>
                </c:pt>
                <c:pt idx="2806" formatCode="General">
                  <c:v>84.083157769711036</c:v>
                </c:pt>
                <c:pt idx="2807" formatCode="General">
                  <c:v>84.102806837447545</c:v>
                </c:pt>
                <c:pt idx="2808" formatCode="General">
                  <c:v>84.122533526336952</c:v>
                </c:pt>
                <c:pt idx="2809" formatCode="General">
                  <c:v>84.142338865619891</c:v>
                </c:pt>
                <c:pt idx="2810" formatCode="General">
                  <c:v>84.162223906792889</c:v>
                </c:pt>
                <c:pt idx="2811" formatCode="General">
                  <c:v>84.182189724283603</c:v>
                </c:pt>
                <c:pt idx="2812" formatCode="General">
                  <c:v>84.202237416152741</c:v>
                </c:pt>
                <c:pt idx="2813" formatCode="General">
                  <c:v>84.222368104823659</c:v>
                </c:pt>
                <c:pt idx="2814" formatCode="General">
                  <c:v>84.242582937841163</c:v>
                </c:pt>
                <c:pt idx="2815" formatCode="General">
                  <c:v>84.262883088660629</c:v>
                </c:pt>
                <c:pt idx="2816" formatCode="General">
                  <c:v>84.28326975746954</c:v>
                </c:pt>
                <c:pt idx="2817" formatCode="General">
                  <c:v>84.303744172042187</c:v>
                </c:pt>
                <c:pt idx="2818" formatCode="General">
                  <c:v>84.324307588630276</c:v>
                </c:pt>
                <c:pt idx="2819" formatCode="General">
                  <c:v>84.344961292890176</c:v>
                </c:pt>
                <c:pt idx="2820" formatCode="General">
                  <c:v>84.365706600849521</c:v>
                </c:pt>
                <c:pt idx="2821" formatCode="General">
                  <c:v>84.386544859914864</c:v>
                </c:pt>
                <c:pt idx="2822" formatCode="General">
                  <c:v>84.407477449922382</c:v>
                </c:pt>
                <c:pt idx="2823" formatCode="General">
                  <c:v>84.428505784234346</c:v>
                </c:pt>
                <c:pt idx="2824" formatCode="General">
                  <c:v>84.449631310883277</c:v>
                </c:pt>
                <c:pt idx="2825" formatCode="General">
                  <c:v>84.470855513766864</c:v>
                </c:pt>
                <c:pt idx="2826" formatCode="General">
                  <c:v>84.492179913895896</c:v>
                </c:pt>
                <c:pt idx="2827" formatCode="General">
                  <c:v>84.513606070698629</c:v>
                </c:pt>
                <c:pt idx="2828" formatCode="General">
                  <c:v>84.535135583384246</c:v>
                </c:pt>
                <c:pt idx="2829" formatCode="General">
                  <c:v>84.556770092369149</c:v>
                </c:pt>
                <c:pt idx="2830" formatCode="General">
                  <c:v>84.578511280769177</c:v>
                </c:pt>
                <c:pt idx="2831" formatCode="General">
                  <c:v>84.600360875961982</c:v>
                </c:pt>
                <c:pt idx="2832" formatCode="General">
                  <c:v>84.622320651223376</c:v>
                </c:pt>
                <c:pt idx="2833" formatCode="General">
                  <c:v>84.644392427441787</c:v>
                </c:pt>
                <c:pt idx="2834" formatCode="General">
                  <c:v>84.666578074916004</c:v>
                </c:pt>
                <c:pt idx="2835" formatCode="General">
                  <c:v>84.688879515240401</c:v>
                </c:pt>
                <c:pt idx="2836" formatCode="General">
                  <c:v>84.711298723283633</c:v>
                </c:pt>
                <c:pt idx="2837" formatCode="General">
                  <c:v>84.733837729265971</c:v>
                </c:pt>
                <c:pt idx="2838" formatCode="General">
                  <c:v>84.75649862094177</c:v>
                </c:pt>
                <c:pt idx="2839" formatCode="General">
                  <c:v>84.77928354589325</c:v>
                </c:pt>
                <c:pt idx="2840" formatCode="General">
                  <c:v>84.80219471394274</c:v>
                </c:pt>
                <c:pt idx="2841" formatCode="General">
                  <c:v>84.825234399691212</c:v>
                </c:pt>
                <c:pt idx="2842" formatCode="General">
                  <c:v>84.848404945190623</c:v>
                </c:pt>
                <c:pt idx="2843" formatCode="General">
                  <c:v>84.871708762759539</c:v>
                </c:pt>
                <c:pt idx="2844" formatCode="General">
                  <c:v>84.895148337950772</c:v>
                </c:pt>
                <c:pt idx="2845" formatCode="General">
                  <c:v>84.918726232681806</c:v>
                </c:pt>
                <c:pt idx="2846" formatCode="General">
                  <c:v>84.942445088538562</c:v>
                </c:pt>
                <c:pt idx="2847" formatCode="General">
                  <c:v>84.966307630264609</c:v>
                </c:pt>
                <c:pt idx="2848" formatCode="General">
                  <c:v>84.990316669448603</c:v>
                </c:pt>
                <c:pt idx="2849" formatCode="General">
                  <c:v>85.014475108423753</c:v>
                </c:pt>
                <c:pt idx="2850" formatCode="General">
                  <c:v>85.038785944394661</c:v>
                </c:pt>
                <c:pt idx="2851" formatCode="General">
                  <c:v>85.063252273807578</c:v>
                </c:pt>
                <c:pt idx="2852" formatCode="General">
                  <c:v>85.087877296981915</c:v>
                </c:pt>
                <c:pt idx="2853" formatCode="General">
                  <c:v>85.112664323022599</c:v>
                </c:pt>
                <c:pt idx="2854" formatCode="General">
                  <c:v>85.137616775033877</c:v>
                </c:pt>
                <c:pt idx="2855" formatCode="General">
                  <c:v>85.162738195657553</c:v>
                </c:pt>
                <c:pt idx="2856" formatCode="General">
                  <c:v>85.188032252961037</c:v>
                </c:pt>
                <c:pt idx="2857" formatCode="General">
                  <c:v>85.213502746701835</c:v>
                </c:pt>
                <c:pt idx="2858" formatCode="General">
                  <c:v>85.239153614998841</c:v>
                </c:pt>
                <c:pt idx="2859" formatCode="General">
                  <c:v>85.26498894144278</c:v>
                </c:pt>
                <c:pt idx="2860" formatCode="General">
                  <c:v>85.291012962681677</c:v>
                </c:pt>
                <c:pt idx="2861" formatCode="General">
                  <c:v>85.31723007652063</c:v>
                </c:pt>
                <c:pt idx="2862" formatCode="General">
                  <c:v>85.343644850579125</c:v>
                </c:pt>
                <c:pt idx="2863" formatCode="General">
                  <c:v>85.370262031553111</c:v>
                </c:pt>
                <c:pt idx="2864" formatCode="General">
                  <c:v>85.397086555134649</c:v>
                </c:pt>
                <c:pt idx="2865" formatCode="General">
                  <c:v>85.424123556646535</c:v>
                </c:pt>
                <c:pt idx="2866" formatCode="General">
                  <c:v>85.451378382455957</c:v>
                </c:pt>
                <c:pt idx="2867" formatCode="General">
                  <c:v>85.478856602237855</c:v>
                </c:pt>
                <c:pt idx="2868" formatCode="General">
                  <c:v>85.506564022166458</c:v>
                </c:pt>
                <c:pt idx="2869" formatCode="General">
                  <c:v>85.534506699122105</c:v>
                </c:pt>
                <c:pt idx="2870" formatCode="General">
                  <c:v>85.562690956010215</c:v>
                </c:pt>
                <c:pt idx="2871" formatCode="General">
                  <c:v>85.591123398300482</c:v>
                </c:pt>
                <c:pt idx="2872" formatCode="General">
                  <c:v>85.619810931907011</c:v>
                </c:pt>
                <c:pt idx="2873" formatCode="General">
                  <c:v>85.648760782544244</c:v>
                </c:pt>
                <c:pt idx="2874" formatCode="General">
                  <c:v>85.677980516710036</c:v>
                </c:pt>
                <c:pt idx="2875" formatCode="General">
                  <c:v>85.707478064465832</c:v>
                </c:pt>
                <c:pt idx="2876" formatCode="General">
                  <c:v>85.73726174420527</c:v>
                </c:pt>
                <c:pt idx="2877" formatCode="General">
                  <c:v>85.767340289626958</c:v>
                </c:pt>
                <c:pt idx="2878" formatCode="General">
                  <c:v>85.797722879155302</c:v>
                </c:pt>
                <c:pt idx="2879" formatCode="General">
                  <c:v>85.828419168086114</c:v>
                </c:pt>
                <c:pt idx="2880" formatCode="General">
                  <c:v>85.85943932377107</c:v>
                </c:pt>
                <c:pt idx="2881" formatCode="General">
                  <c:v>85.890794064198317</c:v>
                </c:pt>
                <c:pt idx="2882" formatCode="General">
                  <c:v>85.922494700378493</c:v>
                </c:pt>
                <c:pt idx="2883" formatCode="General">
                  <c:v>85.954553183003355</c:v>
                </c:pt>
                <c:pt idx="2884" formatCode="General">
                  <c:v>85.98698215391434</c:v>
                </c:pt>
                <c:pt idx="2885" formatCode="General">
                  <c:v>86.019795002999928</c:v>
                </c:pt>
                <c:pt idx="2886" formatCode="General">
                  <c:v>86.053005931236513</c:v>
                </c:pt>
                <c:pt idx="2887" formatCode="General">
                  <c:v>86.086630020701321</c:v>
                </c:pt>
                <c:pt idx="2888" formatCode="General">
                  <c:v>86.120683312521507</c:v>
                </c:pt>
                <c:pt idx="2889" formatCode="General">
                  <c:v>86.155182893884145</c:v>
                </c:pt>
                <c:pt idx="2890" formatCode="General">
                  <c:v>86.190146995425224</c:v>
                </c:pt>
                <c:pt idx="2891" formatCode="General">
                  <c:v>86.225595100548659</c:v>
                </c:pt>
                <c:pt idx="2892" formatCode="General">
                  <c:v>86.261548068506201</c:v>
                </c:pt>
                <c:pt idx="2893" formatCode="General">
                  <c:v>86.298028273411163</c:v>
                </c:pt>
                <c:pt idx="2894" formatCode="General">
                  <c:v>86.33505976177527</c:v>
                </c:pt>
                <c:pt idx="2895" formatCode="General">
                  <c:v>86.372668431669283</c:v>
                </c:pt>
                <c:pt idx="2896" formatCode="General">
                  <c:v>86.410882237240003</c:v>
                </c:pt>
                <c:pt idx="2897" formatCode="General">
                  <c:v>86.44973142310026</c:v>
                </c:pt>
                <c:pt idx="2898" formatCode="General">
                  <c:v>86.489248794090301</c:v>
                </c:pt>
                <c:pt idx="2899" formatCode="General">
                  <c:v>86.52947002714356</c:v>
                </c:pt>
                <c:pt idx="2900" formatCode="General">
                  <c:v>86.570434033556026</c:v>
                </c:pt>
                <c:pt idx="2901" formatCode="General">
                  <c:v>86.612183381960094</c:v>
                </c:pt>
                <c:pt idx="2902" formatCode="General">
                  <c:v>86.654764794883462</c:v>
                </c:pt>
                <c:pt idx="2903" formatCode="General">
                  <c:v>86.698229735126162</c:v>
                </c:pt>
                <c:pt idx="2904" formatCode="General">
                  <c:v>86.742635102591009</c:v>
                </c:pt>
                <c:pt idx="2905" formatCode="General">
                  <c:v>86.788044068038559</c:v>
                </c:pt>
                <c:pt idx="2906" formatCode="General">
                  <c:v>86.834527078062933</c:v>
                </c:pt>
                <c:pt idx="2907" formatCode="General">
                  <c:v>86.88216307620219</c:v>
                </c:pt>
                <c:pt idx="2908" formatCode="General">
                  <c:v>86.931040999691731</c:v>
                </c:pt>
                <c:pt idx="2909" formatCode="General">
                  <c:v>86.981261631715952</c:v>
                </c:pt>
                <c:pt idx="2910" formatCode="General">
                  <c:v>87.032939917823626</c:v>
                </c:pt>
                <c:pt idx="2911" formatCode="General">
                  <c:v>87.086207896662017</c:v>
                </c:pt>
                <c:pt idx="2912" formatCode="General">
                  <c:v>87.141218456071059</c:v>
                </c:pt>
                <c:pt idx="2913" formatCode="General">
                  <c:v>87.198150216809822</c:v>
                </c:pt>
                <c:pt idx="2914" formatCode="General">
                  <c:v>87.257213986104816</c:v>
                </c:pt>
                <c:pt idx="2915" formatCode="General">
                  <c:v>87.318661443497902</c:v>
                </c:pt>
                <c:pt idx="2916" formatCode="General">
                  <c:v>87.382797078739813</c:v>
                </c:pt>
                <c:pt idx="2917" formatCode="General">
                  <c:v>87.44999500092807</c:v>
                </c:pt>
                <c:pt idx="2918" formatCode="General">
                  <c:v>87.52072328416331</c:v>
                </c:pt>
                <c:pt idx="2919" formatCode="General">
                  <c:v>87.595580426268057</c:v>
                </c:pt>
                <c:pt idx="2920" formatCode="General">
                  <c:v>87.67535218503906</c:v>
                </c:pt>
                <c:pt idx="2921" formatCode="General">
                  <c:v>87.761104658247021</c:v>
                </c:pt>
                <c:pt idx="2922" formatCode="General">
                  <c:v>87.854346477434731</c:v>
                </c:pt>
                <c:pt idx="2923" formatCode="General">
                  <c:v>87.957335204528803</c:v>
                </c:pt>
                <c:pt idx="2924" formatCode="General">
                  <c:v>88.073723484240716</c:v>
                </c:pt>
                <c:pt idx="2925" formatCode="General">
                  <c:v>88.21015931912828</c:v>
                </c:pt>
                <c:pt idx="2926" formatCode="General">
                  <c:v>88.381448707667417</c:v>
                </c:pt>
                <c:pt idx="2927" formatCode="General">
                  <c:v>88.640253163856997</c:v>
                </c:pt>
              </c:numCache>
            </c:numRef>
          </c:yVal>
          <c:smooth val="0"/>
          <c:extLst>
            <c:ext xmlns:c16="http://schemas.microsoft.com/office/drawing/2014/chart" uri="{C3380CC4-5D6E-409C-BE32-E72D297353CC}">
              <c16:uniqueId val="{00000002-B5BD-42DA-BCE4-1A210C1E0243}"/>
            </c:ext>
          </c:extLst>
        </c:ser>
        <c:dLbls>
          <c:showLegendKey val="0"/>
          <c:showVal val="0"/>
          <c:showCatName val="0"/>
          <c:showSerName val="0"/>
          <c:showPercent val="0"/>
          <c:showBubbleSize val="0"/>
        </c:dLbls>
        <c:axId val="2129043039"/>
        <c:axId val="1949893103"/>
      </c:scatterChart>
      <c:valAx>
        <c:axId val="2129043039"/>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949893103"/>
        <c:crosses val="autoZero"/>
        <c:crossBetween val="midCat"/>
      </c:valAx>
      <c:valAx>
        <c:axId val="1949893103"/>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212904303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BetaPERT Q-Q Plot</a:t>
            </a:r>
          </a:p>
        </c:rich>
      </c:tx>
      <c:overlay val="0"/>
    </c:title>
    <c:autoTitleDeleted val="0"/>
    <c:plotArea>
      <c:layout/>
      <c:scatterChart>
        <c:scatterStyle val="lineMarker"/>
        <c:varyColors val="0"/>
        <c:ser>
          <c:idx val="0"/>
          <c:order val="0"/>
          <c:tx>
            <c:v>BetaPERT</c:v>
          </c:tx>
          <c:spPr>
            <a:ln w="38100">
              <a:noFill/>
            </a:ln>
          </c:spPr>
          <c:marker>
            <c:symbol val="diamond"/>
            <c:size val="4"/>
          </c:marker>
          <c:x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7B51-4D55-8C0B-1FFCA2D756E0}"/>
            </c:ext>
          </c:extLst>
        </c:ser>
        <c:ser>
          <c:idx val="1"/>
          <c:order val="1"/>
          <c:tx>
            <c:v>Identity</c:v>
          </c:tx>
          <c:spPr>
            <a:ln w="15875" cap="rnd">
              <a:solidFill>
                <a:srgbClr val="787878"/>
              </a:solidFill>
              <a:prstDash val="dot"/>
            </a:ln>
          </c:spPr>
          <c:marker>
            <c:symbol val="none"/>
          </c:marker>
          <c:x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xVal>
          <c:y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yVal>
          <c:smooth val="0"/>
          <c:extLst>
            <c:ext xmlns:c16="http://schemas.microsoft.com/office/drawing/2014/chart" uri="{C3380CC4-5D6E-409C-BE32-E72D297353CC}">
              <c16:uniqueId val="{00000002-7B51-4D55-8C0B-1FFCA2D756E0}"/>
            </c:ext>
          </c:extLst>
        </c:ser>
        <c:dLbls>
          <c:showLegendKey val="0"/>
          <c:showVal val="0"/>
          <c:showCatName val="0"/>
          <c:showSerName val="0"/>
          <c:showPercent val="0"/>
          <c:showBubbleSize val="0"/>
        </c:dLbls>
        <c:axId val="2129053711"/>
        <c:axId val="1949891663"/>
      </c:scatterChart>
      <c:valAx>
        <c:axId val="2129053711"/>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949891663"/>
        <c:crosses val="autoZero"/>
        <c:crossBetween val="midCat"/>
      </c:valAx>
      <c:valAx>
        <c:axId val="1949891663"/>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212905371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Weibull Profile NLL</a:t>
            </a:r>
          </a:p>
        </c:rich>
      </c:tx>
      <c:overlay val="0"/>
    </c:title>
    <c:autoTitleDeleted val="0"/>
    <c:plotArea>
      <c:layout/>
      <c:scatterChart>
        <c:scatterStyle val="lineMarker"/>
        <c:varyColors val="0"/>
        <c:ser>
          <c:idx val="0"/>
          <c:order val="0"/>
          <c:tx>
            <c:v>Weibull profile NLL</c:v>
          </c:tx>
          <c:marker>
            <c:symbol val="diamond"/>
            <c:size val="4"/>
          </c:marker>
          <c:xVal>
            <c:numRef>
              <c:f>Univariate!UV_Profile_WB_S1_Axis</c:f>
              <c:numCache>
                <c:formatCode>0.0</c:formatCode>
                <c:ptCount val="30"/>
                <c:pt idx="0">
                  <c:v>2.8721780705850737</c:v>
                </c:pt>
                <c:pt idx="1">
                  <c:v>3.6645030555740594</c:v>
                </c:pt>
                <c:pt idx="2">
                  <c:v>4.4568280405630452</c:v>
                </c:pt>
                <c:pt idx="3">
                  <c:v>5.2491530255520313</c:v>
                </c:pt>
                <c:pt idx="4">
                  <c:v>6.0414780105410166</c:v>
                </c:pt>
                <c:pt idx="5">
                  <c:v>6.8338029955300028</c:v>
                </c:pt>
                <c:pt idx="6">
                  <c:v>7.626127980518989</c:v>
                </c:pt>
                <c:pt idx="7">
                  <c:v>8.4184529655079743</c:v>
                </c:pt>
                <c:pt idx="8">
                  <c:v>9.2107779504969614</c:v>
                </c:pt>
                <c:pt idx="9">
                  <c:v>10.003102935485945</c:v>
                </c:pt>
                <c:pt idx="10">
                  <c:v>10.795427920474932</c:v>
                </c:pt>
                <c:pt idx="11">
                  <c:v>11.587752905463919</c:v>
                </c:pt>
                <c:pt idx="12">
                  <c:v>12.380077890452904</c:v>
                </c:pt>
                <c:pt idx="13">
                  <c:v>13.17240287544189</c:v>
                </c:pt>
                <c:pt idx="14">
                  <c:v>13.964727860430877</c:v>
                </c:pt>
                <c:pt idx="15">
                  <c:v>14.757052845419862</c:v>
                </c:pt>
                <c:pt idx="16">
                  <c:v>15.549377830408847</c:v>
                </c:pt>
                <c:pt idx="17">
                  <c:v>16.341702815397831</c:v>
                </c:pt>
                <c:pt idx="18">
                  <c:v>17.134027800386818</c:v>
                </c:pt>
                <c:pt idx="19">
                  <c:v>17.926352785375805</c:v>
                </c:pt>
                <c:pt idx="20">
                  <c:v>18.718677770364792</c:v>
                </c:pt>
                <c:pt idx="21">
                  <c:v>19.511002755353779</c:v>
                </c:pt>
                <c:pt idx="22">
                  <c:v>20.303327740342766</c:v>
                </c:pt>
                <c:pt idx="23">
                  <c:v>21.095652725331746</c:v>
                </c:pt>
                <c:pt idx="24">
                  <c:v>21.887977710320733</c:v>
                </c:pt>
                <c:pt idx="25">
                  <c:v>22.68030269530972</c:v>
                </c:pt>
                <c:pt idx="26">
                  <c:v>23.472627680298707</c:v>
                </c:pt>
                <c:pt idx="27">
                  <c:v>24.264952665287694</c:v>
                </c:pt>
                <c:pt idx="28">
                  <c:v>25.057277650276681</c:v>
                </c:pt>
                <c:pt idx="29">
                  <c:v>25.849602635265661</c:v>
                </c:pt>
              </c:numCache>
            </c:numRef>
          </c:xVal>
          <c:yVal>
            <c:numRef>
              <c:f>Univariate!UV_Profile_WB_S1_NLL</c:f>
              <c:numCache>
                <c:formatCode>0.0E+00</c:formatCode>
                <c:ptCount val="30"/>
                <c:pt idx="0">
                  <c:v>12443.894335552821</c:v>
                </c:pt>
                <c:pt idx="1">
                  <c:v>11860.734899093999</c:v>
                </c:pt>
                <c:pt idx="2">
                  <c:v>11440.945364550531</c:v>
                </c:pt>
                <c:pt idx="3">
                  <c:v>11135.926251329643</c:v>
                </c:pt>
                <c:pt idx="4">
                  <c:v>10917.048317829418</c:v>
                </c:pt>
                <c:pt idx="5">
                  <c:v>10765.874080096253</c:v>
                </c:pt>
                <c:pt idx="6">
                  <c:v>10669.760074596696</c:v>
                </c:pt>
                <c:pt idx="7">
                  <c:v>10619.625693522101</c:v>
                </c:pt>
                <c:pt idx="8">
                  <c:v>10608.714924949096</c:v>
                </c:pt>
                <c:pt idx="9">
                  <c:v>10631.859575549057</c:v>
                </c:pt>
                <c:pt idx="10">
                  <c:v>10685.015875025636</c:v>
                </c:pt>
                <c:pt idx="11">
                  <c:v>10764.959619269359</c:v>
                </c:pt>
                <c:pt idx="12">
                  <c:v>10869.078070919846</c:v>
                </c:pt>
                <c:pt idx="13">
                  <c:v>10995.223492948804</c:v>
                </c:pt>
                <c:pt idx="14">
                  <c:v>11141.607388872908</c:v>
                </c:pt>
                <c:pt idx="15">
                  <c:v>11306.722472115982</c:v>
                </c:pt>
                <c:pt idx="16">
                  <c:v>11489.284033390408</c:v>
                </c:pt>
                <c:pt idx="17">
                  <c:v>11688.185194912807</c:v>
                </c:pt>
                <c:pt idx="18">
                  <c:v>11902.462308987397</c:v>
                </c:pt>
                <c:pt idx="19">
                  <c:v>12131.267900415798</c:v>
                </c:pt>
                <c:pt idx="20">
                  <c:v>12373.849308419878</c:v>
                </c:pt>
                <c:pt idx="21">
                  <c:v>12629.53169592045</c:v>
                </c:pt>
                <c:pt idx="22">
                  <c:v>12897.704447817667</c:v>
                </c:pt>
                <c:pt idx="23">
                  <c:v>13177.810228671151</c:v>
                </c:pt>
                <c:pt idx="24">
                  <c:v>13469.336147881708</c:v>
                </c:pt>
                <c:pt idx="25">
                  <c:v>13771.806609252186</c:v>
                </c:pt>
                <c:pt idx="26">
                  <c:v>14084.777516407941</c:v>
                </c:pt>
                <c:pt idx="27">
                  <c:v>14407.831575950395</c:v>
                </c:pt>
                <c:pt idx="28">
                  <c:v>14740.574493239699</c:v>
                </c:pt>
                <c:pt idx="29">
                  <c:v>15082.631896167652</c:v>
                </c:pt>
              </c:numCache>
            </c:numRef>
          </c:yVal>
          <c:smooth val="0"/>
          <c:extLst>
            <c:ext xmlns:c16="http://schemas.microsoft.com/office/drawing/2014/chart" uri="{C3380CC4-5D6E-409C-BE32-E72D297353CC}">
              <c16:uniqueId val="{00000001-C977-4872-A247-B65328F221FC}"/>
            </c:ext>
          </c:extLst>
        </c:ser>
        <c:ser>
          <c:idx val="1"/>
          <c:order val="1"/>
          <c:tx>
            <c:v>Weibull profile NLL — refined</c:v>
          </c:tx>
          <c:marker>
            <c:symbol val="plus"/>
            <c:size val="5"/>
          </c:marker>
          <c:xVal>
            <c:numRef>
              <c:f>Univariate!UV_Profile_WB_S2_Axis</c:f>
              <c:numCache>
                <c:formatCode>0.0</c:formatCode>
                <c:ptCount val="30"/>
                <c:pt idx="0">
                  <c:v>8.4448637983409416</c:v>
                </c:pt>
                <c:pt idx="1">
                  <c:v>8.4976854640068744</c:v>
                </c:pt>
                <c:pt idx="2">
                  <c:v>8.5505071296728072</c:v>
                </c:pt>
                <c:pt idx="3">
                  <c:v>8.6033287953387383</c:v>
                </c:pt>
                <c:pt idx="4">
                  <c:v>8.6561504610046711</c:v>
                </c:pt>
                <c:pt idx="5">
                  <c:v>8.7089721266706039</c:v>
                </c:pt>
                <c:pt idx="6">
                  <c:v>8.7617937923365368</c:v>
                </c:pt>
                <c:pt idx="7">
                  <c:v>8.8146154580024678</c:v>
                </c:pt>
                <c:pt idx="8">
                  <c:v>8.8674371236684006</c:v>
                </c:pt>
                <c:pt idx="9">
                  <c:v>8.9202587893343335</c:v>
                </c:pt>
                <c:pt idx="10">
                  <c:v>8.9730804550002663</c:v>
                </c:pt>
                <c:pt idx="11">
                  <c:v>9.0259021206661973</c:v>
                </c:pt>
                <c:pt idx="12">
                  <c:v>9.0787237863321302</c:v>
                </c:pt>
                <c:pt idx="13">
                  <c:v>9.131545451998063</c:v>
                </c:pt>
                <c:pt idx="14">
                  <c:v>9.1843671176639958</c:v>
                </c:pt>
                <c:pt idx="15">
                  <c:v>9.2371887833299269</c:v>
                </c:pt>
                <c:pt idx="16">
                  <c:v>9.2900104489958597</c:v>
                </c:pt>
                <c:pt idx="17">
                  <c:v>9.3428321146617925</c:v>
                </c:pt>
                <c:pt idx="18">
                  <c:v>9.3956537803277254</c:v>
                </c:pt>
                <c:pt idx="19">
                  <c:v>9.4484754459936564</c:v>
                </c:pt>
                <c:pt idx="20">
                  <c:v>9.5012971116595892</c:v>
                </c:pt>
                <c:pt idx="21">
                  <c:v>9.5541187773255221</c:v>
                </c:pt>
                <c:pt idx="22">
                  <c:v>9.6069404429914549</c:v>
                </c:pt>
                <c:pt idx="23">
                  <c:v>9.6597621086573859</c:v>
                </c:pt>
                <c:pt idx="24">
                  <c:v>9.7125837743233188</c:v>
                </c:pt>
                <c:pt idx="25">
                  <c:v>9.7654054399892516</c:v>
                </c:pt>
                <c:pt idx="26">
                  <c:v>9.8182271056551844</c:v>
                </c:pt>
                <c:pt idx="27">
                  <c:v>9.8710487713211155</c:v>
                </c:pt>
                <c:pt idx="28">
                  <c:v>9.9238704369870483</c:v>
                </c:pt>
                <c:pt idx="29">
                  <c:v>9.9766921026529811</c:v>
                </c:pt>
              </c:numCache>
            </c:numRef>
          </c:xVal>
          <c:yVal>
            <c:numRef>
              <c:f>Univariate!UV_Profile_WB_S2_NLL</c:f>
              <c:numCache>
                <c:formatCode>0.0E+00</c:formatCode>
                <c:ptCount val="30"/>
                <c:pt idx="0">
                  <c:v>10618.662449801366</c:v>
                </c:pt>
                <c:pt idx="1">
                  <c:v>10616.865419997894</c:v>
                </c:pt>
                <c:pt idx="2">
                  <c:v>10615.239591294858</c:v>
                </c:pt>
                <c:pt idx="3">
                  <c:v>10613.78329850993</c:v>
                </c:pt>
                <c:pt idx="4">
                  <c:v>10612.494905240259</c:v>
                </c:pt>
                <c:pt idx="5">
                  <c:v>10611.372803198368</c:v>
                </c:pt>
                <c:pt idx="6">
                  <c:v>10610.415411569391</c:v>
                </c:pt>
                <c:pt idx="7">
                  <c:v>10609.621176385401</c:v>
                </c:pt>
                <c:pt idx="8">
                  <c:v>10608.988569917936</c:v>
                </c:pt>
                <c:pt idx="9">
                  <c:v>10608.516090088286</c:v>
                </c:pt>
                <c:pt idx="10">
                  <c:v>10608.202259894329</c:v>
                </c:pt>
                <c:pt idx="11">
                  <c:v>10608.045626852543</c:v>
                </c:pt>
                <c:pt idx="12">
                  <c:v>10608.044762457095</c:v>
                </c:pt>
                <c:pt idx="13">
                  <c:v>10608.198261652853</c:v>
                </c:pt>
                <c:pt idx="14">
                  <c:v>10608.504742323072</c:v>
                </c:pt>
                <c:pt idx="15">
                  <c:v>10608.962844791677</c:v>
                </c:pt>
                <c:pt idx="16">
                  <c:v>10609.57123133829</c:v>
                </c:pt>
                <c:pt idx="17">
                  <c:v>10610.328585727231</c:v>
                </c:pt>
                <c:pt idx="18">
                  <c:v>10611.233612748269</c:v>
                </c:pt>
                <c:pt idx="19">
                  <c:v>10612.285037770456</c:v>
                </c:pt>
                <c:pt idx="20">
                  <c:v>10613.481606307374</c:v>
                </c:pt>
                <c:pt idx="21">
                  <c:v>10614.822083593908</c:v>
                </c:pt>
                <c:pt idx="22">
                  <c:v>10616.30525417434</c:v>
                </c:pt>
                <c:pt idx="23">
                  <c:v>10617.929921500692</c:v>
                </c:pt>
                <c:pt idx="24">
                  <c:v>10619.694907542402</c:v>
                </c:pt>
                <c:pt idx="25">
                  <c:v>10621.599052404945</c:v>
                </c:pt>
                <c:pt idx="26">
                  <c:v>10623.641213958976</c:v>
                </c:pt>
                <c:pt idx="27">
                  <c:v>10625.820267478877</c:v>
                </c:pt>
                <c:pt idx="28">
                  <c:v>10628.135105290085</c:v>
                </c:pt>
                <c:pt idx="29">
                  <c:v>10630.584636425712</c:v>
                </c:pt>
              </c:numCache>
            </c:numRef>
          </c:yVal>
          <c:smooth val="0"/>
          <c:extLst>
            <c:ext xmlns:c16="http://schemas.microsoft.com/office/drawing/2014/chart" uri="{C3380CC4-5D6E-409C-BE32-E72D297353CC}">
              <c16:uniqueId val="{00000002-C977-4872-A247-B65328F221FC}"/>
            </c:ext>
          </c:extLst>
        </c:ser>
        <c:dLbls>
          <c:showLegendKey val="0"/>
          <c:showVal val="0"/>
          <c:showCatName val="0"/>
          <c:showSerName val="0"/>
          <c:showPercent val="0"/>
          <c:showBubbleSize val="0"/>
        </c:dLbls>
        <c:axId val="2129030047"/>
        <c:axId val="1949906543"/>
      </c:scatterChart>
      <c:valAx>
        <c:axId val="2129030047"/>
        <c:scaling>
          <c:orientation val="minMax"/>
        </c:scaling>
        <c:delete val="0"/>
        <c:axPos val="b"/>
        <c:title>
          <c:tx>
            <c:rich>
              <a:bodyPr/>
              <a:lstStyle/>
              <a:p>
                <a:pPr>
                  <a:defRPr/>
                </a:pPr>
                <a:r>
                  <a:rPr lang="en-US"/>
                  <a:t>Shape (k)</a:t>
                </a:r>
              </a:p>
            </c:rich>
          </c:tx>
          <c:overlay val="0"/>
        </c:title>
        <c:numFmt formatCode="0.0" sourceLinked="1"/>
        <c:majorTickMark val="out"/>
        <c:minorTickMark val="none"/>
        <c:tickLblPos val="nextTo"/>
        <c:crossAx val="1949906543"/>
        <c:crosses val="autoZero"/>
        <c:crossBetween val="midCat"/>
      </c:valAx>
      <c:valAx>
        <c:axId val="1949906543"/>
        <c:scaling>
          <c:orientation val="minMax"/>
        </c:scaling>
        <c:delete val="0"/>
        <c:axPos val="l"/>
        <c:majorGridlines/>
        <c:title>
          <c:tx>
            <c:rich>
              <a:bodyPr/>
              <a:lstStyle/>
              <a:p>
                <a:pPr>
                  <a:defRPr/>
                </a:pPr>
                <a:r>
                  <a:rPr lang="en-US"/>
                  <a:t>Profile NLL</a:t>
                </a:r>
              </a:p>
            </c:rich>
          </c:tx>
          <c:overlay val="0"/>
        </c:title>
        <c:numFmt formatCode="0.0E+00" sourceLinked="1"/>
        <c:majorTickMark val="out"/>
        <c:minorTickMark val="none"/>
        <c:tickLblPos val="nextTo"/>
        <c:crossAx val="212903004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Gamma Profile NLL</a:t>
            </a:r>
          </a:p>
        </c:rich>
      </c:tx>
      <c:overlay val="0"/>
    </c:title>
    <c:autoTitleDeleted val="0"/>
    <c:plotArea>
      <c:layout/>
      <c:scatterChart>
        <c:scatterStyle val="lineMarker"/>
        <c:varyColors val="0"/>
        <c:ser>
          <c:idx val="0"/>
          <c:order val="0"/>
          <c:tx>
            <c:v>Gamma profile NLL</c:v>
          </c:tx>
          <c:marker>
            <c:symbol val="diamond"/>
            <c:size val="4"/>
          </c:marker>
          <c:xVal>
            <c:numRef>
              <c:f>Univariate!UV_Profile_GAMMA_S1_Axis</c:f>
              <c:numCache>
                <c:formatCode>0.0</c:formatCode>
                <c:ptCount val="30"/>
                <c:pt idx="0">
                  <c:v>16.210803140163936</c:v>
                </c:pt>
                <c:pt idx="1">
                  <c:v>20.682748834002265</c:v>
                </c:pt>
                <c:pt idx="2">
                  <c:v>25.15469452784059</c:v>
                </c:pt>
                <c:pt idx="3">
                  <c:v>29.626640221678919</c:v>
                </c:pt>
                <c:pt idx="4">
                  <c:v>34.098585915517248</c:v>
                </c:pt>
                <c:pt idx="5">
                  <c:v>38.570531609355569</c:v>
                </c:pt>
                <c:pt idx="6">
                  <c:v>43.042477303193905</c:v>
                </c:pt>
                <c:pt idx="7">
                  <c:v>47.514422997032234</c:v>
                </c:pt>
                <c:pt idx="8">
                  <c:v>51.986368690870563</c:v>
                </c:pt>
                <c:pt idx="9">
                  <c:v>56.458314384708885</c:v>
                </c:pt>
                <c:pt idx="10">
                  <c:v>60.930260078547207</c:v>
                </c:pt>
                <c:pt idx="11">
                  <c:v>65.402205772385543</c:v>
                </c:pt>
                <c:pt idx="12">
                  <c:v>69.874151466223879</c:v>
                </c:pt>
                <c:pt idx="13">
                  <c:v>74.3460971600622</c:v>
                </c:pt>
                <c:pt idx="14">
                  <c:v>78.818042853900536</c:v>
                </c:pt>
                <c:pt idx="15">
                  <c:v>83.289988547738858</c:v>
                </c:pt>
                <c:pt idx="16">
                  <c:v>87.76193424157718</c:v>
                </c:pt>
                <c:pt idx="17">
                  <c:v>92.233879935415501</c:v>
                </c:pt>
                <c:pt idx="18">
                  <c:v>96.705825629253837</c:v>
                </c:pt>
                <c:pt idx="19">
                  <c:v>101.17777132309216</c:v>
                </c:pt>
                <c:pt idx="20">
                  <c:v>105.64971701693048</c:v>
                </c:pt>
                <c:pt idx="21">
                  <c:v>110.12166271076883</c:v>
                </c:pt>
                <c:pt idx="22">
                  <c:v>114.59360840460715</c:v>
                </c:pt>
                <c:pt idx="23">
                  <c:v>119.06555409844547</c:v>
                </c:pt>
                <c:pt idx="24">
                  <c:v>123.53749979228381</c:v>
                </c:pt>
                <c:pt idx="25">
                  <c:v>128.00944548612213</c:v>
                </c:pt>
                <c:pt idx="26">
                  <c:v>132.48139117996047</c:v>
                </c:pt>
                <c:pt idx="27">
                  <c:v>136.9533368737988</c:v>
                </c:pt>
                <c:pt idx="28">
                  <c:v>141.42528256763714</c:v>
                </c:pt>
                <c:pt idx="29">
                  <c:v>145.89722826147545</c:v>
                </c:pt>
              </c:numCache>
            </c:numRef>
          </c:xVal>
          <c:yVal>
            <c:numRef>
              <c:f>Univariate!UV_Profile_GAMMA_S1_NLL</c:f>
              <c:numCache>
                <c:formatCode>0.0E+00</c:formatCode>
                <c:ptCount val="30"/>
                <c:pt idx="0">
                  <c:v>11493.923143269343</c:v>
                </c:pt>
                <c:pt idx="1">
                  <c:v>11269.087451541045</c:v>
                </c:pt>
                <c:pt idx="2">
                  <c:v>11115.500974321254</c:v>
                </c:pt>
                <c:pt idx="3">
                  <c:v>11009.564016750748</c:v>
                </c:pt>
                <c:pt idx="4">
                  <c:v>10937.752508112819</c:v>
                </c:pt>
                <c:pt idx="5">
                  <c:v>10891.590805462321</c:v>
                </c:pt>
                <c:pt idx="6">
                  <c:v>10865.414844469362</c:v>
                </c:pt>
                <c:pt idx="7">
                  <c:v>10855.25150132586</c:v>
                </c:pt>
                <c:pt idx="8">
                  <c:v>10858.206024496107</c:v>
                </c:pt>
                <c:pt idx="9">
                  <c:v>10872.103961593892</c:v>
                </c:pt>
                <c:pt idx="10">
                  <c:v>10895.270382053903</c:v>
                </c:pt>
                <c:pt idx="11">
                  <c:v>10926.387699127497</c:v>
                </c:pt>
                <c:pt idx="12">
                  <c:v>10964.400733262108</c:v>
                </c:pt>
                <c:pt idx="13">
                  <c:v>11008.451348828366</c:v>
                </c:pt>
                <c:pt idx="14">
                  <c:v>11057.832254890636</c:v>
                </c:pt>
                <c:pt idx="15">
                  <c:v>11111.953599395551</c:v>
                </c:pt>
                <c:pt idx="16">
                  <c:v>11170.318327692625</c:v>
                </c:pt>
                <c:pt idx="17">
                  <c:v>11232.50368313848</c:v>
                </c:pt>
                <c:pt idx="18">
                  <c:v>11298.147099542432</c:v>
                </c:pt>
                <c:pt idx="19">
                  <c:v>11366.935290797313</c:v>
                </c:pt>
                <c:pt idx="20">
                  <c:v>11438.595705777778</c:v>
                </c:pt>
                <c:pt idx="21">
                  <c:v>11512.889758671407</c:v>
                </c:pt>
                <c:pt idx="22">
                  <c:v>11589.607409687862</c:v>
                </c:pt>
                <c:pt idx="23">
                  <c:v>11668.56278526714</c:v>
                </c:pt>
                <c:pt idx="24">
                  <c:v>11749.590607333814</c:v>
                </c:pt>
                <c:pt idx="25">
                  <c:v>11832.54325863046</c:v>
                </c:pt>
                <c:pt idx="26">
                  <c:v>11917.288352822699</c:v>
                </c:pt>
                <c:pt idx="27">
                  <c:v>12003.706708646963</c:v>
                </c:pt>
                <c:pt idx="28">
                  <c:v>12091.690650066732</c:v>
                </c:pt>
                <c:pt idx="29">
                  <c:v>12181.142571441256</c:v>
                </c:pt>
              </c:numCache>
            </c:numRef>
          </c:yVal>
          <c:smooth val="0"/>
          <c:extLst>
            <c:ext xmlns:c16="http://schemas.microsoft.com/office/drawing/2014/chart" uri="{C3380CC4-5D6E-409C-BE32-E72D297353CC}">
              <c16:uniqueId val="{00000001-9556-42A6-BD69-9DCA2802C435}"/>
            </c:ext>
          </c:extLst>
        </c:ser>
        <c:ser>
          <c:idx val="1"/>
          <c:order val="1"/>
          <c:tx>
            <c:v>Gamma profile NLL — refined</c:v>
          </c:tx>
          <c:marker>
            <c:symbol val="plus"/>
            <c:size val="5"/>
          </c:marker>
          <c:xVal>
            <c:numRef>
              <c:f>Univariate!UV_Profile_GAMMA_S2_Axis</c:f>
              <c:numCache>
                <c:formatCode>0.0</c:formatCode>
                <c:ptCount val="30"/>
                <c:pt idx="0">
                  <c:v>43.191542159655185</c:v>
                </c:pt>
                <c:pt idx="1">
                  <c:v>43.489671872577738</c:v>
                </c:pt>
                <c:pt idx="2">
                  <c:v>43.787801585500297</c:v>
                </c:pt>
                <c:pt idx="3">
                  <c:v>44.08593129842285</c:v>
                </c:pt>
                <c:pt idx="4">
                  <c:v>44.384061011345409</c:v>
                </c:pt>
                <c:pt idx="5">
                  <c:v>44.682190724267961</c:v>
                </c:pt>
                <c:pt idx="6">
                  <c:v>44.980320437190514</c:v>
                </c:pt>
                <c:pt idx="7">
                  <c:v>45.278450150113073</c:v>
                </c:pt>
                <c:pt idx="8">
                  <c:v>45.576579863035626</c:v>
                </c:pt>
                <c:pt idx="9">
                  <c:v>45.874709575958178</c:v>
                </c:pt>
                <c:pt idx="10">
                  <c:v>46.172839288880738</c:v>
                </c:pt>
                <c:pt idx="11">
                  <c:v>46.47096900180329</c:v>
                </c:pt>
                <c:pt idx="12">
                  <c:v>46.76909871472585</c:v>
                </c:pt>
                <c:pt idx="13">
                  <c:v>47.067228427648402</c:v>
                </c:pt>
                <c:pt idx="14">
                  <c:v>47.365358140570955</c:v>
                </c:pt>
                <c:pt idx="15">
                  <c:v>47.663487853493514</c:v>
                </c:pt>
                <c:pt idx="16">
                  <c:v>47.961617566416066</c:v>
                </c:pt>
                <c:pt idx="17">
                  <c:v>48.259747279338626</c:v>
                </c:pt>
                <c:pt idx="18">
                  <c:v>48.557876992261178</c:v>
                </c:pt>
                <c:pt idx="19">
                  <c:v>48.856006705183731</c:v>
                </c:pt>
                <c:pt idx="20">
                  <c:v>49.15413641810629</c:v>
                </c:pt>
                <c:pt idx="21">
                  <c:v>49.452266131028843</c:v>
                </c:pt>
                <c:pt idx="22">
                  <c:v>49.750395843951395</c:v>
                </c:pt>
                <c:pt idx="23">
                  <c:v>50.048525556873955</c:v>
                </c:pt>
                <c:pt idx="24">
                  <c:v>50.346655269796507</c:v>
                </c:pt>
                <c:pt idx="25">
                  <c:v>50.644784982719059</c:v>
                </c:pt>
                <c:pt idx="26">
                  <c:v>50.942914695641619</c:v>
                </c:pt>
                <c:pt idx="27">
                  <c:v>51.241044408564171</c:v>
                </c:pt>
                <c:pt idx="28">
                  <c:v>51.539174121486724</c:v>
                </c:pt>
                <c:pt idx="29">
                  <c:v>51.837303834409283</c:v>
                </c:pt>
              </c:numCache>
            </c:numRef>
          </c:xVal>
          <c:yVal>
            <c:numRef>
              <c:f>Univariate!UV_Profile_GAMMA_S2_NLL</c:f>
              <c:numCache>
                <c:formatCode>0.0E+00</c:formatCode>
                <c:ptCount val="30"/>
                <c:pt idx="0">
                  <c:v>10864.836592645386</c:v>
                </c:pt>
                <c:pt idx="1">
                  <c:v>10863.732685575258</c:v>
                </c:pt>
                <c:pt idx="2">
                  <c:v>10862.698105966472</c:v>
                </c:pt>
                <c:pt idx="3">
                  <c:v>10861.731909436743</c:v>
                </c:pt>
                <c:pt idx="4">
                  <c:v>10860.833170769494</c:v>
                </c:pt>
                <c:pt idx="5">
                  <c:v>10860.000983399132</c:v>
                </c:pt>
                <c:pt idx="6">
                  <c:v>10859.234458912813</c:v>
                </c:pt>
                <c:pt idx="7">
                  <c:v>10858.532726569016</c:v>
                </c:pt>
                <c:pt idx="8">
                  <c:v>10857.894932832176</c:v>
                </c:pt>
                <c:pt idx="9">
                  <c:v>10857.320240922021</c:v>
                </c:pt>
                <c:pt idx="10">
                  <c:v>10856.807830378259</c:v>
                </c:pt>
                <c:pt idx="11">
                  <c:v>10856.356896638514</c:v>
                </c:pt>
                <c:pt idx="12">
                  <c:v>10855.966650630528</c:v>
                </c:pt>
                <c:pt idx="13">
                  <c:v>10855.636318377085</c:v>
                </c:pt>
                <c:pt idx="14">
                  <c:v>10855.365140613123</c:v>
                </c:pt>
                <c:pt idx="15">
                  <c:v>10855.152372415541</c:v>
                </c:pt>
                <c:pt idx="16">
                  <c:v>10854.997282843951</c:v>
                </c:pt>
                <c:pt idx="17">
                  <c:v>10854.899154593331</c:v>
                </c:pt>
                <c:pt idx="18">
                  <c:v>10854.857283656427</c:v>
                </c:pt>
                <c:pt idx="19">
                  <c:v>10854.870978997602</c:v>
                </c:pt>
                <c:pt idx="20">
                  <c:v>10854.939562235588</c:v>
                </c:pt>
                <c:pt idx="21">
                  <c:v>10855.062367337068</c:v>
                </c:pt>
                <c:pt idx="22">
                  <c:v>10855.238740318047</c:v>
                </c:pt>
                <c:pt idx="23">
                  <c:v>10855.468038955518</c:v>
                </c:pt>
                <c:pt idx="24">
                  <c:v>10855.749632506824</c:v>
                </c:pt>
                <c:pt idx="25">
                  <c:v>10856.082901437823</c:v>
                </c:pt>
                <c:pt idx="26">
                  <c:v>10856.467237158764</c:v>
                </c:pt>
                <c:pt idx="27">
                  <c:v>10856.902041768177</c:v>
                </c:pt>
                <c:pt idx="28">
                  <c:v>10857.386727803872</c:v>
                </c:pt>
                <c:pt idx="29">
                  <c:v>10857.920718001264</c:v>
                </c:pt>
              </c:numCache>
            </c:numRef>
          </c:yVal>
          <c:smooth val="0"/>
          <c:extLst>
            <c:ext xmlns:c16="http://schemas.microsoft.com/office/drawing/2014/chart" uri="{C3380CC4-5D6E-409C-BE32-E72D297353CC}">
              <c16:uniqueId val="{00000002-9556-42A6-BD69-9DCA2802C435}"/>
            </c:ext>
          </c:extLst>
        </c:ser>
        <c:dLbls>
          <c:showLegendKey val="0"/>
          <c:showVal val="0"/>
          <c:showCatName val="0"/>
          <c:showSerName val="0"/>
          <c:showPercent val="0"/>
          <c:showBubbleSize val="0"/>
        </c:dLbls>
        <c:axId val="2129028655"/>
        <c:axId val="1949909423"/>
      </c:scatterChart>
      <c:valAx>
        <c:axId val="2129028655"/>
        <c:scaling>
          <c:orientation val="minMax"/>
        </c:scaling>
        <c:delete val="0"/>
        <c:axPos val="b"/>
        <c:title>
          <c:tx>
            <c:rich>
              <a:bodyPr/>
              <a:lstStyle/>
              <a:p>
                <a:pPr>
                  <a:defRPr/>
                </a:pPr>
                <a:r>
                  <a:rPr lang="en-US"/>
                  <a:t>Shape (</a:t>
                </a:r>
                <a:r>
                  <a:rPr lang="el-GR"/>
                  <a:t>α)</a:t>
                </a:r>
              </a:p>
            </c:rich>
          </c:tx>
          <c:overlay val="0"/>
        </c:title>
        <c:numFmt formatCode="0.0" sourceLinked="1"/>
        <c:majorTickMark val="out"/>
        <c:minorTickMark val="none"/>
        <c:tickLblPos val="nextTo"/>
        <c:crossAx val="1949909423"/>
        <c:crosses val="autoZero"/>
        <c:crossBetween val="midCat"/>
      </c:valAx>
      <c:valAx>
        <c:axId val="1949909423"/>
        <c:scaling>
          <c:orientation val="minMax"/>
        </c:scaling>
        <c:delete val="0"/>
        <c:axPos val="l"/>
        <c:majorGridlines/>
        <c:title>
          <c:tx>
            <c:rich>
              <a:bodyPr/>
              <a:lstStyle/>
              <a:p>
                <a:pPr>
                  <a:defRPr/>
                </a:pPr>
                <a:r>
                  <a:rPr lang="en-US"/>
                  <a:t>Profile NLL</a:t>
                </a:r>
              </a:p>
            </c:rich>
          </c:tx>
          <c:overlay val="0"/>
        </c:title>
        <c:numFmt formatCode="0.0E+00" sourceLinked="1"/>
        <c:majorTickMark val="out"/>
        <c:minorTickMark val="none"/>
        <c:tickLblPos val="nextTo"/>
        <c:crossAx val="212902865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 Profile NLL vs Alpha</a:t>
            </a:r>
          </a:p>
        </c:rich>
      </c:tx>
      <c:overlay val="0"/>
    </c:title>
    <c:autoTitleDeleted val="0"/>
    <c:plotArea>
      <c:layout/>
      <c:scatterChart>
        <c:scatterStyle val="lineMarker"/>
        <c:varyColors val="0"/>
        <c:ser>
          <c:idx val="0"/>
          <c:order val="0"/>
          <c:tx>
            <c:v>Beta profile NLL vs Alpha</c:v>
          </c:tx>
          <c:spPr>
            <a:ln w="38100">
              <a:noFill/>
            </a:ln>
          </c:spPr>
          <c:marker>
            <c:symbol val="circle"/>
            <c:size val="4"/>
          </c:marker>
          <c:xVal>
            <c:numRef>
              <c:f>Univariate!UV_Profile_BETA_S1_Alpha_Axis</c:f>
              <c:numCache>
                <c:formatCode>0.0</c:formatCode>
                <c:ptCount val="1600"/>
                <c:pt idx="0">
                  <c:v>0.2</c:v>
                </c:pt>
                <c:pt idx="1">
                  <c:v>0.2</c:v>
                </c:pt>
                <c:pt idx="2">
                  <c:v>0.2</c:v>
                </c:pt>
                <c:pt idx="3">
                  <c:v>0.2</c:v>
                </c:pt>
                <c:pt idx="4">
                  <c:v>0.2</c:v>
                </c:pt>
                <c:pt idx="5">
                  <c:v>0.2</c:v>
                </c:pt>
                <c:pt idx="6">
                  <c:v>0.2</c:v>
                </c:pt>
                <c:pt idx="7">
                  <c:v>0.2</c:v>
                </c:pt>
                <c:pt idx="8">
                  <c:v>0.2</c:v>
                </c:pt>
                <c:pt idx="9">
                  <c:v>0.2</c:v>
                </c:pt>
                <c:pt idx="10">
                  <c:v>0.2</c:v>
                </c:pt>
                <c:pt idx="11">
                  <c:v>0.2</c:v>
                </c:pt>
                <c:pt idx="12">
                  <c:v>0.2</c:v>
                </c:pt>
                <c:pt idx="13">
                  <c:v>0.2</c:v>
                </c:pt>
                <c:pt idx="14">
                  <c:v>0.2</c:v>
                </c:pt>
                <c:pt idx="15">
                  <c:v>0.2</c:v>
                </c:pt>
                <c:pt idx="16">
                  <c:v>0.2</c:v>
                </c:pt>
                <c:pt idx="17">
                  <c:v>0.2</c:v>
                </c:pt>
                <c:pt idx="18">
                  <c:v>0.2</c:v>
                </c:pt>
                <c:pt idx="19">
                  <c:v>0.2</c:v>
                </c:pt>
                <c:pt idx="20">
                  <c:v>0.2</c:v>
                </c:pt>
                <c:pt idx="21">
                  <c:v>0.2</c:v>
                </c:pt>
                <c:pt idx="22">
                  <c:v>0.2</c:v>
                </c:pt>
                <c:pt idx="23">
                  <c:v>0.2</c:v>
                </c:pt>
                <c:pt idx="24">
                  <c:v>0.2</c:v>
                </c:pt>
                <c:pt idx="25">
                  <c:v>0.2</c:v>
                </c:pt>
                <c:pt idx="26">
                  <c:v>0.2</c:v>
                </c:pt>
                <c:pt idx="27">
                  <c:v>0.2</c:v>
                </c:pt>
                <c:pt idx="28">
                  <c:v>0.2</c:v>
                </c:pt>
                <c:pt idx="29">
                  <c:v>0.2</c:v>
                </c:pt>
                <c:pt idx="30">
                  <c:v>0.2</c:v>
                </c:pt>
                <c:pt idx="31">
                  <c:v>0.2</c:v>
                </c:pt>
                <c:pt idx="32">
                  <c:v>0.2</c:v>
                </c:pt>
                <c:pt idx="33">
                  <c:v>0.2</c:v>
                </c:pt>
                <c:pt idx="34">
                  <c:v>0.2</c:v>
                </c:pt>
                <c:pt idx="35">
                  <c:v>0.2</c:v>
                </c:pt>
                <c:pt idx="36">
                  <c:v>0.2</c:v>
                </c:pt>
                <c:pt idx="37">
                  <c:v>0.2</c:v>
                </c:pt>
                <c:pt idx="38">
                  <c:v>0.2</c:v>
                </c:pt>
                <c:pt idx="39">
                  <c:v>0.2</c:v>
                </c:pt>
                <c:pt idx="40">
                  <c:v>1.4769230769230768</c:v>
                </c:pt>
                <c:pt idx="41">
                  <c:v>1.4769230769230768</c:v>
                </c:pt>
                <c:pt idx="42">
                  <c:v>1.4769230769230768</c:v>
                </c:pt>
                <c:pt idx="43">
                  <c:v>1.4769230769230768</c:v>
                </c:pt>
                <c:pt idx="44">
                  <c:v>1.4769230769230768</c:v>
                </c:pt>
                <c:pt idx="45">
                  <c:v>1.4769230769230768</c:v>
                </c:pt>
                <c:pt idx="46">
                  <c:v>1.4769230769230768</c:v>
                </c:pt>
                <c:pt idx="47">
                  <c:v>1.4769230769230768</c:v>
                </c:pt>
                <c:pt idx="48">
                  <c:v>1.4769230769230768</c:v>
                </c:pt>
                <c:pt idx="49">
                  <c:v>1.4769230769230768</c:v>
                </c:pt>
                <c:pt idx="50">
                  <c:v>1.4769230769230768</c:v>
                </c:pt>
                <c:pt idx="51">
                  <c:v>1.4769230769230768</c:v>
                </c:pt>
                <c:pt idx="52">
                  <c:v>1.4769230769230768</c:v>
                </c:pt>
                <c:pt idx="53">
                  <c:v>1.4769230769230768</c:v>
                </c:pt>
                <c:pt idx="54">
                  <c:v>1.4769230769230768</c:v>
                </c:pt>
                <c:pt idx="55">
                  <c:v>1.4769230769230768</c:v>
                </c:pt>
                <c:pt idx="56">
                  <c:v>1.4769230769230768</c:v>
                </c:pt>
                <c:pt idx="57">
                  <c:v>1.4769230769230768</c:v>
                </c:pt>
                <c:pt idx="58">
                  <c:v>1.4769230769230768</c:v>
                </c:pt>
                <c:pt idx="59">
                  <c:v>1.4769230769230768</c:v>
                </c:pt>
                <c:pt idx="60">
                  <c:v>1.4769230769230768</c:v>
                </c:pt>
                <c:pt idx="61">
                  <c:v>1.4769230769230768</c:v>
                </c:pt>
                <c:pt idx="62">
                  <c:v>1.4769230769230768</c:v>
                </c:pt>
                <c:pt idx="63">
                  <c:v>1.4769230769230768</c:v>
                </c:pt>
                <c:pt idx="64">
                  <c:v>1.4769230769230768</c:v>
                </c:pt>
                <c:pt idx="65">
                  <c:v>1.4769230769230768</c:v>
                </c:pt>
                <c:pt idx="66">
                  <c:v>1.4769230769230768</c:v>
                </c:pt>
                <c:pt idx="67">
                  <c:v>1.4769230769230768</c:v>
                </c:pt>
                <c:pt idx="68">
                  <c:v>1.4769230769230768</c:v>
                </c:pt>
                <c:pt idx="69">
                  <c:v>1.4769230769230768</c:v>
                </c:pt>
                <c:pt idx="70">
                  <c:v>1.4769230769230768</c:v>
                </c:pt>
                <c:pt idx="71">
                  <c:v>1.4769230769230768</c:v>
                </c:pt>
                <c:pt idx="72">
                  <c:v>1.4769230769230768</c:v>
                </c:pt>
                <c:pt idx="73">
                  <c:v>1.4769230769230768</c:v>
                </c:pt>
                <c:pt idx="74">
                  <c:v>1.4769230769230768</c:v>
                </c:pt>
                <c:pt idx="75">
                  <c:v>1.4769230769230768</c:v>
                </c:pt>
                <c:pt idx="76">
                  <c:v>1.4769230769230768</c:v>
                </c:pt>
                <c:pt idx="77">
                  <c:v>1.4769230769230768</c:v>
                </c:pt>
                <c:pt idx="78">
                  <c:v>1.4769230769230768</c:v>
                </c:pt>
                <c:pt idx="79">
                  <c:v>1.4769230769230768</c:v>
                </c:pt>
                <c:pt idx="80">
                  <c:v>2.7538461538461538</c:v>
                </c:pt>
                <c:pt idx="81">
                  <c:v>2.7538461538461538</c:v>
                </c:pt>
                <c:pt idx="82">
                  <c:v>2.7538461538461538</c:v>
                </c:pt>
                <c:pt idx="83">
                  <c:v>2.7538461538461538</c:v>
                </c:pt>
                <c:pt idx="84">
                  <c:v>2.7538461538461538</c:v>
                </c:pt>
                <c:pt idx="85">
                  <c:v>2.7538461538461538</c:v>
                </c:pt>
                <c:pt idx="86">
                  <c:v>2.7538461538461538</c:v>
                </c:pt>
                <c:pt idx="87">
                  <c:v>2.7538461538461538</c:v>
                </c:pt>
                <c:pt idx="88">
                  <c:v>2.7538461538461538</c:v>
                </c:pt>
                <c:pt idx="89">
                  <c:v>2.7538461538461538</c:v>
                </c:pt>
                <c:pt idx="90">
                  <c:v>2.7538461538461538</c:v>
                </c:pt>
                <c:pt idx="91">
                  <c:v>2.7538461538461538</c:v>
                </c:pt>
                <c:pt idx="92">
                  <c:v>2.7538461538461538</c:v>
                </c:pt>
                <c:pt idx="93">
                  <c:v>2.7538461538461538</c:v>
                </c:pt>
                <c:pt idx="94">
                  <c:v>2.7538461538461538</c:v>
                </c:pt>
                <c:pt idx="95">
                  <c:v>2.7538461538461538</c:v>
                </c:pt>
                <c:pt idx="96">
                  <c:v>2.7538461538461538</c:v>
                </c:pt>
                <c:pt idx="97">
                  <c:v>2.7538461538461538</c:v>
                </c:pt>
                <c:pt idx="98">
                  <c:v>2.7538461538461538</c:v>
                </c:pt>
                <c:pt idx="99">
                  <c:v>2.7538461538461538</c:v>
                </c:pt>
                <c:pt idx="100">
                  <c:v>2.7538461538461538</c:v>
                </c:pt>
                <c:pt idx="101">
                  <c:v>2.7538461538461538</c:v>
                </c:pt>
                <c:pt idx="102">
                  <c:v>2.7538461538461538</c:v>
                </c:pt>
                <c:pt idx="103">
                  <c:v>2.7538461538461538</c:v>
                </c:pt>
                <c:pt idx="104">
                  <c:v>2.7538461538461538</c:v>
                </c:pt>
                <c:pt idx="105">
                  <c:v>2.7538461538461538</c:v>
                </c:pt>
                <c:pt idx="106">
                  <c:v>2.7538461538461538</c:v>
                </c:pt>
                <c:pt idx="107">
                  <c:v>2.7538461538461538</c:v>
                </c:pt>
                <c:pt idx="108">
                  <c:v>2.7538461538461538</c:v>
                </c:pt>
                <c:pt idx="109">
                  <c:v>2.7538461538461538</c:v>
                </c:pt>
                <c:pt idx="110">
                  <c:v>2.7538461538461538</c:v>
                </c:pt>
                <c:pt idx="111">
                  <c:v>2.7538461538461538</c:v>
                </c:pt>
                <c:pt idx="112">
                  <c:v>2.7538461538461538</c:v>
                </c:pt>
                <c:pt idx="113">
                  <c:v>2.7538461538461538</c:v>
                </c:pt>
                <c:pt idx="114">
                  <c:v>2.7538461538461538</c:v>
                </c:pt>
                <c:pt idx="115">
                  <c:v>2.7538461538461538</c:v>
                </c:pt>
                <c:pt idx="116">
                  <c:v>2.7538461538461538</c:v>
                </c:pt>
                <c:pt idx="117">
                  <c:v>2.7538461538461538</c:v>
                </c:pt>
                <c:pt idx="118">
                  <c:v>2.7538461538461538</c:v>
                </c:pt>
                <c:pt idx="119">
                  <c:v>2.7538461538461538</c:v>
                </c:pt>
                <c:pt idx="120">
                  <c:v>4.0307692307692298</c:v>
                </c:pt>
                <c:pt idx="121">
                  <c:v>4.0307692307692298</c:v>
                </c:pt>
                <c:pt idx="122">
                  <c:v>4.0307692307692298</c:v>
                </c:pt>
                <c:pt idx="123">
                  <c:v>4.0307692307692298</c:v>
                </c:pt>
                <c:pt idx="124">
                  <c:v>4.0307692307692298</c:v>
                </c:pt>
                <c:pt idx="125">
                  <c:v>4.0307692307692298</c:v>
                </c:pt>
                <c:pt idx="126">
                  <c:v>4.0307692307692298</c:v>
                </c:pt>
                <c:pt idx="127">
                  <c:v>4.0307692307692298</c:v>
                </c:pt>
                <c:pt idx="128">
                  <c:v>4.0307692307692298</c:v>
                </c:pt>
                <c:pt idx="129">
                  <c:v>4.0307692307692298</c:v>
                </c:pt>
                <c:pt idx="130">
                  <c:v>4.0307692307692298</c:v>
                </c:pt>
                <c:pt idx="131">
                  <c:v>4.0307692307692298</c:v>
                </c:pt>
                <c:pt idx="132">
                  <c:v>4.0307692307692298</c:v>
                </c:pt>
                <c:pt idx="133">
                  <c:v>4.0307692307692298</c:v>
                </c:pt>
                <c:pt idx="134">
                  <c:v>4.0307692307692298</c:v>
                </c:pt>
                <c:pt idx="135">
                  <c:v>4.0307692307692298</c:v>
                </c:pt>
                <c:pt idx="136">
                  <c:v>4.0307692307692298</c:v>
                </c:pt>
                <c:pt idx="137">
                  <c:v>4.0307692307692298</c:v>
                </c:pt>
                <c:pt idx="138">
                  <c:v>4.0307692307692298</c:v>
                </c:pt>
                <c:pt idx="139">
                  <c:v>4.0307692307692298</c:v>
                </c:pt>
                <c:pt idx="140">
                  <c:v>4.0307692307692298</c:v>
                </c:pt>
                <c:pt idx="141">
                  <c:v>4.0307692307692298</c:v>
                </c:pt>
                <c:pt idx="142">
                  <c:v>4.0307692307692298</c:v>
                </c:pt>
                <c:pt idx="143">
                  <c:v>4.0307692307692298</c:v>
                </c:pt>
                <c:pt idx="144">
                  <c:v>4.0307692307692298</c:v>
                </c:pt>
                <c:pt idx="145">
                  <c:v>4.0307692307692298</c:v>
                </c:pt>
                <c:pt idx="146">
                  <c:v>4.0307692307692298</c:v>
                </c:pt>
                <c:pt idx="147">
                  <c:v>4.0307692307692298</c:v>
                </c:pt>
                <c:pt idx="148">
                  <c:v>4.0307692307692298</c:v>
                </c:pt>
                <c:pt idx="149">
                  <c:v>4.0307692307692298</c:v>
                </c:pt>
                <c:pt idx="150">
                  <c:v>4.0307692307692298</c:v>
                </c:pt>
                <c:pt idx="151">
                  <c:v>4.0307692307692298</c:v>
                </c:pt>
                <c:pt idx="152">
                  <c:v>4.0307692307692298</c:v>
                </c:pt>
                <c:pt idx="153">
                  <c:v>4.0307692307692298</c:v>
                </c:pt>
                <c:pt idx="154">
                  <c:v>4.0307692307692298</c:v>
                </c:pt>
                <c:pt idx="155">
                  <c:v>4.0307692307692298</c:v>
                </c:pt>
                <c:pt idx="156">
                  <c:v>4.0307692307692298</c:v>
                </c:pt>
                <c:pt idx="157">
                  <c:v>4.0307692307692298</c:v>
                </c:pt>
                <c:pt idx="158">
                  <c:v>4.0307692307692298</c:v>
                </c:pt>
                <c:pt idx="159">
                  <c:v>4.0307692307692298</c:v>
                </c:pt>
                <c:pt idx="160">
                  <c:v>5.3076923076923075</c:v>
                </c:pt>
                <c:pt idx="161">
                  <c:v>5.3076923076923075</c:v>
                </c:pt>
                <c:pt idx="162">
                  <c:v>5.3076923076923075</c:v>
                </c:pt>
                <c:pt idx="163">
                  <c:v>5.3076923076923075</c:v>
                </c:pt>
                <c:pt idx="164">
                  <c:v>5.3076923076923075</c:v>
                </c:pt>
                <c:pt idx="165">
                  <c:v>5.3076923076923075</c:v>
                </c:pt>
                <c:pt idx="166">
                  <c:v>5.3076923076923075</c:v>
                </c:pt>
                <c:pt idx="167">
                  <c:v>5.3076923076923075</c:v>
                </c:pt>
                <c:pt idx="168">
                  <c:v>5.3076923076923075</c:v>
                </c:pt>
                <c:pt idx="169">
                  <c:v>5.3076923076923075</c:v>
                </c:pt>
                <c:pt idx="170">
                  <c:v>5.3076923076923075</c:v>
                </c:pt>
                <c:pt idx="171">
                  <c:v>5.3076923076923075</c:v>
                </c:pt>
                <c:pt idx="172">
                  <c:v>5.3076923076923075</c:v>
                </c:pt>
                <c:pt idx="173">
                  <c:v>5.3076923076923075</c:v>
                </c:pt>
                <c:pt idx="174">
                  <c:v>5.3076923076923075</c:v>
                </c:pt>
                <c:pt idx="175">
                  <c:v>5.3076923076923075</c:v>
                </c:pt>
                <c:pt idx="176">
                  <c:v>5.3076923076923075</c:v>
                </c:pt>
                <c:pt idx="177">
                  <c:v>5.3076923076923075</c:v>
                </c:pt>
                <c:pt idx="178">
                  <c:v>5.3076923076923075</c:v>
                </c:pt>
                <c:pt idx="179">
                  <c:v>5.3076923076923075</c:v>
                </c:pt>
                <c:pt idx="180">
                  <c:v>5.3076923076923075</c:v>
                </c:pt>
                <c:pt idx="181">
                  <c:v>5.3076923076923075</c:v>
                </c:pt>
                <c:pt idx="182">
                  <c:v>5.3076923076923075</c:v>
                </c:pt>
                <c:pt idx="183">
                  <c:v>5.3076923076923075</c:v>
                </c:pt>
                <c:pt idx="184">
                  <c:v>5.3076923076923075</c:v>
                </c:pt>
                <c:pt idx="185">
                  <c:v>5.3076923076923075</c:v>
                </c:pt>
                <c:pt idx="186">
                  <c:v>5.3076923076923075</c:v>
                </c:pt>
                <c:pt idx="187">
                  <c:v>5.3076923076923075</c:v>
                </c:pt>
                <c:pt idx="188">
                  <c:v>5.3076923076923075</c:v>
                </c:pt>
                <c:pt idx="189">
                  <c:v>5.3076923076923075</c:v>
                </c:pt>
                <c:pt idx="190">
                  <c:v>5.3076923076923075</c:v>
                </c:pt>
                <c:pt idx="191">
                  <c:v>5.3076923076923075</c:v>
                </c:pt>
                <c:pt idx="192">
                  <c:v>5.3076923076923075</c:v>
                </c:pt>
                <c:pt idx="193">
                  <c:v>5.3076923076923075</c:v>
                </c:pt>
                <c:pt idx="194">
                  <c:v>5.3076923076923075</c:v>
                </c:pt>
                <c:pt idx="195">
                  <c:v>5.3076923076923075</c:v>
                </c:pt>
                <c:pt idx="196">
                  <c:v>5.3076923076923075</c:v>
                </c:pt>
                <c:pt idx="197">
                  <c:v>5.3076923076923075</c:v>
                </c:pt>
                <c:pt idx="198">
                  <c:v>5.3076923076923075</c:v>
                </c:pt>
                <c:pt idx="199">
                  <c:v>5.3076923076923075</c:v>
                </c:pt>
                <c:pt idx="200">
                  <c:v>6.5846153846153852</c:v>
                </c:pt>
                <c:pt idx="201">
                  <c:v>6.5846153846153852</c:v>
                </c:pt>
                <c:pt idx="202">
                  <c:v>6.5846153846153852</c:v>
                </c:pt>
                <c:pt idx="203">
                  <c:v>6.5846153846153852</c:v>
                </c:pt>
                <c:pt idx="204">
                  <c:v>6.5846153846153852</c:v>
                </c:pt>
                <c:pt idx="205">
                  <c:v>6.5846153846153852</c:v>
                </c:pt>
                <c:pt idx="206">
                  <c:v>6.5846153846153852</c:v>
                </c:pt>
                <c:pt idx="207">
                  <c:v>6.5846153846153852</c:v>
                </c:pt>
                <c:pt idx="208">
                  <c:v>6.5846153846153852</c:v>
                </c:pt>
                <c:pt idx="209">
                  <c:v>6.5846153846153852</c:v>
                </c:pt>
                <c:pt idx="210">
                  <c:v>6.5846153846153852</c:v>
                </c:pt>
                <c:pt idx="211">
                  <c:v>6.5846153846153852</c:v>
                </c:pt>
                <c:pt idx="212">
                  <c:v>6.5846153846153852</c:v>
                </c:pt>
                <c:pt idx="213">
                  <c:v>6.5846153846153852</c:v>
                </c:pt>
                <c:pt idx="214">
                  <c:v>6.5846153846153852</c:v>
                </c:pt>
                <c:pt idx="215">
                  <c:v>6.5846153846153852</c:v>
                </c:pt>
                <c:pt idx="216">
                  <c:v>6.5846153846153852</c:v>
                </c:pt>
                <c:pt idx="217">
                  <c:v>6.5846153846153852</c:v>
                </c:pt>
                <c:pt idx="218">
                  <c:v>6.5846153846153852</c:v>
                </c:pt>
                <c:pt idx="219">
                  <c:v>6.5846153846153852</c:v>
                </c:pt>
                <c:pt idx="220">
                  <c:v>6.5846153846153852</c:v>
                </c:pt>
                <c:pt idx="221">
                  <c:v>6.5846153846153852</c:v>
                </c:pt>
                <c:pt idx="222">
                  <c:v>6.5846153846153852</c:v>
                </c:pt>
                <c:pt idx="223">
                  <c:v>6.5846153846153852</c:v>
                </c:pt>
                <c:pt idx="224">
                  <c:v>6.5846153846153852</c:v>
                </c:pt>
                <c:pt idx="225">
                  <c:v>6.5846153846153852</c:v>
                </c:pt>
                <c:pt idx="226">
                  <c:v>6.5846153846153852</c:v>
                </c:pt>
                <c:pt idx="227">
                  <c:v>6.5846153846153852</c:v>
                </c:pt>
                <c:pt idx="228">
                  <c:v>6.5846153846153852</c:v>
                </c:pt>
                <c:pt idx="229">
                  <c:v>6.5846153846153852</c:v>
                </c:pt>
                <c:pt idx="230">
                  <c:v>6.5846153846153852</c:v>
                </c:pt>
                <c:pt idx="231">
                  <c:v>6.5846153846153852</c:v>
                </c:pt>
                <c:pt idx="232">
                  <c:v>6.5846153846153852</c:v>
                </c:pt>
                <c:pt idx="233">
                  <c:v>6.5846153846153852</c:v>
                </c:pt>
                <c:pt idx="234">
                  <c:v>6.5846153846153852</c:v>
                </c:pt>
                <c:pt idx="235">
                  <c:v>6.5846153846153852</c:v>
                </c:pt>
                <c:pt idx="236">
                  <c:v>6.5846153846153852</c:v>
                </c:pt>
                <c:pt idx="237">
                  <c:v>6.5846153846153852</c:v>
                </c:pt>
                <c:pt idx="238">
                  <c:v>6.5846153846153852</c:v>
                </c:pt>
                <c:pt idx="239">
                  <c:v>6.5846153846153852</c:v>
                </c:pt>
                <c:pt idx="240">
                  <c:v>7.8615384615384603</c:v>
                </c:pt>
                <c:pt idx="241">
                  <c:v>7.8615384615384603</c:v>
                </c:pt>
                <c:pt idx="242">
                  <c:v>7.8615384615384603</c:v>
                </c:pt>
                <c:pt idx="243">
                  <c:v>7.8615384615384603</c:v>
                </c:pt>
                <c:pt idx="244">
                  <c:v>7.8615384615384603</c:v>
                </c:pt>
                <c:pt idx="245">
                  <c:v>7.8615384615384603</c:v>
                </c:pt>
                <c:pt idx="246">
                  <c:v>7.8615384615384603</c:v>
                </c:pt>
                <c:pt idx="247">
                  <c:v>7.8615384615384603</c:v>
                </c:pt>
                <c:pt idx="248">
                  <c:v>7.8615384615384603</c:v>
                </c:pt>
                <c:pt idx="249">
                  <c:v>7.8615384615384603</c:v>
                </c:pt>
                <c:pt idx="250">
                  <c:v>7.8615384615384603</c:v>
                </c:pt>
                <c:pt idx="251">
                  <c:v>7.8615384615384603</c:v>
                </c:pt>
                <c:pt idx="252">
                  <c:v>7.8615384615384603</c:v>
                </c:pt>
                <c:pt idx="253">
                  <c:v>7.8615384615384603</c:v>
                </c:pt>
                <c:pt idx="254">
                  <c:v>7.8615384615384603</c:v>
                </c:pt>
                <c:pt idx="255">
                  <c:v>7.8615384615384603</c:v>
                </c:pt>
                <c:pt idx="256">
                  <c:v>7.8615384615384603</c:v>
                </c:pt>
                <c:pt idx="257">
                  <c:v>7.8615384615384603</c:v>
                </c:pt>
                <c:pt idx="258">
                  <c:v>7.8615384615384603</c:v>
                </c:pt>
                <c:pt idx="259">
                  <c:v>7.8615384615384603</c:v>
                </c:pt>
                <c:pt idx="260">
                  <c:v>7.8615384615384603</c:v>
                </c:pt>
                <c:pt idx="261">
                  <c:v>7.8615384615384603</c:v>
                </c:pt>
                <c:pt idx="262">
                  <c:v>7.8615384615384603</c:v>
                </c:pt>
                <c:pt idx="263">
                  <c:v>7.8615384615384603</c:v>
                </c:pt>
                <c:pt idx="264">
                  <c:v>7.8615384615384603</c:v>
                </c:pt>
                <c:pt idx="265">
                  <c:v>7.8615384615384603</c:v>
                </c:pt>
                <c:pt idx="266">
                  <c:v>7.8615384615384603</c:v>
                </c:pt>
                <c:pt idx="267">
                  <c:v>7.8615384615384603</c:v>
                </c:pt>
                <c:pt idx="268">
                  <c:v>7.8615384615384603</c:v>
                </c:pt>
                <c:pt idx="269">
                  <c:v>7.8615384615384603</c:v>
                </c:pt>
                <c:pt idx="270">
                  <c:v>7.8615384615384603</c:v>
                </c:pt>
                <c:pt idx="271">
                  <c:v>7.8615384615384603</c:v>
                </c:pt>
                <c:pt idx="272">
                  <c:v>7.8615384615384603</c:v>
                </c:pt>
                <c:pt idx="273">
                  <c:v>7.8615384615384603</c:v>
                </c:pt>
                <c:pt idx="274">
                  <c:v>7.8615384615384603</c:v>
                </c:pt>
                <c:pt idx="275">
                  <c:v>7.8615384615384603</c:v>
                </c:pt>
                <c:pt idx="276">
                  <c:v>7.8615384615384603</c:v>
                </c:pt>
                <c:pt idx="277">
                  <c:v>7.8615384615384603</c:v>
                </c:pt>
                <c:pt idx="278">
                  <c:v>7.8615384615384603</c:v>
                </c:pt>
                <c:pt idx="279">
                  <c:v>7.8615384615384603</c:v>
                </c:pt>
                <c:pt idx="280">
                  <c:v>9.1384615384615362</c:v>
                </c:pt>
                <c:pt idx="281">
                  <c:v>9.1384615384615362</c:v>
                </c:pt>
                <c:pt idx="282">
                  <c:v>9.1384615384615362</c:v>
                </c:pt>
                <c:pt idx="283">
                  <c:v>9.1384615384615362</c:v>
                </c:pt>
                <c:pt idx="284">
                  <c:v>9.1384615384615362</c:v>
                </c:pt>
                <c:pt idx="285">
                  <c:v>9.1384615384615362</c:v>
                </c:pt>
                <c:pt idx="286">
                  <c:v>9.1384615384615362</c:v>
                </c:pt>
                <c:pt idx="287">
                  <c:v>9.1384615384615362</c:v>
                </c:pt>
                <c:pt idx="288">
                  <c:v>9.1384615384615362</c:v>
                </c:pt>
                <c:pt idx="289">
                  <c:v>9.1384615384615362</c:v>
                </c:pt>
                <c:pt idx="290">
                  <c:v>9.1384615384615362</c:v>
                </c:pt>
                <c:pt idx="291">
                  <c:v>9.1384615384615362</c:v>
                </c:pt>
                <c:pt idx="292">
                  <c:v>9.1384615384615362</c:v>
                </c:pt>
                <c:pt idx="293">
                  <c:v>9.1384615384615362</c:v>
                </c:pt>
                <c:pt idx="294">
                  <c:v>9.1384615384615362</c:v>
                </c:pt>
                <c:pt idx="295">
                  <c:v>9.1384615384615362</c:v>
                </c:pt>
                <c:pt idx="296">
                  <c:v>9.1384615384615362</c:v>
                </c:pt>
                <c:pt idx="297">
                  <c:v>9.1384615384615362</c:v>
                </c:pt>
                <c:pt idx="298">
                  <c:v>9.1384615384615362</c:v>
                </c:pt>
                <c:pt idx="299">
                  <c:v>9.1384615384615362</c:v>
                </c:pt>
                <c:pt idx="300">
                  <c:v>9.1384615384615362</c:v>
                </c:pt>
                <c:pt idx="301">
                  <c:v>9.1384615384615362</c:v>
                </c:pt>
                <c:pt idx="302">
                  <c:v>9.1384615384615362</c:v>
                </c:pt>
                <c:pt idx="303">
                  <c:v>9.1384615384615362</c:v>
                </c:pt>
                <c:pt idx="304">
                  <c:v>9.1384615384615362</c:v>
                </c:pt>
                <c:pt idx="305">
                  <c:v>9.1384615384615362</c:v>
                </c:pt>
                <c:pt idx="306">
                  <c:v>9.1384615384615362</c:v>
                </c:pt>
                <c:pt idx="307">
                  <c:v>9.1384615384615362</c:v>
                </c:pt>
                <c:pt idx="308">
                  <c:v>9.1384615384615362</c:v>
                </c:pt>
                <c:pt idx="309">
                  <c:v>9.1384615384615362</c:v>
                </c:pt>
                <c:pt idx="310">
                  <c:v>9.1384615384615362</c:v>
                </c:pt>
                <c:pt idx="311">
                  <c:v>9.1384615384615362</c:v>
                </c:pt>
                <c:pt idx="312">
                  <c:v>9.1384615384615362</c:v>
                </c:pt>
                <c:pt idx="313">
                  <c:v>9.1384615384615362</c:v>
                </c:pt>
                <c:pt idx="314">
                  <c:v>9.1384615384615362</c:v>
                </c:pt>
                <c:pt idx="315">
                  <c:v>9.1384615384615362</c:v>
                </c:pt>
                <c:pt idx="316">
                  <c:v>9.1384615384615362</c:v>
                </c:pt>
                <c:pt idx="317">
                  <c:v>9.1384615384615362</c:v>
                </c:pt>
                <c:pt idx="318">
                  <c:v>9.1384615384615362</c:v>
                </c:pt>
                <c:pt idx="319">
                  <c:v>9.1384615384615362</c:v>
                </c:pt>
                <c:pt idx="320">
                  <c:v>10.415384615384614</c:v>
                </c:pt>
                <c:pt idx="321">
                  <c:v>10.415384615384614</c:v>
                </c:pt>
                <c:pt idx="322">
                  <c:v>10.415384615384614</c:v>
                </c:pt>
                <c:pt idx="323">
                  <c:v>10.415384615384614</c:v>
                </c:pt>
                <c:pt idx="324">
                  <c:v>10.415384615384614</c:v>
                </c:pt>
                <c:pt idx="325">
                  <c:v>10.415384615384614</c:v>
                </c:pt>
                <c:pt idx="326">
                  <c:v>10.415384615384614</c:v>
                </c:pt>
                <c:pt idx="327">
                  <c:v>10.415384615384614</c:v>
                </c:pt>
                <c:pt idx="328">
                  <c:v>10.415384615384614</c:v>
                </c:pt>
                <c:pt idx="329">
                  <c:v>10.415384615384614</c:v>
                </c:pt>
                <c:pt idx="330">
                  <c:v>10.415384615384614</c:v>
                </c:pt>
                <c:pt idx="331">
                  <c:v>10.415384615384614</c:v>
                </c:pt>
                <c:pt idx="332">
                  <c:v>10.415384615384614</c:v>
                </c:pt>
                <c:pt idx="333">
                  <c:v>10.415384615384614</c:v>
                </c:pt>
                <c:pt idx="334">
                  <c:v>10.415384615384614</c:v>
                </c:pt>
                <c:pt idx="335">
                  <c:v>10.415384615384614</c:v>
                </c:pt>
                <c:pt idx="336">
                  <c:v>10.415384615384614</c:v>
                </c:pt>
                <c:pt idx="337">
                  <c:v>10.415384615384614</c:v>
                </c:pt>
                <c:pt idx="338">
                  <c:v>10.415384615384614</c:v>
                </c:pt>
                <c:pt idx="339">
                  <c:v>10.415384615384614</c:v>
                </c:pt>
                <c:pt idx="340">
                  <c:v>10.415384615384614</c:v>
                </c:pt>
                <c:pt idx="341">
                  <c:v>10.415384615384614</c:v>
                </c:pt>
                <c:pt idx="342">
                  <c:v>10.415384615384614</c:v>
                </c:pt>
                <c:pt idx="343">
                  <c:v>10.415384615384614</c:v>
                </c:pt>
                <c:pt idx="344">
                  <c:v>10.415384615384614</c:v>
                </c:pt>
                <c:pt idx="345">
                  <c:v>10.415384615384614</c:v>
                </c:pt>
                <c:pt idx="346">
                  <c:v>10.415384615384614</c:v>
                </c:pt>
                <c:pt idx="347">
                  <c:v>10.415384615384614</c:v>
                </c:pt>
                <c:pt idx="348">
                  <c:v>10.415384615384614</c:v>
                </c:pt>
                <c:pt idx="349">
                  <c:v>10.415384615384614</c:v>
                </c:pt>
                <c:pt idx="350">
                  <c:v>10.415384615384614</c:v>
                </c:pt>
                <c:pt idx="351">
                  <c:v>10.415384615384614</c:v>
                </c:pt>
                <c:pt idx="352">
                  <c:v>10.415384615384614</c:v>
                </c:pt>
                <c:pt idx="353">
                  <c:v>10.415384615384614</c:v>
                </c:pt>
                <c:pt idx="354">
                  <c:v>10.415384615384614</c:v>
                </c:pt>
                <c:pt idx="355">
                  <c:v>10.415384615384614</c:v>
                </c:pt>
                <c:pt idx="356">
                  <c:v>10.415384615384614</c:v>
                </c:pt>
                <c:pt idx="357">
                  <c:v>10.415384615384614</c:v>
                </c:pt>
                <c:pt idx="358">
                  <c:v>10.415384615384614</c:v>
                </c:pt>
                <c:pt idx="359">
                  <c:v>10.415384615384614</c:v>
                </c:pt>
                <c:pt idx="360">
                  <c:v>11.692307692307692</c:v>
                </c:pt>
                <c:pt idx="361">
                  <c:v>11.692307692307692</c:v>
                </c:pt>
                <c:pt idx="362">
                  <c:v>11.692307692307692</c:v>
                </c:pt>
                <c:pt idx="363">
                  <c:v>11.692307692307692</c:v>
                </c:pt>
                <c:pt idx="364">
                  <c:v>11.692307692307692</c:v>
                </c:pt>
                <c:pt idx="365">
                  <c:v>11.692307692307692</c:v>
                </c:pt>
                <c:pt idx="366">
                  <c:v>11.692307692307692</c:v>
                </c:pt>
                <c:pt idx="367">
                  <c:v>11.692307692307692</c:v>
                </c:pt>
                <c:pt idx="368">
                  <c:v>11.692307692307692</c:v>
                </c:pt>
                <c:pt idx="369">
                  <c:v>11.692307692307692</c:v>
                </c:pt>
                <c:pt idx="370">
                  <c:v>11.692307692307692</c:v>
                </c:pt>
                <c:pt idx="371">
                  <c:v>11.692307692307692</c:v>
                </c:pt>
                <c:pt idx="372">
                  <c:v>11.692307692307692</c:v>
                </c:pt>
                <c:pt idx="373">
                  <c:v>11.692307692307692</c:v>
                </c:pt>
                <c:pt idx="374">
                  <c:v>11.692307692307692</c:v>
                </c:pt>
                <c:pt idx="375">
                  <c:v>11.692307692307692</c:v>
                </c:pt>
                <c:pt idx="376">
                  <c:v>11.692307692307692</c:v>
                </c:pt>
                <c:pt idx="377">
                  <c:v>11.692307692307692</c:v>
                </c:pt>
                <c:pt idx="378">
                  <c:v>11.692307692307692</c:v>
                </c:pt>
                <c:pt idx="379">
                  <c:v>11.692307692307692</c:v>
                </c:pt>
                <c:pt idx="380">
                  <c:v>11.692307692307692</c:v>
                </c:pt>
                <c:pt idx="381">
                  <c:v>11.692307692307692</c:v>
                </c:pt>
                <c:pt idx="382">
                  <c:v>11.692307692307692</c:v>
                </c:pt>
                <c:pt idx="383">
                  <c:v>11.692307692307692</c:v>
                </c:pt>
                <c:pt idx="384">
                  <c:v>11.692307692307692</c:v>
                </c:pt>
                <c:pt idx="385">
                  <c:v>11.692307692307692</c:v>
                </c:pt>
                <c:pt idx="386">
                  <c:v>11.692307692307692</c:v>
                </c:pt>
                <c:pt idx="387">
                  <c:v>11.692307692307692</c:v>
                </c:pt>
                <c:pt idx="388">
                  <c:v>11.692307692307692</c:v>
                </c:pt>
                <c:pt idx="389">
                  <c:v>11.692307692307692</c:v>
                </c:pt>
                <c:pt idx="390">
                  <c:v>11.692307692307692</c:v>
                </c:pt>
                <c:pt idx="391">
                  <c:v>11.692307692307692</c:v>
                </c:pt>
                <c:pt idx="392">
                  <c:v>11.692307692307692</c:v>
                </c:pt>
                <c:pt idx="393">
                  <c:v>11.692307692307692</c:v>
                </c:pt>
                <c:pt idx="394">
                  <c:v>11.692307692307692</c:v>
                </c:pt>
                <c:pt idx="395">
                  <c:v>11.692307692307692</c:v>
                </c:pt>
                <c:pt idx="396">
                  <c:v>11.692307692307692</c:v>
                </c:pt>
                <c:pt idx="397">
                  <c:v>11.692307692307692</c:v>
                </c:pt>
                <c:pt idx="398">
                  <c:v>11.692307692307692</c:v>
                </c:pt>
                <c:pt idx="399">
                  <c:v>11.692307692307692</c:v>
                </c:pt>
                <c:pt idx="400">
                  <c:v>12.969230769230769</c:v>
                </c:pt>
                <c:pt idx="401">
                  <c:v>12.969230769230769</c:v>
                </c:pt>
                <c:pt idx="402">
                  <c:v>12.969230769230769</c:v>
                </c:pt>
                <c:pt idx="403">
                  <c:v>12.969230769230769</c:v>
                </c:pt>
                <c:pt idx="404">
                  <c:v>12.969230769230769</c:v>
                </c:pt>
                <c:pt idx="405">
                  <c:v>12.969230769230769</c:v>
                </c:pt>
                <c:pt idx="406">
                  <c:v>12.969230769230769</c:v>
                </c:pt>
                <c:pt idx="407">
                  <c:v>12.969230769230769</c:v>
                </c:pt>
                <c:pt idx="408">
                  <c:v>12.969230769230769</c:v>
                </c:pt>
                <c:pt idx="409">
                  <c:v>12.969230769230769</c:v>
                </c:pt>
                <c:pt idx="410">
                  <c:v>12.969230769230769</c:v>
                </c:pt>
                <c:pt idx="411">
                  <c:v>12.969230769230769</c:v>
                </c:pt>
                <c:pt idx="412">
                  <c:v>12.969230769230769</c:v>
                </c:pt>
                <c:pt idx="413">
                  <c:v>12.969230769230769</c:v>
                </c:pt>
                <c:pt idx="414">
                  <c:v>12.969230769230769</c:v>
                </c:pt>
                <c:pt idx="415">
                  <c:v>12.969230769230769</c:v>
                </c:pt>
                <c:pt idx="416">
                  <c:v>12.969230769230769</c:v>
                </c:pt>
                <c:pt idx="417">
                  <c:v>12.969230769230769</c:v>
                </c:pt>
                <c:pt idx="418">
                  <c:v>12.969230769230769</c:v>
                </c:pt>
                <c:pt idx="419">
                  <c:v>12.969230769230769</c:v>
                </c:pt>
                <c:pt idx="420">
                  <c:v>12.969230769230769</c:v>
                </c:pt>
                <c:pt idx="421">
                  <c:v>12.969230769230769</c:v>
                </c:pt>
                <c:pt idx="422">
                  <c:v>12.969230769230769</c:v>
                </c:pt>
                <c:pt idx="423">
                  <c:v>12.969230769230769</c:v>
                </c:pt>
                <c:pt idx="424">
                  <c:v>12.969230769230769</c:v>
                </c:pt>
                <c:pt idx="425">
                  <c:v>12.969230769230769</c:v>
                </c:pt>
                <c:pt idx="426">
                  <c:v>12.969230769230769</c:v>
                </c:pt>
                <c:pt idx="427">
                  <c:v>12.969230769230769</c:v>
                </c:pt>
                <c:pt idx="428">
                  <c:v>12.969230769230769</c:v>
                </c:pt>
                <c:pt idx="429">
                  <c:v>12.969230769230769</c:v>
                </c:pt>
                <c:pt idx="430">
                  <c:v>12.969230769230769</c:v>
                </c:pt>
                <c:pt idx="431">
                  <c:v>12.969230769230769</c:v>
                </c:pt>
                <c:pt idx="432">
                  <c:v>12.969230769230769</c:v>
                </c:pt>
                <c:pt idx="433">
                  <c:v>12.969230769230769</c:v>
                </c:pt>
                <c:pt idx="434">
                  <c:v>12.969230769230769</c:v>
                </c:pt>
                <c:pt idx="435">
                  <c:v>12.969230769230769</c:v>
                </c:pt>
                <c:pt idx="436">
                  <c:v>12.969230769230769</c:v>
                </c:pt>
                <c:pt idx="437">
                  <c:v>12.969230769230769</c:v>
                </c:pt>
                <c:pt idx="438">
                  <c:v>12.969230769230769</c:v>
                </c:pt>
                <c:pt idx="439">
                  <c:v>12.969230769230769</c:v>
                </c:pt>
                <c:pt idx="440">
                  <c:v>14.246153846153844</c:v>
                </c:pt>
                <c:pt idx="441">
                  <c:v>14.246153846153844</c:v>
                </c:pt>
                <c:pt idx="442">
                  <c:v>14.246153846153844</c:v>
                </c:pt>
                <c:pt idx="443">
                  <c:v>14.246153846153844</c:v>
                </c:pt>
                <c:pt idx="444">
                  <c:v>14.246153846153844</c:v>
                </c:pt>
                <c:pt idx="445">
                  <c:v>14.246153846153844</c:v>
                </c:pt>
                <c:pt idx="446">
                  <c:v>14.246153846153844</c:v>
                </c:pt>
                <c:pt idx="447">
                  <c:v>14.246153846153844</c:v>
                </c:pt>
                <c:pt idx="448">
                  <c:v>14.246153846153844</c:v>
                </c:pt>
                <c:pt idx="449">
                  <c:v>14.246153846153844</c:v>
                </c:pt>
                <c:pt idx="450">
                  <c:v>14.246153846153844</c:v>
                </c:pt>
                <c:pt idx="451">
                  <c:v>14.246153846153844</c:v>
                </c:pt>
                <c:pt idx="452">
                  <c:v>14.246153846153844</c:v>
                </c:pt>
                <c:pt idx="453">
                  <c:v>14.246153846153844</c:v>
                </c:pt>
                <c:pt idx="454">
                  <c:v>14.246153846153844</c:v>
                </c:pt>
                <c:pt idx="455">
                  <c:v>14.246153846153844</c:v>
                </c:pt>
                <c:pt idx="456">
                  <c:v>14.246153846153844</c:v>
                </c:pt>
                <c:pt idx="457">
                  <c:v>14.246153846153844</c:v>
                </c:pt>
                <c:pt idx="458">
                  <c:v>14.246153846153844</c:v>
                </c:pt>
                <c:pt idx="459">
                  <c:v>14.246153846153844</c:v>
                </c:pt>
                <c:pt idx="460">
                  <c:v>14.246153846153844</c:v>
                </c:pt>
                <c:pt idx="461">
                  <c:v>14.246153846153844</c:v>
                </c:pt>
                <c:pt idx="462">
                  <c:v>14.246153846153844</c:v>
                </c:pt>
                <c:pt idx="463">
                  <c:v>14.246153846153844</c:v>
                </c:pt>
                <c:pt idx="464">
                  <c:v>14.246153846153844</c:v>
                </c:pt>
                <c:pt idx="465">
                  <c:v>14.246153846153844</c:v>
                </c:pt>
                <c:pt idx="466">
                  <c:v>14.246153846153844</c:v>
                </c:pt>
                <c:pt idx="467">
                  <c:v>14.246153846153844</c:v>
                </c:pt>
                <c:pt idx="468">
                  <c:v>14.246153846153844</c:v>
                </c:pt>
                <c:pt idx="469">
                  <c:v>14.246153846153844</c:v>
                </c:pt>
                <c:pt idx="470">
                  <c:v>14.246153846153844</c:v>
                </c:pt>
                <c:pt idx="471">
                  <c:v>14.246153846153844</c:v>
                </c:pt>
                <c:pt idx="472">
                  <c:v>14.246153846153844</c:v>
                </c:pt>
                <c:pt idx="473">
                  <c:v>14.246153846153844</c:v>
                </c:pt>
                <c:pt idx="474">
                  <c:v>14.246153846153844</c:v>
                </c:pt>
                <c:pt idx="475">
                  <c:v>14.246153846153844</c:v>
                </c:pt>
                <c:pt idx="476">
                  <c:v>14.246153846153844</c:v>
                </c:pt>
                <c:pt idx="477">
                  <c:v>14.246153846153844</c:v>
                </c:pt>
                <c:pt idx="478">
                  <c:v>14.246153846153844</c:v>
                </c:pt>
                <c:pt idx="479">
                  <c:v>14.246153846153844</c:v>
                </c:pt>
                <c:pt idx="480">
                  <c:v>15.523076923076919</c:v>
                </c:pt>
                <c:pt idx="481">
                  <c:v>15.523076923076919</c:v>
                </c:pt>
                <c:pt idx="482">
                  <c:v>15.523076923076919</c:v>
                </c:pt>
                <c:pt idx="483">
                  <c:v>15.523076923076919</c:v>
                </c:pt>
                <c:pt idx="484">
                  <c:v>15.523076923076919</c:v>
                </c:pt>
                <c:pt idx="485">
                  <c:v>15.523076923076919</c:v>
                </c:pt>
                <c:pt idx="486">
                  <c:v>15.523076923076919</c:v>
                </c:pt>
                <c:pt idx="487">
                  <c:v>15.523076923076919</c:v>
                </c:pt>
                <c:pt idx="488">
                  <c:v>15.523076923076919</c:v>
                </c:pt>
                <c:pt idx="489">
                  <c:v>15.523076923076919</c:v>
                </c:pt>
                <c:pt idx="490">
                  <c:v>15.523076923076919</c:v>
                </c:pt>
                <c:pt idx="491">
                  <c:v>15.523076923076919</c:v>
                </c:pt>
                <c:pt idx="492">
                  <c:v>15.523076923076919</c:v>
                </c:pt>
                <c:pt idx="493">
                  <c:v>15.523076923076919</c:v>
                </c:pt>
                <c:pt idx="494">
                  <c:v>15.523076923076919</c:v>
                </c:pt>
                <c:pt idx="495">
                  <c:v>15.523076923076919</c:v>
                </c:pt>
                <c:pt idx="496">
                  <c:v>15.523076923076919</c:v>
                </c:pt>
                <c:pt idx="497">
                  <c:v>15.523076923076919</c:v>
                </c:pt>
                <c:pt idx="498">
                  <c:v>15.523076923076919</c:v>
                </c:pt>
                <c:pt idx="499">
                  <c:v>15.523076923076919</c:v>
                </c:pt>
                <c:pt idx="500">
                  <c:v>15.523076923076919</c:v>
                </c:pt>
                <c:pt idx="501">
                  <c:v>15.523076923076919</c:v>
                </c:pt>
                <c:pt idx="502">
                  <c:v>15.523076923076919</c:v>
                </c:pt>
                <c:pt idx="503">
                  <c:v>15.523076923076919</c:v>
                </c:pt>
                <c:pt idx="504">
                  <c:v>15.523076923076919</c:v>
                </c:pt>
                <c:pt idx="505">
                  <c:v>15.523076923076919</c:v>
                </c:pt>
                <c:pt idx="506">
                  <c:v>15.523076923076919</c:v>
                </c:pt>
                <c:pt idx="507">
                  <c:v>15.523076923076919</c:v>
                </c:pt>
                <c:pt idx="508">
                  <c:v>15.523076923076919</c:v>
                </c:pt>
                <c:pt idx="509">
                  <c:v>15.523076923076919</c:v>
                </c:pt>
                <c:pt idx="510">
                  <c:v>15.523076923076919</c:v>
                </c:pt>
                <c:pt idx="511">
                  <c:v>15.523076923076919</c:v>
                </c:pt>
                <c:pt idx="512">
                  <c:v>15.523076923076919</c:v>
                </c:pt>
                <c:pt idx="513">
                  <c:v>15.523076923076919</c:v>
                </c:pt>
                <c:pt idx="514">
                  <c:v>15.523076923076919</c:v>
                </c:pt>
                <c:pt idx="515">
                  <c:v>15.523076923076919</c:v>
                </c:pt>
                <c:pt idx="516">
                  <c:v>15.523076923076919</c:v>
                </c:pt>
                <c:pt idx="517">
                  <c:v>15.523076923076919</c:v>
                </c:pt>
                <c:pt idx="518">
                  <c:v>15.523076923076919</c:v>
                </c:pt>
                <c:pt idx="519">
                  <c:v>15.523076923076919</c:v>
                </c:pt>
                <c:pt idx="520">
                  <c:v>16.799999999999997</c:v>
                </c:pt>
                <c:pt idx="521">
                  <c:v>16.799999999999997</c:v>
                </c:pt>
                <c:pt idx="522">
                  <c:v>16.799999999999997</c:v>
                </c:pt>
                <c:pt idx="523">
                  <c:v>16.799999999999997</c:v>
                </c:pt>
                <c:pt idx="524">
                  <c:v>16.799999999999997</c:v>
                </c:pt>
                <c:pt idx="525">
                  <c:v>16.799999999999997</c:v>
                </c:pt>
                <c:pt idx="526">
                  <c:v>16.799999999999997</c:v>
                </c:pt>
                <c:pt idx="527">
                  <c:v>16.799999999999997</c:v>
                </c:pt>
                <c:pt idx="528">
                  <c:v>16.799999999999997</c:v>
                </c:pt>
                <c:pt idx="529">
                  <c:v>16.799999999999997</c:v>
                </c:pt>
                <c:pt idx="530">
                  <c:v>16.799999999999997</c:v>
                </c:pt>
                <c:pt idx="531">
                  <c:v>16.799999999999997</c:v>
                </c:pt>
                <c:pt idx="532">
                  <c:v>16.799999999999997</c:v>
                </c:pt>
                <c:pt idx="533">
                  <c:v>16.799999999999997</c:v>
                </c:pt>
                <c:pt idx="534">
                  <c:v>16.799999999999997</c:v>
                </c:pt>
                <c:pt idx="535">
                  <c:v>16.799999999999997</c:v>
                </c:pt>
                <c:pt idx="536">
                  <c:v>16.799999999999997</c:v>
                </c:pt>
                <c:pt idx="537">
                  <c:v>16.799999999999997</c:v>
                </c:pt>
                <c:pt idx="538">
                  <c:v>16.799999999999997</c:v>
                </c:pt>
                <c:pt idx="539">
                  <c:v>16.799999999999997</c:v>
                </c:pt>
                <c:pt idx="540">
                  <c:v>16.799999999999997</c:v>
                </c:pt>
                <c:pt idx="541">
                  <c:v>16.799999999999997</c:v>
                </c:pt>
                <c:pt idx="542">
                  <c:v>16.799999999999997</c:v>
                </c:pt>
                <c:pt idx="543">
                  <c:v>16.799999999999997</c:v>
                </c:pt>
                <c:pt idx="544">
                  <c:v>16.799999999999997</c:v>
                </c:pt>
                <c:pt idx="545">
                  <c:v>16.799999999999997</c:v>
                </c:pt>
                <c:pt idx="546">
                  <c:v>16.799999999999997</c:v>
                </c:pt>
                <c:pt idx="547">
                  <c:v>16.799999999999997</c:v>
                </c:pt>
                <c:pt idx="548">
                  <c:v>16.799999999999997</c:v>
                </c:pt>
                <c:pt idx="549">
                  <c:v>16.799999999999997</c:v>
                </c:pt>
                <c:pt idx="550">
                  <c:v>16.799999999999997</c:v>
                </c:pt>
                <c:pt idx="551">
                  <c:v>16.799999999999997</c:v>
                </c:pt>
                <c:pt idx="552">
                  <c:v>16.799999999999997</c:v>
                </c:pt>
                <c:pt idx="553">
                  <c:v>16.799999999999997</c:v>
                </c:pt>
                <c:pt idx="554">
                  <c:v>16.799999999999997</c:v>
                </c:pt>
                <c:pt idx="555">
                  <c:v>16.799999999999997</c:v>
                </c:pt>
                <c:pt idx="556">
                  <c:v>16.799999999999997</c:v>
                </c:pt>
                <c:pt idx="557">
                  <c:v>16.799999999999997</c:v>
                </c:pt>
                <c:pt idx="558">
                  <c:v>16.799999999999997</c:v>
                </c:pt>
                <c:pt idx="559">
                  <c:v>16.799999999999997</c:v>
                </c:pt>
                <c:pt idx="560">
                  <c:v>18.076923076923073</c:v>
                </c:pt>
                <c:pt idx="561">
                  <c:v>18.076923076923073</c:v>
                </c:pt>
                <c:pt idx="562">
                  <c:v>18.076923076923073</c:v>
                </c:pt>
                <c:pt idx="563">
                  <c:v>18.076923076923073</c:v>
                </c:pt>
                <c:pt idx="564">
                  <c:v>18.076923076923073</c:v>
                </c:pt>
                <c:pt idx="565">
                  <c:v>18.076923076923073</c:v>
                </c:pt>
                <c:pt idx="566">
                  <c:v>18.076923076923073</c:v>
                </c:pt>
                <c:pt idx="567">
                  <c:v>18.076923076923073</c:v>
                </c:pt>
                <c:pt idx="568">
                  <c:v>18.076923076923073</c:v>
                </c:pt>
                <c:pt idx="569">
                  <c:v>18.076923076923073</c:v>
                </c:pt>
                <c:pt idx="570">
                  <c:v>18.076923076923073</c:v>
                </c:pt>
                <c:pt idx="571">
                  <c:v>18.076923076923073</c:v>
                </c:pt>
                <c:pt idx="572">
                  <c:v>18.076923076923073</c:v>
                </c:pt>
                <c:pt idx="573">
                  <c:v>18.076923076923073</c:v>
                </c:pt>
                <c:pt idx="574">
                  <c:v>18.076923076923073</c:v>
                </c:pt>
                <c:pt idx="575">
                  <c:v>18.076923076923073</c:v>
                </c:pt>
                <c:pt idx="576">
                  <c:v>18.076923076923073</c:v>
                </c:pt>
                <c:pt idx="577">
                  <c:v>18.076923076923073</c:v>
                </c:pt>
                <c:pt idx="578">
                  <c:v>18.076923076923073</c:v>
                </c:pt>
                <c:pt idx="579">
                  <c:v>18.076923076923073</c:v>
                </c:pt>
                <c:pt idx="580">
                  <c:v>18.076923076923073</c:v>
                </c:pt>
                <c:pt idx="581">
                  <c:v>18.076923076923073</c:v>
                </c:pt>
                <c:pt idx="582">
                  <c:v>18.076923076923073</c:v>
                </c:pt>
                <c:pt idx="583">
                  <c:v>18.076923076923073</c:v>
                </c:pt>
                <c:pt idx="584">
                  <c:v>18.076923076923073</c:v>
                </c:pt>
                <c:pt idx="585">
                  <c:v>18.076923076923073</c:v>
                </c:pt>
                <c:pt idx="586">
                  <c:v>18.076923076923073</c:v>
                </c:pt>
                <c:pt idx="587">
                  <c:v>18.076923076923073</c:v>
                </c:pt>
                <c:pt idx="588">
                  <c:v>18.076923076923073</c:v>
                </c:pt>
                <c:pt idx="589">
                  <c:v>18.076923076923073</c:v>
                </c:pt>
                <c:pt idx="590">
                  <c:v>18.076923076923073</c:v>
                </c:pt>
                <c:pt idx="591">
                  <c:v>18.076923076923073</c:v>
                </c:pt>
                <c:pt idx="592">
                  <c:v>18.076923076923073</c:v>
                </c:pt>
                <c:pt idx="593">
                  <c:v>18.076923076923073</c:v>
                </c:pt>
                <c:pt idx="594">
                  <c:v>18.076923076923073</c:v>
                </c:pt>
                <c:pt idx="595">
                  <c:v>18.076923076923073</c:v>
                </c:pt>
                <c:pt idx="596">
                  <c:v>18.076923076923073</c:v>
                </c:pt>
                <c:pt idx="597">
                  <c:v>18.076923076923073</c:v>
                </c:pt>
                <c:pt idx="598">
                  <c:v>18.076923076923073</c:v>
                </c:pt>
                <c:pt idx="599">
                  <c:v>18.076923076923073</c:v>
                </c:pt>
                <c:pt idx="600">
                  <c:v>19.353846153846153</c:v>
                </c:pt>
                <c:pt idx="601">
                  <c:v>19.353846153846153</c:v>
                </c:pt>
                <c:pt idx="602">
                  <c:v>19.353846153846153</c:v>
                </c:pt>
                <c:pt idx="603">
                  <c:v>19.353846153846153</c:v>
                </c:pt>
                <c:pt idx="604">
                  <c:v>19.353846153846153</c:v>
                </c:pt>
                <c:pt idx="605">
                  <c:v>19.353846153846153</c:v>
                </c:pt>
                <c:pt idx="606">
                  <c:v>19.353846153846153</c:v>
                </c:pt>
                <c:pt idx="607">
                  <c:v>19.353846153846153</c:v>
                </c:pt>
                <c:pt idx="608">
                  <c:v>19.353846153846153</c:v>
                </c:pt>
                <c:pt idx="609">
                  <c:v>19.353846153846153</c:v>
                </c:pt>
                <c:pt idx="610">
                  <c:v>19.353846153846153</c:v>
                </c:pt>
                <c:pt idx="611">
                  <c:v>19.353846153846153</c:v>
                </c:pt>
                <c:pt idx="612">
                  <c:v>19.353846153846153</c:v>
                </c:pt>
                <c:pt idx="613">
                  <c:v>19.353846153846153</c:v>
                </c:pt>
                <c:pt idx="614">
                  <c:v>19.353846153846153</c:v>
                </c:pt>
                <c:pt idx="615">
                  <c:v>19.353846153846153</c:v>
                </c:pt>
                <c:pt idx="616">
                  <c:v>19.353846153846153</c:v>
                </c:pt>
                <c:pt idx="617">
                  <c:v>19.353846153846153</c:v>
                </c:pt>
                <c:pt idx="618">
                  <c:v>19.353846153846153</c:v>
                </c:pt>
                <c:pt idx="619">
                  <c:v>19.353846153846153</c:v>
                </c:pt>
                <c:pt idx="620">
                  <c:v>19.353846153846153</c:v>
                </c:pt>
                <c:pt idx="621">
                  <c:v>19.353846153846153</c:v>
                </c:pt>
                <c:pt idx="622">
                  <c:v>19.353846153846153</c:v>
                </c:pt>
                <c:pt idx="623">
                  <c:v>19.353846153846153</c:v>
                </c:pt>
                <c:pt idx="624">
                  <c:v>19.353846153846153</c:v>
                </c:pt>
                <c:pt idx="625">
                  <c:v>19.353846153846153</c:v>
                </c:pt>
                <c:pt idx="626">
                  <c:v>19.353846153846153</c:v>
                </c:pt>
                <c:pt idx="627">
                  <c:v>19.353846153846153</c:v>
                </c:pt>
                <c:pt idx="628">
                  <c:v>19.353846153846153</c:v>
                </c:pt>
                <c:pt idx="629">
                  <c:v>19.353846153846153</c:v>
                </c:pt>
                <c:pt idx="630">
                  <c:v>19.353846153846153</c:v>
                </c:pt>
                <c:pt idx="631">
                  <c:v>19.353846153846153</c:v>
                </c:pt>
                <c:pt idx="632">
                  <c:v>19.353846153846153</c:v>
                </c:pt>
                <c:pt idx="633">
                  <c:v>19.353846153846153</c:v>
                </c:pt>
                <c:pt idx="634">
                  <c:v>19.353846153846153</c:v>
                </c:pt>
                <c:pt idx="635">
                  <c:v>19.353846153846153</c:v>
                </c:pt>
                <c:pt idx="636">
                  <c:v>19.353846153846153</c:v>
                </c:pt>
                <c:pt idx="637">
                  <c:v>19.353846153846153</c:v>
                </c:pt>
                <c:pt idx="638">
                  <c:v>19.353846153846153</c:v>
                </c:pt>
                <c:pt idx="639">
                  <c:v>19.353846153846153</c:v>
                </c:pt>
                <c:pt idx="640">
                  <c:v>20.630769230769229</c:v>
                </c:pt>
                <c:pt idx="641">
                  <c:v>20.630769230769229</c:v>
                </c:pt>
                <c:pt idx="642">
                  <c:v>20.630769230769229</c:v>
                </c:pt>
                <c:pt idx="643">
                  <c:v>20.630769230769229</c:v>
                </c:pt>
                <c:pt idx="644">
                  <c:v>20.630769230769229</c:v>
                </c:pt>
                <c:pt idx="645">
                  <c:v>20.630769230769229</c:v>
                </c:pt>
                <c:pt idx="646">
                  <c:v>20.630769230769229</c:v>
                </c:pt>
                <c:pt idx="647">
                  <c:v>20.630769230769229</c:v>
                </c:pt>
                <c:pt idx="648">
                  <c:v>20.630769230769229</c:v>
                </c:pt>
                <c:pt idx="649">
                  <c:v>20.630769230769229</c:v>
                </c:pt>
                <c:pt idx="650">
                  <c:v>20.630769230769229</c:v>
                </c:pt>
                <c:pt idx="651">
                  <c:v>20.630769230769229</c:v>
                </c:pt>
                <c:pt idx="652">
                  <c:v>20.630769230769229</c:v>
                </c:pt>
                <c:pt idx="653">
                  <c:v>20.630769230769229</c:v>
                </c:pt>
                <c:pt idx="654">
                  <c:v>20.630769230769229</c:v>
                </c:pt>
                <c:pt idx="655">
                  <c:v>20.630769230769229</c:v>
                </c:pt>
                <c:pt idx="656">
                  <c:v>20.630769230769229</c:v>
                </c:pt>
                <c:pt idx="657">
                  <c:v>20.630769230769229</c:v>
                </c:pt>
                <c:pt idx="658">
                  <c:v>20.630769230769229</c:v>
                </c:pt>
                <c:pt idx="659">
                  <c:v>20.630769230769229</c:v>
                </c:pt>
                <c:pt idx="660">
                  <c:v>20.630769230769229</c:v>
                </c:pt>
                <c:pt idx="661">
                  <c:v>20.630769230769229</c:v>
                </c:pt>
                <c:pt idx="662">
                  <c:v>20.630769230769229</c:v>
                </c:pt>
                <c:pt idx="663">
                  <c:v>20.630769230769229</c:v>
                </c:pt>
                <c:pt idx="664">
                  <c:v>20.630769230769229</c:v>
                </c:pt>
                <c:pt idx="665">
                  <c:v>20.630769230769229</c:v>
                </c:pt>
                <c:pt idx="666">
                  <c:v>20.630769230769229</c:v>
                </c:pt>
                <c:pt idx="667">
                  <c:v>20.630769230769229</c:v>
                </c:pt>
                <c:pt idx="668">
                  <c:v>20.630769230769229</c:v>
                </c:pt>
                <c:pt idx="669">
                  <c:v>20.630769230769229</c:v>
                </c:pt>
                <c:pt idx="670">
                  <c:v>20.630769230769229</c:v>
                </c:pt>
                <c:pt idx="671">
                  <c:v>20.630769230769229</c:v>
                </c:pt>
                <c:pt idx="672">
                  <c:v>20.630769230769229</c:v>
                </c:pt>
                <c:pt idx="673">
                  <c:v>20.630769230769229</c:v>
                </c:pt>
                <c:pt idx="674">
                  <c:v>20.630769230769229</c:v>
                </c:pt>
                <c:pt idx="675">
                  <c:v>20.630769230769229</c:v>
                </c:pt>
                <c:pt idx="676">
                  <c:v>20.630769230769229</c:v>
                </c:pt>
                <c:pt idx="677">
                  <c:v>20.630769230769229</c:v>
                </c:pt>
                <c:pt idx="678">
                  <c:v>20.630769230769229</c:v>
                </c:pt>
                <c:pt idx="679">
                  <c:v>20.630769230769229</c:v>
                </c:pt>
                <c:pt idx="680">
                  <c:v>21.907692307692304</c:v>
                </c:pt>
                <c:pt idx="681">
                  <c:v>21.907692307692304</c:v>
                </c:pt>
                <c:pt idx="682">
                  <c:v>21.907692307692304</c:v>
                </c:pt>
                <c:pt idx="683">
                  <c:v>21.907692307692304</c:v>
                </c:pt>
                <c:pt idx="684">
                  <c:v>21.907692307692304</c:v>
                </c:pt>
                <c:pt idx="685">
                  <c:v>21.907692307692304</c:v>
                </c:pt>
                <c:pt idx="686">
                  <c:v>21.907692307692304</c:v>
                </c:pt>
                <c:pt idx="687">
                  <c:v>21.907692307692304</c:v>
                </c:pt>
                <c:pt idx="688">
                  <c:v>21.907692307692304</c:v>
                </c:pt>
                <c:pt idx="689">
                  <c:v>21.907692307692304</c:v>
                </c:pt>
                <c:pt idx="690">
                  <c:v>21.907692307692304</c:v>
                </c:pt>
                <c:pt idx="691">
                  <c:v>21.907692307692304</c:v>
                </c:pt>
                <c:pt idx="692">
                  <c:v>21.907692307692304</c:v>
                </c:pt>
                <c:pt idx="693">
                  <c:v>21.907692307692304</c:v>
                </c:pt>
                <c:pt idx="694">
                  <c:v>21.907692307692304</c:v>
                </c:pt>
                <c:pt idx="695">
                  <c:v>21.907692307692304</c:v>
                </c:pt>
                <c:pt idx="696">
                  <c:v>21.907692307692304</c:v>
                </c:pt>
                <c:pt idx="697">
                  <c:v>21.907692307692304</c:v>
                </c:pt>
                <c:pt idx="698">
                  <c:v>21.907692307692304</c:v>
                </c:pt>
                <c:pt idx="699">
                  <c:v>21.907692307692304</c:v>
                </c:pt>
                <c:pt idx="700">
                  <c:v>21.907692307692304</c:v>
                </c:pt>
                <c:pt idx="701">
                  <c:v>21.907692307692304</c:v>
                </c:pt>
                <c:pt idx="702">
                  <c:v>21.907692307692304</c:v>
                </c:pt>
                <c:pt idx="703">
                  <c:v>21.907692307692304</c:v>
                </c:pt>
                <c:pt idx="704">
                  <c:v>21.907692307692304</c:v>
                </c:pt>
                <c:pt idx="705">
                  <c:v>21.907692307692304</c:v>
                </c:pt>
                <c:pt idx="706">
                  <c:v>21.907692307692304</c:v>
                </c:pt>
                <c:pt idx="707">
                  <c:v>21.907692307692304</c:v>
                </c:pt>
                <c:pt idx="708">
                  <c:v>21.907692307692304</c:v>
                </c:pt>
                <c:pt idx="709">
                  <c:v>21.907692307692304</c:v>
                </c:pt>
                <c:pt idx="710">
                  <c:v>21.907692307692304</c:v>
                </c:pt>
                <c:pt idx="711">
                  <c:v>21.907692307692304</c:v>
                </c:pt>
                <c:pt idx="712">
                  <c:v>21.907692307692304</c:v>
                </c:pt>
                <c:pt idx="713">
                  <c:v>21.907692307692304</c:v>
                </c:pt>
                <c:pt idx="714">
                  <c:v>21.907692307692304</c:v>
                </c:pt>
                <c:pt idx="715">
                  <c:v>21.907692307692304</c:v>
                </c:pt>
                <c:pt idx="716">
                  <c:v>21.907692307692304</c:v>
                </c:pt>
                <c:pt idx="717">
                  <c:v>21.907692307692304</c:v>
                </c:pt>
                <c:pt idx="718">
                  <c:v>21.907692307692304</c:v>
                </c:pt>
                <c:pt idx="719">
                  <c:v>21.907692307692304</c:v>
                </c:pt>
                <c:pt idx="720">
                  <c:v>23.184615384615384</c:v>
                </c:pt>
                <c:pt idx="721">
                  <c:v>23.184615384615384</c:v>
                </c:pt>
                <c:pt idx="722">
                  <c:v>23.184615384615384</c:v>
                </c:pt>
                <c:pt idx="723">
                  <c:v>23.184615384615384</c:v>
                </c:pt>
                <c:pt idx="724">
                  <c:v>23.184615384615384</c:v>
                </c:pt>
                <c:pt idx="725">
                  <c:v>23.184615384615384</c:v>
                </c:pt>
                <c:pt idx="726">
                  <c:v>23.184615384615384</c:v>
                </c:pt>
                <c:pt idx="727">
                  <c:v>23.184615384615384</c:v>
                </c:pt>
                <c:pt idx="728">
                  <c:v>23.184615384615384</c:v>
                </c:pt>
                <c:pt idx="729">
                  <c:v>23.184615384615384</c:v>
                </c:pt>
                <c:pt idx="730">
                  <c:v>23.184615384615384</c:v>
                </c:pt>
                <c:pt idx="731">
                  <c:v>23.184615384615384</c:v>
                </c:pt>
                <c:pt idx="732">
                  <c:v>23.184615384615384</c:v>
                </c:pt>
                <c:pt idx="733">
                  <c:v>23.184615384615384</c:v>
                </c:pt>
                <c:pt idx="734">
                  <c:v>23.184615384615384</c:v>
                </c:pt>
                <c:pt idx="735">
                  <c:v>23.184615384615384</c:v>
                </c:pt>
                <c:pt idx="736">
                  <c:v>23.184615384615384</c:v>
                </c:pt>
                <c:pt idx="737">
                  <c:v>23.184615384615384</c:v>
                </c:pt>
                <c:pt idx="738">
                  <c:v>23.184615384615384</c:v>
                </c:pt>
                <c:pt idx="739">
                  <c:v>23.184615384615384</c:v>
                </c:pt>
                <c:pt idx="740">
                  <c:v>23.184615384615384</c:v>
                </c:pt>
                <c:pt idx="741">
                  <c:v>23.184615384615384</c:v>
                </c:pt>
                <c:pt idx="742">
                  <c:v>23.184615384615384</c:v>
                </c:pt>
                <c:pt idx="743">
                  <c:v>23.184615384615384</c:v>
                </c:pt>
                <c:pt idx="744">
                  <c:v>23.184615384615384</c:v>
                </c:pt>
                <c:pt idx="745">
                  <c:v>23.184615384615384</c:v>
                </c:pt>
                <c:pt idx="746">
                  <c:v>23.184615384615384</c:v>
                </c:pt>
                <c:pt idx="747">
                  <c:v>23.184615384615384</c:v>
                </c:pt>
                <c:pt idx="748">
                  <c:v>23.184615384615384</c:v>
                </c:pt>
                <c:pt idx="749">
                  <c:v>23.184615384615384</c:v>
                </c:pt>
                <c:pt idx="750">
                  <c:v>23.184615384615384</c:v>
                </c:pt>
                <c:pt idx="751">
                  <c:v>23.184615384615384</c:v>
                </c:pt>
                <c:pt idx="752">
                  <c:v>23.184615384615384</c:v>
                </c:pt>
                <c:pt idx="753">
                  <c:v>23.184615384615384</c:v>
                </c:pt>
                <c:pt idx="754">
                  <c:v>23.184615384615384</c:v>
                </c:pt>
                <c:pt idx="755">
                  <c:v>23.184615384615384</c:v>
                </c:pt>
                <c:pt idx="756">
                  <c:v>23.184615384615384</c:v>
                </c:pt>
                <c:pt idx="757">
                  <c:v>23.184615384615384</c:v>
                </c:pt>
                <c:pt idx="758">
                  <c:v>23.184615384615384</c:v>
                </c:pt>
                <c:pt idx="759">
                  <c:v>23.184615384615384</c:v>
                </c:pt>
                <c:pt idx="760">
                  <c:v>24.46153846153846</c:v>
                </c:pt>
                <c:pt idx="761">
                  <c:v>24.46153846153846</c:v>
                </c:pt>
                <c:pt idx="762">
                  <c:v>24.46153846153846</c:v>
                </c:pt>
                <c:pt idx="763">
                  <c:v>24.46153846153846</c:v>
                </c:pt>
                <c:pt idx="764">
                  <c:v>24.46153846153846</c:v>
                </c:pt>
                <c:pt idx="765">
                  <c:v>24.46153846153846</c:v>
                </c:pt>
                <c:pt idx="766">
                  <c:v>24.46153846153846</c:v>
                </c:pt>
                <c:pt idx="767">
                  <c:v>24.46153846153846</c:v>
                </c:pt>
                <c:pt idx="768">
                  <c:v>24.46153846153846</c:v>
                </c:pt>
                <c:pt idx="769">
                  <c:v>24.46153846153846</c:v>
                </c:pt>
                <c:pt idx="770">
                  <c:v>24.46153846153846</c:v>
                </c:pt>
                <c:pt idx="771">
                  <c:v>24.46153846153846</c:v>
                </c:pt>
                <c:pt idx="772">
                  <c:v>24.46153846153846</c:v>
                </c:pt>
                <c:pt idx="773">
                  <c:v>24.46153846153846</c:v>
                </c:pt>
                <c:pt idx="774">
                  <c:v>24.46153846153846</c:v>
                </c:pt>
                <c:pt idx="775">
                  <c:v>24.46153846153846</c:v>
                </c:pt>
                <c:pt idx="776">
                  <c:v>24.46153846153846</c:v>
                </c:pt>
                <c:pt idx="777">
                  <c:v>24.46153846153846</c:v>
                </c:pt>
                <c:pt idx="778">
                  <c:v>24.46153846153846</c:v>
                </c:pt>
                <c:pt idx="779">
                  <c:v>24.46153846153846</c:v>
                </c:pt>
                <c:pt idx="780">
                  <c:v>24.46153846153846</c:v>
                </c:pt>
                <c:pt idx="781">
                  <c:v>24.46153846153846</c:v>
                </c:pt>
                <c:pt idx="782">
                  <c:v>24.46153846153846</c:v>
                </c:pt>
                <c:pt idx="783">
                  <c:v>24.46153846153846</c:v>
                </c:pt>
                <c:pt idx="784">
                  <c:v>24.46153846153846</c:v>
                </c:pt>
                <c:pt idx="785">
                  <c:v>24.46153846153846</c:v>
                </c:pt>
                <c:pt idx="786">
                  <c:v>24.46153846153846</c:v>
                </c:pt>
                <c:pt idx="787">
                  <c:v>24.46153846153846</c:v>
                </c:pt>
                <c:pt idx="788">
                  <c:v>24.46153846153846</c:v>
                </c:pt>
                <c:pt idx="789">
                  <c:v>24.46153846153846</c:v>
                </c:pt>
                <c:pt idx="790">
                  <c:v>24.46153846153846</c:v>
                </c:pt>
                <c:pt idx="791">
                  <c:v>24.46153846153846</c:v>
                </c:pt>
                <c:pt idx="792">
                  <c:v>24.46153846153846</c:v>
                </c:pt>
                <c:pt idx="793">
                  <c:v>24.46153846153846</c:v>
                </c:pt>
                <c:pt idx="794">
                  <c:v>24.46153846153846</c:v>
                </c:pt>
                <c:pt idx="795">
                  <c:v>24.46153846153846</c:v>
                </c:pt>
                <c:pt idx="796">
                  <c:v>24.46153846153846</c:v>
                </c:pt>
                <c:pt idx="797">
                  <c:v>24.46153846153846</c:v>
                </c:pt>
                <c:pt idx="798">
                  <c:v>24.46153846153846</c:v>
                </c:pt>
                <c:pt idx="799">
                  <c:v>24.46153846153846</c:v>
                </c:pt>
                <c:pt idx="800">
                  <c:v>25.738461538461539</c:v>
                </c:pt>
                <c:pt idx="801">
                  <c:v>25.738461538461539</c:v>
                </c:pt>
                <c:pt idx="802">
                  <c:v>25.738461538461539</c:v>
                </c:pt>
                <c:pt idx="803">
                  <c:v>25.738461538461539</c:v>
                </c:pt>
                <c:pt idx="804">
                  <c:v>25.738461538461539</c:v>
                </c:pt>
                <c:pt idx="805">
                  <c:v>25.738461538461539</c:v>
                </c:pt>
                <c:pt idx="806">
                  <c:v>25.738461538461539</c:v>
                </c:pt>
                <c:pt idx="807">
                  <c:v>25.738461538461539</c:v>
                </c:pt>
                <c:pt idx="808">
                  <c:v>25.738461538461539</c:v>
                </c:pt>
                <c:pt idx="809">
                  <c:v>25.738461538461539</c:v>
                </c:pt>
                <c:pt idx="810">
                  <c:v>25.738461538461539</c:v>
                </c:pt>
                <c:pt idx="811">
                  <c:v>25.738461538461539</c:v>
                </c:pt>
                <c:pt idx="812">
                  <c:v>25.738461538461539</c:v>
                </c:pt>
                <c:pt idx="813">
                  <c:v>25.738461538461539</c:v>
                </c:pt>
                <c:pt idx="814">
                  <c:v>25.738461538461539</c:v>
                </c:pt>
                <c:pt idx="815">
                  <c:v>25.738461538461539</c:v>
                </c:pt>
                <c:pt idx="816">
                  <c:v>25.738461538461539</c:v>
                </c:pt>
                <c:pt idx="817">
                  <c:v>25.738461538461539</c:v>
                </c:pt>
                <c:pt idx="818">
                  <c:v>25.738461538461539</c:v>
                </c:pt>
                <c:pt idx="819">
                  <c:v>25.738461538461539</c:v>
                </c:pt>
                <c:pt idx="820">
                  <c:v>25.738461538461539</c:v>
                </c:pt>
                <c:pt idx="821">
                  <c:v>25.738461538461539</c:v>
                </c:pt>
                <c:pt idx="822">
                  <c:v>25.738461538461539</c:v>
                </c:pt>
                <c:pt idx="823">
                  <c:v>25.738461538461539</c:v>
                </c:pt>
                <c:pt idx="824">
                  <c:v>25.738461538461539</c:v>
                </c:pt>
                <c:pt idx="825">
                  <c:v>25.738461538461539</c:v>
                </c:pt>
                <c:pt idx="826">
                  <c:v>25.738461538461539</c:v>
                </c:pt>
                <c:pt idx="827">
                  <c:v>25.738461538461539</c:v>
                </c:pt>
                <c:pt idx="828">
                  <c:v>25.738461538461539</c:v>
                </c:pt>
                <c:pt idx="829">
                  <c:v>25.738461538461539</c:v>
                </c:pt>
                <c:pt idx="830">
                  <c:v>25.738461538461539</c:v>
                </c:pt>
                <c:pt idx="831">
                  <c:v>25.738461538461539</c:v>
                </c:pt>
                <c:pt idx="832">
                  <c:v>25.738461538461539</c:v>
                </c:pt>
                <c:pt idx="833">
                  <c:v>25.738461538461539</c:v>
                </c:pt>
                <c:pt idx="834">
                  <c:v>25.738461538461539</c:v>
                </c:pt>
                <c:pt idx="835">
                  <c:v>25.738461538461539</c:v>
                </c:pt>
                <c:pt idx="836">
                  <c:v>25.738461538461539</c:v>
                </c:pt>
                <c:pt idx="837">
                  <c:v>25.738461538461539</c:v>
                </c:pt>
                <c:pt idx="838">
                  <c:v>25.738461538461539</c:v>
                </c:pt>
                <c:pt idx="839">
                  <c:v>25.738461538461539</c:v>
                </c:pt>
                <c:pt idx="840">
                  <c:v>27.015384615384612</c:v>
                </c:pt>
                <c:pt idx="841">
                  <c:v>27.015384615384612</c:v>
                </c:pt>
                <c:pt idx="842">
                  <c:v>27.015384615384612</c:v>
                </c:pt>
                <c:pt idx="843">
                  <c:v>27.015384615384612</c:v>
                </c:pt>
                <c:pt idx="844">
                  <c:v>27.015384615384612</c:v>
                </c:pt>
                <c:pt idx="845">
                  <c:v>27.015384615384612</c:v>
                </c:pt>
                <c:pt idx="846">
                  <c:v>27.015384615384612</c:v>
                </c:pt>
                <c:pt idx="847">
                  <c:v>27.015384615384612</c:v>
                </c:pt>
                <c:pt idx="848">
                  <c:v>27.015384615384612</c:v>
                </c:pt>
                <c:pt idx="849">
                  <c:v>27.015384615384612</c:v>
                </c:pt>
                <c:pt idx="850">
                  <c:v>27.015384615384612</c:v>
                </c:pt>
                <c:pt idx="851">
                  <c:v>27.015384615384612</c:v>
                </c:pt>
                <c:pt idx="852">
                  <c:v>27.015384615384612</c:v>
                </c:pt>
                <c:pt idx="853">
                  <c:v>27.015384615384612</c:v>
                </c:pt>
                <c:pt idx="854">
                  <c:v>27.015384615384612</c:v>
                </c:pt>
                <c:pt idx="855">
                  <c:v>27.015384615384612</c:v>
                </c:pt>
                <c:pt idx="856">
                  <c:v>27.015384615384612</c:v>
                </c:pt>
                <c:pt idx="857">
                  <c:v>27.015384615384612</c:v>
                </c:pt>
                <c:pt idx="858">
                  <c:v>27.015384615384612</c:v>
                </c:pt>
                <c:pt idx="859">
                  <c:v>27.015384615384612</c:v>
                </c:pt>
                <c:pt idx="860">
                  <c:v>27.015384615384612</c:v>
                </c:pt>
                <c:pt idx="861">
                  <c:v>27.015384615384612</c:v>
                </c:pt>
                <c:pt idx="862">
                  <c:v>27.015384615384612</c:v>
                </c:pt>
                <c:pt idx="863">
                  <c:v>27.015384615384612</c:v>
                </c:pt>
                <c:pt idx="864">
                  <c:v>27.015384615384612</c:v>
                </c:pt>
                <c:pt idx="865">
                  <c:v>27.015384615384612</c:v>
                </c:pt>
                <c:pt idx="866">
                  <c:v>27.015384615384612</c:v>
                </c:pt>
                <c:pt idx="867">
                  <c:v>27.015384615384612</c:v>
                </c:pt>
                <c:pt idx="868">
                  <c:v>27.015384615384612</c:v>
                </c:pt>
                <c:pt idx="869">
                  <c:v>27.015384615384612</c:v>
                </c:pt>
                <c:pt idx="870">
                  <c:v>27.015384615384612</c:v>
                </c:pt>
                <c:pt idx="871">
                  <c:v>27.015384615384612</c:v>
                </c:pt>
                <c:pt idx="872">
                  <c:v>27.015384615384612</c:v>
                </c:pt>
                <c:pt idx="873">
                  <c:v>27.015384615384612</c:v>
                </c:pt>
                <c:pt idx="874">
                  <c:v>27.015384615384612</c:v>
                </c:pt>
                <c:pt idx="875">
                  <c:v>27.015384615384612</c:v>
                </c:pt>
                <c:pt idx="876">
                  <c:v>27.015384615384612</c:v>
                </c:pt>
                <c:pt idx="877">
                  <c:v>27.015384615384612</c:v>
                </c:pt>
                <c:pt idx="878">
                  <c:v>27.015384615384612</c:v>
                </c:pt>
                <c:pt idx="879">
                  <c:v>27.015384615384612</c:v>
                </c:pt>
                <c:pt idx="880">
                  <c:v>28.292307692307688</c:v>
                </c:pt>
                <c:pt idx="881">
                  <c:v>28.292307692307688</c:v>
                </c:pt>
                <c:pt idx="882">
                  <c:v>28.292307692307688</c:v>
                </c:pt>
                <c:pt idx="883">
                  <c:v>28.292307692307688</c:v>
                </c:pt>
                <c:pt idx="884">
                  <c:v>28.292307692307688</c:v>
                </c:pt>
                <c:pt idx="885">
                  <c:v>28.292307692307688</c:v>
                </c:pt>
                <c:pt idx="886">
                  <c:v>28.292307692307688</c:v>
                </c:pt>
                <c:pt idx="887">
                  <c:v>28.292307692307688</c:v>
                </c:pt>
                <c:pt idx="888">
                  <c:v>28.292307692307688</c:v>
                </c:pt>
                <c:pt idx="889">
                  <c:v>28.292307692307688</c:v>
                </c:pt>
                <c:pt idx="890">
                  <c:v>28.292307692307688</c:v>
                </c:pt>
                <c:pt idx="891">
                  <c:v>28.292307692307688</c:v>
                </c:pt>
                <c:pt idx="892">
                  <c:v>28.292307692307688</c:v>
                </c:pt>
                <c:pt idx="893">
                  <c:v>28.292307692307688</c:v>
                </c:pt>
                <c:pt idx="894">
                  <c:v>28.292307692307688</c:v>
                </c:pt>
                <c:pt idx="895">
                  <c:v>28.292307692307688</c:v>
                </c:pt>
                <c:pt idx="896">
                  <c:v>28.292307692307688</c:v>
                </c:pt>
                <c:pt idx="897">
                  <c:v>28.292307692307688</c:v>
                </c:pt>
                <c:pt idx="898">
                  <c:v>28.292307692307688</c:v>
                </c:pt>
                <c:pt idx="899">
                  <c:v>28.292307692307688</c:v>
                </c:pt>
                <c:pt idx="900">
                  <c:v>28.292307692307688</c:v>
                </c:pt>
                <c:pt idx="901">
                  <c:v>28.292307692307688</c:v>
                </c:pt>
                <c:pt idx="902">
                  <c:v>28.292307692307688</c:v>
                </c:pt>
                <c:pt idx="903">
                  <c:v>28.292307692307688</c:v>
                </c:pt>
                <c:pt idx="904">
                  <c:v>28.292307692307688</c:v>
                </c:pt>
                <c:pt idx="905">
                  <c:v>28.292307692307688</c:v>
                </c:pt>
                <c:pt idx="906">
                  <c:v>28.292307692307688</c:v>
                </c:pt>
                <c:pt idx="907">
                  <c:v>28.292307692307688</c:v>
                </c:pt>
                <c:pt idx="908">
                  <c:v>28.292307692307688</c:v>
                </c:pt>
                <c:pt idx="909">
                  <c:v>28.292307692307688</c:v>
                </c:pt>
                <c:pt idx="910">
                  <c:v>28.292307692307688</c:v>
                </c:pt>
                <c:pt idx="911">
                  <c:v>28.292307692307688</c:v>
                </c:pt>
                <c:pt idx="912">
                  <c:v>28.292307692307688</c:v>
                </c:pt>
                <c:pt idx="913">
                  <c:v>28.292307692307688</c:v>
                </c:pt>
                <c:pt idx="914">
                  <c:v>28.292307692307688</c:v>
                </c:pt>
                <c:pt idx="915">
                  <c:v>28.292307692307688</c:v>
                </c:pt>
                <c:pt idx="916">
                  <c:v>28.292307692307688</c:v>
                </c:pt>
                <c:pt idx="917">
                  <c:v>28.292307692307688</c:v>
                </c:pt>
                <c:pt idx="918">
                  <c:v>28.292307692307688</c:v>
                </c:pt>
                <c:pt idx="919">
                  <c:v>28.292307692307688</c:v>
                </c:pt>
                <c:pt idx="920">
                  <c:v>29.569230769230764</c:v>
                </c:pt>
                <c:pt idx="921">
                  <c:v>29.569230769230764</c:v>
                </c:pt>
                <c:pt idx="922">
                  <c:v>29.569230769230764</c:v>
                </c:pt>
                <c:pt idx="923">
                  <c:v>29.569230769230764</c:v>
                </c:pt>
                <c:pt idx="924">
                  <c:v>29.569230769230764</c:v>
                </c:pt>
                <c:pt idx="925">
                  <c:v>29.569230769230764</c:v>
                </c:pt>
                <c:pt idx="926">
                  <c:v>29.569230769230764</c:v>
                </c:pt>
                <c:pt idx="927">
                  <c:v>29.569230769230764</c:v>
                </c:pt>
                <c:pt idx="928">
                  <c:v>29.569230769230764</c:v>
                </c:pt>
                <c:pt idx="929">
                  <c:v>29.569230769230764</c:v>
                </c:pt>
                <c:pt idx="930">
                  <c:v>29.569230769230764</c:v>
                </c:pt>
                <c:pt idx="931">
                  <c:v>29.569230769230764</c:v>
                </c:pt>
                <c:pt idx="932">
                  <c:v>29.569230769230764</c:v>
                </c:pt>
                <c:pt idx="933">
                  <c:v>29.569230769230764</c:v>
                </c:pt>
                <c:pt idx="934">
                  <c:v>29.569230769230764</c:v>
                </c:pt>
                <c:pt idx="935">
                  <c:v>29.569230769230764</c:v>
                </c:pt>
                <c:pt idx="936">
                  <c:v>29.569230769230764</c:v>
                </c:pt>
                <c:pt idx="937">
                  <c:v>29.569230769230764</c:v>
                </c:pt>
                <c:pt idx="938">
                  <c:v>29.569230769230764</c:v>
                </c:pt>
                <c:pt idx="939">
                  <c:v>29.569230769230764</c:v>
                </c:pt>
                <c:pt idx="940">
                  <c:v>29.569230769230764</c:v>
                </c:pt>
                <c:pt idx="941">
                  <c:v>29.569230769230764</c:v>
                </c:pt>
                <c:pt idx="942">
                  <c:v>29.569230769230764</c:v>
                </c:pt>
                <c:pt idx="943">
                  <c:v>29.569230769230764</c:v>
                </c:pt>
                <c:pt idx="944">
                  <c:v>29.569230769230764</c:v>
                </c:pt>
                <c:pt idx="945">
                  <c:v>29.569230769230764</c:v>
                </c:pt>
                <c:pt idx="946">
                  <c:v>29.569230769230764</c:v>
                </c:pt>
                <c:pt idx="947">
                  <c:v>29.569230769230764</c:v>
                </c:pt>
                <c:pt idx="948">
                  <c:v>29.569230769230764</c:v>
                </c:pt>
                <c:pt idx="949">
                  <c:v>29.569230769230764</c:v>
                </c:pt>
                <c:pt idx="950">
                  <c:v>29.569230769230764</c:v>
                </c:pt>
                <c:pt idx="951">
                  <c:v>29.569230769230764</c:v>
                </c:pt>
                <c:pt idx="952">
                  <c:v>29.569230769230764</c:v>
                </c:pt>
                <c:pt idx="953">
                  <c:v>29.569230769230764</c:v>
                </c:pt>
                <c:pt idx="954">
                  <c:v>29.569230769230764</c:v>
                </c:pt>
                <c:pt idx="955">
                  <c:v>29.569230769230764</c:v>
                </c:pt>
                <c:pt idx="956">
                  <c:v>29.569230769230764</c:v>
                </c:pt>
                <c:pt idx="957">
                  <c:v>29.569230769230764</c:v>
                </c:pt>
                <c:pt idx="958">
                  <c:v>29.569230769230764</c:v>
                </c:pt>
                <c:pt idx="959">
                  <c:v>29.569230769230764</c:v>
                </c:pt>
                <c:pt idx="960">
                  <c:v>30.84615384615384</c:v>
                </c:pt>
                <c:pt idx="961">
                  <c:v>30.84615384615384</c:v>
                </c:pt>
                <c:pt idx="962">
                  <c:v>30.84615384615384</c:v>
                </c:pt>
                <c:pt idx="963">
                  <c:v>30.84615384615384</c:v>
                </c:pt>
                <c:pt idx="964">
                  <c:v>30.84615384615384</c:v>
                </c:pt>
                <c:pt idx="965">
                  <c:v>30.84615384615384</c:v>
                </c:pt>
                <c:pt idx="966">
                  <c:v>30.84615384615384</c:v>
                </c:pt>
                <c:pt idx="967">
                  <c:v>30.84615384615384</c:v>
                </c:pt>
                <c:pt idx="968">
                  <c:v>30.84615384615384</c:v>
                </c:pt>
                <c:pt idx="969">
                  <c:v>30.84615384615384</c:v>
                </c:pt>
                <c:pt idx="970">
                  <c:v>30.84615384615384</c:v>
                </c:pt>
                <c:pt idx="971">
                  <c:v>30.84615384615384</c:v>
                </c:pt>
                <c:pt idx="972">
                  <c:v>30.84615384615384</c:v>
                </c:pt>
                <c:pt idx="973">
                  <c:v>30.84615384615384</c:v>
                </c:pt>
                <c:pt idx="974">
                  <c:v>30.84615384615384</c:v>
                </c:pt>
                <c:pt idx="975">
                  <c:v>30.84615384615384</c:v>
                </c:pt>
                <c:pt idx="976">
                  <c:v>30.84615384615384</c:v>
                </c:pt>
                <c:pt idx="977">
                  <c:v>30.84615384615384</c:v>
                </c:pt>
                <c:pt idx="978">
                  <c:v>30.84615384615384</c:v>
                </c:pt>
                <c:pt idx="979">
                  <c:v>30.84615384615384</c:v>
                </c:pt>
                <c:pt idx="980">
                  <c:v>30.84615384615384</c:v>
                </c:pt>
                <c:pt idx="981">
                  <c:v>30.84615384615384</c:v>
                </c:pt>
                <c:pt idx="982">
                  <c:v>30.84615384615384</c:v>
                </c:pt>
                <c:pt idx="983">
                  <c:v>30.84615384615384</c:v>
                </c:pt>
                <c:pt idx="984">
                  <c:v>30.84615384615384</c:v>
                </c:pt>
                <c:pt idx="985">
                  <c:v>30.84615384615384</c:v>
                </c:pt>
                <c:pt idx="986">
                  <c:v>30.84615384615384</c:v>
                </c:pt>
                <c:pt idx="987">
                  <c:v>30.84615384615384</c:v>
                </c:pt>
                <c:pt idx="988">
                  <c:v>30.84615384615384</c:v>
                </c:pt>
                <c:pt idx="989">
                  <c:v>30.84615384615384</c:v>
                </c:pt>
                <c:pt idx="990">
                  <c:v>30.84615384615384</c:v>
                </c:pt>
                <c:pt idx="991">
                  <c:v>30.84615384615384</c:v>
                </c:pt>
                <c:pt idx="992">
                  <c:v>30.84615384615384</c:v>
                </c:pt>
                <c:pt idx="993">
                  <c:v>30.84615384615384</c:v>
                </c:pt>
                <c:pt idx="994">
                  <c:v>30.84615384615384</c:v>
                </c:pt>
                <c:pt idx="995">
                  <c:v>30.84615384615384</c:v>
                </c:pt>
                <c:pt idx="996">
                  <c:v>30.84615384615384</c:v>
                </c:pt>
                <c:pt idx="997">
                  <c:v>30.84615384615384</c:v>
                </c:pt>
                <c:pt idx="998">
                  <c:v>30.84615384615384</c:v>
                </c:pt>
                <c:pt idx="999">
                  <c:v>30.84615384615384</c:v>
                </c:pt>
                <c:pt idx="1000">
                  <c:v>32.123076923076923</c:v>
                </c:pt>
                <c:pt idx="1001">
                  <c:v>32.123076923076923</c:v>
                </c:pt>
                <c:pt idx="1002">
                  <c:v>32.123076923076923</c:v>
                </c:pt>
                <c:pt idx="1003">
                  <c:v>32.123076923076923</c:v>
                </c:pt>
                <c:pt idx="1004">
                  <c:v>32.123076923076923</c:v>
                </c:pt>
                <c:pt idx="1005">
                  <c:v>32.123076923076923</c:v>
                </c:pt>
                <c:pt idx="1006">
                  <c:v>32.123076923076923</c:v>
                </c:pt>
                <c:pt idx="1007">
                  <c:v>32.123076923076923</c:v>
                </c:pt>
                <c:pt idx="1008">
                  <c:v>32.123076923076923</c:v>
                </c:pt>
                <c:pt idx="1009">
                  <c:v>32.123076923076923</c:v>
                </c:pt>
                <c:pt idx="1010">
                  <c:v>32.123076923076923</c:v>
                </c:pt>
                <c:pt idx="1011">
                  <c:v>32.123076923076923</c:v>
                </c:pt>
                <c:pt idx="1012">
                  <c:v>32.123076923076923</c:v>
                </c:pt>
                <c:pt idx="1013">
                  <c:v>32.123076923076923</c:v>
                </c:pt>
                <c:pt idx="1014">
                  <c:v>32.123076923076923</c:v>
                </c:pt>
                <c:pt idx="1015">
                  <c:v>32.123076923076923</c:v>
                </c:pt>
                <c:pt idx="1016">
                  <c:v>32.123076923076923</c:v>
                </c:pt>
                <c:pt idx="1017">
                  <c:v>32.123076923076923</c:v>
                </c:pt>
                <c:pt idx="1018">
                  <c:v>32.123076923076923</c:v>
                </c:pt>
                <c:pt idx="1019">
                  <c:v>32.123076923076923</c:v>
                </c:pt>
                <c:pt idx="1020">
                  <c:v>32.123076923076923</c:v>
                </c:pt>
                <c:pt idx="1021">
                  <c:v>32.123076923076923</c:v>
                </c:pt>
                <c:pt idx="1022">
                  <c:v>32.123076923076923</c:v>
                </c:pt>
                <c:pt idx="1023">
                  <c:v>32.123076923076923</c:v>
                </c:pt>
                <c:pt idx="1024">
                  <c:v>32.123076923076923</c:v>
                </c:pt>
                <c:pt idx="1025">
                  <c:v>32.123076923076923</c:v>
                </c:pt>
                <c:pt idx="1026">
                  <c:v>32.123076923076923</c:v>
                </c:pt>
                <c:pt idx="1027">
                  <c:v>32.123076923076923</c:v>
                </c:pt>
                <c:pt idx="1028">
                  <c:v>32.123076923076923</c:v>
                </c:pt>
                <c:pt idx="1029">
                  <c:v>32.123076923076923</c:v>
                </c:pt>
                <c:pt idx="1030">
                  <c:v>32.123076923076923</c:v>
                </c:pt>
                <c:pt idx="1031">
                  <c:v>32.123076923076923</c:v>
                </c:pt>
                <c:pt idx="1032">
                  <c:v>32.123076923076923</c:v>
                </c:pt>
                <c:pt idx="1033">
                  <c:v>32.123076923076923</c:v>
                </c:pt>
                <c:pt idx="1034">
                  <c:v>32.123076923076923</c:v>
                </c:pt>
                <c:pt idx="1035">
                  <c:v>32.123076923076923</c:v>
                </c:pt>
                <c:pt idx="1036">
                  <c:v>32.123076923076923</c:v>
                </c:pt>
                <c:pt idx="1037">
                  <c:v>32.123076923076923</c:v>
                </c:pt>
                <c:pt idx="1038">
                  <c:v>32.123076923076923</c:v>
                </c:pt>
                <c:pt idx="1039">
                  <c:v>32.123076923076923</c:v>
                </c:pt>
                <c:pt idx="1040">
                  <c:v>33.4</c:v>
                </c:pt>
                <c:pt idx="1041">
                  <c:v>33.4</c:v>
                </c:pt>
                <c:pt idx="1042">
                  <c:v>33.4</c:v>
                </c:pt>
                <c:pt idx="1043">
                  <c:v>33.4</c:v>
                </c:pt>
                <c:pt idx="1044">
                  <c:v>33.4</c:v>
                </c:pt>
                <c:pt idx="1045">
                  <c:v>33.4</c:v>
                </c:pt>
                <c:pt idx="1046">
                  <c:v>33.4</c:v>
                </c:pt>
                <c:pt idx="1047">
                  <c:v>33.4</c:v>
                </c:pt>
                <c:pt idx="1048">
                  <c:v>33.4</c:v>
                </c:pt>
                <c:pt idx="1049">
                  <c:v>33.4</c:v>
                </c:pt>
                <c:pt idx="1050">
                  <c:v>33.4</c:v>
                </c:pt>
                <c:pt idx="1051">
                  <c:v>33.4</c:v>
                </c:pt>
                <c:pt idx="1052">
                  <c:v>33.4</c:v>
                </c:pt>
                <c:pt idx="1053">
                  <c:v>33.4</c:v>
                </c:pt>
                <c:pt idx="1054">
                  <c:v>33.4</c:v>
                </c:pt>
                <c:pt idx="1055">
                  <c:v>33.4</c:v>
                </c:pt>
                <c:pt idx="1056">
                  <c:v>33.4</c:v>
                </c:pt>
                <c:pt idx="1057">
                  <c:v>33.4</c:v>
                </c:pt>
                <c:pt idx="1058">
                  <c:v>33.4</c:v>
                </c:pt>
                <c:pt idx="1059">
                  <c:v>33.4</c:v>
                </c:pt>
                <c:pt idx="1060">
                  <c:v>33.4</c:v>
                </c:pt>
                <c:pt idx="1061">
                  <c:v>33.4</c:v>
                </c:pt>
                <c:pt idx="1062">
                  <c:v>33.4</c:v>
                </c:pt>
                <c:pt idx="1063">
                  <c:v>33.4</c:v>
                </c:pt>
                <c:pt idx="1064">
                  <c:v>33.4</c:v>
                </c:pt>
                <c:pt idx="1065">
                  <c:v>33.4</c:v>
                </c:pt>
                <c:pt idx="1066">
                  <c:v>33.4</c:v>
                </c:pt>
                <c:pt idx="1067">
                  <c:v>33.4</c:v>
                </c:pt>
                <c:pt idx="1068">
                  <c:v>33.4</c:v>
                </c:pt>
                <c:pt idx="1069">
                  <c:v>33.4</c:v>
                </c:pt>
                <c:pt idx="1070">
                  <c:v>33.4</c:v>
                </c:pt>
                <c:pt idx="1071">
                  <c:v>33.4</c:v>
                </c:pt>
                <c:pt idx="1072">
                  <c:v>33.4</c:v>
                </c:pt>
                <c:pt idx="1073">
                  <c:v>33.4</c:v>
                </c:pt>
                <c:pt idx="1074">
                  <c:v>33.4</c:v>
                </c:pt>
                <c:pt idx="1075">
                  <c:v>33.4</c:v>
                </c:pt>
                <c:pt idx="1076">
                  <c:v>33.4</c:v>
                </c:pt>
                <c:pt idx="1077">
                  <c:v>33.4</c:v>
                </c:pt>
                <c:pt idx="1078">
                  <c:v>33.4</c:v>
                </c:pt>
                <c:pt idx="1079">
                  <c:v>33.4</c:v>
                </c:pt>
                <c:pt idx="1080">
                  <c:v>34.676923076923075</c:v>
                </c:pt>
                <c:pt idx="1081">
                  <c:v>34.676923076923075</c:v>
                </c:pt>
                <c:pt idx="1082">
                  <c:v>34.676923076923075</c:v>
                </c:pt>
                <c:pt idx="1083">
                  <c:v>34.676923076923075</c:v>
                </c:pt>
                <c:pt idx="1084">
                  <c:v>34.676923076923075</c:v>
                </c:pt>
                <c:pt idx="1085">
                  <c:v>34.676923076923075</c:v>
                </c:pt>
                <c:pt idx="1086">
                  <c:v>34.676923076923075</c:v>
                </c:pt>
                <c:pt idx="1087">
                  <c:v>34.676923076923075</c:v>
                </c:pt>
                <c:pt idx="1088">
                  <c:v>34.676923076923075</c:v>
                </c:pt>
                <c:pt idx="1089">
                  <c:v>34.676923076923075</c:v>
                </c:pt>
                <c:pt idx="1090">
                  <c:v>34.676923076923075</c:v>
                </c:pt>
                <c:pt idx="1091">
                  <c:v>34.676923076923075</c:v>
                </c:pt>
                <c:pt idx="1092">
                  <c:v>34.676923076923075</c:v>
                </c:pt>
                <c:pt idx="1093">
                  <c:v>34.676923076923075</c:v>
                </c:pt>
                <c:pt idx="1094">
                  <c:v>34.676923076923075</c:v>
                </c:pt>
                <c:pt idx="1095">
                  <c:v>34.676923076923075</c:v>
                </c:pt>
                <c:pt idx="1096">
                  <c:v>34.676923076923075</c:v>
                </c:pt>
                <c:pt idx="1097">
                  <c:v>34.676923076923075</c:v>
                </c:pt>
                <c:pt idx="1098">
                  <c:v>34.676923076923075</c:v>
                </c:pt>
                <c:pt idx="1099">
                  <c:v>34.676923076923075</c:v>
                </c:pt>
                <c:pt idx="1100">
                  <c:v>34.676923076923075</c:v>
                </c:pt>
                <c:pt idx="1101">
                  <c:v>34.676923076923075</c:v>
                </c:pt>
                <c:pt idx="1102">
                  <c:v>34.676923076923075</c:v>
                </c:pt>
                <c:pt idx="1103">
                  <c:v>34.676923076923075</c:v>
                </c:pt>
                <c:pt idx="1104">
                  <c:v>34.676923076923075</c:v>
                </c:pt>
                <c:pt idx="1105">
                  <c:v>34.676923076923075</c:v>
                </c:pt>
                <c:pt idx="1106">
                  <c:v>34.676923076923075</c:v>
                </c:pt>
                <c:pt idx="1107">
                  <c:v>34.676923076923075</c:v>
                </c:pt>
                <c:pt idx="1108">
                  <c:v>34.676923076923075</c:v>
                </c:pt>
                <c:pt idx="1109">
                  <c:v>34.676923076923075</c:v>
                </c:pt>
                <c:pt idx="1110">
                  <c:v>34.676923076923075</c:v>
                </c:pt>
                <c:pt idx="1111">
                  <c:v>34.676923076923075</c:v>
                </c:pt>
                <c:pt idx="1112">
                  <c:v>34.676923076923075</c:v>
                </c:pt>
                <c:pt idx="1113">
                  <c:v>34.676923076923075</c:v>
                </c:pt>
                <c:pt idx="1114">
                  <c:v>34.676923076923075</c:v>
                </c:pt>
                <c:pt idx="1115">
                  <c:v>34.676923076923075</c:v>
                </c:pt>
                <c:pt idx="1116">
                  <c:v>34.676923076923075</c:v>
                </c:pt>
                <c:pt idx="1117">
                  <c:v>34.676923076923075</c:v>
                </c:pt>
                <c:pt idx="1118">
                  <c:v>34.676923076923075</c:v>
                </c:pt>
                <c:pt idx="1119">
                  <c:v>34.676923076923075</c:v>
                </c:pt>
                <c:pt idx="1120">
                  <c:v>35.95384615384615</c:v>
                </c:pt>
                <c:pt idx="1121">
                  <c:v>35.95384615384615</c:v>
                </c:pt>
                <c:pt idx="1122">
                  <c:v>35.95384615384615</c:v>
                </c:pt>
                <c:pt idx="1123">
                  <c:v>35.95384615384615</c:v>
                </c:pt>
                <c:pt idx="1124">
                  <c:v>35.95384615384615</c:v>
                </c:pt>
                <c:pt idx="1125">
                  <c:v>35.95384615384615</c:v>
                </c:pt>
                <c:pt idx="1126">
                  <c:v>35.95384615384615</c:v>
                </c:pt>
                <c:pt idx="1127">
                  <c:v>35.95384615384615</c:v>
                </c:pt>
                <c:pt idx="1128">
                  <c:v>35.95384615384615</c:v>
                </c:pt>
                <c:pt idx="1129">
                  <c:v>35.95384615384615</c:v>
                </c:pt>
                <c:pt idx="1130">
                  <c:v>35.95384615384615</c:v>
                </c:pt>
                <c:pt idx="1131">
                  <c:v>35.95384615384615</c:v>
                </c:pt>
                <c:pt idx="1132">
                  <c:v>35.95384615384615</c:v>
                </c:pt>
                <c:pt idx="1133">
                  <c:v>35.95384615384615</c:v>
                </c:pt>
                <c:pt idx="1134">
                  <c:v>35.95384615384615</c:v>
                </c:pt>
                <c:pt idx="1135">
                  <c:v>35.95384615384615</c:v>
                </c:pt>
                <c:pt idx="1136">
                  <c:v>35.95384615384615</c:v>
                </c:pt>
                <c:pt idx="1137">
                  <c:v>35.95384615384615</c:v>
                </c:pt>
                <c:pt idx="1138">
                  <c:v>35.95384615384615</c:v>
                </c:pt>
                <c:pt idx="1139">
                  <c:v>35.95384615384615</c:v>
                </c:pt>
                <c:pt idx="1140">
                  <c:v>35.95384615384615</c:v>
                </c:pt>
                <c:pt idx="1141">
                  <c:v>35.95384615384615</c:v>
                </c:pt>
                <c:pt idx="1142">
                  <c:v>35.95384615384615</c:v>
                </c:pt>
                <c:pt idx="1143">
                  <c:v>35.95384615384615</c:v>
                </c:pt>
                <c:pt idx="1144">
                  <c:v>35.95384615384615</c:v>
                </c:pt>
                <c:pt idx="1145">
                  <c:v>35.95384615384615</c:v>
                </c:pt>
                <c:pt idx="1146">
                  <c:v>35.95384615384615</c:v>
                </c:pt>
                <c:pt idx="1147">
                  <c:v>35.95384615384615</c:v>
                </c:pt>
                <c:pt idx="1148">
                  <c:v>35.95384615384615</c:v>
                </c:pt>
                <c:pt idx="1149">
                  <c:v>35.95384615384615</c:v>
                </c:pt>
                <c:pt idx="1150">
                  <c:v>35.95384615384615</c:v>
                </c:pt>
                <c:pt idx="1151">
                  <c:v>35.95384615384615</c:v>
                </c:pt>
                <c:pt idx="1152">
                  <c:v>35.95384615384615</c:v>
                </c:pt>
                <c:pt idx="1153">
                  <c:v>35.95384615384615</c:v>
                </c:pt>
                <c:pt idx="1154">
                  <c:v>35.95384615384615</c:v>
                </c:pt>
                <c:pt idx="1155">
                  <c:v>35.95384615384615</c:v>
                </c:pt>
                <c:pt idx="1156">
                  <c:v>35.95384615384615</c:v>
                </c:pt>
                <c:pt idx="1157">
                  <c:v>35.95384615384615</c:v>
                </c:pt>
                <c:pt idx="1158">
                  <c:v>35.95384615384615</c:v>
                </c:pt>
                <c:pt idx="1159">
                  <c:v>35.95384615384615</c:v>
                </c:pt>
                <c:pt idx="1160">
                  <c:v>37.230769230769226</c:v>
                </c:pt>
                <c:pt idx="1161">
                  <c:v>37.230769230769226</c:v>
                </c:pt>
                <c:pt idx="1162">
                  <c:v>37.230769230769226</c:v>
                </c:pt>
                <c:pt idx="1163">
                  <c:v>37.230769230769226</c:v>
                </c:pt>
                <c:pt idx="1164">
                  <c:v>37.230769230769226</c:v>
                </c:pt>
                <c:pt idx="1165">
                  <c:v>37.230769230769226</c:v>
                </c:pt>
                <c:pt idx="1166">
                  <c:v>37.230769230769226</c:v>
                </c:pt>
                <c:pt idx="1167">
                  <c:v>37.230769230769226</c:v>
                </c:pt>
                <c:pt idx="1168">
                  <c:v>37.230769230769226</c:v>
                </c:pt>
                <c:pt idx="1169">
                  <c:v>37.230769230769226</c:v>
                </c:pt>
                <c:pt idx="1170">
                  <c:v>37.230769230769226</c:v>
                </c:pt>
                <c:pt idx="1171">
                  <c:v>37.230769230769226</c:v>
                </c:pt>
                <c:pt idx="1172">
                  <c:v>37.230769230769226</c:v>
                </c:pt>
                <c:pt idx="1173">
                  <c:v>37.230769230769226</c:v>
                </c:pt>
                <c:pt idx="1174">
                  <c:v>37.230769230769226</c:v>
                </c:pt>
                <c:pt idx="1175">
                  <c:v>37.230769230769226</c:v>
                </c:pt>
                <c:pt idx="1176">
                  <c:v>37.230769230769226</c:v>
                </c:pt>
                <c:pt idx="1177">
                  <c:v>37.230769230769226</c:v>
                </c:pt>
                <c:pt idx="1178">
                  <c:v>37.230769230769226</c:v>
                </c:pt>
                <c:pt idx="1179">
                  <c:v>37.230769230769226</c:v>
                </c:pt>
                <c:pt idx="1180">
                  <c:v>37.230769230769226</c:v>
                </c:pt>
                <c:pt idx="1181">
                  <c:v>37.230769230769226</c:v>
                </c:pt>
                <c:pt idx="1182">
                  <c:v>37.230769230769226</c:v>
                </c:pt>
                <c:pt idx="1183">
                  <c:v>37.230769230769226</c:v>
                </c:pt>
                <c:pt idx="1184">
                  <c:v>37.230769230769226</c:v>
                </c:pt>
                <c:pt idx="1185">
                  <c:v>37.230769230769226</c:v>
                </c:pt>
                <c:pt idx="1186">
                  <c:v>37.230769230769226</c:v>
                </c:pt>
                <c:pt idx="1187">
                  <c:v>37.230769230769226</c:v>
                </c:pt>
                <c:pt idx="1188">
                  <c:v>37.230769230769226</c:v>
                </c:pt>
                <c:pt idx="1189">
                  <c:v>37.230769230769226</c:v>
                </c:pt>
                <c:pt idx="1190">
                  <c:v>37.230769230769226</c:v>
                </c:pt>
                <c:pt idx="1191">
                  <c:v>37.230769230769226</c:v>
                </c:pt>
                <c:pt idx="1192">
                  <c:v>37.230769230769226</c:v>
                </c:pt>
                <c:pt idx="1193">
                  <c:v>37.230769230769226</c:v>
                </c:pt>
                <c:pt idx="1194">
                  <c:v>37.230769230769226</c:v>
                </c:pt>
                <c:pt idx="1195">
                  <c:v>37.230769230769226</c:v>
                </c:pt>
                <c:pt idx="1196">
                  <c:v>37.230769230769226</c:v>
                </c:pt>
                <c:pt idx="1197">
                  <c:v>37.230769230769226</c:v>
                </c:pt>
                <c:pt idx="1198">
                  <c:v>37.230769230769226</c:v>
                </c:pt>
                <c:pt idx="1199">
                  <c:v>37.230769230769226</c:v>
                </c:pt>
                <c:pt idx="1200">
                  <c:v>38.507692307692309</c:v>
                </c:pt>
                <c:pt idx="1201">
                  <c:v>38.507692307692309</c:v>
                </c:pt>
                <c:pt idx="1202">
                  <c:v>38.507692307692309</c:v>
                </c:pt>
                <c:pt idx="1203">
                  <c:v>38.507692307692309</c:v>
                </c:pt>
                <c:pt idx="1204">
                  <c:v>38.507692307692309</c:v>
                </c:pt>
                <c:pt idx="1205">
                  <c:v>38.507692307692309</c:v>
                </c:pt>
                <c:pt idx="1206">
                  <c:v>38.507692307692309</c:v>
                </c:pt>
                <c:pt idx="1207">
                  <c:v>38.507692307692309</c:v>
                </c:pt>
                <c:pt idx="1208">
                  <c:v>38.507692307692309</c:v>
                </c:pt>
                <c:pt idx="1209">
                  <c:v>38.507692307692309</c:v>
                </c:pt>
                <c:pt idx="1210">
                  <c:v>38.507692307692309</c:v>
                </c:pt>
                <c:pt idx="1211">
                  <c:v>38.507692307692309</c:v>
                </c:pt>
                <c:pt idx="1212">
                  <c:v>38.507692307692309</c:v>
                </c:pt>
                <c:pt idx="1213">
                  <c:v>38.507692307692309</c:v>
                </c:pt>
                <c:pt idx="1214">
                  <c:v>38.507692307692309</c:v>
                </c:pt>
                <c:pt idx="1215">
                  <c:v>38.507692307692309</c:v>
                </c:pt>
                <c:pt idx="1216">
                  <c:v>38.507692307692309</c:v>
                </c:pt>
                <c:pt idx="1217">
                  <c:v>38.507692307692309</c:v>
                </c:pt>
                <c:pt idx="1218">
                  <c:v>38.507692307692309</c:v>
                </c:pt>
                <c:pt idx="1219">
                  <c:v>38.507692307692309</c:v>
                </c:pt>
                <c:pt idx="1220">
                  <c:v>38.507692307692309</c:v>
                </c:pt>
                <c:pt idx="1221">
                  <c:v>38.507692307692309</c:v>
                </c:pt>
                <c:pt idx="1222">
                  <c:v>38.507692307692309</c:v>
                </c:pt>
                <c:pt idx="1223">
                  <c:v>38.507692307692309</c:v>
                </c:pt>
                <c:pt idx="1224">
                  <c:v>38.507692307692309</c:v>
                </c:pt>
                <c:pt idx="1225">
                  <c:v>38.507692307692309</c:v>
                </c:pt>
                <c:pt idx="1226">
                  <c:v>38.507692307692309</c:v>
                </c:pt>
                <c:pt idx="1227">
                  <c:v>38.507692307692309</c:v>
                </c:pt>
                <c:pt idx="1228">
                  <c:v>38.507692307692309</c:v>
                </c:pt>
                <c:pt idx="1229">
                  <c:v>38.507692307692309</c:v>
                </c:pt>
                <c:pt idx="1230">
                  <c:v>38.507692307692309</c:v>
                </c:pt>
                <c:pt idx="1231">
                  <c:v>38.507692307692309</c:v>
                </c:pt>
                <c:pt idx="1232">
                  <c:v>38.507692307692309</c:v>
                </c:pt>
                <c:pt idx="1233">
                  <c:v>38.507692307692309</c:v>
                </c:pt>
                <c:pt idx="1234">
                  <c:v>38.507692307692309</c:v>
                </c:pt>
                <c:pt idx="1235">
                  <c:v>38.507692307692309</c:v>
                </c:pt>
                <c:pt idx="1236">
                  <c:v>38.507692307692309</c:v>
                </c:pt>
                <c:pt idx="1237">
                  <c:v>38.507692307692309</c:v>
                </c:pt>
                <c:pt idx="1238">
                  <c:v>38.507692307692309</c:v>
                </c:pt>
                <c:pt idx="1239">
                  <c:v>38.507692307692309</c:v>
                </c:pt>
                <c:pt idx="1240">
                  <c:v>39.784615384615385</c:v>
                </c:pt>
                <c:pt idx="1241">
                  <c:v>39.784615384615385</c:v>
                </c:pt>
                <c:pt idx="1242">
                  <c:v>39.784615384615385</c:v>
                </c:pt>
                <c:pt idx="1243">
                  <c:v>39.784615384615385</c:v>
                </c:pt>
                <c:pt idx="1244">
                  <c:v>39.784615384615385</c:v>
                </c:pt>
                <c:pt idx="1245">
                  <c:v>39.784615384615385</c:v>
                </c:pt>
                <c:pt idx="1246">
                  <c:v>39.784615384615385</c:v>
                </c:pt>
                <c:pt idx="1247">
                  <c:v>39.784615384615385</c:v>
                </c:pt>
                <c:pt idx="1248">
                  <c:v>39.784615384615385</c:v>
                </c:pt>
                <c:pt idx="1249">
                  <c:v>39.784615384615385</c:v>
                </c:pt>
                <c:pt idx="1250">
                  <c:v>39.784615384615385</c:v>
                </c:pt>
                <c:pt idx="1251">
                  <c:v>39.784615384615385</c:v>
                </c:pt>
                <c:pt idx="1252">
                  <c:v>39.784615384615385</c:v>
                </c:pt>
                <c:pt idx="1253">
                  <c:v>39.784615384615385</c:v>
                </c:pt>
                <c:pt idx="1254">
                  <c:v>39.784615384615385</c:v>
                </c:pt>
                <c:pt idx="1255">
                  <c:v>39.784615384615385</c:v>
                </c:pt>
                <c:pt idx="1256">
                  <c:v>39.784615384615385</c:v>
                </c:pt>
                <c:pt idx="1257">
                  <c:v>39.784615384615385</c:v>
                </c:pt>
                <c:pt idx="1258">
                  <c:v>39.784615384615385</c:v>
                </c:pt>
                <c:pt idx="1259">
                  <c:v>39.784615384615385</c:v>
                </c:pt>
                <c:pt idx="1260">
                  <c:v>39.784615384615385</c:v>
                </c:pt>
                <c:pt idx="1261">
                  <c:v>39.784615384615385</c:v>
                </c:pt>
                <c:pt idx="1262">
                  <c:v>39.784615384615385</c:v>
                </c:pt>
                <c:pt idx="1263">
                  <c:v>39.784615384615385</c:v>
                </c:pt>
                <c:pt idx="1264">
                  <c:v>39.784615384615385</c:v>
                </c:pt>
                <c:pt idx="1265">
                  <c:v>39.784615384615385</c:v>
                </c:pt>
                <c:pt idx="1266">
                  <c:v>39.784615384615385</c:v>
                </c:pt>
                <c:pt idx="1267">
                  <c:v>39.784615384615385</c:v>
                </c:pt>
                <c:pt idx="1268">
                  <c:v>39.784615384615385</c:v>
                </c:pt>
                <c:pt idx="1269">
                  <c:v>39.784615384615385</c:v>
                </c:pt>
                <c:pt idx="1270">
                  <c:v>39.784615384615385</c:v>
                </c:pt>
                <c:pt idx="1271">
                  <c:v>39.784615384615385</c:v>
                </c:pt>
                <c:pt idx="1272">
                  <c:v>39.784615384615385</c:v>
                </c:pt>
                <c:pt idx="1273">
                  <c:v>39.784615384615385</c:v>
                </c:pt>
                <c:pt idx="1274">
                  <c:v>39.784615384615385</c:v>
                </c:pt>
                <c:pt idx="1275">
                  <c:v>39.784615384615385</c:v>
                </c:pt>
                <c:pt idx="1276">
                  <c:v>39.784615384615385</c:v>
                </c:pt>
                <c:pt idx="1277">
                  <c:v>39.784615384615385</c:v>
                </c:pt>
                <c:pt idx="1278">
                  <c:v>39.784615384615385</c:v>
                </c:pt>
                <c:pt idx="1279">
                  <c:v>39.784615384615385</c:v>
                </c:pt>
                <c:pt idx="1280">
                  <c:v>41.061538461538461</c:v>
                </c:pt>
                <c:pt idx="1281">
                  <c:v>41.061538461538461</c:v>
                </c:pt>
                <c:pt idx="1282">
                  <c:v>41.061538461538461</c:v>
                </c:pt>
                <c:pt idx="1283">
                  <c:v>41.061538461538461</c:v>
                </c:pt>
                <c:pt idx="1284">
                  <c:v>41.061538461538461</c:v>
                </c:pt>
                <c:pt idx="1285">
                  <c:v>41.061538461538461</c:v>
                </c:pt>
                <c:pt idx="1286">
                  <c:v>41.061538461538461</c:v>
                </c:pt>
                <c:pt idx="1287">
                  <c:v>41.061538461538461</c:v>
                </c:pt>
                <c:pt idx="1288">
                  <c:v>41.061538461538461</c:v>
                </c:pt>
                <c:pt idx="1289">
                  <c:v>41.061538461538461</c:v>
                </c:pt>
                <c:pt idx="1290">
                  <c:v>41.061538461538461</c:v>
                </c:pt>
                <c:pt idx="1291">
                  <c:v>41.061538461538461</c:v>
                </c:pt>
                <c:pt idx="1292">
                  <c:v>41.061538461538461</c:v>
                </c:pt>
                <c:pt idx="1293">
                  <c:v>41.061538461538461</c:v>
                </c:pt>
                <c:pt idx="1294">
                  <c:v>41.061538461538461</c:v>
                </c:pt>
                <c:pt idx="1295">
                  <c:v>41.061538461538461</c:v>
                </c:pt>
                <c:pt idx="1296">
                  <c:v>41.061538461538461</c:v>
                </c:pt>
                <c:pt idx="1297">
                  <c:v>41.061538461538461</c:v>
                </c:pt>
                <c:pt idx="1298">
                  <c:v>41.061538461538461</c:v>
                </c:pt>
                <c:pt idx="1299">
                  <c:v>41.061538461538461</c:v>
                </c:pt>
                <c:pt idx="1300">
                  <c:v>41.061538461538461</c:v>
                </c:pt>
                <c:pt idx="1301">
                  <c:v>41.061538461538461</c:v>
                </c:pt>
                <c:pt idx="1302">
                  <c:v>41.061538461538461</c:v>
                </c:pt>
                <c:pt idx="1303">
                  <c:v>41.061538461538461</c:v>
                </c:pt>
                <c:pt idx="1304">
                  <c:v>41.061538461538461</c:v>
                </c:pt>
                <c:pt idx="1305">
                  <c:v>41.061538461538461</c:v>
                </c:pt>
                <c:pt idx="1306">
                  <c:v>41.061538461538461</c:v>
                </c:pt>
                <c:pt idx="1307">
                  <c:v>41.061538461538461</c:v>
                </c:pt>
                <c:pt idx="1308">
                  <c:v>41.061538461538461</c:v>
                </c:pt>
                <c:pt idx="1309">
                  <c:v>41.061538461538461</c:v>
                </c:pt>
                <c:pt idx="1310">
                  <c:v>41.061538461538461</c:v>
                </c:pt>
                <c:pt idx="1311">
                  <c:v>41.061538461538461</c:v>
                </c:pt>
                <c:pt idx="1312">
                  <c:v>41.061538461538461</c:v>
                </c:pt>
                <c:pt idx="1313">
                  <c:v>41.061538461538461</c:v>
                </c:pt>
                <c:pt idx="1314">
                  <c:v>41.061538461538461</c:v>
                </c:pt>
                <c:pt idx="1315">
                  <c:v>41.061538461538461</c:v>
                </c:pt>
                <c:pt idx="1316">
                  <c:v>41.061538461538461</c:v>
                </c:pt>
                <c:pt idx="1317">
                  <c:v>41.061538461538461</c:v>
                </c:pt>
                <c:pt idx="1318">
                  <c:v>41.061538461538461</c:v>
                </c:pt>
                <c:pt idx="1319">
                  <c:v>41.061538461538461</c:v>
                </c:pt>
                <c:pt idx="1320">
                  <c:v>42.338461538461537</c:v>
                </c:pt>
                <c:pt idx="1321">
                  <c:v>42.338461538461537</c:v>
                </c:pt>
                <c:pt idx="1322">
                  <c:v>42.338461538461537</c:v>
                </c:pt>
                <c:pt idx="1323">
                  <c:v>42.338461538461537</c:v>
                </c:pt>
                <c:pt idx="1324">
                  <c:v>42.338461538461537</c:v>
                </c:pt>
                <c:pt idx="1325">
                  <c:v>42.338461538461537</c:v>
                </c:pt>
                <c:pt idx="1326">
                  <c:v>42.338461538461537</c:v>
                </c:pt>
                <c:pt idx="1327">
                  <c:v>42.338461538461537</c:v>
                </c:pt>
                <c:pt idx="1328">
                  <c:v>42.338461538461537</c:v>
                </c:pt>
                <c:pt idx="1329">
                  <c:v>42.338461538461537</c:v>
                </c:pt>
                <c:pt idx="1330">
                  <c:v>42.338461538461537</c:v>
                </c:pt>
                <c:pt idx="1331">
                  <c:v>42.338461538461537</c:v>
                </c:pt>
                <c:pt idx="1332">
                  <c:v>42.338461538461537</c:v>
                </c:pt>
                <c:pt idx="1333">
                  <c:v>42.338461538461537</c:v>
                </c:pt>
                <c:pt idx="1334">
                  <c:v>42.338461538461537</c:v>
                </c:pt>
                <c:pt idx="1335">
                  <c:v>42.338461538461537</c:v>
                </c:pt>
                <c:pt idx="1336">
                  <c:v>42.338461538461537</c:v>
                </c:pt>
                <c:pt idx="1337">
                  <c:v>42.338461538461537</c:v>
                </c:pt>
                <c:pt idx="1338">
                  <c:v>42.338461538461537</c:v>
                </c:pt>
                <c:pt idx="1339">
                  <c:v>42.338461538461537</c:v>
                </c:pt>
                <c:pt idx="1340">
                  <c:v>42.338461538461537</c:v>
                </c:pt>
                <c:pt idx="1341">
                  <c:v>42.338461538461537</c:v>
                </c:pt>
                <c:pt idx="1342">
                  <c:v>42.338461538461537</c:v>
                </c:pt>
                <c:pt idx="1343">
                  <c:v>42.338461538461537</c:v>
                </c:pt>
                <c:pt idx="1344">
                  <c:v>42.338461538461537</c:v>
                </c:pt>
                <c:pt idx="1345">
                  <c:v>42.338461538461537</c:v>
                </c:pt>
                <c:pt idx="1346">
                  <c:v>42.338461538461537</c:v>
                </c:pt>
                <c:pt idx="1347">
                  <c:v>42.338461538461537</c:v>
                </c:pt>
                <c:pt idx="1348">
                  <c:v>42.338461538461537</c:v>
                </c:pt>
                <c:pt idx="1349">
                  <c:v>42.338461538461537</c:v>
                </c:pt>
                <c:pt idx="1350">
                  <c:v>42.338461538461537</c:v>
                </c:pt>
                <c:pt idx="1351">
                  <c:v>42.338461538461537</c:v>
                </c:pt>
                <c:pt idx="1352">
                  <c:v>42.338461538461537</c:v>
                </c:pt>
                <c:pt idx="1353">
                  <c:v>42.338461538461537</c:v>
                </c:pt>
                <c:pt idx="1354">
                  <c:v>42.338461538461537</c:v>
                </c:pt>
                <c:pt idx="1355">
                  <c:v>42.338461538461537</c:v>
                </c:pt>
                <c:pt idx="1356">
                  <c:v>42.338461538461537</c:v>
                </c:pt>
                <c:pt idx="1357">
                  <c:v>42.338461538461537</c:v>
                </c:pt>
                <c:pt idx="1358">
                  <c:v>42.338461538461537</c:v>
                </c:pt>
                <c:pt idx="1359">
                  <c:v>42.338461538461537</c:v>
                </c:pt>
                <c:pt idx="1360">
                  <c:v>43.615384615384613</c:v>
                </c:pt>
                <c:pt idx="1361">
                  <c:v>43.615384615384613</c:v>
                </c:pt>
                <c:pt idx="1362">
                  <c:v>43.615384615384613</c:v>
                </c:pt>
                <c:pt idx="1363">
                  <c:v>43.615384615384613</c:v>
                </c:pt>
                <c:pt idx="1364">
                  <c:v>43.615384615384613</c:v>
                </c:pt>
                <c:pt idx="1365">
                  <c:v>43.615384615384613</c:v>
                </c:pt>
                <c:pt idx="1366">
                  <c:v>43.615384615384613</c:v>
                </c:pt>
                <c:pt idx="1367">
                  <c:v>43.615384615384613</c:v>
                </c:pt>
                <c:pt idx="1368">
                  <c:v>43.615384615384613</c:v>
                </c:pt>
                <c:pt idx="1369">
                  <c:v>43.615384615384613</c:v>
                </c:pt>
                <c:pt idx="1370">
                  <c:v>43.615384615384613</c:v>
                </c:pt>
                <c:pt idx="1371">
                  <c:v>43.615384615384613</c:v>
                </c:pt>
                <c:pt idx="1372">
                  <c:v>43.615384615384613</c:v>
                </c:pt>
                <c:pt idx="1373">
                  <c:v>43.615384615384613</c:v>
                </c:pt>
                <c:pt idx="1374">
                  <c:v>43.615384615384613</c:v>
                </c:pt>
                <c:pt idx="1375">
                  <c:v>43.615384615384613</c:v>
                </c:pt>
                <c:pt idx="1376">
                  <c:v>43.615384615384613</c:v>
                </c:pt>
                <c:pt idx="1377">
                  <c:v>43.615384615384613</c:v>
                </c:pt>
                <c:pt idx="1378">
                  <c:v>43.615384615384613</c:v>
                </c:pt>
                <c:pt idx="1379">
                  <c:v>43.615384615384613</c:v>
                </c:pt>
                <c:pt idx="1380">
                  <c:v>43.615384615384613</c:v>
                </c:pt>
                <c:pt idx="1381">
                  <c:v>43.615384615384613</c:v>
                </c:pt>
                <c:pt idx="1382">
                  <c:v>43.615384615384613</c:v>
                </c:pt>
                <c:pt idx="1383">
                  <c:v>43.615384615384613</c:v>
                </c:pt>
                <c:pt idx="1384">
                  <c:v>43.615384615384613</c:v>
                </c:pt>
                <c:pt idx="1385">
                  <c:v>43.615384615384613</c:v>
                </c:pt>
                <c:pt idx="1386">
                  <c:v>43.615384615384613</c:v>
                </c:pt>
                <c:pt idx="1387">
                  <c:v>43.615384615384613</c:v>
                </c:pt>
                <c:pt idx="1388">
                  <c:v>43.615384615384613</c:v>
                </c:pt>
                <c:pt idx="1389">
                  <c:v>43.615384615384613</c:v>
                </c:pt>
                <c:pt idx="1390">
                  <c:v>43.615384615384613</c:v>
                </c:pt>
                <c:pt idx="1391">
                  <c:v>43.615384615384613</c:v>
                </c:pt>
                <c:pt idx="1392">
                  <c:v>43.615384615384613</c:v>
                </c:pt>
                <c:pt idx="1393">
                  <c:v>43.615384615384613</c:v>
                </c:pt>
                <c:pt idx="1394">
                  <c:v>43.615384615384613</c:v>
                </c:pt>
                <c:pt idx="1395">
                  <c:v>43.615384615384613</c:v>
                </c:pt>
                <c:pt idx="1396">
                  <c:v>43.615384615384613</c:v>
                </c:pt>
                <c:pt idx="1397">
                  <c:v>43.615384615384613</c:v>
                </c:pt>
                <c:pt idx="1398">
                  <c:v>43.615384615384613</c:v>
                </c:pt>
                <c:pt idx="1399">
                  <c:v>43.615384615384613</c:v>
                </c:pt>
                <c:pt idx="1400">
                  <c:v>44.892307692307696</c:v>
                </c:pt>
                <c:pt idx="1401">
                  <c:v>44.892307692307696</c:v>
                </c:pt>
                <c:pt idx="1402">
                  <c:v>44.892307692307696</c:v>
                </c:pt>
                <c:pt idx="1403">
                  <c:v>44.892307692307696</c:v>
                </c:pt>
                <c:pt idx="1404">
                  <c:v>44.892307692307696</c:v>
                </c:pt>
                <c:pt idx="1405">
                  <c:v>44.892307692307696</c:v>
                </c:pt>
                <c:pt idx="1406">
                  <c:v>44.892307692307696</c:v>
                </c:pt>
                <c:pt idx="1407">
                  <c:v>44.892307692307696</c:v>
                </c:pt>
                <c:pt idx="1408">
                  <c:v>44.892307692307696</c:v>
                </c:pt>
                <c:pt idx="1409">
                  <c:v>44.892307692307696</c:v>
                </c:pt>
                <c:pt idx="1410">
                  <c:v>44.892307692307696</c:v>
                </c:pt>
                <c:pt idx="1411">
                  <c:v>44.892307692307696</c:v>
                </c:pt>
                <c:pt idx="1412">
                  <c:v>44.892307692307696</c:v>
                </c:pt>
                <c:pt idx="1413">
                  <c:v>44.892307692307696</c:v>
                </c:pt>
                <c:pt idx="1414">
                  <c:v>44.892307692307696</c:v>
                </c:pt>
                <c:pt idx="1415">
                  <c:v>44.892307692307696</c:v>
                </c:pt>
                <c:pt idx="1416">
                  <c:v>44.892307692307696</c:v>
                </c:pt>
                <c:pt idx="1417">
                  <c:v>44.892307692307696</c:v>
                </c:pt>
                <c:pt idx="1418">
                  <c:v>44.892307692307696</c:v>
                </c:pt>
                <c:pt idx="1419">
                  <c:v>44.892307692307696</c:v>
                </c:pt>
                <c:pt idx="1420">
                  <c:v>44.892307692307696</c:v>
                </c:pt>
                <c:pt idx="1421">
                  <c:v>44.892307692307696</c:v>
                </c:pt>
                <c:pt idx="1422">
                  <c:v>44.892307692307696</c:v>
                </c:pt>
                <c:pt idx="1423">
                  <c:v>44.892307692307696</c:v>
                </c:pt>
                <c:pt idx="1424">
                  <c:v>44.892307692307696</c:v>
                </c:pt>
                <c:pt idx="1425">
                  <c:v>44.892307692307696</c:v>
                </c:pt>
                <c:pt idx="1426">
                  <c:v>44.892307692307696</c:v>
                </c:pt>
                <c:pt idx="1427">
                  <c:v>44.892307692307696</c:v>
                </c:pt>
                <c:pt idx="1428">
                  <c:v>44.892307692307696</c:v>
                </c:pt>
                <c:pt idx="1429">
                  <c:v>44.892307692307696</c:v>
                </c:pt>
                <c:pt idx="1430">
                  <c:v>44.892307692307696</c:v>
                </c:pt>
                <c:pt idx="1431">
                  <c:v>44.892307692307696</c:v>
                </c:pt>
                <c:pt idx="1432">
                  <c:v>44.892307692307696</c:v>
                </c:pt>
                <c:pt idx="1433">
                  <c:v>44.892307692307696</c:v>
                </c:pt>
                <c:pt idx="1434">
                  <c:v>44.892307692307696</c:v>
                </c:pt>
                <c:pt idx="1435">
                  <c:v>44.892307692307696</c:v>
                </c:pt>
                <c:pt idx="1436">
                  <c:v>44.892307692307696</c:v>
                </c:pt>
                <c:pt idx="1437">
                  <c:v>44.892307692307696</c:v>
                </c:pt>
                <c:pt idx="1438">
                  <c:v>44.892307692307696</c:v>
                </c:pt>
                <c:pt idx="1439">
                  <c:v>44.892307692307696</c:v>
                </c:pt>
                <c:pt idx="1440">
                  <c:v>46.169230769230772</c:v>
                </c:pt>
                <c:pt idx="1441">
                  <c:v>46.169230769230772</c:v>
                </c:pt>
                <c:pt idx="1442">
                  <c:v>46.169230769230772</c:v>
                </c:pt>
                <c:pt idx="1443">
                  <c:v>46.169230769230772</c:v>
                </c:pt>
                <c:pt idx="1444">
                  <c:v>46.169230769230772</c:v>
                </c:pt>
                <c:pt idx="1445">
                  <c:v>46.169230769230772</c:v>
                </c:pt>
                <c:pt idx="1446">
                  <c:v>46.169230769230772</c:v>
                </c:pt>
                <c:pt idx="1447">
                  <c:v>46.169230769230772</c:v>
                </c:pt>
                <c:pt idx="1448">
                  <c:v>46.169230769230772</c:v>
                </c:pt>
                <c:pt idx="1449">
                  <c:v>46.169230769230772</c:v>
                </c:pt>
                <c:pt idx="1450">
                  <c:v>46.169230769230772</c:v>
                </c:pt>
                <c:pt idx="1451">
                  <c:v>46.169230769230772</c:v>
                </c:pt>
                <c:pt idx="1452">
                  <c:v>46.169230769230772</c:v>
                </c:pt>
                <c:pt idx="1453">
                  <c:v>46.169230769230772</c:v>
                </c:pt>
                <c:pt idx="1454">
                  <c:v>46.169230769230772</c:v>
                </c:pt>
                <c:pt idx="1455">
                  <c:v>46.169230769230772</c:v>
                </c:pt>
                <c:pt idx="1456">
                  <c:v>46.169230769230772</c:v>
                </c:pt>
                <c:pt idx="1457">
                  <c:v>46.169230769230772</c:v>
                </c:pt>
                <c:pt idx="1458">
                  <c:v>46.169230769230772</c:v>
                </c:pt>
                <c:pt idx="1459">
                  <c:v>46.169230769230772</c:v>
                </c:pt>
                <c:pt idx="1460">
                  <c:v>46.169230769230772</c:v>
                </c:pt>
                <c:pt idx="1461">
                  <c:v>46.169230769230772</c:v>
                </c:pt>
                <c:pt idx="1462">
                  <c:v>46.169230769230772</c:v>
                </c:pt>
                <c:pt idx="1463">
                  <c:v>46.169230769230772</c:v>
                </c:pt>
                <c:pt idx="1464">
                  <c:v>46.169230769230772</c:v>
                </c:pt>
                <c:pt idx="1465">
                  <c:v>46.169230769230772</c:v>
                </c:pt>
                <c:pt idx="1466">
                  <c:v>46.169230769230772</c:v>
                </c:pt>
                <c:pt idx="1467">
                  <c:v>46.169230769230772</c:v>
                </c:pt>
                <c:pt idx="1468">
                  <c:v>46.169230769230772</c:v>
                </c:pt>
                <c:pt idx="1469">
                  <c:v>46.169230769230772</c:v>
                </c:pt>
                <c:pt idx="1470">
                  <c:v>46.169230769230772</c:v>
                </c:pt>
                <c:pt idx="1471">
                  <c:v>46.169230769230772</c:v>
                </c:pt>
                <c:pt idx="1472">
                  <c:v>46.169230769230772</c:v>
                </c:pt>
                <c:pt idx="1473">
                  <c:v>46.169230769230772</c:v>
                </c:pt>
                <c:pt idx="1474">
                  <c:v>46.169230769230772</c:v>
                </c:pt>
                <c:pt idx="1475">
                  <c:v>46.169230769230772</c:v>
                </c:pt>
                <c:pt idx="1476">
                  <c:v>46.169230769230772</c:v>
                </c:pt>
                <c:pt idx="1477">
                  <c:v>46.169230769230772</c:v>
                </c:pt>
                <c:pt idx="1478">
                  <c:v>46.169230769230772</c:v>
                </c:pt>
                <c:pt idx="1479">
                  <c:v>46.169230769230772</c:v>
                </c:pt>
                <c:pt idx="1480">
                  <c:v>47.446153846153848</c:v>
                </c:pt>
                <c:pt idx="1481">
                  <c:v>47.446153846153848</c:v>
                </c:pt>
                <c:pt idx="1482">
                  <c:v>47.446153846153848</c:v>
                </c:pt>
                <c:pt idx="1483">
                  <c:v>47.446153846153848</c:v>
                </c:pt>
                <c:pt idx="1484">
                  <c:v>47.446153846153848</c:v>
                </c:pt>
                <c:pt idx="1485">
                  <c:v>47.446153846153848</c:v>
                </c:pt>
                <c:pt idx="1486">
                  <c:v>47.446153846153848</c:v>
                </c:pt>
                <c:pt idx="1487">
                  <c:v>47.446153846153848</c:v>
                </c:pt>
                <c:pt idx="1488">
                  <c:v>47.446153846153848</c:v>
                </c:pt>
                <c:pt idx="1489">
                  <c:v>47.446153846153848</c:v>
                </c:pt>
                <c:pt idx="1490">
                  <c:v>47.446153846153848</c:v>
                </c:pt>
                <c:pt idx="1491">
                  <c:v>47.446153846153848</c:v>
                </c:pt>
                <c:pt idx="1492">
                  <c:v>47.446153846153848</c:v>
                </c:pt>
                <c:pt idx="1493">
                  <c:v>47.446153846153848</c:v>
                </c:pt>
                <c:pt idx="1494">
                  <c:v>47.446153846153848</c:v>
                </c:pt>
                <c:pt idx="1495">
                  <c:v>47.446153846153848</c:v>
                </c:pt>
                <c:pt idx="1496">
                  <c:v>47.446153846153848</c:v>
                </c:pt>
                <c:pt idx="1497">
                  <c:v>47.446153846153848</c:v>
                </c:pt>
                <c:pt idx="1498">
                  <c:v>47.446153846153848</c:v>
                </c:pt>
                <c:pt idx="1499">
                  <c:v>47.446153846153848</c:v>
                </c:pt>
                <c:pt idx="1500">
                  <c:v>47.446153846153848</c:v>
                </c:pt>
                <c:pt idx="1501">
                  <c:v>47.446153846153848</c:v>
                </c:pt>
                <c:pt idx="1502">
                  <c:v>47.446153846153848</c:v>
                </c:pt>
                <c:pt idx="1503">
                  <c:v>47.446153846153848</c:v>
                </c:pt>
                <c:pt idx="1504">
                  <c:v>47.446153846153848</c:v>
                </c:pt>
                <c:pt idx="1505">
                  <c:v>47.446153846153848</c:v>
                </c:pt>
                <c:pt idx="1506">
                  <c:v>47.446153846153848</c:v>
                </c:pt>
                <c:pt idx="1507">
                  <c:v>47.446153846153848</c:v>
                </c:pt>
                <c:pt idx="1508">
                  <c:v>47.446153846153848</c:v>
                </c:pt>
                <c:pt idx="1509">
                  <c:v>47.446153846153848</c:v>
                </c:pt>
                <c:pt idx="1510">
                  <c:v>47.446153846153848</c:v>
                </c:pt>
                <c:pt idx="1511">
                  <c:v>47.446153846153848</c:v>
                </c:pt>
                <c:pt idx="1512">
                  <c:v>47.446153846153848</c:v>
                </c:pt>
                <c:pt idx="1513">
                  <c:v>47.446153846153848</c:v>
                </c:pt>
                <c:pt idx="1514">
                  <c:v>47.446153846153848</c:v>
                </c:pt>
                <c:pt idx="1515">
                  <c:v>47.446153846153848</c:v>
                </c:pt>
                <c:pt idx="1516">
                  <c:v>47.446153846153848</c:v>
                </c:pt>
                <c:pt idx="1517">
                  <c:v>47.446153846153848</c:v>
                </c:pt>
                <c:pt idx="1518">
                  <c:v>47.446153846153848</c:v>
                </c:pt>
                <c:pt idx="1519">
                  <c:v>47.446153846153848</c:v>
                </c:pt>
                <c:pt idx="1520">
                  <c:v>48.723076923076924</c:v>
                </c:pt>
                <c:pt idx="1521">
                  <c:v>48.723076923076924</c:v>
                </c:pt>
                <c:pt idx="1522">
                  <c:v>48.723076923076924</c:v>
                </c:pt>
                <c:pt idx="1523">
                  <c:v>48.723076923076924</c:v>
                </c:pt>
                <c:pt idx="1524">
                  <c:v>48.723076923076924</c:v>
                </c:pt>
                <c:pt idx="1525">
                  <c:v>48.723076923076924</c:v>
                </c:pt>
                <c:pt idx="1526">
                  <c:v>48.723076923076924</c:v>
                </c:pt>
                <c:pt idx="1527">
                  <c:v>48.723076923076924</c:v>
                </c:pt>
                <c:pt idx="1528">
                  <c:v>48.723076923076924</c:v>
                </c:pt>
                <c:pt idx="1529">
                  <c:v>48.723076923076924</c:v>
                </c:pt>
                <c:pt idx="1530">
                  <c:v>48.723076923076924</c:v>
                </c:pt>
                <c:pt idx="1531">
                  <c:v>48.723076923076924</c:v>
                </c:pt>
                <c:pt idx="1532">
                  <c:v>48.723076923076924</c:v>
                </c:pt>
                <c:pt idx="1533">
                  <c:v>48.723076923076924</c:v>
                </c:pt>
                <c:pt idx="1534">
                  <c:v>48.723076923076924</c:v>
                </c:pt>
                <c:pt idx="1535">
                  <c:v>48.723076923076924</c:v>
                </c:pt>
                <c:pt idx="1536">
                  <c:v>48.723076923076924</c:v>
                </c:pt>
                <c:pt idx="1537">
                  <c:v>48.723076923076924</c:v>
                </c:pt>
                <c:pt idx="1538">
                  <c:v>48.723076923076924</c:v>
                </c:pt>
                <c:pt idx="1539">
                  <c:v>48.723076923076924</c:v>
                </c:pt>
                <c:pt idx="1540">
                  <c:v>48.723076923076924</c:v>
                </c:pt>
                <c:pt idx="1541">
                  <c:v>48.723076923076924</c:v>
                </c:pt>
                <c:pt idx="1542">
                  <c:v>48.723076923076924</c:v>
                </c:pt>
                <c:pt idx="1543">
                  <c:v>48.723076923076924</c:v>
                </c:pt>
                <c:pt idx="1544">
                  <c:v>48.723076923076924</c:v>
                </c:pt>
                <c:pt idx="1545">
                  <c:v>48.723076923076924</c:v>
                </c:pt>
                <c:pt idx="1546">
                  <c:v>48.723076923076924</c:v>
                </c:pt>
                <c:pt idx="1547">
                  <c:v>48.723076923076924</c:v>
                </c:pt>
                <c:pt idx="1548">
                  <c:v>48.723076923076924</c:v>
                </c:pt>
                <c:pt idx="1549">
                  <c:v>48.723076923076924</c:v>
                </c:pt>
                <c:pt idx="1550">
                  <c:v>48.723076923076924</c:v>
                </c:pt>
                <c:pt idx="1551">
                  <c:v>48.723076923076924</c:v>
                </c:pt>
                <c:pt idx="1552">
                  <c:v>48.723076923076924</c:v>
                </c:pt>
                <c:pt idx="1553">
                  <c:v>48.723076923076924</c:v>
                </c:pt>
                <c:pt idx="1554">
                  <c:v>48.723076923076924</c:v>
                </c:pt>
                <c:pt idx="1555">
                  <c:v>48.723076923076924</c:v>
                </c:pt>
                <c:pt idx="1556">
                  <c:v>48.723076923076924</c:v>
                </c:pt>
                <c:pt idx="1557">
                  <c:v>48.723076923076924</c:v>
                </c:pt>
                <c:pt idx="1558">
                  <c:v>48.723076923076924</c:v>
                </c:pt>
                <c:pt idx="1559">
                  <c:v>48.723076923076924</c:v>
                </c:pt>
                <c:pt idx="1560">
                  <c:v>50</c:v>
                </c:pt>
                <c:pt idx="1561">
                  <c:v>50</c:v>
                </c:pt>
                <c:pt idx="1562">
                  <c:v>50</c:v>
                </c:pt>
                <c:pt idx="1563">
                  <c:v>50</c:v>
                </c:pt>
                <c:pt idx="1564">
                  <c:v>50</c:v>
                </c:pt>
                <c:pt idx="1565">
                  <c:v>50</c:v>
                </c:pt>
                <c:pt idx="1566">
                  <c:v>50</c:v>
                </c:pt>
                <c:pt idx="1567">
                  <c:v>50</c:v>
                </c:pt>
                <c:pt idx="1568">
                  <c:v>50</c:v>
                </c:pt>
                <c:pt idx="1569">
                  <c:v>50</c:v>
                </c:pt>
                <c:pt idx="1570">
                  <c:v>50</c:v>
                </c:pt>
                <c:pt idx="1571">
                  <c:v>50</c:v>
                </c:pt>
                <c:pt idx="1572">
                  <c:v>50</c:v>
                </c:pt>
                <c:pt idx="1573">
                  <c:v>50</c:v>
                </c:pt>
                <c:pt idx="1574">
                  <c:v>50</c:v>
                </c:pt>
                <c:pt idx="1575">
                  <c:v>50</c:v>
                </c:pt>
                <c:pt idx="1576">
                  <c:v>50</c:v>
                </c:pt>
                <c:pt idx="1577">
                  <c:v>50</c:v>
                </c:pt>
                <c:pt idx="1578">
                  <c:v>50</c:v>
                </c:pt>
                <c:pt idx="1579">
                  <c:v>50</c:v>
                </c:pt>
                <c:pt idx="1580">
                  <c:v>50</c:v>
                </c:pt>
                <c:pt idx="1581">
                  <c:v>50</c:v>
                </c:pt>
                <c:pt idx="1582">
                  <c:v>50</c:v>
                </c:pt>
                <c:pt idx="1583">
                  <c:v>50</c:v>
                </c:pt>
                <c:pt idx="1584">
                  <c:v>50</c:v>
                </c:pt>
                <c:pt idx="1585">
                  <c:v>50</c:v>
                </c:pt>
                <c:pt idx="1586">
                  <c:v>50</c:v>
                </c:pt>
                <c:pt idx="1587">
                  <c:v>50</c:v>
                </c:pt>
                <c:pt idx="1588">
                  <c:v>50</c:v>
                </c:pt>
                <c:pt idx="1589">
                  <c:v>50</c:v>
                </c:pt>
                <c:pt idx="1590">
                  <c:v>50</c:v>
                </c:pt>
                <c:pt idx="1591">
                  <c:v>50</c:v>
                </c:pt>
                <c:pt idx="1592">
                  <c:v>50</c:v>
                </c:pt>
                <c:pt idx="1593">
                  <c:v>50</c:v>
                </c:pt>
                <c:pt idx="1594">
                  <c:v>50</c:v>
                </c:pt>
                <c:pt idx="1595">
                  <c:v>50</c:v>
                </c:pt>
                <c:pt idx="1596">
                  <c:v>50</c:v>
                </c:pt>
                <c:pt idx="1597">
                  <c:v>50</c:v>
                </c:pt>
                <c:pt idx="1598">
                  <c:v>50</c:v>
                </c:pt>
                <c:pt idx="1599">
                  <c:v>50</c:v>
                </c:pt>
              </c:numCache>
            </c:numRef>
          </c:xVal>
          <c:yVal>
            <c:numRef>
              <c:f>Univariate!UV_Profile_BETA_S1_NLL</c:f>
              <c:numCache>
                <c:formatCode>0.0E+00</c:formatCode>
                <c:ptCount val="1600"/>
                <c:pt idx="0">
                  <c:v>14340.471252629957</c:v>
                </c:pt>
                <c:pt idx="1">
                  <c:v>16346.332332588183</c:v>
                </c:pt>
                <c:pt idx="2">
                  <c:v>20099.345140423917</c:v>
                </c:pt>
                <c:pt idx="3">
                  <c:v>24044.937324528102</c:v>
                </c:pt>
                <c:pt idx="4">
                  <c:v>28066.285352420407</c:v>
                </c:pt>
                <c:pt idx="5">
                  <c:v>32128.25016874657</c:v>
                </c:pt>
                <c:pt idx="6">
                  <c:v>36215.560357745606</c:v>
                </c:pt>
                <c:pt idx="7">
                  <c:v>40320.200216011828</c:v>
                </c:pt>
                <c:pt idx="8">
                  <c:v>44437.43941397687</c:v>
                </c:pt>
                <c:pt idx="9">
                  <c:v>48564.252644217006</c:v>
                </c:pt>
                <c:pt idx="10">
                  <c:v>52698.587814993749</c:v>
                </c:pt>
                <c:pt idx="11">
                  <c:v>56838.988925817568</c:v>
                </c:pt>
                <c:pt idx="12">
                  <c:v>60984.385523558798</c:v>
                </c:pt>
                <c:pt idx="13">
                  <c:v>65133.967592032015</c:v>
                </c:pt>
                <c:pt idx="14">
                  <c:v>69287.107390418809</c:v>
                </c:pt>
                <c:pt idx="15">
                  <c:v>73443.30857171191</c:v>
                </c:pt>
                <c:pt idx="16">
                  <c:v>77602.171899616587</c:v>
                </c:pt>
                <c:pt idx="17">
                  <c:v>81763.371463466552</c:v>
                </c:pt>
                <c:pt idx="18">
                  <c:v>85926.637755767078</c:v>
                </c:pt>
                <c:pt idx="19">
                  <c:v>90091.745365721625</c:v>
                </c:pt>
                <c:pt idx="20">
                  <c:v>94258.503855836272</c:v>
                </c:pt>
                <c:pt idx="21">
                  <c:v>98426.750882147229</c:v>
                </c:pt>
                <c:pt idx="22">
                  <c:v>102596.34692697487</c:v>
                </c:pt>
                <c:pt idx="23">
                  <c:v>106767.17121092109</c:v>
                </c:pt>
                <c:pt idx="24">
                  <c:v>110939.1184808667</c:v>
                </c:pt>
                <c:pt idx="25">
                  <c:v>115112.09645795978</c:v>
                </c:pt>
                <c:pt idx="26">
                  <c:v>119286.02378925409</c:v>
                </c:pt>
                <c:pt idx="27">
                  <c:v>123460.82838827504</c:v>
                </c:pt>
                <c:pt idx="28">
                  <c:v>127636.44607910443</c:v>
                </c:pt>
                <c:pt idx="29">
                  <c:v>131812.81947974602</c:v>
                </c:pt>
                <c:pt idx="30">
                  <c:v>135989.89707578919</c:v>
                </c:pt>
                <c:pt idx="31">
                  <c:v>140167.63244676925</c:v>
                </c:pt>
                <c:pt idx="32">
                  <c:v>144345.98361596093</c:v>
                </c:pt>
                <c:pt idx="33">
                  <c:v>148524.91250071552</c:v>
                </c:pt>
                <c:pt idx="34">
                  <c:v>152704.38444523179</c:v>
                </c:pt>
                <c:pt idx="35">
                  <c:v>156884.36782136816</c:v>
                </c:pt>
                <c:pt idx="36">
                  <c:v>161064.83368593629</c:v>
                </c:pt>
                <c:pt idx="37">
                  <c:v>165245.75548515143</c:v>
                </c:pt>
                <c:pt idx="38">
                  <c:v>169427.10879866034</c:v>
                </c:pt>
                <c:pt idx="39">
                  <c:v>173608.87111695198</c:v>
                </c:pt>
                <c:pt idx="40">
                  <c:v>14123.021515752987</c:v>
                </c:pt>
                <c:pt idx="41">
                  <c:v>11302.151035030969</c:v>
                </c:pt>
                <c:pt idx="42">
                  <c:v>13044.615058157551</c:v>
                </c:pt>
                <c:pt idx="43">
                  <c:v>15692.721157105338</c:v>
                </c:pt>
                <c:pt idx="44">
                  <c:v>18753.423925718693</c:v>
                </c:pt>
                <c:pt idx="45">
                  <c:v>22052.065450498609</c:v>
                </c:pt>
                <c:pt idx="46">
                  <c:v>25505.901898249602</c:v>
                </c:pt>
                <c:pt idx="47">
                  <c:v>29069.070806931424</c:v>
                </c:pt>
                <c:pt idx="48">
                  <c:v>32713.463607292153</c:v>
                </c:pt>
                <c:pt idx="49">
                  <c:v>36420.594479731415</c:v>
                </c:pt>
                <c:pt idx="50">
                  <c:v>40177.65206228623</c:v>
                </c:pt>
                <c:pt idx="51">
                  <c:v>43975.389999595442</c:v>
                </c:pt>
                <c:pt idx="52">
                  <c:v>47806.915272596612</c:v>
                </c:pt>
                <c:pt idx="53">
                  <c:v>51666.951400113685</c:v>
                </c:pt>
                <c:pt idx="54">
                  <c:v>55551.369260637759</c:v>
                </c:pt>
                <c:pt idx="55">
                  <c:v>59456.876717752893</c:v>
                </c:pt>
                <c:pt idx="56">
                  <c:v>63380.806603712306</c:v>
                </c:pt>
                <c:pt idx="57">
                  <c:v>67320.96786904223</c:v>
                </c:pt>
                <c:pt idx="58">
                  <c:v>71275.538575695988</c:v>
                </c:pt>
                <c:pt idx="59">
                  <c:v>75242.987364491259</c:v>
                </c:pt>
                <c:pt idx="60">
                  <c:v>79222.014760797727</c:v>
                </c:pt>
                <c:pt idx="61">
                  <c:v>83211.50859214917</c:v>
                </c:pt>
                <c:pt idx="62">
                  <c:v>87210.509631887908</c:v>
                </c:pt>
                <c:pt idx="63">
                  <c:v>91218.184776859896</c:v>
                </c:pt>
                <c:pt idx="64">
                  <c:v>95233.805859400483</c:v>
                </c:pt>
                <c:pt idx="65">
                  <c:v>99256.732730305215</c:v>
                </c:pt>
                <c:pt idx="66">
                  <c:v>103286.39961950408</c:v>
                </c:pt>
                <c:pt idx="67">
                  <c:v>107322.30404064248</c:v>
                </c:pt>
                <c:pt idx="68">
                  <c:v>111363.99769058473</c:v>
                </c:pt>
                <c:pt idx="69">
                  <c:v>115411.07892828155</c:v>
                </c:pt>
                <c:pt idx="70">
                  <c:v>119463.18651508147</c:v>
                </c:pt>
                <c:pt idx="71">
                  <c:v>123519.99437080012</c:v>
                </c:pt>
                <c:pt idx="72">
                  <c:v>127581.20715394658</c:v>
                </c:pt>
                <c:pt idx="73">
                  <c:v>131646.5565153888</c:v>
                </c:pt>
                <c:pt idx="74">
                  <c:v>135715.79790595194</c:v>
                </c:pt>
                <c:pt idx="75">
                  <c:v>139788.70784248287</c:v>
                </c:pt>
                <c:pt idx="76">
                  <c:v>143865.08155555034</c:v>
                </c:pt>
                <c:pt idx="77">
                  <c:v>147944.73095659961</c:v>
                </c:pt>
                <c:pt idx="78">
                  <c:v>152027.48287387533</c:v>
                </c:pt>
                <c:pt idx="79">
                  <c:v>156113.17751554603</c:v>
                </c:pt>
                <c:pt idx="80">
                  <c:v>15652.723506753615</c:v>
                </c:pt>
                <c:pt idx="81">
                  <c:v>10821.304241322363</c:v>
                </c:pt>
                <c:pt idx="82">
                  <c:v>11266.282179292721</c:v>
                </c:pt>
                <c:pt idx="83">
                  <c:v>12953.743018961548</c:v>
                </c:pt>
                <c:pt idx="84">
                  <c:v>15251.122496028489</c:v>
                </c:pt>
                <c:pt idx="85">
                  <c:v>17916.290279560526</c:v>
                </c:pt>
                <c:pt idx="86">
                  <c:v>20828.655777726985</c:v>
                </c:pt>
                <c:pt idx="87">
                  <c:v>23918.978288804552</c:v>
                </c:pt>
                <c:pt idx="88">
                  <c:v>27143.688731364498</c:v>
                </c:pt>
                <c:pt idx="89">
                  <c:v>30473.54201558161</c:v>
                </c:pt>
                <c:pt idx="90">
                  <c:v>33887.936424622007</c:v>
                </c:pt>
                <c:pt idx="91">
                  <c:v>37371.803037191414</c:v>
                </c:pt>
                <c:pt idx="92">
                  <c:v>40913.782369236054</c:v>
                </c:pt>
                <c:pt idx="93">
                  <c:v>44505.096558890204</c:v>
                </c:pt>
                <c:pt idx="94">
                  <c:v>48138.820695236893</c:v>
                </c:pt>
                <c:pt idx="95">
                  <c:v>51809.394710406908</c:v>
                </c:pt>
                <c:pt idx="96">
                  <c:v>55512.286297845596</c:v>
                </c:pt>
                <c:pt idx="97">
                  <c:v>59243.751977528431</c:v>
                </c:pt>
                <c:pt idx="98">
                  <c:v>63000.663863022579</c:v>
                </c:pt>
                <c:pt idx="99">
                  <c:v>66780.381558009874</c:v>
                </c:pt>
                <c:pt idx="100">
                  <c:v>70580.65575935629</c:v>
                </c:pt>
                <c:pt idx="101">
                  <c:v>74399.554585619349</c:v>
                </c:pt>
                <c:pt idx="102">
                  <c:v>78235.406486384556</c:v>
                </c:pt>
                <c:pt idx="103">
                  <c:v>82086.755443950868</c:v>
                </c:pt>
                <c:pt idx="104">
                  <c:v>85952.325420303998</c:v>
                </c:pt>
                <c:pt idx="105">
                  <c:v>89830.991849112906</c:v>
                </c:pt>
                <c:pt idx="106">
                  <c:v>93721.75856043004</c:v>
                </c:pt>
                <c:pt idx="107">
                  <c:v>97623.738940680094</c:v>
                </c:pt>
                <c:pt idx="108">
                  <c:v>101536.14042767721</c:v>
                </c:pt>
                <c:pt idx="109">
                  <c:v>105458.25165613113</c:v>
                </c:pt>
                <c:pt idx="110">
                  <c:v>109389.43172767067</c:v>
                </c:pt>
                <c:pt idx="111">
                  <c:v>113329.10119734363</c:v>
                </c:pt>
                <c:pt idx="112">
                  <c:v>117276.73445717792</c:v>
                </c:pt>
                <c:pt idx="113">
                  <c:v>121231.85326466705</c:v>
                </c:pt>
                <c:pt idx="114">
                  <c:v>125194.02121562579</c:v>
                </c:pt>
                <c:pt idx="115">
                  <c:v>129162.83900065409</c:v>
                </c:pt>
                <c:pt idx="116">
                  <c:v>133137.94031555444</c:v>
                </c:pt>
                <c:pt idx="117">
                  <c:v>137118.9883203725</c:v>
                </c:pt>
                <c:pt idx="118">
                  <c:v>141105.67256102784</c:v>
                </c:pt>
                <c:pt idx="119">
                  <c:v>145097.70628285172</c:v>
                </c:pt>
                <c:pt idx="120">
                  <c:v>17375.004874022448</c:v>
                </c:pt>
                <c:pt idx="121">
                  <c:v>11246.09952343497</c:v>
                </c:pt>
                <c:pt idx="122">
                  <c:v>10730.432202126358</c:v>
                </c:pt>
                <c:pt idx="123">
                  <c:v>11654.569750248784</c:v>
                </c:pt>
                <c:pt idx="124">
                  <c:v>13318.475486067888</c:v>
                </c:pt>
                <c:pt idx="125">
                  <c:v>15442.172320015387</c:v>
                </c:pt>
                <c:pt idx="126">
                  <c:v>17881.691420577496</c:v>
                </c:pt>
                <c:pt idx="127">
                  <c:v>20552.331573854306</c:v>
                </c:pt>
                <c:pt idx="128">
                  <c:v>23399.764428192109</c:v>
                </c:pt>
                <c:pt idx="129">
                  <c:v>26386.954538894985</c:v>
                </c:pt>
                <c:pt idx="130">
                  <c:v>29487.477623195256</c:v>
                </c:pt>
                <c:pt idx="131">
                  <c:v>32681.798294807973</c:v>
                </c:pt>
                <c:pt idx="132">
                  <c:v>35955.055688990149</c:v>
                </c:pt>
                <c:pt idx="133">
                  <c:v>39295.676154466681</c:v>
                </c:pt>
                <c:pt idx="134">
                  <c:v>42694.466848867945</c:v>
                </c:pt>
                <c:pt idx="135">
                  <c:v>46144.002565517425</c:v>
                </c:pt>
                <c:pt idx="136">
                  <c:v>49638.198567309766</c:v>
                </c:pt>
                <c:pt idx="137">
                  <c:v>53172.005425832947</c:v>
                </c:pt>
                <c:pt idx="138">
                  <c:v>56741.186217519105</c:v>
                </c:pt>
                <c:pt idx="139">
                  <c:v>60342.150717546639</c:v>
                </c:pt>
                <c:pt idx="140">
                  <c:v>63971.829913804133</c:v>
                </c:pt>
                <c:pt idx="141">
                  <c:v>67627.57960109401</c:v>
                </c:pt>
                <c:pt idx="142">
                  <c:v>71307.105314452871</c:v>
                </c:pt>
                <c:pt idx="143">
                  <c:v>75008.40316583142</c:v>
                </c:pt>
                <c:pt idx="144">
                  <c:v>78729.712700088683</c:v>
                </c:pt>
                <c:pt idx="145">
                  <c:v>82469.478951016325</c:v>
                </c:pt>
                <c:pt idx="146">
                  <c:v>86226.321621444804</c:v>
                </c:pt>
                <c:pt idx="147">
                  <c:v>89999.009838750237</c:v>
                </c:pt>
                <c:pt idx="148">
                  <c:v>93786.441316504803</c:v>
                </c:pt>
                <c:pt idx="149">
                  <c:v>97587.625029698247</c:v>
                </c:pt>
                <c:pt idx="150">
                  <c:v>101401.6667151919</c:v>
                </c:pt>
                <c:pt idx="151">
                  <c:v>105227.75666155295</c:v>
                </c:pt>
                <c:pt idx="152">
                  <c:v>109065.15936743423</c:v>
                </c:pt>
                <c:pt idx="153">
                  <c:v>112913.20473531805</c:v>
                </c:pt>
                <c:pt idx="154">
                  <c:v>116771.28053477492</c:v>
                </c:pt>
                <c:pt idx="155">
                  <c:v>120638.82592163772</c:v>
                </c:pt>
                <c:pt idx="156">
                  <c:v>124515.32584030541</c:v>
                </c:pt>
                <c:pt idx="157">
                  <c:v>128400.30616850234</c:v>
                </c:pt>
                <c:pt idx="158">
                  <c:v>132293.32948930986</c:v>
                </c:pt>
                <c:pt idx="159">
                  <c:v>136193.99139563346</c:v>
                </c:pt>
                <c:pt idx="160">
                  <c:v>19173.042085079574</c:v>
                </c:pt>
                <c:pt idx="161">
                  <c:v>12083.491475213128</c:v>
                </c:pt>
                <c:pt idx="162">
                  <c:v>10804.500862358114</c:v>
                </c:pt>
                <c:pt idx="163">
                  <c:v>11095.164669232689</c:v>
                </c:pt>
                <c:pt idx="164">
                  <c:v>12217.599455467247</c:v>
                </c:pt>
                <c:pt idx="165">
                  <c:v>13868.449891810418</c:v>
                </c:pt>
                <c:pt idx="166">
                  <c:v>15888.286634571785</c:v>
                </c:pt>
                <c:pt idx="167">
                  <c:v>18181.649199626401</c:v>
                </c:pt>
                <c:pt idx="168">
                  <c:v>20686.41888044991</c:v>
                </c:pt>
                <c:pt idx="169">
                  <c:v>23359.737666412864</c:v>
                </c:pt>
                <c:pt idx="170">
                  <c:v>26170.714809756511</c:v>
                </c:pt>
                <c:pt idx="171">
                  <c:v>29096.31354350664</c:v>
                </c:pt>
                <c:pt idx="172">
                  <c:v>32118.877213511194</c:v>
                </c:pt>
                <c:pt idx="173">
                  <c:v>35224.56423704225</c:v>
                </c:pt>
                <c:pt idx="174">
                  <c:v>38402.316632923379</c:v>
                </c:pt>
                <c:pt idx="175">
                  <c:v>41643.15676392585</c:v>
                </c:pt>
                <c:pt idx="176">
                  <c:v>44939.693944558618</c:v>
                </c:pt>
                <c:pt idx="177">
                  <c:v>48285.769709273809</c:v>
                </c:pt>
                <c:pt idx="178">
                  <c:v>51676.197306000307</c:v>
                </c:pt>
                <c:pt idx="179">
                  <c:v>55106.566800939065</c:v>
                </c:pt>
                <c:pt idx="180">
                  <c:v>58573.096858223551</c:v>
                </c:pt>
                <c:pt idx="181">
                  <c:v>62072.520358106369</c:v>
                </c:pt>
                <c:pt idx="182">
                  <c:v>65601.994965278485</c:v>
                </c:pt>
                <c:pt idx="183">
                  <c:v>69159.032374560833</c:v>
                </c:pt>
                <c:pt idx="184">
                  <c:v>72741.441730937004</c:v>
                </c:pt>
                <c:pt idx="185">
                  <c:v>76347.283940975583</c:v>
                </c:pt>
                <c:pt idx="186">
                  <c:v>79974.83444845966</c:v>
                </c:pt>
                <c:pt idx="187">
                  <c:v>83622.552656521962</c:v>
                </c:pt>
                <c:pt idx="188">
                  <c:v>87289.056619016308</c:v>
                </c:pt>
                <c:pt idx="189">
                  <c:v>90973.101946163821</c:v>
                </c:pt>
                <c:pt idx="190">
                  <c:v>94673.564108344333</c:v>
                </c:pt>
                <c:pt idx="191">
                  <c:v>98389.423500753241</c:v>
                </c:pt>
                <c:pt idx="192">
                  <c:v>102119.75276702944</c:v>
                </c:pt>
                <c:pt idx="193">
                  <c:v>105863.70598341139</c:v>
                </c:pt>
                <c:pt idx="194">
                  <c:v>109620.50938470224</c:v>
                </c:pt>
                <c:pt idx="195">
                  <c:v>113389.45337533313</c:v>
                </c:pt>
                <c:pt idx="196">
                  <c:v>117169.88561738018</c:v>
                </c:pt>
                <c:pt idx="197">
                  <c:v>120961.20502572901</c:v>
                </c:pt>
                <c:pt idx="198">
                  <c:v>124762.85653103702</c:v>
                </c:pt>
                <c:pt idx="199">
                  <c:v>128574.32649552597</c:v>
                </c:pt>
                <c:pt idx="200">
                  <c:v>21011.696084570627</c:v>
                </c:pt>
                <c:pt idx="201">
                  <c:v>13158.82218315783</c:v>
                </c:pt>
                <c:pt idx="202">
                  <c:v>11246.357829054959</c:v>
                </c:pt>
                <c:pt idx="203">
                  <c:v>10995.550686344995</c:v>
                </c:pt>
                <c:pt idx="204">
                  <c:v>11645.139074975228</c:v>
                </c:pt>
                <c:pt idx="205">
                  <c:v>12876.307153517655</c:v>
                </c:pt>
                <c:pt idx="206">
                  <c:v>14518.866308056871</c:v>
                </c:pt>
                <c:pt idx="207">
                  <c:v>16469.565699597191</c:v>
                </c:pt>
                <c:pt idx="208">
                  <c:v>18660.464055680706</c:v>
                </c:pt>
                <c:pt idx="209">
                  <c:v>21044.23690068689</c:v>
                </c:pt>
                <c:pt idx="210">
                  <c:v>23586.492106168065</c:v>
                </c:pt>
                <c:pt idx="211">
                  <c:v>26261.397115740605</c:v>
                </c:pt>
                <c:pt idx="212">
                  <c:v>29049.027343799706</c:v>
                </c:pt>
                <c:pt idx="213">
                  <c:v>31933.676068810608</c:v>
                </c:pt>
                <c:pt idx="214">
                  <c:v>34902.732879044881</c:v>
                </c:pt>
                <c:pt idx="215">
                  <c:v>37945.914188887677</c:v>
                </c:pt>
                <c:pt idx="216">
                  <c:v>41054.72027571268</c:v>
                </c:pt>
                <c:pt idx="217">
                  <c:v>44222.042845467942</c:v>
                </c:pt>
                <c:pt idx="218">
                  <c:v>47441.875437105642</c:v>
                </c:pt>
                <c:pt idx="219">
                  <c:v>50709.095793071072</c:v>
                </c:pt>
                <c:pt idx="220">
                  <c:v>54019.299662949255</c:v>
                </c:pt>
                <c:pt idx="221">
                  <c:v>57368.672056644704</c:v>
                </c:pt>
                <c:pt idx="222">
                  <c:v>60753.88622172075</c:v>
                </c:pt>
                <c:pt idx="223">
                  <c:v>64172.023453122223</c:v>
                </c:pt>
                <c:pt idx="224">
                  <c:v>67620.508768609114</c:v>
                </c:pt>
                <c:pt idx="225">
                  <c:v>71097.058815703567</c:v>
                </c:pt>
                <c:pt idx="226">
                  <c:v>74599.639313944572</c:v>
                </c:pt>
                <c:pt idx="227">
                  <c:v>78126.430006746581</c:v>
                </c:pt>
                <c:pt idx="228">
                  <c:v>81675.795583194951</c:v>
                </c:pt>
                <c:pt idx="229">
                  <c:v>85246.261387029343</c:v>
                </c:pt>
                <c:pt idx="230">
                  <c:v>88836.492995258741</c:v>
                </c:pt>
                <c:pt idx="231">
                  <c:v>92445.278948061619</c:v>
                </c:pt>
                <c:pt idx="232">
                  <c:v>96071.516062835013</c:v>
                </c:pt>
                <c:pt idx="233">
                  <c:v>99714.196881051888</c:v>
                </c:pt>
                <c:pt idx="234">
                  <c:v>103372.39888611047</c:v>
                </c:pt>
                <c:pt idx="235">
                  <c:v>107045.27520012016</c:v>
                </c:pt>
                <c:pt idx="236">
                  <c:v>110732.04652231972</c:v>
                </c:pt>
                <c:pt idx="237">
                  <c:v>114431.99411516852</c:v>
                </c:pt>
                <c:pt idx="238">
                  <c:v>118144.45367864268</c:v>
                </c:pt>
                <c:pt idx="239">
                  <c:v>121868.80998091609</c:v>
                </c:pt>
                <c:pt idx="240">
                  <c:v>22875.695456734356</c:v>
                </c:pt>
                <c:pt idx="241">
                  <c:v>14389.347814073621</c:v>
                </c:pt>
                <c:pt idx="242">
                  <c:v>11935.412510386228</c:v>
                </c:pt>
                <c:pt idx="243">
                  <c:v>11211.758970071935</c:v>
                </c:pt>
                <c:pt idx="244">
                  <c:v>11441.665000901416</c:v>
                </c:pt>
                <c:pt idx="245">
                  <c:v>12295.555491221681</c:v>
                </c:pt>
                <c:pt idx="246">
                  <c:v>13595.451472246619</c:v>
                </c:pt>
                <c:pt idx="247">
                  <c:v>15232.27953904694</c:v>
                </c:pt>
                <c:pt idx="248">
                  <c:v>17133.631954173732</c:v>
                </c:pt>
                <c:pt idx="249">
                  <c:v>19248.682861317433</c:v>
                </c:pt>
                <c:pt idx="250">
                  <c:v>21540.244342621016</c:v>
                </c:pt>
                <c:pt idx="251">
                  <c:v>23980.215910248116</c:v>
                </c:pt>
                <c:pt idx="252">
                  <c:v>26546.807839786976</c:v>
                </c:pt>
                <c:pt idx="253">
                  <c:v>29222.760979150757</c:v>
                </c:pt>
                <c:pt idx="254">
                  <c:v>31994.158968225565</c:v>
                </c:pt>
                <c:pt idx="255">
                  <c:v>34849.609184260604</c:v>
                </c:pt>
                <c:pt idx="256">
                  <c:v>37779.662076125373</c:v>
                </c:pt>
                <c:pt idx="257">
                  <c:v>40776.389640792229</c:v>
                </c:pt>
                <c:pt idx="258">
                  <c:v>43833.073093456551</c:v>
                </c:pt>
                <c:pt idx="259">
                  <c:v>46943.967262015824</c:v>
                </c:pt>
                <c:pt idx="260">
                  <c:v>50104.120025706434</c:v>
                </c:pt>
                <c:pt idx="261">
                  <c:v>53309.231977306234</c:v>
                </c:pt>
                <c:pt idx="262">
                  <c:v>56555.54596450059</c:v>
                </c:pt>
                <c:pt idx="263">
                  <c:v>59839.759155013511</c:v>
                </c:pt>
                <c:pt idx="264">
                  <c:v>63158.952307555941</c:v>
                </c:pt>
                <c:pt idx="265">
                  <c:v>66510.532345407395</c:v>
                </c:pt>
                <c:pt idx="266">
                  <c:v>69892.185328387757</c:v>
                </c:pt>
                <c:pt idx="267">
                  <c:v>73301.837635144126</c:v>
                </c:pt>
                <c:pt idx="268">
                  <c:v>76737.623688279258</c:v>
                </c:pt>
                <c:pt idx="269">
                  <c:v>80197.858938162404</c:v>
                </c:pt>
                <c:pt idx="270">
                  <c:v>83681.017106785701</c:v>
                </c:pt>
                <c:pt idx="271">
                  <c:v>87185.710908086898</c:v>
                </c:pt>
                <c:pt idx="272">
                  <c:v>90710.675624694442</c:v>
                </c:pt>
                <c:pt idx="273">
                  <c:v>94254.755046679245</c:v>
                </c:pt>
                <c:pt idx="274">
                  <c:v>97816.889375116618</c:v>
                </c:pt>
                <c:pt idx="275">
                  <c:v>101396.10476927865</c:v>
                </c:pt>
                <c:pt idx="276">
                  <c:v>104991.50427597824</c:v>
                </c:pt>
                <c:pt idx="277">
                  <c:v>108602.2599269933</c:v>
                </c:pt>
                <c:pt idx="278">
                  <c:v>112227.60582825133</c:v>
                </c:pt>
                <c:pt idx="279">
                  <c:v>115866.83209482304</c:v>
                </c:pt>
                <c:pt idx="280">
                  <c:v>24757.024498165418</c:v>
                </c:pt>
                <c:pt idx="281">
                  <c:v>15729.205905920275</c:v>
                </c:pt>
                <c:pt idx="282">
                  <c:v>12802.424204628553</c:v>
                </c:pt>
                <c:pt idx="283">
                  <c:v>11659.088306513519</c:v>
                </c:pt>
                <c:pt idx="284">
                  <c:v>11511.716749120838</c:v>
                </c:pt>
                <c:pt idx="285">
                  <c:v>12022.944065926809</c:v>
                </c:pt>
                <c:pt idx="286">
                  <c:v>13008.968722211752</c:v>
                </c:pt>
                <c:pt idx="287">
                  <c:v>14356.250848055368</c:v>
                </c:pt>
                <c:pt idx="288">
                  <c:v>15988.881325319686</c:v>
                </c:pt>
                <c:pt idx="289">
                  <c:v>17853.238508285805</c:v>
                </c:pt>
                <c:pt idx="290">
                  <c:v>19909.866547643906</c:v>
                </c:pt>
                <c:pt idx="291">
                  <c:v>22128.799816750798</c:v>
                </c:pt>
                <c:pt idx="292">
                  <c:v>24486.696160642608</c:v>
                </c:pt>
                <c:pt idx="293">
                  <c:v>26964.990478847099</c:v>
                </c:pt>
                <c:pt idx="294">
                  <c:v>29548.6573741139</c:v>
                </c:pt>
                <c:pt idx="295">
                  <c:v>32225.354395188784</c:v>
                </c:pt>
                <c:pt idx="296">
                  <c:v>34984.812281965234</c:v>
                </c:pt>
                <c:pt idx="297">
                  <c:v>37818.390707658684</c:v>
                </c:pt>
                <c:pt idx="298">
                  <c:v>40718.747972916681</c:v>
                </c:pt>
                <c:pt idx="299">
                  <c:v>43679.591035288249</c:v>
                </c:pt>
                <c:pt idx="300">
                  <c:v>46695.483356882949</c:v>
                </c:pt>
                <c:pt idx="301">
                  <c:v>49761.6951306017</c:v>
                </c:pt>
                <c:pt idx="302">
                  <c:v>52874.085076907621</c:v>
                </c:pt>
                <c:pt idx="303">
                  <c:v>56029.006104475513</c:v>
                </c:pt>
                <c:pt idx="304">
                  <c:v>59223.229247774681</c:v>
                </c:pt>
                <c:pt idx="305">
                  <c:v>62453.881770365595</c:v>
                </c:pt>
                <c:pt idx="306">
                  <c:v>65718.396367300869</c:v>
                </c:pt>
                <c:pt idx="307">
                  <c:v>69014.469150744626</c:v>
                </c:pt>
                <c:pt idx="308">
                  <c:v>72340.024649927786</c:v>
                </c:pt>
                <c:pt idx="309">
                  <c:v>75693.186460205121</c:v>
                </c:pt>
                <c:pt idx="310">
                  <c:v>79072.252477326183</c:v>
                </c:pt>
                <c:pt idx="311">
                  <c:v>82475.673880461269</c:v>
                </c:pt>
                <c:pt idx="312">
                  <c:v>85902.037200837687</c:v>
                </c:pt>
                <c:pt idx="313">
                  <c:v>89350.048946200521</c:v>
                </c:pt>
                <c:pt idx="314">
                  <c:v>92818.522354790184</c:v>
                </c:pt>
                <c:pt idx="315">
                  <c:v>96306.365933452907</c:v>
                </c:pt>
                <c:pt idx="316">
                  <c:v>99812.573498318015</c:v>
                </c:pt>
                <c:pt idx="317">
                  <c:v>103336.21548711743</c:v>
                </c:pt>
                <c:pt idx="318">
                  <c:v>106876.43135267313</c:v>
                </c:pt>
                <c:pt idx="319">
                  <c:v>110432.42287965651</c:v>
                </c:pt>
                <c:pt idx="320">
                  <c:v>26650.952879295321</c:v>
                </c:pt>
                <c:pt idx="321">
                  <c:v>17150.287889445823</c:v>
                </c:pt>
                <c:pt idx="322">
                  <c:v>13803.823830353331</c:v>
                </c:pt>
                <c:pt idx="323">
                  <c:v>12283.210344016134</c:v>
                </c:pt>
                <c:pt idx="324">
                  <c:v>11793.175613109155</c:v>
                </c:pt>
                <c:pt idx="325">
                  <c:v>11990.531605175147</c:v>
                </c:pt>
                <c:pt idx="326">
                  <c:v>12687.010320503374</c:v>
                </c:pt>
                <c:pt idx="327">
                  <c:v>13765.570508484494</c:v>
                </c:pt>
                <c:pt idx="328">
                  <c:v>15147.507261571211</c:v>
                </c:pt>
                <c:pt idx="329">
                  <c:v>16776.931002591846</c:v>
                </c:pt>
                <c:pt idx="330">
                  <c:v>18612.520743429694</c:v>
                </c:pt>
                <c:pt idx="331">
                  <c:v>20622.75842688969</c:v>
                </c:pt>
                <c:pt idx="332">
                  <c:v>22782.995949622051</c:v>
                </c:pt>
                <c:pt idx="333">
                  <c:v>25073.559174018577</c:v>
                </c:pt>
                <c:pt idx="334">
                  <c:v>27478.472874325358</c:v>
                </c:pt>
                <c:pt idx="335">
                  <c:v>29984.574890311753</c:v>
                </c:pt>
                <c:pt idx="336">
                  <c:v>32580.883638114803</c:v>
                </c:pt>
                <c:pt idx="337">
                  <c:v>35258.135876402113</c:v>
                </c:pt>
                <c:pt idx="338">
                  <c:v>38008.442035472326</c:v>
                </c:pt>
                <c:pt idx="339">
                  <c:v>40825.024655748377</c:v>
                </c:pt>
                <c:pt idx="340">
                  <c:v>43702.016799461562</c:v>
                </c:pt>
                <c:pt idx="341">
                  <c:v>46634.304532291717</c:v>
                </c:pt>
                <c:pt idx="342">
                  <c:v>49617.402315652711</c:v>
                </c:pt>
                <c:pt idx="343">
                  <c:v>52647.353333977953</c:v>
                </c:pt>
                <c:pt idx="344">
                  <c:v>55720.648962016654</c:v>
                </c:pt>
                <c:pt idx="345">
                  <c:v>58834.163098561941</c:v>
                </c:pt>
                <c:pt idx="346">
                  <c:v>61985.098172184516</c:v>
                </c:pt>
                <c:pt idx="347">
                  <c:v>65170.940401675645</c:v>
                </c:pt>
                <c:pt idx="348">
                  <c:v>68389.422461253736</c:v>
                </c:pt>
                <c:pt idx="349">
                  <c:v>71638.492120028692</c:v>
                </c:pt>
                <c:pt idx="350">
                  <c:v>74916.285738983992</c:v>
                </c:pt>
                <c:pt idx="351">
                  <c:v>78221.105745887209</c:v>
                </c:pt>
                <c:pt idx="352">
                  <c:v>81551.401389642167</c:v>
                </c:pt>
                <c:pt idx="353">
                  <c:v>84905.752215157423</c:v>
                </c:pt>
                <c:pt idx="354">
                  <c:v>88282.853808248081</c:v>
                </c:pt>
                <c:pt idx="355">
                  <c:v>91681.505445075469</c:v>
                </c:pt>
                <c:pt idx="356">
                  <c:v>95100.599347725642</c:v>
                </c:pt>
                <c:pt idx="357">
                  <c:v>98539.111300822988</c:v>
                </c:pt>
                <c:pt idx="358">
                  <c:v>101996.09242679119</c:v>
                </c:pt>
                <c:pt idx="359">
                  <c:v>105470.6619517142</c:v>
                </c:pt>
                <c:pt idx="360">
                  <c:v>28554.45529270023</c:v>
                </c:pt>
                <c:pt idx="361">
                  <c:v>18634.107945049996</c:v>
                </c:pt>
                <c:pt idx="362">
                  <c:v>14910.366297735336</c:v>
                </c:pt>
                <c:pt idx="363">
                  <c:v>13047.089637883839</c:v>
                </c:pt>
                <c:pt idx="364">
                  <c:v>12243.18358223689</c:v>
                </c:pt>
                <c:pt idx="365">
                  <c:v>12150.993633346161</c:v>
                </c:pt>
                <c:pt idx="366">
                  <c:v>12578.750410811872</c:v>
                </c:pt>
                <c:pt idx="367">
                  <c:v>13406.616874615422</c:v>
                </c:pt>
                <c:pt idx="368">
                  <c:v>14553.620185756663</c:v>
                </c:pt>
                <c:pt idx="369">
                  <c:v>15962.005628257095</c:v>
                </c:pt>
                <c:pt idx="370">
                  <c:v>17588.899783448</c:v>
                </c:pt>
                <c:pt idx="371">
                  <c:v>19401.478645748415</c:v>
                </c:pt>
                <c:pt idx="372">
                  <c:v>21373.985074672968</c:v>
                </c:pt>
                <c:pt idx="373">
                  <c:v>23485.795104109486</c:v>
                </c:pt>
                <c:pt idx="374">
                  <c:v>25720.113799327642</c:v>
                </c:pt>
                <c:pt idx="375">
                  <c:v>28063.066676340706</c:v>
                </c:pt>
                <c:pt idx="376">
                  <c:v>30503.049236737595</c:v>
                </c:pt>
                <c:pt idx="377">
                  <c:v>33030.250368837093</c:v>
                </c:pt>
                <c:pt idx="378">
                  <c:v>35636.296085811657</c:v>
                </c:pt>
                <c:pt idx="379">
                  <c:v>38313.978528206258</c:v>
                </c:pt>
                <c:pt idx="380">
                  <c:v>41057.046631031204</c:v>
                </c:pt>
                <c:pt idx="381">
                  <c:v>43860.042200916097</c:v>
                </c:pt>
                <c:pt idx="382">
                  <c:v>46718.1699750345</c:v>
                </c:pt>
                <c:pt idx="383">
                  <c:v>49627.193478099085</c:v>
                </c:pt>
                <c:pt idx="384">
                  <c:v>52583.350720092363</c:v>
                </c:pt>
                <c:pt idx="385">
                  <c:v>55583.285333324297</c:v>
                </c:pt>
                <c:pt idx="386">
                  <c:v>58623.989852994913</c:v>
                </c:pt>
                <c:pt idx="387">
                  <c:v>61702.758642880537</c:v>
                </c:pt>
                <c:pt idx="388">
                  <c:v>64817.148550956146</c:v>
                </c:pt>
                <c:pt idx="389">
                  <c:v>67964.945811565965</c:v>
                </c:pt>
                <c:pt idx="390">
                  <c:v>71144.138034289252</c:v>
                </c:pt>
                <c:pt idx="391">
                  <c:v>74352.890364570892</c:v>
                </c:pt>
                <c:pt idx="392">
                  <c:v>77589.525088478898</c:v>
                </c:pt>
                <c:pt idx="393">
                  <c:v>80852.50409849461</c:v>
                </c:pt>
                <c:pt idx="394">
                  <c:v>84140.413749750252</c:v>
                </c:pt>
                <c:pt idx="395">
                  <c:v>87451.951724362603</c:v>
                </c:pt>
                <c:pt idx="396">
                  <c:v>90785.915591310288</c:v>
                </c:pt>
                <c:pt idx="397">
                  <c:v>94141.192804819846</c:v>
                </c:pt>
                <c:pt idx="398">
                  <c:v>97516.751928728045</c:v>
                </c:pt>
                <c:pt idx="399">
                  <c:v>100911.63491016869</c:v>
                </c:pt>
                <c:pt idx="400">
                  <c:v>30465.479646641921</c:v>
                </c:pt>
                <c:pt idx="401">
                  <c:v>20167.854710769388</c:v>
                </c:pt>
                <c:pt idx="402">
                  <c:v>16101.449889940457</c:v>
                </c:pt>
                <c:pt idx="403">
                  <c:v>13924.301905348988</c:v>
                </c:pt>
                <c:pt idx="404">
                  <c:v>12830.849908745329</c:v>
                </c:pt>
                <c:pt idx="405">
                  <c:v>12469.938021992089</c:v>
                </c:pt>
                <c:pt idx="406">
                  <c:v>12647.001075280235</c:v>
                </c:pt>
                <c:pt idx="407">
                  <c:v>13239.934097138308</c:v>
                </c:pt>
                <c:pt idx="408">
                  <c:v>14165.899109759332</c:v>
                </c:pt>
                <c:pt idx="409">
                  <c:v>15365.588966612815</c:v>
                </c:pt>
                <c:pt idx="410">
                  <c:v>16794.824300644148</c:v>
                </c:pt>
                <c:pt idx="411">
                  <c:v>18419.672069136774</c:v>
                </c:pt>
                <c:pt idx="412">
                  <c:v>20213.425303101227</c:v>
                </c:pt>
                <c:pt idx="413">
                  <c:v>22154.64032744908</c:v>
                </c:pt>
                <c:pt idx="414">
                  <c:v>24225.809883694026</c:v>
                </c:pt>
                <c:pt idx="415">
                  <c:v>26412.436573300958</c:v>
                </c:pt>
                <c:pt idx="416">
                  <c:v>28702.368027510132</c:v>
                </c:pt>
                <c:pt idx="417">
                  <c:v>31085.308717513788</c:v>
                </c:pt>
                <c:pt idx="418">
                  <c:v>33552.45425660719</c:v>
                </c:pt>
                <c:pt idx="419">
                  <c:v>36096.212658113116</c:v>
                </c:pt>
                <c:pt idx="420">
                  <c:v>38709.98859799307</c:v>
                </c:pt>
                <c:pt idx="421">
                  <c:v>41388.014158635189</c:v>
                </c:pt>
                <c:pt idx="422">
                  <c:v>44125.214417492956</c:v>
                </c:pt>
                <c:pt idx="423">
                  <c:v>46917.099534512061</c:v>
                </c:pt>
                <c:pt idx="424">
                  <c:v>49759.677253192538</c:v>
                </c:pt>
                <c:pt idx="425">
                  <c:v>52649.381312472979</c:v>
                </c:pt>
                <c:pt idx="426">
                  <c:v>55583.012392537668</c:v>
                </c:pt>
                <c:pt idx="427">
                  <c:v>58557.68903092129</c:v>
                </c:pt>
                <c:pt idx="428">
                  <c:v>61570.806540831443</c:v>
                </c:pt>
                <c:pt idx="429">
                  <c:v>64620.002405208506</c:v>
                </c:pt>
                <c:pt idx="430">
                  <c:v>67703.126951311104</c:v>
                </c:pt>
                <c:pt idx="431">
                  <c:v>70818.218361745312</c:v>
                </c:pt>
                <c:pt idx="432">
                  <c:v>73963.481270152944</c:v>
                </c:pt>
                <c:pt idx="433">
                  <c:v>77137.268338334427</c:v>
                </c:pt>
                <c:pt idx="434">
                  <c:v>80338.064327374348</c:v>
                </c:pt>
                <c:pt idx="435">
                  <c:v>83564.47226628456</c:v>
                </c:pt>
                <c:pt idx="436">
                  <c:v>86815.201393644486</c:v>
                </c:pt>
                <c:pt idx="437">
                  <c:v>90089.0566050942</c:v>
                </c:pt>
                <c:pt idx="438">
                  <c:v>93384.929185519693</c:v>
                </c:pt>
                <c:pt idx="439">
                  <c:v>96701.78864194073</c:v>
                </c:pt>
                <c:pt idx="440">
                  <c:v>32382.569940630354</c:v>
                </c:pt>
                <c:pt idx="441">
                  <c:v>21742.281831243632</c:v>
                </c:pt>
                <c:pt idx="442">
                  <c:v>17362.005685674689</c:v>
                </c:pt>
                <c:pt idx="443">
                  <c:v>14895.311760126489</c:v>
                </c:pt>
                <c:pt idx="444">
                  <c:v>13533.1378256603</c:v>
                </c:pt>
                <c:pt idx="445">
                  <c:v>12921.532214729503</c:v>
                </c:pt>
                <c:pt idx="446">
                  <c:v>12863.661826072173</c:v>
                </c:pt>
                <c:pt idx="447">
                  <c:v>13235.55654941001</c:v>
                </c:pt>
                <c:pt idx="448">
                  <c:v>13952.825976384102</c:v>
                </c:pt>
                <c:pt idx="449">
                  <c:v>14954.857012078039</c:v>
                </c:pt>
                <c:pt idx="450">
                  <c:v>16196.3612523016</c:v>
                </c:pt>
                <c:pt idx="451">
                  <c:v>17642.45582583408</c:v>
                </c:pt>
                <c:pt idx="452">
                  <c:v>19265.614054709968</c:v>
                </c:pt>
                <c:pt idx="453">
                  <c:v>21043.679940084592</c:v>
                </c:pt>
                <c:pt idx="454">
                  <c:v>22958.523308923406</c:v>
                </c:pt>
                <c:pt idx="455">
                  <c:v>24995.098892342456</c:v>
                </c:pt>
                <c:pt idx="456">
                  <c:v>27140.769904455825</c:v>
                </c:pt>
                <c:pt idx="457">
                  <c:v>29384.81041657841</c:v>
                </c:pt>
                <c:pt idx="458">
                  <c:v>31718.031914783016</c:v>
                </c:pt>
                <c:pt idx="459">
                  <c:v>34132.498153344219</c:v>
                </c:pt>
                <c:pt idx="460">
                  <c:v>36621.304083981428</c:v>
                </c:pt>
                <c:pt idx="461">
                  <c:v>39178.402129362999</c:v>
                </c:pt>
                <c:pt idx="462">
                  <c:v>41798.464002175228</c:v>
                </c:pt>
                <c:pt idx="463">
                  <c:v>44476.769595881182</c:v>
                </c:pt>
                <c:pt idx="464">
                  <c:v>47209.116760609788</c:v>
                </c:pt>
                <c:pt idx="465">
                  <c:v>49991.747380284563</c:v>
                </c:pt>
                <c:pt idx="466">
                  <c:v>52821.286308846858</c:v>
                </c:pt>
                <c:pt idx="467">
                  <c:v>55694.690549065228</c:v>
                </c:pt>
                <c:pt idx="468">
                  <c:v>58609.206662742887</c:v>
                </c:pt>
                <c:pt idx="469">
                  <c:v>61562.334850499115</c:v>
                </c:pt>
                <c:pt idx="470">
                  <c:v>64551.79847675396</c:v>
                </c:pt>
                <c:pt idx="471">
                  <c:v>67575.518071688566</c:v>
                </c:pt>
                <c:pt idx="472">
                  <c:v>70631.589038261794</c:v>
                </c:pt>
                <c:pt idx="473">
                  <c:v>73718.262444227861</c:v>
                </c:pt>
                <c:pt idx="474">
                  <c:v>76833.928397565745</c:v>
                </c:pt>
                <c:pt idx="475">
                  <c:v>79977.101596888024</c:v>
                </c:pt>
                <c:pt idx="476">
                  <c:v>83146.408722188251</c:v>
                </c:pt>
                <c:pt idx="477">
                  <c:v>86340.577390154809</c:v>
                </c:pt>
                <c:pt idx="478">
                  <c:v>89558.426445560646</c:v>
                </c:pt>
                <c:pt idx="479">
                  <c:v>92798.857398400753</c:v>
                </c:pt>
                <c:pt idx="480">
                  <c:v>34304.655721536619</c:v>
                </c:pt>
                <c:pt idx="481">
                  <c:v>23350.496287409784</c:v>
                </c:pt>
                <c:pt idx="482">
                  <c:v>18680.67420088411</c:v>
                </c:pt>
                <c:pt idx="483">
                  <c:v>15945.258337473399</c:v>
                </c:pt>
                <c:pt idx="484">
                  <c:v>14332.390678829654</c:v>
                </c:pt>
                <c:pt idx="485">
                  <c:v>13485.851625953384</c:v>
                </c:pt>
                <c:pt idx="486">
                  <c:v>13206.942938775817</c:v>
                </c:pt>
                <c:pt idx="487">
                  <c:v>13370.142076466713</c:v>
                </c:pt>
                <c:pt idx="488">
                  <c:v>13889.752682281251</c:v>
                </c:pt>
                <c:pt idx="489">
                  <c:v>14704.05262416736</c:v>
                </c:pt>
                <c:pt idx="490">
                  <c:v>15766.803669430865</c:v>
                </c:pt>
                <c:pt idx="491">
                  <c:v>17042.303237874748</c:v>
                </c:pt>
                <c:pt idx="492">
                  <c:v>18502.312327777363</c:v>
                </c:pt>
                <c:pt idx="493">
                  <c:v>20124.052025745787</c:v>
                </c:pt>
                <c:pt idx="494">
                  <c:v>21888.844288396751</c:v>
                </c:pt>
                <c:pt idx="495">
                  <c:v>23781.159429720206</c:v>
                </c:pt>
                <c:pt idx="496">
                  <c:v>25787.930263952185</c:v>
                </c:pt>
                <c:pt idx="497">
                  <c:v>27898.046735186159</c:v>
                </c:pt>
                <c:pt idx="498">
                  <c:v>30101.976070446126</c:v>
                </c:pt>
                <c:pt idx="499">
                  <c:v>32391.472299764453</c:v>
                </c:pt>
                <c:pt idx="500">
                  <c:v>34759.350715140929</c:v>
                </c:pt>
                <c:pt idx="501">
                  <c:v>37199.310374476961</c:v>
                </c:pt>
                <c:pt idx="502">
                  <c:v>39705.792723976141</c:v>
                </c:pt>
                <c:pt idx="503">
                  <c:v>42273.867763730406</c:v>
                </c:pt>
                <c:pt idx="504">
                  <c:v>44899.14148885326</c:v>
                </c:pt>
                <c:pt idx="505">
                  <c:v>47577.679957025917</c:v>
                </c:pt>
                <c:pt idx="506">
                  <c:v>50305.946487422902</c:v>
                </c:pt>
                <c:pt idx="507">
                  <c:v>53080.749331408762</c:v>
                </c:pt>
                <c:pt idx="508">
                  <c:v>55899.197768465354</c:v>
                </c:pt>
                <c:pt idx="509">
                  <c:v>58758.665036374063</c:v>
                </c:pt>
                <c:pt idx="510">
                  <c:v>61656.756847129276</c:v>
                </c:pt>
                <c:pt idx="511">
                  <c:v>64591.284500229405</c:v>
                </c:pt>
                <c:pt idx="512">
                  <c:v>67560.241804587204</c:v>
                </c:pt>
                <c:pt idx="513">
                  <c:v>70561.785174850942</c:v>
                </c:pt>
                <c:pt idx="514">
                  <c:v>73594.216388601228</c:v>
                </c:pt>
                <c:pt idx="515">
                  <c:v>76655.967585863502</c:v>
                </c:pt>
                <c:pt idx="516">
                  <c:v>79745.588167681533</c:v>
                </c:pt>
                <c:pt idx="517">
                  <c:v>82861.733310627344</c:v>
                </c:pt>
                <c:pt idx="518">
                  <c:v>86003.153862452571</c:v>
                </c:pt>
                <c:pt idx="519">
                  <c:v>89168.687423134645</c:v>
                </c:pt>
                <c:pt idx="520">
                  <c:v>36230.926973174646</c:v>
                </c:pt>
                <c:pt idx="521">
                  <c:v>24987.221598091193</c:v>
                </c:pt>
                <c:pt idx="522">
                  <c:v>20048.677573703058</c:v>
                </c:pt>
                <c:pt idx="523">
                  <c:v>17062.567986114835</c:v>
                </c:pt>
                <c:pt idx="524">
                  <c:v>15214.766885525592</c:v>
                </c:pt>
                <c:pt idx="525">
                  <c:v>14147.189534129073</c:v>
                </c:pt>
                <c:pt idx="526">
                  <c:v>13659.585261304588</c:v>
                </c:pt>
                <c:pt idx="527">
                  <c:v>13625.125577835921</c:v>
                </c:pt>
                <c:pt idx="528">
                  <c:v>13957.005089842638</c:v>
                </c:pt>
                <c:pt idx="529">
                  <c:v>14592.55183676872</c:v>
                </c:pt>
                <c:pt idx="530">
                  <c:v>15484.707876943567</c:v>
                </c:pt>
                <c:pt idx="531">
                  <c:v>16597.058306414227</c:v>
                </c:pt>
                <c:pt idx="532">
                  <c:v>17900.741208910622</c:v>
                </c:pt>
                <c:pt idx="533">
                  <c:v>19372.429800691341</c:v>
                </c:pt>
                <c:pt idx="534">
                  <c:v>20992.961621246584</c:v>
                </c:pt>
                <c:pt idx="535">
                  <c:v>22746.376584688736</c:v>
                </c:pt>
                <c:pt idx="536">
                  <c:v>24619.223378032126</c:v>
                </c:pt>
                <c:pt idx="537">
                  <c:v>26600.047686321217</c:v>
                </c:pt>
                <c:pt idx="538">
                  <c:v>28679.007012338287</c:v>
                </c:pt>
                <c:pt idx="539">
                  <c:v>30847.575726396131</c:v>
                </c:pt>
                <c:pt idx="540">
                  <c:v>33098.315755727017</c:v>
                </c:pt>
                <c:pt idx="541">
                  <c:v>35424.695891750205</c:v>
                </c:pt>
                <c:pt idx="542">
                  <c:v>37820.947687297506</c:v>
                </c:pt>
                <c:pt idx="543">
                  <c:v>40281.949287445947</c:v>
                </c:pt>
                <c:pt idx="544">
                  <c:v>42803.130861066886</c:v>
                </c:pt>
                <c:pt idx="545">
                  <c:v>45380.396931073818</c:v>
                </c:pt>
                <c:pt idx="546">
                  <c:v>48010.062065238482</c:v>
                </c:pt>
                <c:pt idx="547">
                  <c:v>50688.797232603276</c:v>
                </c:pt>
                <c:pt idx="548">
                  <c:v>53413.58474981226</c:v>
                </c:pt>
                <c:pt idx="549">
                  <c:v>56181.680202221396</c:v>
                </c:pt>
                <c:pt idx="550">
                  <c:v>58990.580071141987</c:v>
                </c:pt>
                <c:pt idx="551">
                  <c:v>61837.99406202641</c:v>
                </c:pt>
                <c:pt idx="552">
                  <c:v>64721.821330682229</c:v>
                </c:pt>
                <c:pt idx="553">
                  <c:v>67640.129961358398</c:v>
                </c:pt>
                <c:pt idx="554">
                  <c:v>70591.139173048301</c:v>
                </c:pt>
                <c:pt idx="555">
                  <c:v>73573.203826828423</c:v>
                </c:pt>
                <c:pt idx="556">
                  <c:v>76584.80088362559</c:v>
                </c:pt>
                <c:pt idx="557">
                  <c:v>79624.517522991751</c:v>
                </c:pt>
                <c:pt idx="558">
                  <c:v>82691.040682658218</c:v>
                </c:pt>
                <c:pt idx="559">
                  <c:v>85783.147818472047</c:v>
                </c:pt>
                <c:pt idx="560">
                  <c:v>38160.755954726417</c:v>
                </c:pt>
                <c:pt idx="561">
                  <c:v>26648.328641780539</c:v>
                </c:pt>
                <c:pt idx="562">
                  <c:v>21459.090893214779</c:v>
                </c:pt>
                <c:pt idx="563">
                  <c:v>18238.047863681011</c:v>
                </c:pt>
                <c:pt idx="564">
                  <c:v>16169.20846457154</c:v>
                </c:pt>
                <c:pt idx="565">
                  <c:v>14892.935527528094</c:v>
                </c:pt>
                <c:pt idx="566">
                  <c:v>14207.67243354403</c:v>
                </c:pt>
                <c:pt idx="567">
                  <c:v>13985.481656267571</c:v>
                </c:pt>
                <c:pt idx="568">
                  <c:v>14138.607973314251</c:v>
                </c:pt>
                <c:pt idx="569">
                  <c:v>14603.559715151674</c:v>
                </c:pt>
                <c:pt idx="570">
                  <c:v>15332.56661635327</c:v>
                </c:pt>
                <c:pt idx="571">
                  <c:v>16288.590858417771</c:v>
                </c:pt>
                <c:pt idx="572">
                  <c:v>17442.222654726422</c:v>
                </c:pt>
                <c:pt idx="573">
                  <c:v>18769.650804411413</c:v>
                </c:pt>
                <c:pt idx="574">
                  <c:v>20251.282447085363</c:v>
                </c:pt>
                <c:pt idx="575">
                  <c:v>21870.773369638806</c:v>
                </c:pt>
                <c:pt idx="576">
                  <c:v>23614.32800003748</c:v>
                </c:pt>
                <c:pt idx="577">
                  <c:v>25470.182299083746</c:v>
                </c:pt>
                <c:pt idx="578">
                  <c:v>27428.214109840075</c:v>
                </c:pt>
                <c:pt idx="579">
                  <c:v>29479.64443785241</c:v>
                </c:pt>
                <c:pt idx="580">
                  <c:v>31616.804943870495</c:v>
                </c:pt>
                <c:pt idx="581">
                  <c:v>33832.954525941706</c:v>
                </c:pt>
                <c:pt idx="582">
                  <c:v>36122.132881883444</c:v>
                </c:pt>
                <c:pt idx="583">
                  <c:v>38479.042330529737</c:v>
                </c:pt>
                <c:pt idx="584">
                  <c:v>40898.951505984776</c:v>
                </c:pt>
                <c:pt idx="585">
                  <c:v>43377.616179759658</c:v>
                </c:pt>
                <c:pt idx="586">
                  <c:v>45911.213637303386</c:v>
                </c:pt>
                <c:pt idx="587">
                  <c:v>48496.287884820515</c:v>
                </c:pt>
                <c:pt idx="588">
                  <c:v>51129.70358653013</c:v>
                </c:pt>
                <c:pt idx="589">
                  <c:v>53808.607097104526</c:v>
                </c:pt>
                <c:pt idx="590">
                  <c:v>56530.393303809658</c:v>
                </c:pt>
                <c:pt idx="591">
                  <c:v>59292.677258992175</c:v>
                </c:pt>
                <c:pt idx="592">
                  <c:v>62093.269788059755</c:v>
                </c:pt>
                <c:pt idx="593">
                  <c:v>64930.156416676109</c:v>
                </c:pt>
                <c:pt idx="594">
                  <c:v>67801.479084883817</c:v>
                </c:pt>
                <c:pt idx="595">
                  <c:v>70705.520213643162</c:v>
                </c:pt>
                <c:pt idx="596">
                  <c:v>73640.688766859967</c:v>
                </c:pt>
                <c:pt idx="597">
                  <c:v>76605.508014067629</c:v>
                </c:pt>
                <c:pt idx="598">
                  <c:v>79598.604748866768</c:v>
                </c:pt>
                <c:pt idx="599">
                  <c:v>82618.699758672199</c:v>
                </c:pt>
                <c:pt idx="600">
                  <c:v>40093.646319183928</c:v>
                </c:pt>
                <c:pt idx="601">
                  <c:v>28330.525282060309</c:v>
                </c:pt>
                <c:pt idx="602">
                  <c:v>22906.354091549081</c:v>
                </c:pt>
                <c:pt idx="603">
                  <c:v>19464.27276349513</c:v>
                </c:pt>
                <c:pt idx="604">
                  <c:v>17186.737778738727</c:v>
                </c:pt>
                <c:pt idx="605">
                  <c:v>15712.806020535729</c:v>
                </c:pt>
                <c:pt idx="606">
                  <c:v>14839.811832743859</c:v>
                </c:pt>
                <c:pt idx="607">
                  <c:v>14438.867860507333</c:v>
                </c:pt>
                <c:pt idx="608">
                  <c:v>14421.399172465373</c:v>
                </c:pt>
                <c:pt idx="609">
                  <c:v>14723.201775329549</c:v>
                </c:pt>
                <c:pt idx="610">
                  <c:v>15295.882489124966</c:v>
                </c:pt>
                <c:pt idx="611">
                  <c:v>16101.855625001699</c:v>
                </c:pt>
                <c:pt idx="612">
                  <c:v>17111.22697921464</c:v>
                </c:pt>
                <c:pt idx="613">
                  <c:v>18299.754951018331</c:v>
                </c:pt>
                <c:pt idx="614">
                  <c:v>19647.462552803649</c:v>
                </c:pt>
                <c:pt idx="615">
                  <c:v>21137.661312412365</c:v>
                </c:pt>
                <c:pt idx="616">
                  <c:v>22756.245933568265</c:v>
                </c:pt>
                <c:pt idx="617">
                  <c:v>24491.17271735386</c:v>
                </c:pt>
                <c:pt idx="618">
                  <c:v>26332.066142064607</c:v>
                </c:pt>
                <c:pt idx="619">
                  <c:v>28269.916946764006</c:v>
                </c:pt>
                <c:pt idx="620">
                  <c:v>30296.846898830066</c:v>
                </c:pt>
                <c:pt idx="621">
                  <c:v>32405.923041295693</c:v>
                </c:pt>
                <c:pt idx="622">
                  <c:v>34591.009245735055</c:v>
                </c:pt>
                <c:pt idx="623">
                  <c:v>36846.646296216029</c:v>
                </c:pt>
                <c:pt idx="624">
                  <c:v>39167.954075439004</c:v>
                </c:pt>
                <c:pt idx="625">
                  <c:v>41550.551072592818</c:v>
                </c:pt>
                <c:pt idx="626">
                  <c:v>43990.487610288532</c:v>
                </c:pt>
                <c:pt idx="627">
                  <c:v>46484.190042306494</c:v>
                </c:pt>
                <c:pt idx="628">
                  <c:v>49028.413802181443</c:v>
                </c:pt>
                <c:pt idx="629">
                  <c:v>51620.203650540469</c:v>
                </c:pt>
                <c:pt idx="630">
                  <c:v>54256.859821542952</c:v>
                </c:pt>
                <c:pt idx="631">
                  <c:v>56935.909037138161</c:v>
                </c:pt>
                <c:pt idx="632">
                  <c:v>59655.079564145679</c:v>
                </c:pt>
                <c:pt idx="633">
                  <c:v>62412.279649279342</c:v>
                </c:pt>
                <c:pt idx="634">
                  <c:v>65205.578792466884</c:v>
                </c:pt>
                <c:pt idx="635">
                  <c:v>68033.191417645896</c:v>
                </c:pt>
                <c:pt idx="636">
                  <c:v>70893.462578704202</c:v>
                </c:pt>
                <c:pt idx="637">
                  <c:v>73784.8554010441</c:v>
                </c:pt>
                <c:pt idx="638">
                  <c:v>76705.940009834419</c:v>
                </c:pt>
                <c:pt idx="639">
                  <c:v>79655.383737001335</c:v>
                </c:pt>
                <c:pt idx="640">
                  <c:v>42029.198830253736</c:v>
                </c:pt>
                <c:pt idx="641">
                  <c:v>30031.144351184663</c:v>
                </c:pt>
                <c:pt idx="642">
                  <c:v>24385.934862153219</c:v>
                </c:pt>
                <c:pt idx="643">
                  <c:v>20735.157948452266</c:v>
                </c:pt>
                <c:pt idx="644">
                  <c:v>18259.964142536352</c:v>
                </c:pt>
                <c:pt idx="645">
                  <c:v>16598.301290525531</c:v>
                </c:pt>
                <c:pt idx="646">
                  <c:v>15546.553907773625</c:v>
                </c:pt>
                <c:pt idx="647">
                  <c:v>14975.014930448477</c:v>
                </c:pt>
                <c:pt idx="648">
                  <c:v>14794.397103433259</c:v>
                </c:pt>
                <c:pt idx="649">
                  <c:v>14939.873518891263</c:v>
                </c:pt>
                <c:pt idx="650">
                  <c:v>15362.503126498921</c:v>
                </c:pt>
                <c:pt idx="651">
                  <c:v>16024.215820279907</c:v>
                </c:pt>
                <c:pt idx="652">
                  <c:v>16894.686996611614</c:v>
                </c:pt>
                <c:pt idx="653">
                  <c:v>17949.290927526614</c:v>
                </c:pt>
                <c:pt idx="654">
                  <c:v>19167.706366367136</c:v>
                </c:pt>
                <c:pt idx="655">
                  <c:v>20532.935116733024</c:v>
                </c:pt>
                <c:pt idx="656">
                  <c:v>22030.592222628336</c:v>
                </c:pt>
                <c:pt idx="657">
                  <c:v>23648.380620368192</c:v>
                </c:pt>
                <c:pt idx="658">
                  <c:v>25375.694521766287</c:v>
                </c:pt>
                <c:pt idx="659">
                  <c:v>27203.31477251352</c:v>
                </c:pt>
                <c:pt idx="660">
                  <c:v>29123.171284974193</c:v>
                </c:pt>
                <c:pt idx="661">
                  <c:v>31128.155275937494</c:v>
                </c:pt>
                <c:pt idx="662">
                  <c:v>33211.96908221161</c:v>
                </c:pt>
                <c:pt idx="663">
                  <c:v>35369.004736460382</c:v>
                </c:pt>
                <c:pt idx="664">
                  <c:v>37594.244839061947</c:v>
                </c:pt>
                <c:pt idx="665">
                  <c:v>39883.180916368161</c:v>
                </c:pt>
                <c:pt idx="666">
                  <c:v>42231.745638564345</c:v>
                </c:pt>
                <c:pt idx="667">
                  <c:v>44636.256128747671</c:v>
                </c:pt>
                <c:pt idx="668">
                  <c:v>47093.366226407306</c:v>
                </c:pt>
                <c:pt idx="669">
                  <c:v>49600.026039063639</c:v>
                </c:pt>
                <c:pt idx="670">
                  <c:v>52153.447470478946</c:v>
                </c:pt>
                <c:pt idx="671">
                  <c:v>54751.074684013787</c:v>
                </c:pt>
                <c:pt idx="672">
                  <c:v>57390.558667539299</c:v>
                </c:pt>
                <c:pt idx="673">
                  <c:v>60069.735227652651</c:v>
                </c:pt>
                <c:pt idx="674">
                  <c:v>62786.605867259263</c:v>
                </c:pt>
                <c:pt idx="675">
                  <c:v>65539.321100280053</c:v>
                </c:pt>
                <c:pt idx="676">
                  <c:v>68326.16583647042</c:v>
                </c:pt>
                <c:pt idx="677">
                  <c:v>71145.546532802095</c:v>
                </c:pt>
                <c:pt idx="678">
                  <c:v>73995.979858953971</c:v>
                </c:pt>
                <c:pt idx="679">
                  <c:v>76876.082665909285</c:v>
                </c:pt>
                <c:pt idx="680">
                  <c:v>43967.087577268423</c:v>
                </c:pt>
                <c:pt idx="681">
                  <c:v>31747.994799679149</c:v>
                </c:pt>
                <c:pt idx="682">
                  <c:v>25894.089725000835</c:v>
                </c:pt>
                <c:pt idx="683">
                  <c:v>22045.653990140316</c:v>
                </c:pt>
                <c:pt idx="684">
                  <c:v>19382.72909041652</c:v>
                </c:pt>
                <c:pt idx="685">
                  <c:v>17542.313043445625</c:v>
                </c:pt>
                <c:pt idx="686">
                  <c:v>16319.970655605106</c:v>
                </c:pt>
                <c:pt idx="687">
                  <c:v>15585.282539306709</c:v>
                </c:pt>
                <c:pt idx="688">
                  <c:v>15248.338524885303</c:v>
                </c:pt>
                <c:pt idx="689">
                  <c:v>15243.763834155541</c:v>
                </c:pt>
                <c:pt idx="690">
                  <c:v>15522.132999667485</c:v>
                </c:pt>
                <c:pt idx="691">
                  <c:v>16044.945515567226</c:v>
                </c:pt>
                <c:pt idx="692">
                  <c:v>16781.492651010194</c:v>
                </c:pt>
                <c:pt idx="693">
                  <c:v>17706.80441898041</c:v>
                </c:pt>
                <c:pt idx="694">
                  <c:v>18800.249848578162</c:v>
                </c:pt>
                <c:pt idx="695">
                  <c:v>20044.551083683415</c:v>
                </c:pt>
                <c:pt idx="696">
                  <c:v>21425.06980353305</c:v>
                </c:pt>
                <c:pt idx="697">
                  <c:v>22929.278677960203</c:v>
                </c:pt>
                <c:pt idx="698">
                  <c:v>24546.362025406153</c:v>
                </c:pt>
                <c:pt idx="699">
                  <c:v>26266.90883654802</c:v>
                </c:pt>
                <c:pt idx="700">
                  <c:v>28082.673197506345</c:v>
                </c:pt>
                <c:pt idx="701">
                  <c:v>29986.384790304248</c:v>
                </c:pt>
                <c:pt idx="702">
                  <c:v>31971.597200345972</c:v>
                </c:pt>
                <c:pt idx="703">
                  <c:v>34032.565177973505</c:v>
                </c:pt>
                <c:pt idx="704">
                  <c:v>36164.144360727732</c:v>
                </c:pt>
                <c:pt idx="705">
                  <c:v>38361.708622534396</c:v>
                </c:pt>
                <c:pt idx="706">
                  <c:v>40621.081402896147</c:v>
                </c:pt>
                <c:pt idx="707">
                  <c:v>42938.478230863897</c:v>
                </c:pt>
                <c:pt idx="708">
                  <c:v>45310.458292820942</c:v>
                </c:pt>
                <c:pt idx="709">
                  <c:v>47733.883365889851</c:v>
                </c:pt>
                <c:pt idx="710">
                  <c:v>50205.882795245052</c:v>
                </c:pt>
                <c:pt idx="711">
                  <c:v>52723.82346529761</c:v>
                </c:pt>
                <c:pt idx="712">
                  <c:v>55285.283923802446</c:v>
                </c:pt>
                <c:pt idx="713">
                  <c:v>57888.031980335174</c:v>
                </c:pt>
                <c:pt idx="714">
                  <c:v>60530.005227783913</c:v>
                </c:pt>
                <c:pt idx="715">
                  <c:v>63209.294035936284</c:v>
                </c:pt>
                <c:pt idx="716">
                  <c:v>65924.12664611869</c:v>
                </c:pt>
                <c:pt idx="717">
                  <c:v>68672.856059811587</c:v>
                </c:pt>
                <c:pt idx="718">
                  <c:v>71453.948465752474</c:v>
                </c:pt>
                <c:pt idx="719">
                  <c:v>74265.972991850416</c:v>
                </c:pt>
                <c:pt idx="720">
                  <c:v>45907.043052733832</c:v>
                </c:pt>
                <c:pt idx="721">
                  <c:v>33479.254689497408</c:v>
                </c:pt>
                <c:pt idx="722">
                  <c:v>27427.690793659604</c:v>
                </c:pt>
                <c:pt idx="723">
                  <c:v>23391.523964991269</c:v>
                </c:pt>
                <c:pt idx="724">
                  <c:v>20549.845870307523</c:v>
                </c:pt>
                <c:pt idx="725">
                  <c:v>18538.834818248004</c:v>
                </c:pt>
                <c:pt idx="726">
                  <c:v>17153.343291434183</c:v>
                </c:pt>
                <c:pt idx="727">
                  <c:v>16262.328987729617</c:v>
                </c:pt>
                <c:pt idx="728">
                  <c:v>15775.333867120464</c:v>
                </c:pt>
                <c:pt idx="729">
                  <c:v>15626.498734294953</c:v>
                </c:pt>
                <c:pt idx="730">
                  <c:v>15765.967721925641</c:v>
                </c:pt>
                <c:pt idx="731">
                  <c:v>16154.856196936667</c:v>
                </c:pt>
                <c:pt idx="732">
                  <c:v>16762.111169434858</c:v>
                </c:pt>
                <c:pt idx="733">
                  <c:v>17562.452928162289</c:v>
                </c:pt>
                <c:pt idx="734">
                  <c:v>18534.970842499482</c:v>
                </c:pt>
                <c:pt idx="735">
                  <c:v>19662.133691559065</c:v>
                </c:pt>
                <c:pt idx="736">
                  <c:v>20929.072888095903</c:v>
                </c:pt>
                <c:pt idx="737">
                  <c:v>22323.051208570985</c:v>
                </c:pt>
                <c:pt idx="738">
                  <c:v>23833.061116411474</c:v>
                </c:pt>
                <c:pt idx="739">
                  <c:v>25449.515776050983</c:v>
                </c:pt>
                <c:pt idx="740">
                  <c:v>27164.007738843851</c:v>
                </c:pt>
                <c:pt idx="741">
                  <c:v>28969.117935409526</c:v>
                </c:pt>
                <c:pt idx="742">
                  <c:v>30858.262668830106</c:v>
                </c:pt>
                <c:pt idx="743">
                  <c:v>32825.569726610149</c:v>
                </c:pt>
                <c:pt idx="744">
                  <c:v>34865.77709386473</c:v>
                </c:pt>
                <c:pt idx="745">
                  <c:v>36974.149413836712</c:v>
                </c:pt>
                <c:pt idx="746">
                  <c:v>39146.408531983056</c:v>
                </c:pt>
                <c:pt idx="747">
                  <c:v>41378.675324248281</c:v>
                </c:pt>
                <c:pt idx="748">
                  <c:v>43667.420646617829</c:v>
                </c:pt>
                <c:pt idx="749">
                  <c:v>46009.423717626865</c:v>
                </c:pt>
                <c:pt idx="750">
                  <c:v>48401.73660349987</c:v>
                </c:pt>
                <c:pt idx="751">
                  <c:v>50841.653748531768</c:v>
                </c:pt>
                <c:pt idx="752">
                  <c:v>53326.685703456242</c:v>
                </c:pt>
                <c:pt idx="753">
                  <c:v>55854.536367830588</c:v>
                </c:pt>
                <c:pt idx="754">
                  <c:v>58423.083190411155</c:v>
                </c:pt>
                <c:pt idx="755">
                  <c:v>61030.359872556</c:v>
                </c:pt>
                <c:pt idx="756">
                  <c:v>63674.54120009944</c:v>
                </c:pt>
                <c:pt idx="757">
                  <c:v>66353.929693581405</c:v>
                </c:pt>
                <c:pt idx="758">
                  <c:v>69066.943818664295</c:v>
                </c:pt>
                <c:pt idx="759">
                  <c:v>71812.107540745448</c:v>
                </c:pt>
                <c:pt idx="760">
                  <c:v>47848.839845853363</c:v>
                </c:pt>
                <c:pt idx="761">
                  <c:v>35223.392661457612</c:v>
                </c:pt>
                <c:pt idx="762">
                  <c:v>28984.097671811935</c:v>
                </c:pt>
                <c:pt idx="763">
                  <c:v>24769.177648183562</c:v>
                </c:pt>
                <c:pt idx="764">
                  <c:v>21756.904548411108</c:v>
                </c:pt>
                <c:pt idx="765">
                  <c:v>19582.744357378324</c:v>
                </c:pt>
                <c:pt idx="766">
                  <c:v>18040.926643158411</c:v>
                </c:pt>
                <c:pt idx="767">
                  <c:v>16999.861233266078</c:v>
                </c:pt>
                <c:pt idx="768">
                  <c:v>16368.60567056121</c:v>
                </c:pt>
                <c:pt idx="769">
                  <c:v>16080.870359854443</c:v>
                </c:pt>
                <c:pt idx="770">
                  <c:v>16086.415306596395</c:v>
                </c:pt>
                <c:pt idx="771">
                  <c:v>16346.011618662676</c:v>
                </c:pt>
                <c:pt idx="772">
                  <c:v>16828.296581918083</c:v>
                </c:pt>
                <c:pt idx="773">
                  <c:v>17507.710825384987</c:v>
                </c:pt>
                <c:pt idx="774">
                  <c:v>18363.090353676424</c:v>
                </c:pt>
                <c:pt idx="775">
                  <c:v>19376.67367942318</c:v>
                </c:pt>
                <c:pt idx="776">
                  <c:v>20533.382322008008</c:v>
                </c:pt>
                <c:pt idx="777">
                  <c:v>21820.287202877611</c:v>
                </c:pt>
                <c:pt idx="778">
                  <c:v>23226.204959215836</c:v>
                </c:pt>
                <c:pt idx="779">
                  <c:v>24741.387220689954</c:v>
                </c:pt>
                <c:pt idx="780">
                  <c:v>26357.277787250554</c:v>
                </c:pt>
                <c:pt idx="781">
                  <c:v>28066.320307195012</c:v>
                </c:pt>
                <c:pt idx="782">
                  <c:v>29861.804120768116</c:v>
                </c:pt>
                <c:pt idx="783">
                  <c:v>31737.739363048422</c:v>
                </c:pt>
                <c:pt idx="784">
                  <c:v>33688.75478846849</c:v>
                </c:pt>
                <c:pt idx="785">
                  <c:v>35710.013446225123</c:v>
                </c:pt>
                <c:pt idx="786">
                  <c:v>37797.142528669006</c:v>
                </c:pt>
                <c:pt idx="787">
                  <c:v>39946.174581346757</c:v>
                </c:pt>
                <c:pt idx="788">
                  <c:v>42153.497901656374</c:v>
                </c:pt>
                <c:pt idx="789">
                  <c:v>44415.814429182836</c:v>
                </c:pt>
                <c:pt idx="790">
                  <c:v>46730.103790035238</c:v>
                </c:pt>
                <c:pt idx="791">
                  <c:v>49093.592431486788</c:v>
                </c:pt>
                <c:pt idx="792">
                  <c:v>51503.726994253011</c:v>
                </c:pt>
                <c:pt idx="793">
                  <c:v>53958.151233759389</c:v>
                </c:pt>
                <c:pt idx="794">
                  <c:v>56454.68593033166</c:v>
                </c:pt>
                <c:pt idx="795">
                  <c:v>58991.311329837554</c:v>
                </c:pt>
                <c:pt idx="796">
                  <c:v>61566.151737170134</c:v>
                </c:pt>
                <c:pt idx="797">
                  <c:v>64177.46194979432</c:v>
                </c:pt>
                <c:pt idx="798">
                  <c:v>66823.615270860275</c:v>
                </c:pt>
                <c:pt idx="799">
                  <c:v>69503.092883847261</c:v>
                </c:pt>
                <c:pt idx="800">
                  <c:v>49792.287519132267</c:v>
                </c:pt>
                <c:pt idx="801">
                  <c:v>36979.109240928738</c:v>
                </c:pt>
                <c:pt idx="802">
                  <c:v>30561.061056322887</c:v>
                </c:pt>
                <c:pt idx="803">
                  <c:v>26175.546027606073</c:v>
                </c:pt>
                <c:pt idx="804">
                  <c:v>23000.123788860314</c:v>
                </c:pt>
                <c:pt idx="805">
                  <c:v>20669.637410421419</c:v>
                </c:pt>
                <c:pt idx="806">
                  <c:v>18977.768590013708</c:v>
                </c:pt>
                <c:pt idx="807">
                  <c:v>17792.442738025591</c:v>
                </c:pt>
                <c:pt idx="808">
                  <c:v>17022.286997439471</c:v>
                </c:pt>
                <c:pt idx="809">
                  <c:v>16600.627645844008</c:v>
                </c:pt>
                <c:pt idx="810">
                  <c:v>16476.880429641213</c:v>
                </c:pt>
                <c:pt idx="811">
                  <c:v>16611.506732464659</c:v>
                </c:pt>
                <c:pt idx="812">
                  <c:v>16972.864180459517</c:v>
                </c:pt>
                <c:pt idx="813">
                  <c:v>17535.140037880708</c:v>
                </c:pt>
                <c:pt idx="814">
                  <c:v>18276.940042859322</c:v>
                </c:pt>
                <c:pt idx="815">
                  <c:v>19180.292814654164</c:v>
                </c:pt>
                <c:pt idx="816">
                  <c:v>20229.928017633421</c:v>
                </c:pt>
                <c:pt idx="817">
                  <c:v>21412.740747000782</c:v>
                </c:pt>
                <c:pt idx="818">
                  <c:v>22717.386105173453</c:v>
                </c:pt>
                <c:pt idx="819">
                  <c:v>24133.96697041528</c:v>
                </c:pt>
                <c:pt idx="820">
                  <c:v>25653.789860354787</c:v>
                </c:pt>
                <c:pt idx="821">
                  <c:v>27269.171460451718</c:v>
                </c:pt>
                <c:pt idx="822">
                  <c:v>28973.283458525188</c:v>
                </c:pt>
                <c:pt idx="823">
                  <c:v>30760.026758970991</c:v>
                </c:pt>
                <c:pt idx="824">
                  <c:v>32623.928522175589</c:v>
                </c:pt>
                <c:pt idx="825">
                  <c:v>34560.057144229766</c:v>
                </c:pt>
                <c:pt idx="826">
                  <c:v>36563.951487086146</c:v>
                </c:pt>
                <c:pt idx="827">
                  <c:v>38631.561537703805</c:v>
                </c:pt>
                <c:pt idx="828">
                  <c:v>40759.198314531095</c:v>
                </c:pt>
                <c:pt idx="829">
                  <c:v>42943.491317037413</c:v>
                </c:pt>
                <c:pt idx="830">
                  <c:v>45181.352174309228</c:v>
                </c:pt>
                <c:pt idx="831">
                  <c:v>47469.943423602206</c:v>
                </c:pt>
                <c:pt idx="832">
                  <c:v>49806.651561500505</c:v>
                </c:pt>
                <c:pt idx="833">
                  <c:v>52189.063674998906</c:v>
                </c:pt>
                <c:pt idx="834">
                  <c:v>54614.947088932546</c:v>
                </c:pt>
                <c:pt idx="835">
                  <c:v>57082.231568227347</c:v>
                </c:pt>
                <c:pt idx="836">
                  <c:v>59588.99369470212</c:v>
                </c:pt>
                <c:pt idx="837">
                  <c:v>62133.443103309284</c:v>
                </c:pt>
                <c:pt idx="838">
                  <c:v>64713.910315280911</c:v>
                </c:pt>
                <c:pt idx="839">
                  <c:v>67328.835948341526</c:v>
                </c:pt>
                <c:pt idx="840">
                  <c:v>51737.223728608529</c:v>
                </c:pt>
                <c:pt idx="841">
                  <c:v>38745.292255444969</c:v>
                </c:pt>
                <c:pt idx="842">
                  <c:v>32156.649065750429</c:v>
                </c:pt>
                <c:pt idx="843">
                  <c:v>27607.984898060306</c:v>
                </c:pt>
                <c:pt idx="844">
                  <c:v>24276.236471908531</c:v>
                </c:pt>
                <c:pt idx="845">
                  <c:v>21795.698987281728</c:v>
                </c:pt>
                <c:pt idx="846">
                  <c:v>19959.569724778259</c:v>
                </c:pt>
                <c:pt idx="847">
                  <c:v>18635.343694908937</c:v>
                </c:pt>
                <c:pt idx="848">
                  <c:v>17731.263913434108</c:v>
                </c:pt>
                <c:pt idx="849">
                  <c:v>17180.312398893846</c:v>
                </c:pt>
                <c:pt idx="850">
                  <c:v>16931.595173448284</c:v>
                </c:pt>
                <c:pt idx="851">
                  <c:v>16945.293961011179</c:v>
                </c:pt>
                <c:pt idx="852">
                  <c:v>17189.51302296028</c:v>
                </c:pt>
                <c:pt idx="853">
                  <c:v>17638.209357068627</c:v>
                </c:pt>
                <c:pt idx="854">
                  <c:v>18269.778808095318</c:v>
                </c:pt>
                <c:pt idx="855">
                  <c:v>19066.058140284564</c:v>
                </c:pt>
                <c:pt idx="856">
                  <c:v>20011.601191761492</c:v>
                </c:pt>
                <c:pt idx="857">
                  <c:v>21093.14152296348</c:v>
                </c:pt>
                <c:pt idx="858">
                  <c:v>22299.18548490397</c:v>
                </c:pt>
                <c:pt idx="859">
                  <c:v>23619.698673524686</c:v>
                </c:pt>
                <c:pt idx="860">
                  <c:v>25045.860643616572</c:v>
                </c:pt>
                <c:pt idx="861">
                  <c:v>26569.870428213988</c:v>
                </c:pt>
                <c:pt idx="862">
                  <c:v>28184.790484452944</c:v>
                </c:pt>
                <c:pt idx="863">
                  <c:v>29884.420122683186</c:v>
                </c:pt>
                <c:pt idx="864">
                  <c:v>31663.191850185394</c:v>
                </c:pt>
                <c:pt idx="865">
                  <c:v>33516.08573265218</c:v>
                </c:pt>
                <c:pt idx="866">
                  <c:v>35438.558073448468</c:v>
                </c:pt>
                <c:pt idx="867">
                  <c:v>37426.481580583612</c:v>
                </c:pt>
                <c:pt idx="868">
                  <c:v>39476.094832390583</c:v>
                </c:pt>
                <c:pt idx="869">
                  <c:v>41583.959331316255</c:v>
                </c:pt>
                <c:pt idx="870">
                  <c:v>43746.922796429848</c:v>
                </c:pt>
                <c:pt idx="871">
                  <c:v>45962.087620854843</c:v>
                </c:pt>
                <c:pt idx="872">
                  <c:v>48226.783632744904</c:v>
                </c:pt>
                <c:pt idx="873">
                  <c:v>50538.544463604587</c:v>
                </c:pt>
                <c:pt idx="874">
                  <c:v>52895.086957327512</c:v>
                </c:pt>
                <c:pt idx="875">
                  <c:v>55294.293155764128</c:v>
                </c:pt>
                <c:pt idx="876">
                  <c:v>57734.194478222023</c:v>
                </c:pt>
                <c:pt idx="877">
                  <c:v>60212.957777735035</c:v>
                </c:pt>
                <c:pt idx="878">
                  <c:v>62728.873009780073</c:v>
                </c:pt>
                <c:pt idx="879">
                  <c:v>65280.342292014902</c:v>
                </c:pt>
                <c:pt idx="880">
                  <c:v>53683.50895660081</c:v>
                </c:pt>
                <c:pt idx="881">
                  <c:v>40520.982478348291</c:v>
                </c:pt>
                <c:pt idx="882">
                  <c:v>33769.190149680762</c:v>
                </c:pt>
                <c:pt idx="883">
                  <c:v>29064.19979458446</c:v>
                </c:pt>
                <c:pt idx="884">
                  <c:v>25582.400262244788</c:v>
                </c:pt>
                <c:pt idx="885">
                  <c:v>22957.602335522344</c:v>
                </c:pt>
                <c:pt idx="886">
                  <c:v>20982.572895137637</c:v>
                </c:pt>
                <c:pt idx="887">
                  <c:v>19524.422824379588</c:v>
                </c:pt>
                <c:pt idx="888">
                  <c:v>18491.050879959981</c:v>
                </c:pt>
                <c:pt idx="889">
                  <c:v>17815.129356176985</c:v>
                </c:pt>
                <c:pt idx="890">
                  <c:v>17445.484615470847</c:v>
                </c:pt>
                <c:pt idx="891">
                  <c:v>17342.045016988021</c:v>
                </c:pt>
                <c:pt idx="892">
                  <c:v>17472.684555624386</c:v>
                </c:pt>
                <c:pt idx="893">
                  <c:v>17811.150335780763</c:v>
                </c:pt>
                <c:pt idx="894">
                  <c:v>18335.646347201884</c:v>
                </c:pt>
                <c:pt idx="895">
                  <c:v>19027.833527888833</c:v>
                </c:pt>
                <c:pt idx="896">
                  <c:v>19872.104181200404</c:v>
                </c:pt>
                <c:pt idx="897">
                  <c:v>20855.043116170014</c:v>
                </c:pt>
                <c:pt idx="898">
                  <c:v>21965.019401489426</c:v>
                </c:pt>
                <c:pt idx="899">
                  <c:v>23191.871670262499</c:v>
                </c:pt>
                <c:pt idx="900">
                  <c:v>24526.661824854877</c:v>
                </c:pt>
                <c:pt idx="901">
                  <c:v>25961.479667617721</c:v>
                </c:pt>
                <c:pt idx="902">
                  <c:v>27489.286061641069</c:v>
                </c:pt>
                <c:pt idx="903">
                  <c:v>29103.785664169103</c:v>
                </c:pt>
                <c:pt idx="904">
                  <c:v>30799.322652083698</c:v>
                </c:pt>
                <c:pt idx="905">
                  <c:v>32570.79453249025</c:v>
                </c:pt>
                <c:pt idx="906">
                  <c:v>34413.580329804259</c:v>
                </c:pt>
                <c:pt idx="907">
                  <c:v>36323.48031191912</c:v>
                </c:pt>
                <c:pt idx="908">
                  <c:v>38296.665060145555</c:v>
                </c:pt>
                <c:pt idx="909">
                  <c:v>40329.63216691291</c:v>
                </c:pt>
                <c:pt idx="910">
                  <c:v>42419.169207158469</c:v>
                </c:pt>
                <c:pt idx="911">
                  <c:v>44562.321905575343</c:v>
                </c:pt>
                <c:pt idx="912">
                  <c:v>46756.366634826874</c:v>
                </c:pt>
                <c:pt idx="913">
                  <c:v>48998.786545475363</c:v>
                </c:pt>
                <c:pt idx="914">
                  <c:v>51287.250758340204</c:v>
                </c:pt>
                <c:pt idx="915">
                  <c:v>53619.596152760176</c:v>
                </c:pt>
                <c:pt idx="916">
                  <c:v>55993.811366123729</c:v>
                </c:pt>
                <c:pt idx="917">
                  <c:v>58408.02268571005</c:v>
                </c:pt>
                <c:pt idx="918">
                  <c:v>60860.481566929986</c:v>
                </c:pt>
                <c:pt idx="919">
                  <c:v>63349.553555149134</c:v>
                </c:pt>
                <c:pt idx="920">
                  <c:v>55631.022423711198</c:v>
                </c:pt>
                <c:pt idx="921">
                  <c:v>42305.346806485759</c:v>
                </c:pt>
                <c:pt idx="922">
                  <c:v>35397.228290411993</c:v>
                </c:pt>
                <c:pt idx="923">
                  <c:v>30542.186829127782</c:v>
                </c:pt>
                <c:pt idx="924">
                  <c:v>26916.126854692324</c:v>
                </c:pt>
                <c:pt idx="925">
                  <c:v>24152.428750088678</c:v>
                </c:pt>
                <c:pt idx="926">
                  <c:v>22043.475268815251</c:v>
                </c:pt>
                <c:pt idx="927">
                  <c:v>20456.033035112483</c:v>
                </c:pt>
                <c:pt idx="928">
                  <c:v>19297.691081450081</c:v>
                </c:pt>
                <c:pt idx="929">
                  <c:v>18500.842042406486</c:v>
                </c:pt>
                <c:pt idx="930">
                  <c:v>18014.058915654619</c:v>
                </c:pt>
                <c:pt idx="931">
                  <c:v>17797.039793858985</c:v>
                </c:pt>
                <c:pt idx="932">
                  <c:v>17817.448778543352</c:v>
                </c:pt>
                <c:pt idx="933">
                  <c:v>18048.841119094166</c:v>
                </c:pt>
                <c:pt idx="934">
                  <c:v>18469.244979013012</c:v>
                </c:pt>
                <c:pt idx="935">
                  <c:v>19060.159761534567</c:v>
                </c:pt>
                <c:pt idx="936">
                  <c:v>19805.829018613855</c:v>
                </c:pt>
                <c:pt idx="937">
                  <c:v>20692.700276962358</c:v>
                </c:pt>
                <c:pt idx="938">
                  <c:v>21709.015642434166</c:v>
                </c:pt>
                <c:pt idx="939">
                  <c:v>22844.496095707691</c:v>
                </c:pt>
                <c:pt idx="940">
                  <c:v>24090.094308465545</c:v>
                </c:pt>
                <c:pt idx="941">
                  <c:v>25437.798489012748</c:v>
                </c:pt>
                <c:pt idx="942">
                  <c:v>26880.474847333851</c:v>
                </c:pt>
                <c:pt idx="943">
                  <c:v>28411.739710274258</c:v>
                </c:pt>
                <c:pt idx="944">
                  <c:v>30025.854696128965</c:v>
                </c:pt>
                <c:pt idx="945">
                  <c:v>31717.640033053158</c:v>
                </c:pt>
                <c:pt idx="946">
                  <c:v>33482.40230534655</c:v>
                </c:pt>
                <c:pt idx="947">
                  <c:v>35315.873783881194</c:v>
                </c:pt>
                <c:pt idx="948">
                  <c:v>37214.161139948876</c:v>
                </c:pt>
                <c:pt idx="949">
                  <c:v>39173.701821848503</c:v>
                </c:pt>
                <c:pt idx="950">
                  <c:v>41191.226736086079</c:v>
                </c:pt>
                <c:pt idx="951">
                  <c:v>43263.728151864176</c:v>
                </c:pt>
                <c:pt idx="952">
                  <c:v>45388.431960904607</c:v>
                </c:pt>
                <c:pt idx="953">
                  <c:v>47562.773590695084</c:v>
                </c:pt>
                <c:pt idx="954">
                  <c:v>49784.376999543034</c:v>
                </c:pt>
                <c:pt idx="955">
                  <c:v>52051.03628486894</c:v>
                </c:pt>
                <c:pt idx="956">
                  <c:v>54360.699518305642</c:v>
                </c:pt>
                <c:pt idx="957">
                  <c:v>56711.454487066745</c:v>
                </c:pt>
                <c:pt idx="958">
                  <c:v>59101.516074270869</c:v>
                </c:pt>
                <c:pt idx="959">
                  <c:v>61529.215054171553</c:v>
                </c:pt>
                <c:pt idx="960">
                  <c:v>57579.658876822563</c:v>
                </c:pt>
                <c:pt idx="961">
                  <c:v>44097.657072190967</c:v>
                </c:pt>
                <c:pt idx="962">
                  <c:v>37039.487449929366</c:v>
                </c:pt>
                <c:pt idx="963">
                  <c:v>32040.185546549532</c:v>
                </c:pt>
                <c:pt idx="964">
                  <c:v>28275.225394232977</c:v>
                </c:pt>
                <c:pt idx="965">
                  <c:v>25377.603248740626</c:v>
                </c:pt>
                <c:pt idx="966">
                  <c:v>23139.357604522374</c:v>
                </c:pt>
                <c:pt idx="967">
                  <c:v>21426.945361576782</c:v>
                </c:pt>
                <c:pt idx="968">
                  <c:v>20147.675892653835</c:v>
                </c:pt>
                <c:pt idx="969">
                  <c:v>19233.688467564527</c:v>
                </c:pt>
                <c:pt idx="970">
                  <c:v>18633.325817499823</c:v>
                </c:pt>
                <c:pt idx="971">
                  <c:v>18306.07614175223</c:v>
                </c:pt>
                <c:pt idx="972">
                  <c:v>18219.411686831008</c:v>
                </c:pt>
                <c:pt idx="973">
                  <c:v>18346.711875879664</c:v>
                </c:pt>
                <c:pt idx="974">
                  <c:v>18665.843337633007</c:v>
                </c:pt>
                <c:pt idx="975">
                  <c:v>19158.156723922268</c:v>
                </c:pt>
                <c:pt idx="976">
                  <c:v>19807.758304380441</c:v>
                </c:pt>
                <c:pt idx="977">
                  <c:v>20600.968642881329</c:v>
                </c:pt>
                <c:pt idx="978">
                  <c:v>21525.912192853582</c:v>
                </c:pt>
                <c:pt idx="979">
                  <c:v>22572.200704292656</c:v>
                </c:pt>
                <c:pt idx="980">
                  <c:v>23730.685254834891</c:v>
                </c:pt>
                <c:pt idx="981">
                  <c:v>24993.259399679795</c:v>
                </c:pt>
                <c:pt idx="982">
                  <c:v>26352.701018413427</c:v>
                </c:pt>
                <c:pt idx="983">
                  <c:v>27802.543879293771</c:v>
                </c:pt>
                <c:pt idx="984">
                  <c:v>29336.972321666035</c:v>
                </c:pt>
                <c:pt idx="985">
                  <c:v>30950.73413356972</c:v>
                </c:pt>
                <c:pt idx="986">
                  <c:v>32639.067902282797</c:v>
                </c:pt>
                <c:pt idx="987">
                  <c:v>34397.641988658943</c:v>
                </c:pt>
                <c:pt idx="988">
                  <c:v>36222.502919858744</c:v>
                </c:pt>
                <c:pt idx="989">
                  <c:v>38110.031475750235</c:v>
                </c:pt>
                <c:pt idx="990">
                  <c:v>40056.905107349121</c:v>
                </c:pt>
                <c:pt idx="991">
                  <c:v>42060.065602916235</c:v>
                </c:pt>
                <c:pt idx="992">
                  <c:v>44116.691131098749</c:v>
                </c:pt>
                <c:pt idx="993">
                  <c:v>46224.171956872364</c:v>
                </c:pt>
                <c:pt idx="994">
                  <c:v>48380.089256625972</c:v>
                </c:pt>
                <c:pt idx="995">
                  <c:v>50582.196562025056</c:v>
                </c:pt>
                <c:pt idx="996">
                  <c:v>52828.403444636715</c:v>
                </c:pt>
                <c:pt idx="997">
                  <c:v>55116.761119382005</c:v>
                </c:pt>
                <c:pt idx="998">
                  <c:v>57445.449698267679</c:v>
                </c:pt>
                <c:pt idx="999">
                  <c:v>59812.766869243074</c:v>
                </c:pt>
                <c:pt idx="1000">
                  <c:v>59529.326037080202</c:v>
                </c:pt>
                <c:pt idx="1001">
                  <c:v>45897.273126260654</c:v>
                </c:pt>
                <c:pt idx="1002">
                  <c:v>38694.843061903273</c:v>
                </c:pt>
                <c:pt idx="1003">
                  <c:v>33556.640980642107</c:v>
                </c:pt>
                <c:pt idx="1004">
                  <c:v>29657.7567874368</c:v>
                </c:pt>
                <c:pt idx="1005">
                  <c:v>26630.842478999519</c:v>
                </c:pt>
                <c:pt idx="1006">
                  <c:v>24267.626825538631</c:v>
                </c:pt>
                <c:pt idx="1007">
                  <c:v>22434.287067332451</c:v>
                </c:pt>
                <c:pt idx="1008">
                  <c:v>21037.879212363834</c:v>
                </c:pt>
                <c:pt idx="1009">
                  <c:v>20010.312263961692</c:v>
                </c:pt>
                <c:pt idx="1010">
                  <c:v>19299.719059945048</c:v>
                </c:pt>
                <c:pt idx="1011">
                  <c:v>18865.39594459183</c:v>
                </c:pt>
                <c:pt idx="1012">
                  <c:v>18674.639338168388</c:v>
                </c:pt>
                <c:pt idx="1013">
                  <c:v>18700.667129051526</c:v>
                </c:pt>
                <c:pt idx="1014">
                  <c:v>18921.197194572705</c:v>
                </c:pt>
                <c:pt idx="1015">
                  <c:v>19317.442904240874</c:v>
                </c:pt>
                <c:pt idx="1016">
                  <c:v>19873.383564851469</c:v>
                </c:pt>
                <c:pt idx="1017">
                  <c:v>20575.222087852788</c:v>
                </c:pt>
                <c:pt idx="1018">
                  <c:v>21410.973695990506</c:v>
                </c:pt>
                <c:pt idx="1019">
                  <c:v>22370.148545213975</c:v>
                </c:pt>
                <c:pt idx="1020">
                  <c:v>23443.503060053859</c:v>
                </c:pt>
                <c:pt idx="1021">
                  <c:v>24622.842465311383</c:v>
                </c:pt>
                <c:pt idx="1022">
                  <c:v>25900.862081984775</c:v>
                </c:pt>
                <c:pt idx="1023">
                  <c:v>27271.01839938276</c:v>
                </c:pt>
                <c:pt idx="1024">
                  <c:v>28727.423316734577</c:v>
                </c:pt>
                <c:pt idx="1025">
                  <c:v>30264.756625057911</c:v>
                </c:pt>
                <c:pt idx="1026">
                  <c:v>31878.19300161253</c:v>
                </c:pt>
                <c:pt idx="1027">
                  <c:v>33563.34066312082</c:v>
                </c:pt>
                <c:pt idx="1028">
                  <c:v>35316.189468312601</c:v>
                </c:pt>
                <c:pt idx="1029">
                  <c:v>37133.066741565075</c:v>
                </c:pt>
                <c:pt idx="1030">
                  <c:v>39010.59945295284</c:v>
                </c:pt>
                <c:pt idx="1031">
                  <c:v>40945.681667662051</c:v>
                </c:pt>
                <c:pt idx="1032">
                  <c:v>42935.446391827827</c:v>
                </c:pt>
                <c:pt idx="1033">
                  <c:v>44977.241108507369</c:v>
                </c:pt>
                <c:pt idx="1034">
                  <c:v>47068.606428334388</c:v>
                </c:pt>
                <c:pt idx="1035">
                  <c:v>49207.257382908094</c:v>
                </c:pt>
                <c:pt idx="1036">
                  <c:v>51391.066971503911</c:v>
                </c:pt>
                <c:pt idx="1037">
                  <c:v>53618.051637930606</c:v>
                </c:pt>
                <c:pt idx="1038">
                  <c:v>55886.358407891152</c:v>
                </c:pt>
                <c:pt idx="1039">
                  <c:v>58194.253460719876</c:v>
                </c:pt>
                <c:pt idx="1040">
                  <c:v>61479.942551539221</c:v>
                </c:pt>
                <c:pt idx="1041">
                  <c:v>47703.629198624025</c:v>
                </c:pt>
                <c:pt idx="1042">
                  <c:v>40362.298956385552</c:v>
                </c:pt>
                <c:pt idx="1043">
                  <c:v>35090.172834235651</c:v>
                </c:pt>
                <c:pt idx="1044">
                  <c:v>31061.996478085599</c:v>
                </c:pt>
                <c:pt idx="1045">
                  <c:v>27910.112160405588</c:v>
                </c:pt>
                <c:pt idx="1046">
                  <c:v>25425.968991684123</c:v>
                </c:pt>
                <c:pt idx="1047">
                  <c:v>23475.49084743216</c:v>
                </c:pt>
                <c:pt idx="1048">
                  <c:v>21965.503469150655</c:v>
                </c:pt>
                <c:pt idx="1049">
                  <c:v>20827.705966796624</c:v>
                </c:pt>
                <c:pt idx="1050">
                  <c:v>20010.039323174391</c:v>
                </c:pt>
                <c:pt idx="1051">
                  <c:v>19471.624056318993</c:v>
                </c:pt>
                <c:pt idx="1052">
                  <c:v>19179.595051730063</c:v>
                </c:pt>
                <c:pt idx="1053">
                  <c:v>19107.021446380917</c:v>
                </c:pt>
                <c:pt idx="1054">
                  <c:v>19231.483835280927</c:v>
                </c:pt>
                <c:pt idx="1055">
                  <c:v>19534.068625101507</c:v>
                </c:pt>
                <c:pt idx="1056">
                  <c:v>19998.637470212547</c:v>
                </c:pt>
                <c:pt idx="1057">
                  <c:v>20611.2840513794</c:v>
                </c:pt>
                <c:pt idx="1058">
                  <c:v>21359.921997301492</c:v>
                </c:pt>
                <c:pt idx="1059">
                  <c:v>22233.966810822625</c:v>
                </c:pt>
                <c:pt idx="1060">
                  <c:v>23224.086586075078</c:v>
                </c:pt>
                <c:pt idx="1061">
                  <c:v>24322.003989272405</c:v>
                </c:pt>
                <c:pt idx="1062">
                  <c:v>25520.33706246355</c:v>
                </c:pt>
                <c:pt idx="1063">
                  <c:v>26812.469854841009</c:v>
                </c:pt>
                <c:pt idx="1064">
                  <c:v>28192.446268612428</c:v>
                </c:pt>
                <c:pt idx="1065">
                  <c:v>29654.882184777405</c:v>
                </c:pt>
                <c:pt idx="1066">
                  <c:v>31194.892136464026</c:v>
                </c:pt>
                <c:pt idx="1067">
                  <c:v>32808.027671964053</c:v>
                </c:pt>
                <c:pt idx="1068">
                  <c:v>34490.22519451729</c:v>
                </c:pt>
                <c:pt idx="1069">
                  <c:v>36237.761547558788</c:v>
                </c:pt>
                <c:pt idx="1070">
                  <c:v>38047.215978088454</c:v>
                </c:pt>
                <c:pt idx="1071">
                  <c:v>39915.437388781153</c:v>
                </c:pt>
                <c:pt idx="1072">
                  <c:v>41839.516003852346</c:v>
                </c:pt>
                <c:pt idx="1073">
                  <c:v>43816.758740605335</c:v>
                </c:pt>
                <c:pt idx="1074">
                  <c:v>45844.667709606947</c:v>
                </c:pt>
                <c:pt idx="1075">
                  <c:v>47920.921370165102</c:v>
                </c:pt>
                <c:pt idx="1076">
                  <c:v>50043.35795044202</c:v>
                </c:pt>
                <c:pt idx="1077">
                  <c:v>52209.960807943848</c:v>
                </c:pt>
                <c:pt idx="1078">
                  <c:v>54418.845459757664</c:v>
                </c:pt>
                <c:pt idx="1079">
                  <c:v>56668.248055549746</c:v>
                </c:pt>
                <c:pt idx="1080">
                  <c:v>63431.436333723861</c:v>
                </c:pt>
                <c:pt idx="1081">
                  <c:v>49516.222802927732</c:v>
                </c:pt>
                <c:pt idx="1082">
                  <c:v>42040.968519800459</c:v>
                </c:pt>
                <c:pt idx="1083">
                  <c:v>36639.550234705865</c:v>
                </c:pt>
                <c:pt idx="1084">
                  <c:v>32486.403869312813</c:v>
                </c:pt>
                <c:pt idx="1085">
                  <c:v>29213.592036372418</c:v>
                </c:pt>
                <c:pt idx="1086">
                  <c:v>26612.310481605095</c:v>
                </c:pt>
                <c:pt idx="1087">
                  <c:v>24548.252814040487</c:v>
                </c:pt>
                <c:pt idx="1088">
                  <c:v>22928.034881807023</c:v>
                </c:pt>
                <c:pt idx="1089">
                  <c:v>21683.163939847385</c:v>
                </c:pt>
                <c:pt idx="1090">
                  <c:v>20761.405144722936</c:v>
                </c:pt>
                <c:pt idx="1091">
                  <c:v>20121.717479702045</c:v>
                </c:pt>
                <c:pt idx="1092">
                  <c:v>19731.087078880879</c:v>
                </c:pt>
                <c:pt idx="1093">
                  <c:v>19562.445796910582</c:v>
                </c:pt>
                <c:pt idx="1094">
                  <c:v>19593.247265963037</c:v>
                </c:pt>
                <c:pt idx="1095">
                  <c:v>19804.460240284068</c:v>
                </c:pt>
                <c:pt idx="1096">
                  <c:v>20179.837143560551</c:v>
                </c:pt>
                <c:pt idx="1097">
                  <c:v>20705.370062511778</c:v>
                </c:pt>
                <c:pt idx="1098">
                  <c:v>21368.877972731607</c:v>
                </c:pt>
                <c:pt idx="1099">
                  <c:v>22159.688046665258</c:v>
                </c:pt>
                <c:pt idx="1100">
                  <c:v>23068.385819857544</c:v>
                </c:pt>
                <c:pt idx="1101">
                  <c:v>24086.61667957258</c:v>
                </c:pt>
                <c:pt idx="1102">
                  <c:v>25206.926227743239</c:v>
                </c:pt>
                <c:pt idx="1103">
                  <c:v>26422.630516540288</c:v>
                </c:pt>
                <c:pt idx="1104">
                  <c:v>27727.70953815326</c:v>
                </c:pt>
                <c:pt idx="1105">
                  <c:v>29116.719029450342</c:v>
                </c:pt>
                <c:pt idx="1106">
                  <c:v>30584.716855128947</c:v>
                </c:pt>
                <c:pt idx="1107">
                  <c:v>32127.201107990288</c:v>
                </c:pt>
                <c:pt idx="1108">
                  <c:v>33740.057710332287</c:v>
                </c:pt>
                <c:pt idx="1109">
                  <c:v>35419.515782515839</c:v>
                </c:pt>
                <c:pt idx="1110">
                  <c:v>37162.109409028926</c:v>
                </c:pt>
                <c:pt idx="1111">
                  <c:v>38964.644710627173</c:v>
                </c:pt>
                <c:pt idx="1112">
                  <c:v>40824.171345771843</c:v>
                </c:pt>
                <c:pt idx="1113">
                  <c:v>42737.95773169928</c:v>
                </c:pt>
                <c:pt idx="1114">
                  <c:v>44703.469406685428</c:v>
                </c:pt>
                <c:pt idx="1115">
                  <c:v>46718.350058924727</c:v>
                </c:pt>
                <c:pt idx="1116">
                  <c:v>48780.404830276879</c:v>
                </c:pt>
                <c:pt idx="1117">
                  <c:v>50887.585569631963</c:v>
                </c:pt>
                <c:pt idx="1118">
                  <c:v>53037.977764408817</c:v>
                </c:pt>
                <c:pt idx="1119">
                  <c:v>55229.788922418695</c:v>
                </c:pt>
                <c:pt idx="1120">
                  <c:v>65383.743207719599</c:v>
                </c:pt>
                <c:pt idx="1121">
                  <c:v>51334.605636034699</c:v>
                </c:pt>
                <c:pt idx="1122">
                  <c:v>43730.059189962507</c:v>
                </c:pt>
                <c:pt idx="1123">
                  <c:v>38203.670895625059</c:v>
                </c:pt>
                <c:pt idx="1124">
                  <c:v>33929.597014971798</c:v>
                </c:pt>
                <c:pt idx="1125">
                  <c:v>30539.646795985427</c:v>
                </c:pt>
                <c:pt idx="1126">
                  <c:v>27824.785717905434</c:v>
                </c:pt>
                <c:pt idx="1127">
                  <c:v>25650.497496388729</c:v>
                </c:pt>
                <c:pt idx="1128">
                  <c:v>23923.206124549622</c:v>
                </c:pt>
                <c:pt idx="1129">
                  <c:v>22574.243031087859</c:v>
                </c:pt>
                <c:pt idx="1130">
                  <c:v>21551.21183779788</c:v>
                </c:pt>
                <c:pt idx="1131">
                  <c:v>20812.922776544685</c:v>
                </c:pt>
                <c:pt idx="1132">
                  <c:v>20326.224699102495</c:v>
                </c:pt>
                <c:pt idx="1133">
                  <c:v>20063.922497284657</c:v>
                </c:pt>
                <c:pt idx="1134">
                  <c:v>20003.352150837498</c:v>
                </c:pt>
                <c:pt idx="1135">
                  <c:v>20125.373183324031</c:v>
                </c:pt>
                <c:pt idx="1136">
                  <c:v>20413.636424384909</c:v>
                </c:pt>
                <c:pt idx="1137">
                  <c:v>20854.0393076338</c:v>
                </c:pt>
                <c:pt idx="1138">
                  <c:v>21434.312478266096</c:v>
                </c:pt>
                <c:pt idx="1139">
                  <c:v>22143.700550139671</c:v>
                </c:pt>
                <c:pt idx="1140">
                  <c:v>22972.711779849658</c:v>
                </c:pt>
                <c:pt idx="1141">
                  <c:v>23912.91911454414</c:v>
                </c:pt>
                <c:pt idx="1142">
                  <c:v>24956.80015913432</c:v>
                </c:pt>
                <c:pt idx="1143">
                  <c:v>26097.607055773187</c:v>
                </c:pt>
                <c:pt idx="1144">
                  <c:v>27329.259652518129</c:v>
                </c:pt>
                <c:pt idx="1145">
                  <c:v>28646.257017807111</c:v>
                </c:pt>
                <c:pt idx="1146">
                  <c:v>30043.603560846976</c:v>
                </c:pt>
                <c:pt idx="1147">
                  <c:v>31516.746893497173</c:v>
                </c:pt>
                <c:pt idx="1148">
                  <c:v>33061.525214981215</c:v>
                </c:pt>
                <c:pt idx="1149">
                  <c:v>34674.122483148079</c:v>
                </c:pt>
                <c:pt idx="1150">
                  <c:v>36351.030000566825</c:v>
                </c:pt>
                <c:pt idx="1151">
                  <c:v>38089.01332223833</c:v>
                </c:pt>
                <c:pt idx="1152">
                  <c:v>39885.083606557804</c:v>
                </c:pt>
                <c:pt idx="1153">
                  <c:v>41736.472698469559</c:v>
                </c:pt>
                <c:pt idx="1154">
                  <c:v>43640.6113651368</c:v>
                </c:pt>
                <c:pt idx="1155">
                  <c:v>45595.110208451413</c:v>
                </c:pt>
                <c:pt idx="1156">
                  <c:v>47597.742861656734</c:v>
                </c:pt>
                <c:pt idx="1157">
                  <c:v>49646.431143974871</c:v>
                </c:pt>
                <c:pt idx="1158">
                  <c:v>51739.231900969899</c:v>
                </c:pt>
                <c:pt idx="1159">
                  <c:v>53874.325302187368</c:v>
                </c:pt>
                <c:pt idx="1160">
                  <c:v>67336.805791526043</c:v>
                </c:pt>
                <c:pt idx="1161">
                  <c:v>53158.376056895984</c:v>
                </c:pt>
                <c:pt idx="1162">
                  <c:v>45428.859601581105</c:v>
                </c:pt>
                <c:pt idx="1163">
                  <c:v>39781.543791983233</c:v>
                </c:pt>
                <c:pt idx="1164">
                  <c:v>35390.33152528404</c:v>
                </c:pt>
                <c:pt idx="1165">
                  <c:v>31886.801782985029</c:v>
                </c:pt>
                <c:pt idx="1166">
                  <c:v>29061.710150952949</c:v>
                </c:pt>
                <c:pt idx="1167">
                  <c:v>26780.348489830634</c:v>
                </c:pt>
                <c:pt idx="1168">
                  <c:v>24948.964966489475</c:v>
                </c:pt>
                <c:pt idx="1169">
                  <c:v>23498.729474862132</c:v>
                </c:pt>
                <c:pt idx="1170">
                  <c:v>22377.096885339917</c:v>
                </c:pt>
                <c:pt idx="1171">
                  <c:v>21542.740147465644</c:v>
                </c:pt>
                <c:pt idx="1172">
                  <c:v>20962.381150175781</c:v>
                </c:pt>
                <c:pt idx="1173">
                  <c:v>20608.707132858388</c:v>
                </c:pt>
                <c:pt idx="1174">
                  <c:v>20458.944844576781</c:v>
                </c:pt>
                <c:pt idx="1175">
                  <c:v>20493.852214847575</c:v>
                </c:pt>
                <c:pt idx="1176">
                  <c:v>20696.985420206202</c:v>
                </c:pt>
                <c:pt idx="1177">
                  <c:v>21054.15356386768</c:v>
                </c:pt>
                <c:pt idx="1178">
                  <c:v>21553.004732439833</c:v>
                </c:pt>
                <c:pt idx="1179">
                  <c:v>22182.706260831033</c:v>
                </c:pt>
                <c:pt idx="1180">
                  <c:v>22933.693965520426</c:v>
                </c:pt>
                <c:pt idx="1181">
                  <c:v>23797.472796634698</c:v>
                </c:pt>
                <c:pt idx="1182">
                  <c:v>24766.456449066463</c:v>
                </c:pt>
                <c:pt idx="1183">
                  <c:v>25833.836920837341</c:v>
                </c:pt>
                <c:pt idx="1184">
                  <c:v>26993.477391574233</c:v>
                </c:pt>
                <c:pt idx="1185">
                  <c:v>28239.823474224395</c:v>
                </c:pt>
                <c:pt idx="1186">
                  <c:v>29567.829097053134</c:v>
                </c:pt>
                <c:pt idx="1187">
                  <c:v>30972.894148845531</c:v>
                </c:pt>
                <c:pt idx="1188">
                  <c:v>32450.811666312929</c:v>
                </c:pt>
                <c:pt idx="1189">
                  <c:v>33997.722825385441</c:v>
                </c:pt>
                <c:pt idx="1190">
                  <c:v>35610.078362877175</c:v>
                </c:pt>
                <c:pt idx="1191">
                  <c:v>37284.605333723695</c:v>
                </c:pt>
                <c:pt idx="1192">
                  <c:v>39018.278324027371</c:v>
                </c:pt>
                <c:pt idx="1193">
                  <c:v>40808.294407620415</c:v>
                </c:pt>
                <c:pt idx="1194">
                  <c:v>42652.051265362752</c:v>
                </c:pt>
                <c:pt idx="1195">
                  <c:v>44547.127990530527</c:v>
                </c:pt>
                <c:pt idx="1196">
                  <c:v>46491.26818669925</c:v>
                </c:pt>
                <c:pt idx="1197">
                  <c:v>48482.365031235197</c:v>
                </c:pt>
                <c:pt idx="1198">
                  <c:v>50518.448031437845</c:v>
                </c:pt>
                <c:pt idx="1199">
                  <c:v>52597.671244251425</c:v>
                </c:pt>
                <c:pt idx="1200">
                  <c:v>69290.572570733697</c:v>
                </c:pt>
                <c:pt idx="1201">
                  <c:v>54987.172826860842</c:v>
                </c:pt>
                <c:pt idx="1202">
                  <c:v>47136.728856285554</c:v>
                </c:pt>
                <c:pt idx="1203">
                  <c:v>41372.274660641808</c:v>
                </c:pt>
                <c:pt idx="1204">
                  <c:v>36867.482870629763</c:v>
                </c:pt>
                <c:pt idx="1205">
                  <c:v>33253.722574378837</c:v>
                </c:pt>
                <c:pt idx="1206">
                  <c:v>30321.557502741129</c:v>
                </c:pt>
                <c:pt idx="1207">
                  <c:v>27936.103690116703</c:v>
                </c:pt>
                <c:pt idx="1208">
                  <c:v>26003.447768609978</c:v>
                </c:pt>
                <c:pt idx="1209">
                  <c:v>24454.610880750399</c:v>
                </c:pt>
                <c:pt idx="1210">
                  <c:v>23236.910614607081</c:v>
                </c:pt>
                <c:pt idx="1211">
                  <c:v>22308.892956885225</c:v>
                </c:pt>
                <c:pt idx="1212">
                  <c:v>21637.162144095772</c:v>
                </c:pt>
                <c:pt idx="1213">
                  <c:v>21194.29618494388</c:v>
                </c:pt>
                <c:pt idx="1214">
                  <c:v>20957.420234446603</c:v>
                </c:pt>
                <c:pt idx="1215">
                  <c:v>20907.19756901517</c:v>
                </c:pt>
                <c:pt idx="1216">
                  <c:v>21027.096034786278</c:v>
                </c:pt>
                <c:pt idx="1217">
                  <c:v>21302.842176387639</c:v>
                </c:pt>
                <c:pt idx="1218">
                  <c:v>21722.006801477521</c:v>
                </c:pt>
                <c:pt idx="1219">
                  <c:v>22273.684804848162</c:v>
                </c:pt>
                <c:pt idx="1220">
                  <c:v>22948.244005957305</c:v>
                </c:pt>
                <c:pt idx="1221">
                  <c:v>23737.125444913087</c:v>
                </c:pt>
                <c:pt idx="1222">
                  <c:v>24632.682672476942</c:v>
                </c:pt>
                <c:pt idx="1223">
                  <c:v>25628.051018239516</c:v>
                </c:pt>
                <c:pt idx="1224">
                  <c:v>26717.040206337799</c:v>
                </c:pt>
                <c:pt idx="1225">
                  <c:v>27894.045368776919</c:v>
                </c:pt>
                <c:pt idx="1226">
                  <c:v>29153.972710747741</c:v>
                </c:pt>
                <c:pt idx="1227">
                  <c:v>30492.176958523367</c:v>
                </c:pt>
                <c:pt idx="1228">
                  <c:v>31904.408366896401</c:v>
                </c:pt>
                <c:pt idx="1229">
                  <c:v>33386.767546042058</c:v>
                </c:pt>
                <c:pt idx="1230">
                  <c:v>34935.666732708865</c:v>
                </c:pt>
                <c:pt idx="1231">
                  <c:v>36547.796409539442</c:v>
                </c:pt>
                <c:pt idx="1232">
                  <c:v>38220.096391524494</c:v>
                </c:pt>
                <c:pt idx="1233">
                  <c:v>39949.730666192496</c:v>
                </c:pt>
                <c:pt idx="1234">
                  <c:v>41734.065405788184</c:v>
                </c:pt>
                <c:pt idx="1235">
                  <c:v>43570.649673919281</c:v>
                </c:pt>
                <c:pt idx="1236">
                  <c:v>45457.198432305944</c:v>
                </c:pt>
                <c:pt idx="1237">
                  <c:v>47391.577520049468</c:v>
                </c:pt>
                <c:pt idx="1238">
                  <c:v>49371.790331847733</c:v>
                </c:pt>
                <c:pt idx="1239">
                  <c:v>51395.965965517666</c:v>
                </c:pt>
                <c:pt idx="1240">
                  <c:v>71244.997124878108</c:v>
                </c:pt>
                <c:pt idx="1241">
                  <c:v>56820.669865744727</c:v>
                </c:pt>
                <c:pt idx="1242">
                  <c:v>48853.087509123579</c:v>
                </c:pt>
                <c:pt idx="1243">
                  <c:v>42975.05379016712</c:v>
                </c:pt>
                <c:pt idx="1244">
                  <c:v>38360.031446203095</c:v>
                </c:pt>
                <c:pt idx="1245">
                  <c:v>34639.197710346649</c:v>
                </c:pt>
                <c:pt idx="1246">
                  <c:v>31602.94048720671</c:v>
                </c:pt>
                <c:pt idx="1247">
                  <c:v>29116.214276416817</c:v>
                </c:pt>
                <c:pt idx="1248">
                  <c:v>27084.956958677762</c:v>
                </c:pt>
                <c:pt idx="1249">
                  <c:v>25440.052394197024</c:v>
                </c:pt>
                <c:pt idx="1250">
                  <c:v>24128.691208206168</c:v>
                </c:pt>
                <c:pt idx="1251">
                  <c:v>23109.301734984812</c:v>
                </c:pt>
                <c:pt idx="1252">
                  <c:v>22348.378980360831</c:v>
                </c:pt>
                <c:pt idx="1253">
                  <c:v>21818.39935899336</c:v>
                </c:pt>
                <c:pt idx="1254">
                  <c:v>21496.393372793729</c:v>
                </c:pt>
                <c:pt idx="1255">
                  <c:v>21362.935967774858</c:v>
                </c:pt>
                <c:pt idx="1256">
                  <c:v>21401.412431485878</c:v>
                </c:pt>
                <c:pt idx="1257">
                  <c:v>21597.472029604847</c:v>
                </c:pt>
                <c:pt idx="1258">
                  <c:v>21938.613129674188</c:v>
                </c:pt>
                <c:pt idx="1259">
                  <c:v>22413.862629464486</c:v>
                </c:pt>
                <c:pt idx="1260">
                  <c:v>23013.524438415225</c:v>
                </c:pt>
                <c:pt idx="1261">
                  <c:v>23728.979452502987</c:v>
                </c:pt>
                <c:pt idx="1262">
                  <c:v>24552.524554058844</c:v>
                </c:pt>
                <c:pt idx="1263">
                  <c:v>25477.241617182779</c:v>
                </c:pt>
                <c:pt idx="1264">
                  <c:v>26496.889885069817</c:v>
                </c:pt>
                <c:pt idx="1265">
                  <c:v>27605.816766651125</c:v>
                </c:pt>
                <c:pt idx="1266">
                  <c:v>28798.883304605108</c:v>
                </c:pt>
                <c:pt idx="1267">
                  <c:v>30071.401443286373</c:v>
                </c:pt>
                <c:pt idx="1268">
                  <c:v>31419.080871732738</c:v>
                </c:pt>
                <c:pt idx="1269">
                  <c:v>32837.983700053199</c:v>
                </c:pt>
                <c:pt idx="1270">
                  <c:v>34324.48559270423</c:v>
                </c:pt>
                <c:pt idx="1271">
                  <c:v>35875.242261216103</c:v>
                </c:pt>
                <c:pt idx="1272">
                  <c:v>37487.160434276222</c:v>
                </c:pt>
                <c:pt idx="1273">
                  <c:v>39157.372590797662</c:v>
                </c:pt>
                <c:pt idx="1274">
                  <c:v>40883.214873356585</c:v>
                </c:pt>
                <c:pt idx="1275">
                  <c:v>42662.20770370547</c:v>
                </c:pt>
                <c:pt idx="1276">
                  <c:v>44492.038705299696</c:v>
                </c:pt>
                <c:pt idx="1277">
                  <c:v>46370.547604639127</c:v>
                </c:pt>
                <c:pt idx="1278">
                  <c:v>48295.712837293875</c:v>
                </c:pt>
                <c:pt idx="1279">
                  <c:v>50265.639628471981</c:v>
                </c:pt>
                <c:pt idx="1280">
                  <c:v>73200.037477234626</c:v>
                </c:pt>
                <c:pt idx="1281">
                  <c:v>58658.571832055721</c:v>
                </c:pt>
                <c:pt idx="1282">
                  <c:v>50577.409952121816</c:v>
                </c:pt>
                <c:pt idx="1283">
                  <c:v>44589.145679213616</c:v>
                </c:pt>
                <c:pt idx="1284">
                  <c:v>39867.049895643868</c:v>
                </c:pt>
                <c:pt idx="1285">
                  <c:v>36042.124008285115</c:v>
                </c:pt>
                <c:pt idx="1286">
                  <c:v>32904.594386979923</c:v>
                </c:pt>
                <c:pt idx="1287">
                  <c:v>30319.266779957765</c:v>
                </c:pt>
                <c:pt idx="1288">
                  <c:v>28191.941785597624</c:v>
                </c:pt>
                <c:pt idx="1289">
                  <c:v>26453.376301269374</c:v>
                </c:pt>
                <c:pt idx="1290">
                  <c:v>25050.643299778909</c:v>
                </c:pt>
                <c:pt idx="1291">
                  <c:v>23942.061884723018</c:v>
                </c:pt>
                <c:pt idx="1292">
                  <c:v>23094.025467883304</c:v>
                </c:pt>
                <c:pt idx="1293">
                  <c:v>22478.915810813505</c:v>
                </c:pt>
                <c:pt idx="1294">
                  <c:v>22073.675085026531</c:v>
                </c:pt>
                <c:pt idx="1295">
                  <c:v>21858.795677947415</c:v>
                </c:pt>
                <c:pt idx="1296">
                  <c:v>21817.585598176134</c:v>
                </c:pt>
                <c:pt idx="1297">
                  <c:v>21935.621671274625</c:v>
                </c:pt>
                <c:pt idx="1298">
                  <c:v>22200.334267763577</c:v>
                </c:pt>
                <c:pt idx="1299">
                  <c:v>22600.686375395482</c:v>
                </c:pt>
                <c:pt idx="1300">
                  <c:v>23126.921759478209</c:v>
                </c:pt>
                <c:pt idx="1301">
                  <c:v>23770.364647558003</c:v>
                </c:pt>
                <c:pt idx="1302">
                  <c:v>24523.25846647489</c:v>
                </c:pt>
                <c:pt idx="1303">
                  <c:v>25378.634609387802</c:v>
                </c:pt>
                <c:pt idx="1304">
                  <c:v>26330.204596417105</c:v>
                </c:pt>
                <c:pt idx="1305">
                  <c:v>27372.27067398162</c:v>
                </c:pt>
                <c:pt idx="1306">
                  <c:v>28499.651102841271</c:v>
                </c:pt>
                <c:pt idx="1307">
                  <c:v>29707.617261595748</c:v>
                </c:pt>
                <c:pt idx="1308">
                  <c:v>30991.840339216982</c:v>
                </c:pt>
                <c:pt idx="1309">
                  <c:v>32348.345873521765</c:v>
                </c:pt>
                <c:pt idx="1310">
                  <c:v>33773.474757854157</c:v>
                </c:pt>
                <c:pt idx="1311">
                  <c:v>35263.849617441025</c:v>
                </c:pt>
                <c:pt idx="1312">
                  <c:v>36816.345672354379</c:v>
                </c:pt>
                <c:pt idx="1313">
                  <c:v>38428.065371838995</c:v>
                </c:pt>
                <c:pt idx="1314">
                  <c:v>40096.316216615727</c:v>
                </c:pt>
                <c:pt idx="1315">
                  <c:v>41818.591290172459</c:v>
                </c:pt>
                <c:pt idx="1316">
                  <c:v>43592.552103362701</c:v>
                </c:pt>
                <c:pt idx="1317">
                  <c:v>45416.013423558237</c:v>
                </c:pt>
                <c:pt idx="1318">
                  <c:v>47286.929813721334</c:v>
                </c:pt>
                <c:pt idx="1319">
                  <c:v>49203.38365080957</c:v>
                </c:pt>
                <c:pt idx="1320">
                  <c:v>75155.655545154164</c:v>
                </c:pt>
                <c:pt idx="1321">
                  <c:v>60500.610376662109</c:v>
                </c:pt>
                <c:pt idx="1322">
                  <c:v>52309.217942776566</c:v>
                </c:pt>
                <c:pt idx="1323">
                  <c:v>46213.880230262599</c:v>
                </c:pt>
                <c:pt idx="1324">
                  <c:v>41387.692295190936</c:v>
                </c:pt>
                <c:pt idx="1325">
                  <c:v>37461.49400966664</c:v>
                </c:pt>
                <c:pt idx="1326">
                  <c:v>34225.36299212891</c:v>
                </c:pt>
                <c:pt idx="1327">
                  <c:v>31543.967708485685</c:v>
                </c:pt>
                <c:pt idx="1328">
                  <c:v>29322.981794277872</c:v>
                </c:pt>
                <c:pt idx="1329">
                  <c:v>27493.044494450034</c:v>
                </c:pt>
                <c:pt idx="1330">
                  <c:v>26001.119551125114</c:v>
                </c:pt>
                <c:pt idx="1331">
                  <c:v>24805.424473853513</c:v>
                </c:pt>
                <c:pt idx="1332">
                  <c:v>23872.258021311642</c:v>
                </c:pt>
                <c:pt idx="1333">
                  <c:v>23173.913624654379</c:v>
                </c:pt>
                <c:pt idx="1334">
                  <c:v>22687.250896807258</c:v>
                </c:pt>
                <c:pt idx="1335">
                  <c:v>22392.684946245914</c:v>
                </c:pt>
                <c:pt idx="1336">
                  <c:v>22273.451341453983</c:v>
                </c:pt>
                <c:pt idx="1337">
                  <c:v>22315.058910972155</c:v>
                </c:pt>
                <c:pt idx="1338">
                  <c:v>22504.874115302759</c:v>
                </c:pt>
                <c:pt idx="1339">
                  <c:v>22831.799798066706</c:v>
                </c:pt>
                <c:pt idx="1340">
                  <c:v>23286.023056141374</c:v>
                </c:pt>
                <c:pt idx="1341">
                  <c:v>23858.81466158227</c:v>
                </c:pt>
                <c:pt idx="1342">
                  <c:v>24542.36756028832</c:v>
                </c:pt>
                <c:pt idx="1343">
                  <c:v>25329.665422343242</c:v>
                </c:pt>
                <c:pt idx="1344">
                  <c:v>26214.37460535569</c:v>
                </c:pt>
                <c:pt idx="1345">
                  <c:v>27190.754573825823</c:v>
                </c:pt>
                <c:pt idx="1346">
                  <c:v>28253.583022758889</c:v>
                </c:pt>
                <c:pt idx="1347">
                  <c:v>29398.092830688081</c:v>
                </c:pt>
                <c:pt idx="1348">
                  <c:v>30619.918614293583</c:v>
                </c:pt>
                <c:pt idx="1349">
                  <c:v>31915.051140279742</c:v>
                </c:pt>
                <c:pt idx="1350">
                  <c:v>33279.798215687035</c:v>
                </c:pt>
                <c:pt idx="1351">
                  <c:v>34710.750957127195</c:v>
                </c:pt>
                <c:pt idx="1352">
                  <c:v>36204.754555004001</c:v>
                </c:pt>
                <c:pt idx="1353">
                  <c:v>37758.882816706391</c:v>
                </c:pt>
                <c:pt idx="1354">
                  <c:v>39370.415904690839</c:v>
                </c:pt>
                <c:pt idx="1355">
                  <c:v>41036.820789843172</c:v>
                </c:pt>
                <c:pt idx="1356">
                  <c:v>42755.734023889498</c:v>
                </c:pt>
                <c:pt idx="1357">
                  <c:v>44524.946501593891</c:v>
                </c:pt>
                <c:pt idx="1358">
                  <c:v>46342.389937666929</c:v>
                </c:pt>
                <c:pt idx="1359">
                  <c:v>48206.124827391584</c:v>
                </c:pt>
                <c:pt idx="1360">
                  <c:v>77111.816672834655</c:v>
                </c:pt>
                <c:pt idx="1361">
                  <c:v>62346.540950391267</c:v>
                </c:pt>
                <c:pt idx="1362">
                  <c:v>54048.075076899782</c:v>
                </c:pt>
                <c:pt idx="1363">
                  <c:v>47848.645212883595</c:v>
                </c:pt>
                <c:pt idx="1364">
                  <c:v>42921.184879646316</c:v>
                </c:pt>
                <c:pt idx="1365">
                  <c:v>38896.385197889867</c:v>
                </c:pt>
                <c:pt idx="1366">
                  <c:v>35564.186503731034</c:v>
                </c:pt>
                <c:pt idx="1367">
                  <c:v>32789.130300240184</c:v>
                </c:pt>
                <c:pt idx="1368">
                  <c:v>30476.772570532907</c:v>
                </c:pt>
                <c:pt idx="1369">
                  <c:v>28557.64332887065</c:v>
                </c:pt>
                <c:pt idx="1370">
                  <c:v>26978.604723330005</c:v>
                </c:pt>
                <c:pt idx="1371">
                  <c:v>25697.779610356098</c:v>
                </c:pt>
                <c:pt idx="1372">
                  <c:v>24681.378418226839</c:v>
                </c:pt>
                <c:pt idx="1373">
                  <c:v>23901.612019509419</c:v>
                </c:pt>
                <c:pt idx="1374">
                  <c:v>23335.262748179906</c:v>
                </c:pt>
                <c:pt idx="1375">
                  <c:v>22962.673272598062</c:v>
                </c:pt>
                <c:pt idx="1376">
                  <c:v>22767.011164225834</c:v>
                </c:pt>
                <c:pt idx="1377">
                  <c:v>22733.721341585555</c:v>
                </c:pt>
                <c:pt idx="1378">
                  <c:v>22850.110121048176</c:v>
                </c:pt>
                <c:pt idx="1379">
                  <c:v>23105.023677804085</c:v>
                </c:pt>
                <c:pt idx="1380">
                  <c:v>23488.59565323995</c:v>
                </c:pt>
                <c:pt idx="1381">
                  <c:v>23992.046338469834</c:v>
                </c:pt>
                <c:pt idx="1382">
                  <c:v>24607.520956317894</c:v>
                </c:pt>
                <c:pt idx="1383">
                  <c:v>25327.95801435606</c:v>
                </c:pt>
                <c:pt idx="1384">
                  <c:v>26146.981088274239</c:v>
                </c:pt>
                <c:pt idx="1385">
                  <c:v>27058.809076817517</c:v>
                </c:pt>
                <c:pt idx="1386">
                  <c:v>28058.181174925317</c:v>
                </c:pt>
                <c:pt idx="1387">
                  <c:v>29140.293688838996</c:v>
                </c:pt>
                <c:pt idx="1388">
                  <c:v>30300.746464125732</c:v>
                </c:pt>
                <c:pt idx="1389">
                  <c:v>31535.497181186856</c:v>
                </c:pt>
                <c:pt idx="1390">
                  <c:v>32840.822138447489</c:v>
                </c:pt>
                <c:pt idx="1391">
                  <c:v>34213.282422851007</c:v>
                </c:pt>
                <c:pt idx="1392">
                  <c:v>35649.69458294534</c:v>
                </c:pt>
                <c:pt idx="1393">
                  <c:v>37147.105087855613</c:v>
                </c:pt>
                <c:pt idx="1394">
                  <c:v>38702.767987435946</c:v>
                </c:pt>
                <c:pt idx="1395">
                  <c:v>40314.125293444493</c:v>
                </c:pt>
                <c:pt idx="1396">
                  <c:v>41978.789684999378</c:v>
                </c:pt>
                <c:pt idx="1397">
                  <c:v>43694.52920861348</c:v>
                </c:pt>
                <c:pt idx="1398">
                  <c:v>45459.253697323176</c:v>
                </c:pt>
                <c:pt idx="1399">
                  <c:v>47271.002677547833</c:v>
                </c:pt>
                <c:pt idx="1400">
                  <c:v>79068.489232136053</c:v>
                </c:pt>
                <c:pt idx="1401">
                  <c:v>64196.140070086476</c:v>
                </c:pt>
                <c:pt idx="1402">
                  <c:v>55793.582045092888</c:v>
                </c:pt>
                <c:pt idx="1403">
                  <c:v>49492.879782911143</c:v>
                </c:pt>
                <c:pt idx="1404">
                  <c:v>44466.818053441864</c:v>
                </c:pt>
                <c:pt idx="1405">
                  <c:v>40345.950695064108</c:v>
                </c:pt>
                <c:pt idx="1406">
                  <c:v>36920.091081057792</c:v>
                </c:pt>
                <c:pt idx="1407">
                  <c:v>34053.663062067324</c:v>
                </c:pt>
                <c:pt idx="1408">
                  <c:v>31652.113390525574</c:v>
                </c:pt>
                <c:pt idx="1409">
                  <c:v>29645.870486647589</c:v>
                </c:pt>
                <c:pt idx="1410">
                  <c:v>27981.701845404677</c:v>
                </c:pt>
                <c:pt idx="1411">
                  <c:v>26617.641992843419</c:v>
                </c:pt>
                <c:pt idx="1412">
                  <c:v>25519.81879865392</c:v>
                </c:pt>
                <c:pt idx="1413">
                  <c:v>24660.365856454184</c:v>
                </c:pt>
                <c:pt idx="1414">
                  <c:v>24015.993060104149</c:v>
                </c:pt>
                <c:pt idx="1415">
                  <c:v>23566.975080941782</c:v>
                </c:pt>
                <c:pt idx="1416">
                  <c:v>23296.415580411354</c:v>
                </c:pt>
                <c:pt idx="1417">
                  <c:v>23189.699332903074</c:v>
                </c:pt>
                <c:pt idx="1418">
                  <c:v>23234.075986357555</c:v>
                </c:pt>
                <c:pt idx="1419">
                  <c:v>23418.338260474731</c:v>
                </c:pt>
                <c:pt idx="1420">
                  <c:v>23732.569315699628</c:v>
                </c:pt>
                <c:pt idx="1421">
                  <c:v>24167.941720071474</c:v>
                </c:pt>
                <c:pt idx="1422">
                  <c:v>24716.555533902771</c:v>
                </c:pt>
                <c:pt idx="1423">
                  <c:v>25371.306482846641</c:v>
                </c:pt>
                <c:pt idx="1424">
                  <c:v>26125.777576838213</c:v>
                </c:pt>
                <c:pt idx="1425">
                  <c:v>26974.149214556332</c:v>
                </c:pt>
                <c:pt idx="1426">
                  <c:v>27911.12401864837</c:v>
                </c:pt>
                <c:pt idx="1427">
                  <c:v>28931.86352424325</c:v>
                </c:pt>
                <c:pt idx="1428">
                  <c:v>30031.934490605057</c:v>
                </c:pt>
                <c:pt idx="1429">
                  <c:v>31207.263089519412</c:v>
                </c:pt>
                <c:pt idx="1430">
                  <c:v>32454.0955897434</c:v>
                </c:pt>
                <c:pt idx="1431">
                  <c:v>33768.964436364797</c:v>
                </c:pt>
                <c:pt idx="1432">
                  <c:v>35148.658839666765</c:v>
                </c:pt>
                <c:pt idx="1433">
                  <c:v>36590.199156173025</c:v>
                </c:pt>
                <c:pt idx="1434">
                  <c:v>38090.814476609157</c:v>
                </c:pt>
                <c:pt idx="1435">
                  <c:v>39647.922940126417</c:v>
                </c:pt>
                <c:pt idx="1436">
                  <c:v>41259.114377591155</c:v>
                </c:pt>
                <c:pt idx="1437">
                  <c:v>42922.134953841844</c:v>
                </c:pt>
                <c:pt idx="1438">
                  <c:v>44634.873533051301</c:v>
                </c:pt>
                <c:pt idx="1439">
                  <c:v>46395.34953551348</c:v>
                </c:pt>
                <c:pt idx="1440">
                  <c:v>81025.64427986891</c:v>
                </c:pt>
                <c:pt idx="1441">
                  <c:v>66049.202966317665</c:v>
                </c:pt>
                <c:pt idx="1442">
                  <c:v>57545.372543158432</c:v>
                </c:pt>
                <c:pt idx="1443">
                  <c:v>51146.068884744294</c:v>
                </c:pt>
                <c:pt idx="1444">
                  <c:v>46023.939478653614</c:v>
                </c:pt>
                <c:pt idx="1445">
                  <c:v>41809.411200428483</c:v>
                </c:pt>
                <c:pt idx="1446">
                  <c:v>38292.179770922638</c:v>
                </c:pt>
                <c:pt idx="1447">
                  <c:v>35336.559810097751</c:v>
                </c:pt>
                <c:pt idx="1448">
                  <c:v>32847.896476340211</c:v>
                </c:pt>
                <c:pt idx="1449">
                  <c:v>30756.523536759945</c:v>
                </c:pt>
                <c:pt idx="1450">
                  <c:v>29009.120155929566</c:v>
                </c:pt>
                <c:pt idx="1451">
                  <c:v>27563.63830130823</c:v>
                </c:pt>
                <c:pt idx="1452">
                  <c:v>26386.128563636375</c:v>
                </c:pt>
                <c:pt idx="1453">
                  <c:v>25448.652096416132</c:v>
                </c:pt>
                <c:pt idx="1454">
                  <c:v>24727.85079648572</c:v>
                </c:pt>
                <c:pt idx="1455">
                  <c:v>24203.935425165124</c:v>
                </c:pt>
                <c:pt idx="1456">
                  <c:v>23859.949499766502</c:v>
                </c:pt>
                <c:pt idx="1457">
                  <c:v>23681.221126250177</c:v>
                </c:pt>
                <c:pt idx="1458">
                  <c:v>23654.946497065946</c:v>
                </c:pt>
                <c:pt idx="1459">
                  <c:v>23769.867850971998</c:v>
                </c:pt>
                <c:pt idx="1460">
                  <c:v>24016.020625338966</c:v>
                </c:pt>
                <c:pt idx="1461">
                  <c:v>24384.532225694085</c:v>
                </c:pt>
                <c:pt idx="1462">
                  <c:v>24867.459930431105</c:v>
                </c:pt>
                <c:pt idx="1463">
                  <c:v>25457.658899448215</c:v>
                </c:pt>
                <c:pt idx="1464">
                  <c:v>26148.673642614427</c:v>
                </c:pt>
                <c:pt idx="1465">
                  <c:v>26934.647986316893</c:v>
                </c:pt>
                <c:pt idx="1466">
                  <c:v>27810.249782090483</c:v>
                </c:pt>
                <c:pt idx="1467">
                  <c:v>28770.607478760194</c:v>
                </c:pt>
                <c:pt idx="1468">
                  <c:v>29811.256326975297</c:v>
                </c:pt>
                <c:pt idx="1469">
                  <c:v>30928.092468853032</c:v>
                </c:pt>
                <c:pt idx="1470">
                  <c:v>32117.333531294738</c:v>
                </c:pt>
                <c:pt idx="1471">
                  <c:v>33375.484621123702</c:v>
                </c:pt>
                <c:pt idx="1472">
                  <c:v>34699.308836021679</c:v>
                </c:pt>
                <c:pt idx="1473">
                  <c:v>36085.801573383913</c:v>
                </c:pt>
                <c:pt idx="1474">
                  <c:v>37532.16805132899</c:v>
                </c:pt>
                <c:pt idx="1475">
                  <c:v>39035.803560755987</c:v>
                </c:pt>
                <c:pt idx="1476">
                  <c:v>40594.27605085737</c:v>
                </c:pt>
                <c:pt idx="1477">
                  <c:v>42205.310717608074</c:v>
                </c:pt>
                <c:pt idx="1478">
                  <c:v>43866.776319054959</c:v>
                </c:pt>
                <c:pt idx="1479">
                  <c:v>45576.672985412195</c:v>
                </c:pt>
                <c:pt idx="1480">
                  <c:v>82983.255262249731</c:v>
                </c:pt>
                <c:pt idx="1481">
                  <c:v>67905.541550532143</c:v>
                </c:pt>
                <c:pt idx="1482">
                  <c:v>59303.109731140867</c:v>
                </c:pt>
                <c:pt idx="1483">
                  <c:v>52807.738396105706</c:v>
                </c:pt>
                <c:pt idx="1484">
                  <c:v>47591.948070167404</c:v>
                </c:pt>
                <c:pt idx="1485">
                  <c:v>43286.047976442766</c:v>
                </c:pt>
                <c:pt idx="1486">
                  <c:v>39679.624605102421</c:v>
                </c:pt>
                <c:pt idx="1487">
                  <c:v>36636.890982061581</c:v>
                </c:pt>
                <c:pt idx="1488">
                  <c:v>34063.097612601945</c:v>
                </c:pt>
                <c:pt idx="1489">
                  <c:v>31888.489933434204</c:v>
                </c:pt>
                <c:pt idx="1490">
                  <c:v>30059.664550543836</c:v>
                </c:pt>
                <c:pt idx="1491">
                  <c:v>28534.496152440031</c:v>
                </c:pt>
                <c:pt idx="1492">
                  <c:v>27278.962889747752</c:v>
                </c:pt>
                <c:pt idx="1493">
                  <c:v>26265.057918947103</c:v>
                </c:pt>
                <c:pt idx="1494">
                  <c:v>25469.359226858323</c:v>
                </c:pt>
                <c:pt idx="1495">
                  <c:v>24872.017430669723</c:v>
                </c:pt>
                <c:pt idx="1496">
                  <c:v>24456.0193792631</c:v>
                </c:pt>
                <c:pt idx="1497">
                  <c:v>24206.639723107895</c:v>
                </c:pt>
                <c:pt idx="1498">
                  <c:v>24111.024173712649</c:v>
                </c:pt>
                <c:pt idx="1499">
                  <c:v>24157.867246760827</c:v>
                </c:pt>
                <c:pt idx="1500">
                  <c:v>24337.159217110882</c:v>
                </c:pt>
                <c:pt idx="1501">
                  <c:v>24639.984708371925</c:v>
                </c:pt>
                <c:pt idx="1502">
                  <c:v>25058.360433182141</c:v>
                </c:pt>
                <c:pt idx="1503">
                  <c:v>25585.103051373986</c:v>
                </c:pt>
                <c:pt idx="1504">
                  <c:v>26213.720500524516</c:v>
                </c:pt>
                <c:pt idx="1505">
                  <c:v>26938.321835908369</c:v>
                </c:pt>
                <c:pt idx="1506">
                  <c:v>27753.541822756772</c:v>
                </c:pt>
                <c:pt idx="1507">
                  <c:v>28654.477401279815</c:v>
                </c:pt>
                <c:pt idx="1508">
                  <c:v>29636.633792458368</c:v>
                </c:pt>
                <c:pt idx="1509">
                  <c:v>30695.878496553793</c:v>
                </c:pt>
                <c:pt idx="1510">
                  <c:v>31828.401802203083</c:v>
                </c:pt>
                <c:pt idx="1511">
                  <c:v>33030.682703628074</c:v>
                </c:pt>
                <c:pt idx="1512">
                  <c:v>34299.459339382214</c:v>
                </c:pt>
                <c:pt idx="1513">
                  <c:v>35631.703234253</c:v>
                </c:pt>
                <c:pt idx="1514">
                  <c:v>37024.596758108208</c:v>
                </c:pt>
                <c:pt idx="1515">
                  <c:v>38475.513320171456</c:v>
                </c:pt>
                <c:pt idx="1516">
                  <c:v>39981.999900772658</c:v>
                </c:pt>
                <c:pt idx="1517">
                  <c:v>41541.761589760819</c:v>
                </c:pt>
                <c:pt idx="1518">
                  <c:v>43152.647855103103</c:v>
                </c:pt>
                <c:pt idx="1519">
                  <c:v>44812.640309408918</c:v>
                </c:pt>
                <c:pt idx="1520">
                  <c:v>84941.297758923218</c:v>
                </c:pt>
                <c:pt idx="1521">
                  <c:v>69764.982650973514</c:v>
                </c:pt>
                <c:pt idx="1522">
                  <c:v>61066.48315496133</c:v>
                </c:pt>
                <c:pt idx="1523">
                  <c:v>54477.450900078489</c:v>
                </c:pt>
                <c:pt idx="1524">
                  <c:v>49170.2887586406</c:v>
                </c:pt>
                <c:pt idx="1525">
                  <c:v>44775.196723081302</c:v>
                </c:pt>
                <c:pt idx="1526">
                  <c:v>41081.659689525462</c:v>
                </c:pt>
                <c:pt idx="1527">
                  <c:v>37953.796030782338</c:v>
                </c:pt>
                <c:pt idx="1528">
                  <c:v>35296.767921735285</c:v>
                </c:pt>
                <c:pt idx="1529">
                  <c:v>33040.738240507359</c:v>
                </c:pt>
                <c:pt idx="1530">
                  <c:v>31132.226314134488</c:v>
                </c:pt>
                <c:pt idx="1531">
                  <c:v>29529.0343910103</c:v>
                </c:pt>
                <c:pt idx="1532">
                  <c:v>28197.072624737608</c:v>
                </c:pt>
                <c:pt idx="1533">
                  <c:v>27108.270261778456</c:v>
                </c:pt>
                <c:pt idx="1534">
                  <c:v>26239.145144821814</c:v>
                </c:pt>
                <c:pt idx="1535">
                  <c:v>25569.791222625172</c:v>
                </c:pt>
                <c:pt idx="1536">
                  <c:v>25083.141888579696</c:v>
                </c:pt>
                <c:pt idx="1537">
                  <c:v>24764.421312213613</c:v>
                </c:pt>
                <c:pt idx="1538">
                  <c:v>24600.727481960355</c:v>
                </c:pt>
                <c:pt idx="1539">
                  <c:v>24580.709750991708</c:v>
                </c:pt>
                <c:pt idx="1540">
                  <c:v>24694.315612247578</c:v>
                </c:pt>
                <c:pt idx="1541">
                  <c:v>24932.589123581711</c:v>
                </c:pt>
                <c:pt idx="1542">
                  <c:v>25287.508497566727</c:v>
                </c:pt>
                <c:pt idx="1543">
                  <c:v>25751.853821742949</c:v>
                </c:pt>
                <c:pt idx="1544">
                  <c:v>26319.098262574757</c:v>
                </c:pt>
                <c:pt idx="1545">
                  <c:v>26983.317789033601</c:v>
                </c:pt>
                <c:pt idx="1546">
                  <c:v>27739.115657735143</c:v>
                </c:pt>
                <c:pt idx="1547">
                  <c:v>28581.558779221763</c:v>
                </c:pt>
                <c:pt idx="1548">
                  <c:v>29506.123732617943</c:v>
                </c:pt>
                <c:pt idx="1549">
                  <c:v>30508.650679921157</c:v>
                </c:pt>
                <c:pt idx="1550">
                  <c:v>31585.303797166445</c:v>
                </c:pt>
                <c:pt idx="1551">
                  <c:v>32732.537119447443</c:v>
                </c:pt>
                <c:pt idx="1552">
                  <c:v>33947.06491271015</c:v>
                </c:pt>
                <c:pt idx="1553">
                  <c:v>35225.83585349092</c:v>
                </c:pt>
                <c:pt idx="1554">
                  <c:v>36566.010429982358</c:v>
                </c:pt>
                <c:pt idx="1555">
                  <c:v>37964.941082545818</c:v>
                </c:pt>
                <c:pt idx="1556">
                  <c:v>39420.154685384441</c:v>
                </c:pt>
                <c:pt idx="1557">
                  <c:v>40929.33703826787</c:v>
                </c:pt>
                <c:pt idx="1558">
                  <c:v>42490.319091558878</c:v>
                </c:pt>
                <c:pt idx="1559">
                  <c:v>44101.064672034481</c:v>
                </c:pt>
                <c:pt idx="1560">
                  <c:v>86899.749260379671</c:v>
                </c:pt>
                <c:pt idx="1561">
                  <c:v>71627.366475808711</c:v>
                </c:pt>
                <c:pt idx="1562">
                  <c:v>62835.206059948992</c:v>
                </c:pt>
                <c:pt idx="1563">
                  <c:v>56154.801989566738</c:v>
                </c:pt>
                <c:pt idx="1564">
                  <c:v>50758.447906294357</c:v>
                </c:pt>
                <c:pt idx="1565">
                  <c:v>46276.242208519514</c:v>
                </c:pt>
                <c:pt idx="1566">
                  <c:v>42497.575139261084</c:v>
                </c:pt>
                <c:pt idx="1567">
                  <c:v>39286.476740930753</c:v>
                </c:pt>
                <c:pt idx="1568">
                  <c:v>36548.026629823464</c:v>
                </c:pt>
                <c:pt idx="1569">
                  <c:v>34212.310405113196</c:v>
                </c:pt>
                <c:pt idx="1570">
                  <c:v>32225.774953719931</c:v>
                </c:pt>
                <c:pt idx="1571">
                  <c:v>30546.15452701538</c:v>
                </c:pt>
                <c:pt idx="1572">
                  <c:v>29139.295368584164</c:v>
                </c:pt>
                <c:pt idx="1573">
                  <c:v>27977.066580757153</c:v>
                </c:pt>
                <c:pt idx="1574">
                  <c:v>27035.929337792335</c:v>
                </c:pt>
                <c:pt idx="1575">
                  <c:v>26295.924132956876</c:v>
                </c:pt>
                <c:pt idx="1576">
                  <c:v>25739.933878700485</c:v>
                </c:pt>
                <c:pt idx="1577">
                  <c:v>25353.135021476468</c:v>
                </c:pt>
                <c:pt idx="1578">
                  <c:v>25122.580387206403</c:v>
                </c:pt>
                <c:pt idx="1579">
                  <c:v>25036.876547143511</c:v>
                </c:pt>
                <c:pt idx="1580">
                  <c:v>25085.930428472595</c:v>
                </c:pt>
                <c:pt idx="1581">
                  <c:v>25260.747588981507</c:v>
                </c:pt>
                <c:pt idx="1582">
                  <c:v>25553.269668950765</c:v>
                </c:pt>
                <c:pt idx="1583">
                  <c:v>25956.241984808388</c:v>
                </c:pt>
                <c:pt idx="1584">
                  <c:v>26463.104616715253</c:v>
                </c:pt>
                <c:pt idx="1585">
                  <c:v>27067.902025027266</c:v>
                </c:pt>
                <c:pt idx="1586">
                  <c:v>27765.207436692315</c:v>
                </c:pt>
                <c:pt idx="1587">
                  <c:v>28550.059120396516</c:v>
                </c:pt>
                <c:pt idx="1588">
                  <c:v>29417.90631700043</c:v>
                </c:pt>
                <c:pt idx="1589">
                  <c:v>30364.563075899485</c:v>
                </c:pt>
                <c:pt idx="1590">
                  <c:v>31386.168614000901</c:v>
                </c:pt>
                <c:pt idx="1591">
                  <c:v>32479.15309379049</c:v>
                </c:pt>
                <c:pt idx="1592">
                  <c:v>33640.207932963182</c:v>
                </c:pt>
                <c:pt idx="1593">
                  <c:v>34866.259926380415</c:v>
                </c:pt>
                <c:pt idx="1594">
                  <c:v>36154.448593372043</c:v>
                </c:pt>
                <c:pt idx="1595">
                  <c:v>37502.106268172676</c:v>
                </c:pt>
                <c:pt idx="1596">
                  <c:v>38906.740534906625</c:v>
                </c:pt>
                <c:pt idx="1597">
                  <c:v>40366.018675738575</c:v>
                </c:pt>
                <c:pt idx="1598">
                  <c:v>41877.753855199087</c:v>
                </c:pt>
                <c:pt idx="1599">
                  <c:v>43439.892807947967</c:v>
                </c:pt>
              </c:numCache>
            </c:numRef>
          </c:yVal>
          <c:smooth val="0"/>
          <c:extLst>
            <c:ext xmlns:c16="http://schemas.microsoft.com/office/drawing/2014/chart" uri="{C3380CC4-5D6E-409C-BE32-E72D297353CC}">
              <c16:uniqueId val="{00000001-56EF-4B8D-AF4E-3BC49B5A1D3E}"/>
            </c:ext>
          </c:extLst>
        </c:ser>
        <c:ser>
          <c:idx val="1"/>
          <c:order val="1"/>
          <c:tx>
            <c:v>Beta profile NLL vs Alpha — refined</c:v>
          </c:tx>
          <c:spPr>
            <a:ln w="38100">
              <a:noFill/>
            </a:ln>
          </c:spPr>
          <c:marker>
            <c:symbol val="plus"/>
            <c:size val="5"/>
          </c:marker>
          <c:xVal>
            <c:numRef>
              <c:f>Univariate!UV_Profile_BETA_S2_Alpha_Axis</c:f>
              <c:numCache>
                <c:formatCode>0.0</c:formatCode>
                <c:ptCount val="1600"/>
                <c:pt idx="0">
                  <c:v>2.7857692307692297</c:v>
                </c:pt>
                <c:pt idx="1">
                  <c:v>2.7857692307692297</c:v>
                </c:pt>
                <c:pt idx="2">
                  <c:v>2.7857692307692297</c:v>
                </c:pt>
                <c:pt idx="3">
                  <c:v>2.7857692307692297</c:v>
                </c:pt>
                <c:pt idx="4">
                  <c:v>2.7857692307692297</c:v>
                </c:pt>
                <c:pt idx="5">
                  <c:v>2.7857692307692297</c:v>
                </c:pt>
                <c:pt idx="6">
                  <c:v>2.7857692307692297</c:v>
                </c:pt>
                <c:pt idx="7">
                  <c:v>2.7857692307692297</c:v>
                </c:pt>
                <c:pt idx="8">
                  <c:v>2.7857692307692297</c:v>
                </c:pt>
                <c:pt idx="9">
                  <c:v>2.7857692307692297</c:v>
                </c:pt>
                <c:pt idx="10">
                  <c:v>2.7857692307692297</c:v>
                </c:pt>
                <c:pt idx="11">
                  <c:v>2.7857692307692297</c:v>
                </c:pt>
                <c:pt idx="12">
                  <c:v>2.7857692307692297</c:v>
                </c:pt>
                <c:pt idx="13">
                  <c:v>2.7857692307692297</c:v>
                </c:pt>
                <c:pt idx="14">
                  <c:v>2.7857692307692297</c:v>
                </c:pt>
                <c:pt idx="15">
                  <c:v>2.7857692307692297</c:v>
                </c:pt>
                <c:pt idx="16">
                  <c:v>2.7857692307692297</c:v>
                </c:pt>
                <c:pt idx="17">
                  <c:v>2.7857692307692297</c:v>
                </c:pt>
                <c:pt idx="18">
                  <c:v>2.7857692307692297</c:v>
                </c:pt>
                <c:pt idx="19">
                  <c:v>2.7857692307692297</c:v>
                </c:pt>
                <c:pt idx="20">
                  <c:v>2.7857692307692297</c:v>
                </c:pt>
                <c:pt idx="21">
                  <c:v>2.7857692307692297</c:v>
                </c:pt>
                <c:pt idx="22">
                  <c:v>2.7857692307692297</c:v>
                </c:pt>
                <c:pt idx="23">
                  <c:v>2.7857692307692297</c:v>
                </c:pt>
                <c:pt idx="24">
                  <c:v>2.7857692307692297</c:v>
                </c:pt>
                <c:pt idx="25">
                  <c:v>2.7857692307692297</c:v>
                </c:pt>
                <c:pt idx="26">
                  <c:v>2.7857692307692297</c:v>
                </c:pt>
                <c:pt idx="27">
                  <c:v>2.7857692307692297</c:v>
                </c:pt>
                <c:pt idx="28">
                  <c:v>2.7857692307692297</c:v>
                </c:pt>
                <c:pt idx="29">
                  <c:v>2.7857692307692297</c:v>
                </c:pt>
                <c:pt idx="30">
                  <c:v>2.7857692307692297</c:v>
                </c:pt>
                <c:pt idx="31">
                  <c:v>2.7857692307692297</c:v>
                </c:pt>
                <c:pt idx="32">
                  <c:v>2.7857692307692297</c:v>
                </c:pt>
                <c:pt idx="33">
                  <c:v>2.7857692307692297</c:v>
                </c:pt>
                <c:pt idx="34">
                  <c:v>2.7857692307692297</c:v>
                </c:pt>
                <c:pt idx="35">
                  <c:v>2.7857692307692297</c:v>
                </c:pt>
                <c:pt idx="36">
                  <c:v>2.7857692307692297</c:v>
                </c:pt>
                <c:pt idx="37">
                  <c:v>2.7857692307692297</c:v>
                </c:pt>
                <c:pt idx="38">
                  <c:v>2.7857692307692297</c:v>
                </c:pt>
                <c:pt idx="39">
                  <c:v>2.7857692307692297</c:v>
                </c:pt>
                <c:pt idx="40">
                  <c:v>2.8496153846153836</c:v>
                </c:pt>
                <c:pt idx="41">
                  <c:v>2.8496153846153836</c:v>
                </c:pt>
                <c:pt idx="42">
                  <c:v>2.8496153846153836</c:v>
                </c:pt>
                <c:pt idx="43">
                  <c:v>2.8496153846153836</c:v>
                </c:pt>
                <c:pt idx="44">
                  <c:v>2.8496153846153836</c:v>
                </c:pt>
                <c:pt idx="45">
                  <c:v>2.8496153846153836</c:v>
                </c:pt>
                <c:pt idx="46">
                  <c:v>2.8496153846153836</c:v>
                </c:pt>
                <c:pt idx="47">
                  <c:v>2.8496153846153836</c:v>
                </c:pt>
                <c:pt idx="48">
                  <c:v>2.8496153846153836</c:v>
                </c:pt>
                <c:pt idx="49">
                  <c:v>2.8496153846153836</c:v>
                </c:pt>
                <c:pt idx="50">
                  <c:v>2.8496153846153836</c:v>
                </c:pt>
                <c:pt idx="51">
                  <c:v>2.8496153846153836</c:v>
                </c:pt>
                <c:pt idx="52">
                  <c:v>2.8496153846153836</c:v>
                </c:pt>
                <c:pt idx="53">
                  <c:v>2.8496153846153836</c:v>
                </c:pt>
                <c:pt idx="54">
                  <c:v>2.8496153846153836</c:v>
                </c:pt>
                <c:pt idx="55">
                  <c:v>2.8496153846153836</c:v>
                </c:pt>
                <c:pt idx="56">
                  <c:v>2.8496153846153836</c:v>
                </c:pt>
                <c:pt idx="57">
                  <c:v>2.8496153846153836</c:v>
                </c:pt>
                <c:pt idx="58">
                  <c:v>2.8496153846153836</c:v>
                </c:pt>
                <c:pt idx="59">
                  <c:v>2.8496153846153836</c:v>
                </c:pt>
                <c:pt idx="60">
                  <c:v>2.8496153846153836</c:v>
                </c:pt>
                <c:pt idx="61">
                  <c:v>2.8496153846153836</c:v>
                </c:pt>
                <c:pt idx="62">
                  <c:v>2.8496153846153836</c:v>
                </c:pt>
                <c:pt idx="63">
                  <c:v>2.8496153846153836</c:v>
                </c:pt>
                <c:pt idx="64">
                  <c:v>2.8496153846153836</c:v>
                </c:pt>
                <c:pt idx="65">
                  <c:v>2.8496153846153836</c:v>
                </c:pt>
                <c:pt idx="66">
                  <c:v>2.8496153846153836</c:v>
                </c:pt>
                <c:pt idx="67">
                  <c:v>2.8496153846153836</c:v>
                </c:pt>
                <c:pt idx="68">
                  <c:v>2.8496153846153836</c:v>
                </c:pt>
                <c:pt idx="69">
                  <c:v>2.8496153846153836</c:v>
                </c:pt>
                <c:pt idx="70">
                  <c:v>2.8496153846153836</c:v>
                </c:pt>
                <c:pt idx="71">
                  <c:v>2.8496153846153836</c:v>
                </c:pt>
                <c:pt idx="72">
                  <c:v>2.8496153846153836</c:v>
                </c:pt>
                <c:pt idx="73">
                  <c:v>2.8496153846153836</c:v>
                </c:pt>
                <c:pt idx="74">
                  <c:v>2.8496153846153836</c:v>
                </c:pt>
                <c:pt idx="75">
                  <c:v>2.8496153846153836</c:v>
                </c:pt>
                <c:pt idx="76">
                  <c:v>2.8496153846153836</c:v>
                </c:pt>
                <c:pt idx="77">
                  <c:v>2.8496153846153836</c:v>
                </c:pt>
                <c:pt idx="78">
                  <c:v>2.8496153846153836</c:v>
                </c:pt>
                <c:pt idx="79">
                  <c:v>2.8496153846153836</c:v>
                </c:pt>
                <c:pt idx="80">
                  <c:v>2.9134615384615374</c:v>
                </c:pt>
                <c:pt idx="81">
                  <c:v>2.9134615384615374</c:v>
                </c:pt>
                <c:pt idx="82">
                  <c:v>2.9134615384615374</c:v>
                </c:pt>
                <c:pt idx="83">
                  <c:v>2.9134615384615374</c:v>
                </c:pt>
                <c:pt idx="84">
                  <c:v>2.9134615384615374</c:v>
                </c:pt>
                <c:pt idx="85">
                  <c:v>2.9134615384615374</c:v>
                </c:pt>
                <c:pt idx="86">
                  <c:v>2.9134615384615374</c:v>
                </c:pt>
                <c:pt idx="87">
                  <c:v>2.9134615384615374</c:v>
                </c:pt>
                <c:pt idx="88">
                  <c:v>2.9134615384615374</c:v>
                </c:pt>
                <c:pt idx="89">
                  <c:v>2.9134615384615374</c:v>
                </c:pt>
                <c:pt idx="90">
                  <c:v>2.9134615384615374</c:v>
                </c:pt>
                <c:pt idx="91">
                  <c:v>2.9134615384615374</c:v>
                </c:pt>
                <c:pt idx="92">
                  <c:v>2.9134615384615374</c:v>
                </c:pt>
                <c:pt idx="93">
                  <c:v>2.9134615384615374</c:v>
                </c:pt>
                <c:pt idx="94">
                  <c:v>2.9134615384615374</c:v>
                </c:pt>
                <c:pt idx="95">
                  <c:v>2.9134615384615374</c:v>
                </c:pt>
                <c:pt idx="96">
                  <c:v>2.9134615384615374</c:v>
                </c:pt>
                <c:pt idx="97">
                  <c:v>2.9134615384615374</c:v>
                </c:pt>
                <c:pt idx="98">
                  <c:v>2.9134615384615374</c:v>
                </c:pt>
                <c:pt idx="99">
                  <c:v>2.9134615384615374</c:v>
                </c:pt>
                <c:pt idx="100">
                  <c:v>2.9134615384615374</c:v>
                </c:pt>
                <c:pt idx="101">
                  <c:v>2.9134615384615374</c:v>
                </c:pt>
                <c:pt idx="102">
                  <c:v>2.9134615384615374</c:v>
                </c:pt>
                <c:pt idx="103">
                  <c:v>2.9134615384615374</c:v>
                </c:pt>
                <c:pt idx="104">
                  <c:v>2.9134615384615374</c:v>
                </c:pt>
                <c:pt idx="105">
                  <c:v>2.9134615384615374</c:v>
                </c:pt>
                <c:pt idx="106">
                  <c:v>2.9134615384615374</c:v>
                </c:pt>
                <c:pt idx="107">
                  <c:v>2.9134615384615374</c:v>
                </c:pt>
                <c:pt idx="108">
                  <c:v>2.9134615384615374</c:v>
                </c:pt>
                <c:pt idx="109">
                  <c:v>2.9134615384615374</c:v>
                </c:pt>
                <c:pt idx="110">
                  <c:v>2.9134615384615374</c:v>
                </c:pt>
                <c:pt idx="111">
                  <c:v>2.9134615384615374</c:v>
                </c:pt>
                <c:pt idx="112">
                  <c:v>2.9134615384615374</c:v>
                </c:pt>
                <c:pt idx="113">
                  <c:v>2.9134615384615374</c:v>
                </c:pt>
                <c:pt idx="114">
                  <c:v>2.9134615384615374</c:v>
                </c:pt>
                <c:pt idx="115">
                  <c:v>2.9134615384615374</c:v>
                </c:pt>
                <c:pt idx="116">
                  <c:v>2.9134615384615374</c:v>
                </c:pt>
                <c:pt idx="117">
                  <c:v>2.9134615384615374</c:v>
                </c:pt>
                <c:pt idx="118">
                  <c:v>2.9134615384615374</c:v>
                </c:pt>
                <c:pt idx="119">
                  <c:v>2.9134615384615374</c:v>
                </c:pt>
                <c:pt idx="120">
                  <c:v>2.9773076923076913</c:v>
                </c:pt>
                <c:pt idx="121">
                  <c:v>2.9773076923076913</c:v>
                </c:pt>
                <c:pt idx="122">
                  <c:v>2.9773076923076913</c:v>
                </c:pt>
                <c:pt idx="123">
                  <c:v>2.9773076923076913</c:v>
                </c:pt>
                <c:pt idx="124">
                  <c:v>2.9773076923076913</c:v>
                </c:pt>
                <c:pt idx="125">
                  <c:v>2.9773076923076913</c:v>
                </c:pt>
                <c:pt idx="126">
                  <c:v>2.9773076923076913</c:v>
                </c:pt>
                <c:pt idx="127">
                  <c:v>2.9773076923076913</c:v>
                </c:pt>
                <c:pt idx="128">
                  <c:v>2.9773076923076913</c:v>
                </c:pt>
                <c:pt idx="129">
                  <c:v>2.9773076923076913</c:v>
                </c:pt>
                <c:pt idx="130">
                  <c:v>2.9773076923076913</c:v>
                </c:pt>
                <c:pt idx="131">
                  <c:v>2.9773076923076913</c:v>
                </c:pt>
                <c:pt idx="132">
                  <c:v>2.9773076923076913</c:v>
                </c:pt>
                <c:pt idx="133">
                  <c:v>2.9773076923076913</c:v>
                </c:pt>
                <c:pt idx="134">
                  <c:v>2.9773076923076913</c:v>
                </c:pt>
                <c:pt idx="135">
                  <c:v>2.9773076923076913</c:v>
                </c:pt>
                <c:pt idx="136">
                  <c:v>2.9773076923076913</c:v>
                </c:pt>
                <c:pt idx="137">
                  <c:v>2.9773076923076913</c:v>
                </c:pt>
                <c:pt idx="138">
                  <c:v>2.9773076923076913</c:v>
                </c:pt>
                <c:pt idx="139">
                  <c:v>2.9773076923076913</c:v>
                </c:pt>
                <c:pt idx="140">
                  <c:v>2.9773076923076913</c:v>
                </c:pt>
                <c:pt idx="141">
                  <c:v>2.9773076923076913</c:v>
                </c:pt>
                <c:pt idx="142">
                  <c:v>2.9773076923076913</c:v>
                </c:pt>
                <c:pt idx="143">
                  <c:v>2.9773076923076913</c:v>
                </c:pt>
                <c:pt idx="144">
                  <c:v>2.9773076923076913</c:v>
                </c:pt>
                <c:pt idx="145">
                  <c:v>2.9773076923076913</c:v>
                </c:pt>
                <c:pt idx="146">
                  <c:v>2.9773076923076913</c:v>
                </c:pt>
                <c:pt idx="147">
                  <c:v>2.9773076923076913</c:v>
                </c:pt>
                <c:pt idx="148">
                  <c:v>2.9773076923076913</c:v>
                </c:pt>
                <c:pt idx="149">
                  <c:v>2.9773076923076913</c:v>
                </c:pt>
                <c:pt idx="150">
                  <c:v>2.9773076923076913</c:v>
                </c:pt>
                <c:pt idx="151">
                  <c:v>2.9773076923076913</c:v>
                </c:pt>
                <c:pt idx="152">
                  <c:v>2.9773076923076913</c:v>
                </c:pt>
                <c:pt idx="153">
                  <c:v>2.9773076923076913</c:v>
                </c:pt>
                <c:pt idx="154">
                  <c:v>2.9773076923076913</c:v>
                </c:pt>
                <c:pt idx="155">
                  <c:v>2.9773076923076913</c:v>
                </c:pt>
                <c:pt idx="156">
                  <c:v>2.9773076923076913</c:v>
                </c:pt>
                <c:pt idx="157">
                  <c:v>2.9773076923076913</c:v>
                </c:pt>
                <c:pt idx="158">
                  <c:v>2.9773076923076913</c:v>
                </c:pt>
                <c:pt idx="159">
                  <c:v>2.9773076923076913</c:v>
                </c:pt>
                <c:pt idx="160">
                  <c:v>3.0411538461538452</c:v>
                </c:pt>
                <c:pt idx="161">
                  <c:v>3.0411538461538452</c:v>
                </c:pt>
                <c:pt idx="162">
                  <c:v>3.0411538461538452</c:v>
                </c:pt>
                <c:pt idx="163">
                  <c:v>3.0411538461538452</c:v>
                </c:pt>
                <c:pt idx="164">
                  <c:v>3.0411538461538452</c:v>
                </c:pt>
                <c:pt idx="165">
                  <c:v>3.0411538461538452</c:v>
                </c:pt>
                <c:pt idx="166">
                  <c:v>3.0411538461538452</c:v>
                </c:pt>
                <c:pt idx="167">
                  <c:v>3.0411538461538452</c:v>
                </c:pt>
                <c:pt idx="168">
                  <c:v>3.0411538461538452</c:v>
                </c:pt>
                <c:pt idx="169">
                  <c:v>3.0411538461538452</c:v>
                </c:pt>
                <c:pt idx="170">
                  <c:v>3.0411538461538452</c:v>
                </c:pt>
                <c:pt idx="171">
                  <c:v>3.0411538461538452</c:v>
                </c:pt>
                <c:pt idx="172">
                  <c:v>3.0411538461538452</c:v>
                </c:pt>
                <c:pt idx="173">
                  <c:v>3.0411538461538452</c:v>
                </c:pt>
                <c:pt idx="174">
                  <c:v>3.0411538461538452</c:v>
                </c:pt>
                <c:pt idx="175">
                  <c:v>3.0411538461538452</c:v>
                </c:pt>
                <c:pt idx="176">
                  <c:v>3.0411538461538452</c:v>
                </c:pt>
                <c:pt idx="177">
                  <c:v>3.0411538461538452</c:v>
                </c:pt>
                <c:pt idx="178">
                  <c:v>3.0411538461538452</c:v>
                </c:pt>
                <c:pt idx="179">
                  <c:v>3.0411538461538452</c:v>
                </c:pt>
                <c:pt idx="180">
                  <c:v>3.0411538461538452</c:v>
                </c:pt>
                <c:pt idx="181">
                  <c:v>3.0411538461538452</c:v>
                </c:pt>
                <c:pt idx="182">
                  <c:v>3.0411538461538452</c:v>
                </c:pt>
                <c:pt idx="183">
                  <c:v>3.0411538461538452</c:v>
                </c:pt>
                <c:pt idx="184">
                  <c:v>3.0411538461538452</c:v>
                </c:pt>
                <c:pt idx="185">
                  <c:v>3.0411538461538452</c:v>
                </c:pt>
                <c:pt idx="186">
                  <c:v>3.0411538461538452</c:v>
                </c:pt>
                <c:pt idx="187">
                  <c:v>3.0411538461538452</c:v>
                </c:pt>
                <c:pt idx="188">
                  <c:v>3.0411538461538452</c:v>
                </c:pt>
                <c:pt idx="189">
                  <c:v>3.0411538461538452</c:v>
                </c:pt>
                <c:pt idx="190">
                  <c:v>3.0411538461538452</c:v>
                </c:pt>
                <c:pt idx="191">
                  <c:v>3.0411538461538452</c:v>
                </c:pt>
                <c:pt idx="192">
                  <c:v>3.0411538461538452</c:v>
                </c:pt>
                <c:pt idx="193">
                  <c:v>3.0411538461538452</c:v>
                </c:pt>
                <c:pt idx="194">
                  <c:v>3.0411538461538452</c:v>
                </c:pt>
                <c:pt idx="195">
                  <c:v>3.0411538461538452</c:v>
                </c:pt>
                <c:pt idx="196">
                  <c:v>3.0411538461538452</c:v>
                </c:pt>
                <c:pt idx="197">
                  <c:v>3.0411538461538452</c:v>
                </c:pt>
                <c:pt idx="198">
                  <c:v>3.0411538461538452</c:v>
                </c:pt>
                <c:pt idx="199">
                  <c:v>3.0411538461538452</c:v>
                </c:pt>
                <c:pt idx="200">
                  <c:v>3.1049999999999991</c:v>
                </c:pt>
                <c:pt idx="201">
                  <c:v>3.1049999999999991</c:v>
                </c:pt>
                <c:pt idx="202">
                  <c:v>3.1049999999999991</c:v>
                </c:pt>
                <c:pt idx="203">
                  <c:v>3.1049999999999991</c:v>
                </c:pt>
                <c:pt idx="204">
                  <c:v>3.1049999999999991</c:v>
                </c:pt>
                <c:pt idx="205">
                  <c:v>3.1049999999999991</c:v>
                </c:pt>
                <c:pt idx="206">
                  <c:v>3.1049999999999991</c:v>
                </c:pt>
                <c:pt idx="207">
                  <c:v>3.1049999999999991</c:v>
                </c:pt>
                <c:pt idx="208">
                  <c:v>3.1049999999999991</c:v>
                </c:pt>
                <c:pt idx="209">
                  <c:v>3.1049999999999991</c:v>
                </c:pt>
                <c:pt idx="210">
                  <c:v>3.1049999999999991</c:v>
                </c:pt>
                <c:pt idx="211">
                  <c:v>3.1049999999999991</c:v>
                </c:pt>
                <c:pt idx="212">
                  <c:v>3.1049999999999991</c:v>
                </c:pt>
                <c:pt idx="213">
                  <c:v>3.1049999999999991</c:v>
                </c:pt>
                <c:pt idx="214">
                  <c:v>3.1049999999999991</c:v>
                </c:pt>
                <c:pt idx="215">
                  <c:v>3.1049999999999991</c:v>
                </c:pt>
                <c:pt idx="216">
                  <c:v>3.1049999999999991</c:v>
                </c:pt>
                <c:pt idx="217">
                  <c:v>3.1049999999999991</c:v>
                </c:pt>
                <c:pt idx="218">
                  <c:v>3.1049999999999991</c:v>
                </c:pt>
                <c:pt idx="219">
                  <c:v>3.1049999999999991</c:v>
                </c:pt>
                <c:pt idx="220">
                  <c:v>3.1049999999999991</c:v>
                </c:pt>
                <c:pt idx="221">
                  <c:v>3.1049999999999991</c:v>
                </c:pt>
                <c:pt idx="222">
                  <c:v>3.1049999999999991</c:v>
                </c:pt>
                <c:pt idx="223">
                  <c:v>3.1049999999999991</c:v>
                </c:pt>
                <c:pt idx="224">
                  <c:v>3.1049999999999991</c:v>
                </c:pt>
                <c:pt idx="225">
                  <c:v>3.1049999999999991</c:v>
                </c:pt>
                <c:pt idx="226">
                  <c:v>3.1049999999999991</c:v>
                </c:pt>
                <c:pt idx="227">
                  <c:v>3.1049999999999991</c:v>
                </c:pt>
                <c:pt idx="228">
                  <c:v>3.1049999999999991</c:v>
                </c:pt>
                <c:pt idx="229">
                  <c:v>3.1049999999999991</c:v>
                </c:pt>
                <c:pt idx="230">
                  <c:v>3.1049999999999991</c:v>
                </c:pt>
                <c:pt idx="231">
                  <c:v>3.1049999999999991</c:v>
                </c:pt>
                <c:pt idx="232">
                  <c:v>3.1049999999999991</c:v>
                </c:pt>
                <c:pt idx="233">
                  <c:v>3.1049999999999991</c:v>
                </c:pt>
                <c:pt idx="234">
                  <c:v>3.1049999999999991</c:v>
                </c:pt>
                <c:pt idx="235">
                  <c:v>3.1049999999999991</c:v>
                </c:pt>
                <c:pt idx="236">
                  <c:v>3.1049999999999991</c:v>
                </c:pt>
                <c:pt idx="237">
                  <c:v>3.1049999999999991</c:v>
                </c:pt>
                <c:pt idx="238">
                  <c:v>3.1049999999999991</c:v>
                </c:pt>
                <c:pt idx="239">
                  <c:v>3.1049999999999991</c:v>
                </c:pt>
                <c:pt idx="240">
                  <c:v>3.168846153846153</c:v>
                </c:pt>
                <c:pt idx="241">
                  <c:v>3.168846153846153</c:v>
                </c:pt>
                <c:pt idx="242">
                  <c:v>3.168846153846153</c:v>
                </c:pt>
                <c:pt idx="243">
                  <c:v>3.168846153846153</c:v>
                </c:pt>
                <c:pt idx="244">
                  <c:v>3.168846153846153</c:v>
                </c:pt>
                <c:pt idx="245">
                  <c:v>3.168846153846153</c:v>
                </c:pt>
                <c:pt idx="246">
                  <c:v>3.168846153846153</c:v>
                </c:pt>
                <c:pt idx="247">
                  <c:v>3.168846153846153</c:v>
                </c:pt>
                <c:pt idx="248">
                  <c:v>3.168846153846153</c:v>
                </c:pt>
                <c:pt idx="249">
                  <c:v>3.168846153846153</c:v>
                </c:pt>
                <c:pt idx="250">
                  <c:v>3.168846153846153</c:v>
                </c:pt>
                <c:pt idx="251">
                  <c:v>3.168846153846153</c:v>
                </c:pt>
                <c:pt idx="252">
                  <c:v>3.168846153846153</c:v>
                </c:pt>
                <c:pt idx="253">
                  <c:v>3.168846153846153</c:v>
                </c:pt>
                <c:pt idx="254">
                  <c:v>3.168846153846153</c:v>
                </c:pt>
                <c:pt idx="255">
                  <c:v>3.168846153846153</c:v>
                </c:pt>
                <c:pt idx="256">
                  <c:v>3.168846153846153</c:v>
                </c:pt>
                <c:pt idx="257">
                  <c:v>3.168846153846153</c:v>
                </c:pt>
                <c:pt idx="258">
                  <c:v>3.168846153846153</c:v>
                </c:pt>
                <c:pt idx="259">
                  <c:v>3.168846153846153</c:v>
                </c:pt>
                <c:pt idx="260">
                  <c:v>3.168846153846153</c:v>
                </c:pt>
                <c:pt idx="261">
                  <c:v>3.168846153846153</c:v>
                </c:pt>
                <c:pt idx="262">
                  <c:v>3.168846153846153</c:v>
                </c:pt>
                <c:pt idx="263">
                  <c:v>3.168846153846153</c:v>
                </c:pt>
                <c:pt idx="264">
                  <c:v>3.168846153846153</c:v>
                </c:pt>
                <c:pt idx="265">
                  <c:v>3.168846153846153</c:v>
                </c:pt>
                <c:pt idx="266">
                  <c:v>3.168846153846153</c:v>
                </c:pt>
                <c:pt idx="267">
                  <c:v>3.168846153846153</c:v>
                </c:pt>
                <c:pt idx="268">
                  <c:v>3.168846153846153</c:v>
                </c:pt>
                <c:pt idx="269">
                  <c:v>3.168846153846153</c:v>
                </c:pt>
                <c:pt idx="270">
                  <c:v>3.168846153846153</c:v>
                </c:pt>
                <c:pt idx="271">
                  <c:v>3.168846153846153</c:v>
                </c:pt>
                <c:pt idx="272">
                  <c:v>3.168846153846153</c:v>
                </c:pt>
                <c:pt idx="273">
                  <c:v>3.168846153846153</c:v>
                </c:pt>
                <c:pt idx="274">
                  <c:v>3.168846153846153</c:v>
                </c:pt>
                <c:pt idx="275">
                  <c:v>3.168846153846153</c:v>
                </c:pt>
                <c:pt idx="276">
                  <c:v>3.168846153846153</c:v>
                </c:pt>
                <c:pt idx="277">
                  <c:v>3.168846153846153</c:v>
                </c:pt>
                <c:pt idx="278">
                  <c:v>3.168846153846153</c:v>
                </c:pt>
                <c:pt idx="279">
                  <c:v>3.168846153846153</c:v>
                </c:pt>
                <c:pt idx="280">
                  <c:v>3.2326923076923064</c:v>
                </c:pt>
                <c:pt idx="281">
                  <c:v>3.2326923076923064</c:v>
                </c:pt>
                <c:pt idx="282">
                  <c:v>3.2326923076923064</c:v>
                </c:pt>
                <c:pt idx="283">
                  <c:v>3.2326923076923064</c:v>
                </c:pt>
                <c:pt idx="284">
                  <c:v>3.2326923076923064</c:v>
                </c:pt>
                <c:pt idx="285">
                  <c:v>3.2326923076923064</c:v>
                </c:pt>
                <c:pt idx="286">
                  <c:v>3.2326923076923064</c:v>
                </c:pt>
                <c:pt idx="287">
                  <c:v>3.2326923076923064</c:v>
                </c:pt>
                <c:pt idx="288">
                  <c:v>3.2326923076923064</c:v>
                </c:pt>
                <c:pt idx="289">
                  <c:v>3.2326923076923064</c:v>
                </c:pt>
                <c:pt idx="290">
                  <c:v>3.2326923076923064</c:v>
                </c:pt>
                <c:pt idx="291">
                  <c:v>3.2326923076923064</c:v>
                </c:pt>
                <c:pt idx="292">
                  <c:v>3.2326923076923064</c:v>
                </c:pt>
                <c:pt idx="293">
                  <c:v>3.2326923076923064</c:v>
                </c:pt>
                <c:pt idx="294">
                  <c:v>3.2326923076923064</c:v>
                </c:pt>
                <c:pt idx="295">
                  <c:v>3.2326923076923064</c:v>
                </c:pt>
                <c:pt idx="296">
                  <c:v>3.2326923076923064</c:v>
                </c:pt>
                <c:pt idx="297">
                  <c:v>3.2326923076923064</c:v>
                </c:pt>
                <c:pt idx="298">
                  <c:v>3.2326923076923064</c:v>
                </c:pt>
                <c:pt idx="299">
                  <c:v>3.2326923076923064</c:v>
                </c:pt>
                <c:pt idx="300">
                  <c:v>3.2326923076923064</c:v>
                </c:pt>
                <c:pt idx="301">
                  <c:v>3.2326923076923064</c:v>
                </c:pt>
                <c:pt idx="302">
                  <c:v>3.2326923076923064</c:v>
                </c:pt>
                <c:pt idx="303">
                  <c:v>3.2326923076923064</c:v>
                </c:pt>
                <c:pt idx="304">
                  <c:v>3.2326923076923064</c:v>
                </c:pt>
                <c:pt idx="305">
                  <c:v>3.2326923076923064</c:v>
                </c:pt>
                <c:pt idx="306">
                  <c:v>3.2326923076923064</c:v>
                </c:pt>
                <c:pt idx="307">
                  <c:v>3.2326923076923064</c:v>
                </c:pt>
                <c:pt idx="308">
                  <c:v>3.2326923076923064</c:v>
                </c:pt>
                <c:pt idx="309">
                  <c:v>3.2326923076923064</c:v>
                </c:pt>
                <c:pt idx="310">
                  <c:v>3.2326923076923064</c:v>
                </c:pt>
                <c:pt idx="311">
                  <c:v>3.2326923076923064</c:v>
                </c:pt>
                <c:pt idx="312">
                  <c:v>3.2326923076923064</c:v>
                </c:pt>
                <c:pt idx="313">
                  <c:v>3.2326923076923064</c:v>
                </c:pt>
                <c:pt idx="314">
                  <c:v>3.2326923076923064</c:v>
                </c:pt>
                <c:pt idx="315">
                  <c:v>3.2326923076923064</c:v>
                </c:pt>
                <c:pt idx="316">
                  <c:v>3.2326923076923064</c:v>
                </c:pt>
                <c:pt idx="317">
                  <c:v>3.2326923076923064</c:v>
                </c:pt>
                <c:pt idx="318">
                  <c:v>3.2326923076923064</c:v>
                </c:pt>
                <c:pt idx="319">
                  <c:v>3.2326923076923064</c:v>
                </c:pt>
                <c:pt idx="320">
                  <c:v>3.2965384615384608</c:v>
                </c:pt>
                <c:pt idx="321">
                  <c:v>3.2965384615384608</c:v>
                </c:pt>
                <c:pt idx="322">
                  <c:v>3.2965384615384608</c:v>
                </c:pt>
                <c:pt idx="323">
                  <c:v>3.2965384615384608</c:v>
                </c:pt>
                <c:pt idx="324">
                  <c:v>3.2965384615384608</c:v>
                </c:pt>
                <c:pt idx="325">
                  <c:v>3.2965384615384608</c:v>
                </c:pt>
                <c:pt idx="326">
                  <c:v>3.2965384615384608</c:v>
                </c:pt>
                <c:pt idx="327">
                  <c:v>3.2965384615384608</c:v>
                </c:pt>
                <c:pt idx="328">
                  <c:v>3.2965384615384608</c:v>
                </c:pt>
                <c:pt idx="329">
                  <c:v>3.2965384615384608</c:v>
                </c:pt>
                <c:pt idx="330">
                  <c:v>3.2965384615384608</c:v>
                </c:pt>
                <c:pt idx="331">
                  <c:v>3.2965384615384608</c:v>
                </c:pt>
                <c:pt idx="332">
                  <c:v>3.2965384615384608</c:v>
                </c:pt>
                <c:pt idx="333">
                  <c:v>3.2965384615384608</c:v>
                </c:pt>
                <c:pt idx="334">
                  <c:v>3.2965384615384608</c:v>
                </c:pt>
                <c:pt idx="335">
                  <c:v>3.2965384615384608</c:v>
                </c:pt>
                <c:pt idx="336">
                  <c:v>3.2965384615384608</c:v>
                </c:pt>
                <c:pt idx="337">
                  <c:v>3.2965384615384608</c:v>
                </c:pt>
                <c:pt idx="338">
                  <c:v>3.2965384615384608</c:v>
                </c:pt>
                <c:pt idx="339">
                  <c:v>3.2965384615384608</c:v>
                </c:pt>
                <c:pt idx="340">
                  <c:v>3.2965384615384608</c:v>
                </c:pt>
                <c:pt idx="341">
                  <c:v>3.2965384615384608</c:v>
                </c:pt>
                <c:pt idx="342">
                  <c:v>3.2965384615384608</c:v>
                </c:pt>
                <c:pt idx="343">
                  <c:v>3.2965384615384608</c:v>
                </c:pt>
                <c:pt idx="344">
                  <c:v>3.2965384615384608</c:v>
                </c:pt>
                <c:pt idx="345">
                  <c:v>3.2965384615384608</c:v>
                </c:pt>
                <c:pt idx="346">
                  <c:v>3.2965384615384608</c:v>
                </c:pt>
                <c:pt idx="347">
                  <c:v>3.2965384615384608</c:v>
                </c:pt>
                <c:pt idx="348">
                  <c:v>3.2965384615384608</c:v>
                </c:pt>
                <c:pt idx="349">
                  <c:v>3.2965384615384608</c:v>
                </c:pt>
                <c:pt idx="350">
                  <c:v>3.2965384615384608</c:v>
                </c:pt>
                <c:pt idx="351">
                  <c:v>3.2965384615384608</c:v>
                </c:pt>
                <c:pt idx="352">
                  <c:v>3.2965384615384608</c:v>
                </c:pt>
                <c:pt idx="353">
                  <c:v>3.2965384615384608</c:v>
                </c:pt>
                <c:pt idx="354">
                  <c:v>3.2965384615384608</c:v>
                </c:pt>
                <c:pt idx="355">
                  <c:v>3.2965384615384608</c:v>
                </c:pt>
                <c:pt idx="356">
                  <c:v>3.2965384615384608</c:v>
                </c:pt>
                <c:pt idx="357">
                  <c:v>3.2965384615384608</c:v>
                </c:pt>
                <c:pt idx="358">
                  <c:v>3.2965384615384608</c:v>
                </c:pt>
                <c:pt idx="359">
                  <c:v>3.2965384615384608</c:v>
                </c:pt>
                <c:pt idx="360">
                  <c:v>3.3603846153846142</c:v>
                </c:pt>
                <c:pt idx="361">
                  <c:v>3.3603846153846142</c:v>
                </c:pt>
                <c:pt idx="362">
                  <c:v>3.3603846153846142</c:v>
                </c:pt>
                <c:pt idx="363">
                  <c:v>3.3603846153846142</c:v>
                </c:pt>
                <c:pt idx="364">
                  <c:v>3.3603846153846142</c:v>
                </c:pt>
                <c:pt idx="365">
                  <c:v>3.3603846153846142</c:v>
                </c:pt>
                <c:pt idx="366">
                  <c:v>3.3603846153846142</c:v>
                </c:pt>
                <c:pt idx="367">
                  <c:v>3.3603846153846142</c:v>
                </c:pt>
                <c:pt idx="368">
                  <c:v>3.3603846153846142</c:v>
                </c:pt>
                <c:pt idx="369">
                  <c:v>3.3603846153846142</c:v>
                </c:pt>
                <c:pt idx="370">
                  <c:v>3.3603846153846142</c:v>
                </c:pt>
                <c:pt idx="371">
                  <c:v>3.3603846153846142</c:v>
                </c:pt>
                <c:pt idx="372">
                  <c:v>3.3603846153846142</c:v>
                </c:pt>
                <c:pt idx="373">
                  <c:v>3.3603846153846142</c:v>
                </c:pt>
                <c:pt idx="374">
                  <c:v>3.3603846153846142</c:v>
                </c:pt>
                <c:pt idx="375">
                  <c:v>3.3603846153846142</c:v>
                </c:pt>
                <c:pt idx="376">
                  <c:v>3.3603846153846142</c:v>
                </c:pt>
                <c:pt idx="377">
                  <c:v>3.3603846153846142</c:v>
                </c:pt>
                <c:pt idx="378">
                  <c:v>3.3603846153846142</c:v>
                </c:pt>
                <c:pt idx="379">
                  <c:v>3.3603846153846142</c:v>
                </c:pt>
                <c:pt idx="380">
                  <c:v>3.3603846153846142</c:v>
                </c:pt>
                <c:pt idx="381">
                  <c:v>3.3603846153846142</c:v>
                </c:pt>
                <c:pt idx="382">
                  <c:v>3.3603846153846142</c:v>
                </c:pt>
                <c:pt idx="383">
                  <c:v>3.3603846153846142</c:v>
                </c:pt>
                <c:pt idx="384">
                  <c:v>3.3603846153846142</c:v>
                </c:pt>
                <c:pt idx="385">
                  <c:v>3.3603846153846142</c:v>
                </c:pt>
                <c:pt idx="386">
                  <c:v>3.3603846153846142</c:v>
                </c:pt>
                <c:pt idx="387">
                  <c:v>3.3603846153846142</c:v>
                </c:pt>
                <c:pt idx="388">
                  <c:v>3.3603846153846142</c:v>
                </c:pt>
                <c:pt idx="389">
                  <c:v>3.3603846153846142</c:v>
                </c:pt>
                <c:pt idx="390">
                  <c:v>3.3603846153846142</c:v>
                </c:pt>
                <c:pt idx="391">
                  <c:v>3.3603846153846142</c:v>
                </c:pt>
                <c:pt idx="392">
                  <c:v>3.3603846153846142</c:v>
                </c:pt>
                <c:pt idx="393">
                  <c:v>3.3603846153846142</c:v>
                </c:pt>
                <c:pt idx="394">
                  <c:v>3.3603846153846142</c:v>
                </c:pt>
                <c:pt idx="395">
                  <c:v>3.3603846153846142</c:v>
                </c:pt>
                <c:pt idx="396">
                  <c:v>3.3603846153846142</c:v>
                </c:pt>
                <c:pt idx="397">
                  <c:v>3.3603846153846142</c:v>
                </c:pt>
                <c:pt idx="398">
                  <c:v>3.3603846153846142</c:v>
                </c:pt>
                <c:pt idx="399">
                  <c:v>3.3603846153846142</c:v>
                </c:pt>
                <c:pt idx="400">
                  <c:v>3.4242307692307681</c:v>
                </c:pt>
                <c:pt idx="401">
                  <c:v>3.4242307692307681</c:v>
                </c:pt>
                <c:pt idx="402">
                  <c:v>3.4242307692307681</c:v>
                </c:pt>
                <c:pt idx="403">
                  <c:v>3.4242307692307681</c:v>
                </c:pt>
                <c:pt idx="404">
                  <c:v>3.4242307692307681</c:v>
                </c:pt>
                <c:pt idx="405">
                  <c:v>3.4242307692307681</c:v>
                </c:pt>
                <c:pt idx="406">
                  <c:v>3.4242307692307681</c:v>
                </c:pt>
                <c:pt idx="407">
                  <c:v>3.4242307692307681</c:v>
                </c:pt>
                <c:pt idx="408">
                  <c:v>3.4242307692307681</c:v>
                </c:pt>
                <c:pt idx="409">
                  <c:v>3.4242307692307681</c:v>
                </c:pt>
                <c:pt idx="410">
                  <c:v>3.4242307692307681</c:v>
                </c:pt>
                <c:pt idx="411">
                  <c:v>3.4242307692307681</c:v>
                </c:pt>
                <c:pt idx="412">
                  <c:v>3.4242307692307681</c:v>
                </c:pt>
                <c:pt idx="413">
                  <c:v>3.4242307692307681</c:v>
                </c:pt>
                <c:pt idx="414">
                  <c:v>3.4242307692307681</c:v>
                </c:pt>
                <c:pt idx="415">
                  <c:v>3.4242307692307681</c:v>
                </c:pt>
                <c:pt idx="416">
                  <c:v>3.4242307692307681</c:v>
                </c:pt>
                <c:pt idx="417">
                  <c:v>3.4242307692307681</c:v>
                </c:pt>
                <c:pt idx="418">
                  <c:v>3.4242307692307681</c:v>
                </c:pt>
                <c:pt idx="419">
                  <c:v>3.4242307692307681</c:v>
                </c:pt>
                <c:pt idx="420">
                  <c:v>3.4242307692307681</c:v>
                </c:pt>
                <c:pt idx="421">
                  <c:v>3.4242307692307681</c:v>
                </c:pt>
                <c:pt idx="422">
                  <c:v>3.4242307692307681</c:v>
                </c:pt>
                <c:pt idx="423">
                  <c:v>3.4242307692307681</c:v>
                </c:pt>
                <c:pt idx="424">
                  <c:v>3.4242307692307681</c:v>
                </c:pt>
                <c:pt idx="425">
                  <c:v>3.4242307692307681</c:v>
                </c:pt>
                <c:pt idx="426">
                  <c:v>3.4242307692307681</c:v>
                </c:pt>
                <c:pt idx="427">
                  <c:v>3.4242307692307681</c:v>
                </c:pt>
                <c:pt idx="428">
                  <c:v>3.4242307692307681</c:v>
                </c:pt>
                <c:pt idx="429">
                  <c:v>3.4242307692307681</c:v>
                </c:pt>
                <c:pt idx="430">
                  <c:v>3.4242307692307681</c:v>
                </c:pt>
                <c:pt idx="431">
                  <c:v>3.4242307692307681</c:v>
                </c:pt>
                <c:pt idx="432">
                  <c:v>3.4242307692307681</c:v>
                </c:pt>
                <c:pt idx="433">
                  <c:v>3.4242307692307681</c:v>
                </c:pt>
                <c:pt idx="434">
                  <c:v>3.4242307692307681</c:v>
                </c:pt>
                <c:pt idx="435">
                  <c:v>3.4242307692307681</c:v>
                </c:pt>
                <c:pt idx="436">
                  <c:v>3.4242307692307681</c:v>
                </c:pt>
                <c:pt idx="437">
                  <c:v>3.4242307692307681</c:v>
                </c:pt>
                <c:pt idx="438">
                  <c:v>3.4242307692307681</c:v>
                </c:pt>
                <c:pt idx="439">
                  <c:v>3.4242307692307681</c:v>
                </c:pt>
                <c:pt idx="440">
                  <c:v>3.488076923076922</c:v>
                </c:pt>
                <c:pt idx="441">
                  <c:v>3.488076923076922</c:v>
                </c:pt>
                <c:pt idx="442">
                  <c:v>3.488076923076922</c:v>
                </c:pt>
                <c:pt idx="443">
                  <c:v>3.488076923076922</c:v>
                </c:pt>
                <c:pt idx="444">
                  <c:v>3.488076923076922</c:v>
                </c:pt>
                <c:pt idx="445">
                  <c:v>3.488076923076922</c:v>
                </c:pt>
                <c:pt idx="446">
                  <c:v>3.488076923076922</c:v>
                </c:pt>
                <c:pt idx="447">
                  <c:v>3.488076923076922</c:v>
                </c:pt>
                <c:pt idx="448">
                  <c:v>3.488076923076922</c:v>
                </c:pt>
                <c:pt idx="449">
                  <c:v>3.488076923076922</c:v>
                </c:pt>
                <c:pt idx="450">
                  <c:v>3.488076923076922</c:v>
                </c:pt>
                <c:pt idx="451">
                  <c:v>3.488076923076922</c:v>
                </c:pt>
                <c:pt idx="452">
                  <c:v>3.488076923076922</c:v>
                </c:pt>
                <c:pt idx="453">
                  <c:v>3.488076923076922</c:v>
                </c:pt>
                <c:pt idx="454">
                  <c:v>3.488076923076922</c:v>
                </c:pt>
                <c:pt idx="455">
                  <c:v>3.488076923076922</c:v>
                </c:pt>
                <c:pt idx="456">
                  <c:v>3.488076923076922</c:v>
                </c:pt>
                <c:pt idx="457">
                  <c:v>3.488076923076922</c:v>
                </c:pt>
                <c:pt idx="458">
                  <c:v>3.488076923076922</c:v>
                </c:pt>
                <c:pt idx="459">
                  <c:v>3.488076923076922</c:v>
                </c:pt>
                <c:pt idx="460">
                  <c:v>3.488076923076922</c:v>
                </c:pt>
                <c:pt idx="461">
                  <c:v>3.488076923076922</c:v>
                </c:pt>
                <c:pt idx="462">
                  <c:v>3.488076923076922</c:v>
                </c:pt>
                <c:pt idx="463">
                  <c:v>3.488076923076922</c:v>
                </c:pt>
                <c:pt idx="464">
                  <c:v>3.488076923076922</c:v>
                </c:pt>
                <c:pt idx="465">
                  <c:v>3.488076923076922</c:v>
                </c:pt>
                <c:pt idx="466">
                  <c:v>3.488076923076922</c:v>
                </c:pt>
                <c:pt idx="467">
                  <c:v>3.488076923076922</c:v>
                </c:pt>
                <c:pt idx="468">
                  <c:v>3.488076923076922</c:v>
                </c:pt>
                <c:pt idx="469">
                  <c:v>3.488076923076922</c:v>
                </c:pt>
                <c:pt idx="470">
                  <c:v>3.488076923076922</c:v>
                </c:pt>
                <c:pt idx="471">
                  <c:v>3.488076923076922</c:v>
                </c:pt>
                <c:pt idx="472">
                  <c:v>3.488076923076922</c:v>
                </c:pt>
                <c:pt idx="473">
                  <c:v>3.488076923076922</c:v>
                </c:pt>
                <c:pt idx="474">
                  <c:v>3.488076923076922</c:v>
                </c:pt>
                <c:pt idx="475">
                  <c:v>3.488076923076922</c:v>
                </c:pt>
                <c:pt idx="476">
                  <c:v>3.488076923076922</c:v>
                </c:pt>
                <c:pt idx="477">
                  <c:v>3.488076923076922</c:v>
                </c:pt>
                <c:pt idx="478">
                  <c:v>3.488076923076922</c:v>
                </c:pt>
                <c:pt idx="479">
                  <c:v>3.488076923076922</c:v>
                </c:pt>
                <c:pt idx="480">
                  <c:v>3.5519230769230759</c:v>
                </c:pt>
                <c:pt idx="481">
                  <c:v>3.5519230769230759</c:v>
                </c:pt>
                <c:pt idx="482">
                  <c:v>3.5519230769230759</c:v>
                </c:pt>
                <c:pt idx="483">
                  <c:v>3.5519230769230759</c:v>
                </c:pt>
                <c:pt idx="484">
                  <c:v>3.5519230769230759</c:v>
                </c:pt>
                <c:pt idx="485">
                  <c:v>3.5519230769230759</c:v>
                </c:pt>
                <c:pt idx="486">
                  <c:v>3.5519230769230759</c:v>
                </c:pt>
                <c:pt idx="487">
                  <c:v>3.5519230769230759</c:v>
                </c:pt>
                <c:pt idx="488">
                  <c:v>3.5519230769230759</c:v>
                </c:pt>
                <c:pt idx="489">
                  <c:v>3.5519230769230759</c:v>
                </c:pt>
                <c:pt idx="490">
                  <c:v>3.5519230769230759</c:v>
                </c:pt>
                <c:pt idx="491">
                  <c:v>3.5519230769230759</c:v>
                </c:pt>
                <c:pt idx="492">
                  <c:v>3.5519230769230759</c:v>
                </c:pt>
                <c:pt idx="493">
                  <c:v>3.5519230769230759</c:v>
                </c:pt>
                <c:pt idx="494">
                  <c:v>3.5519230769230759</c:v>
                </c:pt>
                <c:pt idx="495">
                  <c:v>3.5519230769230759</c:v>
                </c:pt>
                <c:pt idx="496">
                  <c:v>3.5519230769230759</c:v>
                </c:pt>
                <c:pt idx="497">
                  <c:v>3.5519230769230759</c:v>
                </c:pt>
                <c:pt idx="498">
                  <c:v>3.5519230769230759</c:v>
                </c:pt>
                <c:pt idx="499">
                  <c:v>3.5519230769230759</c:v>
                </c:pt>
                <c:pt idx="500">
                  <c:v>3.5519230769230759</c:v>
                </c:pt>
                <c:pt idx="501">
                  <c:v>3.5519230769230759</c:v>
                </c:pt>
                <c:pt idx="502">
                  <c:v>3.5519230769230759</c:v>
                </c:pt>
                <c:pt idx="503">
                  <c:v>3.5519230769230759</c:v>
                </c:pt>
                <c:pt idx="504">
                  <c:v>3.5519230769230759</c:v>
                </c:pt>
                <c:pt idx="505">
                  <c:v>3.5519230769230759</c:v>
                </c:pt>
                <c:pt idx="506">
                  <c:v>3.5519230769230759</c:v>
                </c:pt>
                <c:pt idx="507">
                  <c:v>3.5519230769230759</c:v>
                </c:pt>
                <c:pt idx="508">
                  <c:v>3.5519230769230759</c:v>
                </c:pt>
                <c:pt idx="509">
                  <c:v>3.5519230769230759</c:v>
                </c:pt>
                <c:pt idx="510">
                  <c:v>3.5519230769230759</c:v>
                </c:pt>
                <c:pt idx="511">
                  <c:v>3.5519230769230759</c:v>
                </c:pt>
                <c:pt idx="512">
                  <c:v>3.5519230769230759</c:v>
                </c:pt>
                <c:pt idx="513">
                  <c:v>3.5519230769230759</c:v>
                </c:pt>
                <c:pt idx="514">
                  <c:v>3.5519230769230759</c:v>
                </c:pt>
                <c:pt idx="515">
                  <c:v>3.5519230769230759</c:v>
                </c:pt>
                <c:pt idx="516">
                  <c:v>3.5519230769230759</c:v>
                </c:pt>
                <c:pt idx="517">
                  <c:v>3.5519230769230759</c:v>
                </c:pt>
                <c:pt idx="518">
                  <c:v>3.5519230769230759</c:v>
                </c:pt>
                <c:pt idx="519">
                  <c:v>3.5519230769230759</c:v>
                </c:pt>
                <c:pt idx="520">
                  <c:v>3.6157692307692297</c:v>
                </c:pt>
                <c:pt idx="521">
                  <c:v>3.6157692307692297</c:v>
                </c:pt>
                <c:pt idx="522">
                  <c:v>3.6157692307692297</c:v>
                </c:pt>
                <c:pt idx="523">
                  <c:v>3.6157692307692297</c:v>
                </c:pt>
                <c:pt idx="524">
                  <c:v>3.6157692307692297</c:v>
                </c:pt>
                <c:pt idx="525">
                  <c:v>3.6157692307692297</c:v>
                </c:pt>
                <c:pt idx="526">
                  <c:v>3.6157692307692297</c:v>
                </c:pt>
                <c:pt idx="527">
                  <c:v>3.6157692307692297</c:v>
                </c:pt>
                <c:pt idx="528">
                  <c:v>3.6157692307692297</c:v>
                </c:pt>
                <c:pt idx="529">
                  <c:v>3.6157692307692297</c:v>
                </c:pt>
                <c:pt idx="530">
                  <c:v>3.6157692307692297</c:v>
                </c:pt>
                <c:pt idx="531">
                  <c:v>3.6157692307692297</c:v>
                </c:pt>
                <c:pt idx="532">
                  <c:v>3.6157692307692297</c:v>
                </c:pt>
                <c:pt idx="533">
                  <c:v>3.6157692307692297</c:v>
                </c:pt>
                <c:pt idx="534">
                  <c:v>3.6157692307692297</c:v>
                </c:pt>
                <c:pt idx="535">
                  <c:v>3.6157692307692297</c:v>
                </c:pt>
                <c:pt idx="536">
                  <c:v>3.6157692307692297</c:v>
                </c:pt>
                <c:pt idx="537">
                  <c:v>3.6157692307692297</c:v>
                </c:pt>
                <c:pt idx="538">
                  <c:v>3.6157692307692297</c:v>
                </c:pt>
                <c:pt idx="539">
                  <c:v>3.6157692307692297</c:v>
                </c:pt>
                <c:pt idx="540">
                  <c:v>3.6157692307692297</c:v>
                </c:pt>
                <c:pt idx="541">
                  <c:v>3.6157692307692297</c:v>
                </c:pt>
                <c:pt idx="542">
                  <c:v>3.6157692307692297</c:v>
                </c:pt>
                <c:pt idx="543">
                  <c:v>3.6157692307692297</c:v>
                </c:pt>
                <c:pt idx="544">
                  <c:v>3.6157692307692297</c:v>
                </c:pt>
                <c:pt idx="545">
                  <c:v>3.6157692307692297</c:v>
                </c:pt>
                <c:pt idx="546">
                  <c:v>3.6157692307692297</c:v>
                </c:pt>
                <c:pt idx="547">
                  <c:v>3.6157692307692297</c:v>
                </c:pt>
                <c:pt idx="548">
                  <c:v>3.6157692307692297</c:v>
                </c:pt>
                <c:pt idx="549">
                  <c:v>3.6157692307692297</c:v>
                </c:pt>
                <c:pt idx="550">
                  <c:v>3.6157692307692297</c:v>
                </c:pt>
                <c:pt idx="551">
                  <c:v>3.6157692307692297</c:v>
                </c:pt>
                <c:pt idx="552">
                  <c:v>3.6157692307692297</c:v>
                </c:pt>
                <c:pt idx="553">
                  <c:v>3.6157692307692297</c:v>
                </c:pt>
                <c:pt idx="554">
                  <c:v>3.6157692307692297</c:v>
                </c:pt>
                <c:pt idx="555">
                  <c:v>3.6157692307692297</c:v>
                </c:pt>
                <c:pt idx="556">
                  <c:v>3.6157692307692297</c:v>
                </c:pt>
                <c:pt idx="557">
                  <c:v>3.6157692307692297</c:v>
                </c:pt>
                <c:pt idx="558">
                  <c:v>3.6157692307692297</c:v>
                </c:pt>
                <c:pt idx="559">
                  <c:v>3.6157692307692297</c:v>
                </c:pt>
                <c:pt idx="560">
                  <c:v>3.6796153846153836</c:v>
                </c:pt>
                <c:pt idx="561">
                  <c:v>3.6796153846153836</c:v>
                </c:pt>
                <c:pt idx="562">
                  <c:v>3.6796153846153836</c:v>
                </c:pt>
                <c:pt idx="563">
                  <c:v>3.6796153846153836</c:v>
                </c:pt>
                <c:pt idx="564">
                  <c:v>3.6796153846153836</c:v>
                </c:pt>
                <c:pt idx="565">
                  <c:v>3.6796153846153836</c:v>
                </c:pt>
                <c:pt idx="566">
                  <c:v>3.6796153846153836</c:v>
                </c:pt>
                <c:pt idx="567">
                  <c:v>3.6796153846153836</c:v>
                </c:pt>
                <c:pt idx="568">
                  <c:v>3.6796153846153836</c:v>
                </c:pt>
                <c:pt idx="569">
                  <c:v>3.6796153846153836</c:v>
                </c:pt>
                <c:pt idx="570">
                  <c:v>3.6796153846153836</c:v>
                </c:pt>
                <c:pt idx="571">
                  <c:v>3.6796153846153836</c:v>
                </c:pt>
                <c:pt idx="572">
                  <c:v>3.6796153846153836</c:v>
                </c:pt>
                <c:pt idx="573">
                  <c:v>3.6796153846153836</c:v>
                </c:pt>
                <c:pt idx="574">
                  <c:v>3.6796153846153836</c:v>
                </c:pt>
                <c:pt idx="575">
                  <c:v>3.6796153846153836</c:v>
                </c:pt>
                <c:pt idx="576">
                  <c:v>3.6796153846153836</c:v>
                </c:pt>
                <c:pt idx="577">
                  <c:v>3.6796153846153836</c:v>
                </c:pt>
                <c:pt idx="578">
                  <c:v>3.6796153846153836</c:v>
                </c:pt>
                <c:pt idx="579">
                  <c:v>3.6796153846153836</c:v>
                </c:pt>
                <c:pt idx="580">
                  <c:v>3.6796153846153836</c:v>
                </c:pt>
                <c:pt idx="581">
                  <c:v>3.6796153846153836</c:v>
                </c:pt>
                <c:pt idx="582">
                  <c:v>3.6796153846153836</c:v>
                </c:pt>
                <c:pt idx="583">
                  <c:v>3.6796153846153836</c:v>
                </c:pt>
                <c:pt idx="584">
                  <c:v>3.6796153846153836</c:v>
                </c:pt>
                <c:pt idx="585">
                  <c:v>3.6796153846153836</c:v>
                </c:pt>
                <c:pt idx="586">
                  <c:v>3.6796153846153836</c:v>
                </c:pt>
                <c:pt idx="587">
                  <c:v>3.6796153846153836</c:v>
                </c:pt>
                <c:pt idx="588">
                  <c:v>3.6796153846153836</c:v>
                </c:pt>
                <c:pt idx="589">
                  <c:v>3.6796153846153836</c:v>
                </c:pt>
                <c:pt idx="590">
                  <c:v>3.6796153846153836</c:v>
                </c:pt>
                <c:pt idx="591">
                  <c:v>3.6796153846153836</c:v>
                </c:pt>
                <c:pt idx="592">
                  <c:v>3.6796153846153836</c:v>
                </c:pt>
                <c:pt idx="593">
                  <c:v>3.6796153846153836</c:v>
                </c:pt>
                <c:pt idx="594">
                  <c:v>3.6796153846153836</c:v>
                </c:pt>
                <c:pt idx="595">
                  <c:v>3.6796153846153836</c:v>
                </c:pt>
                <c:pt idx="596">
                  <c:v>3.6796153846153836</c:v>
                </c:pt>
                <c:pt idx="597">
                  <c:v>3.6796153846153836</c:v>
                </c:pt>
                <c:pt idx="598">
                  <c:v>3.6796153846153836</c:v>
                </c:pt>
                <c:pt idx="599">
                  <c:v>3.6796153846153836</c:v>
                </c:pt>
                <c:pt idx="600">
                  <c:v>3.7434615384615375</c:v>
                </c:pt>
                <c:pt idx="601">
                  <c:v>3.7434615384615375</c:v>
                </c:pt>
                <c:pt idx="602">
                  <c:v>3.7434615384615375</c:v>
                </c:pt>
                <c:pt idx="603">
                  <c:v>3.7434615384615375</c:v>
                </c:pt>
                <c:pt idx="604">
                  <c:v>3.7434615384615375</c:v>
                </c:pt>
                <c:pt idx="605">
                  <c:v>3.7434615384615375</c:v>
                </c:pt>
                <c:pt idx="606">
                  <c:v>3.7434615384615375</c:v>
                </c:pt>
                <c:pt idx="607">
                  <c:v>3.7434615384615375</c:v>
                </c:pt>
                <c:pt idx="608">
                  <c:v>3.7434615384615375</c:v>
                </c:pt>
                <c:pt idx="609">
                  <c:v>3.7434615384615375</c:v>
                </c:pt>
                <c:pt idx="610">
                  <c:v>3.7434615384615375</c:v>
                </c:pt>
                <c:pt idx="611">
                  <c:v>3.7434615384615375</c:v>
                </c:pt>
                <c:pt idx="612">
                  <c:v>3.7434615384615375</c:v>
                </c:pt>
                <c:pt idx="613">
                  <c:v>3.7434615384615375</c:v>
                </c:pt>
                <c:pt idx="614">
                  <c:v>3.7434615384615375</c:v>
                </c:pt>
                <c:pt idx="615">
                  <c:v>3.7434615384615375</c:v>
                </c:pt>
                <c:pt idx="616">
                  <c:v>3.7434615384615375</c:v>
                </c:pt>
                <c:pt idx="617">
                  <c:v>3.7434615384615375</c:v>
                </c:pt>
                <c:pt idx="618">
                  <c:v>3.7434615384615375</c:v>
                </c:pt>
                <c:pt idx="619">
                  <c:v>3.7434615384615375</c:v>
                </c:pt>
                <c:pt idx="620">
                  <c:v>3.7434615384615375</c:v>
                </c:pt>
                <c:pt idx="621">
                  <c:v>3.7434615384615375</c:v>
                </c:pt>
                <c:pt idx="622">
                  <c:v>3.7434615384615375</c:v>
                </c:pt>
                <c:pt idx="623">
                  <c:v>3.7434615384615375</c:v>
                </c:pt>
                <c:pt idx="624">
                  <c:v>3.7434615384615375</c:v>
                </c:pt>
                <c:pt idx="625">
                  <c:v>3.7434615384615375</c:v>
                </c:pt>
                <c:pt idx="626">
                  <c:v>3.7434615384615375</c:v>
                </c:pt>
                <c:pt idx="627">
                  <c:v>3.7434615384615375</c:v>
                </c:pt>
                <c:pt idx="628">
                  <c:v>3.7434615384615375</c:v>
                </c:pt>
                <c:pt idx="629">
                  <c:v>3.7434615384615375</c:v>
                </c:pt>
                <c:pt idx="630">
                  <c:v>3.7434615384615375</c:v>
                </c:pt>
                <c:pt idx="631">
                  <c:v>3.7434615384615375</c:v>
                </c:pt>
                <c:pt idx="632">
                  <c:v>3.7434615384615375</c:v>
                </c:pt>
                <c:pt idx="633">
                  <c:v>3.7434615384615375</c:v>
                </c:pt>
                <c:pt idx="634">
                  <c:v>3.7434615384615375</c:v>
                </c:pt>
                <c:pt idx="635">
                  <c:v>3.7434615384615375</c:v>
                </c:pt>
                <c:pt idx="636">
                  <c:v>3.7434615384615375</c:v>
                </c:pt>
                <c:pt idx="637">
                  <c:v>3.7434615384615375</c:v>
                </c:pt>
                <c:pt idx="638">
                  <c:v>3.7434615384615375</c:v>
                </c:pt>
                <c:pt idx="639">
                  <c:v>3.7434615384615375</c:v>
                </c:pt>
                <c:pt idx="640">
                  <c:v>3.8073076923076914</c:v>
                </c:pt>
                <c:pt idx="641">
                  <c:v>3.8073076923076914</c:v>
                </c:pt>
                <c:pt idx="642">
                  <c:v>3.8073076923076914</c:v>
                </c:pt>
                <c:pt idx="643">
                  <c:v>3.8073076923076914</c:v>
                </c:pt>
                <c:pt idx="644">
                  <c:v>3.8073076923076914</c:v>
                </c:pt>
                <c:pt idx="645">
                  <c:v>3.8073076923076914</c:v>
                </c:pt>
                <c:pt idx="646">
                  <c:v>3.8073076923076914</c:v>
                </c:pt>
                <c:pt idx="647">
                  <c:v>3.8073076923076914</c:v>
                </c:pt>
                <c:pt idx="648">
                  <c:v>3.8073076923076914</c:v>
                </c:pt>
                <c:pt idx="649">
                  <c:v>3.8073076923076914</c:v>
                </c:pt>
                <c:pt idx="650">
                  <c:v>3.8073076923076914</c:v>
                </c:pt>
                <c:pt idx="651">
                  <c:v>3.8073076923076914</c:v>
                </c:pt>
                <c:pt idx="652">
                  <c:v>3.8073076923076914</c:v>
                </c:pt>
                <c:pt idx="653">
                  <c:v>3.8073076923076914</c:v>
                </c:pt>
                <c:pt idx="654">
                  <c:v>3.8073076923076914</c:v>
                </c:pt>
                <c:pt idx="655">
                  <c:v>3.8073076923076914</c:v>
                </c:pt>
                <c:pt idx="656">
                  <c:v>3.8073076923076914</c:v>
                </c:pt>
                <c:pt idx="657">
                  <c:v>3.8073076923076914</c:v>
                </c:pt>
                <c:pt idx="658">
                  <c:v>3.8073076923076914</c:v>
                </c:pt>
                <c:pt idx="659">
                  <c:v>3.8073076923076914</c:v>
                </c:pt>
                <c:pt idx="660">
                  <c:v>3.8073076923076914</c:v>
                </c:pt>
                <c:pt idx="661">
                  <c:v>3.8073076923076914</c:v>
                </c:pt>
                <c:pt idx="662">
                  <c:v>3.8073076923076914</c:v>
                </c:pt>
                <c:pt idx="663">
                  <c:v>3.8073076923076914</c:v>
                </c:pt>
                <c:pt idx="664">
                  <c:v>3.8073076923076914</c:v>
                </c:pt>
                <c:pt idx="665">
                  <c:v>3.8073076923076914</c:v>
                </c:pt>
                <c:pt idx="666">
                  <c:v>3.8073076923076914</c:v>
                </c:pt>
                <c:pt idx="667">
                  <c:v>3.8073076923076914</c:v>
                </c:pt>
                <c:pt idx="668">
                  <c:v>3.8073076923076914</c:v>
                </c:pt>
                <c:pt idx="669">
                  <c:v>3.8073076923076914</c:v>
                </c:pt>
                <c:pt idx="670">
                  <c:v>3.8073076923076914</c:v>
                </c:pt>
                <c:pt idx="671">
                  <c:v>3.8073076923076914</c:v>
                </c:pt>
                <c:pt idx="672">
                  <c:v>3.8073076923076914</c:v>
                </c:pt>
                <c:pt idx="673">
                  <c:v>3.8073076923076914</c:v>
                </c:pt>
                <c:pt idx="674">
                  <c:v>3.8073076923076914</c:v>
                </c:pt>
                <c:pt idx="675">
                  <c:v>3.8073076923076914</c:v>
                </c:pt>
                <c:pt idx="676">
                  <c:v>3.8073076923076914</c:v>
                </c:pt>
                <c:pt idx="677">
                  <c:v>3.8073076923076914</c:v>
                </c:pt>
                <c:pt idx="678">
                  <c:v>3.8073076923076914</c:v>
                </c:pt>
                <c:pt idx="679">
                  <c:v>3.8073076923076914</c:v>
                </c:pt>
                <c:pt idx="680">
                  <c:v>3.8711538461538453</c:v>
                </c:pt>
                <c:pt idx="681">
                  <c:v>3.8711538461538453</c:v>
                </c:pt>
                <c:pt idx="682">
                  <c:v>3.8711538461538453</c:v>
                </c:pt>
                <c:pt idx="683">
                  <c:v>3.8711538461538453</c:v>
                </c:pt>
                <c:pt idx="684">
                  <c:v>3.8711538461538453</c:v>
                </c:pt>
                <c:pt idx="685">
                  <c:v>3.8711538461538453</c:v>
                </c:pt>
                <c:pt idx="686">
                  <c:v>3.8711538461538453</c:v>
                </c:pt>
                <c:pt idx="687">
                  <c:v>3.8711538461538453</c:v>
                </c:pt>
                <c:pt idx="688">
                  <c:v>3.8711538461538453</c:v>
                </c:pt>
                <c:pt idx="689">
                  <c:v>3.8711538461538453</c:v>
                </c:pt>
                <c:pt idx="690">
                  <c:v>3.8711538461538453</c:v>
                </c:pt>
                <c:pt idx="691">
                  <c:v>3.8711538461538453</c:v>
                </c:pt>
                <c:pt idx="692">
                  <c:v>3.8711538461538453</c:v>
                </c:pt>
                <c:pt idx="693">
                  <c:v>3.8711538461538453</c:v>
                </c:pt>
                <c:pt idx="694">
                  <c:v>3.8711538461538453</c:v>
                </c:pt>
                <c:pt idx="695">
                  <c:v>3.8711538461538453</c:v>
                </c:pt>
                <c:pt idx="696">
                  <c:v>3.8711538461538453</c:v>
                </c:pt>
                <c:pt idx="697">
                  <c:v>3.8711538461538453</c:v>
                </c:pt>
                <c:pt idx="698">
                  <c:v>3.8711538461538453</c:v>
                </c:pt>
                <c:pt idx="699">
                  <c:v>3.8711538461538453</c:v>
                </c:pt>
                <c:pt idx="700">
                  <c:v>3.8711538461538453</c:v>
                </c:pt>
                <c:pt idx="701">
                  <c:v>3.8711538461538453</c:v>
                </c:pt>
                <c:pt idx="702">
                  <c:v>3.8711538461538453</c:v>
                </c:pt>
                <c:pt idx="703">
                  <c:v>3.8711538461538453</c:v>
                </c:pt>
                <c:pt idx="704">
                  <c:v>3.8711538461538453</c:v>
                </c:pt>
                <c:pt idx="705">
                  <c:v>3.8711538461538453</c:v>
                </c:pt>
                <c:pt idx="706">
                  <c:v>3.8711538461538453</c:v>
                </c:pt>
                <c:pt idx="707">
                  <c:v>3.8711538461538453</c:v>
                </c:pt>
                <c:pt idx="708">
                  <c:v>3.8711538461538453</c:v>
                </c:pt>
                <c:pt idx="709">
                  <c:v>3.8711538461538453</c:v>
                </c:pt>
                <c:pt idx="710">
                  <c:v>3.8711538461538453</c:v>
                </c:pt>
                <c:pt idx="711">
                  <c:v>3.8711538461538453</c:v>
                </c:pt>
                <c:pt idx="712">
                  <c:v>3.8711538461538453</c:v>
                </c:pt>
                <c:pt idx="713">
                  <c:v>3.8711538461538453</c:v>
                </c:pt>
                <c:pt idx="714">
                  <c:v>3.8711538461538453</c:v>
                </c:pt>
                <c:pt idx="715">
                  <c:v>3.8711538461538453</c:v>
                </c:pt>
                <c:pt idx="716">
                  <c:v>3.8711538461538453</c:v>
                </c:pt>
                <c:pt idx="717">
                  <c:v>3.8711538461538453</c:v>
                </c:pt>
                <c:pt idx="718">
                  <c:v>3.8711538461538453</c:v>
                </c:pt>
                <c:pt idx="719">
                  <c:v>3.8711538461538453</c:v>
                </c:pt>
                <c:pt idx="720">
                  <c:v>3.9349999999999992</c:v>
                </c:pt>
                <c:pt idx="721">
                  <c:v>3.9349999999999992</c:v>
                </c:pt>
                <c:pt idx="722">
                  <c:v>3.9349999999999992</c:v>
                </c:pt>
                <c:pt idx="723">
                  <c:v>3.9349999999999992</c:v>
                </c:pt>
                <c:pt idx="724">
                  <c:v>3.9349999999999992</c:v>
                </c:pt>
                <c:pt idx="725">
                  <c:v>3.9349999999999992</c:v>
                </c:pt>
                <c:pt idx="726">
                  <c:v>3.9349999999999992</c:v>
                </c:pt>
                <c:pt idx="727">
                  <c:v>3.9349999999999992</c:v>
                </c:pt>
                <c:pt idx="728">
                  <c:v>3.9349999999999992</c:v>
                </c:pt>
                <c:pt idx="729">
                  <c:v>3.9349999999999992</c:v>
                </c:pt>
                <c:pt idx="730">
                  <c:v>3.9349999999999992</c:v>
                </c:pt>
                <c:pt idx="731">
                  <c:v>3.9349999999999992</c:v>
                </c:pt>
                <c:pt idx="732">
                  <c:v>3.9349999999999992</c:v>
                </c:pt>
                <c:pt idx="733">
                  <c:v>3.9349999999999992</c:v>
                </c:pt>
                <c:pt idx="734">
                  <c:v>3.9349999999999992</c:v>
                </c:pt>
                <c:pt idx="735">
                  <c:v>3.9349999999999992</c:v>
                </c:pt>
                <c:pt idx="736">
                  <c:v>3.9349999999999992</c:v>
                </c:pt>
                <c:pt idx="737">
                  <c:v>3.9349999999999992</c:v>
                </c:pt>
                <c:pt idx="738">
                  <c:v>3.9349999999999992</c:v>
                </c:pt>
                <c:pt idx="739">
                  <c:v>3.9349999999999992</c:v>
                </c:pt>
                <c:pt idx="740">
                  <c:v>3.9349999999999992</c:v>
                </c:pt>
                <c:pt idx="741">
                  <c:v>3.9349999999999992</c:v>
                </c:pt>
                <c:pt idx="742">
                  <c:v>3.9349999999999992</c:v>
                </c:pt>
                <c:pt idx="743">
                  <c:v>3.9349999999999992</c:v>
                </c:pt>
                <c:pt idx="744">
                  <c:v>3.9349999999999992</c:v>
                </c:pt>
                <c:pt idx="745">
                  <c:v>3.9349999999999992</c:v>
                </c:pt>
                <c:pt idx="746">
                  <c:v>3.9349999999999992</c:v>
                </c:pt>
                <c:pt idx="747">
                  <c:v>3.9349999999999992</c:v>
                </c:pt>
                <c:pt idx="748">
                  <c:v>3.9349999999999992</c:v>
                </c:pt>
                <c:pt idx="749">
                  <c:v>3.9349999999999992</c:v>
                </c:pt>
                <c:pt idx="750">
                  <c:v>3.9349999999999992</c:v>
                </c:pt>
                <c:pt idx="751">
                  <c:v>3.9349999999999992</c:v>
                </c:pt>
                <c:pt idx="752">
                  <c:v>3.9349999999999992</c:v>
                </c:pt>
                <c:pt idx="753">
                  <c:v>3.9349999999999992</c:v>
                </c:pt>
                <c:pt idx="754">
                  <c:v>3.9349999999999992</c:v>
                </c:pt>
                <c:pt idx="755">
                  <c:v>3.9349999999999992</c:v>
                </c:pt>
                <c:pt idx="756">
                  <c:v>3.9349999999999992</c:v>
                </c:pt>
                <c:pt idx="757">
                  <c:v>3.9349999999999992</c:v>
                </c:pt>
                <c:pt idx="758">
                  <c:v>3.9349999999999992</c:v>
                </c:pt>
                <c:pt idx="759">
                  <c:v>3.9349999999999992</c:v>
                </c:pt>
                <c:pt idx="760">
                  <c:v>3.9988461538461531</c:v>
                </c:pt>
                <c:pt idx="761">
                  <c:v>3.9988461538461531</c:v>
                </c:pt>
                <c:pt idx="762">
                  <c:v>3.9988461538461531</c:v>
                </c:pt>
                <c:pt idx="763">
                  <c:v>3.9988461538461531</c:v>
                </c:pt>
                <c:pt idx="764">
                  <c:v>3.9988461538461531</c:v>
                </c:pt>
                <c:pt idx="765">
                  <c:v>3.9988461538461531</c:v>
                </c:pt>
                <c:pt idx="766">
                  <c:v>3.9988461538461531</c:v>
                </c:pt>
                <c:pt idx="767">
                  <c:v>3.9988461538461531</c:v>
                </c:pt>
                <c:pt idx="768">
                  <c:v>3.9988461538461531</c:v>
                </c:pt>
                <c:pt idx="769">
                  <c:v>3.9988461538461531</c:v>
                </c:pt>
                <c:pt idx="770">
                  <c:v>3.9988461538461531</c:v>
                </c:pt>
                <c:pt idx="771">
                  <c:v>3.9988461538461531</c:v>
                </c:pt>
                <c:pt idx="772">
                  <c:v>3.9988461538461531</c:v>
                </c:pt>
                <c:pt idx="773">
                  <c:v>3.9988461538461531</c:v>
                </c:pt>
                <c:pt idx="774">
                  <c:v>3.9988461538461531</c:v>
                </c:pt>
                <c:pt idx="775">
                  <c:v>3.9988461538461531</c:v>
                </c:pt>
                <c:pt idx="776">
                  <c:v>3.9988461538461531</c:v>
                </c:pt>
                <c:pt idx="777">
                  <c:v>3.9988461538461531</c:v>
                </c:pt>
                <c:pt idx="778">
                  <c:v>3.9988461538461531</c:v>
                </c:pt>
                <c:pt idx="779">
                  <c:v>3.9988461538461531</c:v>
                </c:pt>
                <c:pt idx="780">
                  <c:v>3.9988461538461531</c:v>
                </c:pt>
                <c:pt idx="781">
                  <c:v>3.9988461538461531</c:v>
                </c:pt>
                <c:pt idx="782">
                  <c:v>3.9988461538461531</c:v>
                </c:pt>
                <c:pt idx="783">
                  <c:v>3.9988461538461531</c:v>
                </c:pt>
                <c:pt idx="784">
                  <c:v>3.9988461538461531</c:v>
                </c:pt>
                <c:pt idx="785">
                  <c:v>3.9988461538461531</c:v>
                </c:pt>
                <c:pt idx="786">
                  <c:v>3.9988461538461531</c:v>
                </c:pt>
                <c:pt idx="787">
                  <c:v>3.9988461538461531</c:v>
                </c:pt>
                <c:pt idx="788">
                  <c:v>3.9988461538461531</c:v>
                </c:pt>
                <c:pt idx="789">
                  <c:v>3.9988461538461531</c:v>
                </c:pt>
                <c:pt idx="790">
                  <c:v>3.9988461538461531</c:v>
                </c:pt>
                <c:pt idx="791">
                  <c:v>3.9988461538461531</c:v>
                </c:pt>
                <c:pt idx="792">
                  <c:v>3.9988461538461531</c:v>
                </c:pt>
                <c:pt idx="793">
                  <c:v>3.9988461538461531</c:v>
                </c:pt>
                <c:pt idx="794">
                  <c:v>3.9988461538461531</c:v>
                </c:pt>
                <c:pt idx="795">
                  <c:v>3.9988461538461531</c:v>
                </c:pt>
                <c:pt idx="796">
                  <c:v>3.9988461538461531</c:v>
                </c:pt>
                <c:pt idx="797">
                  <c:v>3.9988461538461531</c:v>
                </c:pt>
                <c:pt idx="798">
                  <c:v>3.9988461538461531</c:v>
                </c:pt>
                <c:pt idx="799">
                  <c:v>3.9988461538461531</c:v>
                </c:pt>
                <c:pt idx="800">
                  <c:v>4.0626923076923065</c:v>
                </c:pt>
                <c:pt idx="801">
                  <c:v>4.0626923076923065</c:v>
                </c:pt>
                <c:pt idx="802">
                  <c:v>4.0626923076923065</c:v>
                </c:pt>
                <c:pt idx="803">
                  <c:v>4.0626923076923065</c:v>
                </c:pt>
                <c:pt idx="804">
                  <c:v>4.0626923076923065</c:v>
                </c:pt>
                <c:pt idx="805">
                  <c:v>4.0626923076923065</c:v>
                </c:pt>
                <c:pt idx="806">
                  <c:v>4.0626923076923065</c:v>
                </c:pt>
                <c:pt idx="807">
                  <c:v>4.0626923076923065</c:v>
                </c:pt>
                <c:pt idx="808">
                  <c:v>4.0626923076923065</c:v>
                </c:pt>
                <c:pt idx="809">
                  <c:v>4.0626923076923065</c:v>
                </c:pt>
                <c:pt idx="810">
                  <c:v>4.0626923076923065</c:v>
                </c:pt>
                <c:pt idx="811">
                  <c:v>4.0626923076923065</c:v>
                </c:pt>
                <c:pt idx="812">
                  <c:v>4.0626923076923065</c:v>
                </c:pt>
                <c:pt idx="813">
                  <c:v>4.0626923076923065</c:v>
                </c:pt>
                <c:pt idx="814">
                  <c:v>4.0626923076923065</c:v>
                </c:pt>
                <c:pt idx="815">
                  <c:v>4.0626923076923065</c:v>
                </c:pt>
                <c:pt idx="816">
                  <c:v>4.0626923076923065</c:v>
                </c:pt>
                <c:pt idx="817">
                  <c:v>4.0626923076923065</c:v>
                </c:pt>
                <c:pt idx="818">
                  <c:v>4.0626923076923065</c:v>
                </c:pt>
                <c:pt idx="819">
                  <c:v>4.0626923076923065</c:v>
                </c:pt>
                <c:pt idx="820">
                  <c:v>4.0626923076923065</c:v>
                </c:pt>
                <c:pt idx="821">
                  <c:v>4.0626923076923065</c:v>
                </c:pt>
                <c:pt idx="822">
                  <c:v>4.0626923076923065</c:v>
                </c:pt>
                <c:pt idx="823">
                  <c:v>4.0626923076923065</c:v>
                </c:pt>
                <c:pt idx="824">
                  <c:v>4.0626923076923065</c:v>
                </c:pt>
                <c:pt idx="825">
                  <c:v>4.0626923076923065</c:v>
                </c:pt>
                <c:pt idx="826">
                  <c:v>4.0626923076923065</c:v>
                </c:pt>
                <c:pt idx="827">
                  <c:v>4.0626923076923065</c:v>
                </c:pt>
                <c:pt idx="828">
                  <c:v>4.0626923076923065</c:v>
                </c:pt>
                <c:pt idx="829">
                  <c:v>4.0626923076923065</c:v>
                </c:pt>
                <c:pt idx="830">
                  <c:v>4.0626923076923065</c:v>
                </c:pt>
                <c:pt idx="831">
                  <c:v>4.0626923076923065</c:v>
                </c:pt>
                <c:pt idx="832">
                  <c:v>4.0626923076923065</c:v>
                </c:pt>
                <c:pt idx="833">
                  <c:v>4.0626923076923065</c:v>
                </c:pt>
                <c:pt idx="834">
                  <c:v>4.0626923076923065</c:v>
                </c:pt>
                <c:pt idx="835">
                  <c:v>4.0626923076923065</c:v>
                </c:pt>
                <c:pt idx="836">
                  <c:v>4.0626923076923065</c:v>
                </c:pt>
                <c:pt idx="837">
                  <c:v>4.0626923076923065</c:v>
                </c:pt>
                <c:pt idx="838">
                  <c:v>4.0626923076923065</c:v>
                </c:pt>
                <c:pt idx="839">
                  <c:v>4.0626923076923065</c:v>
                </c:pt>
                <c:pt idx="840">
                  <c:v>4.1265384615384608</c:v>
                </c:pt>
                <c:pt idx="841">
                  <c:v>4.1265384615384608</c:v>
                </c:pt>
                <c:pt idx="842">
                  <c:v>4.1265384615384608</c:v>
                </c:pt>
                <c:pt idx="843">
                  <c:v>4.1265384615384608</c:v>
                </c:pt>
                <c:pt idx="844">
                  <c:v>4.1265384615384608</c:v>
                </c:pt>
                <c:pt idx="845">
                  <c:v>4.1265384615384608</c:v>
                </c:pt>
                <c:pt idx="846">
                  <c:v>4.1265384615384608</c:v>
                </c:pt>
                <c:pt idx="847">
                  <c:v>4.1265384615384608</c:v>
                </c:pt>
                <c:pt idx="848">
                  <c:v>4.1265384615384608</c:v>
                </c:pt>
                <c:pt idx="849">
                  <c:v>4.1265384615384608</c:v>
                </c:pt>
                <c:pt idx="850">
                  <c:v>4.1265384615384608</c:v>
                </c:pt>
                <c:pt idx="851">
                  <c:v>4.1265384615384608</c:v>
                </c:pt>
                <c:pt idx="852">
                  <c:v>4.1265384615384608</c:v>
                </c:pt>
                <c:pt idx="853">
                  <c:v>4.1265384615384608</c:v>
                </c:pt>
                <c:pt idx="854">
                  <c:v>4.1265384615384608</c:v>
                </c:pt>
                <c:pt idx="855">
                  <c:v>4.1265384615384608</c:v>
                </c:pt>
                <c:pt idx="856">
                  <c:v>4.1265384615384608</c:v>
                </c:pt>
                <c:pt idx="857">
                  <c:v>4.1265384615384608</c:v>
                </c:pt>
                <c:pt idx="858">
                  <c:v>4.1265384615384608</c:v>
                </c:pt>
                <c:pt idx="859">
                  <c:v>4.1265384615384608</c:v>
                </c:pt>
                <c:pt idx="860">
                  <c:v>4.1265384615384608</c:v>
                </c:pt>
                <c:pt idx="861">
                  <c:v>4.1265384615384608</c:v>
                </c:pt>
                <c:pt idx="862">
                  <c:v>4.1265384615384608</c:v>
                </c:pt>
                <c:pt idx="863">
                  <c:v>4.1265384615384608</c:v>
                </c:pt>
                <c:pt idx="864">
                  <c:v>4.1265384615384608</c:v>
                </c:pt>
                <c:pt idx="865">
                  <c:v>4.1265384615384608</c:v>
                </c:pt>
                <c:pt idx="866">
                  <c:v>4.1265384615384608</c:v>
                </c:pt>
                <c:pt idx="867">
                  <c:v>4.1265384615384608</c:v>
                </c:pt>
                <c:pt idx="868">
                  <c:v>4.1265384615384608</c:v>
                </c:pt>
                <c:pt idx="869">
                  <c:v>4.1265384615384608</c:v>
                </c:pt>
                <c:pt idx="870">
                  <c:v>4.1265384615384608</c:v>
                </c:pt>
                <c:pt idx="871">
                  <c:v>4.1265384615384608</c:v>
                </c:pt>
                <c:pt idx="872">
                  <c:v>4.1265384615384608</c:v>
                </c:pt>
                <c:pt idx="873">
                  <c:v>4.1265384615384608</c:v>
                </c:pt>
                <c:pt idx="874">
                  <c:v>4.1265384615384608</c:v>
                </c:pt>
                <c:pt idx="875">
                  <c:v>4.1265384615384608</c:v>
                </c:pt>
                <c:pt idx="876">
                  <c:v>4.1265384615384608</c:v>
                </c:pt>
                <c:pt idx="877">
                  <c:v>4.1265384615384608</c:v>
                </c:pt>
                <c:pt idx="878">
                  <c:v>4.1265384615384608</c:v>
                </c:pt>
                <c:pt idx="879">
                  <c:v>4.1265384615384608</c:v>
                </c:pt>
                <c:pt idx="880">
                  <c:v>4.1903846153846143</c:v>
                </c:pt>
                <c:pt idx="881">
                  <c:v>4.1903846153846143</c:v>
                </c:pt>
                <c:pt idx="882">
                  <c:v>4.1903846153846143</c:v>
                </c:pt>
                <c:pt idx="883">
                  <c:v>4.1903846153846143</c:v>
                </c:pt>
                <c:pt idx="884">
                  <c:v>4.1903846153846143</c:v>
                </c:pt>
                <c:pt idx="885">
                  <c:v>4.1903846153846143</c:v>
                </c:pt>
                <c:pt idx="886">
                  <c:v>4.1903846153846143</c:v>
                </c:pt>
                <c:pt idx="887">
                  <c:v>4.1903846153846143</c:v>
                </c:pt>
                <c:pt idx="888">
                  <c:v>4.1903846153846143</c:v>
                </c:pt>
                <c:pt idx="889">
                  <c:v>4.1903846153846143</c:v>
                </c:pt>
                <c:pt idx="890">
                  <c:v>4.1903846153846143</c:v>
                </c:pt>
                <c:pt idx="891">
                  <c:v>4.1903846153846143</c:v>
                </c:pt>
                <c:pt idx="892">
                  <c:v>4.1903846153846143</c:v>
                </c:pt>
                <c:pt idx="893">
                  <c:v>4.1903846153846143</c:v>
                </c:pt>
                <c:pt idx="894">
                  <c:v>4.1903846153846143</c:v>
                </c:pt>
                <c:pt idx="895">
                  <c:v>4.1903846153846143</c:v>
                </c:pt>
                <c:pt idx="896">
                  <c:v>4.1903846153846143</c:v>
                </c:pt>
                <c:pt idx="897">
                  <c:v>4.1903846153846143</c:v>
                </c:pt>
                <c:pt idx="898">
                  <c:v>4.1903846153846143</c:v>
                </c:pt>
                <c:pt idx="899">
                  <c:v>4.1903846153846143</c:v>
                </c:pt>
                <c:pt idx="900">
                  <c:v>4.1903846153846143</c:v>
                </c:pt>
                <c:pt idx="901">
                  <c:v>4.1903846153846143</c:v>
                </c:pt>
                <c:pt idx="902">
                  <c:v>4.1903846153846143</c:v>
                </c:pt>
                <c:pt idx="903">
                  <c:v>4.1903846153846143</c:v>
                </c:pt>
                <c:pt idx="904">
                  <c:v>4.1903846153846143</c:v>
                </c:pt>
                <c:pt idx="905">
                  <c:v>4.1903846153846143</c:v>
                </c:pt>
                <c:pt idx="906">
                  <c:v>4.1903846153846143</c:v>
                </c:pt>
                <c:pt idx="907">
                  <c:v>4.1903846153846143</c:v>
                </c:pt>
                <c:pt idx="908">
                  <c:v>4.1903846153846143</c:v>
                </c:pt>
                <c:pt idx="909">
                  <c:v>4.1903846153846143</c:v>
                </c:pt>
                <c:pt idx="910">
                  <c:v>4.1903846153846143</c:v>
                </c:pt>
                <c:pt idx="911">
                  <c:v>4.1903846153846143</c:v>
                </c:pt>
                <c:pt idx="912">
                  <c:v>4.1903846153846143</c:v>
                </c:pt>
                <c:pt idx="913">
                  <c:v>4.1903846153846143</c:v>
                </c:pt>
                <c:pt idx="914">
                  <c:v>4.1903846153846143</c:v>
                </c:pt>
                <c:pt idx="915">
                  <c:v>4.1903846153846143</c:v>
                </c:pt>
                <c:pt idx="916">
                  <c:v>4.1903846153846143</c:v>
                </c:pt>
                <c:pt idx="917">
                  <c:v>4.1903846153846143</c:v>
                </c:pt>
                <c:pt idx="918">
                  <c:v>4.1903846153846143</c:v>
                </c:pt>
                <c:pt idx="919">
                  <c:v>4.1903846153846143</c:v>
                </c:pt>
                <c:pt idx="920">
                  <c:v>4.2542307692307677</c:v>
                </c:pt>
                <c:pt idx="921">
                  <c:v>4.2542307692307677</c:v>
                </c:pt>
                <c:pt idx="922">
                  <c:v>4.2542307692307677</c:v>
                </c:pt>
                <c:pt idx="923">
                  <c:v>4.2542307692307677</c:v>
                </c:pt>
                <c:pt idx="924">
                  <c:v>4.2542307692307677</c:v>
                </c:pt>
                <c:pt idx="925">
                  <c:v>4.2542307692307677</c:v>
                </c:pt>
                <c:pt idx="926">
                  <c:v>4.2542307692307677</c:v>
                </c:pt>
                <c:pt idx="927">
                  <c:v>4.2542307692307677</c:v>
                </c:pt>
                <c:pt idx="928">
                  <c:v>4.2542307692307677</c:v>
                </c:pt>
                <c:pt idx="929">
                  <c:v>4.2542307692307677</c:v>
                </c:pt>
                <c:pt idx="930">
                  <c:v>4.2542307692307677</c:v>
                </c:pt>
                <c:pt idx="931">
                  <c:v>4.2542307692307677</c:v>
                </c:pt>
                <c:pt idx="932">
                  <c:v>4.2542307692307677</c:v>
                </c:pt>
                <c:pt idx="933">
                  <c:v>4.2542307692307677</c:v>
                </c:pt>
                <c:pt idx="934">
                  <c:v>4.2542307692307677</c:v>
                </c:pt>
                <c:pt idx="935">
                  <c:v>4.2542307692307677</c:v>
                </c:pt>
                <c:pt idx="936">
                  <c:v>4.2542307692307677</c:v>
                </c:pt>
                <c:pt idx="937">
                  <c:v>4.2542307692307677</c:v>
                </c:pt>
                <c:pt idx="938">
                  <c:v>4.2542307692307677</c:v>
                </c:pt>
                <c:pt idx="939">
                  <c:v>4.2542307692307677</c:v>
                </c:pt>
                <c:pt idx="940">
                  <c:v>4.2542307692307677</c:v>
                </c:pt>
                <c:pt idx="941">
                  <c:v>4.2542307692307677</c:v>
                </c:pt>
                <c:pt idx="942">
                  <c:v>4.2542307692307677</c:v>
                </c:pt>
                <c:pt idx="943">
                  <c:v>4.2542307692307677</c:v>
                </c:pt>
                <c:pt idx="944">
                  <c:v>4.2542307692307677</c:v>
                </c:pt>
                <c:pt idx="945">
                  <c:v>4.2542307692307677</c:v>
                </c:pt>
                <c:pt idx="946">
                  <c:v>4.2542307692307677</c:v>
                </c:pt>
                <c:pt idx="947">
                  <c:v>4.2542307692307677</c:v>
                </c:pt>
                <c:pt idx="948">
                  <c:v>4.2542307692307677</c:v>
                </c:pt>
                <c:pt idx="949">
                  <c:v>4.2542307692307677</c:v>
                </c:pt>
                <c:pt idx="950">
                  <c:v>4.2542307692307677</c:v>
                </c:pt>
                <c:pt idx="951">
                  <c:v>4.2542307692307677</c:v>
                </c:pt>
                <c:pt idx="952">
                  <c:v>4.2542307692307677</c:v>
                </c:pt>
                <c:pt idx="953">
                  <c:v>4.2542307692307677</c:v>
                </c:pt>
                <c:pt idx="954">
                  <c:v>4.2542307692307677</c:v>
                </c:pt>
                <c:pt idx="955">
                  <c:v>4.2542307692307677</c:v>
                </c:pt>
                <c:pt idx="956">
                  <c:v>4.2542307692307677</c:v>
                </c:pt>
                <c:pt idx="957">
                  <c:v>4.2542307692307677</c:v>
                </c:pt>
                <c:pt idx="958">
                  <c:v>4.2542307692307677</c:v>
                </c:pt>
                <c:pt idx="959">
                  <c:v>4.2542307692307677</c:v>
                </c:pt>
                <c:pt idx="960">
                  <c:v>4.318076923076922</c:v>
                </c:pt>
                <c:pt idx="961">
                  <c:v>4.318076923076922</c:v>
                </c:pt>
                <c:pt idx="962">
                  <c:v>4.318076923076922</c:v>
                </c:pt>
                <c:pt idx="963">
                  <c:v>4.318076923076922</c:v>
                </c:pt>
                <c:pt idx="964">
                  <c:v>4.318076923076922</c:v>
                </c:pt>
                <c:pt idx="965">
                  <c:v>4.318076923076922</c:v>
                </c:pt>
                <c:pt idx="966">
                  <c:v>4.318076923076922</c:v>
                </c:pt>
                <c:pt idx="967">
                  <c:v>4.318076923076922</c:v>
                </c:pt>
                <c:pt idx="968">
                  <c:v>4.318076923076922</c:v>
                </c:pt>
                <c:pt idx="969">
                  <c:v>4.318076923076922</c:v>
                </c:pt>
                <c:pt idx="970">
                  <c:v>4.318076923076922</c:v>
                </c:pt>
                <c:pt idx="971">
                  <c:v>4.318076923076922</c:v>
                </c:pt>
                <c:pt idx="972">
                  <c:v>4.318076923076922</c:v>
                </c:pt>
                <c:pt idx="973">
                  <c:v>4.318076923076922</c:v>
                </c:pt>
                <c:pt idx="974">
                  <c:v>4.318076923076922</c:v>
                </c:pt>
                <c:pt idx="975">
                  <c:v>4.318076923076922</c:v>
                </c:pt>
                <c:pt idx="976">
                  <c:v>4.318076923076922</c:v>
                </c:pt>
                <c:pt idx="977">
                  <c:v>4.318076923076922</c:v>
                </c:pt>
                <c:pt idx="978">
                  <c:v>4.318076923076922</c:v>
                </c:pt>
                <c:pt idx="979">
                  <c:v>4.318076923076922</c:v>
                </c:pt>
                <c:pt idx="980">
                  <c:v>4.318076923076922</c:v>
                </c:pt>
                <c:pt idx="981">
                  <c:v>4.318076923076922</c:v>
                </c:pt>
                <c:pt idx="982">
                  <c:v>4.318076923076922</c:v>
                </c:pt>
                <c:pt idx="983">
                  <c:v>4.318076923076922</c:v>
                </c:pt>
                <c:pt idx="984">
                  <c:v>4.318076923076922</c:v>
                </c:pt>
                <c:pt idx="985">
                  <c:v>4.318076923076922</c:v>
                </c:pt>
                <c:pt idx="986">
                  <c:v>4.318076923076922</c:v>
                </c:pt>
                <c:pt idx="987">
                  <c:v>4.318076923076922</c:v>
                </c:pt>
                <c:pt idx="988">
                  <c:v>4.318076923076922</c:v>
                </c:pt>
                <c:pt idx="989">
                  <c:v>4.318076923076922</c:v>
                </c:pt>
                <c:pt idx="990">
                  <c:v>4.318076923076922</c:v>
                </c:pt>
                <c:pt idx="991">
                  <c:v>4.318076923076922</c:v>
                </c:pt>
                <c:pt idx="992">
                  <c:v>4.318076923076922</c:v>
                </c:pt>
                <c:pt idx="993">
                  <c:v>4.318076923076922</c:v>
                </c:pt>
                <c:pt idx="994">
                  <c:v>4.318076923076922</c:v>
                </c:pt>
                <c:pt idx="995">
                  <c:v>4.318076923076922</c:v>
                </c:pt>
                <c:pt idx="996">
                  <c:v>4.318076923076922</c:v>
                </c:pt>
                <c:pt idx="997">
                  <c:v>4.318076923076922</c:v>
                </c:pt>
                <c:pt idx="998">
                  <c:v>4.318076923076922</c:v>
                </c:pt>
                <c:pt idx="999">
                  <c:v>4.318076923076922</c:v>
                </c:pt>
                <c:pt idx="1000">
                  <c:v>4.3819230769230764</c:v>
                </c:pt>
                <c:pt idx="1001">
                  <c:v>4.3819230769230764</c:v>
                </c:pt>
                <c:pt idx="1002">
                  <c:v>4.3819230769230764</c:v>
                </c:pt>
                <c:pt idx="1003">
                  <c:v>4.3819230769230764</c:v>
                </c:pt>
                <c:pt idx="1004">
                  <c:v>4.3819230769230764</c:v>
                </c:pt>
                <c:pt idx="1005">
                  <c:v>4.3819230769230764</c:v>
                </c:pt>
                <c:pt idx="1006">
                  <c:v>4.3819230769230764</c:v>
                </c:pt>
                <c:pt idx="1007">
                  <c:v>4.3819230769230764</c:v>
                </c:pt>
                <c:pt idx="1008">
                  <c:v>4.3819230769230764</c:v>
                </c:pt>
                <c:pt idx="1009">
                  <c:v>4.3819230769230764</c:v>
                </c:pt>
                <c:pt idx="1010">
                  <c:v>4.3819230769230764</c:v>
                </c:pt>
                <c:pt idx="1011">
                  <c:v>4.3819230769230764</c:v>
                </c:pt>
                <c:pt idx="1012">
                  <c:v>4.3819230769230764</c:v>
                </c:pt>
                <c:pt idx="1013">
                  <c:v>4.3819230769230764</c:v>
                </c:pt>
                <c:pt idx="1014">
                  <c:v>4.3819230769230764</c:v>
                </c:pt>
                <c:pt idx="1015">
                  <c:v>4.3819230769230764</c:v>
                </c:pt>
                <c:pt idx="1016">
                  <c:v>4.3819230769230764</c:v>
                </c:pt>
                <c:pt idx="1017">
                  <c:v>4.3819230769230764</c:v>
                </c:pt>
                <c:pt idx="1018">
                  <c:v>4.3819230769230764</c:v>
                </c:pt>
                <c:pt idx="1019">
                  <c:v>4.3819230769230764</c:v>
                </c:pt>
                <c:pt idx="1020">
                  <c:v>4.3819230769230764</c:v>
                </c:pt>
                <c:pt idx="1021">
                  <c:v>4.3819230769230764</c:v>
                </c:pt>
                <c:pt idx="1022">
                  <c:v>4.3819230769230764</c:v>
                </c:pt>
                <c:pt idx="1023">
                  <c:v>4.3819230769230764</c:v>
                </c:pt>
                <c:pt idx="1024">
                  <c:v>4.3819230769230764</c:v>
                </c:pt>
                <c:pt idx="1025">
                  <c:v>4.3819230769230764</c:v>
                </c:pt>
                <c:pt idx="1026">
                  <c:v>4.3819230769230764</c:v>
                </c:pt>
                <c:pt idx="1027">
                  <c:v>4.3819230769230764</c:v>
                </c:pt>
                <c:pt idx="1028">
                  <c:v>4.3819230769230764</c:v>
                </c:pt>
                <c:pt idx="1029">
                  <c:v>4.3819230769230764</c:v>
                </c:pt>
                <c:pt idx="1030">
                  <c:v>4.3819230769230764</c:v>
                </c:pt>
                <c:pt idx="1031">
                  <c:v>4.3819230769230764</c:v>
                </c:pt>
                <c:pt idx="1032">
                  <c:v>4.3819230769230764</c:v>
                </c:pt>
                <c:pt idx="1033">
                  <c:v>4.3819230769230764</c:v>
                </c:pt>
                <c:pt idx="1034">
                  <c:v>4.3819230769230764</c:v>
                </c:pt>
                <c:pt idx="1035">
                  <c:v>4.3819230769230764</c:v>
                </c:pt>
                <c:pt idx="1036">
                  <c:v>4.3819230769230764</c:v>
                </c:pt>
                <c:pt idx="1037">
                  <c:v>4.3819230769230764</c:v>
                </c:pt>
                <c:pt idx="1038">
                  <c:v>4.3819230769230764</c:v>
                </c:pt>
                <c:pt idx="1039">
                  <c:v>4.3819230769230764</c:v>
                </c:pt>
                <c:pt idx="1040">
                  <c:v>4.4457692307692298</c:v>
                </c:pt>
                <c:pt idx="1041">
                  <c:v>4.4457692307692298</c:v>
                </c:pt>
                <c:pt idx="1042">
                  <c:v>4.4457692307692298</c:v>
                </c:pt>
                <c:pt idx="1043">
                  <c:v>4.4457692307692298</c:v>
                </c:pt>
                <c:pt idx="1044">
                  <c:v>4.4457692307692298</c:v>
                </c:pt>
                <c:pt idx="1045">
                  <c:v>4.4457692307692298</c:v>
                </c:pt>
                <c:pt idx="1046">
                  <c:v>4.4457692307692298</c:v>
                </c:pt>
                <c:pt idx="1047">
                  <c:v>4.4457692307692298</c:v>
                </c:pt>
                <c:pt idx="1048">
                  <c:v>4.4457692307692298</c:v>
                </c:pt>
                <c:pt idx="1049">
                  <c:v>4.4457692307692298</c:v>
                </c:pt>
                <c:pt idx="1050">
                  <c:v>4.4457692307692298</c:v>
                </c:pt>
                <c:pt idx="1051">
                  <c:v>4.4457692307692298</c:v>
                </c:pt>
                <c:pt idx="1052">
                  <c:v>4.4457692307692298</c:v>
                </c:pt>
                <c:pt idx="1053">
                  <c:v>4.4457692307692298</c:v>
                </c:pt>
                <c:pt idx="1054">
                  <c:v>4.4457692307692298</c:v>
                </c:pt>
                <c:pt idx="1055">
                  <c:v>4.4457692307692298</c:v>
                </c:pt>
                <c:pt idx="1056">
                  <c:v>4.4457692307692298</c:v>
                </c:pt>
                <c:pt idx="1057">
                  <c:v>4.4457692307692298</c:v>
                </c:pt>
                <c:pt idx="1058">
                  <c:v>4.4457692307692298</c:v>
                </c:pt>
                <c:pt idx="1059">
                  <c:v>4.4457692307692298</c:v>
                </c:pt>
                <c:pt idx="1060">
                  <c:v>4.4457692307692298</c:v>
                </c:pt>
                <c:pt idx="1061">
                  <c:v>4.4457692307692298</c:v>
                </c:pt>
                <c:pt idx="1062">
                  <c:v>4.4457692307692298</c:v>
                </c:pt>
                <c:pt idx="1063">
                  <c:v>4.4457692307692298</c:v>
                </c:pt>
                <c:pt idx="1064">
                  <c:v>4.4457692307692298</c:v>
                </c:pt>
                <c:pt idx="1065">
                  <c:v>4.4457692307692298</c:v>
                </c:pt>
                <c:pt idx="1066">
                  <c:v>4.4457692307692298</c:v>
                </c:pt>
                <c:pt idx="1067">
                  <c:v>4.4457692307692298</c:v>
                </c:pt>
                <c:pt idx="1068">
                  <c:v>4.4457692307692298</c:v>
                </c:pt>
                <c:pt idx="1069">
                  <c:v>4.4457692307692298</c:v>
                </c:pt>
                <c:pt idx="1070">
                  <c:v>4.4457692307692298</c:v>
                </c:pt>
                <c:pt idx="1071">
                  <c:v>4.4457692307692298</c:v>
                </c:pt>
                <c:pt idx="1072">
                  <c:v>4.4457692307692298</c:v>
                </c:pt>
                <c:pt idx="1073">
                  <c:v>4.4457692307692298</c:v>
                </c:pt>
                <c:pt idx="1074">
                  <c:v>4.4457692307692298</c:v>
                </c:pt>
                <c:pt idx="1075">
                  <c:v>4.4457692307692298</c:v>
                </c:pt>
                <c:pt idx="1076">
                  <c:v>4.4457692307692298</c:v>
                </c:pt>
                <c:pt idx="1077">
                  <c:v>4.4457692307692298</c:v>
                </c:pt>
                <c:pt idx="1078">
                  <c:v>4.4457692307692298</c:v>
                </c:pt>
                <c:pt idx="1079">
                  <c:v>4.4457692307692298</c:v>
                </c:pt>
                <c:pt idx="1080">
                  <c:v>4.5096153846153832</c:v>
                </c:pt>
                <c:pt idx="1081">
                  <c:v>4.5096153846153832</c:v>
                </c:pt>
                <c:pt idx="1082">
                  <c:v>4.5096153846153832</c:v>
                </c:pt>
                <c:pt idx="1083">
                  <c:v>4.5096153846153832</c:v>
                </c:pt>
                <c:pt idx="1084">
                  <c:v>4.5096153846153832</c:v>
                </c:pt>
                <c:pt idx="1085">
                  <c:v>4.5096153846153832</c:v>
                </c:pt>
                <c:pt idx="1086">
                  <c:v>4.5096153846153832</c:v>
                </c:pt>
                <c:pt idx="1087">
                  <c:v>4.5096153846153832</c:v>
                </c:pt>
                <c:pt idx="1088">
                  <c:v>4.5096153846153832</c:v>
                </c:pt>
                <c:pt idx="1089">
                  <c:v>4.5096153846153832</c:v>
                </c:pt>
                <c:pt idx="1090">
                  <c:v>4.5096153846153832</c:v>
                </c:pt>
                <c:pt idx="1091">
                  <c:v>4.5096153846153832</c:v>
                </c:pt>
                <c:pt idx="1092">
                  <c:v>4.5096153846153832</c:v>
                </c:pt>
                <c:pt idx="1093">
                  <c:v>4.5096153846153832</c:v>
                </c:pt>
                <c:pt idx="1094">
                  <c:v>4.5096153846153832</c:v>
                </c:pt>
                <c:pt idx="1095">
                  <c:v>4.5096153846153832</c:v>
                </c:pt>
                <c:pt idx="1096">
                  <c:v>4.5096153846153832</c:v>
                </c:pt>
                <c:pt idx="1097">
                  <c:v>4.5096153846153832</c:v>
                </c:pt>
                <c:pt idx="1098">
                  <c:v>4.5096153846153832</c:v>
                </c:pt>
                <c:pt idx="1099">
                  <c:v>4.5096153846153832</c:v>
                </c:pt>
                <c:pt idx="1100">
                  <c:v>4.5096153846153832</c:v>
                </c:pt>
                <c:pt idx="1101">
                  <c:v>4.5096153846153832</c:v>
                </c:pt>
                <c:pt idx="1102">
                  <c:v>4.5096153846153832</c:v>
                </c:pt>
                <c:pt idx="1103">
                  <c:v>4.5096153846153832</c:v>
                </c:pt>
                <c:pt idx="1104">
                  <c:v>4.5096153846153832</c:v>
                </c:pt>
                <c:pt idx="1105">
                  <c:v>4.5096153846153832</c:v>
                </c:pt>
                <c:pt idx="1106">
                  <c:v>4.5096153846153832</c:v>
                </c:pt>
                <c:pt idx="1107">
                  <c:v>4.5096153846153832</c:v>
                </c:pt>
                <c:pt idx="1108">
                  <c:v>4.5096153846153832</c:v>
                </c:pt>
                <c:pt idx="1109">
                  <c:v>4.5096153846153832</c:v>
                </c:pt>
                <c:pt idx="1110">
                  <c:v>4.5096153846153832</c:v>
                </c:pt>
                <c:pt idx="1111">
                  <c:v>4.5096153846153832</c:v>
                </c:pt>
                <c:pt idx="1112">
                  <c:v>4.5096153846153832</c:v>
                </c:pt>
                <c:pt idx="1113">
                  <c:v>4.5096153846153832</c:v>
                </c:pt>
                <c:pt idx="1114">
                  <c:v>4.5096153846153832</c:v>
                </c:pt>
                <c:pt idx="1115">
                  <c:v>4.5096153846153832</c:v>
                </c:pt>
                <c:pt idx="1116">
                  <c:v>4.5096153846153832</c:v>
                </c:pt>
                <c:pt idx="1117">
                  <c:v>4.5096153846153832</c:v>
                </c:pt>
                <c:pt idx="1118">
                  <c:v>4.5096153846153832</c:v>
                </c:pt>
                <c:pt idx="1119">
                  <c:v>4.5096153846153832</c:v>
                </c:pt>
                <c:pt idx="1120">
                  <c:v>4.5734615384615376</c:v>
                </c:pt>
                <c:pt idx="1121">
                  <c:v>4.5734615384615376</c:v>
                </c:pt>
                <c:pt idx="1122">
                  <c:v>4.5734615384615376</c:v>
                </c:pt>
                <c:pt idx="1123">
                  <c:v>4.5734615384615376</c:v>
                </c:pt>
                <c:pt idx="1124">
                  <c:v>4.5734615384615376</c:v>
                </c:pt>
                <c:pt idx="1125">
                  <c:v>4.5734615384615376</c:v>
                </c:pt>
                <c:pt idx="1126">
                  <c:v>4.5734615384615376</c:v>
                </c:pt>
                <c:pt idx="1127">
                  <c:v>4.5734615384615376</c:v>
                </c:pt>
                <c:pt idx="1128">
                  <c:v>4.5734615384615376</c:v>
                </c:pt>
                <c:pt idx="1129">
                  <c:v>4.5734615384615376</c:v>
                </c:pt>
                <c:pt idx="1130">
                  <c:v>4.5734615384615376</c:v>
                </c:pt>
                <c:pt idx="1131">
                  <c:v>4.5734615384615376</c:v>
                </c:pt>
                <c:pt idx="1132">
                  <c:v>4.5734615384615376</c:v>
                </c:pt>
                <c:pt idx="1133">
                  <c:v>4.5734615384615376</c:v>
                </c:pt>
                <c:pt idx="1134">
                  <c:v>4.5734615384615376</c:v>
                </c:pt>
                <c:pt idx="1135">
                  <c:v>4.5734615384615376</c:v>
                </c:pt>
                <c:pt idx="1136">
                  <c:v>4.5734615384615376</c:v>
                </c:pt>
                <c:pt idx="1137">
                  <c:v>4.5734615384615376</c:v>
                </c:pt>
                <c:pt idx="1138">
                  <c:v>4.5734615384615376</c:v>
                </c:pt>
                <c:pt idx="1139">
                  <c:v>4.5734615384615376</c:v>
                </c:pt>
                <c:pt idx="1140">
                  <c:v>4.5734615384615376</c:v>
                </c:pt>
                <c:pt idx="1141">
                  <c:v>4.5734615384615376</c:v>
                </c:pt>
                <c:pt idx="1142">
                  <c:v>4.5734615384615376</c:v>
                </c:pt>
                <c:pt idx="1143">
                  <c:v>4.5734615384615376</c:v>
                </c:pt>
                <c:pt idx="1144">
                  <c:v>4.5734615384615376</c:v>
                </c:pt>
                <c:pt idx="1145">
                  <c:v>4.5734615384615376</c:v>
                </c:pt>
                <c:pt idx="1146">
                  <c:v>4.5734615384615376</c:v>
                </c:pt>
                <c:pt idx="1147">
                  <c:v>4.5734615384615376</c:v>
                </c:pt>
                <c:pt idx="1148">
                  <c:v>4.5734615384615376</c:v>
                </c:pt>
                <c:pt idx="1149">
                  <c:v>4.5734615384615376</c:v>
                </c:pt>
                <c:pt idx="1150">
                  <c:v>4.5734615384615376</c:v>
                </c:pt>
                <c:pt idx="1151">
                  <c:v>4.5734615384615376</c:v>
                </c:pt>
                <c:pt idx="1152">
                  <c:v>4.5734615384615376</c:v>
                </c:pt>
                <c:pt idx="1153">
                  <c:v>4.5734615384615376</c:v>
                </c:pt>
                <c:pt idx="1154">
                  <c:v>4.5734615384615376</c:v>
                </c:pt>
                <c:pt idx="1155">
                  <c:v>4.5734615384615376</c:v>
                </c:pt>
                <c:pt idx="1156">
                  <c:v>4.5734615384615376</c:v>
                </c:pt>
                <c:pt idx="1157">
                  <c:v>4.5734615384615376</c:v>
                </c:pt>
                <c:pt idx="1158">
                  <c:v>4.5734615384615376</c:v>
                </c:pt>
                <c:pt idx="1159">
                  <c:v>4.5734615384615376</c:v>
                </c:pt>
                <c:pt idx="1160">
                  <c:v>4.6373076923076919</c:v>
                </c:pt>
                <c:pt idx="1161">
                  <c:v>4.6373076923076919</c:v>
                </c:pt>
                <c:pt idx="1162">
                  <c:v>4.6373076923076919</c:v>
                </c:pt>
                <c:pt idx="1163">
                  <c:v>4.6373076923076919</c:v>
                </c:pt>
                <c:pt idx="1164">
                  <c:v>4.6373076923076919</c:v>
                </c:pt>
                <c:pt idx="1165">
                  <c:v>4.6373076923076919</c:v>
                </c:pt>
                <c:pt idx="1166">
                  <c:v>4.6373076923076919</c:v>
                </c:pt>
                <c:pt idx="1167">
                  <c:v>4.6373076923076919</c:v>
                </c:pt>
                <c:pt idx="1168">
                  <c:v>4.6373076923076919</c:v>
                </c:pt>
                <c:pt idx="1169">
                  <c:v>4.6373076923076919</c:v>
                </c:pt>
                <c:pt idx="1170">
                  <c:v>4.6373076923076919</c:v>
                </c:pt>
                <c:pt idx="1171">
                  <c:v>4.6373076923076919</c:v>
                </c:pt>
                <c:pt idx="1172">
                  <c:v>4.6373076923076919</c:v>
                </c:pt>
                <c:pt idx="1173">
                  <c:v>4.6373076923076919</c:v>
                </c:pt>
                <c:pt idx="1174">
                  <c:v>4.6373076923076919</c:v>
                </c:pt>
                <c:pt idx="1175">
                  <c:v>4.6373076923076919</c:v>
                </c:pt>
                <c:pt idx="1176">
                  <c:v>4.6373076923076919</c:v>
                </c:pt>
                <c:pt idx="1177">
                  <c:v>4.6373076923076919</c:v>
                </c:pt>
                <c:pt idx="1178">
                  <c:v>4.6373076923076919</c:v>
                </c:pt>
                <c:pt idx="1179">
                  <c:v>4.6373076923076919</c:v>
                </c:pt>
                <c:pt idx="1180">
                  <c:v>4.6373076923076919</c:v>
                </c:pt>
                <c:pt idx="1181">
                  <c:v>4.6373076923076919</c:v>
                </c:pt>
                <c:pt idx="1182">
                  <c:v>4.6373076923076919</c:v>
                </c:pt>
                <c:pt idx="1183">
                  <c:v>4.6373076923076919</c:v>
                </c:pt>
                <c:pt idx="1184">
                  <c:v>4.6373076923076919</c:v>
                </c:pt>
                <c:pt idx="1185">
                  <c:v>4.6373076923076919</c:v>
                </c:pt>
                <c:pt idx="1186">
                  <c:v>4.6373076923076919</c:v>
                </c:pt>
                <c:pt idx="1187">
                  <c:v>4.6373076923076919</c:v>
                </c:pt>
                <c:pt idx="1188">
                  <c:v>4.6373076923076919</c:v>
                </c:pt>
                <c:pt idx="1189">
                  <c:v>4.6373076923076919</c:v>
                </c:pt>
                <c:pt idx="1190">
                  <c:v>4.6373076923076919</c:v>
                </c:pt>
                <c:pt idx="1191">
                  <c:v>4.6373076923076919</c:v>
                </c:pt>
                <c:pt idx="1192">
                  <c:v>4.6373076923076919</c:v>
                </c:pt>
                <c:pt idx="1193">
                  <c:v>4.6373076923076919</c:v>
                </c:pt>
                <c:pt idx="1194">
                  <c:v>4.6373076923076919</c:v>
                </c:pt>
                <c:pt idx="1195">
                  <c:v>4.6373076923076919</c:v>
                </c:pt>
                <c:pt idx="1196">
                  <c:v>4.6373076923076919</c:v>
                </c:pt>
                <c:pt idx="1197">
                  <c:v>4.6373076923076919</c:v>
                </c:pt>
                <c:pt idx="1198">
                  <c:v>4.6373076923076919</c:v>
                </c:pt>
                <c:pt idx="1199">
                  <c:v>4.6373076923076919</c:v>
                </c:pt>
                <c:pt idx="1200">
                  <c:v>4.7011538461538454</c:v>
                </c:pt>
                <c:pt idx="1201">
                  <c:v>4.7011538461538454</c:v>
                </c:pt>
                <c:pt idx="1202">
                  <c:v>4.7011538461538454</c:v>
                </c:pt>
                <c:pt idx="1203">
                  <c:v>4.7011538461538454</c:v>
                </c:pt>
                <c:pt idx="1204">
                  <c:v>4.7011538461538454</c:v>
                </c:pt>
                <c:pt idx="1205">
                  <c:v>4.7011538461538454</c:v>
                </c:pt>
                <c:pt idx="1206">
                  <c:v>4.7011538461538454</c:v>
                </c:pt>
                <c:pt idx="1207">
                  <c:v>4.7011538461538454</c:v>
                </c:pt>
                <c:pt idx="1208">
                  <c:v>4.7011538461538454</c:v>
                </c:pt>
                <c:pt idx="1209">
                  <c:v>4.7011538461538454</c:v>
                </c:pt>
                <c:pt idx="1210">
                  <c:v>4.7011538461538454</c:v>
                </c:pt>
                <c:pt idx="1211">
                  <c:v>4.7011538461538454</c:v>
                </c:pt>
                <c:pt idx="1212">
                  <c:v>4.7011538461538454</c:v>
                </c:pt>
                <c:pt idx="1213">
                  <c:v>4.7011538461538454</c:v>
                </c:pt>
                <c:pt idx="1214">
                  <c:v>4.7011538461538454</c:v>
                </c:pt>
                <c:pt idx="1215">
                  <c:v>4.7011538461538454</c:v>
                </c:pt>
                <c:pt idx="1216">
                  <c:v>4.7011538461538454</c:v>
                </c:pt>
                <c:pt idx="1217">
                  <c:v>4.7011538461538454</c:v>
                </c:pt>
                <c:pt idx="1218">
                  <c:v>4.7011538461538454</c:v>
                </c:pt>
                <c:pt idx="1219">
                  <c:v>4.7011538461538454</c:v>
                </c:pt>
                <c:pt idx="1220">
                  <c:v>4.7011538461538454</c:v>
                </c:pt>
                <c:pt idx="1221">
                  <c:v>4.7011538461538454</c:v>
                </c:pt>
                <c:pt idx="1222">
                  <c:v>4.7011538461538454</c:v>
                </c:pt>
                <c:pt idx="1223">
                  <c:v>4.7011538461538454</c:v>
                </c:pt>
                <c:pt idx="1224">
                  <c:v>4.7011538461538454</c:v>
                </c:pt>
                <c:pt idx="1225">
                  <c:v>4.7011538461538454</c:v>
                </c:pt>
                <c:pt idx="1226">
                  <c:v>4.7011538461538454</c:v>
                </c:pt>
                <c:pt idx="1227">
                  <c:v>4.7011538461538454</c:v>
                </c:pt>
                <c:pt idx="1228">
                  <c:v>4.7011538461538454</c:v>
                </c:pt>
                <c:pt idx="1229">
                  <c:v>4.7011538461538454</c:v>
                </c:pt>
                <c:pt idx="1230">
                  <c:v>4.7011538461538454</c:v>
                </c:pt>
                <c:pt idx="1231">
                  <c:v>4.7011538461538454</c:v>
                </c:pt>
                <c:pt idx="1232">
                  <c:v>4.7011538461538454</c:v>
                </c:pt>
                <c:pt idx="1233">
                  <c:v>4.7011538461538454</c:v>
                </c:pt>
                <c:pt idx="1234">
                  <c:v>4.7011538461538454</c:v>
                </c:pt>
                <c:pt idx="1235">
                  <c:v>4.7011538461538454</c:v>
                </c:pt>
                <c:pt idx="1236">
                  <c:v>4.7011538461538454</c:v>
                </c:pt>
                <c:pt idx="1237">
                  <c:v>4.7011538461538454</c:v>
                </c:pt>
                <c:pt idx="1238">
                  <c:v>4.7011538461538454</c:v>
                </c:pt>
                <c:pt idx="1239">
                  <c:v>4.7011538461538454</c:v>
                </c:pt>
                <c:pt idx="1240">
                  <c:v>4.7649999999999988</c:v>
                </c:pt>
                <c:pt idx="1241">
                  <c:v>4.7649999999999988</c:v>
                </c:pt>
                <c:pt idx="1242">
                  <c:v>4.7649999999999988</c:v>
                </c:pt>
                <c:pt idx="1243">
                  <c:v>4.7649999999999988</c:v>
                </c:pt>
                <c:pt idx="1244">
                  <c:v>4.7649999999999988</c:v>
                </c:pt>
                <c:pt idx="1245">
                  <c:v>4.7649999999999988</c:v>
                </c:pt>
                <c:pt idx="1246">
                  <c:v>4.7649999999999988</c:v>
                </c:pt>
                <c:pt idx="1247">
                  <c:v>4.7649999999999988</c:v>
                </c:pt>
                <c:pt idx="1248">
                  <c:v>4.7649999999999988</c:v>
                </c:pt>
                <c:pt idx="1249">
                  <c:v>4.7649999999999988</c:v>
                </c:pt>
                <c:pt idx="1250">
                  <c:v>4.7649999999999988</c:v>
                </c:pt>
                <c:pt idx="1251">
                  <c:v>4.7649999999999988</c:v>
                </c:pt>
                <c:pt idx="1252">
                  <c:v>4.7649999999999988</c:v>
                </c:pt>
                <c:pt idx="1253">
                  <c:v>4.7649999999999988</c:v>
                </c:pt>
                <c:pt idx="1254">
                  <c:v>4.7649999999999988</c:v>
                </c:pt>
                <c:pt idx="1255">
                  <c:v>4.7649999999999988</c:v>
                </c:pt>
                <c:pt idx="1256">
                  <c:v>4.7649999999999988</c:v>
                </c:pt>
                <c:pt idx="1257">
                  <c:v>4.7649999999999988</c:v>
                </c:pt>
                <c:pt idx="1258">
                  <c:v>4.7649999999999988</c:v>
                </c:pt>
                <c:pt idx="1259">
                  <c:v>4.7649999999999988</c:v>
                </c:pt>
                <c:pt idx="1260">
                  <c:v>4.7649999999999988</c:v>
                </c:pt>
                <c:pt idx="1261">
                  <c:v>4.7649999999999988</c:v>
                </c:pt>
                <c:pt idx="1262">
                  <c:v>4.7649999999999988</c:v>
                </c:pt>
                <c:pt idx="1263">
                  <c:v>4.7649999999999988</c:v>
                </c:pt>
                <c:pt idx="1264">
                  <c:v>4.7649999999999988</c:v>
                </c:pt>
                <c:pt idx="1265">
                  <c:v>4.7649999999999988</c:v>
                </c:pt>
                <c:pt idx="1266">
                  <c:v>4.7649999999999988</c:v>
                </c:pt>
                <c:pt idx="1267">
                  <c:v>4.7649999999999988</c:v>
                </c:pt>
                <c:pt idx="1268">
                  <c:v>4.7649999999999988</c:v>
                </c:pt>
                <c:pt idx="1269">
                  <c:v>4.7649999999999988</c:v>
                </c:pt>
                <c:pt idx="1270">
                  <c:v>4.7649999999999988</c:v>
                </c:pt>
                <c:pt idx="1271">
                  <c:v>4.7649999999999988</c:v>
                </c:pt>
                <c:pt idx="1272">
                  <c:v>4.7649999999999988</c:v>
                </c:pt>
                <c:pt idx="1273">
                  <c:v>4.7649999999999988</c:v>
                </c:pt>
                <c:pt idx="1274">
                  <c:v>4.7649999999999988</c:v>
                </c:pt>
                <c:pt idx="1275">
                  <c:v>4.7649999999999988</c:v>
                </c:pt>
                <c:pt idx="1276">
                  <c:v>4.7649999999999988</c:v>
                </c:pt>
                <c:pt idx="1277">
                  <c:v>4.7649999999999988</c:v>
                </c:pt>
                <c:pt idx="1278">
                  <c:v>4.7649999999999988</c:v>
                </c:pt>
                <c:pt idx="1279">
                  <c:v>4.7649999999999988</c:v>
                </c:pt>
                <c:pt idx="1280">
                  <c:v>4.8288461538461531</c:v>
                </c:pt>
                <c:pt idx="1281">
                  <c:v>4.8288461538461531</c:v>
                </c:pt>
                <c:pt idx="1282">
                  <c:v>4.8288461538461531</c:v>
                </c:pt>
                <c:pt idx="1283">
                  <c:v>4.8288461538461531</c:v>
                </c:pt>
                <c:pt idx="1284">
                  <c:v>4.8288461538461531</c:v>
                </c:pt>
                <c:pt idx="1285">
                  <c:v>4.8288461538461531</c:v>
                </c:pt>
                <c:pt idx="1286">
                  <c:v>4.8288461538461531</c:v>
                </c:pt>
                <c:pt idx="1287">
                  <c:v>4.8288461538461531</c:v>
                </c:pt>
                <c:pt idx="1288">
                  <c:v>4.8288461538461531</c:v>
                </c:pt>
                <c:pt idx="1289">
                  <c:v>4.8288461538461531</c:v>
                </c:pt>
                <c:pt idx="1290">
                  <c:v>4.8288461538461531</c:v>
                </c:pt>
                <c:pt idx="1291">
                  <c:v>4.8288461538461531</c:v>
                </c:pt>
                <c:pt idx="1292">
                  <c:v>4.8288461538461531</c:v>
                </c:pt>
                <c:pt idx="1293">
                  <c:v>4.8288461538461531</c:v>
                </c:pt>
                <c:pt idx="1294">
                  <c:v>4.8288461538461531</c:v>
                </c:pt>
                <c:pt idx="1295">
                  <c:v>4.8288461538461531</c:v>
                </c:pt>
                <c:pt idx="1296">
                  <c:v>4.8288461538461531</c:v>
                </c:pt>
                <c:pt idx="1297">
                  <c:v>4.8288461538461531</c:v>
                </c:pt>
                <c:pt idx="1298">
                  <c:v>4.8288461538461531</c:v>
                </c:pt>
                <c:pt idx="1299">
                  <c:v>4.8288461538461531</c:v>
                </c:pt>
                <c:pt idx="1300">
                  <c:v>4.8288461538461531</c:v>
                </c:pt>
                <c:pt idx="1301">
                  <c:v>4.8288461538461531</c:v>
                </c:pt>
                <c:pt idx="1302">
                  <c:v>4.8288461538461531</c:v>
                </c:pt>
                <c:pt idx="1303">
                  <c:v>4.8288461538461531</c:v>
                </c:pt>
                <c:pt idx="1304">
                  <c:v>4.8288461538461531</c:v>
                </c:pt>
                <c:pt idx="1305">
                  <c:v>4.8288461538461531</c:v>
                </c:pt>
                <c:pt idx="1306">
                  <c:v>4.8288461538461531</c:v>
                </c:pt>
                <c:pt idx="1307">
                  <c:v>4.8288461538461531</c:v>
                </c:pt>
                <c:pt idx="1308">
                  <c:v>4.8288461538461531</c:v>
                </c:pt>
                <c:pt idx="1309">
                  <c:v>4.8288461538461531</c:v>
                </c:pt>
                <c:pt idx="1310">
                  <c:v>4.8288461538461531</c:v>
                </c:pt>
                <c:pt idx="1311">
                  <c:v>4.8288461538461531</c:v>
                </c:pt>
                <c:pt idx="1312">
                  <c:v>4.8288461538461531</c:v>
                </c:pt>
                <c:pt idx="1313">
                  <c:v>4.8288461538461531</c:v>
                </c:pt>
                <c:pt idx="1314">
                  <c:v>4.8288461538461531</c:v>
                </c:pt>
                <c:pt idx="1315">
                  <c:v>4.8288461538461531</c:v>
                </c:pt>
                <c:pt idx="1316">
                  <c:v>4.8288461538461531</c:v>
                </c:pt>
                <c:pt idx="1317">
                  <c:v>4.8288461538461531</c:v>
                </c:pt>
                <c:pt idx="1318">
                  <c:v>4.8288461538461531</c:v>
                </c:pt>
                <c:pt idx="1319">
                  <c:v>4.8288461538461531</c:v>
                </c:pt>
                <c:pt idx="1320">
                  <c:v>4.8926923076923066</c:v>
                </c:pt>
                <c:pt idx="1321">
                  <c:v>4.8926923076923066</c:v>
                </c:pt>
                <c:pt idx="1322">
                  <c:v>4.8926923076923066</c:v>
                </c:pt>
                <c:pt idx="1323">
                  <c:v>4.8926923076923066</c:v>
                </c:pt>
                <c:pt idx="1324">
                  <c:v>4.8926923076923066</c:v>
                </c:pt>
                <c:pt idx="1325">
                  <c:v>4.8926923076923066</c:v>
                </c:pt>
                <c:pt idx="1326">
                  <c:v>4.8926923076923066</c:v>
                </c:pt>
                <c:pt idx="1327">
                  <c:v>4.8926923076923066</c:v>
                </c:pt>
                <c:pt idx="1328">
                  <c:v>4.8926923076923066</c:v>
                </c:pt>
                <c:pt idx="1329">
                  <c:v>4.8926923076923066</c:v>
                </c:pt>
                <c:pt idx="1330">
                  <c:v>4.8926923076923066</c:v>
                </c:pt>
                <c:pt idx="1331">
                  <c:v>4.8926923076923066</c:v>
                </c:pt>
                <c:pt idx="1332">
                  <c:v>4.8926923076923066</c:v>
                </c:pt>
                <c:pt idx="1333">
                  <c:v>4.8926923076923066</c:v>
                </c:pt>
                <c:pt idx="1334">
                  <c:v>4.8926923076923066</c:v>
                </c:pt>
                <c:pt idx="1335">
                  <c:v>4.8926923076923066</c:v>
                </c:pt>
                <c:pt idx="1336">
                  <c:v>4.8926923076923066</c:v>
                </c:pt>
                <c:pt idx="1337">
                  <c:v>4.8926923076923066</c:v>
                </c:pt>
                <c:pt idx="1338">
                  <c:v>4.8926923076923066</c:v>
                </c:pt>
                <c:pt idx="1339">
                  <c:v>4.8926923076923066</c:v>
                </c:pt>
                <c:pt idx="1340">
                  <c:v>4.8926923076923066</c:v>
                </c:pt>
                <c:pt idx="1341">
                  <c:v>4.8926923076923066</c:v>
                </c:pt>
                <c:pt idx="1342">
                  <c:v>4.8926923076923066</c:v>
                </c:pt>
                <c:pt idx="1343">
                  <c:v>4.8926923076923066</c:v>
                </c:pt>
                <c:pt idx="1344">
                  <c:v>4.8926923076923066</c:v>
                </c:pt>
                <c:pt idx="1345">
                  <c:v>4.8926923076923066</c:v>
                </c:pt>
                <c:pt idx="1346">
                  <c:v>4.8926923076923066</c:v>
                </c:pt>
                <c:pt idx="1347">
                  <c:v>4.8926923076923066</c:v>
                </c:pt>
                <c:pt idx="1348">
                  <c:v>4.8926923076923066</c:v>
                </c:pt>
                <c:pt idx="1349">
                  <c:v>4.8926923076923066</c:v>
                </c:pt>
                <c:pt idx="1350">
                  <c:v>4.8926923076923066</c:v>
                </c:pt>
                <c:pt idx="1351">
                  <c:v>4.8926923076923066</c:v>
                </c:pt>
                <c:pt idx="1352">
                  <c:v>4.8926923076923066</c:v>
                </c:pt>
                <c:pt idx="1353">
                  <c:v>4.8926923076923066</c:v>
                </c:pt>
                <c:pt idx="1354">
                  <c:v>4.8926923076923066</c:v>
                </c:pt>
                <c:pt idx="1355">
                  <c:v>4.8926923076923066</c:v>
                </c:pt>
                <c:pt idx="1356">
                  <c:v>4.8926923076923066</c:v>
                </c:pt>
                <c:pt idx="1357">
                  <c:v>4.8926923076923066</c:v>
                </c:pt>
                <c:pt idx="1358">
                  <c:v>4.8926923076923066</c:v>
                </c:pt>
                <c:pt idx="1359">
                  <c:v>4.8926923076923066</c:v>
                </c:pt>
                <c:pt idx="1360">
                  <c:v>4.9565384615384609</c:v>
                </c:pt>
                <c:pt idx="1361">
                  <c:v>4.9565384615384609</c:v>
                </c:pt>
                <c:pt idx="1362">
                  <c:v>4.9565384615384609</c:v>
                </c:pt>
                <c:pt idx="1363">
                  <c:v>4.9565384615384609</c:v>
                </c:pt>
                <c:pt idx="1364">
                  <c:v>4.9565384615384609</c:v>
                </c:pt>
                <c:pt idx="1365">
                  <c:v>4.9565384615384609</c:v>
                </c:pt>
                <c:pt idx="1366">
                  <c:v>4.9565384615384609</c:v>
                </c:pt>
                <c:pt idx="1367">
                  <c:v>4.9565384615384609</c:v>
                </c:pt>
                <c:pt idx="1368">
                  <c:v>4.9565384615384609</c:v>
                </c:pt>
                <c:pt idx="1369">
                  <c:v>4.9565384615384609</c:v>
                </c:pt>
                <c:pt idx="1370">
                  <c:v>4.9565384615384609</c:v>
                </c:pt>
                <c:pt idx="1371">
                  <c:v>4.9565384615384609</c:v>
                </c:pt>
                <c:pt idx="1372">
                  <c:v>4.9565384615384609</c:v>
                </c:pt>
                <c:pt idx="1373">
                  <c:v>4.9565384615384609</c:v>
                </c:pt>
                <c:pt idx="1374">
                  <c:v>4.9565384615384609</c:v>
                </c:pt>
                <c:pt idx="1375">
                  <c:v>4.9565384615384609</c:v>
                </c:pt>
                <c:pt idx="1376">
                  <c:v>4.9565384615384609</c:v>
                </c:pt>
                <c:pt idx="1377">
                  <c:v>4.9565384615384609</c:v>
                </c:pt>
                <c:pt idx="1378">
                  <c:v>4.9565384615384609</c:v>
                </c:pt>
                <c:pt idx="1379">
                  <c:v>4.9565384615384609</c:v>
                </c:pt>
                <c:pt idx="1380">
                  <c:v>4.9565384615384609</c:v>
                </c:pt>
                <c:pt idx="1381">
                  <c:v>4.9565384615384609</c:v>
                </c:pt>
                <c:pt idx="1382">
                  <c:v>4.9565384615384609</c:v>
                </c:pt>
                <c:pt idx="1383">
                  <c:v>4.9565384615384609</c:v>
                </c:pt>
                <c:pt idx="1384">
                  <c:v>4.9565384615384609</c:v>
                </c:pt>
                <c:pt idx="1385">
                  <c:v>4.9565384615384609</c:v>
                </c:pt>
                <c:pt idx="1386">
                  <c:v>4.9565384615384609</c:v>
                </c:pt>
                <c:pt idx="1387">
                  <c:v>4.9565384615384609</c:v>
                </c:pt>
                <c:pt idx="1388">
                  <c:v>4.9565384615384609</c:v>
                </c:pt>
                <c:pt idx="1389">
                  <c:v>4.9565384615384609</c:v>
                </c:pt>
                <c:pt idx="1390">
                  <c:v>4.9565384615384609</c:v>
                </c:pt>
                <c:pt idx="1391">
                  <c:v>4.9565384615384609</c:v>
                </c:pt>
                <c:pt idx="1392">
                  <c:v>4.9565384615384609</c:v>
                </c:pt>
                <c:pt idx="1393">
                  <c:v>4.9565384615384609</c:v>
                </c:pt>
                <c:pt idx="1394">
                  <c:v>4.9565384615384609</c:v>
                </c:pt>
                <c:pt idx="1395">
                  <c:v>4.9565384615384609</c:v>
                </c:pt>
                <c:pt idx="1396">
                  <c:v>4.9565384615384609</c:v>
                </c:pt>
                <c:pt idx="1397">
                  <c:v>4.9565384615384609</c:v>
                </c:pt>
                <c:pt idx="1398">
                  <c:v>4.9565384615384609</c:v>
                </c:pt>
                <c:pt idx="1399">
                  <c:v>4.9565384615384609</c:v>
                </c:pt>
                <c:pt idx="1400">
                  <c:v>5.0203846153846143</c:v>
                </c:pt>
                <c:pt idx="1401">
                  <c:v>5.0203846153846143</c:v>
                </c:pt>
                <c:pt idx="1402">
                  <c:v>5.0203846153846143</c:v>
                </c:pt>
                <c:pt idx="1403">
                  <c:v>5.0203846153846143</c:v>
                </c:pt>
                <c:pt idx="1404">
                  <c:v>5.0203846153846143</c:v>
                </c:pt>
                <c:pt idx="1405">
                  <c:v>5.0203846153846143</c:v>
                </c:pt>
                <c:pt idx="1406">
                  <c:v>5.0203846153846143</c:v>
                </c:pt>
                <c:pt idx="1407">
                  <c:v>5.0203846153846143</c:v>
                </c:pt>
                <c:pt idx="1408">
                  <c:v>5.0203846153846143</c:v>
                </c:pt>
                <c:pt idx="1409">
                  <c:v>5.0203846153846143</c:v>
                </c:pt>
                <c:pt idx="1410">
                  <c:v>5.0203846153846143</c:v>
                </c:pt>
                <c:pt idx="1411">
                  <c:v>5.0203846153846143</c:v>
                </c:pt>
                <c:pt idx="1412">
                  <c:v>5.0203846153846143</c:v>
                </c:pt>
                <c:pt idx="1413">
                  <c:v>5.0203846153846143</c:v>
                </c:pt>
                <c:pt idx="1414">
                  <c:v>5.0203846153846143</c:v>
                </c:pt>
                <c:pt idx="1415">
                  <c:v>5.0203846153846143</c:v>
                </c:pt>
                <c:pt idx="1416">
                  <c:v>5.0203846153846143</c:v>
                </c:pt>
                <c:pt idx="1417">
                  <c:v>5.0203846153846143</c:v>
                </c:pt>
                <c:pt idx="1418">
                  <c:v>5.0203846153846143</c:v>
                </c:pt>
                <c:pt idx="1419">
                  <c:v>5.0203846153846143</c:v>
                </c:pt>
                <c:pt idx="1420">
                  <c:v>5.0203846153846143</c:v>
                </c:pt>
                <c:pt idx="1421">
                  <c:v>5.0203846153846143</c:v>
                </c:pt>
                <c:pt idx="1422">
                  <c:v>5.0203846153846143</c:v>
                </c:pt>
                <c:pt idx="1423">
                  <c:v>5.0203846153846143</c:v>
                </c:pt>
                <c:pt idx="1424">
                  <c:v>5.0203846153846143</c:v>
                </c:pt>
                <c:pt idx="1425">
                  <c:v>5.0203846153846143</c:v>
                </c:pt>
                <c:pt idx="1426">
                  <c:v>5.0203846153846143</c:v>
                </c:pt>
                <c:pt idx="1427">
                  <c:v>5.0203846153846143</c:v>
                </c:pt>
                <c:pt idx="1428">
                  <c:v>5.0203846153846143</c:v>
                </c:pt>
                <c:pt idx="1429">
                  <c:v>5.0203846153846143</c:v>
                </c:pt>
                <c:pt idx="1430">
                  <c:v>5.0203846153846143</c:v>
                </c:pt>
                <c:pt idx="1431">
                  <c:v>5.0203846153846143</c:v>
                </c:pt>
                <c:pt idx="1432">
                  <c:v>5.0203846153846143</c:v>
                </c:pt>
                <c:pt idx="1433">
                  <c:v>5.0203846153846143</c:v>
                </c:pt>
                <c:pt idx="1434">
                  <c:v>5.0203846153846143</c:v>
                </c:pt>
                <c:pt idx="1435">
                  <c:v>5.0203846153846143</c:v>
                </c:pt>
                <c:pt idx="1436">
                  <c:v>5.0203846153846143</c:v>
                </c:pt>
                <c:pt idx="1437">
                  <c:v>5.0203846153846143</c:v>
                </c:pt>
                <c:pt idx="1438">
                  <c:v>5.0203846153846143</c:v>
                </c:pt>
                <c:pt idx="1439">
                  <c:v>5.0203846153846143</c:v>
                </c:pt>
                <c:pt idx="1440">
                  <c:v>5.0842307692307687</c:v>
                </c:pt>
                <c:pt idx="1441">
                  <c:v>5.0842307692307687</c:v>
                </c:pt>
                <c:pt idx="1442">
                  <c:v>5.0842307692307687</c:v>
                </c:pt>
                <c:pt idx="1443">
                  <c:v>5.0842307692307687</c:v>
                </c:pt>
                <c:pt idx="1444">
                  <c:v>5.0842307692307687</c:v>
                </c:pt>
                <c:pt idx="1445">
                  <c:v>5.0842307692307687</c:v>
                </c:pt>
                <c:pt idx="1446">
                  <c:v>5.0842307692307687</c:v>
                </c:pt>
                <c:pt idx="1447">
                  <c:v>5.0842307692307687</c:v>
                </c:pt>
                <c:pt idx="1448">
                  <c:v>5.0842307692307687</c:v>
                </c:pt>
                <c:pt idx="1449">
                  <c:v>5.0842307692307687</c:v>
                </c:pt>
                <c:pt idx="1450">
                  <c:v>5.0842307692307687</c:v>
                </c:pt>
                <c:pt idx="1451">
                  <c:v>5.0842307692307687</c:v>
                </c:pt>
                <c:pt idx="1452">
                  <c:v>5.0842307692307687</c:v>
                </c:pt>
                <c:pt idx="1453">
                  <c:v>5.0842307692307687</c:v>
                </c:pt>
                <c:pt idx="1454">
                  <c:v>5.0842307692307687</c:v>
                </c:pt>
                <c:pt idx="1455">
                  <c:v>5.0842307692307687</c:v>
                </c:pt>
                <c:pt idx="1456">
                  <c:v>5.0842307692307687</c:v>
                </c:pt>
                <c:pt idx="1457">
                  <c:v>5.0842307692307687</c:v>
                </c:pt>
                <c:pt idx="1458">
                  <c:v>5.0842307692307687</c:v>
                </c:pt>
                <c:pt idx="1459">
                  <c:v>5.0842307692307687</c:v>
                </c:pt>
                <c:pt idx="1460">
                  <c:v>5.0842307692307687</c:v>
                </c:pt>
                <c:pt idx="1461">
                  <c:v>5.0842307692307687</c:v>
                </c:pt>
                <c:pt idx="1462">
                  <c:v>5.0842307692307687</c:v>
                </c:pt>
                <c:pt idx="1463">
                  <c:v>5.0842307692307687</c:v>
                </c:pt>
                <c:pt idx="1464">
                  <c:v>5.0842307692307687</c:v>
                </c:pt>
                <c:pt idx="1465">
                  <c:v>5.0842307692307687</c:v>
                </c:pt>
                <c:pt idx="1466">
                  <c:v>5.0842307692307687</c:v>
                </c:pt>
                <c:pt idx="1467">
                  <c:v>5.0842307692307687</c:v>
                </c:pt>
                <c:pt idx="1468">
                  <c:v>5.0842307692307687</c:v>
                </c:pt>
                <c:pt idx="1469">
                  <c:v>5.0842307692307687</c:v>
                </c:pt>
                <c:pt idx="1470">
                  <c:v>5.0842307692307687</c:v>
                </c:pt>
                <c:pt idx="1471">
                  <c:v>5.0842307692307687</c:v>
                </c:pt>
                <c:pt idx="1472">
                  <c:v>5.0842307692307687</c:v>
                </c:pt>
                <c:pt idx="1473">
                  <c:v>5.0842307692307687</c:v>
                </c:pt>
                <c:pt idx="1474">
                  <c:v>5.0842307692307687</c:v>
                </c:pt>
                <c:pt idx="1475">
                  <c:v>5.0842307692307687</c:v>
                </c:pt>
                <c:pt idx="1476">
                  <c:v>5.0842307692307687</c:v>
                </c:pt>
                <c:pt idx="1477">
                  <c:v>5.0842307692307687</c:v>
                </c:pt>
                <c:pt idx="1478">
                  <c:v>5.0842307692307687</c:v>
                </c:pt>
                <c:pt idx="1479">
                  <c:v>5.0842307692307687</c:v>
                </c:pt>
                <c:pt idx="1480">
                  <c:v>5.1480769230769221</c:v>
                </c:pt>
                <c:pt idx="1481">
                  <c:v>5.1480769230769221</c:v>
                </c:pt>
                <c:pt idx="1482">
                  <c:v>5.1480769230769221</c:v>
                </c:pt>
                <c:pt idx="1483">
                  <c:v>5.1480769230769221</c:v>
                </c:pt>
                <c:pt idx="1484">
                  <c:v>5.1480769230769221</c:v>
                </c:pt>
                <c:pt idx="1485">
                  <c:v>5.1480769230769221</c:v>
                </c:pt>
                <c:pt idx="1486">
                  <c:v>5.1480769230769221</c:v>
                </c:pt>
                <c:pt idx="1487">
                  <c:v>5.1480769230769221</c:v>
                </c:pt>
                <c:pt idx="1488">
                  <c:v>5.1480769230769221</c:v>
                </c:pt>
                <c:pt idx="1489">
                  <c:v>5.1480769230769221</c:v>
                </c:pt>
                <c:pt idx="1490">
                  <c:v>5.1480769230769221</c:v>
                </c:pt>
                <c:pt idx="1491">
                  <c:v>5.1480769230769221</c:v>
                </c:pt>
                <c:pt idx="1492">
                  <c:v>5.1480769230769221</c:v>
                </c:pt>
                <c:pt idx="1493">
                  <c:v>5.1480769230769221</c:v>
                </c:pt>
                <c:pt idx="1494">
                  <c:v>5.1480769230769221</c:v>
                </c:pt>
                <c:pt idx="1495">
                  <c:v>5.1480769230769221</c:v>
                </c:pt>
                <c:pt idx="1496">
                  <c:v>5.1480769230769221</c:v>
                </c:pt>
                <c:pt idx="1497">
                  <c:v>5.1480769230769221</c:v>
                </c:pt>
                <c:pt idx="1498">
                  <c:v>5.1480769230769221</c:v>
                </c:pt>
                <c:pt idx="1499">
                  <c:v>5.1480769230769221</c:v>
                </c:pt>
                <c:pt idx="1500">
                  <c:v>5.1480769230769221</c:v>
                </c:pt>
                <c:pt idx="1501">
                  <c:v>5.1480769230769221</c:v>
                </c:pt>
                <c:pt idx="1502">
                  <c:v>5.1480769230769221</c:v>
                </c:pt>
                <c:pt idx="1503">
                  <c:v>5.1480769230769221</c:v>
                </c:pt>
                <c:pt idx="1504">
                  <c:v>5.1480769230769221</c:v>
                </c:pt>
                <c:pt idx="1505">
                  <c:v>5.1480769230769221</c:v>
                </c:pt>
                <c:pt idx="1506">
                  <c:v>5.1480769230769221</c:v>
                </c:pt>
                <c:pt idx="1507">
                  <c:v>5.1480769230769221</c:v>
                </c:pt>
                <c:pt idx="1508">
                  <c:v>5.1480769230769221</c:v>
                </c:pt>
                <c:pt idx="1509">
                  <c:v>5.1480769230769221</c:v>
                </c:pt>
                <c:pt idx="1510">
                  <c:v>5.1480769230769221</c:v>
                </c:pt>
                <c:pt idx="1511">
                  <c:v>5.1480769230769221</c:v>
                </c:pt>
                <c:pt idx="1512">
                  <c:v>5.1480769230769221</c:v>
                </c:pt>
                <c:pt idx="1513">
                  <c:v>5.1480769230769221</c:v>
                </c:pt>
                <c:pt idx="1514">
                  <c:v>5.1480769230769221</c:v>
                </c:pt>
                <c:pt idx="1515">
                  <c:v>5.1480769230769221</c:v>
                </c:pt>
                <c:pt idx="1516">
                  <c:v>5.1480769230769221</c:v>
                </c:pt>
                <c:pt idx="1517">
                  <c:v>5.1480769230769221</c:v>
                </c:pt>
                <c:pt idx="1518">
                  <c:v>5.1480769230769221</c:v>
                </c:pt>
                <c:pt idx="1519">
                  <c:v>5.1480769230769221</c:v>
                </c:pt>
                <c:pt idx="1520">
                  <c:v>5.2119230769230764</c:v>
                </c:pt>
                <c:pt idx="1521">
                  <c:v>5.2119230769230764</c:v>
                </c:pt>
                <c:pt idx="1522">
                  <c:v>5.2119230769230764</c:v>
                </c:pt>
                <c:pt idx="1523">
                  <c:v>5.2119230769230764</c:v>
                </c:pt>
                <c:pt idx="1524">
                  <c:v>5.2119230769230764</c:v>
                </c:pt>
                <c:pt idx="1525">
                  <c:v>5.2119230769230764</c:v>
                </c:pt>
                <c:pt idx="1526">
                  <c:v>5.2119230769230764</c:v>
                </c:pt>
                <c:pt idx="1527">
                  <c:v>5.2119230769230764</c:v>
                </c:pt>
                <c:pt idx="1528">
                  <c:v>5.2119230769230764</c:v>
                </c:pt>
                <c:pt idx="1529">
                  <c:v>5.2119230769230764</c:v>
                </c:pt>
                <c:pt idx="1530">
                  <c:v>5.2119230769230764</c:v>
                </c:pt>
                <c:pt idx="1531">
                  <c:v>5.2119230769230764</c:v>
                </c:pt>
                <c:pt idx="1532">
                  <c:v>5.2119230769230764</c:v>
                </c:pt>
                <c:pt idx="1533">
                  <c:v>5.2119230769230764</c:v>
                </c:pt>
                <c:pt idx="1534">
                  <c:v>5.2119230769230764</c:v>
                </c:pt>
                <c:pt idx="1535">
                  <c:v>5.2119230769230764</c:v>
                </c:pt>
                <c:pt idx="1536">
                  <c:v>5.2119230769230764</c:v>
                </c:pt>
                <c:pt idx="1537">
                  <c:v>5.2119230769230764</c:v>
                </c:pt>
                <c:pt idx="1538">
                  <c:v>5.2119230769230764</c:v>
                </c:pt>
                <c:pt idx="1539">
                  <c:v>5.2119230769230764</c:v>
                </c:pt>
                <c:pt idx="1540">
                  <c:v>5.2119230769230764</c:v>
                </c:pt>
                <c:pt idx="1541">
                  <c:v>5.2119230769230764</c:v>
                </c:pt>
                <c:pt idx="1542">
                  <c:v>5.2119230769230764</c:v>
                </c:pt>
                <c:pt idx="1543">
                  <c:v>5.2119230769230764</c:v>
                </c:pt>
                <c:pt idx="1544">
                  <c:v>5.2119230769230764</c:v>
                </c:pt>
                <c:pt idx="1545">
                  <c:v>5.2119230769230764</c:v>
                </c:pt>
                <c:pt idx="1546">
                  <c:v>5.2119230769230764</c:v>
                </c:pt>
                <c:pt idx="1547">
                  <c:v>5.2119230769230764</c:v>
                </c:pt>
                <c:pt idx="1548">
                  <c:v>5.2119230769230764</c:v>
                </c:pt>
                <c:pt idx="1549">
                  <c:v>5.2119230769230764</c:v>
                </c:pt>
                <c:pt idx="1550">
                  <c:v>5.2119230769230764</c:v>
                </c:pt>
                <c:pt idx="1551">
                  <c:v>5.2119230769230764</c:v>
                </c:pt>
                <c:pt idx="1552">
                  <c:v>5.2119230769230764</c:v>
                </c:pt>
                <c:pt idx="1553">
                  <c:v>5.2119230769230764</c:v>
                </c:pt>
                <c:pt idx="1554">
                  <c:v>5.2119230769230764</c:v>
                </c:pt>
                <c:pt idx="1555">
                  <c:v>5.2119230769230764</c:v>
                </c:pt>
                <c:pt idx="1556">
                  <c:v>5.2119230769230764</c:v>
                </c:pt>
                <c:pt idx="1557">
                  <c:v>5.2119230769230764</c:v>
                </c:pt>
                <c:pt idx="1558">
                  <c:v>5.2119230769230764</c:v>
                </c:pt>
                <c:pt idx="1559">
                  <c:v>5.2119230769230764</c:v>
                </c:pt>
                <c:pt idx="1560">
                  <c:v>5.2757692307692299</c:v>
                </c:pt>
                <c:pt idx="1561">
                  <c:v>5.2757692307692299</c:v>
                </c:pt>
                <c:pt idx="1562">
                  <c:v>5.2757692307692299</c:v>
                </c:pt>
                <c:pt idx="1563">
                  <c:v>5.2757692307692299</c:v>
                </c:pt>
                <c:pt idx="1564">
                  <c:v>5.2757692307692299</c:v>
                </c:pt>
                <c:pt idx="1565">
                  <c:v>5.2757692307692299</c:v>
                </c:pt>
                <c:pt idx="1566">
                  <c:v>5.2757692307692299</c:v>
                </c:pt>
                <c:pt idx="1567">
                  <c:v>5.2757692307692299</c:v>
                </c:pt>
                <c:pt idx="1568">
                  <c:v>5.2757692307692299</c:v>
                </c:pt>
                <c:pt idx="1569">
                  <c:v>5.2757692307692299</c:v>
                </c:pt>
                <c:pt idx="1570">
                  <c:v>5.2757692307692299</c:v>
                </c:pt>
                <c:pt idx="1571">
                  <c:v>5.2757692307692299</c:v>
                </c:pt>
                <c:pt idx="1572">
                  <c:v>5.2757692307692299</c:v>
                </c:pt>
                <c:pt idx="1573">
                  <c:v>5.2757692307692299</c:v>
                </c:pt>
                <c:pt idx="1574">
                  <c:v>5.2757692307692299</c:v>
                </c:pt>
                <c:pt idx="1575">
                  <c:v>5.2757692307692299</c:v>
                </c:pt>
                <c:pt idx="1576">
                  <c:v>5.2757692307692299</c:v>
                </c:pt>
                <c:pt idx="1577">
                  <c:v>5.2757692307692299</c:v>
                </c:pt>
                <c:pt idx="1578">
                  <c:v>5.2757692307692299</c:v>
                </c:pt>
                <c:pt idx="1579">
                  <c:v>5.2757692307692299</c:v>
                </c:pt>
                <c:pt idx="1580">
                  <c:v>5.2757692307692299</c:v>
                </c:pt>
                <c:pt idx="1581">
                  <c:v>5.2757692307692299</c:v>
                </c:pt>
                <c:pt idx="1582">
                  <c:v>5.2757692307692299</c:v>
                </c:pt>
                <c:pt idx="1583">
                  <c:v>5.2757692307692299</c:v>
                </c:pt>
                <c:pt idx="1584">
                  <c:v>5.2757692307692299</c:v>
                </c:pt>
                <c:pt idx="1585">
                  <c:v>5.2757692307692299</c:v>
                </c:pt>
                <c:pt idx="1586">
                  <c:v>5.2757692307692299</c:v>
                </c:pt>
                <c:pt idx="1587">
                  <c:v>5.2757692307692299</c:v>
                </c:pt>
                <c:pt idx="1588">
                  <c:v>5.2757692307692299</c:v>
                </c:pt>
                <c:pt idx="1589">
                  <c:v>5.2757692307692299</c:v>
                </c:pt>
                <c:pt idx="1590">
                  <c:v>5.2757692307692299</c:v>
                </c:pt>
                <c:pt idx="1591">
                  <c:v>5.2757692307692299</c:v>
                </c:pt>
                <c:pt idx="1592">
                  <c:v>5.2757692307692299</c:v>
                </c:pt>
                <c:pt idx="1593">
                  <c:v>5.2757692307692299</c:v>
                </c:pt>
                <c:pt idx="1594">
                  <c:v>5.2757692307692299</c:v>
                </c:pt>
                <c:pt idx="1595">
                  <c:v>5.2757692307692299</c:v>
                </c:pt>
                <c:pt idx="1596">
                  <c:v>5.2757692307692299</c:v>
                </c:pt>
                <c:pt idx="1597">
                  <c:v>5.2757692307692299</c:v>
                </c:pt>
                <c:pt idx="1598">
                  <c:v>5.2757692307692299</c:v>
                </c:pt>
                <c:pt idx="1599">
                  <c:v>5.2757692307692299</c:v>
                </c:pt>
              </c:numCache>
            </c:numRef>
          </c:xVal>
          <c:yVal>
            <c:numRef>
              <c:f>Univariate!UV_Profile_BETA_S2_NLL</c:f>
              <c:numCache>
                <c:formatCode>0.0E+00</c:formatCode>
                <c:ptCount val="1600"/>
                <c:pt idx="0">
                  <c:v>10807.44209900683</c:v>
                </c:pt>
                <c:pt idx="1">
                  <c:v>10779.697600102634</c:v>
                </c:pt>
                <c:pt idx="2">
                  <c:v>10759.361540352902</c:v>
                </c:pt>
                <c:pt idx="3">
                  <c:v>10745.950236204706</c:v>
                </c:pt>
                <c:pt idx="4">
                  <c:v>10739.028405410045</c:v>
                </c:pt>
                <c:pt idx="5">
                  <c:v>10738.202695949132</c:v>
                </c:pt>
                <c:pt idx="6">
                  <c:v>10743.116284393533</c:v>
                </c:pt>
                <c:pt idx="7">
                  <c:v>10753.444335653259</c:v>
                </c:pt>
                <c:pt idx="8">
                  <c:v>10768.890162167068</c:v>
                </c:pt>
                <c:pt idx="9">
                  <c:v>10789.181955329926</c:v>
                </c:pt>
                <c:pt idx="10">
                  <c:v>10814.069988380423</c:v>
                </c:pt>
                <c:pt idx="11">
                  <c:v>10843.324210271112</c:v>
                </c:pt>
                <c:pt idx="12">
                  <c:v>10876.732165775595</c:v>
                </c:pt>
                <c:pt idx="13">
                  <c:v>10914.097189376975</c:v>
                </c:pt>
                <c:pt idx="14">
                  <c:v>10955.236830161073</c:v>
                </c:pt>
                <c:pt idx="15">
                  <c:v>10999.98147261445</c:v>
                </c:pt>
                <c:pt idx="16">
                  <c:v>11048.173124358378</c:v>
                </c:pt>
                <c:pt idx="17">
                  <c:v>11099.664346779044</c:v>
                </c:pt>
                <c:pt idx="18">
                  <c:v>11154.317308500145</c:v>
                </c:pt>
                <c:pt idx="19">
                  <c:v>11212.002944887305</c:v>
                </c:pt>
                <c:pt idx="20">
                  <c:v>11272.6002094264</c:v>
                </c:pt>
                <c:pt idx="21">
                  <c:v>11335.99540499911</c:v>
                </c:pt>
                <c:pt idx="22">
                  <c:v>11402.081584881707</c:v>
                </c:pt>
                <c:pt idx="23">
                  <c:v>11470.758014789682</c:v>
                </c:pt>
                <c:pt idx="24">
                  <c:v>11541.929688538901</c:v>
                </c:pt>
                <c:pt idx="25">
                  <c:v>11615.506890939752</c:v>
                </c:pt>
                <c:pt idx="26">
                  <c:v>11691.404802419809</c:v>
                </c:pt>
                <c:pt idx="27">
                  <c:v>11769.543140613205</c:v>
                </c:pt>
                <c:pt idx="28">
                  <c:v>11849.845834783859</c:v>
                </c:pt>
                <c:pt idx="29">
                  <c:v>11932.24072948524</c:v>
                </c:pt>
                <c:pt idx="30">
                  <c:v>12016.659314315642</c:v>
                </c:pt>
                <c:pt idx="31">
                  <c:v>12103.036477019461</c:v>
                </c:pt>
                <c:pt idx="32">
                  <c:v>12191.310277520628</c:v>
                </c:pt>
                <c:pt idx="33">
                  <c:v>12281.42174076399</c:v>
                </c:pt>
                <c:pt idx="34">
                  <c:v>12373.314666490289</c:v>
                </c:pt>
                <c:pt idx="35">
                  <c:v>12466.935454287488</c:v>
                </c:pt>
                <c:pt idx="36">
                  <c:v>12562.232942449085</c:v>
                </c:pt>
                <c:pt idx="37">
                  <c:v>12659.158259334425</c:v>
                </c:pt>
                <c:pt idx="38">
                  <c:v>12757.664686069083</c:v>
                </c:pt>
                <c:pt idx="39">
                  <c:v>12857.707529548865</c:v>
                </c:pt>
                <c:pt idx="40">
                  <c:v>10813.275347386279</c:v>
                </c:pt>
                <c:pt idx="41">
                  <c:v>10782.454308430868</c:v>
                </c:pt>
                <c:pt idx="42">
                  <c:v>10759.091265503212</c:v>
                </c:pt>
                <c:pt idx="43">
                  <c:v>10742.700971379736</c:v>
                </c:pt>
                <c:pt idx="44">
                  <c:v>10732.846652672621</c:v>
                </c:pt>
                <c:pt idx="45">
                  <c:v>10729.133534354225</c:v>
                </c:pt>
                <c:pt idx="46">
                  <c:v>10731.203434048492</c:v>
                </c:pt>
                <c:pt idx="47">
                  <c:v>10738.730218004857</c:v>
                </c:pt>
                <c:pt idx="48">
                  <c:v>10751.41595678816</c:v>
                </c:pt>
                <c:pt idx="49">
                  <c:v>10768.98765345516</c:v>
                </c:pt>
                <c:pt idx="50">
                  <c:v>10791.194443419579</c:v>
                </c:pt>
                <c:pt idx="51">
                  <c:v>10817.805185509716</c:v>
                </c:pt>
                <c:pt idx="52">
                  <c:v>10848.606379455112</c:v>
                </c:pt>
                <c:pt idx="53">
                  <c:v>10883.400357331626</c:v>
                </c:pt>
                <c:pt idx="54">
                  <c:v>10922.00370617402</c:v>
                </c:pt>
                <c:pt idx="55">
                  <c:v>10964.245886643323</c:v>
                </c:pt>
                <c:pt idx="56">
                  <c:v>11009.968018768568</c:v>
                </c:pt>
                <c:pt idx="57">
                  <c:v>11059.021810712433</c:v>
                </c:pt>
                <c:pt idx="58">
                  <c:v>11111.268610497376</c:v>
                </c:pt>
                <c:pt idx="59">
                  <c:v>11166.578563872814</c:v>
                </c:pt>
                <c:pt idx="60">
                  <c:v>11224.829864157347</c:v>
                </c:pt>
                <c:pt idx="61">
                  <c:v>11285.908082071976</c:v>
                </c:pt>
                <c:pt idx="62">
                  <c:v>11349.705565383618</c:v>
                </c:pt>
                <c:pt idx="63">
                  <c:v>11416.120899675125</c:v>
                </c:pt>
                <c:pt idx="64">
                  <c:v>11485.058422807055</c:v>
                </c:pt>
                <c:pt idx="65">
                  <c:v>11556.427786682218</c:v>
                </c:pt>
                <c:pt idx="66">
                  <c:v>11630.143560803821</c:v>
                </c:pt>
                <c:pt idx="67">
                  <c:v>11706.124872860897</c:v>
                </c:pt>
                <c:pt idx="68">
                  <c:v>11784.295082204178</c:v>
                </c:pt>
                <c:pt idx="69">
                  <c:v>11864.581482611176</c:v>
                </c:pt>
                <c:pt idx="70">
                  <c:v>11946.915031196138</c:v>
                </c:pt>
                <c:pt idx="71">
                  <c:v>12031.230100712011</c:v>
                </c:pt>
                <c:pt idx="72">
                  <c:v>12117.4642528277</c:v>
                </c:pt>
                <c:pt idx="73">
                  <c:v>12205.558030253547</c:v>
                </c:pt>
                <c:pt idx="74">
                  <c:v>12295.4547658383</c:v>
                </c:pt>
                <c:pt idx="75">
                  <c:v>12387.100406977721</c:v>
                </c:pt>
                <c:pt idx="76">
                  <c:v>12480.443353863568</c:v>
                </c:pt>
                <c:pt idx="77">
                  <c:v>12575.434310265589</c:v>
                </c:pt>
                <c:pt idx="78">
                  <c:v>12672.026145683078</c:v>
                </c:pt>
                <c:pt idx="79">
                  <c:v>12770.173767827468</c:v>
                </c:pt>
                <c:pt idx="80">
                  <c:v>10821.040017682484</c:v>
                </c:pt>
                <c:pt idx="81">
                  <c:v>10787.191995549158</c:v>
                </c:pt>
                <c:pt idx="82">
                  <c:v>10760.849962646218</c:v>
                </c:pt>
                <c:pt idx="83">
                  <c:v>10741.527180610276</c:v>
                </c:pt>
                <c:pt idx="84">
                  <c:v>10728.785453045679</c:v>
                </c:pt>
                <c:pt idx="85">
                  <c:v>10722.228645977153</c:v>
                </c:pt>
                <c:pt idx="86">
                  <c:v>10721.497278368068</c:v>
                </c:pt>
                <c:pt idx="87">
                  <c:v>10726.263974593936</c:v>
                </c:pt>
                <c:pt idx="88">
                  <c:v>10736.229616881366</c:v>
                </c:pt>
                <c:pt idx="89">
                  <c:v>10751.120070462292</c:v>
                </c:pt>
                <c:pt idx="90">
                  <c:v>10770.683380626153</c:v>
                </c:pt>
                <c:pt idx="91">
                  <c:v>10794.687361157197</c:v>
                </c:pt>
                <c:pt idx="92">
                  <c:v>10822.91750937773</c:v>
                </c:pt>
                <c:pt idx="93">
                  <c:v>10855.175195312539</c:v>
                </c:pt>
                <c:pt idx="94">
                  <c:v>10891.276082170863</c:v>
                </c:pt>
                <c:pt idx="95">
                  <c:v>10931.048743021485</c:v>
                </c:pt>
                <c:pt idx="96">
                  <c:v>10974.333444669928</c:v>
                </c:pt>
                <c:pt idx="97">
                  <c:v>11020.981074677635</c:v>
                </c:pt>
                <c:pt idx="98">
                  <c:v>11070.852191450853</c:v>
                </c:pt>
                <c:pt idx="99">
                  <c:v>11123.816180571732</c:v>
                </c:pt>
                <c:pt idx="100">
                  <c:v>11179.750503198185</c:v>
                </c:pt>
                <c:pt idx="101">
                  <c:v>11238.540024541862</c:v>
                </c:pt>
                <c:pt idx="102">
                  <c:v>11300.076412237035</c:v>
                </c:pt>
                <c:pt idx="103">
                  <c:v>11364.257595911249</c:v>
                </c:pt>
                <c:pt idx="104">
                  <c:v>11430.987280517489</c:v>
                </c:pt>
                <c:pt idx="105">
                  <c:v>11500.1745070342</c:v>
                </c:pt>
                <c:pt idx="106">
                  <c:v>11571.733255019486</c:v>
                </c:pt>
                <c:pt idx="107">
                  <c:v>11645.582082249188</c:v>
                </c:pt>
                <c:pt idx="108">
                  <c:v>11721.643797298086</c:v>
                </c:pt>
                <c:pt idx="109">
                  <c:v>11799.845161459645</c:v>
                </c:pt>
                <c:pt idx="110">
                  <c:v>11880.11661685666</c:v>
                </c:pt>
                <c:pt idx="111">
                  <c:v>11962.392037987049</c:v>
                </c:pt>
                <c:pt idx="112">
                  <c:v>12046.608504285228</c:v>
                </c:pt>
                <c:pt idx="113">
                  <c:v>12132.706091569527</c:v>
                </c:pt>
                <c:pt idx="114">
                  <c:v>12220.627680496504</c:v>
                </c:pt>
                <c:pt idx="115">
                  <c:v>12310.318780360172</c:v>
                </c:pt>
                <c:pt idx="116">
                  <c:v>12401.727366762689</c:v>
                </c:pt>
                <c:pt idx="117">
                  <c:v>12494.803731847547</c:v>
                </c:pt>
                <c:pt idx="118">
                  <c:v>12589.500345929657</c:v>
                </c:pt>
                <c:pt idx="119">
                  <c:v>12685.771729482463</c:v>
                </c:pt>
                <c:pt idx="120">
                  <c:v>10830.656651397105</c:v>
                </c:pt>
                <c:pt idx="121">
                  <c:v>10793.829639288495</c:v>
                </c:pt>
                <c:pt idx="122">
                  <c:v>10764.55511847309</c:v>
                </c:pt>
                <c:pt idx="123">
                  <c:v>10742.344927579677</c:v>
                </c:pt>
                <c:pt idx="124">
                  <c:v>10726.759511264943</c:v>
                </c:pt>
                <c:pt idx="125">
                  <c:v>10717.401436893068</c:v>
                </c:pt>
                <c:pt idx="126">
                  <c:v>10713.909981553474</c:v>
                </c:pt>
                <c:pt idx="127">
                  <c:v>10715.956581283472</c:v>
                </c:pt>
                <c:pt idx="128">
                  <c:v>10723.240980484836</c:v>
                </c:pt>
                <c:pt idx="129">
                  <c:v>10735.487954265192</c:v>
                </c:pt>
                <c:pt idx="130">
                  <c:v>10752.444502869968</c:v>
                </c:pt>
                <c:pt idx="131">
                  <c:v>10773.877437676154</c:v>
                </c:pt>
                <c:pt idx="132">
                  <c:v>10799.571293954978</c:v>
                </c:pt>
                <c:pt idx="133">
                  <c:v>10829.326517905714</c:v>
                </c:pt>
                <c:pt idx="134">
                  <c:v>10862.957885145357</c:v>
                </c:pt>
                <c:pt idx="135">
                  <c:v>10900.293115519175</c:v>
                </c:pt>
                <c:pt idx="136">
                  <c:v>10941.171655231459</c:v>
                </c:pt>
                <c:pt idx="137">
                  <c:v>10985.443602227451</c:v>
                </c:pt>
                <c:pt idx="138">
                  <c:v>11032.968754746104</c:v>
                </c:pt>
                <c:pt idx="139">
                  <c:v>11083.615766208901</c:v>
                </c:pt>
                <c:pt idx="140">
                  <c:v>11137.261392264405</c:v>
                </c:pt>
                <c:pt idx="141">
                  <c:v>11193.789817991608</c:v>
                </c:pt>
                <c:pt idx="142">
                  <c:v>11253.092055069492</c:v>
                </c:pt>
                <c:pt idx="143">
                  <c:v>11315.065400218018</c:v>
                </c:pt>
                <c:pt idx="144">
                  <c:v>11379.612947465805</c:v>
                </c:pt>
                <c:pt idx="145">
                  <c:v>11446.643147846198</c:v>
                </c:pt>
                <c:pt idx="146">
                  <c:v>11516.069411004109</c:v>
                </c:pt>
                <c:pt idx="147">
                  <c:v>11587.809743939428</c:v>
                </c:pt>
                <c:pt idx="148">
                  <c:v>11661.786422742885</c:v>
                </c:pt>
                <c:pt idx="149">
                  <c:v>11737.925693716499</c:v>
                </c:pt>
                <c:pt idx="150">
                  <c:v>11816.157500728032</c:v>
                </c:pt>
                <c:pt idx="151">
                  <c:v>11896.415236040912</c:v>
                </c:pt>
                <c:pt idx="152">
                  <c:v>11978.635512197538</c:v>
                </c:pt>
                <c:pt idx="153">
                  <c:v>12062.757952824068</c:v>
                </c:pt>
                <c:pt idx="154">
                  <c:v>12148.725000475288</c:v>
                </c:pt>
                <c:pt idx="155">
                  <c:v>12236.481739855635</c:v>
                </c:pt>
                <c:pt idx="156">
                  <c:v>12325.97573494099</c:v>
                </c:pt>
                <c:pt idx="157">
                  <c:v>12417.156878690457</c:v>
                </c:pt>
                <c:pt idx="158">
                  <c:v>12509.97725418098</c:v>
                </c:pt>
                <c:pt idx="159">
                  <c:v>12604.391006123384</c:v>
                </c:pt>
                <c:pt idx="160">
                  <c:v>10842.050634594159</c:v>
                </c:pt>
                <c:pt idx="161">
                  <c:v>10802.291134573079</c:v>
                </c:pt>
                <c:pt idx="162">
                  <c:v>10770.1292049002</c:v>
                </c:pt>
                <c:pt idx="163">
                  <c:v>10745.075325256656</c:v>
                </c:pt>
                <c:pt idx="164">
                  <c:v>10726.688641638571</c:v>
                </c:pt>
                <c:pt idx="165">
                  <c:v>10714.57047953618</c:v>
                </c:pt>
                <c:pt idx="166">
                  <c:v>10708.35892770072</c:v>
                </c:pt>
                <c:pt idx="167">
                  <c:v>10707.724284344647</c:v>
                </c:pt>
                <c:pt idx="168">
                  <c:v>10712.365203745452</c:v>
                </c:pt>
                <c:pt idx="169">
                  <c:v>10722.005415966727</c:v>
                </c:pt>
                <c:pt idx="170">
                  <c:v>10736.390918846639</c:v>
                </c:pt>
                <c:pt idx="171">
                  <c:v>10755.287561711117</c:v>
                </c:pt>
                <c:pt idx="172">
                  <c:v>10778.478956005869</c:v>
                </c:pt>
                <c:pt idx="173">
                  <c:v>10805.764660337923</c:v>
                </c:pt>
                <c:pt idx="174">
                  <c:v>10836.958597100765</c:v>
                </c:pt>
                <c:pt idx="175">
                  <c:v>10871.887665538425</c:v>
                </c:pt>
                <c:pt idx="176">
                  <c:v>10910.390522238986</c:v>
                </c:pt>
                <c:pt idx="177">
                  <c:v>10952.316504980407</c:v>
                </c:pt>
                <c:pt idx="178">
                  <c:v>10997.524679840992</c:v>
                </c:pt>
                <c:pt idx="179">
                  <c:v>11045.882994732834</c:v>
                </c:pt>
                <c:pt idx="180">
                  <c:v>11097.267525171867</c:v>
                </c:pt>
                <c:pt idx="181">
                  <c:v>11151.561800281779</c:v>
                </c:pt>
                <c:pt idx="182">
                  <c:v>11208.656198833971</c:v>
                </c:pt>
                <c:pt idx="183">
                  <c:v>11268.447406624045</c:v>
                </c:pt>
                <c:pt idx="184">
                  <c:v>11330.837927735516</c:v>
                </c:pt>
                <c:pt idx="185">
                  <c:v>11395.735643288532</c:v>
                </c:pt>
                <c:pt idx="186">
                  <c:v>11463.053412152063</c:v>
                </c:pt>
                <c:pt idx="187">
                  <c:v>11532.708708841941</c:v>
                </c:pt>
                <c:pt idx="188">
                  <c:v>11604.623294457453</c:v>
                </c:pt>
                <c:pt idx="189">
                  <c:v>11678.722917045583</c:v>
                </c:pt>
                <c:pt idx="190">
                  <c:v>11754.937038239608</c:v>
                </c:pt>
                <c:pt idx="191">
                  <c:v>11833.198583410936</c:v>
                </c:pt>
                <c:pt idx="192">
                  <c:v>11913.443712909793</c:v>
                </c:pt>
                <c:pt idx="193">
                  <c:v>11995.611612260562</c:v>
                </c:pt>
                <c:pt idx="194">
                  <c:v>12079.644299428464</c:v>
                </c:pt>
                <c:pt idx="195">
                  <c:v>12165.486447491647</c:v>
                </c:pt>
                <c:pt idx="196">
                  <c:v>12253.085221241614</c:v>
                </c:pt>
                <c:pt idx="197">
                  <c:v>12342.390126399498</c:v>
                </c:pt>
                <c:pt idx="198">
                  <c:v>12433.35287027961</c:v>
                </c:pt>
                <c:pt idx="199">
                  <c:v>12525.927232857352</c:v>
                </c:pt>
                <c:pt idx="200">
                  <c:v>10855.151809147663</c:v>
                </c:pt>
                <c:pt idx="201">
                  <c:v>10812.504900269108</c:v>
                </c:pt>
                <c:pt idx="202">
                  <c:v>10777.499281846098</c:v>
                </c:pt>
                <c:pt idx="203">
                  <c:v>10749.644134899196</c:v>
                </c:pt>
                <c:pt idx="204">
                  <c:v>10728.497363550605</c:v>
                </c:pt>
                <c:pt idx="205">
                  <c:v>10713.659104952349</c:v>
                </c:pt>
                <c:pt idx="206">
                  <c:v>10704.766310030824</c:v>
                </c:pt>
                <c:pt idx="207">
                  <c:v>10701.488186874185</c:v>
                </c:pt>
                <c:pt idx="208">
                  <c:v>10703.522344715904</c:v>
                </c:pt>
                <c:pt idx="209">
                  <c:v>10710.591511212315</c:v>
                </c:pt>
                <c:pt idx="210">
                  <c:v>10722.440722150521</c:v>
                </c:pt>
                <c:pt idx="211">
                  <c:v>10738.834903030927</c:v>
                </c:pt>
                <c:pt idx="212">
                  <c:v>10759.556777706995</c:v>
                </c:pt>
                <c:pt idx="213">
                  <c:v>10784.405051562249</c:v>
                </c:pt>
                <c:pt idx="214">
                  <c:v>10813.192826388928</c:v>
                </c:pt>
                <c:pt idx="215">
                  <c:v>10845.746211814869</c:v>
                </c:pt>
                <c:pt idx="216">
                  <c:v>10881.903104260871</c:v>
                </c:pt>
                <c:pt idx="217">
                  <c:v>10921.512109344214</c:v>
                </c:pt>
                <c:pt idx="218">
                  <c:v>10964.431587633841</c:v>
                </c:pt>
                <c:pt idx="219">
                  <c:v>11010.528806909218</c:v>
                </c:pt>
                <c:pt idx="220">
                  <c:v>11059.679186730953</c:v>
                </c:pt>
                <c:pt idx="221">
                  <c:v>11111.765623315179</c:v>
                </c:pt>
                <c:pt idx="222">
                  <c:v>11166.677884508921</c:v>
                </c:pt>
                <c:pt idx="223">
                  <c:v>11224.312066162676</c:v>
                </c:pt>
                <c:pt idx="224">
                  <c:v>11284.570102446773</c:v>
                </c:pt>
                <c:pt idx="225">
                  <c:v>11347.359323705408</c:v>
                </c:pt>
                <c:pt idx="226">
                  <c:v>11412.592056323496</c:v>
                </c:pt>
                <c:pt idx="227">
                  <c:v>11480.18525982543</c:v>
                </c:pt>
                <c:pt idx="228">
                  <c:v>11550.060197055458</c:v>
                </c:pt>
                <c:pt idx="229">
                  <c:v>11622.142133826079</c:v>
                </c:pt>
                <c:pt idx="230">
                  <c:v>11696.360064878552</c:v>
                </c:pt>
                <c:pt idx="231">
                  <c:v>11772.646463392111</c:v>
                </c:pt>
                <c:pt idx="232">
                  <c:v>11850.93705161521</c:v>
                </c:pt>
                <c:pt idx="233">
                  <c:v>11931.170590482659</c:v>
                </c:pt>
                <c:pt idx="234">
                  <c:v>12013.288686333397</c:v>
                </c:pt>
                <c:pt idx="235">
                  <c:v>12097.235613061188</c:v>
                </c:pt>
                <c:pt idx="236">
                  <c:v>12182.95814821957</c:v>
                </c:pt>
                <c:pt idx="237">
                  <c:v>12270.405421767049</c:v>
                </c:pt>
                <c:pt idx="238">
                  <c:v>12359.528776282497</c:v>
                </c:pt>
                <c:pt idx="239">
                  <c:v>12450.281637606531</c:v>
                </c:pt>
                <c:pt idx="240">
                  <c:v>10869.894122448593</c:v>
                </c:pt>
                <c:pt idx="241">
                  <c:v>10824.403524819902</c:v>
                </c:pt>
                <c:pt idx="242">
                  <c:v>10786.596639093541</c:v>
                </c:pt>
                <c:pt idx="243">
                  <c:v>10755.98140441613</c:v>
                </c:pt>
                <c:pt idx="244">
                  <c:v>10732.11453657168</c:v>
                </c:pt>
                <c:pt idx="245">
                  <c:v>10714.595034887347</c:v>
                </c:pt>
                <c:pt idx="246">
                  <c:v>10703.05876016525</c:v>
                </c:pt>
                <c:pt idx="247">
                  <c:v>10697.173875449536</c:v>
                </c:pt>
                <c:pt idx="248">
                  <c:v>10696.63698756639</c:v>
                </c:pt>
                <c:pt idx="249">
                  <c:v>10701.1698621211</c:v>
                </c:pt>
                <c:pt idx="250">
                  <c:v>10710.516611075229</c:v>
                </c:pt>
                <c:pt idx="251">
                  <c:v>10724.441272336951</c:v>
                </c:pt>
                <c:pt idx="252">
                  <c:v>10742.725716536219</c:v>
                </c:pt>
                <c:pt idx="253">
                  <c:v>10765.167828455315</c:v>
                </c:pt>
                <c:pt idx="254">
                  <c:v>10791.579920270275</c:v>
                </c:pt>
                <c:pt idx="255">
                  <c:v>10821.78734144165</c:v>
                </c:pt>
                <c:pt idx="256">
                  <c:v>10855.627256229574</c:v>
                </c:pt>
                <c:pt idx="257">
                  <c:v>10892.94756474196</c:v>
                </c:pt>
                <c:pt idx="258">
                  <c:v>10933.605947415117</c:v>
                </c:pt>
                <c:pt idx="259">
                  <c:v>10977.469016073201</c:v>
                </c:pt>
                <c:pt idx="260">
                  <c:v>11024.411557369254</c:v>
                </c:pt>
                <c:pt idx="261">
                  <c:v>11074.315856595025</c:v>
                </c:pt>
                <c:pt idx="262">
                  <c:v>11127.071091652449</c:v>
                </c:pt>
                <c:pt idx="263">
                  <c:v>11182.572788478832</c:v>
                </c:pt>
                <c:pt idx="264">
                  <c:v>11240.722330468545</c:v>
                </c:pt>
                <c:pt idx="265">
                  <c:v>11301.426515481739</c:v>
                </c:pt>
                <c:pt idx="266">
                  <c:v>11364.597154911882</c:v>
                </c:pt>
                <c:pt idx="267">
                  <c:v>11430.150710028331</c:v>
                </c:pt>
                <c:pt idx="268">
                  <c:v>11498.007961440851</c:v>
                </c:pt>
                <c:pt idx="269">
                  <c:v>11568.093708069922</c:v>
                </c:pt>
                <c:pt idx="270">
                  <c:v>11640.336492464623</c:v>
                </c:pt>
                <c:pt idx="271">
                  <c:v>11714.668349702422</c:v>
                </c:pt>
                <c:pt idx="272">
                  <c:v>11791.0245774422</c:v>
                </c:pt>
                <c:pt idx="273">
                  <c:v>11869.343524992488</c:v>
                </c:pt>
                <c:pt idx="274">
                  <c:v>11949.566399507832</c:v>
                </c:pt>
                <c:pt idx="275">
                  <c:v>12031.637087644043</c:v>
                </c:pt>
                <c:pt idx="276">
                  <c:v>12115.501991192024</c:v>
                </c:pt>
                <c:pt idx="277">
                  <c:v>12201.109875374836</c:v>
                </c:pt>
                <c:pt idx="278">
                  <c:v>12288.411728636574</c:v>
                </c:pt>
                <c:pt idx="279">
                  <c:v>12377.36063287761</c:v>
                </c:pt>
                <c:pt idx="280">
                  <c:v>10886.215311071172</c:v>
                </c:pt>
                <c:pt idx="281">
                  <c:v>10837.923446139128</c:v>
                </c:pt>
                <c:pt idx="282">
                  <c:v>10797.356472682257</c:v>
                </c:pt>
                <c:pt idx="283">
                  <c:v>10764.02114150898</c:v>
                </c:pt>
                <c:pt idx="284">
                  <c:v>10737.473030578449</c:v>
                </c:pt>
                <c:pt idx="285">
                  <c:v>10717.31004909357</c:v>
                </c:pt>
                <c:pt idx="286">
                  <c:v>10703.167012812386</c:v>
                </c:pt>
                <c:pt idx="287">
                  <c:v>10694.711082371809</c:v>
                </c:pt>
                <c:pt idx="288">
                  <c:v>10691.637902546954</c:v>
                </c:pt>
                <c:pt idx="289">
                  <c:v>10693.668315117591</c:v>
                </c:pt>
                <c:pt idx="290">
                  <c:v>10700.545544453036</c:v>
                </c:pt>
                <c:pt idx="291">
                  <c:v>10712.032775237958</c:v>
                </c:pt>
                <c:pt idx="292">
                  <c:v>10727.911057501067</c:v>
                </c:pt>
                <c:pt idx="293">
                  <c:v>10747.977486408445</c:v>
                </c:pt>
                <c:pt idx="294">
                  <c:v>10772.043613968841</c:v>
                </c:pt>
                <c:pt idx="295">
                  <c:v>10799.934057482138</c:v>
                </c:pt>
                <c:pt idx="296">
                  <c:v>10831.485275699106</c:v>
                </c:pt>
                <c:pt idx="297">
                  <c:v>10866.544488595029</c:v>
                </c:pt>
                <c:pt idx="298">
                  <c:v>10904.968720650892</c:v>
                </c:pt>
                <c:pt idx="299">
                  <c:v>10946.623950783283</c:v>
                </c:pt>
                <c:pt idx="300">
                  <c:v>10991.384354720885</c:v>
                </c:pt>
                <c:pt idx="301">
                  <c:v>11039.131627810344</c:v>
                </c:pt>
                <c:pt idx="302">
                  <c:v>11089.75437804039</c:v>
                </c:pt>
                <c:pt idx="303">
                  <c:v>11143.147580572389</c:v>
                </c:pt>
                <c:pt idx="304">
                  <c:v>11199.212086316658</c:v>
                </c:pt>
                <c:pt idx="305">
                  <c:v>11257.854178141908</c:v>
                </c:pt>
                <c:pt idx="306">
                  <c:v>11318.98516918657</c:v>
                </c:pt>
                <c:pt idx="307">
                  <c:v>11382.521038485513</c:v>
                </c:pt>
                <c:pt idx="308">
                  <c:v>11448.38209975648</c:v>
                </c:pt>
                <c:pt idx="309">
                  <c:v>11516.49269972778</c:v>
                </c:pt>
                <c:pt idx="310">
                  <c:v>11586.780942846723</c:v>
                </c:pt>
                <c:pt idx="311">
                  <c:v>11659.178439601201</c:v>
                </c:pt>
                <c:pt idx="312">
                  <c:v>11733.620076023817</c:v>
                </c:pt>
                <c:pt idx="313">
                  <c:v>11810.04380223871</c:v>
                </c:pt>
                <c:pt idx="314">
                  <c:v>11888.390438162472</c:v>
                </c:pt>
                <c:pt idx="315">
                  <c:v>11968.603494688279</c:v>
                </c:pt>
                <c:pt idx="316">
                  <c:v>12050.629008871592</c:v>
                </c:pt>
                <c:pt idx="317">
                  <c:v>12134.415391800698</c:v>
                </c:pt>
                <c:pt idx="318">
                  <c:v>12219.91328797944</c:v>
                </c:pt>
                <c:pt idx="319">
                  <c:v>12307.075445175584</c:v>
                </c:pt>
                <c:pt idx="320">
                  <c:v>10904.056614503987</c:v>
                </c:pt>
                <c:pt idx="321">
                  <c:v>10853.004661841431</c:v>
                </c:pt>
                <c:pt idx="322">
                  <c:v>10809.71759188869</c:v>
                </c:pt>
                <c:pt idx="323">
                  <c:v>10773.701017629346</c:v>
                </c:pt>
                <c:pt idx="324">
                  <c:v>10744.509426898256</c:v>
                </c:pt>
                <c:pt idx="325">
                  <c:v>10721.739683854281</c:v>
                </c:pt>
                <c:pt idx="326">
                  <c:v>10705.02560184824</c:v>
                </c:pt>
                <c:pt idx="327">
                  <c:v>10694.033379465953</c:v>
                </c:pt>
                <c:pt idx="328">
                  <c:v>10688.457737657027</c:v>
                </c:pt>
                <c:pt idx="329">
                  <c:v>10688.018630608984</c:v>
                </c:pt>
                <c:pt idx="330">
                  <c:v>10692.458429467628</c:v>
                </c:pt>
                <c:pt idx="331">
                  <c:v>10701.539498316388</c:v>
                </c:pt>
                <c:pt idx="332">
                  <c:v>10715.042097567781</c:v>
                </c:pt>
                <c:pt idx="333">
                  <c:v>10732.762562220591</c:v>
                </c:pt>
                <c:pt idx="334">
                  <c:v>10754.511712122916</c:v>
                </c:pt>
                <c:pt idx="335">
                  <c:v>10780.113459065251</c:v>
                </c:pt>
                <c:pt idx="336">
                  <c:v>10809.403581665751</c:v>
                </c:pt>
                <c:pt idx="337">
                  <c:v>10842.22864394438</c:v>
                </c:pt>
                <c:pt idx="338">
                  <c:v>10878.445037474554</c:v>
                </c:pt>
                <c:pt idx="339">
                  <c:v>10917.918130248501</c:v>
                </c:pt>
                <c:pt idx="340">
                  <c:v>10960.521508049782</c:v>
                </c:pt>
                <c:pt idx="341">
                  <c:v>11006.136296311859</c:v>
                </c:pt>
                <c:pt idx="342">
                  <c:v>11054.650552247527</c:v>
                </c:pt>
                <c:pt idx="343">
                  <c:v>11105.958718534088</c:v>
                </c:pt>
                <c:pt idx="344">
                  <c:v>11159.961131090411</c:v>
                </c:pt>
                <c:pt idx="345">
                  <c:v>11216.563574530179</c:v>
                </c:pt>
                <c:pt idx="346">
                  <c:v>11275.67687975733</c:v>
                </c:pt>
                <c:pt idx="347">
                  <c:v>11337.216558914721</c:v>
                </c:pt>
                <c:pt idx="348">
                  <c:v>11401.102473527919</c:v>
                </c:pt>
                <c:pt idx="349">
                  <c:v>11467.258532223459</c:v>
                </c:pt>
                <c:pt idx="350">
                  <c:v>11535.612414859082</c:v>
                </c:pt>
                <c:pt idx="351">
                  <c:v>11606.095320296399</c:v>
                </c:pt>
                <c:pt idx="352">
                  <c:v>11678.641735383624</c:v>
                </c:pt>
                <c:pt idx="353">
                  <c:v>11753.189223006935</c:v>
                </c:pt>
                <c:pt idx="354">
                  <c:v>11829.678227320292</c:v>
                </c:pt>
                <c:pt idx="355">
                  <c:v>11908.051894481432</c:v>
                </c:pt>
                <c:pt idx="356">
                  <c:v>11988.255907411038</c:v>
                </c:pt>
                <c:pt idx="357">
                  <c:v>12070.238333257146</c:v>
                </c:pt>
                <c:pt idx="358">
                  <c:v>12153.949482390995</c:v>
                </c:pt>
                <c:pt idx="359">
                  <c:v>12239.341777886626</c:v>
                </c:pt>
                <c:pt idx="360">
                  <c:v>10923.362515564382</c:v>
                </c:pt>
                <c:pt idx="361">
                  <c:v>10869.590466405965</c:v>
                </c:pt>
                <c:pt idx="362">
                  <c:v>10823.622153367156</c:v>
                </c:pt>
                <c:pt idx="363">
                  <c:v>10784.962099307246</c:v>
                </c:pt>
                <c:pt idx="364">
                  <c:v>10753.163747017075</c:v>
                </c:pt>
                <c:pt idx="365">
                  <c:v>10727.822958248234</c:v>
                </c:pt>
                <c:pt idx="366">
                  <c:v>10708.572584300493</c:v>
                </c:pt>
                <c:pt idx="367">
                  <c:v>10695.077899934127</c:v>
                </c:pt>
                <c:pt idx="368">
                  <c:v>10687.032738506521</c:v>
                </c:pt>
                <c:pt idx="369">
                  <c:v>10684.156200981677</c:v>
                </c:pt>
                <c:pt idx="370">
                  <c:v>10686.189837904163</c:v>
                </c:pt>
                <c:pt idx="371">
                  <c:v>10692.8952237412</c:v>
                </c:pt>
                <c:pt idx="372">
                  <c:v>10704.051858738028</c:v>
                </c:pt>
                <c:pt idx="373">
                  <c:v>10719.45534573276</c:v>
                </c:pt>
                <c:pt idx="374">
                  <c:v>10738.915799064127</c:v>
                </c:pt>
                <c:pt idx="375">
                  <c:v>10762.256450390005</c:v>
                </c:pt>
                <c:pt idx="376">
                  <c:v>10789.312422373208</c:v>
                </c:pt>
                <c:pt idx="377">
                  <c:v>10819.929646126147</c:v>
                </c:pt>
                <c:pt idx="378">
                  <c:v>10853.963902297874</c:v>
                </c:pt>
                <c:pt idx="379">
                  <c:v>10891.279968935498</c:v>
                </c:pt>
                <c:pt idx="380">
                  <c:v>10931.750861909404</c:v>
                </c:pt>
                <c:pt idx="381">
                  <c:v>10975.257155877101</c:v>
                </c:pt>
                <c:pt idx="382">
                  <c:v>11021.686375567328</c:v>
                </c:pt>
                <c:pt idx="383">
                  <c:v>11070.932448665941</c:v>
                </c:pt>
                <c:pt idx="384">
                  <c:v>11122.895212836786</c:v>
                </c:pt>
                <c:pt idx="385">
                  <c:v>11177.479970459042</c:v>
                </c:pt>
                <c:pt idx="386">
                  <c:v>11234.597085544641</c:v>
                </c:pt>
                <c:pt idx="387">
                  <c:v>11294.161618044262</c:v>
                </c:pt>
                <c:pt idx="388">
                  <c:v>11356.092991381698</c:v>
                </c:pt>
                <c:pt idx="389">
                  <c:v>11420.314689593919</c:v>
                </c:pt>
                <c:pt idx="390">
                  <c:v>11486.753980912381</c:v>
                </c:pt>
                <c:pt idx="391">
                  <c:v>11555.341665014306</c:v>
                </c:pt>
                <c:pt idx="392">
                  <c:v>11626.011841509944</c:v>
                </c:pt>
                <c:pt idx="393">
                  <c:v>11698.701697522853</c:v>
                </c:pt>
                <c:pt idx="394">
                  <c:v>11773.351312471545</c:v>
                </c:pt>
                <c:pt idx="395">
                  <c:v>11849.903478378976</c:v>
                </c:pt>
                <c:pt idx="396">
                  <c:v>11928.303534225581</c:v>
                </c:pt>
                <c:pt idx="397">
                  <c:v>12008.499213026795</c:v>
                </c:pt>
                <c:pt idx="398">
                  <c:v>12090.440500460138</c:v>
                </c:pt>
                <c:pt idx="399">
                  <c:v>12174.079503993205</c:v>
                </c:pt>
                <c:pt idx="400">
                  <c:v>10944.080504552318</c:v>
                </c:pt>
                <c:pt idx="401">
                  <c:v>10887.627212307829</c:v>
                </c:pt>
                <c:pt idx="402">
                  <c:v>10839.015419468456</c:v>
                </c:pt>
                <c:pt idx="403">
                  <c:v>10797.748603849468</c:v>
                </c:pt>
                <c:pt idx="404">
                  <c:v>10763.37920583443</c:v>
                </c:pt>
                <c:pt idx="405">
                  <c:v>10735.502125123889</c:v>
                </c:pt>
                <c:pt idx="406">
                  <c:v>10713.749289192066</c:v>
                </c:pt>
                <c:pt idx="407">
                  <c:v>10697.785085207022</c:v>
                </c:pt>
                <c:pt idx="408">
                  <c:v>10687.302493302617</c:v>
                </c:pt>
                <c:pt idx="409">
                  <c:v>10682.019793841613</c:v>
                </c:pt>
                <c:pt idx="410">
                  <c:v>10681.677747752381</c:v>
                </c:pt>
                <c:pt idx="411">
                  <c:v>10686.037169334853</c:v>
                </c:pt>
                <c:pt idx="412">
                  <c:v>10694.876826673604</c:v>
                </c:pt>
                <c:pt idx="413">
                  <c:v>10707.991617097368</c:v>
                </c:pt>
                <c:pt idx="414">
                  <c:v>10725.190974812273</c:v>
                </c:pt>
                <c:pt idx="415">
                  <c:v>10746.297475520854</c:v>
                </c:pt>
                <c:pt idx="416">
                  <c:v>10771.145608978371</c:v>
                </c:pt>
                <c:pt idx="417">
                  <c:v>10799.580695372864</c:v>
                </c:pt>
                <c:pt idx="418">
                  <c:v>10831.457925408271</c:v>
                </c:pt>
                <c:pt idx="419">
                  <c:v>10866.641507218525</c:v>
                </c:pt>
                <c:pt idx="420">
                  <c:v>10905.003905898049</c:v>
                </c:pt>
                <c:pt idx="421">
                  <c:v>10946.425163620306</c:v>
                </c:pt>
                <c:pt idx="422">
                  <c:v>10990.792290122581</c:v>
                </c:pt>
                <c:pt idx="423">
                  <c:v>11037.998714835712</c:v>
                </c:pt>
                <c:pt idx="424">
                  <c:v>11087.94379318905</c:v>
                </c:pt>
                <c:pt idx="425">
                  <c:v>11140.532360669753</c:v>
                </c:pt>
                <c:pt idx="426">
                  <c:v>11195.674329097585</c:v>
                </c:pt>
                <c:pt idx="427">
                  <c:v>11253.284320321443</c:v>
                </c:pt>
                <c:pt idx="428">
                  <c:v>11313.281333175564</c:v>
                </c:pt>
                <c:pt idx="429">
                  <c:v>11375.588440070618</c:v>
                </c:pt>
                <c:pt idx="430">
                  <c:v>11440.132510053689</c:v>
                </c:pt>
                <c:pt idx="431">
                  <c:v>11506.843955564031</c:v>
                </c:pt>
                <c:pt idx="432">
                  <c:v>11575.656500449268</c:v>
                </c:pt>
                <c:pt idx="433">
                  <c:v>11646.50696709751</c:v>
                </c:pt>
                <c:pt idx="434">
                  <c:v>11719.335080792493</c:v>
                </c:pt>
                <c:pt idx="435">
                  <c:v>11794.083289616925</c:v>
                </c:pt>
                <c:pt idx="436">
                  <c:v>11870.696598418637</c:v>
                </c:pt>
                <c:pt idx="437">
                  <c:v>11949.122415519347</c:v>
                </c:pt>
                <c:pt idx="438">
                  <c:v>12029.31041099012</c:v>
                </c:pt>
                <c:pt idx="439">
                  <c:v>12111.212385444012</c:v>
                </c:pt>
                <c:pt idx="440">
                  <c:v>10966.160864573045</c:v>
                </c:pt>
                <c:pt idx="441">
                  <c:v>10907.064092527997</c:v>
                </c:pt>
                <c:pt idx="442">
                  <c:v>10855.845538129539</c:v>
                </c:pt>
                <c:pt idx="443">
                  <c:v>10812.007676785684</c:v>
                </c:pt>
                <c:pt idx="444">
                  <c:v>10775.10198682894</c:v>
                </c:pt>
                <c:pt idx="445">
                  <c:v>10744.722444134331</c:v>
                </c:pt>
                <c:pt idx="446">
                  <c:v>10720.500088583825</c:v>
                </c:pt>
                <c:pt idx="447">
                  <c:v>10702.098454121979</c:v>
                </c:pt>
                <c:pt idx="448">
                  <c:v>10689.209700281408</c:v>
                </c:pt>
                <c:pt idx="449">
                  <c:v>10681.551317808682</c:v>
                </c:pt>
                <c:pt idx="450">
                  <c:v>10678.863307464886</c:v>
                </c:pt>
                <c:pt idx="451">
                  <c:v>10680.905751389291</c:v>
                </c:pt>
                <c:pt idx="452">
                  <c:v>10687.456712157085</c:v>
                </c:pt>
                <c:pt idx="453">
                  <c:v>10698.310406964389</c:v>
                </c:pt>
                <c:pt idx="454">
                  <c:v>10713.275614061997</c:v>
                </c:pt>
                <c:pt idx="455">
                  <c:v>10732.174276244888</c:v>
                </c:pt>
                <c:pt idx="456">
                  <c:v>10754.84027234395</c:v>
                </c:pt>
                <c:pt idx="457">
                  <c:v>10781.118332602127</c:v>
                </c:pt>
                <c:pt idx="458">
                  <c:v>10810.863077810154</c:v>
                </c:pt>
                <c:pt idx="459">
                  <c:v>10843.938165326021</c:v>
                </c:pt>
                <c:pt idx="460">
                  <c:v>10880.215527760101</c:v>
                </c:pt>
                <c:pt idx="461">
                  <c:v>10919.574692294418</c:v>
                </c:pt>
                <c:pt idx="462">
                  <c:v>10961.902170411213</c:v>
                </c:pt>
                <c:pt idx="463">
                  <c:v>11007.09090930684</c:v>
                </c:pt>
                <c:pt idx="464">
                  <c:v>11055.039797518619</c:v>
                </c:pt>
                <c:pt idx="465">
                  <c:v>11105.653218341553</c:v>
                </c:pt>
                <c:pt idx="466">
                  <c:v>11158.840645493627</c:v>
                </c:pt>
                <c:pt idx="467">
                  <c:v>11214.516276234168</c:v>
                </c:pt>
                <c:pt idx="468">
                  <c:v>11272.598697771122</c:v>
                </c:pt>
                <c:pt idx="469">
                  <c:v>11333.01058333079</c:v>
                </c:pt>
                <c:pt idx="470">
                  <c:v>11395.678414722273</c:v>
                </c:pt>
                <c:pt idx="471">
                  <c:v>11460.532228622211</c:v>
                </c:pt>
                <c:pt idx="472">
                  <c:v>11527.505384142782</c:v>
                </c:pt>
                <c:pt idx="473">
                  <c:v>11596.534349537314</c:v>
                </c:pt>
                <c:pt idx="474">
                  <c:v>11667.5585061493</c:v>
                </c:pt>
                <c:pt idx="475">
                  <c:v>11740.519967928838</c:v>
                </c:pt>
                <c:pt idx="476">
                  <c:v>11815.363415030044</c:v>
                </c:pt>
                <c:pt idx="477">
                  <c:v>11892.035940168189</c:v>
                </c:pt>
                <c:pt idx="478">
                  <c:v>11970.486906559787</c:v>
                </c:pt>
                <c:pt idx="479">
                  <c:v>12050.667816395084</c:v>
                </c:pt>
                <c:pt idx="480">
                  <c:v>10989.556475778501</c:v>
                </c:pt>
                <c:pt idx="481">
                  <c:v>10927.852942174373</c:v>
                </c:pt>
                <c:pt idx="482">
                  <c:v>10874.063342051049</c:v>
                </c:pt>
                <c:pt idx="483">
                  <c:v>10827.689188765489</c:v>
                </c:pt>
                <c:pt idx="484">
                  <c:v>10788.281036824666</c:v>
                </c:pt>
                <c:pt idx="485">
                  <c:v>10755.431974511375</c:v>
                </c:pt>
                <c:pt idx="486">
                  <c:v>10728.772188484076</c:v>
                </c:pt>
                <c:pt idx="487">
                  <c:v>10707.964392086062</c:v>
                </c:pt>
                <c:pt idx="488">
                  <c:v>10692.699955233782</c:v>
                </c:pt>
                <c:pt idx="489">
                  <c:v>10682.695608506483</c:v>
                </c:pt>
                <c:pt idx="490">
                  <c:v>10677.690620504607</c:v>
                </c:pt>
                <c:pt idx="491">
                  <c:v>10677.444367858063</c:v>
                </c:pt>
                <c:pt idx="492">
                  <c:v>10681.734233009382</c:v>
                </c:pt>
                <c:pt idx="493">
                  <c:v>10690.353777199398</c:v>
                </c:pt>
                <c:pt idx="494">
                  <c:v>10703.111145771318</c:v>
                </c:pt>
                <c:pt idx="495">
                  <c:v>10719.827670595761</c:v>
                </c:pt>
                <c:pt idx="496">
                  <c:v>10740.336640558509</c:v>
                </c:pt>
                <c:pt idx="497">
                  <c:v>10764.482215989303</c:v>
                </c:pt>
                <c:pt idx="498">
                  <c:v>10792.11846690295</c:v>
                </c:pt>
                <c:pt idx="499">
                  <c:v>10823.108518173378</c:v>
                </c:pt>
                <c:pt idx="500">
                  <c:v>10857.323787419517</c:v>
                </c:pt>
                <c:pt idx="501">
                  <c:v>10894.643303568346</c:v>
                </c:pt>
                <c:pt idx="502">
                  <c:v>10934.953095867631</c:v>
                </c:pt>
                <c:pt idx="503">
                  <c:v>10978.145644621703</c:v>
                </c:pt>
                <c:pt idx="504">
                  <c:v>11024.119386175716</c:v>
                </c:pt>
                <c:pt idx="505">
                  <c:v>11072.778265722893</c:v>
                </c:pt>
                <c:pt idx="506">
                  <c:v>11124.031332391642</c:v>
                </c:pt>
                <c:pt idx="507">
                  <c:v>11177.79237181502</c:v>
                </c:pt>
                <c:pt idx="508">
                  <c:v>11233.979572016584</c:v>
                </c:pt>
                <c:pt idx="509">
                  <c:v>11292.515218984667</c:v>
                </c:pt>
                <c:pt idx="510">
                  <c:v>11353.325418765749</c:v>
                </c:pt>
                <c:pt idx="511">
                  <c:v>11416.339843301021</c:v>
                </c:pt>
                <c:pt idx="512">
                  <c:v>11481.491497567882</c:v>
                </c:pt>
                <c:pt idx="513">
                  <c:v>11548.716505879418</c:v>
                </c:pt>
                <c:pt idx="514">
                  <c:v>11617.953915446511</c:v>
                </c:pt>
                <c:pt idx="515">
                  <c:v>11689.145515525541</c:v>
                </c:pt>
                <c:pt idx="516">
                  <c:v>11762.235670664182</c:v>
                </c:pt>
                <c:pt idx="517">
                  <c:v>11837.17116672315</c:v>
                </c:pt>
                <c:pt idx="518">
                  <c:v>11913.901068496154</c:v>
                </c:pt>
                <c:pt idx="519">
                  <c:v>11992.376587876775</c:v>
                </c:pt>
                <c:pt idx="520">
                  <c:v>11014.222636552551</c:v>
                </c:pt>
                <c:pt idx="521">
                  <c:v>10949.948057223552</c:v>
                </c:pt>
                <c:pt idx="522">
                  <c:v>10893.622165158527</c:v>
                </c:pt>
                <c:pt idx="523">
                  <c:v>10844.745549888888</c:v>
                </c:pt>
                <c:pt idx="524">
                  <c:v>10802.867878329391</c:v>
                </c:pt>
                <c:pt idx="525">
                  <c:v>10767.581385539299</c:v>
                </c:pt>
                <c:pt idx="526">
                  <c:v>10738.515437575828</c:v>
                </c:pt>
                <c:pt idx="527">
                  <c:v>10715.331958166098</c:v>
                </c:pt>
                <c:pt idx="528">
                  <c:v>10697.721557059256</c:v>
                </c:pt>
                <c:pt idx="529">
                  <c:v>10685.400232673888</c:v>
                </c:pt>
                <c:pt idx="530">
                  <c:v>10678.106548101057</c:v>
                </c:pt>
                <c:pt idx="531">
                  <c:v>10675.599199838036</c:v>
                </c:pt>
                <c:pt idx="532">
                  <c:v>10677.654914372064</c:v>
                </c:pt>
                <c:pt idx="533">
                  <c:v>10684.066620036394</c:v>
                </c:pt>
                <c:pt idx="534">
                  <c:v>10694.641851249857</c:v>
                </c:pt>
                <c:pt idx="535">
                  <c:v>10709.201349937986</c:v>
                </c:pt>
                <c:pt idx="536">
                  <c:v>10727.577835073358</c:v>
                </c:pt>
                <c:pt idx="537">
                  <c:v>10749.614916209772</c:v>
                </c:pt>
                <c:pt idx="538">
                  <c:v>10775.166130877973</c:v>
                </c:pt>
                <c:pt idx="539">
                  <c:v>10804.094088960463</c:v>
                </c:pt>
                <c:pt idx="540">
                  <c:v>10836.269709821116</c:v>
                </c:pt>
                <c:pt idx="541">
                  <c:v>10871.571540152438</c:v>
                </c:pt>
                <c:pt idx="542">
                  <c:v>10909.885142310175</c:v>
                </c:pt>
                <c:pt idx="543">
                  <c:v>10951.102544406473</c:v>
                </c:pt>
                <c:pt idx="544">
                  <c:v>10995.121744684722</c:v>
                </c:pt>
                <c:pt idx="545">
                  <c:v>11041.846263748579</c:v>
                </c:pt>
                <c:pt idx="546">
                  <c:v>11091.184739100167</c:v>
                </c:pt>
                <c:pt idx="547">
                  <c:v>11143.050557188157</c:v>
                </c:pt>
                <c:pt idx="548">
                  <c:v>11197.361518798134</c:v>
                </c:pt>
                <c:pt idx="549">
                  <c:v>11254.039534155816</c:v>
                </c:pt>
                <c:pt idx="550">
                  <c:v>11313.010344572231</c:v>
                </c:pt>
                <c:pt idx="551">
                  <c:v>11374.203267853793</c:v>
                </c:pt>
                <c:pt idx="552">
                  <c:v>11437.550965037657</c:v>
                </c:pt>
                <c:pt idx="553">
                  <c:v>11502.989226304298</c:v>
                </c:pt>
                <c:pt idx="554">
                  <c:v>11570.456774170882</c:v>
                </c:pt>
                <c:pt idx="555">
                  <c:v>11639.895082287352</c:v>
                </c:pt>
                <c:pt idx="556">
                  <c:v>11711.248208346819</c:v>
                </c:pt>
                <c:pt idx="557">
                  <c:v>11784.462639787185</c:v>
                </c:pt>
                <c:pt idx="558">
                  <c:v>11859.487151105515</c:v>
                </c:pt>
                <c:pt idx="559">
                  <c:v>11936.272671732948</c:v>
                </c:pt>
                <c:pt idx="560">
                  <c:v>11040.116899902183</c:v>
                </c:pt>
                <c:pt idx="561">
                  <c:v>10973.306028631479</c:v>
                </c:pt>
                <c:pt idx="562">
                  <c:v>10914.477674582376</c:v>
                </c:pt>
                <c:pt idx="563">
                  <c:v>10863.131539694066</c:v>
                </c:pt>
                <c:pt idx="564">
                  <c:v>10818.816437657762</c:v>
                </c:pt>
                <c:pt idx="565">
                  <c:v>10781.123782931503</c:v>
                </c:pt>
                <c:pt idx="566">
                  <c:v>10749.682151956318</c:v>
                </c:pt>
                <c:pt idx="567">
                  <c:v>10724.152708292029</c:v>
                </c:pt>
                <c:pt idx="568">
                  <c:v>10704.225329527106</c:v>
                </c:pt>
                <c:pt idx="569">
                  <c:v>10689.615308570777</c:v>
                </c:pt>
                <c:pt idx="570">
                  <c:v>10680.06052838148</c:v>
                </c:pt>
                <c:pt idx="571">
                  <c:v>10675.319029501168</c:v>
                </c:pt>
                <c:pt idx="572">
                  <c:v>10675.166905509514</c:v>
                </c:pt>
                <c:pt idx="573">
                  <c:v>10679.396473815385</c:v>
                </c:pt>
                <c:pt idx="574">
                  <c:v>10687.814678892531</c:v>
                </c:pt>
                <c:pt idx="575">
                  <c:v>10700.241692753289</c:v>
                </c:pt>
                <c:pt idx="576">
                  <c:v>10716.509683594273</c:v>
                </c:pt>
                <c:pt idx="577">
                  <c:v>10736.461728485248</c:v>
                </c:pt>
                <c:pt idx="578">
                  <c:v>10759.950849965517</c:v>
                </c:pt>
                <c:pt idx="579">
                  <c:v>10786.839159662512</c:v>
                </c:pt>
                <c:pt idx="580">
                  <c:v>10816.997094705657</c:v>
                </c:pt>
                <c:pt idx="581">
                  <c:v>10850.302734895424</c:v>
                </c:pt>
                <c:pt idx="582">
                  <c:v>10886.641190395389</c:v>
                </c:pt>
                <c:pt idx="583">
                  <c:v>10925.904051215928</c:v>
                </c:pt>
                <c:pt idx="584">
                  <c:v>10967.988891010866</c:v>
                </c:pt>
                <c:pt idx="585">
                  <c:v>11012.798818757557</c:v>
                </c:pt>
                <c:pt idx="586">
                  <c:v>11060.242072773754</c:v>
                </c:pt>
                <c:pt idx="587">
                  <c:v>11110.231652270155</c:v>
                </c:pt>
                <c:pt idx="588">
                  <c:v>11162.684982269731</c:v>
                </c:pt>
                <c:pt idx="589">
                  <c:v>11217.523608262749</c:v>
                </c:pt>
                <c:pt idx="590">
                  <c:v>11274.672917425454</c:v>
                </c:pt>
                <c:pt idx="591">
                  <c:v>11334.061883624019</c:v>
                </c:pt>
                <c:pt idx="592">
                  <c:v>11395.622833762993</c:v>
                </c:pt>
                <c:pt idx="593">
                  <c:v>11459.291233329121</c:v>
                </c:pt>
                <c:pt idx="594">
                  <c:v>11525.005489233145</c:v>
                </c:pt>
                <c:pt idx="595">
                  <c:v>11592.706768270436</c:v>
                </c:pt>
                <c:pt idx="596">
                  <c:v>11662.338829711305</c:v>
                </c:pt>
                <c:pt idx="597">
                  <c:v>11733.847870697002</c:v>
                </c:pt>
                <c:pt idx="598">
                  <c:v>11807.182383262139</c:v>
                </c:pt>
                <c:pt idx="599">
                  <c:v>11882.293021930704</c:v>
                </c:pt>
                <c:pt idx="600">
                  <c:v>11067.198923522559</c:v>
                </c:pt>
                <c:pt idx="601">
                  <c:v>10997.885590267786</c:v>
                </c:pt>
                <c:pt idx="602">
                  <c:v>10936.587716600001</c:v>
                </c:pt>
                <c:pt idx="603">
                  <c:v>10882.804151234886</c:v>
                </c:pt>
                <c:pt idx="604">
                  <c:v>10836.082887262419</c:v>
                </c:pt>
                <c:pt idx="605">
                  <c:v>10796.014549524449</c:v>
                </c:pt>
                <c:pt idx="606">
                  <c:v>10762.2269542947</c:v>
                </c:pt>
                <c:pt idx="607">
                  <c:v>10734.380532972333</c:v>
                </c:pt>
                <c:pt idx="608">
                  <c:v>10712.164457636443</c:v>
                </c:pt>
                <c:pt idx="609">
                  <c:v>10695.293341063654</c:v>
                </c:pt>
                <c:pt idx="610">
                  <c:v>10683.50441025707</c:v>
                </c:pt>
                <c:pt idx="611">
                  <c:v>10676.555072851066</c:v>
                </c:pt>
                <c:pt idx="612">
                  <c:v>10674.220811500956</c:v>
                </c:pt>
                <c:pt idx="613">
                  <c:v>10676.293353670508</c:v>
                </c:pt>
                <c:pt idx="614">
                  <c:v>10682.579073920282</c:v>
                </c:pt>
                <c:pt idx="615">
                  <c:v>10692.897593486656</c:v>
                </c:pt>
                <c:pt idx="616">
                  <c:v>10707.080548082205</c:v>
                </c:pt>
                <c:pt idx="617">
                  <c:v>10724.970499785226</c:v>
                </c:pt>
                <c:pt idx="618">
                  <c:v>10746.419972880007</c:v>
                </c:pt>
                <c:pt idx="619">
                  <c:v>10771.290596759494</c:v>
                </c:pt>
                <c:pt idx="620">
                  <c:v>10799.452341661095</c:v>
                </c:pt>
                <c:pt idx="621">
                  <c:v>10830.782835193091</c:v>
                </c:pt>
                <c:pt idx="622">
                  <c:v>10865.166749417296</c:v>
                </c:pt>
                <c:pt idx="623">
                  <c:v>10902.49524975452</c:v>
                </c:pt>
                <c:pt idx="624">
                  <c:v>10942.665498232293</c:v>
                </c:pt>
                <c:pt idx="625">
                  <c:v>10985.580204643593</c:v>
                </c:pt>
                <c:pt idx="626">
                  <c:v>11031.147220068204</c:v>
                </c:pt>
                <c:pt idx="627">
                  <c:v>11079.279167954204</c:v>
                </c:pt>
                <c:pt idx="628">
                  <c:v>11129.893108589116</c:v>
                </c:pt>
                <c:pt idx="629">
                  <c:v>11182.910233328419</c:v>
                </c:pt>
                <c:pt idx="630">
                  <c:v>11238.255585408129</c:v>
                </c:pt>
                <c:pt idx="631">
                  <c:v>11295.8578045618</c:v>
                </c:pt>
                <c:pt idx="632">
                  <c:v>11355.648893000262</c:v>
                </c:pt>
                <c:pt idx="633">
                  <c:v>11417.564000603834</c:v>
                </c:pt>
                <c:pt idx="634">
                  <c:v>11481.541227428677</c:v>
                </c:pt>
                <c:pt idx="635">
                  <c:v>11547.521441847372</c:v>
                </c:pt>
                <c:pt idx="636">
                  <c:v>11615.448112833565</c:v>
                </c:pt>
                <c:pt idx="637">
                  <c:v>11685.267155066073</c:v>
                </c:pt>
                <c:pt idx="638">
                  <c:v>11756.926785672344</c:v>
                </c:pt>
                <c:pt idx="639">
                  <c:v>11830.377391557799</c:v>
                </c:pt>
                <c:pt idx="640">
                  <c:v>11095.430332181029</c:v>
                </c:pt>
                <c:pt idx="641">
                  <c:v>11023.647479307576</c:v>
                </c:pt>
                <c:pt idx="642">
                  <c:v>10959.91217516299</c:v>
                </c:pt>
                <c:pt idx="643">
                  <c:v>10903.722447861712</c:v>
                </c:pt>
                <c:pt idx="644">
                  <c:v>10854.625500877532</c:v>
                </c:pt>
                <c:pt idx="645">
                  <c:v>10812.211198884996</c:v>
                </c:pt>
                <c:pt idx="646">
                  <c:v>10776.106625997163</c:v>
                </c:pt>
                <c:pt idx="647">
                  <c:v>10745.971508103843</c:v>
                </c:pt>
                <c:pt idx="648">
                  <c:v>10721.494337151491</c:v>
                </c:pt>
                <c:pt idx="649">
                  <c:v>10702.389069961408</c:v>
                </c:pt>
                <c:pt idx="650">
                  <c:v>10688.392300629128</c:v>
                </c:pt>
                <c:pt idx="651">
                  <c:v>10679.260825864678</c:v>
                </c:pt>
                <c:pt idx="652">
                  <c:v>10674.76953837825</c:v>
                </c:pt>
                <c:pt idx="653">
                  <c:v>10674.709595720431</c:v>
                </c:pt>
                <c:pt idx="654">
                  <c:v>10678.886821675824</c:v>
                </c:pt>
                <c:pt idx="655">
                  <c:v>10687.12030499675</c:v>
                </c:pt>
                <c:pt idx="656">
                  <c:v>10699.241166404352</c:v>
                </c:pt>
                <c:pt idx="657">
                  <c:v>10715.091469721898</c:v>
                </c:pt>
                <c:pt idx="658">
                  <c:v>10734.523256999171</c:v>
                </c:pt>
                <c:pt idx="659">
                  <c:v>10757.397690737103</c:v>
                </c:pt>
                <c:pt idx="660">
                  <c:v>10783.58428898093</c:v>
                </c:pt>
                <c:pt idx="661">
                  <c:v>10812.960241237168</c:v>
                </c:pt>
                <c:pt idx="662">
                  <c:v>10845.409794978057</c:v>
                </c:pt>
                <c:pt idx="663">
                  <c:v>10880.82370399812</c:v>
                </c:pt>
                <c:pt idx="664">
                  <c:v>10919.098731140501</c:v>
                </c:pt>
                <c:pt idx="665">
                  <c:v>10960.137198960214</c:v>
                </c:pt>
                <c:pt idx="666">
                  <c:v>11003.846582774422</c:v>
                </c:pt>
                <c:pt idx="667">
                  <c:v>11050.139141295753</c:v>
                </c:pt>
                <c:pt idx="668">
                  <c:v>11098.931580676959</c:v>
                </c:pt>
                <c:pt idx="669">
                  <c:v>11150.144748333265</c:v>
                </c:pt>
                <c:pt idx="670">
                  <c:v>11203.703353368079</c:v>
                </c:pt>
                <c:pt idx="671">
                  <c:v>11259.535710821241</c:v>
                </c:pt>
                <c:pt idx="672">
                  <c:v>11317.573507297142</c:v>
                </c:pt>
                <c:pt idx="673">
                  <c:v>11377.751585821537</c:v>
                </c:pt>
                <c:pt idx="674">
                  <c:v>11440.007748027783</c:v>
                </c:pt>
                <c:pt idx="675">
                  <c:v>11504.282571991804</c:v>
                </c:pt>
                <c:pt idx="676">
                  <c:v>11570.519244224808</c:v>
                </c:pt>
                <c:pt idx="677">
                  <c:v>11638.663404498448</c:v>
                </c:pt>
                <c:pt idx="678">
                  <c:v>11708.663002321609</c:v>
                </c:pt>
                <c:pt idx="679">
                  <c:v>11780.468164014748</c:v>
                </c:pt>
                <c:pt idx="680">
                  <c:v>11124.774591220328</c:v>
                </c:pt>
                <c:pt idx="681">
                  <c:v>11050.554307870067</c:v>
                </c:pt>
                <c:pt idx="682">
                  <c:v>10984.412841789326</c:v>
                </c:pt>
                <c:pt idx="683">
                  <c:v>10925.84743147633</c:v>
                </c:pt>
                <c:pt idx="684">
                  <c:v>10874.404520237582</c:v>
                </c:pt>
                <c:pt idx="685">
                  <c:v>10829.673240586968</c:v>
                </c:pt>
                <c:pt idx="686">
                  <c:v>10791.279971128184</c:v>
                </c:pt>
                <c:pt idx="687">
                  <c:v>10758.883757618392</c:v>
                </c:pt>
                <c:pt idx="688">
                  <c:v>10732.172436048753</c:v>
                </c:pt>
                <c:pt idx="689">
                  <c:v>10710.85933033298</c:v>
                </c:pt>
                <c:pt idx="690">
                  <c:v>10694.680423642243</c:v>
                </c:pt>
                <c:pt idx="691">
                  <c:v>10683.391922741472</c:v>
                </c:pt>
                <c:pt idx="692">
                  <c:v>10676.768150427672</c:v>
                </c:pt>
                <c:pt idx="693">
                  <c:v>10674.599713475474</c:v>
                </c:pt>
                <c:pt idx="694">
                  <c:v>10676.691903185421</c:v>
                </c:pt>
                <c:pt idx="695">
                  <c:v>10682.863293318404</c:v>
                </c:pt>
                <c:pt idx="696">
                  <c:v>10692.944506340529</c:v>
                </c:pt>
                <c:pt idx="697">
                  <c:v>10706.77712384056</c:v>
                </c:pt>
                <c:pt idx="698">
                  <c:v>10724.212720976282</c:v>
                </c:pt>
                <c:pt idx="699">
                  <c:v>10745.112008056449</c:v>
                </c:pt>
                <c:pt idx="700">
                  <c:v>10769.344065024514</c:v>
                </c:pt>
                <c:pt idx="701">
                  <c:v>10796.785656797436</c:v>
                </c:pt>
                <c:pt idx="702">
                  <c:v>10827.320619221158</c:v>
                </c:pt>
                <c:pt idx="703">
                  <c:v>10860.839306905824</c:v>
                </c:pt>
                <c:pt idx="704">
                  <c:v>10897.238095456623</c:v>
                </c:pt>
                <c:pt idx="705">
                  <c:v>10936.418931665934</c:v>
                </c:pt>
                <c:pt idx="706">
                  <c:v>10978.28892611548</c:v>
                </c:pt>
                <c:pt idx="707">
                  <c:v>11022.759983383103</c:v>
                </c:pt>
                <c:pt idx="708">
                  <c:v>11069.74846568131</c:v>
                </c:pt>
                <c:pt idx="709">
                  <c:v>11119.174886292722</c:v>
                </c:pt>
                <c:pt idx="710">
                  <c:v>11170.963629627026</c:v>
                </c:pt>
                <c:pt idx="711">
                  <c:v>11225.042695117629</c:v>
                </c:pt>
                <c:pt idx="712">
                  <c:v>11281.343462514351</c:v>
                </c:pt>
                <c:pt idx="713">
                  <c:v>11339.800476420149</c:v>
                </c:pt>
                <c:pt idx="714">
                  <c:v>11400.351248171719</c:v>
                </c:pt>
                <c:pt idx="715">
                  <c:v>11462.936073382552</c:v>
                </c:pt>
                <c:pt idx="716">
                  <c:v>11527.497863656688</c:v>
                </c:pt>
                <c:pt idx="717">
                  <c:v>11593.981991147219</c:v>
                </c:pt>
                <c:pt idx="718">
                  <c:v>11662.336144778063</c:v>
                </c:pt>
                <c:pt idx="719">
                  <c:v>11732.51019707432</c:v>
                </c:pt>
                <c:pt idx="720">
                  <c:v>11155.196890115449</c:v>
                </c:pt>
                <c:pt idx="721">
                  <c:v>11078.570444829034</c:v>
                </c:pt>
                <c:pt idx="722">
                  <c:v>11010.05329573657</c:v>
                </c:pt>
                <c:pt idx="723">
                  <c:v>10949.141921169014</c:v>
                </c:pt>
                <c:pt idx="724">
                  <c:v>10895.382032272186</c:v>
                </c:pt>
                <c:pt idx="725">
                  <c:v>10848.362056050615</c:v>
                </c:pt>
                <c:pt idx="726">
                  <c:v>10807.707690975363</c:v>
                </c:pt>
                <c:pt idx="727">
                  <c:v>10773.077326848281</c:v>
                </c:pt>
                <c:pt idx="728">
                  <c:v>10744.15816675295</c:v>
                </c:pt>
                <c:pt idx="729">
                  <c:v>10720.662923678728</c:v>
                </c:pt>
                <c:pt idx="730">
                  <c:v>10702.326990851676</c:v>
                </c:pt>
                <c:pt idx="731">
                  <c:v>10688.906005123532</c:v>
                </c:pt>
                <c:pt idx="732">
                  <c:v>10680.173738515354</c:v>
                </c:pt>
                <c:pt idx="733">
                  <c:v>10675.920265317704</c:v>
                </c:pt>
                <c:pt idx="734">
                  <c:v>10675.950361839714</c:v>
                </c:pt>
                <c:pt idx="735">
                  <c:v>10680.082103587207</c:v>
                </c:pt>
                <c:pt idx="736">
                  <c:v>10688.145630791825</c:v>
                </c:pt>
                <c:pt idx="737">
                  <c:v>10699.982058150303</c:v>
                </c:pt>
                <c:pt idx="738">
                  <c:v>10715.442508628252</c:v>
                </c:pt>
                <c:pt idx="739">
                  <c:v>10734.387254432666</c:v>
                </c:pt>
                <c:pt idx="740">
                  <c:v>10756.684950917408</c:v>
                </c:pt>
                <c:pt idx="741">
                  <c:v>10782.211951373163</c:v>
                </c:pt>
                <c:pt idx="742">
                  <c:v>10810.8516924615</c:v>
                </c:pt>
                <c:pt idx="743">
                  <c:v>10842.49414155458</c:v>
                </c:pt>
                <c:pt idx="744">
                  <c:v>10877.03529849497</c:v>
                </c:pt>
                <c:pt idx="745">
                  <c:v>10914.376745339629</c:v>
                </c:pt>
                <c:pt idx="746">
                  <c:v>10954.425238535458</c:v>
                </c:pt>
                <c:pt idx="747">
                  <c:v>10997.092338720082</c:v>
                </c:pt>
                <c:pt idx="748">
                  <c:v>11042.294073973395</c:v>
                </c:pt>
                <c:pt idx="749">
                  <c:v>11089.950632884298</c:v>
                </c:pt>
                <c:pt idx="750">
                  <c:v>11139.986084256045</c:v>
                </c:pt>
                <c:pt idx="751">
                  <c:v>11192.328120667469</c:v>
                </c:pt>
                <c:pt idx="752">
                  <c:v>11246.907823445594</c:v>
                </c:pt>
                <c:pt idx="753">
                  <c:v>11303.659446896712</c:v>
                </c:pt>
                <c:pt idx="754">
                  <c:v>11362.520219895099</c:v>
                </c:pt>
                <c:pt idx="755">
                  <c:v>11423.430163147064</c:v>
                </c:pt>
                <c:pt idx="756">
                  <c:v>11486.331920638091</c:v>
                </c:pt>
                <c:pt idx="757">
                  <c:v>11551.170603936303</c:v>
                </c:pt>
                <c:pt idx="758">
                  <c:v>11617.893648170264</c:v>
                </c:pt>
                <c:pt idx="759">
                  <c:v>11686.45067862583</c:v>
                </c:pt>
                <c:pt idx="760">
                  <c:v>11186.664035136715</c:v>
                </c:pt>
                <c:pt idx="761">
                  <c:v>11107.661906838577</c:v>
                </c:pt>
                <c:pt idx="762">
                  <c:v>11036.798793491549</c:v>
                </c:pt>
                <c:pt idx="763">
                  <c:v>10973.570441265907</c:v>
                </c:pt>
                <c:pt idx="764">
                  <c:v>10917.52185579813</c:v>
                </c:pt>
                <c:pt idx="765">
                  <c:v>10868.240783960089</c:v>
                </c:pt>
                <c:pt idx="766">
                  <c:v>10825.352268267543</c:v>
                </c:pt>
                <c:pt idx="767">
                  <c:v>10788.514065614778</c:v>
                </c:pt>
                <c:pt idx="768">
                  <c:v>10757.412768160995</c:v>
                </c:pt>
                <c:pt idx="769">
                  <c:v>10731.760498950453</c:v>
                </c:pt>
                <c:pt idx="770">
                  <c:v>10711.292081296035</c:v>
                </c:pt>
                <c:pt idx="771">
                  <c:v>10695.762601273498</c:v>
                </c:pt>
                <c:pt idx="772">
                  <c:v>10684.945298419876</c:v>
                </c:pt>
                <c:pt idx="773">
                  <c:v>10678.629732034287</c:v>
                </c:pt>
                <c:pt idx="774">
                  <c:v>10676.62018017081</c:v>
                </c:pt>
                <c:pt idx="775">
                  <c:v>10678.7342361008</c:v>
                </c:pt>
                <c:pt idx="776">
                  <c:v>10684.801573163855</c:v>
                </c:pt>
                <c:pt idx="777">
                  <c:v>10694.662853864578</c:v>
                </c:pt>
                <c:pt idx="778">
                  <c:v>10708.168763066764</c:v>
                </c:pt>
                <c:pt idx="779">
                  <c:v>10725.179148387853</c:v>
                </c:pt>
                <c:pt idx="780">
                  <c:v>10745.562253555436</c:v>
                </c:pt>
                <c:pt idx="781">
                  <c:v>10769.194032675803</c:v>
                </c:pt>
                <c:pt idx="782">
                  <c:v>10795.957535172547</c:v>
                </c:pt>
                <c:pt idx="783">
                  <c:v>10825.742352655225</c:v>
                </c:pt>
                <c:pt idx="784">
                  <c:v>10858.444120230955</c:v>
                </c:pt>
                <c:pt idx="785">
                  <c:v>10893.964065821894</c:v>
                </c:pt>
                <c:pt idx="786">
                  <c:v>10932.208601934732</c:v>
                </c:pt>
                <c:pt idx="787">
                  <c:v>10973.088955074465</c:v>
                </c:pt>
                <c:pt idx="788">
                  <c:v>11016.520828627268</c:v>
                </c:pt>
                <c:pt idx="789">
                  <c:v>11062.42409557561</c:v>
                </c:pt>
                <c:pt idx="790">
                  <c:v>11110.722517868177</c:v>
                </c:pt>
                <c:pt idx="791">
                  <c:v>11161.343489661003</c:v>
                </c:pt>
                <c:pt idx="792">
                  <c:v>11214.217801984454</c:v>
                </c:pt>
                <c:pt idx="793">
                  <c:v>11269.279426682391</c:v>
                </c:pt>
                <c:pt idx="794">
                  <c:v>11326.465317721904</c:v>
                </c:pt>
                <c:pt idx="795">
                  <c:v>11385.715228190758</c:v>
                </c:pt>
                <c:pt idx="796">
                  <c:v>11446.971541489469</c:v>
                </c:pt>
                <c:pt idx="797">
                  <c:v>11510.1791153908</c:v>
                </c:pt>
                <c:pt idx="798">
                  <c:v>11575.285137784073</c:v>
                </c:pt>
                <c:pt idx="799">
                  <c:v>11642.238993048435</c:v>
                </c:pt>
                <c:pt idx="800">
                  <c:v>11219.144350274075</c:v>
                </c:pt>
                <c:pt idx="801">
                  <c:v>11137.796257721369</c:v>
                </c:pt>
                <c:pt idx="802">
                  <c:v>11064.616166716263</c:v>
                </c:pt>
                <c:pt idx="803">
                  <c:v>10999.099117919668</c:v>
                </c:pt>
                <c:pt idx="804">
                  <c:v>10940.789436835425</c:v>
                </c:pt>
                <c:pt idx="805">
                  <c:v>10889.274214380093</c:v>
                </c:pt>
                <c:pt idx="806">
                  <c:v>10844.177860161861</c:v>
                </c:pt>
                <c:pt idx="807">
                  <c:v>10805.157520150642</c:v>
                </c:pt>
                <c:pt idx="808">
                  <c:v>10771.899196560536</c:v>
                </c:pt>
                <c:pt idx="809">
                  <c:v>10744.114442522618</c:v>
                </c:pt>
                <c:pt idx="810">
                  <c:v>10721.53753057382</c:v>
                </c:pt>
                <c:pt idx="811">
                  <c:v>10703.923014305843</c:v>
                </c:pt>
                <c:pt idx="812">
                  <c:v>10691.043618264273</c:v>
                </c:pt>
                <c:pt idx="813">
                  <c:v>10682.688403493205</c:v>
                </c:pt>
                <c:pt idx="814">
                  <c:v>10678.66116581222</c:v>
                </c:pt>
                <c:pt idx="815">
                  <c:v>10678.779031600661</c:v>
                </c:pt>
                <c:pt idx="816">
                  <c:v>10682.871222005944</c:v>
                </c:pt>
                <c:pt idx="817">
                  <c:v>10690.777961430904</c:v>
                </c:pt>
                <c:pt idx="818">
                  <c:v>10702.349510149768</c:v>
                </c:pt>
                <c:pt idx="819">
                  <c:v>10717.445304153704</c:v>
                </c:pt>
                <c:pt idx="820">
                  <c:v>10735.933187985889</c:v>
                </c:pt>
                <c:pt idx="821">
                  <c:v>10757.688728514671</c:v>
                </c:pt>
                <c:pt idx="822">
                  <c:v>10782.594599401013</c:v>
                </c:pt>
                <c:pt idx="823">
                  <c:v>10810.540027519033</c:v>
                </c:pt>
                <c:pt idx="824">
                  <c:v>10841.420293841045</c:v>
                </c:pt>
                <c:pt idx="825">
                  <c:v>10875.136282348989</c:v>
                </c:pt>
                <c:pt idx="826">
                  <c:v>10911.594071416934</c:v>
                </c:pt>
                <c:pt idx="827">
                  <c:v>10950.704562856157</c:v>
                </c:pt>
                <c:pt idx="828">
                  <c:v>10992.383144446394</c:v>
                </c:pt>
                <c:pt idx="829">
                  <c:v>11036.549382315559</c:v>
                </c:pt>
                <c:pt idx="830">
                  <c:v>11083.126739989533</c:v>
                </c:pt>
                <c:pt idx="831">
                  <c:v>11132.042321327683</c:v>
                </c:pt>
                <c:pt idx="832">
                  <c:v>11183.226634897948</c:v>
                </c:pt>
                <c:pt idx="833">
                  <c:v>11236.613377637012</c:v>
                </c:pt>
                <c:pt idx="834">
                  <c:v>11292.139235893419</c:v>
                </c:pt>
                <c:pt idx="835">
                  <c:v>11349.743702169957</c:v>
                </c:pt>
                <c:pt idx="836">
                  <c:v>11409.368906071784</c:v>
                </c:pt>
                <c:pt idx="837">
                  <c:v>11470.959458132424</c:v>
                </c:pt>
                <c:pt idx="838">
                  <c:v>11534.462305334495</c:v>
                </c:pt>
                <c:pt idx="839">
                  <c:v>11599.826597268859</c:v>
                </c:pt>
                <c:pt idx="840">
                  <c:v>11252.607585668469</c:v>
                </c:pt>
                <c:pt idx="841">
                  <c:v>11168.942515457689</c:v>
                </c:pt>
                <c:pt idx="842">
                  <c:v>11093.473727881632</c:v>
                </c:pt>
                <c:pt idx="843">
                  <c:v>11025.695583468565</c:v>
                </c:pt>
                <c:pt idx="844">
                  <c:v>10965.151751767027</c:v>
                </c:pt>
                <c:pt idx="845">
                  <c:v>10911.42869078601</c:v>
                </c:pt>
                <c:pt idx="846">
                  <c:v>10864.150199209322</c:v>
                </c:pt>
                <c:pt idx="847">
                  <c:v>10822.972833061782</c:v>
                </c:pt>
                <c:pt idx="848">
                  <c:v>10787.582024644309</c:v>
                </c:pt>
                <c:pt idx="849">
                  <c:v>10757.688776312007</c:v>
                </c:pt>
                <c:pt idx="850">
                  <c:v>10733.026828117765</c:v>
                </c:pt>
                <c:pt idx="851">
                  <c:v>10713.350218661843</c:v>
                </c:pt>
                <c:pt idx="852">
                  <c:v>10698.431174234791</c:v>
                </c:pt>
                <c:pt idx="853">
                  <c:v>10688.058273646215</c:v>
                </c:pt>
                <c:pt idx="854">
                  <c:v>10682.03484582368</c:v>
                </c:pt>
                <c:pt idx="855">
                  <c:v>10680.177564954338</c:v>
                </c:pt>
                <c:pt idx="856">
                  <c:v>10682.315214083874</c:v>
                </c:pt>
                <c:pt idx="857">
                  <c:v>10688.287593025505</c:v>
                </c:pt>
                <c:pt idx="858">
                  <c:v>10697.944550427223</c:v>
                </c:pt>
                <c:pt idx="859">
                  <c:v>10711.145123095754</c:v>
                </c:pt>
                <c:pt idx="860">
                  <c:v>10727.756768336358</c:v>
                </c:pt>
                <c:pt idx="861">
                  <c:v>10747.654677254732</c:v>
                </c:pt>
                <c:pt idx="862">
                  <c:v>10770.721158776418</c:v>
                </c:pt>
                <c:pt idx="863">
                  <c:v>10796.845085640722</c:v>
                </c:pt>
                <c:pt idx="864">
                  <c:v>10825.921394879741</c:v>
                </c:pt>
                <c:pt idx="865">
                  <c:v>10857.850636342788</c:v>
                </c:pt>
                <c:pt idx="866">
                  <c:v>10892.538563710221</c:v>
                </c:pt>
                <c:pt idx="867">
                  <c:v>10929.895763186883</c:v>
                </c:pt>
                <c:pt idx="868">
                  <c:v>10969.837315697951</c:v>
                </c:pt>
                <c:pt idx="869">
                  <c:v>11012.282488948516</c:v>
                </c:pt>
                <c:pt idx="870">
                  <c:v>11057.154456167815</c:v>
                </c:pt>
                <c:pt idx="871">
                  <c:v>11104.380038752777</c:v>
                </c:pt>
                <c:pt idx="872">
                  <c:v>11153.889470364171</c:v>
                </c:pt>
                <c:pt idx="873">
                  <c:v>11205.616180320128</c:v>
                </c:pt>
                <c:pt idx="874">
                  <c:v>11259.496594384216</c:v>
                </c:pt>
                <c:pt idx="875">
                  <c:v>11315.469951263873</c:v>
                </c:pt>
                <c:pt idx="876">
                  <c:v>11373.47813332501</c:v>
                </c:pt>
                <c:pt idx="877">
                  <c:v>11433.465510194446</c:v>
                </c:pt>
                <c:pt idx="878">
                  <c:v>11495.378794066517</c:v>
                </c:pt>
                <c:pt idx="879">
                  <c:v>11559.166905657039</c:v>
                </c:pt>
                <c:pt idx="880">
                  <c:v>11287.024832875146</c:v>
                </c:pt>
                <c:pt idx="881">
                  <c:v>11201.071066093413</c:v>
                </c:pt>
                <c:pt idx="882">
                  <c:v>11123.341182900884</c:v>
                </c:pt>
                <c:pt idx="883">
                  <c:v>11053.32888787053</c:v>
                </c:pt>
                <c:pt idx="884">
                  <c:v>10990.577217643304</c:v>
                </c:pt>
                <c:pt idx="885">
                  <c:v>10934.672019303831</c:v>
                </c:pt>
                <c:pt idx="886">
                  <c:v>10885.236501590829</c:v>
                </c:pt>
                <c:pt idx="887">
                  <c:v>10841.926650615911</c:v>
                </c:pt>
                <c:pt idx="888">
                  <c:v>10804.427347904055</c:v>
                </c:pt>
                <c:pt idx="889">
                  <c:v>10772.449063326319</c:v>
                </c:pt>
                <c:pt idx="890">
                  <c:v>10745.725021944121</c:v>
                </c:pt>
                <c:pt idx="891">
                  <c:v>10724.008764102728</c:v>
                </c:pt>
                <c:pt idx="892">
                  <c:v>10707.072033858165</c:v>
                </c:pt>
                <c:pt idx="893">
                  <c:v>10694.702943128033</c:v>
                </c:pt>
                <c:pt idx="894">
                  <c:v>10686.704368647725</c:v>
                </c:pt>
                <c:pt idx="895">
                  <c:v>10682.89254650263</c:v>
                </c:pt>
                <c:pt idx="896">
                  <c:v>10683.095835148846</c:v>
                </c:pt>
                <c:pt idx="897">
                  <c:v>10687.153622773312</c:v>
                </c:pt>
                <c:pt idx="898">
                  <c:v>10694.915358839633</c:v>
                </c:pt>
                <c:pt idx="899">
                  <c:v>10706.239692916584</c:v>
                </c:pt>
                <c:pt idx="900">
                  <c:v>10720.993706546788</c:v>
                </c:pt>
                <c:pt idx="901">
                  <c:v>10739.052226100506</c:v>
                </c:pt>
                <c:pt idx="902">
                  <c:v>10760.297206368468</c:v>
                </c:pt>
                <c:pt idx="903">
                  <c:v>10784.617176149779</c:v>
                </c:pt>
                <c:pt idx="904">
                  <c:v>10811.906738343903</c:v>
                </c:pt>
                <c:pt idx="905">
                  <c:v>10842.066118106439</c:v>
                </c:pt>
                <c:pt idx="906">
                  <c:v>10875.000753511316</c:v>
                </c:pt>
                <c:pt idx="907">
                  <c:v>10910.620923908802</c:v>
                </c:pt>
                <c:pt idx="908">
                  <c:v>10948.841411801264</c:v>
                </c:pt>
                <c:pt idx="909">
                  <c:v>10989.581194597158</c:v>
                </c:pt>
                <c:pt idx="910">
                  <c:v>11032.763163063266</c:v>
                </c:pt>
                <c:pt idx="911">
                  <c:v>11078.31386368936</c:v>
                </c:pt>
                <c:pt idx="912">
                  <c:v>11126.163262517646</c:v>
                </c:pt>
                <c:pt idx="913">
                  <c:v>11176.24452828129</c:v>
                </c:pt>
                <c:pt idx="914">
                  <c:v>11228.493832948494</c:v>
                </c:pt>
                <c:pt idx="915">
                  <c:v>11282.850167987457</c:v>
                </c:pt>
                <c:pt idx="916">
                  <c:v>11339.255174857393</c:v>
                </c:pt>
                <c:pt idx="917">
                  <c:v>11397.652988396832</c:v>
                </c:pt>
                <c:pt idx="918">
                  <c:v>11457.990091925061</c:v>
                </c:pt>
                <c:pt idx="919">
                  <c:v>11520.215182999455</c:v>
                </c:pt>
                <c:pt idx="920">
                  <c:v>11322.368446354092</c:v>
                </c:pt>
                <c:pt idx="921">
                  <c:v>11234.153583955889</c:v>
                </c:pt>
                <c:pt idx="922">
                  <c:v>11154.189550146069</c:v>
                </c:pt>
                <c:pt idx="923">
                  <c:v>11081.969416590027</c:v>
                </c:pt>
                <c:pt idx="924">
                  <c:v>11017.035609004348</c:v>
                </c:pt>
                <c:pt idx="925">
                  <c:v>10958.973384528557</c:v>
                </c:pt>
                <c:pt idx="926">
                  <c:v>10907.405381988183</c:v>
                </c:pt>
                <c:pt idx="927">
                  <c:v>10861.987036718885</c:v>
                </c:pt>
                <c:pt idx="928">
                  <c:v>10822.402697761589</c:v>
                </c:pt>
                <c:pt idx="929">
                  <c:v>10788.3623199959</c:v>
                </c:pt>
                <c:pt idx="930">
                  <c:v>10759.598630228227</c:v>
                </c:pt>
                <c:pt idx="931">
                  <c:v>10735.864686569315</c:v>
                </c:pt>
                <c:pt idx="932">
                  <c:v>10716.931766183208</c:v>
                </c:pt>
                <c:pt idx="933">
                  <c:v>10702.587528795304</c:v>
                </c:pt>
                <c:pt idx="934">
                  <c:v>10692.634413039235</c:v>
                </c:pt>
                <c:pt idx="935">
                  <c:v>10686.888230410823</c:v>
                </c:pt>
                <c:pt idx="936">
                  <c:v>10685.176927739874</c:v>
                </c:pt>
                <c:pt idx="937">
                  <c:v>10687.339494028955</c:v>
                </c:pt>
                <c:pt idx="938">
                  <c:v>10693.224991503685</c:v>
                </c:pt>
                <c:pt idx="939">
                  <c:v>10702.691693970237</c:v>
                </c:pt>
                <c:pt idx="940">
                  <c:v>10715.606318235772</c:v>
                </c:pt>
                <c:pt idx="941">
                  <c:v>10731.843336535778</c:v>
                </c:pt>
                <c:pt idx="942">
                  <c:v>10751.284359720747</c:v>
                </c:pt>
                <c:pt idx="943">
                  <c:v>10773.817582457161</c:v>
                </c:pt>
                <c:pt idx="944">
                  <c:v>10799.337282950777</c:v>
                </c:pt>
                <c:pt idx="945">
                  <c:v>10827.743370750755</c:v>
                </c:pt>
                <c:pt idx="946">
                  <c:v>10858.940977076449</c:v>
                </c:pt>
                <c:pt idx="947">
                  <c:v>10892.84008285534</c:v>
                </c:pt>
                <c:pt idx="948">
                  <c:v>10929.355180293132</c:v>
                </c:pt>
                <c:pt idx="949">
                  <c:v>10968.404964335836</c:v>
                </c:pt>
                <c:pt idx="950">
                  <c:v>11009.912050843079</c:v>
                </c:pt>
                <c:pt idx="951">
                  <c:v>11053.802718686065</c:v>
                </c:pt>
                <c:pt idx="952">
                  <c:v>11100.00667332203</c:v>
                </c:pt>
                <c:pt idx="953">
                  <c:v>11148.456829688788</c:v>
                </c:pt>
                <c:pt idx="954">
                  <c:v>11199.089112515303</c:v>
                </c:pt>
                <c:pt idx="955">
                  <c:v>11251.842272363067</c:v>
                </c:pt>
                <c:pt idx="956">
                  <c:v>11306.657715903002</c:v>
                </c:pt>
                <c:pt idx="957">
                  <c:v>11363.479349098596</c:v>
                </c:pt>
                <c:pt idx="958">
                  <c:v>11422.253432110698</c:v>
                </c:pt>
                <c:pt idx="959">
                  <c:v>11482.928444866282</c:v>
                </c:pt>
                <c:pt idx="960">
                  <c:v>11358.611970644262</c:v>
                </c:pt>
                <c:pt idx="961">
                  <c:v>11268.162957628765</c:v>
                </c:pt>
                <c:pt idx="962">
                  <c:v>11185.991085293255</c:v>
                </c:pt>
                <c:pt idx="963">
                  <c:v>11111.58881437876</c:v>
                </c:pt>
                <c:pt idx="964">
                  <c:v>11044.497980656766</c:v>
                </c:pt>
                <c:pt idx="965">
                  <c:v>10984.303271353599</c:v>
                </c:pt>
                <c:pt idx="966">
                  <c:v>10930.62677451884</c:v>
                </c:pt>
                <c:pt idx="967">
                  <c:v>10883.123393004103</c:v>
                </c:pt>
                <c:pt idx="968">
                  <c:v>10841.476960858861</c:v>
                </c:pt>
                <c:pt idx="969">
                  <c:v>10805.396934707691</c:v>
                </c:pt>
                <c:pt idx="970">
                  <c:v>10774.615559122511</c:v>
                </c:pt>
                <c:pt idx="971">
                  <c:v>10748.885425322045</c:v>
                </c:pt>
                <c:pt idx="972">
                  <c:v>10727.977358278165</c:v>
                </c:pt>
                <c:pt idx="973">
                  <c:v>10711.67857961451</c:v>
                </c:pt>
                <c:pt idx="974">
                  <c:v>10699.791103375119</c:v>
                </c:pt>
                <c:pt idx="975">
                  <c:v>10692.130329429545</c:v>
                </c:pt>
                <c:pt idx="976">
                  <c:v>10688.523805423203</c:v>
                </c:pt>
                <c:pt idx="977">
                  <c:v>10688.810133120702</c:v>
                </c:pt>
                <c:pt idx="978">
                  <c:v>10692.837998985027</c:v>
                </c:pt>
                <c:pt idx="979">
                  <c:v>10700.465312086919</c:v>
                </c:pt>
                <c:pt idx="980">
                  <c:v>10711.558435098736</c:v>
                </c:pt>
                <c:pt idx="981">
                  <c:v>10725.991496315743</c:v>
                </c:pt>
                <c:pt idx="982">
                  <c:v>10743.645772455819</c:v>
                </c:pt>
                <c:pt idx="983">
                  <c:v>10764.409133491727</c:v>
                </c:pt>
                <c:pt idx="984">
                  <c:v>10788.17554202278</c:v>
                </c:pt>
                <c:pt idx="985">
                  <c:v>10814.844600743583</c:v>
                </c:pt>
                <c:pt idx="986">
                  <c:v>10844.321142450681</c:v>
                </c:pt>
                <c:pt idx="987">
                  <c:v>10876.514857774897</c:v>
                </c:pt>
                <c:pt idx="988">
                  <c:v>10911.339956459498</c:v>
                </c:pt>
                <c:pt idx="989">
                  <c:v>10948.714858543333</c:v>
                </c:pt>
                <c:pt idx="990">
                  <c:v>10988.561912267463</c:v>
                </c:pt>
                <c:pt idx="991">
                  <c:v>11030.807135918132</c:v>
                </c:pt>
                <c:pt idx="992">
                  <c:v>11075.379981157221</c:v>
                </c:pt>
                <c:pt idx="993">
                  <c:v>11122.213115683284</c:v>
                </c:pt>
                <c:pt idx="994">
                  <c:v>11171.242223318601</c:v>
                </c:pt>
                <c:pt idx="995">
                  <c:v>11222.405819836365</c:v>
                </c:pt>
                <c:pt idx="996">
                  <c:v>11275.645083032456</c:v>
                </c:pt>
                <c:pt idx="997">
                  <c:v>11330.903695711924</c:v>
                </c:pt>
                <c:pt idx="998">
                  <c:v>11388.127700405214</c:v>
                </c:pt>
                <c:pt idx="999">
                  <c:v>11447.265364756093</c:v>
                </c:pt>
                <c:pt idx="1000">
                  <c:v>11395.730072733239</c:v>
                </c:pt>
                <c:pt idx="1001">
                  <c:v>11303.073221192055</c:v>
                </c:pt>
                <c:pt idx="1002">
                  <c:v>11218.719211498095</c:v>
                </c:pt>
                <c:pt idx="1003">
                  <c:v>11142.159914447282</c:v>
                </c:pt>
                <c:pt idx="1004">
                  <c:v>11072.936595897907</c:v>
                </c:pt>
                <c:pt idx="1005">
                  <c:v>11010.633392300362</c:v>
                </c:pt>
                <c:pt idx="1006">
                  <c:v>10954.871859220166</c:v>
                </c:pt>
                <c:pt idx="1007">
                  <c:v>10905.306384517478</c:v>
                </c:pt>
                <c:pt idx="1008">
                  <c:v>10861.620303986754</c:v>
                </c:pt>
                <c:pt idx="1009">
                  <c:v>10823.522592018076</c:v>
                </c:pt>
                <c:pt idx="1010">
                  <c:v>10790.745026291339</c:v>
                </c:pt>
                <c:pt idx="1011">
                  <c:v>10763.03974583311</c:v>
                </c:pt>
                <c:pt idx="1012">
                  <c:v>10740.177137513469</c:v>
                </c:pt>
                <c:pt idx="1013">
                  <c:v>10721.943998366489</c:v>
                </c:pt>
                <c:pt idx="1014">
                  <c:v>10708.141930809945</c:v>
                </c:pt>
                <c:pt idx="1015">
                  <c:v>10698.58593552897</c:v>
                </c:pt>
                <c:pt idx="1016">
                  <c:v>10693.103172931051</c:v>
                </c:pt>
                <c:pt idx="1017">
                  <c:v>10691.531869018139</c:v>
                </c:pt>
                <c:pt idx="1018">
                  <c:v>10693.720345517799</c:v>
                </c:pt>
                <c:pt idx="1019">
                  <c:v>10699.526157365974</c:v>
                </c:pt>
                <c:pt idx="1020">
                  <c:v>10708.815323294806</c:v>
                </c:pt>
                <c:pt idx="1021">
                  <c:v>10721.461637466917</c:v>
                </c:pt>
                <c:pt idx="1022">
                  <c:v>10737.34605190649</c:v>
                </c:pt>
                <c:pt idx="1023">
                  <c:v>10756.35612097983</c:v>
                </c:pt>
                <c:pt idx="1024">
                  <c:v>10778.385500431712</c:v>
                </c:pt>
                <c:pt idx="1025">
                  <c:v>10803.333494533912</c:v>
                </c:pt>
                <c:pt idx="1026">
                  <c:v>10831.104645786332</c:v>
                </c:pt>
                <c:pt idx="1027">
                  <c:v>10861.608362357361</c:v>
                </c:pt>
                <c:pt idx="1028">
                  <c:v>10894.758579083096</c:v>
                </c:pt>
                <c:pt idx="1029">
                  <c:v>10930.473448383826</c:v>
                </c:pt>
                <c:pt idx="1030">
                  <c:v>10968.675057915634</c:v>
                </c:pt>
                <c:pt idx="1031">
                  <c:v>11009.289172169421</c:v>
                </c:pt>
                <c:pt idx="1032">
                  <c:v>11052.244995567818</c:v>
                </c:pt>
                <c:pt idx="1033">
                  <c:v>11097.474954902682</c:v>
                </c:pt>
                <c:pt idx="1034">
                  <c:v>11144.914499207998</c:v>
                </c:pt>
                <c:pt idx="1035">
                  <c:v>11194.501915381919</c:v>
                </c:pt>
                <c:pt idx="1036">
                  <c:v>11246.178158061884</c:v>
                </c:pt>
                <c:pt idx="1037">
                  <c:v>11299.886692422542</c:v>
                </c:pt>
                <c:pt idx="1038">
                  <c:v>11355.573348711127</c:v>
                </c:pt>
                <c:pt idx="1039">
                  <c:v>11413.186187461861</c:v>
                </c:pt>
                <c:pt idx="1040">
                  <c:v>11433.6984791822</c:v>
                </c:pt>
                <c:pt idx="1041">
                  <c:v>11338.859490282563</c:v>
                </c:pt>
                <c:pt idx="1042">
                  <c:v>11252.348454452285</c:v>
                </c:pt>
                <c:pt idx="1043">
                  <c:v>11173.656672574096</c:v>
                </c:pt>
                <c:pt idx="1044">
                  <c:v>11102.324859730345</c:v>
                </c:pt>
                <c:pt idx="1045">
                  <c:v>11037.936619887358</c:v>
                </c:pt>
                <c:pt idx="1046">
                  <c:v>10980.11299361921</c:v>
                </c:pt>
                <c:pt idx="1047">
                  <c:v>10928.507870531041</c:v>
                </c:pt>
                <c:pt idx="1048">
                  <c:v>10882.804104182807</c:v>
                </c:pt>
                <c:pt idx="1049">
                  <c:v>10842.710202072578</c:v>
                </c:pt>
                <c:pt idx="1050">
                  <c:v>10807.957489688071</c:v>
                </c:pt>
                <c:pt idx="1051">
                  <c:v>10778.297667954082</c:v>
                </c:pt>
                <c:pt idx="1052">
                  <c:v>10753.500699151122</c:v>
                </c:pt>
                <c:pt idx="1053">
                  <c:v>10733.352968686979</c:v>
                </c:pt>
                <c:pt idx="1054">
                  <c:v>10717.655679795034</c:v>
                </c:pt>
                <c:pt idx="1055">
                  <c:v>10706.223445922482</c:v>
                </c:pt>
                <c:pt idx="1056">
                  <c:v>10698.883051714158</c:v>
                </c:pt>
                <c:pt idx="1057">
                  <c:v>10695.472358436589</c:v>
                </c:pt>
                <c:pt idx="1058">
                  <c:v>10695.839333682539</c:v>
                </c:pt>
                <c:pt idx="1059">
                  <c:v>10699.841188447715</c:v>
                </c:pt>
                <c:pt idx="1060">
                  <c:v>10707.343607331646</c:v>
                </c:pt>
                <c:pt idx="1061">
                  <c:v>10718.22005980325</c:v>
                </c:pt>
                <c:pt idx="1062">
                  <c:v>10732.351182280268</c:v>
                </c:pt>
                <c:pt idx="1063">
                  <c:v>10749.624222274435</c:v>
                </c:pt>
                <c:pt idx="1064">
                  <c:v>10769.932537107708</c:v>
                </c:pt>
                <c:pt idx="1065">
                  <c:v>10793.175140755236</c:v>
                </c:pt>
                <c:pt idx="1066">
                  <c:v>10819.256293254472</c:v>
                </c:pt>
                <c:pt idx="1067">
                  <c:v>10848.085127866627</c:v>
                </c:pt>
                <c:pt idx="1068">
                  <c:v>10879.57531180926</c:v>
                </c:pt>
                <c:pt idx="1069">
                  <c:v>10913.644736917664</c:v>
                </c:pt>
                <c:pt idx="1070">
                  <c:v>10950.215237052596</c:v>
                </c:pt>
                <c:pt idx="1071">
                  <c:v>10989.212329465696</c:v>
                </c:pt>
                <c:pt idx="1072">
                  <c:v>11030.564977672884</c:v>
                </c:pt>
                <c:pt idx="1073">
                  <c:v>11074.205373677753</c:v>
                </c:pt>
                <c:pt idx="1074">
                  <c:v>11120.068737639223</c:v>
                </c:pt>
                <c:pt idx="1075">
                  <c:v>11168.093133297019</c:v>
                </c:pt>
                <c:pt idx="1076">
                  <c:v>11218.219297658174</c:v>
                </c:pt>
                <c:pt idx="1077">
                  <c:v>11270.390483614126</c:v>
                </c:pt>
                <c:pt idx="1078">
                  <c:v>11324.552314302566</c:v>
                </c:pt>
                <c:pt idx="1079">
                  <c:v>11380.652648155277</c:v>
                </c:pt>
                <c:pt idx="1080">
                  <c:v>11472.493917609092</c:v>
                </c:pt>
                <c:pt idx="1081">
                  <c:v>11375.497902573137</c:v>
                </c:pt>
                <c:pt idx="1082">
                  <c:v>11286.854381915486</c:v>
                </c:pt>
                <c:pt idx="1083">
                  <c:v>11206.054105742915</c:v>
                </c:pt>
                <c:pt idx="1084">
                  <c:v>11132.637256653717</c:v>
                </c:pt>
                <c:pt idx="1085">
                  <c:v>11066.186923622789</c:v>
                </c:pt>
                <c:pt idx="1086">
                  <c:v>11006.323648969159</c:v>
                </c:pt>
                <c:pt idx="1087">
                  <c:v>10952.700840063479</c:v>
                </c:pt>
                <c:pt idx="1088">
                  <c:v>10905.000883573701</c:v>
                </c:pt>
                <c:pt idx="1089">
                  <c:v>10862.931834805699</c:v>
                </c:pt>
                <c:pt idx="1090">
                  <c:v>10826.224581145429</c:v>
                </c:pt>
                <c:pt idx="1091">
                  <c:v>10794.630398928122</c:v>
                </c:pt>
                <c:pt idx="1092">
                  <c:v>10767.918838807997</c:v>
                </c:pt>
                <c:pt idx="1093">
                  <c:v>10745.875887008469</c:v>
                </c:pt>
                <c:pt idx="1094">
                  <c:v>10728.302359524938</c:v>
                </c:pt>
                <c:pt idx="1095">
                  <c:v>10715.012494041986</c:v>
                </c:pt>
                <c:pt idx="1096">
                  <c:v>10705.832710468992</c:v>
                </c:pt>
                <c:pt idx="1097">
                  <c:v>10700.600515937709</c:v>
                </c:pt>
                <c:pt idx="1098">
                  <c:v>10699.163534100662</c:v>
                </c:pt>
                <c:pt idx="1099">
                  <c:v>10701.378641820946</c:v>
                </c:pt>
                <c:pt idx="1100">
                  <c:v>10707.111199004374</c:v>
                </c:pt>
                <c:pt idx="1101">
                  <c:v>10716.234359513413</c:v>
                </c:pt>
                <c:pt idx="1102">
                  <c:v>10728.628452911249</c:v>
                </c:pt>
                <c:pt idx="1103">
                  <c:v>10744.180428286814</c:v>
                </c:pt>
                <c:pt idx="1104">
                  <c:v>10762.783352665427</c:v>
                </c:pt>
                <c:pt idx="1105">
                  <c:v>10784.335957559762</c:v>
                </c:pt>
                <c:pt idx="1106">
                  <c:v>10808.742228100133</c:v>
                </c:pt>
                <c:pt idx="1107">
                  <c:v>10835.911029929181</c:v>
                </c:pt>
                <c:pt idx="1108">
                  <c:v>10865.755769679483</c:v>
                </c:pt>
                <c:pt idx="1109">
                  <c:v>10898.194085391013</c:v>
                </c:pt>
                <c:pt idx="1110">
                  <c:v>10933.147563685256</c:v>
                </c:pt>
                <c:pt idx="1111">
                  <c:v>10970.54148090715</c:v>
                </c:pt>
                <c:pt idx="1112">
                  <c:v>11010.304565784347</c:v>
                </c:pt>
                <c:pt idx="1113">
                  <c:v>11052.368781445364</c:v>
                </c:pt>
                <c:pt idx="1114">
                  <c:v>11096.669124890712</c:v>
                </c:pt>
                <c:pt idx="1115">
                  <c:v>11143.143442229692</c:v>
                </c:pt>
                <c:pt idx="1116">
                  <c:v>11191.732258186144</c:v>
                </c:pt>
                <c:pt idx="1117">
                  <c:v>11242.37861854195</c:v>
                </c:pt>
                <c:pt idx="1118">
                  <c:v>11295.027944332371</c:v>
                </c:pt>
                <c:pt idx="1119">
                  <c:v>11349.627896733949</c:v>
                </c:pt>
                <c:pt idx="1120">
                  <c:v>11512.094062171318</c:v>
                </c:pt>
                <c:pt idx="1121">
                  <c:v>11412.965562307989</c:v>
                </c:pt>
                <c:pt idx="1122">
                  <c:v>11322.213547355954</c:v>
                </c:pt>
                <c:pt idx="1123">
                  <c:v>11239.328234937942</c:v>
                </c:pt>
                <c:pt idx="1124">
                  <c:v>11163.849292660801</c:v>
                </c:pt>
                <c:pt idx="1125">
                  <c:v>11095.359311244385</c:v>
                </c:pt>
                <c:pt idx="1126">
                  <c:v>11033.478350773252</c:v>
                </c:pt>
                <c:pt idx="1127">
                  <c:v>10977.859351726025</c:v>
                </c:pt>
                <c:pt idx="1128">
                  <c:v>10928.184248578467</c:v>
                </c:pt>
                <c:pt idx="1129">
                  <c:v>10884.160658534705</c:v>
                </c:pt>
                <c:pt idx="1130">
                  <c:v>10845.519044391121</c:v>
                </c:pt>
                <c:pt idx="1131">
                  <c:v>10812.010270856654</c:v>
                </c:pt>
                <c:pt idx="1132">
                  <c:v>10783.403489401135</c:v>
                </c:pt>
                <c:pt idx="1133">
                  <c:v>10759.484299010017</c:v>
                </c:pt>
                <c:pt idx="1134">
                  <c:v>10740.053139916085</c:v>
                </c:pt>
                <c:pt idx="1135">
                  <c:v>10724.923885068465</c:v>
                </c:pt>
                <c:pt idx="1136">
                  <c:v>10713.922600241762</c:v>
                </c:pt>
                <c:pt idx="1137">
                  <c:v>10706.88644862748</c:v>
                </c:pt>
                <c:pt idx="1138">
                  <c:v>10703.662719745549</c:v>
                </c:pt>
                <c:pt idx="1139">
                  <c:v>10704.107965765319</c:v>
                </c:pt>
                <c:pt idx="1140">
                  <c:v>10708.087230986192</c:v>
                </c:pt>
                <c:pt idx="1141">
                  <c:v>10715.473362416051</c:v>
                </c:pt>
                <c:pt idx="1142">
                  <c:v>10726.146391195285</c:v>
                </c:pt>
                <c:pt idx="1143">
                  <c:v>10739.992976116178</c:v>
                </c:pt>
                <c:pt idx="1144">
                  <c:v>10756.9059017416</c:v>
                </c:pt>
                <c:pt idx="1145">
                  <c:v>10776.783624677068</c:v>
                </c:pt>
                <c:pt idx="1146">
                  <c:v>10799.529862434327</c:v>
                </c:pt>
                <c:pt idx="1147">
                  <c:v>10825.053220071055</c:v>
                </c:pt>
                <c:pt idx="1148">
                  <c:v>10853.266850424485</c:v>
                </c:pt>
                <c:pt idx="1149">
                  <c:v>10884.088144295321</c:v>
                </c:pt>
                <c:pt idx="1150">
                  <c:v>10917.438447398361</c:v>
                </c:pt>
                <c:pt idx="1151">
                  <c:v>10953.242801290255</c:v>
                </c:pt>
                <c:pt idx="1152">
                  <c:v>10991.429705823606</c:v>
                </c:pt>
                <c:pt idx="1153">
                  <c:v>11031.930900968502</c:v>
                </c:pt>
                <c:pt idx="1154">
                  <c:v>11074.681166095037</c:v>
                </c:pt>
                <c:pt idx="1155">
                  <c:v>11119.618135029315</c:v>
                </c:pt>
                <c:pt idx="1156">
                  <c:v>11166.68212538562</c:v>
                </c:pt>
                <c:pt idx="1157">
                  <c:v>11215.815980843405</c:v>
                </c:pt>
                <c:pt idx="1158">
                  <c:v>11266.96492518269</c:v>
                </c:pt>
                <c:pt idx="1159">
                  <c:v>11320.076427018405</c:v>
                </c:pt>
                <c:pt idx="1160">
                  <c:v>11552.4774827232</c:v>
                </c:pt>
                <c:pt idx="1161">
                  <c:v>11451.240488565487</c:v>
                </c:pt>
                <c:pt idx="1162">
                  <c:v>11358.403437368012</c:v>
                </c:pt>
                <c:pt idx="1163">
                  <c:v>11273.456031762054</c:v>
                </c:pt>
                <c:pt idx="1164">
                  <c:v>11195.937441099431</c:v>
                </c:pt>
                <c:pt idx="1165">
                  <c:v>11125.429773865508</c:v>
                </c:pt>
                <c:pt idx="1166">
                  <c:v>11061.552623252819</c:v>
                </c:pt>
                <c:pt idx="1167">
                  <c:v>11003.958477547822</c:v>
                </c:pt>
                <c:pt idx="1168">
                  <c:v>10952.328833124504</c:v>
                </c:pt>
                <c:pt idx="1169">
                  <c:v>10906.370882597424</c:v>
                </c:pt>
                <c:pt idx="1170">
                  <c:v>10865.814677136685</c:v>
                </c:pt>
                <c:pt idx="1171">
                  <c:v>10830.410682266815</c:v>
                </c:pt>
                <c:pt idx="1172">
                  <c:v>10799.92766221971</c:v>
                </c:pt>
                <c:pt idx="1173">
                  <c:v>10774.150840218197</c:v>
                </c:pt>
                <c:pt idx="1174">
                  <c:v>10752.8802917596</c:v>
                </c:pt>
                <c:pt idx="1175">
                  <c:v>10735.929535658266</c:v>
                </c:pt>
                <c:pt idx="1176">
                  <c:v>10723.124293748566</c:v>
                </c:pt>
                <c:pt idx="1177">
                  <c:v>10714.301395089395</c:v>
                </c:pt>
                <c:pt idx="1178">
                  <c:v>10709.307804506949</c:v>
                </c:pt>
                <c:pt idx="1179">
                  <c:v>10707.999758564156</c:v>
                </c:pt>
                <c:pt idx="1180">
                  <c:v>10710.24199470585</c:v>
                </c:pt>
                <c:pt idx="1181">
                  <c:v>10715.907061517119</c:v>
                </c:pt>
                <c:pt idx="1182">
                  <c:v>10724.874699841679</c:v>
                </c:pt>
                <c:pt idx="1183">
                  <c:v>10737.031286009382</c:v>
                </c:pt>
                <c:pt idx="1184">
                  <c:v>10752.269329675932</c:v>
                </c:pt>
                <c:pt idx="1185">
                  <c:v>10770.487019828292</c:v>
                </c:pt>
                <c:pt idx="1186">
                  <c:v>10791.587813393237</c:v>
                </c:pt>
                <c:pt idx="1187">
                  <c:v>10815.480061633083</c:v>
                </c:pt>
                <c:pt idx="1188">
                  <c:v>10842.07667014582</c:v>
                </c:pt>
                <c:pt idx="1189">
                  <c:v>10871.294788825457</c:v>
                </c:pt>
                <c:pt idx="1190">
                  <c:v>10903.055528598492</c:v>
                </c:pt>
                <c:pt idx="1191">
                  <c:v>10937.283702146544</c:v>
                </c:pt>
                <c:pt idx="1192">
                  <c:v>10973.90758616377</c:v>
                </c:pt>
                <c:pt idx="1193">
                  <c:v>11012.858702989852</c:v>
                </c:pt>
                <c:pt idx="1194">
                  <c:v>11054.071619711685</c:v>
                </c:pt>
                <c:pt idx="1195">
                  <c:v>11097.483763045817</c:v>
                </c:pt>
                <c:pt idx="1196">
                  <c:v>11143.035248504102</c:v>
                </c:pt>
                <c:pt idx="1197">
                  <c:v>11190.668722510756</c:v>
                </c:pt>
                <c:pt idx="1198">
                  <c:v>11240.329216284174</c:v>
                </c:pt>
                <c:pt idx="1199">
                  <c:v>11291.964010423719</c:v>
                </c:pt>
                <c:pt idx="1200">
                  <c:v>11593.623597353955</c:v>
                </c:pt>
                <c:pt idx="1201">
                  <c:v>11490.301566950802</c:v>
                </c:pt>
                <c:pt idx="1202">
                  <c:v>11395.402422565381</c:v>
                </c:pt>
                <c:pt idx="1203">
                  <c:v>11308.41536857394</c:v>
                </c:pt>
                <c:pt idx="1204">
                  <c:v>11228.879092093812</c:v>
                </c:pt>
                <c:pt idx="1205">
                  <c:v>11156.375234718333</c:v>
                </c:pt>
                <c:pt idx="1206">
                  <c:v>11090.522937447875</c:v>
                </c:pt>
                <c:pt idx="1207">
                  <c:v>11030.974250467116</c:v>
                </c:pt>
                <c:pt idx="1208">
                  <c:v>10977.410245560483</c:v>
                </c:pt>
                <c:pt idx="1209">
                  <c:v>10929.537703716238</c:v>
                </c:pt>
                <c:pt idx="1210">
                  <c:v>10887.086276920105</c:v>
                </c:pt>
                <c:pt idx="1211">
                  <c:v>10849.806043458651</c:v>
                </c:pt>
                <c:pt idx="1212">
                  <c:v>10817.465391801148</c:v>
                </c:pt>
                <c:pt idx="1213">
                  <c:v>10789.849180434965</c:v>
                </c:pt>
                <c:pt idx="1214">
                  <c:v>10766.757130722659</c:v>
                </c:pt>
                <c:pt idx="1215">
                  <c:v>10748.002417538331</c:v>
                </c:pt>
                <c:pt idx="1216">
                  <c:v>10733.410428583735</c:v>
                </c:pt>
                <c:pt idx="1217">
                  <c:v>10722.817668224056</c:v>
                </c:pt>
                <c:pt idx="1218">
                  <c:v>10716.070785679049</c:v>
                </c:pt>
                <c:pt idx="1219">
                  <c:v>10713.025710657083</c:v>
                </c:pt>
                <c:pt idx="1220">
                  <c:v>10713.546882180175</c:v>
                </c:pt>
                <c:pt idx="1221">
                  <c:v>10717.506558536765</c:v>
                </c:pt>
                <c:pt idx="1222">
                  <c:v>10724.784198108138</c:v>
                </c:pt>
                <c:pt idx="1223">
                  <c:v>10735.265902316973</c:v>
                </c:pt>
                <c:pt idx="1224">
                  <c:v>10748.843913200417</c:v>
                </c:pt>
                <c:pt idx="1225">
                  <c:v>10765.416159160459</c:v>
                </c:pt>
                <c:pt idx="1226">
                  <c:v>10784.885843328517</c:v>
                </c:pt>
                <c:pt idx="1227">
                  <c:v>10807.161069727677</c:v>
                </c:pt>
                <c:pt idx="1228">
                  <c:v>10832.154503049209</c:v>
                </c:pt>
                <c:pt idx="1229">
                  <c:v>10859.783058398845</c:v>
                </c:pt>
                <c:pt idx="1230">
                  <c:v>10889.967617828046</c:v>
                </c:pt>
                <c:pt idx="1231">
                  <c:v>10922.632770859973</c:v>
                </c:pt>
                <c:pt idx="1232">
                  <c:v>10957.706576558385</c:v>
                </c:pt>
                <c:pt idx="1233">
                  <c:v>10995.120344979759</c:v>
                </c:pt>
                <c:pt idx="1234">
                  <c:v>11034.808436101446</c:v>
                </c:pt>
                <c:pt idx="1235">
                  <c:v>11076.708074537557</c:v>
                </c:pt>
                <c:pt idx="1236">
                  <c:v>11120.759178544708</c:v>
                </c:pt>
                <c:pt idx="1237">
                  <c:v>11166.904201985499</c:v>
                </c:pt>
                <c:pt idx="1238">
                  <c:v>11215.087988062747</c:v>
                </c:pt>
                <c:pt idx="1239">
                  <c:v>11265.25763376448</c:v>
                </c:pt>
                <c:pt idx="1240">
                  <c:v>11635.512628039169</c:v>
                </c:pt>
                <c:pt idx="1241">
                  <c:v>11530.12850444807</c:v>
                </c:pt>
                <c:pt idx="1242">
                  <c:v>11433.189711677165</c:v>
                </c:pt>
                <c:pt idx="1243">
                  <c:v>11344.184971868219</c:v>
                </c:pt>
                <c:pt idx="1244">
                  <c:v>11262.652505246535</c:v>
                </c:pt>
                <c:pt idx="1245">
                  <c:v>11188.173501213289</c:v>
                </c:pt>
                <c:pt idx="1246">
                  <c:v>11120.366662667073</c:v>
                </c:pt>
                <c:pt idx="1247">
                  <c:v>11058.883615202993</c:v>
                </c:pt>
                <c:pt idx="1248">
                  <c:v>11003.405018979198</c:v>
                </c:pt>
                <c:pt idx="1249">
                  <c:v>10953.637255799562</c:v>
                </c:pt>
                <c:pt idx="1250">
                  <c:v>10909.309590411836</c:v>
                </c:pt>
                <c:pt idx="1251">
                  <c:v>10870.171725339986</c:v>
                </c:pt>
                <c:pt idx="1252">
                  <c:v>10835.991684317822</c:v>
                </c:pt>
                <c:pt idx="1253">
                  <c:v>10806.553971697931</c:v>
                </c:pt>
                <c:pt idx="1254">
                  <c:v>10781.657964902624</c:v>
                </c:pt>
                <c:pt idx="1255">
                  <c:v>10761.1165046734</c:v>
                </c:pt>
                <c:pt idx="1256">
                  <c:v>10744.754654018298</c:v>
                </c:pt>
                <c:pt idx="1257">
                  <c:v>10732.408601696054</c:v>
                </c:pt>
                <c:pt idx="1258">
                  <c:v>10723.924690071868</c:v>
                </c:pt>
                <c:pt idx="1259">
                  <c:v>10719.158550431301</c:v>
                </c:pt>
                <c:pt idx="1260">
                  <c:v>10717.974331499721</c:v>
                </c:pt>
                <c:pt idx="1261">
                  <c:v>10720.244009103129</c:v>
                </c:pt>
                <c:pt idx="1262">
                  <c:v>10725.846766715631</c:v>
                </c:pt>
                <c:pt idx="1263">
                  <c:v>10734.668438141358</c:v>
                </c:pt>
                <c:pt idx="1264">
                  <c:v>10746.601004832486</c:v>
                </c:pt>
                <c:pt idx="1265">
                  <c:v>10761.542141395648</c:v>
                </c:pt>
                <c:pt idx="1266">
                  <c:v>10779.394803723015</c:v>
                </c:pt>
                <c:pt idx="1267">
                  <c:v>10800.066854930968</c:v>
                </c:pt>
                <c:pt idx="1268">
                  <c:v>10823.47072492251</c:v>
                </c:pt>
                <c:pt idx="1269">
                  <c:v>10849.523099928298</c:v>
                </c:pt>
                <c:pt idx="1270">
                  <c:v>10878.144638841362</c:v>
                </c:pt>
                <c:pt idx="1271">
                  <c:v>10909.259713554482</c:v>
                </c:pt>
                <c:pt idx="1272">
                  <c:v>10942.796170848193</c:v>
                </c:pt>
                <c:pt idx="1273">
                  <c:v>10978.685113669422</c:v>
                </c:pt>
                <c:pt idx="1274">
                  <c:v>11016.860699893086</c:v>
                </c:pt>
                <c:pt idx="1275">
                  <c:v>11057.259956878068</c:v>
                </c:pt>
                <c:pt idx="1276">
                  <c:v>11099.822610319352</c:v>
                </c:pt>
                <c:pt idx="1277">
                  <c:v>11144.490926063971</c:v>
                </c:pt>
                <c:pt idx="1278">
                  <c:v>11191.209563703413</c:v>
                </c:pt>
                <c:pt idx="1279">
                  <c:v>11239.925440882284</c:v>
                </c:pt>
                <c:pt idx="1280">
                  <c:v>11678.125559163065</c:v>
                </c:pt>
                <c:pt idx="1281">
                  <c:v>11570.701787186483</c:v>
                </c:pt>
                <c:pt idx="1282">
                  <c:v>11471.745308598071</c:v>
                </c:pt>
                <c:pt idx="1283">
                  <c:v>11380.744378647571</c:v>
                </c:pt>
                <c:pt idx="1284">
                  <c:v>11297.236765368118</c:v>
                </c:pt>
                <c:pt idx="1285">
                  <c:v>11220.803220059108</c:v>
                </c:pt>
                <c:pt idx="1286">
                  <c:v>11151.062021029576</c:v>
                </c:pt>
                <c:pt idx="1287">
                  <c:v>11087.664382248337</c:v>
                </c:pt>
                <c:pt idx="1288">
                  <c:v>11030.290564689147</c:v>
                </c:pt>
                <c:pt idx="1289">
                  <c:v>10978.646562917926</c:v>
                </c:pt>
                <c:pt idx="1290">
                  <c:v>10932.461265919799</c:v>
                </c:pt>
                <c:pt idx="1291">
                  <c:v>10891.484011483284</c:v>
                </c:pt>
                <c:pt idx="1292">
                  <c:v>10855.482469207402</c:v>
                </c:pt>
                <c:pt idx="1293">
                  <c:v>10824.240799504512</c:v>
                </c:pt>
                <c:pt idx="1294">
                  <c:v>10797.558045664317</c:v>
                </c:pt>
                <c:pt idx="1295">
                  <c:v>10775.246723734585</c:v>
                </c:pt>
                <c:pt idx="1296">
                  <c:v>10757.131581116921</c:v>
                </c:pt>
                <c:pt idx="1297">
                  <c:v>10743.048499715502</c:v>
                </c:pt>
                <c:pt idx="1298">
                  <c:v>10732.843523472717</c:v>
                </c:pt>
                <c:pt idx="1299">
                  <c:v>10726.371993377486</c:v>
                </c:pt>
                <c:pt idx="1300">
                  <c:v>10723.497775692715</c:v>
                </c:pt>
                <c:pt idx="1301">
                  <c:v>10724.092571337247</c:v>
                </c:pt>
                <c:pt idx="1302">
                  <c:v>10728.035296166641</c:v>
                </c:pt>
                <c:pt idx="1303">
                  <c:v>10735.21152340005</c:v>
                </c:pt>
                <c:pt idx="1304">
                  <c:v>10745.512980694297</c:v>
                </c:pt>
                <c:pt idx="1305">
                  <c:v>10758.837095416766</c:v>
                </c:pt>
                <c:pt idx="1306">
                  <c:v>10775.086582552931</c:v>
                </c:pt>
                <c:pt idx="1307">
                  <c:v>10794.169070430886</c:v>
                </c:pt>
                <c:pt idx="1308">
                  <c:v>10815.99676007858</c:v>
                </c:pt>
                <c:pt idx="1309">
                  <c:v>10840.486114568243</c:v>
                </c:pt>
                <c:pt idx="1310">
                  <c:v>10867.557575162504</c:v>
                </c:pt>
                <c:pt idx="1311">
                  <c:v>10897.135301470917</c:v>
                </c:pt>
                <c:pt idx="1312">
                  <c:v>10929.146933164478</c:v>
                </c:pt>
                <c:pt idx="1313">
                  <c:v>10963.523371087693</c:v>
                </c:pt>
                <c:pt idx="1314">
                  <c:v>11000.19857586022</c:v>
                </c:pt>
                <c:pt idx="1315">
                  <c:v>11039.109382279335</c:v>
                </c:pt>
                <c:pt idx="1316">
                  <c:v>11080.195328024449</c:v>
                </c:pt>
                <c:pt idx="1317">
                  <c:v>11123.398495331256</c:v>
                </c:pt>
                <c:pt idx="1318">
                  <c:v>11168.663364447835</c:v>
                </c:pt>
                <c:pt idx="1319">
                  <c:v>11215.936677812178</c:v>
                </c:pt>
                <c:pt idx="1320">
                  <c:v>11721.444098690712</c:v>
                </c:pt>
                <c:pt idx="1321">
                  <c:v>11612.002640896622</c:v>
                </c:pt>
                <c:pt idx="1322">
                  <c:v>11511.049972166658</c:v>
                </c:pt>
                <c:pt idx="1323">
                  <c:v>11418.073895558387</c:v>
                </c:pt>
                <c:pt idx="1324">
                  <c:v>11332.611741003175</c:v>
                </c:pt>
                <c:pt idx="1325">
                  <c:v>11254.243835210847</c:v>
                </c:pt>
                <c:pt idx="1326">
                  <c:v>11182.588044864151</c:v>
                </c:pt>
                <c:pt idx="1327">
                  <c:v>11117.295184747516</c:v>
                </c:pt>
                <c:pt idx="1328">
                  <c:v>11058.045128596741</c:v>
                </c:pt>
                <c:pt idx="1329">
                  <c:v>11004.543495215123</c:v>
                </c:pt>
                <c:pt idx="1330">
                  <c:v>10956.518808852339</c:v>
                </c:pt>
                <c:pt idx="1331">
                  <c:v>10913.720053162107</c:v>
                </c:pt>
                <c:pt idx="1332">
                  <c:v>10875.914553803228</c:v>
                </c:pt>
                <c:pt idx="1333">
                  <c:v>10842.88613705544</c:v>
                </c:pt>
                <c:pt idx="1334">
                  <c:v>10814.433521514738</c:v>
                </c:pt>
                <c:pt idx="1335">
                  <c:v>10790.368907622447</c:v>
                </c:pt>
                <c:pt idx="1336">
                  <c:v>10770.516735925607</c:v>
                </c:pt>
                <c:pt idx="1337">
                  <c:v>10754.712589905592</c:v>
                </c:pt>
                <c:pt idx="1338">
                  <c:v>10742.802223208122</c:v>
                </c:pt>
                <c:pt idx="1339">
                  <c:v>10734.640694359701</c:v>
                </c:pt>
                <c:pt idx="1340">
                  <c:v>10730.091594716065</c:v>
                </c:pt>
                <c:pt idx="1341">
                  <c:v>10729.026357577492</c:v>
                </c:pt>
                <c:pt idx="1342">
                  <c:v>10731.323638214571</c:v>
                </c:pt>
                <c:pt idx="1343">
                  <c:v>10736.868756051095</c:v>
                </c:pt>
                <c:pt idx="1344">
                  <c:v>10745.553191504649</c:v>
                </c:pt>
                <c:pt idx="1345">
                  <c:v>10757.274131035914</c:v>
                </c:pt>
                <c:pt idx="1346">
                  <c:v>10771.934054842088</c:v>
                </c:pt>
                <c:pt idx="1347">
                  <c:v>10789.440362376199</c:v>
                </c:pt>
                <c:pt idx="1348">
                  <c:v>10809.705031507765</c:v>
                </c:pt>
                <c:pt idx="1349">
                  <c:v>10832.644307678611</c:v>
                </c:pt>
                <c:pt idx="1350">
                  <c:v>10858.178419868169</c:v>
                </c:pt>
                <c:pt idx="1351">
                  <c:v>10886.23132057644</c:v>
                </c:pt>
                <c:pt idx="1352">
                  <c:v>10916.73044737198</c:v>
                </c:pt>
                <c:pt idx="1353">
                  <c:v>10949.606503844061</c:v>
                </c:pt>
                <c:pt idx="1354">
                  <c:v>10984.793258050726</c:v>
                </c:pt>
                <c:pt idx="1355">
                  <c:v>11022.227356773667</c:v>
                </c:pt>
                <c:pt idx="1356">
                  <c:v>11061.848154080973</c:v>
                </c:pt>
                <c:pt idx="1357">
                  <c:v>11103.59755286492</c:v>
                </c:pt>
                <c:pt idx="1358">
                  <c:v>11147.41985816697</c:v>
                </c:pt>
                <c:pt idx="1359">
                  <c:v>11193.261641229195</c:v>
                </c:pt>
                <c:pt idx="1360">
                  <c:v>11765.450641789008</c:v>
                </c:pt>
                <c:pt idx="1361">
                  <c:v>11654.012993853366</c:v>
                </c:pt>
                <c:pt idx="1362">
                  <c:v>11551.085178465632</c:v>
                </c:pt>
                <c:pt idx="1363">
                  <c:v>11456.154560581601</c:v>
                </c:pt>
                <c:pt idx="1364">
                  <c:v>11368.758045543069</c:v>
                </c:pt>
                <c:pt idx="1365">
                  <c:v>11288.47554843358</c:v>
                </c:pt>
                <c:pt idx="1366">
                  <c:v>11214.92453675149</c:v>
                </c:pt>
                <c:pt idx="1367">
                  <c:v>11147.75543804327</c:v>
                </c:pt>
                <c:pt idx="1368">
                  <c:v>11086.647750282098</c:v>
                </c:pt>
                <c:pt idx="1369">
                  <c:v>11031.30672753581</c:v>
                </c:pt>
                <c:pt idx="1370">
                  <c:v>10981.46053991931</c:v>
                </c:pt>
                <c:pt idx="1371">
                  <c:v>10936.857827146083</c:v>
                </c:pt>
                <c:pt idx="1372">
                  <c:v>10897.26558074232</c:v>
                </c:pt>
                <c:pt idx="1373">
                  <c:v>10862.467302294019</c:v>
                </c:pt>
                <c:pt idx="1374">
                  <c:v>10832.261394790754</c:v>
                </c:pt>
                <c:pt idx="1375">
                  <c:v>10806.459751819286</c:v>
                </c:pt>
                <c:pt idx="1376">
                  <c:v>10784.886515503846</c:v>
                </c:pt>
                <c:pt idx="1377">
                  <c:v>10767.376979029154</c:v>
                </c:pt>
                <c:pt idx="1378">
                  <c:v>10753.776613578508</c:v>
                </c:pt>
                <c:pt idx="1379">
                  <c:v>10743.940202771211</c:v>
                </c:pt>
                <c:pt idx="1380">
                  <c:v>10737.731070344465</c:v>
                </c:pt>
                <c:pt idx="1381">
                  <c:v>10735.020389013578</c:v>
                </c:pt>
                <c:pt idx="1382">
                  <c:v>10735.686560253767</c:v>
                </c:pt>
                <c:pt idx="1383">
                  <c:v>10739.614656249609</c:v>
                </c:pt>
                <c:pt idx="1384">
                  <c:v>10746.695916511955</c:v>
                </c:pt>
                <c:pt idx="1385">
                  <c:v>10756.827292713228</c:v>
                </c:pt>
                <c:pt idx="1386">
                  <c:v>10769.911036175552</c:v>
                </c:pt>
                <c:pt idx="1387">
                  <c:v>10785.854323193542</c:v>
                </c:pt>
                <c:pt idx="1388">
                  <c:v>10804.568914006293</c:v>
                </c:pt>
                <c:pt idx="1389">
                  <c:v>10825.970841772443</c:v>
                </c:pt>
                <c:pt idx="1390">
                  <c:v>10849.980128361851</c:v>
                </c:pt>
                <c:pt idx="1391">
                  <c:v>10876.520524172094</c:v>
                </c:pt>
                <c:pt idx="1392">
                  <c:v>10905.519269516506</c:v>
                </c:pt>
                <c:pt idx="1393">
                  <c:v>10936.906875422714</c:v>
                </c:pt>
                <c:pt idx="1394">
                  <c:v>10970.616921933211</c:v>
                </c:pt>
                <c:pt idx="1395">
                  <c:v>11006.585872218346</c:v>
                </c:pt>
                <c:pt idx="1396">
                  <c:v>11044.752901002792</c:v>
                </c:pt>
                <c:pt idx="1397">
                  <c:v>11085.059735972209</c:v>
                </c:pt>
                <c:pt idx="1398">
                  <c:v>11127.450510972141</c:v>
                </c:pt>
                <c:pt idx="1399">
                  <c:v>11171.871629938083</c:v>
                </c:pt>
                <c:pt idx="1400">
                  <c:v>11810.128236712801</c:v>
                </c:pt>
                <c:pt idx="1401">
                  <c:v>11696.715442119386</c:v>
                </c:pt>
                <c:pt idx="1402">
                  <c:v>11591.833085455894</c:v>
                </c:pt>
                <c:pt idx="1403">
                  <c:v>11494.968107088545</c:v>
                </c:pt>
                <c:pt idx="1404">
                  <c:v>11405.657000732848</c:v>
                </c:pt>
                <c:pt idx="1405">
                  <c:v>11323.479282287968</c:v>
                </c:pt>
                <c:pt idx="1406">
                  <c:v>11248.052032014293</c:v>
                </c:pt>
                <c:pt idx="1407">
                  <c:v>11179.025301695672</c:v>
                </c:pt>
                <c:pt idx="1408">
                  <c:v>11116.078224569834</c:v>
                </c:pt>
                <c:pt idx="1409">
                  <c:v>11058.91570056984</c:v>
                </c:pt>
                <c:pt idx="1410">
                  <c:v>11007.265555870335</c:v>
                </c:pt>
                <c:pt idx="1411">
                  <c:v>10960.876096052216</c:v>
                </c:pt>
                <c:pt idx="1412">
                  <c:v>10919.513987947941</c:v>
                </c:pt>
                <c:pt idx="1413">
                  <c:v>10882.962417537086</c:v>
                </c:pt>
                <c:pt idx="1414">
                  <c:v>10851.019480954641</c:v>
                </c:pt>
                <c:pt idx="1415">
                  <c:v>10823.496773364577</c:v>
                </c:pt>
                <c:pt idx="1416">
                  <c:v>10800.218146594461</c:v>
                </c:pt>
                <c:pt idx="1417">
                  <c:v>10781.018611366582</c:v>
                </c:pt>
                <c:pt idx="1418">
                  <c:v>10765.743363957068</c:v>
                </c:pt>
                <c:pt idx="1419">
                  <c:v>10754.246920366659</c:v>
                </c:pt>
                <c:pt idx="1420">
                  <c:v>10746.392343747591</c:v>
                </c:pt>
                <c:pt idx="1421">
                  <c:v>10742.050553019826</c:v>
                </c:pt>
                <c:pt idx="1422">
                  <c:v>10741.099702419331</c:v>
                </c:pt>
                <c:pt idx="1423">
                  <c:v>10743.424623223962</c:v>
                </c:pt>
                <c:pt idx="1424">
                  <c:v>10748.916320156317</c:v>
                </c:pt>
                <c:pt idx="1425">
                  <c:v>10757.47151601374</c:v>
                </c:pt>
                <c:pt idx="1426">
                  <c:v>10768.992238959938</c:v>
                </c:pt>
                <c:pt idx="1427">
                  <c:v>10783.385447659117</c:v>
                </c:pt>
                <c:pt idx="1428">
                  <c:v>10800.562690067163</c:v>
                </c:pt>
                <c:pt idx="1429">
                  <c:v>10820.439792233165</c:v>
                </c:pt>
                <c:pt idx="1430">
                  <c:v>10842.936573924553</c:v>
                </c:pt>
                <c:pt idx="1431">
                  <c:v>10867.976588283669</c:v>
                </c:pt>
                <c:pt idx="1432">
                  <c:v>10895.486883062214</c:v>
                </c:pt>
                <c:pt idx="1433">
                  <c:v>10925.397781272259</c:v>
                </c:pt>
                <c:pt idx="1434">
                  <c:v>10957.642679344945</c:v>
                </c:pt>
                <c:pt idx="1435">
                  <c:v>10992.157861107215</c:v>
                </c:pt>
                <c:pt idx="1436">
                  <c:v>11028.882326077131</c:v>
                </c:pt>
                <c:pt idx="1437">
                  <c:v>11067.757630744425</c:v>
                </c:pt>
                <c:pt idx="1438">
                  <c:v>11108.727741648077</c:v>
                </c:pt>
                <c:pt idx="1439">
                  <c:v>11151.738899189555</c:v>
                </c:pt>
                <c:pt idx="1440">
                  <c:v>11855.460552788585</c:v>
                </c:pt>
                <c:pt idx="1441">
                  <c:v>11740.093216919413</c:v>
                </c:pt>
                <c:pt idx="1442">
                  <c:v>11633.276499772599</c:v>
                </c:pt>
                <c:pt idx="1443">
                  <c:v>11534.496930088086</c:v>
                </c:pt>
                <c:pt idx="1444">
                  <c:v>11443.290602397001</c:v>
                </c:pt>
                <c:pt idx="1445">
                  <c:v>11359.236645360534</c:v>
                </c:pt>
                <c:pt idx="1446">
                  <c:v>11281.951763476458</c:v>
                </c:pt>
                <c:pt idx="1447">
                  <c:v>11211.085643793174</c:v>
                </c:pt>
                <c:pt idx="1448">
                  <c:v>11146.317065413619</c:v>
                </c:pt>
                <c:pt idx="1449">
                  <c:v>11087.350584330627</c:v>
                </c:pt>
                <c:pt idx="1450">
                  <c:v>11033.913692586237</c:v>
                </c:pt>
                <c:pt idx="1451">
                  <c:v>10985.754371067611</c:v>
                </c:pt>
                <c:pt idx="1452">
                  <c:v>10942.638971000772</c:v>
                </c:pt>
                <c:pt idx="1453">
                  <c:v>10904.350371510736</c:v>
                </c:pt>
                <c:pt idx="1454">
                  <c:v>10870.686370309695</c:v>
                </c:pt>
                <c:pt idx="1455">
                  <c:v>10841.458272264956</c:v>
                </c:pt>
                <c:pt idx="1456">
                  <c:v>10816.489646741647</c:v>
                </c:pt>
                <c:pt idx="1457">
                  <c:v>10795.615229554904</c:v>
                </c:pt>
                <c:pt idx="1458">
                  <c:v>10778.679949362277</c:v>
                </c:pt>
                <c:pt idx="1459">
                  <c:v>10765.538061579557</c:v>
                </c:pt>
                <c:pt idx="1460">
                  <c:v>10756.052375563611</c:v>
                </c:pt>
                <c:pt idx="1461">
                  <c:v>10750.093562995149</c:v>
                </c:pt>
                <c:pt idx="1462">
                  <c:v>10747.539537203449</c:v>
                </c:pt>
                <c:pt idx="1463">
                  <c:v>10748.27489467809</c:v>
                </c:pt>
                <c:pt idx="1464">
                  <c:v>10752.190411266591</c:v>
                </c:pt>
                <c:pt idx="1465">
                  <c:v>10759.182586607896</c:v>
                </c:pt>
                <c:pt idx="1466">
                  <c:v>10769.153231235279</c:v>
                </c:pt>
                <c:pt idx="1467">
                  <c:v>10782.009091529759</c:v>
                </c:pt>
                <c:pt idx="1468">
                  <c:v>10797.661508337658</c:v>
                </c:pt>
                <c:pt idx="1469">
                  <c:v>10816.026105605639</c:v>
                </c:pt>
                <c:pt idx="1470">
                  <c:v>10837.022505845893</c:v>
                </c:pt>
                <c:pt idx="1471">
                  <c:v>10860.574069639137</c:v>
                </c:pt>
                <c:pt idx="1472">
                  <c:v>10886.60765672151</c:v>
                </c:pt>
                <c:pt idx="1473">
                  <c:v>10915.053406493746</c:v>
                </c:pt>
                <c:pt idx="1474">
                  <c:v>10945.844536043576</c:v>
                </c:pt>
                <c:pt idx="1475">
                  <c:v>10978.917153991313</c:v>
                </c:pt>
                <c:pt idx="1476">
                  <c:v>11014.210088659111</c:v>
                </c:pt>
                <c:pt idx="1477">
                  <c:v>11051.664729230128</c:v>
                </c:pt>
                <c:pt idx="1478">
                  <c:v>11091.22487870931</c:v>
                </c:pt>
                <c:pt idx="1479">
                  <c:v>11132.836617624191</c:v>
                </c:pt>
                <c:pt idx="1480">
                  <c:v>11901.431850342329</c:v>
                </c:pt>
                <c:pt idx="1481">
                  <c:v>11784.130153989838</c:v>
                </c:pt>
                <c:pt idx="1482">
                  <c:v>11675.39884552586</c:v>
                </c:pt>
                <c:pt idx="1483">
                  <c:v>11574.724054505956</c:v>
                </c:pt>
                <c:pt idx="1484">
                  <c:v>11481.641488223286</c:v>
                </c:pt>
                <c:pt idx="1485">
                  <c:v>11395.729899576416</c:v>
                </c:pt>
                <c:pt idx="1486">
                  <c:v>11316.605628327676</c:v>
                </c:pt>
                <c:pt idx="1487">
                  <c:v>11243.918007390683</c:v>
                </c:pt>
                <c:pt idx="1488">
                  <c:v>11177.345471928129</c:v>
                </c:pt>
                <c:pt idx="1489">
                  <c:v>11116.592243800242</c:v>
                </c:pt>
                <c:pt idx="1490">
                  <c:v>11061.385490355342</c:v>
                </c:pt>
                <c:pt idx="1491">
                  <c:v>11011.472876874155</c:v>
                </c:pt>
                <c:pt idx="1492">
                  <c:v>10966.620447728139</c:v>
                </c:pt>
                <c:pt idx="1493">
                  <c:v>10926.610783619508</c:v>
                </c:pt>
                <c:pt idx="1494">
                  <c:v>10891.241391963787</c:v>
                </c:pt>
                <c:pt idx="1495">
                  <c:v>10860.323295165863</c:v>
                </c:pt>
                <c:pt idx="1496">
                  <c:v>10833.67978768369</c:v>
                </c:pt>
                <c:pt idx="1497">
                  <c:v>10811.145337713833</c:v>
                </c:pt>
                <c:pt idx="1498">
                  <c:v>10792.56461332889</c:v>
                </c:pt>
                <c:pt idx="1499">
                  <c:v>10777.791616149287</c:v>
                </c:pt>
                <c:pt idx="1500">
                  <c:v>10766.688908292652</c:v>
                </c:pt>
                <c:pt idx="1501">
                  <c:v>10759.12692053299</c:v>
                </c:pt>
                <c:pt idx="1502">
                  <c:v>10754.983331411293</c:v>
                </c:pt>
                <c:pt idx="1503">
                  <c:v>10754.142508542083</c:v>
                </c:pt>
                <c:pt idx="1504">
                  <c:v>10756.495004614464</c:v>
                </c:pt>
                <c:pt idx="1505">
                  <c:v>10761.937101636955</c:v>
                </c:pt>
                <c:pt idx="1506">
                  <c:v>10770.37039785964</c:v>
                </c:pt>
                <c:pt idx="1507">
                  <c:v>10781.70143255396</c:v>
                </c:pt>
                <c:pt idx="1508">
                  <c:v>10795.841344463846</c:v>
                </c:pt>
                <c:pt idx="1509">
                  <c:v>10812.705560280694</c:v>
                </c:pt>
                <c:pt idx="1510">
                  <c:v>10832.213509955087</c:v>
                </c:pt>
                <c:pt idx="1511">
                  <c:v>10854.288366052155</c:v>
                </c:pt>
                <c:pt idx="1512">
                  <c:v>10878.856804696719</c:v>
                </c:pt>
                <c:pt idx="1513">
                  <c:v>10905.848785946097</c:v>
                </c:pt>
                <c:pt idx="1514">
                  <c:v>10935.197351681392</c:v>
                </c:pt>
                <c:pt idx="1515">
                  <c:v>10966.838439327017</c:v>
                </c:pt>
                <c:pt idx="1516">
                  <c:v>11000.710709898531</c:v>
                </c:pt>
                <c:pt idx="1517">
                  <c:v>11036.755389045082</c:v>
                </c:pt>
                <c:pt idx="1518">
                  <c:v>11074.916119897669</c:v>
                </c:pt>
                <c:pt idx="1519">
                  <c:v>11115.138826661698</c:v>
                </c:pt>
                <c:pt idx="1520">
                  <c:v>11948.026952431157</c:v>
                </c:pt>
                <c:pt idx="1521">
                  <c:v>11828.810664761504</c:v>
                </c:pt>
                <c:pt idx="1522">
                  <c:v>11718.184134962135</c:v>
                </c:pt>
                <c:pt idx="1523">
                  <c:v>11615.633105350647</c:v>
                </c:pt>
                <c:pt idx="1524">
                  <c:v>11520.692907457573</c:v>
                </c:pt>
                <c:pt idx="1525">
                  <c:v>11432.941929446042</c:v>
                </c:pt>
                <c:pt idx="1526">
                  <c:v>11351.996156943585</c:v>
                </c:pt>
                <c:pt idx="1527">
                  <c:v>11277.504578923596</c:v>
                </c:pt>
                <c:pt idx="1528">
                  <c:v>11209.145296416153</c:v>
                </c:pt>
                <c:pt idx="1529">
                  <c:v>11146.622206587757</c:v>
                </c:pt>
                <c:pt idx="1530">
                  <c:v>11089.662161180291</c:v>
                </c:pt>
                <c:pt idx="1531">
                  <c:v>11038.012518619929</c:v>
                </c:pt>
                <c:pt idx="1532">
                  <c:v>10991.439024855312</c:v>
                </c:pt>
                <c:pt idx="1533">
                  <c:v>10949.723970292007</c:v>
                </c:pt>
                <c:pt idx="1534">
                  <c:v>10912.664579883105</c:v>
                </c:pt>
                <c:pt idx="1535">
                  <c:v>10880.071601126312</c:v>
                </c:pt>
                <c:pt idx="1536">
                  <c:v>10851.76806086103</c:v>
                </c:pt>
                <c:pt idx="1537">
                  <c:v>10827.588166698855</c:v>
                </c:pt>
                <c:pt idx="1538">
                  <c:v>10807.376332917031</c:v>
                </c:pt>
                <c:pt idx="1539">
                  <c:v>10790.986313896734</c:v>
                </c:pt>
                <c:pt idx="1540">
                  <c:v>10778.280430848899</c:v>
                </c:pt>
                <c:pt idx="1541">
                  <c:v>10769.12887975923</c:v>
                </c:pt>
                <c:pt idx="1542">
                  <c:v>10763.409110293695</c:v>
                </c:pt>
                <c:pt idx="1543">
                  <c:v>10761.005266908362</c:v>
                </c:pt>
                <c:pt idx="1544">
                  <c:v>10761.80768466193</c:v>
                </c:pt>
                <c:pt idx="1545">
                  <c:v>10765.712433279716</c:v>
                </c:pt>
                <c:pt idx="1546">
                  <c:v>10772.620903902247</c:v>
                </c:pt>
                <c:pt idx="1547">
                  <c:v>10782.439433698555</c:v>
                </c:pt>
                <c:pt idx="1548">
                  <c:v>10795.078964157296</c:v>
                </c:pt>
                <c:pt idx="1549">
                  <c:v>10810.454729408291</c:v>
                </c:pt>
                <c:pt idx="1550">
                  <c:v>10828.48597138651</c:v>
                </c:pt>
                <c:pt idx="1551">
                  <c:v>10849.095679045769</c:v>
                </c:pt>
                <c:pt idx="1552">
                  <c:v>10872.210349167482</c:v>
                </c:pt>
                <c:pt idx="1553">
                  <c:v>10897.759766602321</c:v>
                </c:pt>
                <c:pt idx="1554">
                  <c:v>10925.676802035494</c:v>
                </c:pt>
                <c:pt idx="1555">
                  <c:v>10955.89722558484</c:v>
                </c:pt>
                <c:pt idx="1556">
                  <c:v>10988.359534731886</c:v>
                </c:pt>
                <c:pt idx="1557">
                  <c:v>11023.00479525184</c:v>
                </c:pt>
                <c:pt idx="1558">
                  <c:v>11059.776493953577</c:v>
                </c:pt>
                <c:pt idx="1559">
                  <c:v>11098.620402167828</c:v>
                </c:pt>
                <c:pt idx="1560">
                  <c:v>11995.231218250199</c:v>
                </c:pt>
                <c:pt idx="1561">
                  <c:v>11874.119709245151</c:v>
                </c:pt>
                <c:pt idx="1562">
                  <c:v>11761.616940854199</c:v>
                </c:pt>
                <c:pt idx="1563">
                  <c:v>11657.208279632308</c:v>
                </c:pt>
                <c:pt idx="1564">
                  <c:v>11560.428692374571</c:v>
                </c:pt>
                <c:pt idx="1565">
                  <c:v>11470.856213109328</c:v>
                </c:pt>
                <c:pt idx="1566">
                  <c:v>11388.106483523876</c:v>
                </c:pt>
                <c:pt idx="1567">
                  <c:v>11311.828158458989</c:v>
                </c:pt>
                <c:pt idx="1568">
                  <c:v>11241.699014251037</c:v>
                </c:pt>
                <c:pt idx="1569">
                  <c:v>11177.422632460082</c:v>
                </c:pt>
                <c:pt idx="1570">
                  <c:v>11118.725557973441</c:v>
                </c:pt>
                <c:pt idx="1571">
                  <c:v>11065.354850794482</c:v>
                </c:pt>
                <c:pt idx="1572">
                  <c:v>11017.075966575192</c:v>
                </c:pt>
                <c:pt idx="1573">
                  <c:v>10973.670913258698</c:v>
                </c:pt>
                <c:pt idx="1574">
                  <c:v>10934.936640890925</c:v>
                </c:pt>
                <c:pt idx="1575">
                  <c:v>10900.683629351017</c:v>
                </c:pt>
                <c:pt idx="1576">
                  <c:v>10870.73464489342</c:v>
                </c:pt>
                <c:pt idx="1577">
                  <c:v>10844.923641334364</c:v>
                </c:pt>
                <c:pt idx="1578">
                  <c:v>10823.094785711846</c:v>
                </c:pt>
                <c:pt idx="1579">
                  <c:v>10805.101591500354</c:v>
                </c:pt>
                <c:pt idx="1580">
                  <c:v>10790.806145122517</c:v>
                </c:pt>
                <c:pt idx="1581">
                  <c:v>10780.078413689009</c:v>
                </c:pt>
                <c:pt idx="1582">
                  <c:v>10772.795623707339</c:v>
                </c:pt>
                <c:pt idx="1583">
                  <c:v>10768.841702003197</c:v>
                </c:pt>
                <c:pt idx="1584">
                  <c:v>10768.106771352059</c:v>
                </c:pt>
                <c:pt idx="1585">
                  <c:v>10770.486694369694</c:v>
                </c:pt>
                <c:pt idx="1586">
                  <c:v>10775.882660094219</c:v>
                </c:pt>
                <c:pt idx="1587">
                  <c:v>10784.200808439393</c:v>
                </c:pt>
                <c:pt idx="1588">
                  <c:v>10795.351888332274</c:v>
                </c:pt>
                <c:pt idx="1589">
                  <c:v>10809.25094588709</c:v>
                </c:pt>
                <c:pt idx="1590">
                  <c:v>10825.817039427498</c:v>
                </c:pt>
                <c:pt idx="1591">
                  <c:v>10844.972978563899</c:v>
                </c:pt>
                <c:pt idx="1592">
                  <c:v>10866.64508487107</c:v>
                </c:pt>
                <c:pt idx="1593">
                  <c:v>10890.7629720038</c:v>
                </c:pt>
                <c:pt idx="1594">
                  <c:v>10917.259343340693</c:v>
                </c:pt>
                <c:pt idx="1595">
                  <c:v>10946.069805465568</c:v>
                </c:pt>
                <c:pt idx="1596">
                  <c:v>10977.13269598602</c:v>
                </c:pt>
                <c:pt idx="1597">
                  <c:v>11010.388924355128</c:v>
                </c:pt>
                <c:pt idx="1598">
                  <c:v>11045.781824507085</c:v>
                </c:pt>
                <c:pt idx="1599">
                  <c:v>11083.257018244922</c:v>
                </c:pt>
              </c:numCache>
            </c:numRef>
          </c:yVal>
          <c:smooth val="0"/>
          <c:extLst>
            <c:ext xmlns:c16="http://schemas.microsoft.com/office/drawing/2014/chart" uri="{C3380CC4-5D6E-409C-BE32-E72D297353CC}">
              <c16:uniqueId val="{00000002-56EF-4B8D-AF4E-3BC49B5A1D3E}"/>
            </c:ext>
          </c:extLst>
        </c:ser>
        <c:dLbls>
          <c:showLegendKey val="0"/>
          <c:showVal val="0"/>
          <c:showCatName val="0"/>
          <c:showSerName val="0"/>
          <c:showPercent val="0"/>
          <c:showBubbleSize val="0"/>
        </c:dLbls>
        <c:axId val="2129043039"/>
        <c:axId val="1949787983"/>
      </c:scatterChart>
      <c:valAx>
        <c:axId val="2129043039"/>
        <c:scaling>
          <c:orientation val="minMax"/>
        </c:scaling>
        <c:delete val="0"/>
        <c:axPos val="b"/>
        <c:title>
          <c:tx>
            <c:rich>
              <a:bodyPr/>
              <a:lstStyle/>
              <a:p>
                <a:pPr>
                  <a:defRPr/>
                </a:pPr>
                <a:r>
                  <a:rPr lang="en-US"/>
                  <a:t>Alpha (</a:t>
                </a:r>
                <a:r>
                  <a:rPr lang="el-GR"/>
                  <a:t>α)</a:t>
                </a:r>
              </a:p>
            </c:rich>
          </c:tx>
          <c:overlay val="0"/>
        </c:title>
        <c:numFmt formatCode="0.0" sourceLinked="1"/>
        <c:majorTickMark val="out"/>
        <c:minorTickMark val="none"/>
        <c:tickLblPos val="nextTo"/>
        <c:crossAx val="1949787983"/>
        <c:crosses val="autoZero"/>
        <c:crossBetween val="midCat"/>
      </c:valAx>
      <c:valAx>
        <c:axId val="1949787983"/>
        <c:scaling>
          <c:orientation val="minMax"/>
        </c:scaling>
        <c:delete val="0"/>
        <c:axPos val="l"/>
        <c:majorGridlines/>
        <c:title>
          <c:tx>
            <c:rich>
              <a:bodyPr/>
              <a:lstStyle/>
              <a:p>
                <a:pPr>
                  <a:defRPr/>
                </a:pPr>
                <a:r>
                  <a:rPr lang="en-US"/>
                  <a:t>Profile NLL</a:t>
                </a:r>
              </a:p>
            </c:rich>
          </c:tx>
          <c:overlay val="0"/>
        </c:title>
        <c:numFmt formatCode="0.0E+00" sourceLinked="1"/>
        <c:majorTickMark val="out"/>
        <c:minorTickMark val="none"/>
        <c:tickLblPos val="nextTo"/>
        <c:crossAx val="212904303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 Profile NLL vs Beta</a:t>
            </a:r>
          </a:p>
        </c:rich>
      </c:tx>
      <c:overlay val="0"/>
    </c:title>
    <c:autoTitleDeleted val="0"/>
    <c:plotArea>
      <c:layout/>
      <c:scatterChart>
        <c:scatterStyle val="lineMarker"/>
        <c:varyColors val="0"/>
        <c:ser>
          <c:idx val="0"/>
          <c:order val="0"/>
          <c:tx>
            <c:v>Beta profile NLL</c:v>
          </c:tx>
          <c:spPr>
            <a:ln w="38100">
              <a:noFill/>
            </a:ln>
          </c:spPr>
          <c:marker>
            <c:symbol val="circle"/>
            <c:size val="4"/>
          </c:marker>
          <c:xVal>
            <c:numRef>
              <c:f>Univariate!UV_Profile_BETA_S1_Beta_Axis</c:f>
              <c:numCache>
                <c:formatCode>0.0</c:formatCode>
                <c:ptCount val="1600"/>
                <c:pt idx="0">
                  <c:v>0.2</c:v>
                </c:pt>
                <c:pt idx="1">
                  <c:v>1.4769230769230768</c:v>
                </c:pt>
                <c:pt idx="2">
                  <c:v>2.7538461538461538</c:v>
                </c:pt>
                <c:pt idx="3">
                  <c:v>4.0307692307692298</c:v>
                </c:pt>
                <c:pt idx="4">
                  <c:v>5.3076923076923075</c:v>
                </c:pt>
                <c:pt idx="5">
                  <c:v>6.5846153846153852</c:v>
                </c:pt>
                <c:pt idx="6">
                  <c:v>7.8615384615384603</c:v>
                </c:pt>
                <c:pt idx="7">
                  <c:v>9.1384615384615362</c:v>
                </c:pt>
                <c:pt idx="8">
                  <c:v>10.415384615384614</c:v>
                </c:pt>
                <c:pt idx="9">
                  <c:v>11.692307692307692</c:v>
                </c:pt>
                <c:pt idx="10">
                  <c:v>12.969230769230769</c:v>
                </c:pt>
                <c:pt idx="11">
                  <c:v>14.246153846153844</c:v>
                </c:pt>
                <c:pt idx="12">
                  <c:v>15.523076923076919</c:v>
                </c:pt>
                <c:pt idx="13">
                  <c:v>16.799999999999997</c:v>
                </c:pt>
                <c:pt idx="14">
                  <c:v>18.076923076923073</c:v>
                </c:pt>
                <c:pt idx="15">
                  <c:v>19.353846153846153</c:v>
                </c:pt>
                <c:pt idx="16">
                  <c:v>20.630769230769229</c:v>
                </c:pt>
                <c:pt idx="17">
                  <c:v>21.907692307692304</c:v>
                </c:pt>
                <c:pt idx="18">
                  <c:v>23.184615384615384</c:v>
                </c:pt>
                <c:pt idx="19">
                  <c:v>24.46153846153846</c:v>
                </c:pt>
                <c:pt idx="20">
                  <c:v>25.738461538461539</c:v>
                </c:pt>
                <c:pt idx="21">
                  <c:v>27.015384615384612</c:v>
                </c:pt>
                <c:pt idx="22">
                  <c:v>28.292307692307688</c:v>
                </c:pt>
                <c:pt idx="23">
                  <c:v>29.569230769230764</c:v>
                </c:pt>
                <c:pt idx="24">
                  <c:v>30.84615384615384</c:v>
                </c:pt>
                <c:pt idx="25">
                  <c:v>32.123076923076923</c:v>
                </c:pt>
                <c:pt idx="26">
                  <c:v>33.4</c:v>
                </c:pt>
                <c:pt idx="27">
                  <c:v>34.676923076923075</c:v>
                </c:pt>
                <c:pt idx="28">
                  <c:v>35.95384615384615</c:v>
                </c:pt>
                <c:pt idx="29">
                  <c:v>37.230769230769226</c:v>
                </c:pt>
                <c:pt idx="30">
                  <c:v>38.507692307692309</c:v>
                </c:pt>
                <c:pt idx="31">
                  <c:v>39.784615384615385</c:v>
                </c:pt>
                <c:pt idx="32">
                  <c:v>41.061538461538461</c:v>
                </c:pt>
                <c:pt idx="33">
                  <c:v>42.338461538461537</c:v>
                </c:pt>
                <c:pt idx="34">
                  <c:v>43.615384615384613</c:v>
                </c:pt>
                <c:pt idx="35">
                  <c:v>44.892307692307696</c:v>
                </c:pt>
                <c:pt idx="36">
                  <c:v>46.169230769230772</c:v>
                </c:pt>
                <c:pt idx="37">
                  <c:v>47.446153846153848</c:v>
                </c:pt>
                <c:pt idx="38">
                  <c:v>48.723076923076924</c:v>
                </c:pt>
                <c:pt idx="39">
                  <c:v>50</c:v>
                </c:pt>
                <c:pt idx="40">
                  <c:v>0.2</c:v>
                </c:pt>
                <c:pt idx="41">
                  <c:v>1.4769230769230768</c:v>
                </c:pt>
                <c:pt idx="42">
                  <c:v>2.7538461538461538</c:v>
                </c:pt>
                <c:pt idx="43">
                  <c:v>4.0307692307692298</c:v>
                </c:pt>
                <c:pt idx="44">
                  <c:v>5.3076923076923075</c:v>
                </c:pt>
                <c:pt idx="45">
                  <c:v>6.5846153846153852</c:v>
                </c:pt>
                <c:pt idx="46">
                  <c:v>7.8615384615384603</c:v>
                </c:pt>
                <c:pt idx="47">
                  <c:v>9.1384615384615362</c:v>
                </c:pt>
                <c:pt idx="48">
                  <c:v>10.415384615384614</c:v>
                </c:pt>
                <c:pt idx="49">
                  <c:v>11.692307692307692</c:v>
                </c:pt>
                <c:pt idx="50">
                  <c:v>12.969230769230769</c:v>
                </c:pt>
                <c:pt idx="51">
                  <c:v>14.246153846153844</c:v>
                </c:pt>
                <c:pt idx="52">
                  <c:v>15.523076923076919</c:v>
                </c:pt>
                <c:pt idx="53">
                  <c:v>16.799999999999997</c:v>
                </c:pt>
                <c:pt idx="54">
                  <c:v>18.076923076923073</c:v>
                </c:pt>
                <c:pt idx="55">
                  <c:v>19.353846153846153</c:v>
                </c:pt>
                <c:pt idx="56">
                  <c:v>20.630769230769229</c:v>
                </c:pt>
                <c:pt idx="57">
                  <c:v>21.907692307692304</c:v>
                </c:pt>
                <c:pt idx="58">
                  <c:v>23.184615384615384</c:v>
                </c:pt>
                <c:pt idx="59">
                  <c:v>24.46153846153846</c:v>
                </c:pt>
                <c:pt idx="60">
                  <c:v>25.738461538461539</c:v>
                </c:pt>
                <c:pt idx="61">
                  <c:v>27.015384615384612</c:v>
                </c:pt>
                <c:pt idx="62">
                  <c:v>28.292307692307688</c:v>
                </c:pt>
                <c:pt idx="63">
                  <c:v>29.569230769230764</c:v>
                </c:pt>
                <c:pt idx="64">
                  <c:v>30.84615384615384</c:v>
                </c:pt>
                <c:pt idx="65">
                  <c:v>32.123076923076923</c:v>
                </c:pt>
                <c:pt idx="66">
                  <c:v>33.4</c:v>
                </c:pt>
                <c:pt idx="67">
                  <c:v>34.676923076923075</c:v>
                </c:pt>
                <c:pt idx="68">
                  <c:v>35.95384615384615</c:v>
                </c:pt>
                <c:pt idx="69">
                  <c:v>37.230769230769226</c:v>
                </c:pt>
                <c:pt idx="70">
                  <c:v>38.507692307692309</c:v>
                </c:pt>
                <c:pt idx="71">
                  <c:v>39.784615384615385</c:v>
                </c:pt>
                <c:pt idx="72">
                  <c:v>41.061538461538461</c:v>
                </c:pt>
                <c:pt idx="73">
                  <c:v>42.338461538461537</c:v>
                </c:pt>
                <c:pt idx="74">
                  <c:v>43.615384615384613</c:v>
                </c:pt>
                <c:pt idx="75">
                  <c:v>44.892307692307696</c:v>
                </c:pt>
                <c:pt idx="76">
                  <c:v>46.169230769230772</c:v>
                </c:pt>
                <c:pt idx="77">
                  <c:v>47.446153846153848</c:v>
                </c:pt>
                <c:pt idx="78">
                  <c:v>48.723076923076924</c:v>
                </c:pt>
                <c:pt idx="79">
                  <c:v>50</c:v>
                </c:pt>
                <c:pt idx="80">
                  <c:v>0.2</c:v>
                </c:pt>
                <c:pt idx="81">
                  <c:v>1.4769230769230768</c:v>
                </c:pt>
                <c:pt idx="82">
                  <c:v>2.7538461538461538</c:v>
                </c:pt>
                <c:pt idx="83">
                  <c:v>4.0307692307692298</c:v>
                </c:pt>
                <c:pt idx="84">
                  <c:v>5.3076923076923075</c:v>
                </c:pt>
                <c:pt idx="85">
                  <c:v>6.5846153846153852</c:v>
                </c:pt>
                <c:pt idx="86">
                  <c:v>7.8615384615384603</c:v>
                </c:pt>
                <c:pt idx="87">
                  <c:v>9.1384615384615362</c:v>
                </c:pt>
                <c:pt idx="88">
                  <c:v>10.415384615384614</c:v>
                </c:pt>
                <c:pt idx="89">
                  <c:v>11.692307692307692</c:v>
                </c:pt>
                <c:pt idx="90">
                  <c:v>12.969230769230769</c:v>
                </c:pt>
                <c:pt idx="91">
                  <c:v>14.246153846153844</c:v>
                </c:pt>
                <c:pt idx="92">
                  <c:v>15.523076923076919</c:v>
                </c:pt>
                <c:pt idx="93">
                  <c:v>16.799999999999997</c:v>
                </c:pt>
                <c:pt idx="94">
                  <c:v>18.076923076923073</c:v>
                </c:pt>
                <c:pt idx="95">
                  <c:v>19.353846153846153</c:v>
                </c:pt>
                <c:pt idx="96">
                  <c:v>20.630769230769229</c:v>
                </c:pt>
                <c:pt idx="97">
                  <c:v>21.907692307692304</c:v>
                </c:pt>
                <c:pt idx="98">
                  <c:v>23.184615384615384</c:v>
                </c:pt>
                <c:pt idx="99">
                  <c:v>24.46153846153846</c:v>
                </c:pt>
                <c:pt idx="100">
                  <c:v>25.738461538461539</c:v>
                </c:pt>
                <c:pt idx="101">
                  <c:v>27.015384615384612</c:v>
                </c:pt>
                <c:pt idx="102">
                  <c:v>28.292307692307688</c:v>
                </c:pt>
                <c:pt idx="103">
                  <c:v>29.569230769230764</c:v>
                </c:pt>
                <c:pt idx="104">
                  <c:v>30.84615384615384</c:v>
                </c:pt>
                <c:pt idx="105">
                  <c:v>32.123076923076923</c:v>
                </c:pt>
                <c:pt idx="106">
                  <c:v>33.4</c:v>
                </c:pt>
                <c:pt idx="107">
                  <c:v>34.676923076923075</c:v>
                </c:pt>
                <c:pt idx="108">
                  <c:v>35.95384615384615</c:v>
                </c:pt>
                <c:pt idx="109">
                  <c:v>37.230769230769226</c:v>
                </c:pt>
                <c:pt idx="110">
                  <c:v>38.507692307692309</c:v>
                </c:pt>
                <c:pt idx="111">
                  <c:v>39.784615384615385</c:v>
                </c:pt>
                <c:pt idx="112">
                  <c:v>41.061538461538461</c:v>
                </c:pt>
                <c:pt idx="113">
                  <c:v>42.338461538461537</c:v>
                </c:pt>
                <c:pt idx="114">
                  <c:v>43.615384615384613</c:v>
                </c:pt>
                <c:pt idx="115">
                  <c:v>44.892307692307696</c:v>
                </c:pt>
                <c:pt idx="116">
                  <c:v>46.169230769230772</c:v>
                </c:pt>
                <c:pt idx="117">
                  <c:v>47.446153846153848</c:v>
                </c:pt>
                <c:pt idx="118">
                  <c:v>48.723076923076924</c:v>
                </c:pt>
                <c:pt idx="119">
                  <c:v>50</c:v>
                </c:pt>
                <c:pt idx="120">
                  <c:v>0.2</c:v>
                </c:pt>
                <c:pt idx="121">
                  <c:v>1.4769230769230768</c:v>
                </c:pt>
                <c:pt idx="122">
                  <c:v>2.7538461538461538</c:v>
                </c:pt>
                <c:pt idx="123">
                  <c:v>4.0307692307692298</c:v>
                </c:pt>
                <c:pt idx="124">
                  <c:v>5.3076923076923075</c:v>
                </c:pt>
                <c:pt idx="125">
                  <c:v>6.5846153846153852</c:v>
                </c:pt>
                <c:pt idx="126">
                  <c:v>7.8615384615384603</c:v>
                </c:pt>
                <c:pt idx="127">
                  <c:v>9.1384615384615362</c:v>
                </c:pt>
                <c:pt idx="128">
                  <c:v>10.415384615384614</c:v>
                </c:pt>
                <c:pt idx="129">
                  <c:v>11.692307692307692</c:v>
                </c:pt>
                <c:pt idx="130">
                  <c:v>12.969230769230769</c:v>
                </c:pt>
                <c:pt idx="131">
                  <c:v>14.246153846153844</c:v>
                </c:pt>
                <c:pt idx="132">
                  <c:v>15.523076923076919</c:v>
                </c:pt>
                <c:pt idx="133">
                  <c:v>16.799999999999997</c:v>
                </c:pt>
                <c:pt idx="134">
                  <c:v>18.076923076923073</c:v>
                </c:pt>
                <c:pt idx="135">
                  <c:v>19.353846153846153</c:v>
                </c:pt>
                <c:pt idx="136">
                  <c:v>20.630769230769229</c:v>
                </c:pt>
                <c:pt idx="137">
                  <c:v>21.907692307692304</c:v>
                </c:pt>
                <c:pt idx="138">
                  <c:v>23.184615384615384</c:v>
                </c:pt>
                <c:pt idx="139">
                  <c:v>24.46153846153846</c:v>
                </c:pt>
                <c:pt idx="140">
                  <c:v>25.738461538461539</c:v>
                </c:pt>
                <c:pt idx="141">
                  <c:v>27.015384615384612</c:v>
                </c:pt>
                <c:pt idx="142">
                  <c:v>28.292307692307688</c:v>
                </c:pt>
                <c:pt idx="143">
                  <c:v>29.569230769230764</c:v>
                </c:pt>
                <c:pt idx="144">
                  <c:v>30.84615384615384</c:v>
                </c:pt>
                <c:pt idx="145">
                  <c:v>32.123076923076923</c:v>
                </c:pt>
                <c:pt idx="146">
                  <c:v>33.4</c:v>
                </c:pt>
                <c:pt idx="147">
                  <c:v>34.676923076923075</c:v>
                </c:pt>
                <c:pt idx="148">
                  <c:v>35.95384615384615</c:v>
                </c:pt>
                <c:pt idx="149">
                  <c:v>37.230769230769226</c:v>
                </c:pt>
                <c:pt idx="150">
                  <c:v>38.507692307692309</c:v>
                </c:pt>
                <c:pt idx="151">
                  <c:v>39.784615384615385</c:v>
                </c:pt>
                <c:pt idx="152">
                  <c:v>41.061538461538461</c:v>
                </c:pt>
                <c:pt idx="153">
                  <c:v>42.338461538461537</c:v>
                </c:pt>
                <c:pt idx="154">
                  <c:v>43.615384615384613</c:v>
                </c:pt>
                <c:pt idx="155">
                  <c:v>44.892307692307696</c:v>
                </c:pt>
                <c:pt idx="156">
                  <c:v>46.169230769230772</c:v>
                </c:pt>
                <c:pt idx="157">
                  <c:v>47.446153846153848</c:v>
                </c:pt>
                <c:pt idx="158">
                  <c:v>48.723076923076924</c:v>
                </c:pt>
                <c:pt idx="159">
                  <c:v>50</c:v>
                </c:pt>
                <c:pt idx="160">
                  <c:v>0.2</c:v>
                </c:pt>
                <c:pt idx="161">
                  <c:v>1.4769230769230768</c:v>
                </c:pt>
                <c:pt idx="162">
                  <c:v>2.7538461538461538</c:v>
                </c:pt>
                <c:pt idx="163">
                  <c:v>4.0307692307692298</c:v>
                </c:pt>
                <c:pt idx="164">
                  <c:v>5.3076923076923075</c:v>
                </c:pt>
                <c:pt idx="165">
                  <c:v>6.5846153846153852</c:v>
                </c:pt>
                <c:pt idx="166">
                  <c:v>7.8615384615384603</c:v>
                </c:pt>
                <c:pt idx="167">
                  <c:v>9.1384615384615362</c:v>
                </c:pt>
                <c:pt idx="168">
                  <c:v>10.415384615384614</c:v>
                </c:pt>
                <c:pt idx="169">
                  <c:v>11.692307692307692</c:v>
                </c:pt>
                <c:pt idx="170">
                  <c:v>12.969230769230769</c:v>
                </c:pt>
                <c:pt idx="171">
                  <c:v>14.246153846153844</c:v>
                </c:pt>
                <c:pt idx="172">
                  <c:v>15.523076923076919</c:v>
                </c:pt>
                <c:pt idx="173">
                  <c:v>16.799999999999997</c:v>
                </c:pt>
                <c:pt idx="174">
                  <c:v>18.076923076923073</c:v>
                </c:pt>
                <c:pt idx="175">
                  <c:v>19.353846153846153</c:v>
                </c:pt>
                <c:pt idx="176">
                  <c:v>20.630769230769229</c:v>
                </c:pt>
                <c:pt idx="177">
                  <c:v>21.907692307692304</c:v>
                </c:pt>
                <c:pt idx="178">
                  <c:v>23.184615384615384</c:v>
                </c:pt>
                <c:pt idx="179">
                  <c:v>24.46153846153846</c:v>
                </c:pt>
                <c:pt idx="180">
                  <c:v>25.738461538461539</c:v>
                </c:pt>
                <c:pt idx="181">
                  <c:v>27.015384615384612</c:v>
                </c:pt>
                <c:pt idx="182">
                  <c:v>28.292307692307688</c:v>
                </c:pt>
                <c:pt idx="183">
                  <c:v>29.569230769230764</c:v>
                </c:pt>
                <c:pt idx="184">
                  <c:v>30.84615384615384</c:v>
                </c:pt>
                <c:pt idx="185">
                  <c:v>32.123076923076923</c:v>
                </c:pt>
                <c:pt idx="186">
                  <c:v>33.4</c:v>
                </c:pt>
                <c:pt idx="187">
                  <c:v>34.676923076923075</c:v>
                </c:pt>
                <c:pt idx="188">
                  <c:v>35.95384615384615</c:v>
                </c:pt>
                <c:pt idx="189">
                  <c:v>37.230769230769226</c:v>
                </c:pt>
                <c:pt idx="190">
                  <c:v>38.507692307692309</c:v>
                </c:pt>
                <c:pt idx="191">
                  <c:v>39.784615384615385</c:v>
                </c:pt>
                <c:pt idx="192">
                  <c:v>41.061538461538461</c:v>
                </c:pt>
                <c:pt idx="193">
                  <c:v>42.338461538461537</c:v>
                </c:pt>
                <c:pt idx="194">
                  <c:v>43.615384615384613</c:v>
                </c:pt>
                <c:pt idx="195">
                  <c:v>44.892307692307696</c:v>
                </c:pt>
                <c:pt idx="196">
                  <c:v>46.169230769230772</c:v>
                </c:pt>
                <c:pt idx="197">
                  <c:v>47.446153846153848</c:v>
                </c:pt>
                <c:pt idx="198">
                  <c:v>48.723076923076924</c:v>
                </c:pt>
                <c:pt idx="199">
                  <c:v>50</c:v>
                </c:pt>
                <c:pt idx="200">
                  <c:v>0.2</c:v>
                </c:pt>
                <c:pt idx="201">
                  <c:v>1.4769230769230768</c:v>
                </c:pt>
                <c:pt idx="202">
                  <c:v>2.7538461538461538</c:v>
                </c:pt>
                <c:pt idx="203">
                  <c:v>4.0307692307692298</c:v>
                </c:pt>
                <c:pt idx="204">
                  <c:v>5.3076923076923075</c:v>
                </c:pt>
                <c:pt idx="205">
                  <c:v>6.5846153846153852</c:v>
                </c:pt>
                <c:pt idx="206">
                  <c:v>7.8615384615384603</c:v>
                </c:pt>
                <c:pt idx="207">
                  <c:v>9.1384615384615362</c:v>
                </c:pt>
                <c:pt idx="208">
                  <c:v>10.415384615384614</c:v>
                </c:pt>
                <c:pt idx="209">
                  <c:v>11.692307692307692</c:v>
                </c:pt>
                <c:pt idx="210">
                  <c:v>12.969230769230769</c:v>
                </c:pt>
                <c:pt idx="211">
                  <c:v>14.246153846153844</c:v>
                </c:pt>
                <c:pt idx="212">
                  <c:v>15.523076923076919</c:v>
                </c:pt>
                <c:pt idx="213">
                  <c:v>16.799999999999997</c:v>
                </c:pt>
                <c:pt idx="214">
                  <c:v>18.076923076923073</c:v>
                </c:pt>
                <c:pt idx="215">
                  <c:v>19.353846153846153</c:v>
                </c:pt>
                <c:pt idx="216">
                  <c:v>20.630769230769229</c:v>
                </c:pt>
                <c:pt idx="217">
                  <c:v>21.907692307692304</c:v>
                </c:pt>
                <c:pt idx="218">
                  <c:v>23.184615384615384</c:v>
                </c:pt>
                <c:pt idx="219">
                  <c:v>24.46153846153846</c:v>
                </c:pt>
                <c:pt idx="220">
                  <c:v>25.738461538461539</c:v>
                </c:pt>
                <c:pt idx="221">
                  <c:v>27.015384615384612</c:v>
                </c:pt>
                <c:pt idx="222">
                  <c:v>28.292307692307688</c:v>
                </c:pt>
                <c:pt idx="223">
                  <c:v>29.569230769230764</c:v>
                </c:pt>
                <c:pt idx="224">
                  <c:v>30.84615384615384</c:v>
                </c:pt>
                <c:pt idx="225">
                  <c:v>32.123076923076923</c:v>
                </c:pt>
                <c:pt idx="226">
                  <c:v>33.4</c:v>
                </c:pt>
                <c:pt idx="227">
                  <c:v>34.676923076923075</c:v>
                </c:pt>
                <c:pt idx="228">
                  <c:v>35.95384615384615</c:v>
                </c:pt>
                <c:pt idx="229">
                  <c:v>37.230769230769226</c:v>
                </c:pt>
                <c:pt idx="230">
                  <c:v>38.507692307692309</c:v>
                </c:pt>
                <c:pt idx="231">
                  <c:v>39.784615384615385</c:v>
                </c:pt>
                <c:pt idx="232">
                  <c:v>41.061538461538461</c:v>
                </c:pt>
                <c:pt idx="233">
                  <c:v>42.338461538461537</c:v>
                </c:pt>
                <c:pt idx="234">
                  <c:v>43.615384615384613</c:v>
                </c:pt>
                <c:pt idx="235">
                  <c:v>44.892307692307696</c:v>
                </c:pt>
                <c:pt idx="236">
                  <c:v>46.169230769230772</c:v>
                </c:pt>
                <c:pt idx="237">
                  <c:v>47.446153846153848</c:v>
                </c:pt>
                <c:pt idx="238">
                  <c:v>48.723076923076924</c:v>
                </c:pt>
                <c:pt idx="239">
                  <c:v>50</c:v>
                </c:pt>
                <c:pt idx="240">
                  <c:v>0.2</c:v>
                </c:pt>
                <c:pt idx="241">
                  <c:v>1.4769230769230768</c:v>
                </c:pt>
                <c:pt idx="242">
                  <c:v>2.7538461538461538</c:v>
                </c:pt>
                <c:pt idx="243">
                  <c:v>4.0307692307692298</c:v>
                </c:pt>
                <c:pt idx="244">
                  <c:v>5.3076923076923075</c:v>
                </c:pt>
                <c:pt idx="245">
                  <c:v>6.5846153846153852</c:v>
                </c:pt>
                <c:pt idx="246">
                  <c:v>7.8615384615384603</c:v>
                </c:pt>
                <c:pt idx="247">
                  <c:v>9.1384615384615362</c:v>
                </c:pt>
                <c:pt idx="248">
                  <c:v>10.415384615384614</c:v>
                </c:pt>
                <c:pt idx="249">
                  <c:v>11.692307692307692</c:v>
                </c:pt>
                <c:pt idx="250">
                  <c:v>12.969230769230769</c:v>
                </c:pt>
                <c:pt idx="251">
                  <c:v>14.246153846153844</c:v>
                </c:pt>
                <c:pt idx="252">
                  <c:v>15.523076923076919</c:v>
                </c:pt>
                <c:pt idx="253">
                  <c:v>16.799999999999997</c:v>
                </c:pt>
                <c:pt idx="254">
                  <c:v>18.076923076923073</c:v>
                </c:pt>
                <c:pt idx="255">
                  <c:v>19.353846153846153</c:v>
                </c:pt>
                <c:pt idx="256">
                  <c:v>20.630769230769229</c:v>
                </c:pt>
                <c:pt idx="257">
                  <c:v>21.907692307692304</c:v>
                </c:pt>
                <c:pt idx="258">
                  <c:v>23.184615384615384</c:v>
                </c:pt>
                <c:pt idx="259">
                  <c:v>24.46153846153846</c:v>
                </c:pt>
                <c:pt idx="260">
                  <c:v>25.738461538461539</c:v>
                </c:pt>
                <c:pt idx="261">
                  <c:v>27.015384615384612</c:v>
                </c:pt>
                <c:pt idx="262">
                  <c:v>28.292307692307688</c:v>
                </c:pt>
                <c:pt idx="263">
                  <c:v>29.569230769230764</c:v>
                </c:pt>
                <c:pt idx="264">
                  <c:v>30.84615384615384</c:v>
                </c:pt>
                <c:pt idx="265">
                  <c:v>32.123076923076923</c:v>
                </c:pt>
                <c:pt idx="266">
                  <c:v>33.4</c:v>
                </c:pt>
                <c:pt idx="267">
                  <c:v>34.676923076923075</c:v>
                </c:pt>
                <c:pt idx="268">
                  <c:v>35.95384615384615</c:v>
                </c:pt>
                <c:pt idx="269">
                  <c:v>37.230769230769226</c:v>
                </c:pt>
                <c:pt idx="270">
                  <c:v>38.507692307692309</c:v>
                </c:pt>
                <c:pt idx="271">
                  <c:v>39.784615384615385</c:v>
                </c:pt>
                <c:pt idx="272">
                  <c:v>41.061538461538461</c:v>
                </c:pt>
                <c:pt idx="273">
                  <c:v>42.338461538461537</c:v>
                </c:pt>
                <c:pt idx="274">
                  <c:v>43.615384615384613</c:v>
                </c:pt>
                <c:pt idx="275">
                  <c:v>44.892307692307696</c:v>
                </c:pt>
                <c:pt idx="276">
                  <c:v>46.169230769230772</c:v>
                </c:pt>
                <c:pt idx="277">
                  <c:v>47.446153846153848</c:v>
                </c:pt>
                <c:pt idx="278">
                  <c:v>48.723076923076924</c:v>
                </c:pt>
                <c:pt idx="279">
                  <c:v>50</c:v>
                </c:pt>
                <c:pt idx="280">
                  <c:v>0.2</c:v>
                </c:pt>
                <c:pt idx="281">
                  <c:v>1.4769230769230768</c:v>
                </c:pt>
                <c:pt idx="282">
                  <c:v>2.7538461538461538</c:v>
                </c:pt>
                <c:pt idx="283">
                  <c:v>4.0307692307692298</c:v>
                </c:pt>
                <c:pt idx="284">
                  <c:v>5.3076923076923075</c:v>
                </c:pt>
                <c:pt idx="285">
                  <c:v>6.5846153846153852</c:v>
                </c:pt>
                <c:pt idx="286">
                  <c:v>7.8615384615384603</c:v>
                </c:pt>
                <c:pt idx="287">
                  <c:v>9.1384615384615362</c:v>
                </c:pt>
                <c:pt idx="288">
                  <c:v>10.415384615384614</c:v>
                </c:pt>
                <c:pt idx="289">
                  <c:v>11.692307692307692</c:v>
                </c:pt>
                <c:pt idx="290">
                  <c:v>12.969230769230769</c:v>
                </c:pt>
                <c:pt idx="291">
                  <c:v>14.246153846153844</c:v>
                </c:pt>
                <c:pt idx="292">
                  <c:v>15.523076923076919</c:v>
                </c:pt>
                <c:pt idx="293">
                  <c:v>16.799999999999997</c:v>
                </c:pt>
                <c:pt idx="294">
                  <c:v>18.076923076923073</c:v>
                </c:pt>
                <c:pt idx="295">
                  <c:v>19.353846153846153</c:v>
                </c:pt>
                <c:pt idx="296">
                  <c:v>20.630769230769229</c:v>
                </c:pt>
                <c:pt idx="297">
                  <c:v>21.907692307692304</c:v>
                </c:pt>
                <c:pt idx="298">
                  <c:v>23.184615384615384</c:v>
                </c:pt>
                <c:pt idx="299">
                  <c:v>24.46153846153846</c:v>
                </c:pt>
                <c:pt idx="300">
                  <c:v>25.738461538461539</c:v>
                </c:pt>
                <c:pt idx="301">
                  <c:v>27.015384615384612</c:v>
                </c:pt>
                <c:pt idx="302">
                  <c:v>28.292307692307688</c:v>
                </c:pt>
                <c:pt idx="303">
                  <c:v>29.569230769230764</c:v>
                </c:pt>
                <c:pt idx="304">
                  <c:v>30.84615384615384</c:v>
                </c:pt>
                <c:pt idx="305">
                  <c:v>32.123076923076923</c:v>
                </c:pt>
                <c:pt idx="306">
                  <c:v>33.4</c:v>
                </c:pt>
                <c:pt idx="307">
                  <c:v>34.676923076923075</c:v>
                </c:pt>
                <c:pt idx="308">
                  <c:v>35.95384615384615</c:v>
                </c:pt>
                <c:pt idx="309">
                  <c:v>37.230769230769226</c:v>
                </c:pt>
                <c:pt idx="310">
                  <c:v>38.507692307692309</c:v>
                </c:pt>
                <c:pt idx="311">
                  <c:v>39.784615384615385</c:v>
                </c:pt>
                <c:pt idx="312">
                  <c:v>41.061538461538461</c:v>
                </c:pt>
                <c:pt idx="313">
                  <c:v>42.338461538461537</c:v>
                </c:pt>
                <c:pt idx="314">
                  <c:v>43.615384615384613</c:v>
                </c:pt>
                <c:pt idx="315">
                  <c:v>44.892307692307696</c:v>
                </c:pt>
                <c:pt idx="316">
                  <c:v>46.169230769230772</c:v>
                </c:pt>
                <c:pt idx="317">
                  <c:v>47.446153846153848</c:v>
                </c:pt>
                <c:pt idx="318">
                  <c:v>48.723076923076924</c:v>
                </c:pt>
                <c:pt idx="319">
                  <c:v>50</c:v>
                </c:pt>
                <c:pt idx="320">
                  <c:v>0.2</c:v>
                </c:pt>
                <c:pt idx="321">
                  <c:v>1.4769230769230768</c:v>
                </c:pt>
                <c:pt idx="322">
                  <c:v>2.7538461538461538</c:v>
                </c:pt>
                <c:pt idx="323">
                  <c:v>4.0307692307692298</c:v>
                </c:pt>
                <c:pt idx="324">
                  <c:v>5.3076923076923075</c:v>
                </c:pt>
                <c:pt idx="325">
                  <c:v>6.5846153846153852</c:v>
                </c:pt>
                <c:pt idx="326">
                  <c:v>7.8615384615384603</c:v>
                </c:pt>
                <c:pt idx="327">
                  <c:v>9.1384615384615362</c:v>
                </c:pt>
                <c:pt idx="328">
                  <c:v>10.415384615384614</c:v>
                </c:pt>
                <c:pt idx="329">
                  <c:v>11.692307692307692</c:v>
                </c:pt>
                <c:pt idx="330">
                  <c:v>12.969230769230769</c:v>
                </c:pt>
                <c:pt idx="331">
                  <c:v>14.246153846153844</c:v>
                </c:pt>
                <c:pt idx="332">
                  <c:v>15.523076923076919</c:v>
                </c:pt>
                <c:pt idx="333">
                  <c:v>16.799999999999997</c:v>
                </c:pt>
                <c:pt idx="334">
                  <c:v>18.076923076923073</c:v>
                </c:pt>
                <c:pt idx="335">
                  <c:v>19.353846153846153</c:v>
                </c:pt>
                <c:pt idx="336">
                  <c:v>20.630769230769229</c:v>
                </c:pt>
                <c:pt idx="337">
                  <c:v>21.907692307692304</c:v>
                </c:pt>
                <c:pt idx="338">
                  <c:v>23.184615384615384</c:v>
                </c:pt>
                <c:pt idx="339">
                  <c:v>24.46153846153846</c:v>
                </c:pt>
                <c:pt idx="340">
                  <c:v>25.738461538461539</c:v>
                </c:pt>
                <c:pt idx="341">
                  <c:v>27.015384615384612</c:v>
                </c:pt>
                <c:pt idx="342">
                  <c:v>28.292307692307688</c:v>
                </c:pt>
                <c:pt idx="343">
                  <c:v>29.569230769230764</c:v>
                </c:pt>
                <c:pt idx="344">
                  <c:v>30.84615384615384</c:v>
                </c:pt>
                <c:pt idx="345">
                  <c:v>32.123076923076923</c:v>
                </c:pt>
                <c:pt idx="346">
                  <c:v>33.4</c:v>
                </c:pt>
                <c:pt idx="347">
                  <c:v>34.676923076923075</c:v>
                </c:pt>
                <c:pt idx="348">
                  <c:v>35.95384615384615</c:v>
                </c:pt>
                <c:pt idx="349">
                  <c:v>37.230769230769226</c:v>
                </c:pt>
                <c:pt idx="350">
                  <c:v>38.507692307692309</c:v>
                </c:pt>
                <c:pt idx="351">
                  <c:v>39.784615384615385</c:v>
                </c:pt>
                <c:pt idx="352">
                  <c:v>41.061538461538461</c:v>
                </c:pt>
                <c:pt idx="353">
                  <c:v>42.338461538461537</c:v>
                </c:pt>
                <c:pt idx="354">
                  <c:v>43.615384615384613</c:v>
                </c:pt>
                <c:pt idx="355">
                  <c:v>44.892307692307696</c:v>
                </c:pt>
                <c:pt idx="356">
                  <c:v>46.169230769230772</c:v>
                </c:pt>
                <c:pt idx="357">
                  <c:v>47.446153846153848</c:v>
                </c:pt>
                <c:pt idx="358">
                  <c:v>48.723076923076924</c:v>
                </c:pt>
                <c:pt idx="359">
                  <c:v>50</c:v>
                </c:pt>
                <c:pt idx="360">
                  <c:v>0.2</c:v>
                </c:pt>
                <c:pt idx="361">
                  <c:v>1.4769230769230768</c:v>
                </c:pt>
                <c:pt idx="362">
                  <c:v>2.7538461538461538</c:v>
                </c:pt>
                <c:pt idx="363">
                  <c:v>4.0307692307692298</c:v>
                </c:pt>
                <c:pt idx="364">
                  <c:v>5.3076923076923075</c:v>
                </c:pt>
                <c:pt idx="365">
                  <c:v>6.5846153846153852</c:v>
                </c:pt>
                <c:pt idx="366">
                  <c:v>7.8615384615384603</c:v>
                </c:pt>
                <c:pt idx="367">
                  <c:v>9.1384615384615362</c:v>
                </c:pt>
                <c:pt idx="368">
                  <c:v>10.415384615384614</c:v>
                </c:pt>
                <c:pt idx="369">
                  <c:v>11.692307692307692</c:v>
                </c:pt>
                <c:pt idx="370">
                  <c:v>12.969230769230769</c:v>
                </c:pt>
                <c:pt idx="371">
                  <c:v>14.246153846153844</c:v>
                </c:pt>
                <c:pt idx="372">
                  <c:v>15.523076923076919</c:v>
                </c:pt>
                <c:pt idx="373">
                  <c:v>16.799999999999997</c:v>
                </c:pt>
                <c:pt idx="374">
                  <c:v>18.076923076923073</c:v>
                </c:pt>
                <c:pt idx="375">
                  <c:v>19.353846153846153</c:v>
                </c:pt>
                <c:pt idx="376">
                  <c:v>20.630769230769229</c:v>
                </c:pt>
                <c:pt idx="377">
                  <c:v>21.907692307692304</c:v>
                </c:pt>
                <c:pt idx="378">
                  <c:v>23.184615384615384</c:v>
                </c:pt>
                <c:pt idx="379">
                  <c:v>24.46153846153846</c:v>
                </c:pt>
                <c:pt idx="380">
                  <c:v>25.738461538461539</c:v>
                </c:pt>
                <c:pt idx="381">
                  <c:v>27.015384615384612</c:v>
                </c:pt>
                <c:pt idx="382">
                  <c:v>28.292307692307688</c:v>
                </c:pt>
                <c:pt idx="383">
                  <c:v>29.569230769230764</c:v>
                </c:pt>
                <c:pt idx="384">
                  <c:v>30.84615384615384</c:v>
                </c:pt>
                <c:pt idx="385">
                  <c:v>32.123076923076923</c:v>
                </c:pt>
                <c:pt idx="386">
                  <c:v>33.4</c:v>
                </c:pt>
                <c:pt idx="387">
                  <c:v>34.676923076923075</c:v>
                </c:pt>
                <c:pt idx="388">
                  <c:v>35.95384615384615</c:v>
                </c:pt>
                <c:pt idx="389">
                  <c:v>37.230769230769226</c:v>
                </c:pt>
                <c:pt idx="390">
                  <c:v>38.507692307692309</c:v>
                </c:pt>
                <c:pt idx="391">
                  <c:v>39.784615384615385</c:v>
                </c:pt>
                <c:pt idx="392">
                  <c:v>41.061538461538461</c:v>
                </c:pt>
                <c:pt idx="393">
                  <c:v>42.338461538461537</c:v>
                </c:pt>
                <c:pt idx="394">
                  <c:v>43.615384615384613</c:v>
                </c:pt>
                <c:pt idx="395">
                  <c:v>44.892307692307696</c:v>
                </c:pt>
                <c:pt idx="396">
                  <c:v>46.169230769230772</c:v>
                </c:pt>
                <c:pt idx="397">
                  <c:v>47.446153846153848</c:v>
                </c:pt>
                <c:pt idx="398">
                  <c:v>48.723076923076924</c:v>
                </c:pt>
                <c:pt idx="399">
                  <c:v>50</c:v>
                </c:pt>
                <c:pt idx="400">
                  <c:v>0.2</c:v>
                </c:pt>
                <c:pt idx="401">
                  <c:v>1.4769230769230768</c:v>
                </c:pt>
                <c:pt idx="402">
                  <c:v>2.7538461538461538</c:v>
                </c:pt>
                <c:pt idx="403">
                  <c:v>4.0307692307692298</c:v>
                </c:pt>
                <c:pt idx="404">
                  <c:v>5.3076923076923075</c:v>
                </c:pt>
                <c:pt idx="405">
                  <c:v>6.5846153846153852</c:v>
                </c:pt>
                <c:pt idx="406">
                  <c:v>7.8615384615384603</c:v>
                </c:pt>
                <c:pt idx="407">
                  <c:v>9.1384615384615362</c:v>
                </c:pt>
                <c:pt idx="408">
                  <c:v>10.415384615384614</c:v>
                </c:pt>
                <c:pt idx="409">
                  <c:v>11.692307692307692</c:v>
                </c:pt>
                <c:pt idx="410">
                  <c:v>12.969230769230769</c:v>
                </c:pt>
                <c:pt idx="411">
                  <c:v>14.246153846153844</c:v>
                </c:pt>
                <c:pt idx="412">
                  <c:v>15.523076923076919</c:v>
                </c:pt>
                <c:pt idx="413">
                  <c:v>16.799999999999997</c:v>
                </c:pt>
                <c:pt idx="414">
                  <c:v>18.076923076923073</c:v>
                </c:pt>
                <c:pt idx="415">
                  <c:v>19.353846153846153</c:v>
                </c:pt>
                <c:pt idx="416">
                  <c:v>20.630769230769229</c:v>
                </c:pt>
                <c:pt idx="417">
                  <c:v>21.907692307692304</c:v>
                </c:pt>
                <c:pt idx="418">
                  <c:v>23.184615384615384</c:v>
                </c:pt>
                <c:pt idx="419">
                  <c:v>24.46153846153846</c:v>
                </c:pt>
                <c:pt idx="420">
                  <c:v>25.738461538461539</c:v>
                </c:pt>
                <c:pt idx="421">
                  <c:v>27.015384615384612</c:v>
                </c:pt>
                <c:pt idx="422">
                  <c:v>28.292307692307688</c:v>
                </c:pt>
                <c:pt idx="423">
                  <c:v>29.569230769230764</c:v>
                </c:pt>
                <c:pt idx="424">
                  <c:v>30.84615384615384</c:v>
                </c:pt>
                <c:pt idx="425">
                  <c:v>32.123076923076923</c:v>
                </c:pt>
                <c:pt idx="426">
                  <c:v>33.4</c:v>
                </c:pt>
                <c:pt idx="427">
                  <c:v>34.676923076923075</c:v>
                </c:pt>
                <c:pt idx="428">
                  <c:v>35.95384615384615</c:v>
                </c:pt>
                <c:pt idx="429">
                  <c:v>37.230769230769226</c:v>
                </c:pt>
                <c:pt idx="430">
                  <c:v>38.507692307692309</c:v>
                </c:pt>
                <c:pt idx="431">
                  <c:v>39.784615384615385</c:v>
                </c:pt>
                <c:pt idx="432">
                  <c:v>41.061538461538461</c:v>
                </c:pt>
                <c:pt idx="433">
                  <c:v>42.338461538461537</c:v>
                </c:pt>
                <c:pt idx="434">
                  <c:v>43.615384615384613</c:v>
                </c:pt>
                <c:pt idx="435">
                  <c:v>44.892307692307696</c:v>
                </c:pt>
                <c:pt idx="436">
                  <c:v>46.169230769230772</c:v>
                </c:pt>
                <c:pt idx="437">
                  <c:v>47.446153846153848</c:v>
                </c:pt>
                <c:pt idx="438">
                  <c:v>48.723076923076924</c:v>
                </c:pt>
                <c:pt idx="439">
                  <c:v>50</c:v>
                </c:pt>
                <c:pt idx="440">
                  <c:v>0.2</c:v>
                </c:pt>
                <c:pt idx="441">
                  <c:v>1.4769230769230768</c:v>
                </c:pt>
                <c:pt idx="442">
                  <c:v>2.7538461538461538</c:v>
                </c:pt>
                <c:pt idx="443">
                  <c:v>4.0307692307692298</c:v>
                </c:pt>
                <c:pt idx="444">
                  <c:v>5.3076923076923075</c:v>
                </c:pt>
                <c:pt idx="445">
                  <c:v>6.5846153846153852</c:v>
                </c:pt>
                <c:pt idx="446">
                  <c:v>7.8615384615384603</c:v>
                </c:pt>
                <c:pt idx="447">
                  <c:v>9.1384615384615362</c:v>
                </c:pt>
                <c:pt idx="448">
                  <c:v>10.415384615384614</c:v>
                </c:pt>
                <c:pt idx="449">
                  <c:v>11.692307692307692</c:v>
                </c:pt>
                <c:pt idx="450">
                  <c:v>12.969230769230769</c:v>
                </c:pt>
                <c:pt idx="451">
                  <c:v>14.246153846153844</c:v>
                </c:pt>
                <c:pt idx="452">
                  <c:v>15.523076923076919</c:v>
                </c:pt>
                <c:pt idx="453">
                  <c:v>16.799999999999997</c:v>
                </c:pt>
                <c:pt idx="454">
                  <c:v>18.076923076923073</c:v>
                </c:pt>
                <c:pt idx="455">
                  <c:v>19.353846153846153</c:v>
                </c:pt>
                <c:pt idx="456">
                  <c:v>20.630769230769229</c:v>
                </c:pt>
                <c:pt idx="457">
                  <c:v>21.907692307692304</c:v>
                </c:pt>
                <c:pt idx="458">
                  <c:v>23.184615384615384</c:v>
                </c:pt>
                <c:pt idx="459">
                  <c:v>24.46153846153846</c:v>
                </c:pt>
                <c:pt idx="460">
                  <c:v>25.738461538461539</c:v>
                </c:pt>
                <c:pt idx="461">
                  <c:v>27.015384615384612</c:v>
                </c:pt>
                <c:pt idx="462">
                  <c:v>28.292307692307688</c:v>
                </c:pt>
                <c:pt idx="463">
                  <c:v>29.569230769230764</c:v>
                </c:pt>
                <c:pt idx="464">
                  <c:v>30.84615384615384</c:v>
                </c:pt>
                <c:pt idx="465">
                  <c:v>32.123076923076923</c:v>
                </c:pt>
                <c:pt idx="466">
                  <c:v>33.4</c:v>
                </c:pt>
                <c:pt idx="467">
                  <c:v>34.676923076923075</c:v>
                </c:pt>
                <c:pt idx="468">
                  <c:v>35.95384615384615</c:v>
                </c:pt>
                <c:pt idx="469">
                  <c:v>37.230769230769226</c:v>
                </c:pt>
                <c:pt idx="470">
                  <c:v>38.507692307692309</c:v>
                </c:pt>
                <c:pt idx="471">
                  <c:v>39.784615384615385</c:v>
                </c:pt>
                <c:pt idx="472">
                  <c:v>41.061538461538461</c:v>
                </c:pt>
                <c:pt idx="473">
                  <c:v>42.338461538461537</c:v>
                </c:pt>
                <c:pt idx="474">
                  <c:v>43.615384615384613</c:v>
                </c:pt>
                <c:pt idx="475">
                  <c:v>44.892307692307696</c:v>
                </c:pt>
                <c:pt idx="476">
                  <c:v>46.169230769230772</c:v>
                </c:pt>
                <c:pt idx="477">
                  <c:v>47.446153846153848</c:v>
                </c:pt>
                <c:pt idx="478">
                  <c:v>48.723076923076924</c:v>
                </c:pt>
                <c:pt idx="479">
                  <c:v>50</c:v>
                </c:pt>
                <c:pt idx="480">
                  <c:v>0.2</c:v>
                </c:pt>
                <c:pt idx="481">
                  <c:v>1.4769230769230768</c:v>
                </c:pt>
                <c:pt idx="482">
                  <c:v>2.7538461538461538</c:v>
                </c:pt>
                <c:pt idx="483">
                  <c:v>4.0307692307692298</c:v>
                </c:pt>
                <c:pt idx="484">
                  <c:v>5.3076923076923075</c:v>
                </c:pt>
                <c:pt idx="485">
                  <c:v>6.5846153846153852</c:v>
                </c:pt>
                <c:pt idx="486">
                  <c:v>7.8615384615384603</c:v>
                </c:pt>
                <c:pt idx="487">
                  <c:v>9.1384615384615362</c:v>
                </c:pt>
                <c:pt idx="488">
                  <c:v>10.415384615384614</c:v>
                </c:pt>
                <c:pt idx="489">
                  <c:v>11.692307692307692</c:v>
                </c:pt>
                <c:pt idx="490">
                  <c:v>12.969230769230769</c:v>
                </c:pt>
                <c:pt idx="491">
                  <c:v>14.246153846153844</c:v>
                </c:pt>
                <c:pt idx="492">
                  <c:v>15.523076923076919</c:v>
                </c:pt>
                <c:pt idx="493">
                  <c:v>16.799999999999997</c:v>
                </c:pt>
                <c:pt idx="494">
                  <c:v>18.076923076923073</c:v>
                </c:pt>
                <c:pt idx="495">
                  <c:v>19.353846153846153</c:v>
                </c:pt>
                <c:pt idx="496">
                  <c:v>20.630769230769229</c:v>
                </c:pt>
                <c:pt idx="497">
                  <c:v>21.907692307692304</c:v>
                </c:pt>
                <c:pt idx="498">
                  <c:v>23.184615384615384</c:v>
                </c:pt>
                <c:pt idx="499">
                  <c:v>24.46153846153846</c:v>
                </c:pt>
                <c:pt idx="500">
                  <c:v>25.738461538461539</c:v>
                </c:pt>
                <c:pt idx="501">
                  <c:v>27.015384615384612</c:v>
                </c:pt>
                <c:pt idx="502">
                  <c:v>28.292307692307688</c:v>
                </c:pt>
                <c:pt idx="503">
                  <c:v>29.569230769230764</c:v>
                </c:pt>
                <c:pt idx="504">
                  <c:v>30.84615384615384</c:v>
                </c:pt>
                <c:pt idx="505">
                  <c:v>32.123076923076923</c:v>
                </c:pt>
                <c:pt idx="506">
                  <c:v>33.4</c:v>
                </c:pt>
                <c:pt idx="507">
                  <c:v>34.676923076923075</c:v>
                </c:pt>
                <c:pt idx="508">
                  <c:v>35.95384615384615</c:v>
                </c:pt>
                <c:pt idx="509">
                  <c:v>37.230769230769226</c:v>
                </c:pt>
                <c:pt idx="510">
                  <c:v>38.507692307692309</c:v>
                </c:pt>
                <c:pt idx="511">
                  <c:v>39.784615384615385</c:v>
                </c:pt>
                <c:pt idx="512">
                  <c:v>41.061538461538461</c:v>
                </c:pt>
                <c:pt idx="513">
                  <c:v>42.338461538461537</c:v>
                </c:pt>
                <c:pt idx="514">
                  <c:v>43.615384615384613</c:v>
                </c:pt>
                <c:pt idx="515">
                  <c:v>44.892307692307696</c:v>
                </c:pt>
                <c:pt idx="516">
                  <c:v>46.169230769230772</c:v>
                </c:pt>
                <c:pt idx="517">
                  <c:v>47.446153846153848</c:v>
                </c:pt>
                <c:pt idx="518">
                  <c:v>48.723076923076924</c:v>
                </c:pt>
                <c:pt idx="519">
                  <c:v>50</c:v>
                </c:pt>
                <c:pt idx="520">
                  <c:v>0.2</c:v>
                </c:pt>
                <c:pt idx="521">
                  <c:v>1.4769230769230768</c:v>
                </c:pt>
                <c:pt idx="522">
                  <c:v>2.7538461538461538</c:v>
                </c:pt>
                <c:pt idx="523">
                  <c:v>4.0307692307692298</c:v>
                </c:pt>
                <c:pt idx="524">
                  <c:v>5.3076923076923075</c:v>
                </c:pt>
                <c:pt idx="525">
                  <c:v>6.5846153846153852</c:v>
                </c:pt>
                <c:pt idx="526">
                  <c:v>7.8615384615384603</c:v>
                </c:pt>
                <c:pt idx="527">
                  <c:v>9.1384615384615362</c:v>
                </c:pt>
                <c:pt idx="528">
                  <c:v>10.415384615384614</c:v>
                </c:pt>
                <c:pt idx="529">
                  <c:v>11.692307692307692</c:v>
                </c:pt>
                <c:pt idx="530">
                  <c:v>12.969230769230769</c:v>
                </c:pt>
                <c:pt idx="531">
                  <c:v>14.246153846153844</c:v>
                </c:pt>
                <c:pt idx="532">
                  <c:v>15.523076923076919</c:v>
                </c:pt>
                <c:pt idx="533">
                  <c:v>16.799999999999997</c:v>
                </c:pt>
                <c:pt idx="534">
                  <c:v>18.076923076923073</c:v>
                </c:pt>
                <c:pt idx="535">
                  <c:v>19.353846153846153</c:v>
                </c:pt>
                <c:pt idx="536">
                  <c:v>20.630769230769229</c:v>
                </c:pt>
                <c:pt idx="537">
                  <c:v>21.907692307692304</c:v>
                </c:pt>
                <c:pt idx="538">
                  <c:v>23.184615384615384</c:v>
                </c:pt>
                <c:pt idx="539">
                  <c:v>24.46153846153846</c:v>
                </c:pt>
                <c:pt idx="540">
                  <c:v>25.738461538461539</c:v>
                </c:pt>
                <c:pt idx="541">
                  <c:v>27.015384615384612</c:v>
                </c:pt>
                <c:pt idx="542">
                  <c:v>28.292307692307688</c:v>
                </c:pt>
                <c:pt idx="543">
                  <c:v>29.569230769230764</c:v>
                </c:pt>
                <c:pt idx="544">
                  <c:v>30.84615384615384</c:v>
                </c:pt>
                <c:pt idx="545">
                  <c:v>32.123076923076923</c:v>
                </c:pt>
                <c:pt idx="546">
                  <c:v>33.4</c:v>
                </c:pt>
                <c:pt idx="547">
                  <c:v>34.676923076923075</c:v>
                </c:pt>
                <c:pt idx="548">
                  <c:v>35.95384615384615</c:v>
                </c:pt>
                <c:pt idx="549">
                  <c:v>37.230769230769226</c:v>
                </c:pt>
                <c:pt idx="550">
                  <c:v>38.507692307692309</c:v>
                </c:pt>
                <c:pt idx="551">
                  <c:v>39.784615384615385</c:v>
                </c:pt>
                <c:pt idx="552">
                  <c:v>41.061538461538461</c:v>
                </c:pt>
                <c:pt idx="553">
                  <c:v>42.338461538461537</c:v>
                </c:pt>
                <c:pt idx="554">
                  <c:v>43.615384615384613</c:v>
                </c:pt>
                <c:pt idx="555">
                  <c:v>44.892307692307696</c:v>
                </c:pt>
                <c:pt idx="556">
                  <c:v>46.169230769230772</c:v>
                </c:pt>
                <c:pt idx="557">
                  <c:v>47.446153846153848</c:v>
                </c:pt>
                <c:pt idx="558">
                  <c:v>48.723076923076924</c:v>
                </c:pt>
                <c:pt idx="559">
                  <c:v>50</c:v>
                </c:pt>
                <c:pt idx="560">
                  <c:v>0.2</c:v>
                </c:pt>
                <c:pt idx="561">
                  <c:v>1.4769230769230768</c:v>
                </c:pt>
                <c:pt idx="562">
                  <c:v>2.7538461538461538</c:v>
                </c:pt>
                <c:pt idx="563">
                  <c:v>4.0307692307692298</c:v>
                </c:pt>
                <c:pt idx="564">
                  <c:v>5.3076923076923075</c:v>
                </c:pt>
                <c:pt idx="565">
                  <c:v>6.5846153846153852</c:v>
                </c:pt>
                <c:pt idx="566">
                  <c:v>7.8615384615384603</c:v>
                </c:pt>
                <c:pt idx="567">
                  <c:v>9.1384615384615362</c:v>
                </c:pt>
                <c:pt idx="568">
                  <c:v>10.415384615384614</c:v>
                </c:pt>
                <c:pt idx="569">
                  <c:v>11.692307692307692</c:v>
                </c:pt>
                <c:pt idx="570">
                  <c:v>12.969230769230769</c:v>
                </c:pt>
                <c:pt idx="571">
                  <c:v>14.246153846153844</c:v>
                </c:pt>
                <c:pt idx="572">
                  <c:v>15.523076923076919</c:v>
                </c:pt>
                <c:pt idx="573">
                  <c:v>16.799999999999997</c:v>
                </c:pt>
                <c:pt idx="574">
                  <c:v>18.076923076923073</c:v>
                </c:pt>
                <c:pt idx="575">
                  <c:v>19.353846153846153</c:v>
                </c:pt>
                <c:pt idx="576">
                  <c:v>20.630769230769229</c:v>
                </c:pt>
                <c:pt idx="577">
                  <c:v>21.907692307692304</c:v>
                </c:pt>
                <c:pt idx="578">
                  <c:v>23.184615384615384</c:v>
                </c:pt>
                <c:pt idx="579">
                  <c:v>24.46153846153846</c:v>
                </c:pt>
                <c:pt idx="580">
                  <c:v>25.738461538461539</c:v>
                </c:pt>
                <c:pt idx="581">
                  <c:v>27.015384615384612</c:v>
                </c:pt>
                <c:pt idx="582">
                  <c:v>28.292307692307688</c:v>
                </c:pt>
                <c:pt idx="583">
                  <c:v>29.569230769230764</c:v>
                </c:pt>
                <c:pt idx="584">
                  <c:v>30.84615384615384</c:v>
                </c:pt>
                <c:pt idx="585">
                  <c:v>32.123076923076923</c:v>
                </c:pt>
                <c:pt idx="586">
                  <c:v>33.4</c:v>
                </c:pt>
                <c:pt idx="587">
                  <c:v>34.676923076923075</c:v>
                </c:pt>
                <c:pt idx="588">
                  <c:v>35.95384615384615</c:v>
                </c:pt>
                <c:pt idx="589">
                  <c:v>37.230769230769226</c:v>
                </c:pt>
                <c:pt idx="590">
                  <c:v>38.507692307692309</c:v>
                </c:pt>
                <c:pt idx="591">
                  <c:v>39.784615384615385</c:v>
                </c:pt>
                <c:pt idx="592">
                  <c:v>41.061538461538461</c:v>
                </c:pt>
                <c:pt idx="593">
                  <c:v>42.338461538461537</c:v>
                </c:pt>
                <c:pt idx="594">
                  <c:v>43.615384615384613</c:v>
                </c:pt>
                <c:pt idx="595">
                  <c:v>44.892307692307696</c:v>
                </c:pt>
                <c:pt idx="596">
                  <c:v>46.169230769230772</c:v>
                </c:pt>
                <c:pt idx="597">
                  <c:v>47.446153846153848</c:v>
                </c:pt>
                <c:pt idx="598">
                  <c:v>48.723076923076924</c:v>
                </c:pt>
                <c:pt idx="599">
                  <c:v>50</c:v>
                </c:pt>
                <c:pt idx="600">
                  <c:v>0.2</c:v>
                </c:pt>
                <c:pt idx="601">
                  <c:v>1.4769230769230768</c:v>
                </c:pt>
                <c:pt idx="602">
                  <c:v>2.7538461538461538</c:v>
                </c:pt>
                <c:pt idx="603">
                  <c:v>4.0307692307692298</c:v>
                </c:pt>
                <c:pt idx="604">
                  <c:v>5.3076923076923075</c:v>
                </c:pt>
                <c:pt idx="605">
                  <c:v>6.5846153846153852</c:v>
                </c:pt>
                <c:pt idx="606">
                  <c:v>7.8615384615384603</c:v>
                </c:pt>
                <c:pt idx="607">
                  <c:v>9.1384615384615362</c:v>
                </c:pt>
                <c:pt idx="608">
                  <c:v>10.415384615384614</c:v>
                </c:pt>
                <c:pt idx="609">
                  <c:v>11.692307692307692</c:v>
                </c:pt>
                <c:pt idx="610">
                  <c:v>12.969230769230769</c:v>
                </c:pt>
                <c:pt idx="611">
                  <c:v>14.246153846153844</c:v>
                </c:pt>
                <c:pt idx="612">
                  <c:v>15.523076923076919</c:v>
                </c:pt>
                <c:pt idx="613">
                  <c:v>16.799999999999997</c:v>
                </c:pt>
                <c:pt idx="614">
                  <c:v>18.076923076923073</c:v>
                </c:pt>
                <c:pt idx="615">
                  <c:v>19.353846153846153</c:v>
                </c:pt>
                <c:pt idx="616">
                  <c:v>20.630769230769229</c:v>
                </c:pt>
                <c:pt idx="617">
                  <c:v>21.907692307692304</c:v>
                </c:pt>
                <c:pt idx="618">
                  <c:v>23.184615384615384</c:v>
                </c:pt>
                <c:pt idx="619">
                  <c:v>24.46153846153846</c:v>
                </c:pt>
                <c:pt idx="620">
                  <c:v>25.738461538461539</c:v>
                </c:pt>
                <c:pt idx="621">
                  <c:v>27.015384615384612</c:v>
                </c:pt>
                <c:pt idx="622">
                  <c:v>28.292307692307688</c:v>
                </c:pt>
                <c:pt idx="623">
                  <c:v>29.569230769230764</c:v>
                </c:pt>
                <c:pt idx="624">
                  <c:v>30.84615384615384</c:v>
                </c:pt>
                <c:pt idx="625">
                  <c:v>32.123076923076923</c:v>
                </c:pt>
                <c:pt idx="626">
                  <c:v>33.4</c:v>
                </c:pt>
                <c:pt idx="627">
                  <c:v>34.676923076923075</c:v>
                </c:pt>
                <c:pt idx="628">
                  <c:v>35.95384615384615</c:v>
                </c:pt>
                <c:pt idx="629">
                  <c:v>37.230769230769226</c:v>
                </c:pt>
                <c:pt idx="630">
                  <c:v>38.507692307692309</c:v>
                </c:pt>
                <c:pt idx="631">
                  <c:v>39.784615384615385</c:v>
                </c:pt>
                <c:pt idx="632">
                  <c:v>41.061538461538461</c:v>
                </c:pt>
                <c:pt idx="633">
                  <c:v>42.338461538461537</c:v>
                </c:pt>
                <c:pt idx="634">
                  <c:v>43.615384615384613</c:v>
                </c:pt>
                <c:pt idx="635">
                  <c:v>44.892307692307696</c:v>
                </c:pt>
                <c:pt idx="636">
                  <c:v>46.169230769230772</c:v>
                </c:pt>
                <c:pt idx="637">
                  <c:v>47.446153846153848</c:v>
                </c:pt>
                <c:pt idx="638">
                  <c:v>48.723076923076924</c:v>
                </c:pt>
                <c:pt idx="639">
                  <c:v>50</c:v>
                </c:pt>
                <c:pt idx="640">
                  <c:v>0.2</c:v>
                </c:pt>
                <c:pt idx="641">
                  <c:v>1.4769230769230768</c:v>
                </c:pt>
                <c:pt idx="642">
                  <c:v>2.7538461538461538</c:v>
                </c:pt>
                <c:pt idx="643">
                  <c:v>4.0307692307692298</c:v>
                </c:pt>
                <c:pt idx="644">
                  <c:v>5.3076923076923075</c:v>
                </c:pt>
                <c:pt idx="645">
                  <c:v>6.5846153846153852</c:v>
                </c:pt>
                <c:pt idx="646">
                  <c:v>7.8615384615384603</c:v>
                </c:pt>
                <c:pt idx="647">
                  <c:v>9.1384615384615362</c:v>
                </c:pt>
                <c:pt idx="648">
                  <c:v>10.415384615384614</c:v>
                </c:pt>
                <c:pt idx="649">
                  <c:v>11.692307692307692</c:v>
                </c:pt>
                <c:pt idx="650">
                  <c:v>12.969230769230769</c:v>
                </c:pt>
                <c:pt idx="651">
                  <c:v>14.246153846153844</c:v>
                </c:pt>
                <c:pt idx="652">
                  <c:v>15.523076923076919</c:v>
                </c:pt>
                <c:pt idx="653">
                  <c:v>16.799999999999997</c:v>
                </c:pt>
                <c:pt idx="654">
                  <c:v>18.076923076923073</c:v>
                </c:pt>
                <c:pt idx="655">
                  <c:v>19.353846153846153</c:v>
                </c:pt>
                <c:pt idx="656">
                  <c:v>20.630769230769229</c:v>
                </c:pt>
                <c:pt idx="657">
                  <c:v>21.907692307692304</c:v>
                </c:pt>
                <c:pt idx="658">
                  <c:v>23.184615384615384</c:v>
                </c:pt>
                <c:pt idx="659">
                  <c:v>24.46153846153846</c:v>
                </c:pt>
                <c:pt idx="660">
                  <c:v>25.738461538461539</c:v>
                </c:pt>
                <c:pt idx="661">
                  <c:v>27.015384615384612</c:v>
                </c:pt>
                <c:pt idx="662">
                  <c:v>28.292307692307688</c:v>
                </c:pt>
                <c:pt idx="663">
                  <c:v>29.569230769230764</c:v>
                </c:pt>
                <c:pt idx="664">
                  <c:v>30.84615384615384</c:v>
                </c:pt>
                <c:pt idx="665">
                  <c:v>32.123076923076923</c:v>
                </c:pt>
                <c:pt idx="666">
                  <c:v>33.4</c:v>
                </c:pt>
                <c:pt idx="667">
                  <c:v>34.676923076923075</c:v>
                </c:pt>
                <c:pt idx="668">
                  <c:v>35.95384615384615</c:v>
                </c:pt>
                <c:pt idx="669">
                  <c:v>37.230769230769226</c:v>
                </c:pt>
                <c:pt idx="670">
                  <c:v>38.507692307692309</c:v>
                </c:pt>
                <c:pt idx="671">
                  <c:v>39.784615384615385</c:v>
                </c:pt>
                <c:pt idx="672">
                  <c:v>41.061538461538461</c:v>
                </c:pt>
                <c:pt idx="673">
                  <c:v>42.338461538461537</c:v>
                </c:pt>
                <c:pt idx="674">
                  <c:v>43.615384615384613</c:v>
                </c:pt>
                <c:pt idx="675">
                  <c:v>44.892307692307696</c:v>
                </c:pt>
                <c:pt idx="676">
                  <c:v>46.169230769230772</c:v>
                </c:pt>
                <c:pt idx="677">
                  <c:v>47.446153846153848</c:v>
                </c:pt>
                <c:pt idx="678">
                  <c:v>48.723076923076924</c:v>
                </c:pt>
                <c:pt idx="679">
                  <c:v>50</c:v>
                </c:pt>
                <c:pt idx="680">
                  <c:v>0.2</c:v>
                </c:pt>
                <c:pt idx="681">
                  <c:v>1.4769230769230768</c:v>
                </c:pt>
                <c:pt idx="682">
                  <c:v>2.7538461538461538</c:v>
                </c:pt>
                <c:pt idx="683">
                  <c:v>4.0307692307692298</c:v>
                </c:pt>
                <c:pt idx="684">
                  <c:v>5.3076923076923075</c:v>
                </c:pt>
                <c:pt idx="685">
                  <c:v>6.5846153846153852</c:v>
                </c:pt>
                <c:pt idx="686">
                  <c:v>7.8615384615384603</c:v>
                </c:pt>
                <c:pt idx="687">
                  <c:v>9.1384615384615362</c:v>
                </c:pt>
                <c:pt idx="688">
                  <c:v>10.415384615384614</c:v>
                </c:pt>
                <c:pt idx="689">
                  <c:v>11.692307692307692</c:v>
                </c:pt>
                <c:pt idx="690">
                  <c:v>12.969230769230769</c:v>
                </c:pt>
                <c:pt idx="691">
                  <c:v>14.246153846153844</c:v>
                </c:pt>
                <c:pt idx="692">
                  <c:v>15.523076923076919</c:v>
                </c:pt>
                <c:pt idx="693">
                  <c:v>16.799999999999997</c:v>
                </c:pt>
                <c:pt idx="694">
                  <c:v>18.076923076923073</c:v>
                </c:pt>
                <c:pt idx="695">
                  <c:v>19.353846153846153</c:v>
                </c:pt>
                <c:pt idx="696">
                  <c:v>20.630769230769229</c:v>
                </c:pt>
                <c:pt idx="697">
                  <c:v>21.907692307692304</c:v>
                </c:pt>
                <c:pt idx="698">
                  <c:v>23.184615384615384</c:v>
                </c:pt>
                <c:pt idx="699">
                  <c:v>24.46153846153846</c:v>
                </c:pt>
                <c:pt idx="700">
                  <c:v>25.738461538461539</c:v>
                </c:pt>
                <c:pt idx="701">
                  <c:v>27.015384615384612</c:v>
                </c:pt>
                <c:pt idx="702">
                  <c:v>28.292307692307688</c:v>
                </c:pt>
                <c:pt idx="703">
                  <c:v>29.569230769230764</c:v>
                </c:pt>
                <c:pt idx="704">
                  <c:v>30.84615384615384</c:v>
                </c:pt>
                <c:pt idx="705">
                  <c:v>32.123076923076923</c:v>
                </c:pt>
                <c:pt idx="706">
                  <c:v>33.4</c:v>
                </c:pt>
                <c:pt idx="707">
                  <c:v>34.676923076923075</c:v>
                </c:pt>
                <c:pt idx="708">
                  <c:v>35.95384615384615</c:v>
                </c:pt>
                <c:pt idx="709">
                  <c:v>37.230769230769226</c:v>
                </c:pt>
                <c:pt idx="710">
                  <c:v>38.507692307692309</c:v>
                </c:pt>
                <c:pt idx="711">
                  <c:v>39.784615384615385</c:v>
                </c:pt>
                <c:pt idx="712">
                  <c:v>41.061538461538461</c:v>
                </c:pt>
                <c:pt idx="713">
                  <c:v>42.338461538461537</c:v>
                </c:pt>
                <c:pt idx="714">
                  <c:v>43.615384615384613</c:v>
                </c:pt>
                <c:pt idx="715">
                  <c:v>44.892307692307696</c:v>
                </c:pt>
                <c:pt idx="716">
                  <c:v>46.169230769230772</c:v>
                </c:pt>
                <c:pt idx="717">
                  <c:v>47.446153846153848</c:v>
                </c:pt>
                <c:pt idx="718">
                  <c:v>48.723076923076924</c:v>
                </c:pt>
                <c:pt idx="719">
                  <c:v>50</c:v>
                </c:pt>
                <c:pt idx="720">
                  <c:v>0.2</c:v>
                </c:pt>
                <c:pt idx="721">
                  <c:v>1.4769230769230768</c:v>
                </c:pt>
                <c:pt idx="722">
                  <c:v>2.7538461538461538</c:v>
                </c:pt>
                <c:pt idx="723">
                  <c:v>4.0307692307692298</c:v>
                </c:pt>
                <c:pt idx="724">
                  <c:v>5.3076923076923075</c:v>
                </c:pt>
                <c:pt idx="725">
                  <c:v>6.5846153846153852</c:v>
                </c:pt>
                <c:pt idx="726">
                  <c:v>7.8615384615384603</c:v>
                </c:pt>
                <c:pt idx="727">
                  <c:v>9.1384615384615362</c:v>
                </c:pt>
                <c:pt idx="728">
                  <c:v>10.415384615384614</c:v>
                </c:pt>
                <c:pt idx="729">
                  <c:v>11.692307692307692</c:v>
                </c:pt>
                <c:pt idx="730">
                  <c:v>12.969230769230769</c:v>
                </c:pt>
                <c:pt idx="731">
                  <c:v>14.246153846153844</c:v>
                </c:pt>
                <c:pt idx="732">
                  <c:v>15.523076923076919</c:v>
                </c:pt>
                <c:pt idx="733">
                  <c:v>16.799999999999997</c:v>
                </c:pt>
                <c:pt idx="734">
                  <c:v>18.076923076923073</c:v>
                </c:pt>
                <c:pt idx="735">
                  <c:v>19.353846153846153</c:v>
                </c:pt>
                <c:pt idx="736">
                  <c:v>20.630769230769229</c:v>
                </c:pt>
                <c:pt idx="737">
                  <c:v>21.907692307692304</c:v>
                </c:pt>
                <c:pt idx="738">
                  <c:v>23.184615384615384</c:v>
                </c:pt>
                <c:pt idx="739">
                  <c:v>24.46153846153846</c:v>
                </c:pt>
                <c:pt idx="740">
                  <c:v>25.738461538461539</c:v>
                </c:pt>
                <c:pt idx="741">
                  <c:v>27.015384615384612</c:v>
                </c:pt>
                <c:pt idx="742">
                  <c:v>28.292307692307688</c:v>
                </c:pt>
                <c:pt idx="743">
                  <c:v>29.569230769230764</c:v>
                </c:pt>
                <c:pt idx="744">
                  <c:v>30.84615384615384</c:v>
                </c:pt>
                <c:pt idx="745">
                  <c:v>32.123076923076923</c:v>
                </c:pt>
                <c:pt idx="746">
                  <c:v>33.4</c:v>
                </c:pt>
                <c:pt idx="747">
                  <c:v>34.676923076923075</c:v>
                </c:pt>
                <c:pt idx="748">
                  <c:v>35.95384615384615</c:v>
                </c:pt>
                <c:pt idx="749">
                  <c:v>37.230769230769226</c:v>
                </c:pt>
                <c:pt idx="750">
                  <c:v>38.507692307692309</c:v>
                </c:pt>
                <c:pt idx="751">
                  <c:v>39.784615384615385</c:v>
                </c:pt>
                <c:pt idx="752">
                  <c:v>41.061538461538461</c:v>
                </c:pt>
                <c:pt idx="753">
                  <c:v>42.338461538461537</c:v>
                </c:pt>
                <c:pt idx="754">
                  <c:v>43.615384615384613</c:v>
                </c:pt>
                <c:pt idx="755">
                  <c:v>44.892307692307696</c:v>
                </c:pt>
                <c:pt idx="756">
                  <c:v>46.169230769230772</c:v>
                </c:pt>
                <c:pt idx="757">
                  <c:v>47.446153846153848</c:v>
                </c:pt>
                <c:pt idx="758">
                  <c:v>48.723076923076924</c:v>
                </c:pt>
                <c:pt idx="759">
                  <c:v>50</c:v>
                </c:pt>
                <c:pt idx="760">
                  <c:v>0.2</c:v>
                </c:pt>
                <c:pt idx="761">
                  <c:v>1.4769230769230768</c:v>
                </c:pt>
                <c:pt idx="762">
                  <c:v>2.7538461538461538</c:v>
                </c:pt>
                <c:pt idx="763">
                  <c:v>4.0307692307692298</c:v>
                </c:pt>
                <c:pt idx="764">
                  <c:v>5.3076923076923075</c:v>
                </c:pt>
                <c:pt idx="765">
                  <c:v>6.5846153846153852</c:v>
                </c:pt>
                <c:pt idx="766">
                  <c:v>7.8615384615384603</c:v>
                </c:pt>
                <c:pt idx="767">
                  <c:v>9.1384615384615362</c:v>
                </c:pt>
                <c:pt idx="768">
                  <c:v>10.415384615384614</c:v>
                </c:pt>
                <c:pt idx="769">
                  <c:v>11.692307692307692</c:v>
                </c:pt>
                <c:pt idx="770">
                  <c:v>12.969230769230769</c:v>
                </c:pt>
                <c:pt idx="771">
                  <c:v>14.246153846153844</c:v>
                </c:pt>
                <c:pt idx="772">
                  <c:v>15.523076923076919</c:v>
                </c:pt>
                <c:pt idx="773">
                  <c:v>16.799999999999997</c:v>
                </c:pt>
                <c:pt idx="774">
                  <c:v>18.076923076923073</c:v>
                </c:pt>
                <c:pt idx="775">
                  <c:v>19.353846153846153</c:v>
                </c:pt>
                <c:pt idx="776">
                  <c:v>20.630769230769229</c:v>
                </c:pt>
                <c:pt idx="777">
                  <c:v>21.907692307692304</c:v>
                </c:pt>
                <c:pt idx="778">
                  <c:v>23.184615384615384</c:v>
                </c:pt>
                <c:pt idx="779">
                  <c:v>24.46153846153846</c:v>
                </c:pt>
                <c:pt idx="780">
                  <c:v>25.738461538461539</c:v>
                </c:pt>
                <c:pt idx="781">
                  <c:v>27.015384615384612</c:v>
                </c:pt>
                <c:pt idx="782">
                  <c:v>28.292307692307688</c:v>
                </c:pt>
                <c:pt idx="783">
                  <c:v>29.569230769230764</c:v>
                </c:pt>
                <c:pt idx="784">
                  <c:v>30.84615384615384</c:v>
                </c:pt>
                <c:pt idx="785">
                  <c:v>32.123076923076923</c:v>
                </c:pt>
                <c:pt idx="786">
                  <c:v>33.4</c:v>
                </c:pt>
                <c:pt idx="787">
                  <c:v>34.676923076923075</c:v>
                </c:pt>
                <c:pt idx="788">
                  <c:v>35.95384615384615</c:v>
                </c:pt>
                <c:pt idx="789">
                  <c:v>37.230769230769226</c:v>
                </c:pt>
                <c:pt idx="790">
                  <c:v>38.507692307692309</c:v>
                </c:pt>
                <c:pt idx="791">
                  <c:v>39.784615384615385</c:v>
                </c:pt>
                <c:pt idx="792">
                  <c:v>41.061538461538461</c:v>
                </c:pt>
                <c:pt idx="793">
                  <c:v>42.338461538461537</c:v>
                </c:pt>
                <c:pt idx="794">
                  <c:v>43.615384615384613</c:v>
                </c:pt>
                <c:pt idx="795">
                  <c:v>44.892307692307696</c:v>
                </c:pt>
                <c:pt idx="796">
                  <c:v>46.169230769230772</c:v>
                </c:pt>
                <c:pt idx="797">
                  <c:v>47.446153846153848</c:v>
                </c:pt>
                <c:pt idx="798">
                  <c:v>48.723076923076924</c:v>
                </c:pt>
                <c:pt idx="799">
                  <c:v>50</c:v>
                </c:pt>
                <c:pt idx="800">
                  <c:v>0.2</c:v>
                </c:pt>
                <c:pt idx="801">
                  <c:v>1.4769230769230768</c:v>
                </c:pt>
                <c:pt idx="802">
                  <c:v>2.7538461538461538</c:v>
                </c:pt>
                <c:pt idx="803">
                  <c:v>4.0307692307692298</c:v>
                </c:pt>
                <c:pt idx="804">
                  <c:v>5.3076923076923075</c:v>
                </c:pt>
                <c:pt idx="805">
                  <c:v>6.5846153846153852</c:v>
                </c:pt>
                <c:pt idx="806">
                  <c:v>7.8615384615384603</c:v>
                </c:pt>
                <c:pt idx="807">
                  <c:v>9.1384615384615362</c:v>
                </c:pt>
                <c:pt idx="808">
                  <c:v>10.415384615384614</c:v>
                </c:pt>
                <c:pt idx="809">
                  <c:v>11.692307692307692</c:v>
                </c:pt>
                <c:pt idx="810">
                  <c:v>12.969230769230769</c:v>
                </c:pt>
                <c:pt idx="811">
                  <c:v>14.246153846153844</c:v>
                </c:pt>
                <c:pt idx="812">
                  <c:v>15.523076923076919</c:v>
                </c:pt>
                <c:pt idx="813">
                  <c:v>16.799999999999997</c:v>
                </c:pt>
                <c:pt idx="814">
                  <c:v>18.076923076923073</c:v>
                </c:pt>
                <c:pt idx="815">
                  <c:v>19.353846153846153</c:v>
                </c:pt>
                <c:pt idx="816">
                  <c:v>20.630769230769229</c:v>
                </c:pt>
                <c:pt idx="817">
                  <c:v>21.907692307692304</c:v>
                </c:pt>
                <c:pt idx="818">
                  <c:v>23.184615384615384</c:v>
                </c:pt>
                <c:pt idx="819">
                  <c:v>24.46153846153846</c:v>
                </c:pt>
                <c:pt idx="820">
                  <c:v>25.738461538461539</c:v>
                </c:pt>
                <c:pt idx="821">
                  <c:v>27.015384615384612</c:v>
                </c:pt>
                <c:pt idx="822">
                  <c:v>28.292307692307688</c:v>
                </c:pt>
                <c:pt idx="823">
                  <c:v>29.569230769230764</c:v>
                </c:pt>
                <c:pt idx="824">
                  <c:v>30.84615384615384</c:v>
                </c:pt>
                <c:pt idx="825">
                  <c:v>32.123076923076923</c:v>
                </c:pt>
                <c:pt idx="826">
                  <c:v>33.4</c:v>
                </c:pt>
                <c:pt idx="827">
                  <c:v>34.676923076923075</c:v>
                </c:pt>
                <c:pt idx="828">
                  <c:v>35.95384615384615</c:v>
                </c:pt>
                <c:pt idx="829">
                  <c:v>37.230769230769226</c:v>
                </c:pt>
                <c:pt idx="830">
                  <c:v>38.507692307692309</c:v>
                </c:pt>
                <c:pt idx="831">
                  <c:v>39.784615384615385</c:v>
                </c:pt>
                <c:pt idx="832">
                  <c:v>41.061538461538461</c:v>
                </c:pt>
                <c:pt idx="833">
                  <c:v>42.338461538461537</c:v>
                </c:pt>
                <c:pt idx="834">
                  <c:v>43.615384615384613</c:v>
                </c:pt>
                <c:pt idx="835">
                  <c:v>44.892307692307696</c:v>
                </c:pt>
                <c:pt idx="836">
                  <c:v>46.169230769230772</c:v>
                </c:pt>
                <c:pt idx="837">
                  <c:v>47.446153846153848</c:v>
                </c:pt>
                <c:pt idx="838">
                  <c:v>48.723076923076924</c:v>
                </c:pt>
                <c:pt idx="839">
                  <c:v>50</c:v>
                </c:pt>
                <c:pt idx="840">
                  <c:v>0.2</c:v>
                </c:pt>
                <c:pt idx="841">
                  <c:v>1.4769230769230768</c:v>
                </c:pt>
                <c:pt idx="842">
                  <c:v>2.7538461538461538</c:v>
                </c:pt>
                <c:pt idx="843">
                  <c:v>4.0307692307692298</c:v>
                </c:pt>
                <c:pt idx="844">
                  <c:v>5.3076923076923075</c:v>
                </c:pt>
                <c:pt idx="845">
                  <c:v>6.5846153846153852</c:v>
                </c:pt>
                <c:pt idx="846">
                  <c:v>7.8615384615384603</c:v>
                </c:pt>
                <c:pt idx="847">
                  <c:v>9.1384615384615362</c:v>
                </c:pt>
                <c:pt idx="848">
                  <c:v>10.415384615384614</c:v>
                </c:pt>
                <c:pt idx="849">
                  <c:v>11.692307692307692</c:v>
                </c:pt>
                <c:pt idx="850">
                  <c:v>12.969230769230769</c:v>
                </c:pt>
                <c:pt idx="851">
                  <c:v>14.246153846153844</c:v>
                </c:pt>
                <c:pt idx="852">
                  <c:v>15.523076923076919</c:v>
                </c:pt>
                <c:pt idx="853">
                  <c:v>16.799999999999997</c:v>
                </c:pt>
                <c:pt idx="854">
                  <c:v>18.076923076923073</c:v>
                </c:pt>
                <c:pt idx="855">
                  <c:v>19.353846153846153</c:v>
                </c:pt>
                <c:pt idx="856">
                  <c:v>20.630769230769229</c:v>
                </c:pt>
                <c:pt idx="857">
                  <c:v>21.907692307692304</c:v>
                </c:pt>
                <c:pt idx="858">
                  <c:v>23.184615384615384</c:v>
                </c:pt>
                <c:pt idx="859">
                  <c:v>24.46153846153846</c:v>
                </c:pt>
                <c:pt idx="860">
                  <c:v>25.738461538461539</c:v>
                </c:pt>
                <c:pt idx="861">
                  <c:v>27.015384615384612</c:v>
                </c:pt>
                <c:pt idx="862">
                  <c:v>28.292307692307688</c:v>
                </c:pt>
                <c:pt idx="863">
                  <c:v>29.569230769230764</c:v>
                </c:pt>
                <c:pt idx="864">
                  <c:v>30.84615384615384</c:v>
                </c:pt>
                <c:pt idx="865">
                  <c:v>32.123076923076923</c:v>
                </c:pt>
                <c:pt idx="866">
                  <c:v>33.4</c:v>
                </c:pt>
                <c:pt idx="867">
                  <c:v>34.676923076923075</c:v>
                </c:pt>
                <c:pt idx="868">
                  <c:v>35.95384615384615</c:v>
                </c:pt>
                <c:pt idx="869">
                  <c:v>37.230769230769226</c:v>
                </c:pt>
                <c:pt idx="870">
                  <c:v>38.507692307692309</c:v>
                </c:pt>
                <c:pt idx="871">
                  <c:v>39.784615384615385</c:v>
                </c:pt>
                <c:pt idx="872">
                  <c:v>41.061538461538461</c:v>
                </c:pt>
                <c:pt idx="873">
                  <c:v>42.338461538461537</c:v>
                </c:pt>
                <c:pt idx="874">
                  <c:v>43.615384615384613</c:v>
                </c:pt>
                <c:pt idx="875">
                  <c:v>44.892307692307696</c:v>
                </c:pt>
                <c:pt idx="876">
                  <c:v>46.169230769230772</c:v>
                </c:pt>
                <c:pt idx="877">
                  <c:v>47.446153846153848</c:v>
                </c:pt>
                <c:pt idx="878">
                  <c:v>48.723076923076924</c:v>
                </c:pt>
                <c:pt idx="879">
                  <c:v>50</c:v>
                </c:pt>
                <c:pt idx="880">
                  <c:v>0.2</c:v>
                </c:pt>
                <c:pt idx="881">
                  <c:v>1.4769230769230768</c:v>
                </c:pt>
                <c:pt idx="882">
                  <c:v>2.7538461538461538</c:v>
                </c:pt>
                <c:pt idx="883">
                  <c:v>4.0307692307692298</c:v>
                </c:pt>
                <c:pt idx="884">
                  <c:v>5.3076923076923075</c:v>
                </c:pt>
                <c:pt idx="885">
                  <c:v>6.5846153846153852</c:v>
                </c:pt>
                <c:pt idx="886">
                  <c:v>7.8615384615384603</c:v>
                </c:pt>
                <c:pt idx="887">
                  <c:v>9.1384615384615362</c:v>
                </c:pt>
                <c:pt idx="888">
                  <c:v>10.415384615384614</c:v>
                </c:pt>
                <c:pt idx="889">
                  <c:v>11.692307692307692</c:v>
                </c:pt>
                <c:pt idx="890">
                  <c:v>12.969230769230769</c:v>
                </c:pt>
                <c:pt idx="891">
                  <c:v>14.246153846153844</c:v>
                </c:pt>
                <c:pt idx="892">
                  <c:v>15.523076923076919</c:v>
                </c:pt>
                <c:pt idx="893">
                  <c:v>16.799999999999997</c:v>
                </c:pt>
                <c:pt idx="894">
                  <c:v>18.076923076923073</c:v>
                </c:pt>
                <c:pt idx="895">
                  <c:v>19.353846153846153</c:v>
                </c:pt>
                <c:pt idx="896">
                  <c:v>20.630769230769229</c:v>
                </c:pt>
                <c:pt idx="897">
                  <c:v>21.907692307692304</c:v>
                </c:pt>
                <c:pt idx="898">
                  <c:v>23.184615384615384</c:v>
                </c:pt>
                <c:pt idx="899">
                  <c:v>24.46153846153846</c:v>
                </c:pt>
                <c:pt idx="900">
                  <c:v>25.738461538461539</c:v>
                </c:pt>
                <c:pt idx="901">
                  <c:v>27.015384615384612</c:v>
                </c:pt>
                <c:pt idx="902">
                  <c:v>28.292307692307688</c:v>
                </c:pt>
                <c:pt idx="903">
                  <c:v>29.569230769230764</c:v>
                </c:pt>
                <c:pt idx="904">
                  <c:v>30.84615384615384</c:v>
                </c:pt>
                <c:pt idx="905">
                  <c:v>32.123076923076923</c:v>
                </c:pt>
                <c:pt idx="906">
                  <c:v>33.4</c:v>
                </c:pt>
                <c:pt idx="907">
                  <c:v>34.676923076923075</c:v>
                </c:pt>
                <c:pt idx="908">
                  <c:v>35.95384615384615</c:v>
                </c:pt>
                <c:pt idx="909">
                  <c:v>37.230769230769226</c:v>
                </c:pt>
                <c:pt idx="910">
                  <c:v>38.507692307692309</c:v>
                </c:pt>
                <c:pt idx="911">
                  <c:v>39.784615384615385</c:v>
                </c:pt>
                <c:pt idx="912">
                  <c:v>41.061538461538461</c:v>
                </c:pt>
                <c:pt idx="913">
                  <c:v>42.338461538461537</c:v>
                </c:pt>
                <c:pt idx="914">
                  <c:v>43.615384615384613</c:v>
                </c:pt>
                <c:pt idx="915">
                  <c:v>44.892307692307696</c:v>
                </c:pt>
                <c:pt idx="916">
                  <c:v>46.169230769230772</c:v>
                </c:pt>
                <c:pt idx="917">
                  <c:v>47.446153846153848</c:v>
                </c:pt>
                <c:pt idx="918">
                  <c:v>48.723076923076924</c:v>
                </c:pt>
                <c:pt idx="919">
                  <c:v>50</c:v>
                </c:pt>
                <c:pt idx="920">
                  <c:v>0.2</c:v>
                </c:pt>
                <c:pt idx="921">
                  <c:v>1.4769230769230768</c:v>
                </c:pt>
                <c:pt idx="922">
                  <c:v>2.7538461538461538</c:v>
                </c:pt>
                <c:pt idx="923">
                  <c:v>4.0307692307692298</c:v>
                </c:pt>
                <c:pt idx="924">
                  <c:v>5.3076923076923075</c:v>
                </c:pt>
                <c:pt idx="925">
                  <c:v>6.5846153846153852</c:v>
                </c:pt>
                <c:pt idx="926">
                  <c:v>7.8615384615384603</c:v>
                </c:pt>
                <c:pt idx="927">
                  <c:v>9.1384615384615362</c:v>
                </c:pt>
                <c:pt idx="928">
                  <c:v>10.415384615384614</c:v>
                </c:pt>
                <c:pt idx="929">
                  <c:v>11.692307692307692</c:v>
                </c:pt>
                <c:pt idx="930">
                  <c:v>12.969230769230769</c:v>
                </c:pt>
                <c:pt idx="931">
                  <c:v>14.246153846153844</c:v>
                </c:pt>
                <c:pt idx="932">
                  <c:v>15.523076923076919</c:v>
                </c:pt>
                <c:pt idx="933">
                  <c:v>16.799999999999997</c:v>
                </c:pt>
                <c:pt idx="934">
                  <c:v>18.076923076923073</c:v>
                </c:pt>
                <c:pt idx="935">
                  <c:v>19.353846153846153</c:v>
                </c:pt>
                <c:pt idx="936">
                  <c:v>20.630769230769229</c:v>
                </c:pt>
                <c:pt idx="937">
                  <c:v>21.907692307692304</c:v>
                </c:pt>
                <c:pt idx="938">
                  <c:v>23.184615384615384</c:v>
                </c:pt>
                <c:pt idx="939">
                  <c:v>24.46153846153846</c:v>
                </c:pt>
                <c:pt idx="940">
                  <c:v>25.738461538461539</c:v>
                </c:pt>
                <c:pt idx="941">
                  <c:v>27.015384615384612</c:v>
                </c:pt>
                <c:pt idx="942">
                  <c:v>28.292307692307688</c:v>
                </c:pt>
                <c:pt idx="943">
                  <c:v>29.569230769230764</c:v>
                </c:pt>
                <c:pt idx="944">
                  <c:v>30.84615384615384</c:v>
                </c:pt>
                <c:pt idx="945">
                  <c:v>32.123076923076923</c:v>
                </c:pt>
                <c:pt idx="946">
                  <c:v>33.4</c:v>
                </c:pt>
                <c:pt idx="947">
                  <c:v>34.676923076923075</c:v>
                </c:pt>
                <c:pt idx="948">
                  <c:v>35.95384615384615</c:v>
                </c:pt>
                <c:pt idx="949">
                  <c:v>37.230769230769226</c:v>
                </c:pt>
                <c:pt idx="950">
                  <c:v>38.507692307692309</c:v>
                </c:pt>
                <c:pt idx="951">
                  <c:v>39.784615384615385</c:v>
                </c:pt>
                <c:pt idx="952">
                  <c:v>41.061538461538461</c:v>
                </c:pt>
                <c:pt idx="953">
                  <c:v>42.338461538461537</c:v>
                </c:pt>
                <c:pt idx="954">
                  <c:v>43.615384615384613</c:v>
                </c:pt>
                <c:pt idx="955">
                  <c:v>44.892307692307696</c:v>
                </c:pt>
                <c:pt idx="956">
                  <c:v>46.169230769230772</c:v>
                </c:pt>
                <c:pt idx="957">
                  <c:v>47.446153846153848</c:v>
                </c:pt>
                <c:pt idx="958">
                  <c:v>48.723076923076924</c:v>
                </c:pt>
                <c:pt idx="959">
                  <c:v>50</c:v>
                </c:pt>
                <c:pt idx="960">
                  <c:v>0.2</c:v>
                </c:pt>
                <c:pt idx="961">
                  <c:v>1.4769230769230768</c:v>
                </c:pt>
                <c:pt idx="962">
                  <c:v>2.7538461538461538</c:v>
                </c:pt>
                <c:pt idx="963">
                  <c:v>4.0307692307692298</c:v>
                </c:pt>
                <c:pt idx="964">
                  <c:v>5.3076923076923075</c:v>
                </c:pt>
                <c:pt idx="965">
                  <c:v>6.5846153846153852</c:v>
                </c:pt>
                <c:pt idx="966">
                  <c:v>7.8615384615384603</c:v>
                </c:pt>
                <c:pt idx="967">
                  <c:v>9.1384615384615362</c:v>
                </c:pt>
                <c:pt idx="968">
                  <c:v>10.415384615384614</c:v>
                </c:pt>
                <c:pt idx="969">
                  <c:v>11.692307692307692</c:v>
                </c:pt>
                <c:pt idx="970">
                  <c:v>12.969230769230769</c:v>
                </c:pt>
                <c:pt idx="971">
                  <c:v>14.246153846153844</c:v>
                </c:pt>
                <c:pt idx="972">
                  <c:v>15.523076923076919</c:v>
                </c:pt>
                <c:pt idx="973">
                  <c:v>16.799999999999997</c:v>
                </c:pt>
                <c:pt idx="974">
                  <c:v>18.076923076923073</c:v>
                </c:pt>
                <c:pt idx="975">
                  <c:v>19.353846153846153</c:v>
                </c:pt>
                <c:pt idx="976">
                  <c:v>20.630769230769229</c:v>
                </c:pt>
                <c:pt idx="977">
                  <c:v>21.907692307692304</c:v>
                </c:pt>
                <c:pt idx="978">
                  <c:v>23.184615384615384</c:v>
                </c:pt>
                <c:pt idx="979">
                  <c:v>24.46153846153846</c:v>
                </c:pt>
                <c:pt idx="980">
                  <c:v>25.738461538461539</c:v>
                </c:pt>
                <c:pt idx="981">
                  <c:v>27.015384615384612</c:v>
                </c:pt>
                <c:pt idx="982">
                  <c:v>28.292307692307688</c:v>
                </c:pt>
                <c:pt idx="983">
                  <c:v>29.569230769230764</c:v>
                </c:pt>
                <c:pt idx="984">
                  <c:v>30.84615384615384</c:v>
                </c:pt>
                <c:pt idx="985">
                  <c:v>32.123076923076923</c:v>
                </c:pt>
                <c:pt idx="986">
                  <c:v>33.4</c:v>
                </c:pt>
                <c:pt idx="987">
                  <c:v>34.676923076923075</c:v>
                </c:pt>
                <c:pt idx="988">
                  <c:v>35.95384615384615</c:v>
                </c:pt>
                <c:pt idx="989">
                  <c:v>37.230769230769226</c:v>
                </c:pt>
                <c:pt idx="990">
                  <c:v>38.507692307692309</c:v>
                </c:pt>
                <c:pt idx="991">
                  <c:v>39.784615384615385</c:v>
                </c:pt>
                <c:pt idx="992">
                  <c:v>41.061538461538461</c:v>
                </c:pt>
                <c:pt idx="993">
                  <c:v>42.338461538461537</c:v>
                </c:pt>
                <c:pt idx="994">
                  <c:v>43.615384615384613</c:v>
                </c:pt>
                <c:pt idx="995">
                  <c:v>44.892307692307696</c:v>
                </c:pt>
                <c:pt idx="996">
                  <c:v>46.169230769230772</c:v>
                </c:pt>
                <c:pt idx="997">
                  <c:v>47.446153846153848</c:v>
                </c:pt>
                <c:pt idx="998">
                  <c:v>48.723076923076924</c:v>
                </c:pt>
                <c:pt idx="999">
                  <c:v>50</c:v>
                </c:pt>
                <c:pt idx="1000">
                  <c:v>0.2</c:v>
                </c:pt>
                <c:pt idx="1001">
                  <c:v>1.4769230769230768</c:v>
                </c:pt>
                <c:pt idx="1002">
                  <c:v>2.7538461538461538</c:v>
                </c:pt>
                <c:pt idx="1003">
                  <c:v>4.0307692307692298</c:v>
                </c:pt>
                <c:pt idx="1004">
                  <c:v>5.3076923076923075</c:v>
                </c:pt>
                <c:pt idx="1005">
                  <c:v>6.5846153846153852</c:v>
                </c:pt>
                <c:pt idx="1006">
                  <c:v>7.8615384615384603</c:v>
                </c:pt>
                <c:pt idx="1007">
                  <c:v>9.1384615384615362</c:v>
                </c:pt>
                <c:pt idx="1008">
                  <c:v>10.415384615384614</c:v>
                </c:pt>
                <c:pt idx="1009">
                  <c:v>11.692307692307692</c:v>
                </c:pt>
                <c:pt idx="1010">
                  <c:v>12.969230769230769</c:v>
                </c:pt>
                <c:pt idx="1011">
                  <c:v>14.246153846153844</c:v>
                </c:pt>
                <c:pt idx="1012">
                  <c:v>15.523076923076919</c:v>
                </c:pt>
                <c:pt idx="1013">
                  <c:v>16.799999999999997</c:v>
                </c:pt>
                <c:pt idx="1014">
                  <c:v>18.076923076923073</c:v>
                </c:pt>
                <c:pt idx="1015">
                  <c:v>19.353846153846153</c:v>
                </c:pt>
                <c:pt idx="1016">
                  <c:v>20.630769230769229</c:v>
                </c:pt>
                <c:pt idx="1017">
                  <c:v>21.907692307692304</c:v>
                </c:pt>
                <c:pt idx="1018">
                  <c:v>23.184615384615384</c:v>
                </c:pt>
                <c:pt idx="1019">
                  <c:v>24.46153846153846</c:v>
                </c:pt>
                <c:pt idx="1020">
                  <c:v>25.738461538461539</c:v>
                </c:pt>
                <c:pt idx="1021">
                  <c:v>27.015384615384612</c:v>
                </c:pt>
                <c:pt idx="1022">
                  <c:v>28.292307692307688</c:v>
                </c:pt>
                <c:pt idx="1023">
                  <c:v>29.569230769230764</c:v>
                </c:pt>
                <c:pt idx="1024">
                  <c:v>30.84615384615384</c:v>
                </c:pt>
                <c:pt idx="1025">
                  <c:v>32.123076923076923</c:v>
                </c:pt>
                <c:pt idx="1026">
                  <c:v>33.4</c:v>
                </c:pt>
                <c:pt idx="1027">
                  <c:v>34.676923076923075</c:v>
                </c:pt>
                <c:pt idx="1028">
                  <c:v>35.95384615384615</c:v>
                </c:pt>
                <c:pt idx="1029">
                  <c:v>37.230769230769226</c:v>
                </c:pt>
                <c:pt idx="1030">
                  <c:v>38.507692307692309</c:v>
                </c:pt>
                <c:pt idx="1031">
                  <c:v>39.784615384615385</c:v>
                </c:pt>
                <c:pt idx="1032">
                  <c:v>41.061538461538461</c:v>
                </c:pt>
                <c:pt idx="1033">
                  <c:v>42.338461538461537</c:v>
                </c:pt>
                <c:pt idx="1034">
                  <c:v>43.615384615384613</c:v>
                </c:pt>
                <c:pt idx="1035">
                  <c:v>44.892307692307696</c:v>
                </c:pt>
                <c:pt idx="1036">
                  <c:v>46.169230769230772</c:v>
                </c:pt>
                <c:pt idx="1037">
                  <c:v>47.446153846153848</c:v>
                </c:pt>
                <c:pt idx="1038">
                  <c:v>48.723076923076924</c:v>
                </c:pt>
                <c:pt idx="1039">
                  <c:v>50</c:v>
                </c:pt>
                <c:pt idx="1040">
                  <c:v>0.2</c:v>
                </c:pt>
                <c:pt idx="1041">
                  <c:v>1.4769230769230768</c:v>
                </c:pt>
                <c:pt idx="1042">
                  <c:v>2.7538461538461538</c:v>
                </c:pt>
                <c:pt idx="1043">
                  <c:v>4.0307692307692298</c:v>
                </c:pt>
                <c:pt idx="1044">
                  <c:v>5.3076923076923075</c:v>
                </c:pt>
                <c:pt idx="1045">
                  <c:v>6.5846153846153852</c:v>
                </c:pt>
                <c:pt idx="1046">
                  <c:v>7.8615384615384603</c:v>
                </c:pt>
                <c:pt idx="1047">
                  <c:v>9.1384615384615362</c:v>
                </c:pt>
                <c:pt idx="1048">
                  <c:v>10.415384615384614</c:v>
                </c:pt>
                <c:pt idx="1049">
                  <c:v>11.692307692307692</c:v>
                </c:pt>
                <c:pt idx="1050">
                  <c:v>12.969230769230769</c:v>
                </c:pt>
                <c:pt idx="1051">
                  <c:v>14.246153846153844</c:v>
                </c:pt>
                <c:pt idx="1052">
                  <c:v>15.523076923076919</c:v>
                </c:pt>
                <c:pt idx="1053">
                  <c:v>16.799999999999997</c:v>
                </c:pt>
                <c:pt idx="1054">
                  <c:v>18.076923076923073</c:v>
                </c:pt>
                <c:pt idx="1055">
                  <c:v>19.353846153846153</c:v>
                </c:pt>
                <c:pt idx="1056">
                  <c:v>20.630769230769229</c:v>
                </c:pt>
                <c:pt idx="1057">
                  <c:v>21.907692307692304</c:v>
                </c:pt>
                <c:pt idx="1058">
                  <c:v>23.184615384615384</c:v>
                </c:pt>
                <c:pt idx="1059">
                  <c:v>24.46153846153846</c:v>
                </c:pt>
                <c:pt idx="1060">
                  <c:v>25.738461538461539</c:v>
                </c:pt>
                <c:pt idx="1061">
                  <c:v>27.015384615384612</c:v>
                </c:pt>
                <c:pt idx="1062">
                  <c:v>28.292307692307688</c:v>
                </c:pt>
                <c:pt idx="1063">
                  <c:v>29.569230769230764</c:v>
                </c:pt>
                <c:pt idx="1064">
                  <c:v>30.84615384615384</c:v>
                </c:pt>
                <c:pt idx="1065">
                  <c:v>32.123076923076923</c:v>
                </c:pt>
                <c:pt idx="1066">
                  <c:v>33.4</c:v>
                </c:pt>
                <c:pt idx="1067">
                  <c:v>34.676923076923075</c:v>
                </c:pt>
                <c:pt idx="1068">
                  <c:v>35.95384615384615</c:v>
                </c:pt>
                <c:pt idx="1069">
                  <c:v>37.230769230769226</c:v>
                </c:pt>
                <c:pt idx="1070">
                  <c:v>38.507692307692309</c:v>
                </c:pt>
                <c:pt idx="1071">
                  <c:v>39.784615384615385</c:v>
                </c:pt>
                <c:pt idx="1072">
                  <c:v>41.061538461538461</c:v>
                </c:pt>
                <c:pt idx="1073">
                  <c:v>42.338461538461537</c:v>
                </c:pt>
                <c:pt idx="1074">
                  <c:v>43.615384615384613</c:v>
                </c:pt>
                <c:pt idx="1075">
                  <c:v>44.892307692307696</c:v>
                </c:pt>
                <c:pt idx="1076">
                  <c:v>46.169230769230772</c:v>
                </c:pt>
                <c:pt idx="1077">
                  <c:v>47.446153846153848</c:v>
                </c:pt>
                <c:pt idx="1078">
                  <c:v>48.723076923076924</c:v>
                </c:pt>
                <c:pt idx="1079">
                  <c:v>50</c:v>
                </c:pt>
                <c:pt idx="1080">
                  <c:v>0.2</c:v>
                </c:pt>
                <c:pt idx="1081">
                  <c:v>1.4769230769230768</c:v>
                </c:pt>
                <c:pt idx="1082">
                  <c:v>2.7538461538461538</c:v>
                </c:pt>
                <c:pt idx="1083">
                  <c:v>4.0307692307692298</c:v>
                </c:pt>
                <c:pt idx="1084">
                  <c:v>5.3076923076923075</c:v>
                </c:pt>
                <c:pt idx="1085">
                  <c:v>6.5846153846153852</c:v>
                </c:pt>
                <c:pt idx="1086">
                  <c:v>7.8615384615384603</c:v>
                </c:pt>
                <c:pt idx="1087">
                  <c:v>9.1384615384615362</c:v>
                </c:pt>
                <c:pt idx="1088">
                  <c:v>10.415384615384614</c:v>
                </c:pt>
                <c:pt idx="1089">
                  <c:v>11.692307692307692</c:v>
                </c:pt>
                <c:pt idx="1090">
                  <c:v>12.969230769230769</c:v>
                </c:pt>
                <c:pt idx="1091">
                  <c:v>14.246153846153844</c:v>
                </c:pt>
                <c:pt idx="1092">
                  <c:v>15.523076923076919</c:v>
                </c:pt>
                <c:pt idx="1093">
                  <c:v>16.799999999999997</c:v>
                </c:pt>
                <c:pt idx="1094">
                  <c:v>18.076923076923073</c:v>
                </c:pt>
                <c:pt idx="1095">
                  <c:v>19.353846153846153</c:v>
                </c:pt>
                <c:pt idx="1096">
                  <c:v>20.630769230769229</c:v>
                </c:pt>
                <c:pt idx="1097">
                  <c:v>21.907692307692304</c:v>
                </c:pt>
                <c:pt idx="1098">
                  <c:v>23.184615384615384</c:v>
                </c:pt>
                <c:pt idx="1099">
                  <c:v>24.46153846153846</c:v>
                </c:pt>
                <c:pt idx="1100">
                  <c:v>25.738461538461539</c:v>
                </c:pt>
                <c:pt idx="1101">
                  <c:v>27.015384615384612</c:v>
                </c:pt>
                <c:pt idx="1102">
                  <c:v>28.292307692307688</c:v>
                </c:pt>
                <c:pt idx="1103">
                  <c:v>29.569230769230764</c:v>
                </c:pt>
                <c:pt idx="1104">
                  <c:v>30.84615384615384</c:v>
                </c:pt>
                <c:pt idx="1105">
                  <c:v>32.123076923076923</c:v>
                </c:pt>
                <c:pt idx="1106">
                  <c:v>33.4</c:v>
                </c:pt>
                <c:pt idx="1107">
                  <c:v>34.676923076923075</c:v>
                </c:pt>
                <c:pt idx="1108">
                  <c:v>35.95384615384615</c:v>
                </c:pt>
                <c:pt idx="1109">
                  <c:v>37.230769230769226</c:v>
                </c:pt>
                <c:pt idx="1110">
                  <c:v>38.507692307692309</c:v>
                </c:pt>
                <c:pt idx="1111">
                  <c:v>39.784615384615385</c:v>
                </c:pt>
                <c:pt idx="1112">
                  <c:v>41.061538461538461</c:v>
                </c:pt>
                <c:pt idx="1113">
                  <c:v>42.338461538461537</c:v>
                </c:pt>
                <c:pt idx="1114">
                  <c:v>43.615384615384613</c:v>
                </c:pt>
                <c:pt idx="1115">
                  <c:v>44.892307692307696</c:v>
                </c:pt>
                <c:pt idx="1116">
                  <c:v>46.169230769230772</c:v>
                </c:pt>
                <c:pt idx="1117">
                  <c:v>47.446153846153848</c:v>
                </c:pt>
                <c:pt idx="1118">
                  <c:v>48.723076923076924</c:v>
                </c:pt>
                <c:pt idx="1119">
                  <c:v>50</c:v>
                </c:pt>
                <c:pt idx="1120">
                  <c:v>0.2</c:v>
                </c:pt>
                <c:pt idx="1121">
                  <c:v>1.4769230769230768</c:v>
                </c:pt>
                <c:pt idx="1122">
                  <c:v>2.7538461538461538</c:v>
                </c:pt>
                <c:pt idx="1123">
                  <c:v>4.0307692307692298</c:v>
                </c:pt>
                <c:pt idx="1124">
                  <c:v>5.3076923076923075</c:v>
                </c:pt>
                <c:pt idx="1125">
                  <c:v>6.5846153846153852</c:v>
                </c:pt>
                <c:pt idx="1126">
                  <c:v>7.8615384615384603</c:v>
                </c:pt>
                <c:pt idx="1127">
                  <c:v>9.1384615384615362</c:v>
                </c:pt>
                <c:pt idx="1128">
                  <c:v>10.415384615384614</c:v>
                </c:pt>
                <c:pt idx="1129">
                  <c:v>11.692307692307692</c:v>
                </c:pt>
                <c:pt idx="1130">
                  <c:v>12.969230769230769</c:v>
                </c:pt>
                <c:pt idx="1131">
                  <c:v>14.246153846153844</c:v>
                </c:pt>
                <c:pt idx="1132">
                  <c:v>15.523076923076919</c:v>
                </c:pt>
                <c:pt idx="1133">
                  <c:v>16.799999999999997</c:v>
                </c:pt>
                <c:pt idx="1134">
                  <c:v>18.076923076923073</c:v>
                </c:pt>
                <c:pt idx="1135">
                  <c:v>19.353846153846153</c:v>
                </c:pt>
                <c:pt idx="1136">
                  <c:v>20.630769230769229</c:v>
                </c:pt>
                <c:pt idx="1137">
                  <c:v>21.907692307692304</c:v>
                </c:pt>
                <c:pt idx="1138">
                  <c:v>23.184615384615384</c:v>
                </c:pt>
                <c:pt idx="1139">
                  <c:v>24.46153846153846</c:v>
                </c:pt>
                <c:pt idx="1140">
                  <c:v>25.738461538461539</c:v>
                </c:pt>
                <c:pt idx="1141">
                  <c:v>27.015384615384612</c:v>
                </c:pt>
                <c:pt idx="1142">
                  <c:v>28.292307692307688</c:v>
                </c:pt>
                <c:pt idx="1143">
                  <c:v>29.569230769230764</c:v>
                </c:pt>
                <c:pt idx="1144">
                  <c:v>30.84615384615384</c:v>
                </c:pt>
                <c:pt idx="1145">
                  <c:v>32.123076923076923</c:v>
                </c:pt>
                <c:pt idx="1146">
                  <c:v>33.4</c:v>
                </c:pt>
                <c:pt idx="1147">
                  <c:v>34.676923076923075</c:v>
                </c:pt>
                <c:pt idx="1148">
                  <c:v>35.95384615384615</c:v>
                </c:pt>
                <c:pt idx="1149">
                  <c:v>37.230769230769226</c:v>
                </c:pt>
                <c:pt idx="1150">
                  <c:v>38.507692307692309</c:v>
                </c:pt>
                <c:pt idx="1151">
                  <c:v>39.784615384615385</c:v>
                </c:pt>
                <c:pt idx="1152">
                  <c:v>41.061538461538461</c:v>
                </c:pt>
                <c:pt idx="1153">
                  <c:v>42.338461538461537</c:v>
                </c:pt>
                <c:pt idx="1154">
                  <c:v>43.615384615384613</c:v>
                </c:pt>
                <c:pt idx="1155">
                  <c:v>44.892307692307696</c:v>
                </c:pt>
                <c:pt idx="1156">
                  <c:v>46.169230769230772</c:v>
                </c:pt>
                <c:pt idx="1157">
                  <c:v>47.446153846153848</c:v>
                </c:pt>
                <c:pt idx="1158">
                  <c:v>48.723076923076924</c:v>
                </c:pt>
                <c:pt idx="1159">
                  <c:v>50</c:v>
                </c:pt>
                <c:pt idx="1160">
                  <c:v>0.2</c:v>
                </c:pt>
                <c:pt idx="1161">
                  <c:v>1.4769230769230768</c:v>
                </c:pt>
                <c:pt idx="1162">
                  <c:v>2.7538461538461538</c:v>
                </c:pt>
                <c:pt idx="1163">
                  <c:v>4.0307692307692298</c:v>
                </c:pt>
                <c:pt idx="1164">
                  <c:v>5.3076923076923075</c:v>
                </c:pt>
                <c:pt idx="1165">
                  <c:v>6.5846153846153852</c:v>
                </c:pt>
                <c:pt idx="1166">
                  <c:v>7.8615384615384603</c:v>
                </c:pt>
                <c:pt idx="1167">
                  <c:v>9.1384615384615362</c:v>
                </c:pt>
                <c:pt idx="1168">
                  <c:v>10.415384615384614</c:v>
                </c:pt>
                <c:pt idx="1169">
                  <c:v>11.692307692307692</c:v>
                </c:pt>
                <c:pt idx="1170">
                  <c:v>12.969230769230769</c:v>
                </c:pt>
                <c:pt idx="1171">
                  <c:v>14.246153846153844</c:v>
                </c:pt>
                <c:pt idx="1172">
                  <c:v>15.523076923076919</c:v>
                </c:pt>
                <c:pt idx="1173">
                  <c:v>16.799999999999997</c:v>
                </c:pt>
                <c:pt idx="1174">
                  <c:v>18.076923076923073</c:v>
                </c:pt>
                <c:pt idx="1175">
                  <c:v>19.353846153846153</c:v>
                </c:pt>
                <c:pt idx="1176">
                  <c:v>20.630769230769229</c:v>
                </c:pt>
                <c:pt idx="1177">
                  <c:v>21.907692307692304</c:v>
                </c:pt>
                <c:pt idx="1178">
                  <c:v>23.184615384615384</c:v>
                </c:pt>
                <c:pt idx="1179">
                  <c:v>24.46153846153846</c:v>
                </c:pt>
                <c:pt idx="1180">
                  <c:v>25.738461538461539</c:v>
                </c:pt>
                <c:pt idx="1181">
                  <c:v>27.015384615384612</c:v>
                </c:pt>
                <c:pt idx="1182">
                  <c:v>28.292307692307688</c:v>
                </c:pt>
                <c:pt idx="1183">
                  <c:v>29.569230769230764</c:v>
                </c:pt>
                <c:pt idx="1184">
                  <c:v>30.84615384615384</c:v>
                </c:pt>
                <c:pt idx="1185">
                  <c:v>32.123076923076923</c:v>
                </c:pt>
                <c:pt idx="1186">
                  <c:v>33.4</c:v>
                </c:pt>
                <c:pt idx="1187">
                  <c:v>34.676923076923075</c:v>
                </c:pt>
                <c:pt idx="1188">
                  <c:v>35.95384615384615</c:v>
                </c:pt>
                <c:pt idx="1189">
                  <c:v>37.230769230769226</c:v>
                </c:pt>
                <c:pt idx="1190">
                  <c:v>38.507692307692309</c:v>
                </c:pt>
                <c:pt idx="1191">
                  <c:v>39.784615384615385</c:v>
                </c:pt>
                <c:pt idx="1192">
                  <c:v>41.061538461538461</c:v>
                </c:pt>
                <c:pt idx="1193">
                  <c:v>42.338461538461537</c:v>
                </c:pt>
                <c:pt idx="1194">
                  <c:v>43.615384615384613</c:v>
                </c:pt>
                <c:pt idx="1195">
                  <c:v>44.892307692307696</c:v>
                </c:pt>
                <c:pt idx="1196">
                  <c:v>46.169230769230772</c:v>
                </c:pt>
                <c:pt idx="1197">
                  <c:v>47.446153846153848</c:v>
                </c:pt>
                <c:pt idx="1198">
                  <c:v>48.723076923076924</c:v>
                </c:pt>
                <c:pt idx="1199">
                  <c:v>50</c:v>
                </c:pt>
                <c:pt idx="1200">
                  <c:v>0.2</c:v>
                </c:pt>
                <c:pt idx="1201">
                  <c:v>1.4769230769230768</c:v>
                </c:pt>
                <c:pt idx="1202">
                  <c:v>2.7538461538461538</c:v>
                </c:pt>
                <c:pt idx="1203">
                  <c:v>4.0307692307692298</c:v>
                </c:pt>
                <c:pt idx="1204">
                  <c:v>5.3076923076923075</c:v>
                </c:pt>
                <c:pt idx="1205">
                  <c:v>6.5846153846153852</c:v>
                </c:pt>
                <c:pt idx="1206">
                  <c:v>7.8615384615384603</c:v>
                </c:pt>
                <c:pt idx="1207">
                  <c:v>9.1384615384615362</c:v>
                </c:pt>
                <c:pt idx="1208">
                  <c:v>10.415384615384614</c:v>
                </c:pt>
                <c:pt idx="1209">
                  <c:v>11.692307692307692</c:v>
                </c:pt>
                <c:pt idx="1210">
                  <c:v>12.969230769230769</c:v>
                </c:pt>
                <c:pt idx="1211">
                  <c:v>14.246153846153844</c:v>
                </c:pt>
                <c:pt idx="1212">
                  <c:v>15.523076923076919</c:v>
                </c:pt>
                <c:pt idx="1213">
                  <c:v>16.799999999999997</c:v>
                </c:pt>
                <c:pt idx="1214">
                  <c:v>18.076923076923073</c:v>
                </c:pt>
                <c:pt idx="1215">
                  <c:v>19.353846153846153</c:v>
                </c:pt>
                <c:pt idx="1216">
                  <c:v>20.630769230769229</c:v>
                </c:pt>
                <c:pt idx="1217">
                  <c:v>21.907692307692304</c:v>
                </c:pt>
                <c:pt idx="1218">
                  <c:v>23.184615384615384</c:v>
                </c:pt>
                <c:pt idx="1219">
                  <c:v>24.46153846153846</c:v>
                </c:pt>
                <c:pt idx="1220">
                  <c:v>25.738461538461539</c:v>
                </c:pt>
                <c:pt idx="1221">
                  <c:v>27.015384615384612</c:v>
                </c:pt>
                <c:pt idx="1222">
                  <c:v>28.292307692307688</c:v>
                </c:pt>
                <c:pt idx="1223">
                  <c:v>29.569230769230764</c:v>
                </c:pt>
                <c:pt idx="1224">
                  <c:v>30.84615384615384</c:v>
                </c:pt>
                <c:pt idx="1225">
                  <c:v>32.123076923076923</c:v>
                </c:pt>
                <c:pt idx="1226">
                  <c:v>33.4</c:v>
                </c:pt>
                <c:pt idx="1227">
                  <c:v>34.676923076923075</c:v>
                </c:pt>
                <c:pt idx="1228">
                  <c:v>35.95384615384615</c:v>
                </c:pt>
                <c:pt idx="1229">
                  <c:v>37.230769230769226</c:v>
                </c:pt>
                <c:pt idx="1230">
                  <c:v>38.507692307692309</c:v>
                </c:pt>
                <c:pt idx="1231">
                  <c:v>39.784615384615385</c:v>
                </c:pt>
                <c:pt idx="1232">
                  <c:v>41.061538461538461</c:v>
                </c:pt>
                <c:pt idx="1233">
                  <c:v>42.338461538461537</c:v>
                </c:pt>
                <c:pt idx="1234">
                  <c:v>43.615384615384613</c:v>
                </c:pt>
                <c:pt idx="1235">
                  <c:v>44.892307692307696</c:v>
                </c:pt>
                <c:pt idx="1236">
                  <c:v>46.169230769230772</c:v>
                </c:pt>
                <c:pt idx="1237">
                  <c:v>47.446153846153848</c:v>
                </c:pt>
                <c:pt idx="1238">
                  <c:v>48.723076923076924</c:v>
                </c:pt>
                <c:pt idx="1239">
                  <c:v>50</c:v>
                </c:pt>
                <c:pt idx="1240">
                  <c:v>0.2</c:v>
                </c:pt>
                <c:pt idx="1241">
                  <c:v>1.4769230769230768</c:v>
                </c:pt>
                <c:pt idx="1242">
                  <c:v>2.7538461538461538</c:v>
                </c:pt>
                <c:pt idx="1243">
                  <c:v>4.0307692307692298</c:v>
                </c:pt>
                <c:pt idx="1244">
                  <c:v>5.3076923076923075</c:v>
                </c:pt>
                <c:pt idx="1245">
                  <c:v>6.5846153846153852</c:v>
                </c:pt>
                <c:pt idx="1246">
                  <c:v>7.8615384615384603</c:v>
                </c:pt>
                <c:pt idx="1247">
                  <c:v>9.1384615384615362</c:v>
                </c:pt>
                <c:pt idx="1248">
                  <c:v>10.415384615384614</c:v>
                </c:pt>
                <c:pt idx="1249">
                  <c:v>11.692307692307692</c:v>
                </c:pt>
                <c:pt idx="1250">
                  <c:v>12.969230769230769</c:v>
                </c:pt>
                <c:pt idx="1251">
                  <c:v>14.246153846153844</c:v>
                </c:pt>
                <c:pt idx="1252">
                  <c:v>15.523076923076919</c:v>
                </c:pt>
                <c:pt idx="1253">
                  <c:v>16.799999999999997</c:v>
                </c:pt>
                <c:pt idx="1254">
                  <c:v>18.076923076923073</c:v>
                </c:pt>
                <c:pt idx="1255">
                  <c:v>19.353846153846153</c:v>
                </c:pt>
                <c:pt idx="1256">
                  <c:v>20.630769230769229</c:v>
                </c:pt>
                <c:pt idx="1257">
                  <c:v>21.907692307692304</c:v>
                </c:pt>
                <c:pt idx="1258">
                  <c:v>23.184615384615384</c:v>
                </c:pt>
                <c:pt idx="1259">
                  <c:v>24.46153846153846</c:v>
                </c:pt>
                <c:pt idx="1260">
                  <c:v>25.738461538461539</c:v>
                </c:pt>
                <c:pt idx="1261">
                  <c:v>27.015384615384612</c:v>
                </c:pt>
                <c:pt idx="1262">
                  <c:v>28.292307692307688</c:v>
                </c:pt>
                <c:pt idx="1263">
                  <c:v>29.569230769230764</c:v>
                </c:pt>
                <c:pt idx="1264">
                  <c:v>30.84615384615384</c:v>
                </c:pt>
                <c:pt idx="1265">
                  <c:v>32.123076923076923</c:v>
                </c:pt>
                <c:pt idx="1266">
                  <c:v>33.4</c:v>
                </c:pt>
                <c:pt idx="1267">
                  <c:v>34.676923076923075</c:v>
                </c:pt>
                <c:pt idx="1268">
                  <c:v>35.95384615384615</c:v>
                </c:pt>
                <c:pt idx="1269">
                  <c:v>37.230769230769226</c:v>
                </c:pt>
                <c:pt idx="1270">
                  <c:v>38.507692307692309</c:v>
                </c:pt>
                <c:pt idx="1271">
                  <c:v>39.784615384615385</c:v>
                </c:pt>
                <c:pt idx="1272">
                  <c:v>41.061538461538461</c:v>
                </c:pt>
                <c:pt idx="1273">
                  <c:v>42.338461538461537</c:v>
                </c:pt>
                <c:pt idx="1274">
                  <c:v>43.615384615384613</c:v>
                </c:pt>
                <c:pt idx="1275">
                  <c:v>44.892307692307696</c:v>
                </c:pt>
                <c:pt idx="1276">
                  <c:v>46.169230769230772</c:v>
                </c:pt>
                <c:pt idx="1277">
                  <c:v>47.446153846153848</c:v>
                </c:pt>
                <c:pt idx="1278">
                  <c:v>48.723076923076924</c:v>
                </c:pt>
                <c:pt idx="1279">
                  <c:v>50</c:v>
                </c:pt>
                <c:pt idx="1280">
                  <c:v>0.2</c:v>
                </c:pt>
                <c:pt idx="1281">
                  <c:v>1.4769230769230768</c:v>
                </c:pt>
                <c:pt idx="1282">
                  <c:v>2.7538461538461538</c:v>
                </c:pt>
                <c:pt idx="1283">
                  <c:v>4.0307692307692298</c:v>
                </c:pt>
                <c:pt idx="1284">
                  <c:v>5.3076923076923075</c:v>
                </c:pt>
                <c:pt idx="1285">
                  <c:v>6.5846153846153852</c:v>
                </c:pt>
                <c:pt idx="1286">
                  <c:v>7.8615384615384603</c:v>
                </c:pt>
                <c:pt idx="1287">
                  <c:v>9.1384615384615362</c:v>
                </c:pt>
                <c:pt idx="1288">
                  <c:v>10.415384615384614</c:v>
                </c:pt>
                <c:pt idx="1289">
                  <c:v>11.692307692307692</c:v>
                </c:pt>
                <c:pt idx="1290">
                  <c:v>12.969230769230769</c:v>
                </c:pt>
                <c:pt idx="1291">
                  <c:v>14.246153846153844</c:v>
                </c:pt>
                <c:pt idx="1292">
                  <c:v>15.523076923076919</c:v>
                </c:pt>
                <c:pt idx="1293">
                  <c:v>16.799999999999997</c:v>
                </c:pt>
                <c:pt idx="1294">
                  <c:v>18.076923076923073</c:v>
                </c:pt>
                <c:pt idx="1295">
                  <c:v>19.353846153846153</c:v>
                </c:pt>
                <c:pt idx="1296">
                  <c:v>20.630769230769229</c:v>
                </c:pt>
                <c:pt idx="1297">
                  <c:v>21.907692307692304</c:v>
                </c:pt>
                <c:pt idx="1298">
                  <c:v>23.184615384615384</c:v>
                </c:pt>
                <c:pt idx="1299">
                  <c:v>24.46153846153846</c:v>
                </c:pt>
                <c:pt idx="1300">
                  <c:v>25.738461538461539</c:v>
                </c:pt>
                <c:pt idx="1301">
                  <c:v>27.015384615384612</c:v>
                </c:pt>
                <c:pt idx="1302">
                  <c:v>28.292307692307688</c:v>
                </c:pt>
                <c:pt idx="1303">
                  <c:v>29.569230769230764</c:v>
                </c:pt>
                <c:pt idx="1304">
                  <c:v>30.84615384615384</c:v>
                </c:pt>
                <c:pt idx="1305">
                  <c:v>32.123076923076923</c:v>
                </c:pt>
                <c:pt idx="1306">
                  <c:v>33.4</c:v>
                </c:pt>
                <c:pt idx="1307">
                  <c:v>34.676923076923075</c:v>
                </c:pt>
                <c:pt idx="1308">
                  <c:v>35.95384615384615</c:v>
                </c:pt>
                <c:pt idx="1309">
                  <c:v>37.230769230769226</c:v>
                </c:pt>
                <c:pt idx="1310">
                  <c:v>38.507692307692309</c:v>
                </c:pt>
                <c:pt idx="1311">
                  <c:v>39.784615384615385</c:v>
                </c:pt>
                <c:pt idx="1312">
                  <c:v>41.061538461538461</c:v>
                </c:pt>
                <c:pt idx="1313">
                  <c:v>42.338461538461537</c:v>
                </c:pt>
                <c:pt idx="1314">
                  <c:v>43.615384615384613</c:v>
                </c:pt>
                <c:pt idx="1315">
                  <c:v>44.892307692307696</c:v>
                </c:pt>
                <c:pt idx="1316">
                  <c:v>46.169230769230772</c:v>
                </c:pt>
                <c:pt idx="1317">
                  <c:v>47.446153846153848</c:v>
                </c:pt>
                <c:pt idx="1318">
                  <c:v>48.723076923076924</c:v>
                </c:pt>
                <c:pt idx="1319">
                  <c:v>50</c:v>
                </c:pt>
                <c:pt idx="1320">
                  <c:v>0.2</c:v>
                </c:pt>
                <c:pt idx="1321">
                  <c:v>1.4769230769230768</c:v>
                </c:pt>
                <c:pt idx="1322">
                  <c:v>2.7538461538461538</c:v>
                </c:pt>
                <c:pt idx="1323">
                  <c:v>4.0307692307692298</c:v>
                </c:pt>
                <c:pt idx="1324">
                  <c:v>5.3076923076923075</c:v>
                </c:pt>
                <c:pt idx="1325">
                  <c:v>6.5846153846153852</c:v>
                </c:pt>
                <c:pt idx="1326">
                  <c:v>7.8615384615384603</c:v>
                </c:pt>
                <c:pt idx="1327">
                  <c:v>9.1384615384615362</c:v>
                </c:pt>
                <c:pt idx="1328">
                  <c:v>10.415384615384614</c:v>
                </c:pt>
                <c:pt idx="1329">
                  <c:v>11.692307692307692</c:v>
                </c:pt>
                <c:pt idx="1330">
                  <c:v>12.969230769230769</c:v>
                </c:pt>
                <c:pt idx="1331">
                  <c:v>14.246153846153844</c:v>
                </c:pt>
                <c:pt idx="1332">
                  <c:v>15.523076923076919</c:v>
                </c:pt>
                <c:pt idx="1333">
                  <c:v>16.799999999999997</c:v>
                </c:pt>
                <c:pt idx="1334">
                  <c:v>18.076923076923073</c:v>
                </c:pt>
                <c:pt idx="1335">
                  <c:v>19.353846153846153</c:v>
                </c:pt>
                <c:pt idx="1336">
                  <c:v>20.630769230769229</c:v>
                </c:pt>
                <c:pt idx="1337">
                  <c:v>21.907692307692304</c:v>
                </c:pt>
                <c:pt idx="1338">
                  <c:v>23.184615384615384</c:v>
                </c:pt>
                <c:pt idx="1339">
                  <c:v>24.46153846153846</c:v>
                </c:pt>
                <c:pt idx="1340">
                  <c:v>25.738461538461539</c:v>
                </c:pt>
                <c:pt idx="1341">
                  <c:v>27.015384615384612</c:v>
                </c:pt>
                <c:pt idx="1342">
                  <c:v>28.292307692307688</c:v>
                </c:pt>
                <c:pt idx="1343">
                  <c:v>29.569230769230764</c:v>
                </c:pt>
                <c:pt idx="1344">
                  <c:v>30.84615384615384</c:v>
                </c:pt>
                <c:pt idx="1345">
                  <c:v>32.123076923076923</c:v>
                </c:pt>
                <c:pt idx="1346">
                  <c:v>33.4</c:v>
                </c:pt>
                <c:pt idx="1347">
                  <c:v>34.676923076923075</c:v>
                </c:pt>
                <c:pt idx="1348">
                  <c:v>35.95384615384615</c:v>
                </c:pt>
                <c:pt idx="1349">
                  <c:v>37.230769230769226</c:v>
                </c:pt>
                <c:pt idx="1350">
                  <c:v>38.507692307692309</c:v>
                </c:pt>
                <c:pt idx="1351">
                  <c:v>39.784615384615385</c:v>
                </c:pt>
                <c:pt idx="1352">
                  <c:v>41.061538461538461</c:v>
                </c:pt>
                <c:pt idx="1353">
                  <c:v>42.338461538461537</c:v>
                </c:pt>
                <c:pt idx="1354">
                  <c:v>43.615384615384613</c:v>
                </c:pt>
                <c:pt idx="1355">
                  <c:v>44.892307692307696</c:v>
                </c:pt>
                <c:pt idx="1356">
                  <c:v>46.169230769230772</c:v>
                </c:pt>
                <c:pt idx="1357">
                  <c:v>47.446153846153848</c:v>
                </c:pt>
                <c:pt idx="1358">
                  <c:v>48.723076923076924</c:v>
                </c:pt>
                <c:pt idx="1359">
                  <c:v>50</c:v>
                </c:pt>
                <c:pt idx="1360">
                  <c:v>0.2</c:v>
                </c:pt>
                <c:pt idx="1361">
                  <c:v>1.4769230769230768</c:v>
                </c:pt>
                <c:pt idx="1362">
                  <c:v>2.7538461538461538</c:v>
                </c:pt>
                <c:pt idx="1363">
                  <c:v>4.0307692307692298</c:v>
                </c:pt>
                <c:pt idx="1364">
                  <c:v>5.3076923076923075</c:v>
                </c:pt>
                <c:pt idx="1365">
                  <c:v>6.5846153846153852</c:v>
                </c:pt>
                <c:pt idx="1366">
                  <c:v>7.8615384615384603</c:v>
                </c:pt>
                <c:pt idx="1367">
                  <c:v>9.1384615384615362</c:v>
                </c:pt>
                <c:pt idx="1368">
                  <c:v>10.415384615384614</c:v>
                </c:pt>
                <c:pt idx="1369">
                  <c:v>11.692307692307692</c:v>
                </c:pt>
                <c:pt idx="1370">
                  <c:v>12.969230769230769</c:v>
                </c:pt>
                <c:pt idx="1371">
                  <c:v>14.246153846153844</c:v>
                </c:pt>
                <c:pt idx="1372">
                  <c:v>15.523076923076919</c:v>
                </c:pt>
                <c:pt idx="1373">
                  <c:v>16.799999999999997</c:v>
                </c:pt>
                <c:pt idx="1374">
                  <c:v>18.076923076923073</c:v>
                </c:pt>
                <c:pt idx="1375">
                  <c:v>19.353846153846153</c:v>
                </c:pt>
                <c:pt idx="1376">
                  <c:v>20.630769230769229</c:v>
                </c:pt>
                <c:pt idx="1377">
                  <c:v>21.907692307692304</c:v>
                </c:pt>
                <c:pt idx="1378">
                  <c:v>23.184615384615384</c:v>
                </c:pt>
                <c:pt idx="1379">
                  <c:v>24.46153846153846</c:v>
                </c:pt>
                <c:pt idx="1380">
                  <c:v>25.738461538461539</c:v>
                </c:pt>
                <c:pt idx="1381">
                  <c:v>27.015384615384612</c:v>
                </c:pt>
                <c:pt idx="1382">
                  <c:v>28.292307692307688</c:v>
                </c:pt>
                <c:pt idx="1383">
                  <c:v>29.569230769230764</c:v>
                </c:pt>
                <c:pt idx="1384">
                  <c:v>30.84615384615384</c:v>
                </c:pt>
                <c:pt idx="1385">
                  <c:v>32.123076923076923</c:v>
                </c:pt>
                <c:pt idx="1386">
                  <c:v>33.4</c:v>
                </c:pt>
                <c:pt idx="1387">
                  <c:v>34.676923076923075</c:v>
                </c:pt>
                <c:pt idx="1388">
                  <c:v>35.95384615384615</c:v>
                </c:pt>
                <c:pt idx="1389">
                  <c:v>37.230769230769226</c:v>
                </c:pt>
                <c:pt idx="1390">
                  <c:v>38.507692307692309</c:v>
                </c:pt>
                <c:pt idx="1391">
                  <c:v>39.784615384615385</c:v>
                </c:pt>
                <c:pt idx="1392">
                  <c:v>41.061538461538461</c:v>
                </c:pt>
                <c:pt idx="1393">
                  <c:v>42.338461538461537</c:v>
                </c:pt>
                <c:pt idx="1394">
                  <c:v>43.615384615384613</c:v>
                </c:pt>
                <c:pt idx="1395">
                  <c:v>44.892307692307696</c:v>
                </c:pt>
                <c:pt idx="1396">
                  <c:v>46.169230769230772</c:v>
                </c:pt>
                <c:pt idx="1397">
                  <c:v>47.446153846153848</c:v>
                </c:pt>
                <c:pt idx="1398">
                  <c:v>48.723076923076924</c:v>
                </c:pt>
                <c:pt idx="1399">
                  <c:v>50</c:v>
                </c:pt>
                <c:pt idx="1400">
                  <c:v>0.2</c:v>
                </c:pt>
                <c:pt idx="1401">
                  <c:v>1.4769230769230768</c:v>
                </c:pt>
                <c:pt idx="1402">
                  <c:v>2.7538461538461538</c:v>
                </c:pt>
                <c:pt idx="1403">
                  <c:v>4.0307692307692298</c:v>
                </c:pt>
                <c:pt idx="1404">
                  <c:v>5.3076923076923075</c:v>
                </c:pt>
                <c:pt idx="1405">
                  <c:v>6.5846153846153852</c:v>
                </c:pt>
                <c:pt idx="1406">
                  <c:v>7.8615384615384603</c:v>
                </c:pt>
                <c:pt idx="1407">
                  <c:v>9.1384615384615362</c:v>
                </c:pt>
                <c:pt idx="1408">
                  <c:v>10.415384615384614</c:v>
                </c:pt>
                <c:pt idx="1409">
                  <c:v>11.692307692307692</c:v>
                </c:pt>
                <c:pt idx="1410">
                  <c:v>12.969230769230769</c:v>
                </c:pt>
                <c:pt idx="1411">
                  <c:v>14.246153846153844</c:v>
                </c:pt>
                <c:pt idx="1412">
                  <c:v>15.523076923076919</c:v>
                </c:pt>
                <c:pt idx="1413">
                  <c:v>16.799999999999997</c:v>
                </c:pt>
                <c:pt idx="1414">
                  <c:v>18.076923076923073</c:v>
                </c:pt>
                <c:pt idx="1415">
                  <c:v>19.353846153846153</c:v>
                </c:pt>
                <c:pt idx="1416">
                  <c:v>20.630769230769229</c:v>
                </c:pt>
                <c:pt idx="1417">
                  <c:v>21.907692307692304</c:v>
                </c:pt>
                <c:pt idx="1418">
                  <c:v>23.184615384615384</c:v>
                </c:pt>
                <c:pt idx="1419">
                  <c:v>24.46153846153846</c:v>
                </c:pt>
                <c:pt idx="1420">
                  <c:v>25.738461538461539</c:v>
                </c:pt>
                <c:pt idx="1421">
                  <c:v>27.015384615384612</c:v>
                </c:pt>
                <c:pt idx="1422">
                  <c:v>28.292307692307688</c:v>
                </c:pt>
                <c:pt idx="1423">
                  <c:v>29.569230769230764</c:v>
                </c:pt>
                <c:pt idx="1424">
                  <c:v>30.84615384615384</c:v>
                </c:pt>
                <c:pt idx="1425">
                  <c:v>32.123076923076923</c:v>
                </c:pt>
                <c:pt idx="1426">
                  <c:v>33.4</c:v>
                </c:pt>
                <c:pt idx="1427">
                  <c:v>34.676923076923075</c:v>
                </c:pt>
                <c:pt idx="1428">
                  <c:v>35.95384615384615</c:v>
                </c:pt>
                <c:pt idx="1429">
                  <c:v>37.230769230769226</c:v>
                </c:pt>
                <c:pt idx="1430">
                  <c:v>38.507692307692309</c:v>
                </c:pt>
                <c:pt idx="1431">
                  <c:v>39.784615384615385</c:v>
                </c:pt>
                <c:pt idx="1432">
                  <c:v>41.061538461538461</c:v>
                </c:pt>
                <c:pt idx="1433">
                  <c:v>42.338461538461537</c:v>
                </c:pt>
                <c:pt idx="1434">
                  <c:v>43.615384615384613</c:v>
                </c:pt>
                <c:pt idx="1435">
                  <c:v>44.892307692307696</c:v>
                </c:pt>
                <c:pt idx="1436">
                  <c:v>46.169230769230772</c:v>
                </c:pt>
                <c:pt idx="1437">
                  <c:v>47.446153846153848</c:v>
                </c:pt>
                <c:pt idx="1438">
                  <c:v>48.723076923076924</c:v>
                </c:pt>
                <c:pt idx="1439">
                  <c:v>50</c:v>
                </c:pt>
                <c:pt idx="1440">
                  <c:v>0.2</c:v>
                </c:pt>
                <c:pt idx="1441">
                  <c:v>1.4769230769230768</c:v>
                </c:pt>
                <c:pt idx="1442">
                  <c:v>2.7538461538461538</c:v>
                </c:pt>
                <c:pt idx="1443">
                  <c:v>4.0307692307692298</c:v>
                </c:pt>
                <c:pt idx="1444">
                  <c:v>5.3076923076923075</c:v>
                </c:pt>
                <c:pt idx="1445">
                  <c:v>6.5846153846153852</c:v>
                </c:pt>
                <c:pt idx="1446">
                  <c:v>7.8615384615384603</c:v>
                </c:pt>
                <c:pt idx="1447">
                  <c:v>9.1384615384615362</c:v>
                </c:pt>
                <c:pt idx="1448">
                  <c:v>10.415384615384614</c:v>
                </c:pt>
                <c:pt idx="1449">
                  <c:v>11.692307692307692</c:v>
                </c:pt>
                <c:pt idx="1450">
                  <c:v>12.969230769230769</c:v>
                </c:pt>
                <c:pt idx="1451">
                  <c:v>14.246153846153844</c:v>
                </c:pt>
                <c:pt idx="1452">
                  <c:v>15.523076923076919</c:v>
                </c:pt>
                <c:pt idx="1453">
                  <c:v>16.799999999999997</c:v>
                </c:pt>
                <c:pt idx="1454">
                  <c:v>18.076923076923073</c:v>
                </c:pt>
                <c:pt idx="1455">
                  <c:v>19.353846153846153</c:v>
                </c:pt>
                <c:pt idx="1456">
                  <c:v>20.630769230769229</c:v>
                </c:pt>
                <c:pt idx="1457">
                  <c:v>21.907692307692304</c:v>
                </c:pt>
                <c:pt idx="1458">
                  <c:v>23.184615384615384</c:v>
                </c:pt>
                <c:pt idx="1459">
                  <c:v>24.46153846153846</c:v>
                </c:pt>
                <c:pt idx="1460">
                  <c:v>25.738461538461539</c:v>
                </c:pt>
                <c:pt idx="1461">
                  <c:v>27.015384615384612</c:v>
                </c:pt>
                <c:pt idx="1462">
                  <c:v>28.292307692307688</c:v>
                </c:pt>
                <c:pt idx="1463">
                  <c:v>29.569230769230764</c:v>
                </c:pt>
                <c:pt idx="1464">
                  <c:v>30.84615384615384</c:v>
                </c:pt>
                <c:pt idx="1465">
                  <c:v>32.123076923076923</c:v>
                </c:pt>
                <c:pt idx="1466">
                  <c:v>33.4</c:v>
                </c:pt>
                <c:pt idx="1467">
                  <c:v>34.676923076923075</c:v>
                </c:pt>
                <c:pt idx="1468">
                  <c:v>35.95384615384615</c:v>
                </c:pt>
                <c:pt idx="1469">
                  <c:v>37.230769230769226</c:v>
                </c:pt>
                <c:pt idx="1470">
                  <c:v>38.507692307692309</c:v>
                </c:pt>
                <c:pt idx="1471">
                  <c:v>39.784615384615385</c:v>
                </c:pt>
                <c:pt idx="1472">
                  <c:v>41.061538461538461</c:v>
                </c:pt>
                <c:pt idx="1473">
                  <c:v>42.338461538461537</c:v>
                </c:pt>
                <c:pt idx="1474">
                  <c:v>43.615384615384613</c:v>
                </c:pt>
                <c:pt idx="1475">
                  <c:v>44.892307692307696</c:v>
                </c:pt>
                <c:pt idx="1476">
                  <c:v>46.169230769230772</c:v>
                </c:pt>
                <c:pt idx="1477">
                  <c:v>47.446153846153848</c:v>
                </c:pt>
                <c:pt idx="1478">
                  <c:v>48.723076923076924</c:v>
                </c:pt>
                <c:pt idx="1479">
                  <c:v>50</c:v>
                </c:pt>
                <c:pt idx="1480">
                  <c:v>0.2</c:v>
                </c:pt>
                <c:pt idx="1481">
                  <c:v>1.4769230769230768</c:v>
                </c:pt>
                <c:pt idx="1482">
                  <c:v>2.7538461538461538</c:v>
                </c:pt>
                <c:pt idx="1483">
                  <c:v>4.0307692307692298</c:v>
                </c:pt>
                <c:pt idx="1484">
                  <c:v>5.3076923076923075</c:v>
                </c:pt>
                <c:pt idx="1485">
                  <c:v>6.5846153846153852</c:v>
                </c:pt>
                <c:pt idx="1486">
                  <c:v>7.8615384615384603</c:v>
                </c:pt>
                <c:pt idx="1487">
                  <c:v>9.1384615384615362</c:v>
                </c:pt>
                <c:pt idx="1488">
                  <c:v>10.415384615384614</c:v>
                </c:pt>
                <c:pt idx="1489">
                  <c:v>11.692307692307692</c:v>
                </c:pt>
                <c:pt idx="1490">
                  <c:v>12.969230769230769</c:v>
                </c:pt>
                <c:pt idx="1491">
                  <c:v>14.246153846153844</c:v>
                </c:pt>
                <c:pt idx="1492">
                  <c:v>15.523076923076919</c:v>
                </c:pt>
                <c:pt idx="1493">
                  <c:v>16.799999999999997</c:v>
                </c:pt>
                <c:pt idx="1494">
                  <c:v>18.076923076923073</c:v>
                </c:pt>
                <c:pt idx="1495">
                  <c:v>19.353846153846153</c:v>
                </c:pt>
                <c:pt idx="1496">
                  <c:v>20.630769230769229</c:v>
                </c:pt>
                <c:pt idx="1497">
                  <c:v>21.907692307692304</c:v>
                </c:pt>
                <c:pt idx="1498">
                  <c:v>23.184615384615384</c:v>
                </c:pt>
                <c:pt idx="1499">
                  <c:v>24.46153846153846</c:v>
                </c:pt>
                <c:pt idx="1500">
                  <c:v>25.738461538461539</c:v>
                </c:pt>
                <c:pt idx="1501">
                  <c:v>27.015384615384612</c:v>
                </c:pt>
                <c:pt idx="1502">
                  <c:v>28.292307692307688</c:v>
                </c:pt>
                <c:pt idx="1503">
                  <c:v>29.569230769230764</c:v>
                </c:pt>
                <c:pt idx="1504">
                  <c:v>30.84615384615384</c:v>
                </c:pt>
                <c:pt idx="1505">
                  <c:v>32.123076923076923</c:v>
                </c:pt>
                <c:pt idx="1506">
                  <c:v>33.4</c:v>
                </c:pt>
                <c:pt idx="1507">
                  <c:v>34.676923076923075</c:v>
                </c:pt>
                <c:pt idx="1508">
                  <c:v>35.95384615384615</c:v>
                </c:pt>
                <c:pt idx="1509">
                  <c:v>37.230769230769226</c:v>
                </c:pt>
                <c:pt idx="1510">
                  <c:v>38.507692307692309</c:v>
                </c:pt>
                <c:pt idx="1511">
                  <c:v>39.784615384615385</c:v>
                </c:pt>
                <c:pt idx="1512">
                  <c:v>41.061538461538461</c:v>
                </c:pt>
                <c:pt idx="1513">
                  <c:v>42.338461538461537</c:v>
                </c:pt>
                <c:pt idx="1514">
                  <c:v>43.615384615384613</c:v>
                </c:pt>
                <c:pt idx="1515">
                  <c:v>44.892307692307696</c:v>
                </c:pt>
                <c:pt idx="1516">
                  <c:v>46.169230769230772</c:v>
                </c:pt>
                <c:pt idx="1517">
                  <c:v>47.446153846153848</c:v>
                </c:pt>
                <c:pt idx="1518">
                  <c:v>48.723076923076924</c:v>
                </c:pt>
                <c:pt idx="1519">
                  <c:v>50</c:v>
                </c:pt>
                <c:pt idx="1520">
                  <c:v>0.2</c:v>
                </c:pt>
                <c:pt idx="1521">
                  <c:v>1.4769230769230768</c:v>
                </c:pt>
                <c:pt idx="1522">
                  <c:v>2.7538461538461538</c:v>
                </c:pt>
                <c:pt idx="1523">
                  <c:v>4.0307692307692298</c:v>
                </c:pt>
                <c:pt idx="1524">
                  <c:v>5.3076923076923075</c:v>
                </c:pt>
                <c:pt idx="1525">
                  <c:v>6.5846153846153852</c:v>
                </c:pt>
                <c:pt idx="1526">
                  <c:v>7.8615384615384603</c:v>
                </c:pt>
                <c:pt idx="1527">
                  <c:v>9.1384615384615362</c:v>
                </c:pt>
                <c:pt idx="1528">
                  <c:v>10.415384615384614</c:v>
                </c:pt>
                <c:pt idx="1529">
                  <c:v>11.692307692307692</c:v>
                </c:pt>
                <c:pt idx="1530">
                  <c:v>12.969230769230769</c:v>
                </c:pt>
                <c:pt idx="1531">
                  <c:v>14.246153846153844</c:v>
                </c:pt>
                <c:pt idx="1532">
                  <c:v>15.523076923076919</c:v>
                </c:pt>
                <c:pt idx="1533">
                  <c:v>16.799999999999997</c:v>
                </c:pt>
                <c:pt idx="1534">
                  <c:v>18.076923076923073</c:v>
                </c:pt>
                <c:pt idx="1535">
                  <c:v>19.353846153846153</c:v>
                </c:pt>
                <c:pt idx="1536">
                  <c:v>20.630769230769229</c:v>
                </c:pt>
                <c:pt idx="1537">
                  <c:v>21.907692307692304</c:v>
                </c:pt>
                <c:pt idx="1538">
                  <c:v>23.184615384615384</c:v>
                </c:pt>
                <c:pt idx="1539">
                  <c:v>24.46153846153846</c:v>
                </c:pt>
                <c:pt idx="1540">
                  <c:v>25.738461538461539</c:v>
                </c:pt>
                <c:pt idx="1541">
                  <c:v>27.015384615384612</c:v>
                </c:pt>
                <c:pt idx="1542">
                  <c:v>28.292307692307688</c:v>
                </c:pt>
                <c:pt idx="1543">
                  <c:v>29.569230769230764</c:v>
                </c:pt>
                <c:pt idx="1544">
                  <c:v>30.84615384615384</c:v>
                </c:pt>
                <c:pt idx="1545">
                  <c:v>32.123076923076923</c:v>
                </c:pt>
                <c:pt idx="1546">
                  <c:v>33.4</c:v>
                </c:pt>
                <c:pt idx="1547">
                  <c:v>34.676923076923075</c:v>
                </c:pt>
                <c:pt idx="1548">
                  <c:v>35.95384615384615</c:v>
                </c:pt>
                <c:pt idx="1549">
                  <c:v>37.230769230769226</c:v>
                </c:pt>
                <c:pt idx="1550">
                  <c:v>38.507692307692309</c:v>
                </c:pt>
                <c:pt idx="1551">
                  <c:v>39.784615384615385</c:v>
                </c:pt>
                <c:pt idx="1552">
                  <c:v>41.061538461538461</c:v>
                </c:pt>
                <c:pt idx="1553">
                  <c:v>42.338461538461537</c:v>
                </c:pt>
                <c:pt idx="1554">
                  <c:v>43.615384615384613</c:v>
                </c:pt>
                <c:pt idx="1555">
                  <c:v>44.892307692307696</c:v>
                </c:pt>
                <c:pt idx="1556">
                  <c:v>46.169230769230772</c:v>
                </c:pt>
                <c:pt idx="1557">
                  <c:v>47.446153846153848</c:v>
                </c:pt>
                <c:pt idx="1558">
                  <c:v>48.723076923076924</c:v>
                </c:pt>
                <c:pt idx="1559">
                  <c:v>50</c:v>
                </c:pt>
                <c:pt idx="1560">
                  <c:v>0.2</c:v>
                </c:pt>
                <c:pt idx="1561">
                  <c:v>1.4769230769230768</c:v>
                </c:pt>
                <c:pt idx="1562">
                  <c:v>2.7538461538461538</c:v>
                </c:pt>
                <c:pt idx="1563">
                  <c:v>4.0307692307692298</c:v>
                </c:pt>
                <c:pt idx="1564">
                  <c:v>5.3076923076923075</c:v>
                </c:pt>
                <c:pt idx="1565">
                  <c:v>6.5846153846153852</c:v>
                </c:pt>
                <c:pt idx="1566">
                  <c:v>7.8615384615384603</c:v>
                </c:pt>
                <c:pt idx="1567">
                  <c:v>9.1384615384615362</c:v>
                </c:pt>
                <c:pt idx="1568">
                  <c:v>10.415384615384614</c:v>
                </c:pt>
                <c:pt idx="1569">
                  <c:v>11.692307692307692</c:v>
                </c:pt>
                <c:pt idx="1570">
                  <c:v>12.969230769230769</c:v>
                </c:pt>
                <c:pt idx="1571">
                  <c:v>14.246153846153844</c:v>
                </c:pt>
                <c:pt idx="1572">
                  <c:v>15.523076923076919</c:v>
                </c:pt>
                <c:pt idx="1573">
                  <c:v>16.799999999999997</c:v>
                </c:pt>
                <c:pt idx="1574">
                  <c:v>18.076923076923073</c:v>
                </c:pt>
                <c:pt idx="1575">
                  <c:v>19.353846153846153</c:v>
                </c:pt>
                <c:pt idx="1576">
                  <c:v>20.630769230769229</c:v>
                </c:pt>
                <c:pt idx="1577">
                  <c:v>21.907692307692304</c:v>
                </c:pt>
                <c:pt idx="1578">
                  <c:v>23.184615384615384</c:v>
                </c:pt>
                <c:pt idx="1579">
                  <c:v>24.46153846153846</c:v>
                </c:pt>
                <c:pt idx="1580">
                  <c:v>25.738461538461539</c:v>
                </c:pt>
                <c:pt idx="1581">
                  <c:v>27.015384615384612</c:v>
                </c:pt>
                <c:pt idx="1582">
                  <c:v>28.292307692307688</c:v>
                </c:pt>
                <c:pt idx="1583">
                  <c:v>29.569230769230764</c:v>
                </c:pt>
                <c:pt idx="1584">
                  <c:v>30.84615384615384</c:v>
                </c:pt>
                <c:pt idx="1585">
                  <c:v>32.123076923076923</c:v>
                </c:pt>
                <c:pt idx="1586">
                  <c:v>33.4</c:v>
                </c:pt>
                <c:pt idx="1587">
                  <c:v>34.676923076923075</c:v>
                </c:pt>
                <c:pt idx="1588">
                  <c:v>35.95384615384615</c:v>
                </c:pt>
                <c:pt idx="1589">
                  <c:v>37.230769230769226</c:v>
                </c:pt>
                <c:pt idx="1590">
                  <c:v>38.507692307692309</c:v>
                </c:pt>
                <c:pt idx="1591">
                  <c:v>39.784615384615385</c:v>
                </c:pt>
                <c:pt idx="1592">
                  <c:v>41.061538461538461</c:v>
                </c:pt>
                <c:pt idx="1593">
                  <c:v>42.338461538461537</c:v>
                </c:pt>
                <c:pt idx="1594">
                  <c:v>43.615384615384613</c:v>
                </c:pt>
                <c:pt idx="1595">
                  <c:v>44.892307692307696</c:v>
                </c:pt>
                <c:pt idx="1596">
                  <c:v>46.169230769230772</c:v>
                </c:pt>
                <c:pt idx="1597">
                  <c:v>47.446153846153848</c:v>
                </c:pt>
                <c:pt idx="1598">
                  <c:v>48.723076923076924</c:v>
                </c:pt>
                <c:pt idx="1599">
                  <c:v>50</c:v>
                </c:pt>
              </c:numCache>
            </c:numRef>
          </c:xVal>
          <c:yVal>
            <c:numRef>
              <c:f>Univariate!UV_Profile_BETA_S1_NLL</c:f>
              <c:numCache>
                <c:formatCode>0.0E+00</c:formatCode>
                <c:ptCount val="1600"/>
                <c:pt idx="0">
                  <c:v>14340.471252629957</c:v>
                </c:pt>
                <c:pt idx="1">
                  <c:v>16346.332332588183</c:v>
                </c:pt>
                <c:pt idx="2">
                  <c:v>20099.345140423917</c:v>
                </c:pt>
                <c:pt idx="3">
                  <c:v>24044.937324528102</c:v>
                </c:pt>
                <c:pt idx="4">
                  <c:v>28066.285352420407</c:v>
                </c:pt>
                <c:pt idx="5">
                  <c:v>32128.25016874657</c:v>
                </c:pt>
                <c:pt idx="6">
                  <c:v>36215.560357745606</c:v>
                </c:pt>
                <c:pt idx="7">
                  <c:v>40320.200216011828</c:v>
                </c:pt>
                <c:pt idx="8">
                  <c:v>44437.43941397687</c:v>
                </c:pt>
                <c:pt idx="9">
                  <c:v>48564.252644217006</c:v>
                </c:pt>
                <c:pt idx="10">
                  <c:v>52698.587814993749</c:v>
                </c:pt>
                <c:pt idx="11">
                  <c:v>56838.988925817568</c:v>
                </c:pt>
                <c:pt idx="12">
                  <c:v>60984.385523558798</c:v>
                </c:pt>
                <c:pt idx="13">
                  <c:v>65133.967592032015</c:v>
                </c:pt>
                <c:pt idx="14">
                  <c:v>69287.107390418809</c:v>
                </c:pt>
                <c:pt idx="15">
                  <c:v>73443.30857171191</c:v>
                </c:pt>
                <c:pt idx="16">
                  <c:v>77602.171899616587</c:v>
                </c:pt>
                <c:pt idx="17">
                  <c:v>81763.371463466552</c:v>
                </c:pt>
                <c:pt idx="18">
                  <c:v>85926.637755767078</c:v>
                </c:pt>
                <c:pt idx="19">
                  <c:v>90091.745365721625</c:v>
                </c:pt>
                <c:pt idx="20">
                  <c:v>94258.503855836272</c:v>
                </c:pt>
                <c:pt idx="21">
                  <c:v>98426.750882147229</c:v>
                </c:pt>
                <c:pt idx="22">
                  <c:v>102596.34692697487</c:v>
                </c:pt>
                <c:pt idx="23">
                  <c:v>106767.17121092109</c:v>
                </c:pt>
                <c:pt idx="24">
                  <c:v>110939.1184808667</c:v>
                </c:pt>
                <c:pt idx="25">
                  <c:v>115112.09645795978</c:v>
                </c:pt>
                <c:pt idx="26">
                  <c:v>119286.02378925409</c:v>
                </c:pt>
                <c:pt idx="27">
                  <c:v>123460.82838827504</c:v>
                </c:pt>
                <c:pt idx="28">
                  <c:v>127636.44607910443</c:v>
                </c:pt>
                <c:pt idx="29">
                  <c:v>131812.81947974602</c:v>
                </c:pt>
                <c:pt idx="30">
                  <c:v>135989.89707578919</c:v>
                </c:pt>
                <c:pt idx="31">
                  <c:v>140167.63244676925</c:v>
                </c:pt>
                <c:pt idx="32">
                  <c:v>144345.98361596093</c:v>
                </c:pt>
                <c:pt idx="33">
                  <c:v>148524.91250071552</c:v>
                </c:pt>
                <c:pt idx="34">
                  <c:v>152704.38444523179</c:v>
                </c:pt>
                <c:pt idx="35">
                  <c:v>156884.36782136816</c:v>
                </c:pt>
                <c:pt idx="36">
                  <c:v>161064.83368593629</c:v>
                </c:pt>
                <c:pt idx="37">
                  <c:v>165245.75548515143</c:v>
                </c:pt>
                <c:pt idx="38">
                  <c:v>169427.10879866034</c:v>
                </c:pt>
                <c:pt idx="39">
                  <c:v>173608.87111695198</c:v>
                </c:pt>
                <c:pt idx="40">
                  <c:v>14123.021515752987</c:v>
                </c:pt>
                <c:pt idx="41">
                  <c:v>11302.151035030969</c:v>
                </c:pt>
                <c:pt idx="42">
                  <c:v>13044.615058157551</c:v>
                </c:pt>
                <c:pt idx="43">
                  <c:v>15692.721157105338</c:v>
                </c:pt>
                <c:pt idx="44">
                  <c:v>18753.423925718693</c:v>
                </c:pt>
                <c:pt idx="45">
                  <c:v>22052.065450498609</c:v>
                </c:pt>
                <c:pt idx="46">
                  <c:v>25505.901898249602</c:v>
                </c:pt>
                <c:pt idx="47">
                  <c:v>29069.070806931424</c:v>
                </c:pt>
                <c:pt idx="48">
                  <c:v>32713.463607292153</c:v>
                </c:pt>
                <c:pt idx="49">
                  <c:v>36420.594479731415</c:v>
                </c:pt>
                <c:pt idx="50">
                  <c:v>40177.65206228623</c:v>
                </c:pt>
                <c:pt idx="51">
                  <c:v>43975.389999595442</c:v>
                </c:pt>
                <c:pt idx="52">
                  <c:v>47806.915272596612</c:v>
                </c:pt>
                <c:pt idx="53">
                  <c:v>51666.951400113685</c:v>
                </c:pt>
                <c:pt idx="54">
                  <c:v>55551.369260637759</c:v>
                </c:pt>
                <c:pt idx="55">
                  <c:v>59456.876717752893</c:v>
                </c:pt>
                <c:pt idx="56">
                  <c:v>63380.806603712306</c:v>
                </c:pt>
                <c:pt idx="57">
                  <c:v>67320.96786904223</c:v>
                </c:pt>
                <c:pt idx="58">
                  <c:v>71275.538575695988</c:v>
                </c:pt>
                <c:pt idx="59">
                  <c:v>75242.987364491259</c:v>
                </c:pt>
                <c:pt idx="60">
                  <c:v>79222.014760797727</c:v>
                </c:pt>
                <c:pt idx="61">
                  <c:v>83211.50859214917</c:v>
                </c:pt>
                <c:pt idx="62">
                  <c:v>87210.509631887908</c:v>
                </c:pt>
                <c:pt idx="63">
                  <c:v>91218.184776859896</c:v>
                </c:pt>
                <c:pt idx="64">
                  <c:v>95233.805859400483</c:v>
                </c:pt>
                <c:pt idx="65">
                  <c:v>99256.732730305215</c:v>
                </c:pt>
                <c:pt idx="66">
                  <c:v>103286.39961950408</c:v>
                </c:pt>
                <c:pt idx="67">
                  <c:v>107322.30404064248</c:v>
                </c:pt>
                <c:pt idx="68">
                  <c:v>111363.99769058473</c:v>
                </c:pt>
                <c:pt idx="69">
                  <c:v>115411.07892828155</c:v>
                </c:pt>
                <c:pt idx="70">
                  <c:v>119463.18651508147</c:v>
                </c:pt>
                <c:pt idx="71">
                  <c:v>123519.99437080012</c:v>
                </c:pt>
                <c:pt idx="72">
                  <c:v>127581.20715394658</c:v>
                </c:pt>
                <c:pt idx="73">
                  <c:v>131646.5565153888</c:v>
                </c:pt>
                <c:pt idx="74">
                  <c:v>135715.79790595194</c:v>
                </c:pt>
                <c:pt idx="75">
                  <c:v>139788.70784248287</c:v>
                </c:pt>
                <c:pt idx="76">
                  <c:v>143865.08155555034</c:v>
                </c:pt>
                <c:pt idx="77">
                  <c:v>147944.73095659961</c:v>
                </c:pt>
                <c:pt idx="78">
                  <c:v>152027.48287387533</c:v>
                </c:pt>
                <c:pt idx="79">
                  <c:v>156113.17751554603</c:v>
                </c:pt>
                <c:pt idx="80">
                  <c:v>15652.723506753615</c:v>
                </c:pt>
                <c:pt idx="81">
                  <c:v>10821.304241322363</c:v>
                </c:pt>
                <c:pt idx="82">
                  <c:v>11266.282179292721</c:v>
                </c:pt>
                <c:pt idx="83">
                  <c:v>12953.743018961548</c:v>
                </c:pt>
                <c:pt idx="84">
                  <c:v>15251.122496028489</c:v>
                </c:pt>
                <c:pt idx="85">
                  <c:v>17916.290279560526</c:v>
                </c:pt>
                <c:pt idx="86">
                  <c:v>20828.655777726985</c:v>
                </c:pt>
                <c:pt idx="87">
                  <c:v>23918.978288804552</c:v>
                </c:pt>
                <c:pt idx="88">
                  <c:v>27143.688731364498</c:v>
                </c:pt>
                <c:pt idx="89">
                  <c:v>30473.54201558161</c:v>
                </c:pt>
                <c:pt idx="90">
                  <c:v>33887.936424622007</c:v>
                </c:pt>
                <c:pt idx="91">
                  <c:v>37371.803037191414</c:v>
                </c:pt>
                <c:pt idx="92">
                  <c:v>40913.782369236054</c:v>
                </c:pt>
                <c:pt idx="93">
                  <c:v>44505.096558890204</c:v>
                </c:pt>
                <c:pt idx="94">
                  <c:v>48138.820695236893</c:v>
                </c:pt>
                <c:pt idx="95">
                  <c:v>51809.394710406908</c:v>
                </c:pt>
                <c:pt idx="96">
                  <c:v>55512.286297845596</c:v>
                </c:pt>
                <c:pt idx="97">
                  <c:v>59243.751977528431</c:v>
                </c:pt>
                <c:pt idx="98">
                  <c:v>63000.663863022579</c:v>
                </c:pt>
                <c:pt idx="99">
                  <c:v>66780.381558009874</c:v>
                </c:pt>
                <c:pt idx="100">
                  <c:v>70580.65575935629</c:v>
                </c:pt>
                <c:pt idx="101">
                  <c:v>74399.554585619349</c:v>
                </c:pt>
                <c:pt idx="102">
                  <c:v>78235.406486384556</c:v>
                </c:pt>
                <c:pt idx="103">
                  <c:v>82086.755443950868</c:v>
                </c:pt>
                <c:pt idx="104">
                  <c:v>85952.325420303998</c:v>
                </c:pt>
                <c:pt idx="105">
                  <c:v>89830.991849112906</c:v>
                </c:pt>
                <c:pt idx="106">
                  <c:v>93721.75856043004</c:v>
                </c:pt>
                <c:pt idx="107">
                  <c:v>97623.738940680094</c:v>
                </c:pt>
                <c:pt idx="108">
                  <c:v>101536.14042767721</c:v>
                </c:pt>
                <c:pt idx="109">
                  <c:v>105458.25165613113</c:v>
                </c:pt>
                <c:pt idx="110">
                  <c:v>109389.43172767067</c:v>
                </c:pt>
                <c:pt idx="111">
                  <c:v>113329.10119734363</c:v>
                </c:pt>
                <c:pt idx="112">
                  <c:v>117276.73445717792</c:v>
                </c:pt>
                <c:pt idx="113">
                  <c:v>121231.85326466705</c:v>
                </c:pt>
                <c:pt idx="114">
                  <c:v>125194.02121562579</c:v>
                </c:pt>
                <c:pt idx="115">
                  <c:v>129162.83900065409</c:v>
                </c:pt>
                <c:pt idx="116">
                  <c:v>133137.94031555444</c:v>
                </c:pt>
                <c:pt idx="117">
                  <c:v>137118.9883203725</c:v>
                </c:pt>
                <c:pt idx="118">
                  <c:v>141105.67256102784</c:v>
                </c:pt>
                <c:pt idx="119">
                  <c:v>145097.70628285172</c:v>
                </c:pt>
                <c:pt idx="120">
                  <c:v>17375.004874022448</c:v>
                </c:pt>
                <c:pt idx="121">
                  <c:v>11246.09952343497</c:v>
                </c:pt>
                <c:pt idx="122">
                  <c:v>10730.432202126358</c:v>
                </c:pt>
                <c:pt idx="123">
                  <c:v>11654.569750248784</c:v>
                </c:pt>
                <c:pt idx="124">
                  <c:v>13318.475486067888</c:v>
                </c:pt>
                <c:pt idx="125">
                  <c:v>15442.172320015387</c:v>
                </c:pt>
                <c:pt idx="126">
                  <c:v>17881.691420577496</c:v>
                </c:pt>
                <c:pt idx="127">
                  <c:v>20552.331573854306</c:v>
                </c:pt>
                <c:pt idx="128">
                  <c:v>23399.764428192109</c:v>
                </c:pt>
                <c:pt idx="129">
                  <c:v>26386.954538894985</c:v>
                </c:pt>
                <c:pt idx="130">
                  <c:v>29487.477623195256</c:v>
                </c:pt>
                <c:pt idx="131">
                  <c:v>32681.798294807973</c:v>
                </c:pt>
                <c:pt idx="132">
                  <c:v>35955.055688990149</c:v>
                </c:pt>
                <c:pt idx="133">
                  <c:v>39295.676154466681</c:v>
                </c:pt>
                <c:pt idx="134">
                  <c:v>42694.466848867945</c:v>
                </c:pt>
                <c:pt idx="135">
                  <c:v>46144.002565517425</c:v>
                </c:pt>
                <c:pt idx="136">
                  <c:v>49638.198567309766</c:v>
                </c:pt>
                <c:pt idx="137">
                  <c:v>53172.005425832947</c:v>
                </c:pt>
                <c:pt idx="138">
                  <c:v>56741.186217519105</c:v>
                </c:pt>
                <c:pt idx="139">
                  <c:v>60342.150717546639</c:v>
                </c:pt>
                <c:pt idx="140">
                  <c:v>63971.829913804133</c:v>
                </c:pt>
                <c:pt idx="141">
                  <c:v>67627.57960109401</c:v>
                </c:pt>
                <c:pt idx="142">
                  <c:v>71307.105314452871</c:v>
                </c:pt>
                <c:pt idx="143">
                  <c:v>75008.40316583142</c:v>
                </c:pt>
                <c:pt idx="144">
                  <c:v>78729.712700088683</c:v>
                </c:pt>
                <c:pt idx="145">
                  <c:v>82469.478951016325</c:v>
                </c:pt>
                <c:pt idx="146">
                  <c:v>86226.321621444804</c:v>
                </c:pt>
                <c:pt idx="147">
                  <c:v>89999.009838750237</c:v>
                </c:pt>
                <c:pt idx="148">
                  <c:v>93786.441316504803</c:v>
                </c:pt>
                <c:pt idx="149">
                  <c:v>97587.625029698247</c:v>
                </c:pt>
                <c:pt idx="150">
                  <c:v>101401.6667151919</c:v>
                </c:pt>
                <c:pt idx="151">
                  <c:v>105227.75666155295</c:v>
                </c:pt>
                <c:pt idx="152">
                  <c:v>109065.15936743423</c:v>
                </c:pt>
                <c:pt idx="153">
                  <c:v>112913.20473531805</c:v>
                </c:pt>
                <c:pt idx="154">
                  <c:v>116771.28053477492</c:v>
                </c:pt>
                <c:pt idx="155">
                  <c:v>120638.82592163772</c:v>
                </c:pt>
                <c:pt idx="156">
                  <c:v>124515.32584030541</c:v>
                </c:pt>
                <c:pt idx="157">
                  <c:v>128400.30616850234</c:v>
                </c:pt>
                <c:pt idx="158">
                  <c:v>132293.32948930986</c:v>
                </c:pt>
                <c:pt idx="159">
                  <c:v>136193.99139563346</c:v>
                </c:pt>
                <c:pt idx="160">
                  <c:v>19173.042085079574</c:v>
                </c:pt>
                <c:pt idx="161">
                  <c:v>12083.491475213128</c:v>
                </c:pt>
                <c:pt idx="162">
                  <c:v>10804.500862358114</c:v>
                </c:pt>
                <c:pt idx="163">
                  <c:v>11095.164669232689</c:v>
                </c:pt>
                <c:pt idx="164">
                  <c:v>12217.599455467247</c:v>
                </c:pt>
                <c:pt idx="165">
                  <c:v>13868.449891810418</c:v>
                </c:pt>
                <c:pt idx="166">
                  <c:v>15888.286634571785</c:v>
                </c:pt>
                <c:pt idx="167">
                  <c:v>18181.649199626401</c:v>
                </c:pt>
                <c:pt idx="168">
                  <c:v>20686.41888044991</c:v>
                </c:pt>
                <c:pt idx="169">
                  <c:v>23359.737666412864</c:v>
                </c:pt>
                <c:pt idx="170">
                  <c:v>26170.714809756511</c:v>
                </c:pt>
                <c:pt idx="171">
                  <c:v>29096.31354350664</c:v>
                </c:pt>
                <c:pt idx="172">
                  <c:v>32118.877213511194</c:v>
                </c:pt>
                <c:pt idx="173">
                  <c:v>35224.56423704225</c:v>
                </c:pt>
                <c:pt idx="174">
                  <c:v>38402.316632923379</c:v>
                </c:pt>
                <c:pt idx="175">
                  <c:v>41643.15676392585</c:v>
                </c:pt>
                <c:pt idx="176">
                  <c:v>44939.693944558618</c:v>
                </c:pt>
                <c:pt idx="177">
                  <c:v>48285.769709273809</c:v>
                </c:pt>
                <c:pt idx="178">
                  <c:v>51676.197306000307</c:v>
                </c:pt>
                <c:pt idx="179">
                  <c:v>55106.566800939065</c:v>
                </c:pt>
                <c:pt idx="180">
                  <c:v>58573.096858223551</c:v>
                </c:pt>
                <c:pt idx="181">
                  <c:v>62072.520358106369</c:v>
                </c:pt>
                <c:pt idx="182">
                  <c:v>65601.994965278485</c:v>
                </c:pt>
                <c:pt idx="183">
                  <c:v>69159.032374560833</c:v>
                </c:pt>
                <c:pt idx="184">
                  <c:v>72741.441730937004</c:v>
                </c:pt>
                <c:pt idx="185">
                  <c:v>76347.283940975583</c:v>
                </c:pt>
                <c:pt idx="186">
                  <c:v>79974.83444845966</c:v>
                </c:pt>
                <c:pt idx="187">
                  <c:v>83622.552656521962</c:v>
                </c:pt>
                <c:pt idx="188">
                  <c:v>87289.056619016308</c:v>
                </c:pt>
                <c:pt idx="189">
                  <c:v>90973.101946163821</c:v>
                </c:pt>
                <c:pt idx="190">
                  <c:v>94673.564108344333</c:v>
                </c:pt>
                <c:pt idx="191">
                  <c:v>98389.423500753241</c:v>
                </c:pt>
                <c:pt idx="192">
                  <c:v>102119.75276702944</c:v>
                </c:pt>
                <c:pt idx="193">
                  <c:v>105863.70598341139</c:v>
                </c:pt>
                <c:pt idx="194">
                  <c:v>109620.50938470224</c:v>
                </c:pt>
                <c:pt idx="195">
                  <c:v>113389.45337533313</c:v>
                </c:pt>
                <c:pt idx="196">
                  <c:v>117169.88561738018</c:v>
                </c:pt>
                <c:pt idx="197">
                  <c:v>120961.20502572901</c:v>
                </c:pt>
                <c:pt idx="198">
                  <c:v>124762.85653103702</c:v>
                </c:pt>
                <c:pt idx="199">
                  <c:v>128574.32649552597</c:v>
                </c:pt>
                <c:pt idx="200">
                  <c:v>21011.696084570627</c:v>
                </c:pt>
                <c:pt idx="201">
                  <c:v>13158.82218315783</c:v>
                </c:pt>
                <c:pt idx="202">
                  <c:v>11246.357829054959</c:v>
                </c:pt>
                <c:pt idx="203">
                  <c:v>10995.550686344995</c:v>
                </c:pt>
                <c:pt idx="204">
                  <c:v>11645.139074975228</c:v>
                </c:pt>
                <c:pt idx="205">
                  <c:v>12876.307153517655</c:v>
                </c:pt>
                <c:pt idx="206">
                  <c:v>14518.866308056871</c:v>
                </c:pt>
                <c:pt idx="207">
                  <c:v>16469.565699597191</c:v>
                </c:pt>
                <c:pt idx="208">
                  <c:v>18660.464055680706</c:v>
                </c:pt>
                <c:pt idx="209">
                  <c:v>21044.23690068689</c:v>
                </c:pt>
                <c:pt idx="210">
                  <c:v>23586.492106168065</c:v>
                </c:pt>
                <c:pt idx="211">
                  <c:v>26261.397115740605</c:v>
                </c:pt>
                <c:pt idx="212">
                  <c:v>29049.027343799706</c:v>
                </c:pt>
                <c:pt idx="213">
                  <c:v>31933.676068810608</c:v>
                </c:pt>
                <c:pt idx="214">
                  <c:v>34902.732879044881</c:v>
                </c:pt>
                <c:pt idx="215">
                  <c:v>37945.914188887677</c:v>
                </c:pt>
                <c:pt idx="216">
                  <c:v>41054.72027571268</c:v>
                </c:pt>
                <c:pt idx="217">
                  <c:v>44222.042845467942</c:v>
                </c:pt>
                <c:pt idx="218">
                  <c:v>47441.875437105642</c:v>
                </c:pt>
                <c:pt idx="219">
                  <c:v>50709.095793071072</c:v>
                </c:pt>
                <c:pt idx="220">
                  <c:v>54019.299662949255</c:v>
                </c:pt>
                <c:pt idx="221">
                  <c:v>57368.672056644704</c:v>
                </c:pt>
                <c:pt idx="222">
                  <c:v>60753.88622172075</c:v>
                </c:pt>
                <c:pt idx="223">
                  <c:v>64172.023453122223</c:v>
                </c:pt>
                <c:pt idx="224">
                  <c:v>67620.508768609114</c:v>
                </c:pt>
                <c:pt idx="225">
                  <c:v>71097.058815703567</c:v>
                </c:pt>
                <c:pt idx="226">
                  <c:v>74599.639313944572</c:v>
                </c:pt>
                <c:pt idx="227">
                  <c:v>78126.430006746581</c:v>
                </c:pt>
                <c:pt idx="228">
                  <c:v>81675.795583194951</c:v>
                </c:pt>
                <c:pt idx="229">
                  <c:v>85246.261387029343</c:v>
                </c:pt>
                <c:pt idx="230">
                  <c:v>88836.492995258741</c:v>
                </c:pt>
                <c:pt idx="231">
                  <c:v>92445.278948061619</c:v>
                </c:pt>
                <c:pt idx="232">
                  <c:v>96071.516062835013</c:v>
                </c:pt>
                <c:pt idx="233">
                  <c:v>99714.196881051888</c:v>
                </c:pt>
                <c:pt idx="234">
                  <c:v>103372.39888611047</c:v>
                </c:pt>
                <c:pt idx="235">
                  <c:v>107045.27520012016</c:v>
                </c:pt>
                <c:pt idx="236">
                  <c:v>110732.04652231972</c:v>
                </c:pt>
                <c:pt idx="237">
                  <c:v>114431.99411516852</c:v>
                </c:pt>
                <c:pt idx="238">
                  <c:v>118144.45367864268</c:v>
                </c:pt>
                <c:pt idx="239">
                  <c:v>121868.80998091609</c:v>
                </c:pt>
                <c:pt idx="240">
                  <c:v>22875.695456734356</c:v>
                </c:pt>
                <c:pt idx="241">
                  <c:v>14389.347814073621</c:v>
                </c:pt>
                <c:pt idx="242">
                  <c:v>11935.412510386228</c:v>
                </c:pt>
                <c:pt idx="243">
                  <c:v>11211.758970071935</c:v>
                </c:pt>
                <c:pt idx="244">
                  <c:v>11441.665000901416</c:v>
                </c:pt>
                <c:pt idx="245">
                  <c:v>12295.555491221681</c:v>
                </c:pt>
                <c:pt idx="246">
                  <c:v>13595.451472246619</c:v>
                </c:pt>
                <c:pt idx="247">
                  <c:v>15232.27953904694</c:v>
                </c:pt>
                <c:pt idx="248">
                  <c:v>17133.631954173732</c:v>
                </c:pt>
                <c:pt idx="249">
                  <c:v>19248.682861317433</c:v>
                </c:pt>
                <c:pt idx="250">
                  <c:v>21540.244342621016</c:v>
                </c:pt>
                <c:pt idx="251">
                  <c:v>23980.215910248116</c:v>
                </c:pt>
                <c:pt idx="252">
                  <c:v>26546.807839786976</c:v>
                </c:pt>
                <c:pt idx="253">
                  <c:v>29222.760979150757</c:v>
                </c:pt>
                <c:pt idx="254">
                  <c:v>31994.158968225565</c:v>
                </c:pt>
                <c:pt idx="255">
                  <c:v>34849.609184260604</c:v>
                </c:pt>
                <c:pt idx="256">
                  <c:v>37779.662076125373</c:v>
                </c:pt>
                <c:pt idx="257">
                  <c:v>40776.389640792229</c:v>
                </c:pt>
                <c:pt idx="258">
                  <c:v>43833.073093456551</c:v>
                </c:pt>
                <c:pt idx="259">
                  <c:v>46943.967262015824</c:v>
                </c:pt>
                <c:pt idx="260">
                  <c:v>50104.120025706434</c:v>
                </c:pt>
                <c:pt idx="261">
                  <c:v>53309.231977306234</c:v>
                </c:pt>
                <c:pt idx="262">
                  <c:v>56555.54596450059</c:v>
                </c:pt>
                <c:pt idx="263">
                  <c:v>59839.759155013511</c:v>
                </c:pt>
                <c:pt idx="264">
                  <c:v>63158.952307555941</c:v>
                </c:pt>
                <c:pt idx="265">
                  <c:v>66510.532345407395</c:v>
                </c:pt>
                <c:pt idx="266">
                  <c:v>69892.185328387757</c:v>
                </c:pt>
                <c:pt idx="267">
                  <c:v>73301.837635144126</c:v>
                </c:pt>
                <c:pt idx="268">
                  <c:v>76737.623688279258</c:v>
                </c:pt>
                <c:pt idx="269">
                  <c:v>80197.858938162404</c:v>
                </c:pt>
                <c:pt idx="270">
                  <c:v>83681.017106785701</c:v>
                </c:pt>
                <c:pt idx="271">
                  <c:v>87185.710908086898</c:v>
                </c:pt>
                <c:pt idx="272">
                  <c:v>90710.675624694442</c:v>
                </c:pt>
                <c:pt idx="273">
                  <c:v>94254.755046679245</c:v>
                </c:pt>
                <c:pt idx="274">
                  <c:v>97816.889375116618</c:v>
                </c:pt>
                <c:pt idx="275">
                  <c:v>101396.10476927865</c:v>
                </c:pt>
                <c:pt idx="276">
                  <c:v>104991.50427597824</c:v>
                </c:pt>
                <c:pt idx="277">
                  <c:v>108602.2599269933</c:v>
                </c:pt>
                <c:pt idx="278">
                  <c:v>112227.60582825133</c:v>
                </c:pt>
                <c:pt idx="279">
                  <c:v>115866.83209482304</c:v>
                </c:pt>
                <c:pt idx="280">
                  <c:v>24757.024498165418</c:v>
                </c:pt>
                <c:pt idx="281">
                  <c:v>15729.205905920275</c:v>
                </c:pt>
                <c:pt idx="282">
                  <c:v>12802.424204628553</c:v>
                </c:pt>
                <c:pt idx="283">
                  <c:v>11659.088306513519</c:v>
                </c:pt>
                <c:pt idx="284">
                  <c:v>11511.716749120838</c:v>
                </c:pt>
                <c:pt idx="285">
                  <c:v>12022.944065926809</c:v>
                </c:pt>
                <c:pt idx="286">
                  <c:v>13008.968722211752</c:v>
                </c:pt>
                <c:pt idx="287">
                  <c:v>14356.250848055368</c:v>
                </c:pt>
                <c:pt idx="288">
                  <c:v>15988.881325319686</c:v>
                </c:pt>
                <c:pt idx="289">
                  <c:v>17853.238508285805</c:v>
                </c:pt>
                <c:pt idx="290">
                  <c:v>19909.866547643906</c:v>
                </c:pt>
                <c:pt idx="291">
                  <c:v>22128.799816750798</c:v>
                </c:pt>
                <c:pt idx="292">
                  <c:v>24486.696160642608</c:v>
                </c:pt>
                <c:pt idx="293">
                  <c:v>26964.990478847099</c:v>
                </c:pt>
                <c:pt idx="294">
                  <c:v>29548.6573741139</c:v>
                </c:pt>
                <c:pt idx="295">
                  <c:v>32225.354395188784</c:v>
                </c:pt>
                <c:pt idx="296">
                  <c:v>34984.812281965234</c:v>
                </c:pt>
                <c:pt idx="297">
                  <c:v>37818.390707658684</c:v>
                </c:pt>
                <c:pt idx="298">
                  <c:v>40718.747972916681</c:v>
                </c:pt>
                <c:pt idx="299">
                  <c:v>43679.591035288249</c:v>
                </c:pt>
                <c:pt idx="300">
                  <c:v>46695.483356882949</c:v>
                </c:pt>
                <c:pt idx="301">
                  <c:v>49761.6951306017</c:v>
                </c:pt>
                <c:pt idx="302">
                  <c:v>52874.085076907621</c:v>
                </c:pt>
                <c:pt idx="303">
                  <c:v>56029.006104475513</c:v>
                </c:pt>
                <c:pt idx="304">
                  <c:v>59223.229247774681</c:v>
                </c:pt>
                <c:pt idx="305">
                  <c:v>62453.881770365595</c:v>
                </c:pt>
                <c:pt idx="306">
                  <c:v>65718.396367300869</c:v>
                </c:pt>
                <c:pt idx="307">
                  <c:v>69014.469150744626</c:v>
                </c:pt>
                <c:pt idx="308">
                  <c:v>72340.024649927786</c:v>
                </c:pt>
                <c:pt idx="309">
                  <c:v>75693.186460205121</c:v>
                </c:pt>
                <c:pt idx="310">
                  <c:v>79072.252477326183</c:v>
                </c:pt>
                <c:pt idx="311">
                  <c:v>82475.673880461269</c:v>
                </c:pt>
                <c:pt idx="312">
                  <c:v>85902.037200837687</c:v>
                </c:pt>
                <c:pt idx="313">
                  <c:v>89350.048946200521</c:v>
                </c:pt>
                <c:pt idx="314">
                  <c:v>92818.522354790184</c:v>
                </c:pt>
                <c:pt idx="315">
                  <c:v>96306.365933452907</c:v>
                </c:pt>
                <c:pt idx="316">
                  <c:v>99812.573498318015</c:v>
                </c:pt>
                <c:pt idx="317">
                  <c:v>103336.21548711743</c:v>
                </c:pt>
                <c:pt idx="318">
                  <c:v>106876.43135267313</c:v>
                </c:pt>
                <c:pt idx="319">
                  <c:v>110432.42287965651</c:v>
                </c:pt>
                <c:pt idx="320">
                  <c:v>26650.952879295321</c:v>
                </c:pt>
                <c:pt idx="321">
                  <c:v>17150.287889445823</c:v>
                </c:pt>
                <c:pt idx="322">
                  <c:v>13803.823830353331</c:v>
                </c:pt>
                <c:pt idx="323">
                  <c:v>12283.210344016134</c:v>
                </c:pt>
                <c:pt idx="324">
                  <c:v>11793.175613109155</c:v>
                </c:pt>
                <c:pt idx="325">
                  <c:v>11990.531605175147</c:v>
                </c:pt>
                <c:pt idx="326">
                  <c:v>12687.010320503374</c:v>
                </c:pt>
                <c:pt idx="327">
                  <c:v>13765.570508484494</c:v>
                </c:pt>
                <c:pt idx="328">
                  <c:v>15147.507261571211</c:v>
                </c:pt>
                <c:pt idx="329">
                  <c:v>16776.931002591846</c:v>
                </c:pt>
                <c:pt idx="330">
                  <c:v>18612.520743429694</c:v>
                </c:pt>
                <c:pt idx="331">
                  <c:v>20622.75842688969</c:v>
                </c:pt>
                <c:pt idx="332">
                  <c:v>22782.995949622051</c:v>
                </c:pt>
                <c:pt idx="333">
                  <c:v>25073.559174018577</c:v>
                </c:pt>
                <c:pt idx="334">
                  <c:v>27478.472874325358</c:v>
                </c:pt>
                <c:pt idx="335">
                  <c:v>29984.574890311753</c:v>
                </c:pt>
                <c:pt idx="336">
                  <c:v>32580.883638114803</c:v>
                </c:pt>
                <c:pt idx="337">
                  <c:v>35258.135876402113</c:v>
                </c:pt>
                <c:pt idx="338">
                  <c:v>38008.442035472326</c:v>
                </c:pt>
                <c:pt idx="339">
                  <c:v>40825.024655748377</c:v>
                </c:pt>
                <c:pt idx="340">
                  <c:v>43702.016799461562</c:v>
                </c:pt>
                <c:pt idx="341">
                  <c:v>46634.304532291717</c:v>
                </c:pt>
                <c:pt idx="342">
                  <c:v>49617.402315652711</c:v>
                </c:pt>
                <c:pt idx="343">
                  <c:v>52647.353333977953</c:v>
                </c:pt>
                <c:pt idx="344">
                  <c:v>55720.648962016654</c:v>
                </c:pt>
                <c:pt idx="345">
                  <c:v>58834.163098561941</c:v>
                </c:pt>
                <c:pt idx="346">
                  <c:v>61985.098172184516</c:v>
                </c:pt>
                <c:pt idx="347">
                  <c:v>65170.940401675645</c:v>
                </c:pt>
                <c:pt idx="348">
                  <c:v>68389.422461253736</c:v>
                </c:pt>
                <c:pt idx="349">
                  <c:v>71638.492120028692</c:v>
                </c:pt>
                <c:pt idx="350">
                  <c:v>74916.285738983992</c:v>
                </c:pt>
                <c:pt idx="351">
                  <c:v>78221.105745887209</c:v>
                </c:pt>
                <c:pt idx="352">
                  <c:v>81551.401389642167</c:v>
                </c:pt>
                <c:pt idx="353">
                  <c:v>84905.752215157423</c:v>
                </c:pt>
                <c:pt idx="354">
                  <c:v>88282.853808248081</c:v>
                </c:pt>
                <c:pt idx="355">
                  <c:v>91681.505445075469</c:v>
                </c:pt>
                <c:pt idx="356">
                  <c:v>95100.599347725642</c:v>
                </c:pt>
                <c:pt idx="357">
                  <c:v>98539.111300822988</c:v>
                </c:pt>
                <c:pt idx="358">
                  <c:v>101996.09242679119</c:v>
                </c:pt>
                <c:pt idx="359">
                  <c:v>105470.6619517142</c:v>
                </c:pt>
                <c:pt idx="360">
                  <c:v>28554.45529270023</c:v>
                </c:pt>
                <c:pt idx="361">
                  <c:v>18634.107945049996</c:v>
                </c:pt>
                <c:pt idx="362">
                  <c:v>14910.366297735336</c:v>
                </c:pt>
                <c:pt idx="363">
                  <c:v>13047.089637883839</c:v>
                </c:pt>
                <c:pt idx="364">
                  <c:v>12243.18358223689</c:v>
                </c:pt>
                <c:pt idx="365">
                  <c:v>12150.993633346161</c:v>
                </c:pt>
                <c:pt idx="366">
                  <c:v>12578.750410811872</c:v>
                </c:pt>
                <c:pt idx="367">
                  <c:v>13406.616874615422</c:v>
                </c:pt>
                <c:pt idx="368">
                  <c:v>14553.620185756663</c:v>
                </c:pt>
                <c:pt idx="369">
                  <c:v>15962.005628257095</c:v>
                </c:pt>
                <c:pt idx="370">
                  <c:v>17588.899783448</c:v>
                </c:pt>
                <c:pt idx="371">
                  <c:v>19401.478645748415</c:v>
                </c:pt>
                <c:pt idx="372">
                  <c:v>21373.985074672968</c:v>
                </c:pt>
                <c:pt idx="373">
                  <c:v>23485.795104109486</c:v>
                </c:pt>
                <c:pt idx="374">
                  <c:v>25720.113799327642</c:v>
                </c:pt>
                <c:pt idx="375">
                  <c:v>28063.066676340706</c:v>
                </c:pt>
                <c:pt idx="376">
                  <c:v>30503.049236737595</c:v>
                </c:pt>
                <c:pt idx="377">
                  <c:v>33030.250368837093</c:v>
                </c:pt>
                <c:pt idx="378">
                  <c:v>35636.296085811657</c:v>
                </c:pt>
                <c:pt idx="379">
                  <c:v>38313.978528206258</c:v>
                </c:pt>
                <c:pt idx="380">
                  <c:v>41057.046631031204</c:v>
                </c:pt>
                <c:pt idx="381">
                  <c:v>43860.042200916097</c:v>
                </c:pt>
                <c:pt idx="382">
                  <c:v>46718.1699750345</c:v>
                </c:pt>
                <c:pt idx="383">
                  <c:v>49627.193478099085</c:v>
                </c:pt>
                <c:pt idx="384">
                  <c:v>52583.350720092363</c:v>
                </c:pt>
                <c:pt idx="385">
                  <c:v>55583.285333324297</c:v>
                </c:pt>
                <c:pt idx="386">
                  <c:v>58623.989852994913</c:v>
                </c:pt>
                <c:pt idx="387">
                  <c:v>61702.758642880537</c:v>
                </c:pt>
                <c:pt idx="388">
                  <c:v>64817.148550956146</c:v>
                </c:pt>
                <c:pt idx="389">
                  <c:v>67964.945811565965</c:v>
                </c:pt>
                <c:pt idx="390">
                  <c:v>71144.138034289252</c:v>
                </c:pt>
                <c:pt idx="391">
                  <c:v>74352.890364570892</c:v>
                </c:pt>
                <c:pt idx="392">
                  <c:v>77589.525088478898</c:v>
                </c:pt>
                <c:pt idx="393">
                  <c:v>80852.50409849461</c:v>
                </c:pt>
                <c:pt idx="394">
                  <c:v>84140.413749750252</c:v>
                </c:pt>
                <c:pt idx="395">
                  <c:v>87451.951724362603</c:v>
                </c:pt>
                <c:pt idx="396">
                  <c:v>90785.915591310288</c:v>
                </c:pt>
                <c:pt idx="397">
                  <c:v>94141.192804819846</c:v>
                </c:pt>
                <c:pt idx="398">
                  <c:v>97516.751928728045</c:v>
                </c:pt>
                <c:pt idx="399">
                  <c:v>100911.63491016869</c:v>
                </c:pt>
                <c:pt idx="400">
                  <c:v>30465.479646641921</c:v>
                </c:pt>
                <c:pt idx="401">
                  <c:v>20167.854710769388</c:v>
                </c:pt>
                <c:pt idx="402">
                  <c:v>16101.449889940457</c:v>
                </c:pt>
                <c:pt idx="403">
                  <c:v>13924.301905348988</c:v>
                </c:pt>
                <c:pt idx="404">
                  <c:v>12830.849908745329</c:v>
                </c:pt>
                <c:pt idx="405">
                  <c:v>12469.938021992089</c:v>
                </c:pt>
                <c:pt idx="406">
                  <c:v>12647.001075280235</c:v>
                </c:pt>
                <c:pt idx="407">
                  <c:v>13239.934097138308</c:v>
                </c:pt>
                <c:pt idx="408">
                  <c:v>14165.899109759332</c:v>
                </c:pt>
                <c:pt idx="409">
                  <c:v>15365.588966612815</c:v>
                </c:pt>
                <c:pt idx="410">
                  <c:v>16794.824300644148</c:v>
                </c:pt>
                <c:pt idx="411">
                  <c:v>18419.672069136774</c:v>
                </c:pt>
                <c:pt idx="412">
                  <c:v>20213.425303101227</c:v>
                </c:pt>
                <c:pt idx="413">
                  <c:v>22154.64032744908</c:v>
                </c:pt>
                <c:pt idx="414">
                  <c:v>24225.809883694026</c:v>
                </c:pt>
                <c:pt idx="415">
                  <c:v>26412.436573300958</c:v>
                </c:pt>
                <c:pt idx="416">
                  <c:v>28702.368027510132</c:v>
                </c:pt>
                <c:pt idx="417">
                  <c:v>31085.308717513788</c:v>
                </c:pt>
                <c:pt idx="418">
                  <c:v>33552.45425660719</c:v>
                </c:pt>
                <c:pt idx="419">
                  <c:v>36096.212658113116</c:v>
                </c:pt>
                <c:pt idx="420">
                  <c:v>38709.98859799307</c:v>
                </c:pt>
                <c:pt idx="421">
                  <c:v>41388.014158635189</c:v>
                </c:pt>
                <c:pt idx="422">
                  <c:v>44125.214417492956</c:v>
                </c:pt>
                <c:pt idx="423">
                  <c:v>46917.099534512061</c:v>
                </c:pt>
                <c:pt idx="424">
                  <c:v>49759.677253192538</c:v>
                </c:pt>
                <c:pt idx="425">
                  <c:v>52649.381312472979</c:v>
                </c:pt>
                <c:pt idx="426">
                  <c:v>55583.012392537668</c:v>
                </c:pt>
                <c:pt idx="427">
                  <c:v>58557.68903092129</c:v>
                </c:pt>
                <c:pt idx="428">
                  <c:v>61570.806540831443</c:v>
                </c:pt>
                <c:pt idx="429">
                  <c:v>64620.002405208506</c:v>
                </c:pt>
                <c:pt idx="430">
                  <c:v>67703.126951311104</c:v>
                </c:pt>
                <c:pt idx="431">
                  <c:v>70818.218361745312</c:v>
                </c:pt>
                <c:pt idx="432">
                  <c:v>73963.481270152944</c:v>
                </c:pt>
                <c:pt idx="433">
                  <c:v>77137.268338334427</c:v>
                </c:pt>
                <c:pt idx="434">
                  <c:v>80338.064327374348</c:v>
                </c:pt>
                <c:pt idx="435">
                  <c:v>83564.47226628456</c:v>
                </c:pt>
                <c:pt idx="436">
                  <c:v>86815.201393644486</c:v>
                </c:pt>
                <c:pt idx="437">
                  <c:v>90089.0566050942</c:v>
                </c:pt>
                <c:pt idx="438">
                  <c:v>93384.929185519693</c:v>
                </c:pt>
                <c:pt idx="439">
                  <c:v>96701.78864194073</c:v>
                </c:pt>
                <c:pt idx="440">
                  <c:v>32382.569940630354</c:v>
                </c:pt>
                <c:pt idx="441">
                  <c:v>21742.281831243632</c:v>
                </c:pt>
                <c:pt idx="442">
                  <c:v>17362.005685674689</c:v>
                </c:pt>
                <c:pt idx="443">
                  <c:v>14895.311760126489</c:v>
                </c:pt>
                <c:pt idx="444">
                  <c:v>13533.1378256603</c:v>
                </c:pt>
                <c:pt idx="445">
                  <c:v>12921.532214729503</c:v>
                </c:pt>
                <c:pt idx="446">
                  <c:v>12863.661826072173</c:v>
                </c:pt>
                <c:pt idx="447">
                  <c:v>13235.55654941001</c:v>
                </c:pt>
                <c:pt idx="448">
                  <c:v>13952.825976384102</c:v>
                </c:pt>
                <c:pt idx="449">
                  <c:v>14954.857012078039</c:v>
                </c:pt>
                <c:pt idx="450">
                  <c:v>16196.3612523016</c:v>
                </c:pt>
                <c:pt idx="451">
                  <c:v>17642.45582583408</c:v>
                </c:pt>
                <c:pt idx="452">
                  <c:v>19265.614054709968</c:v>
                </c:pt>
                <c:pt idx="453">
                  <c:v>21043.679940084592</c:v>
                </c:pt>
                <c:pt idx="454">
                  <c:v>22958.523308923406</c:v>
                </c:pt>
                <c:pt idx="455">
                  <c:v>24995.098892342456</c:v>
                </c:pt>
                <c:pt idx="456">
                  <c:v>27140.769904455825</c:v>
                </c:pt>
                <c:pt idx="457">
                  <c:v>29384.81041657841</c:v>
                </c:pt>
                <c:pt idx="458">
                  <c:v>31718.031914783016</c:v>
                </c:pt>
                <c:pt idx="459">
                  <c:v>34132.498153344219</c:v>
                </c:pt>
                <c:pt idx="460">
                  <c:v>36621.304083981428</c:v>
                </c:pt>
                <c:pt idx="461">
                  <c:v>39178.402129362999</c:v>
                </c:pt>
                <c:pt idx="462">
                  <c:v>41798.464002175228</c:v>
                </c:pt>
                <c:pt idx="463">
                  <c:v>44476.769595881182</c:v>
                </c:pt>
                <c:pt idx="464">
                  <c:v>47209.116760609788</c:v>
                </c:pt>
                <c:pt idx="465">
                  <c:v>49991.747380284563</c:v>
                </c:pt>
                <c:pt idx="466">
                  <c:v>52821.286308846858</c:v>
                </c:pt>
                <c:pt idx="467">
                  <c:v>55694.690549065228</c:v>
                </c:pt>
                <c:pt idx="468">
                  <c:v>58609.206662742887</c:v>
                </c:pt>
                <c:pt idx="469">
                  <c:v>61562.334850499115</c:v>
                </c:pt>
                <c:pt idx="470">
                  <c:v>64551.79847675396</c:v>
                </c:pt>
                <c:pt idx="471">
                  <c:v>67575.518071688566</c:v>
                </c:pt>
                <c:pt idx="472">
                  <c:v>70631.589038261794</c:v>
                </c:pt>
                <c:pt idx="473">
                  <c:v>73718.262444227861</c:v>
                </c:pt>
                <c:pt idx="474">
                  <c:v>76833.928397565745</c:v>
                </c:pt>
                <c:pt idx="475">
                  <c:v>79977.101596888024</c:v>
                </c:pt>
                <c:pt idx="476">
                  <c:v>83146.408722188251</c:v>
                </c:pt>
                <c:pt idx="477">
                  <c:v>86340.577390154809</c:v>
                </c:pt>
                <c:pt idx="478">
                  <c:v>89558.426445560646</c:v>
                </c:pt>
                <c:pt idx="479">
                  <c:v>92798.857398400753</c:v>
                </c:pt>
                <c:pt idx="480">
                  <c:v>34304.655721536619</c:v>
                </c:pt>
                <c:pt idx="481">
                  <c:v>23350.496287409784</c:v>
                </c:pt>
                <c:pt idx="482">
                  <c:v>18680.67420088411</c:v>
                </c:pt>
                <c:pt idx="483">
                  <c:v>15945.258337473399</c:v>
                </c:pt>
                <c:pt idx="484">
                  <c:v>14332.390678829654</c:v>
                </c:pt>
                <c:pt idx="485">
                  <c:v>13485.851625953384</c:v>
                </c:pt>
                <c:pt idx="486">
                  <c:v>13206.942938775817</c:v>
                </c:pt>
                <c:pt idx="487">
                  <c:v>13370.142076466713</c:v>
                </c:pt>
                <c:pt idx="488">
                  <c:v>13889.752682281251</c:v>
                </c:pt>
                <c:pt idx="489">
                  <c:v>14704.05262416736</c:v>
                </c:pt>
                <c:pt idx="490">
                  <c:v>15766.803669430865</c:v>
                </c:pt>
                <c:pt idx="491">
                  <c:v>17042.303237874748</c:v>
                </c:pt>
                <c:pt idx="492">
                  <c:v>18502.312327777363</c:v>
                </c:pt>
                <c:pt idx="493">
                  <c:v>20124.052025745787</c:v>
                </c:pt>
                <c:pt idx="494">
                  <c:v>21888.844288396751</c:v>
                </c:pt>
                <c:pt idx="495">
                  <c:v>23781.159429720206</c:v>
                </c:pt>
                <c:pt idx="496">
                  <c:v>25787.930263952185</c:v>
                </c:pt>
                <c:pt idx="497">
                  <c:v>27898.046735186159</c:v>
                </c:pt>
                <c:pt idx="498">
                  <c:v>30101.976070446126</c:v>
                </c:pt>
                <c:pt idx="499">
                  <c:v>32391.472299764453</c:v>
                </c:pt>
                <c:pt idx="500">
                  <c:v>34759.350715140929</c:v>
                </c:pt>
                <c:pt idx="501">
                  <c:v>37199.310374476961</c:v>
                </c:pt>
                <c:pt idx="502">
                  <c:v>39705.792723976141</c:v>
                </c:pt>
                <c:pt idx="503">
                  <c:v>42273.867763730406</c:v>
                </c:pt>
                <c:pt idx="504">
                  <c:v>44899.14148885326</c:v>
                </c:pt>
                <c:pt idx="505">
                  <c:v>47577.679957025917</c:v>
                </c:pt>
                <c:pt idx="506">
                  <c:v>50305.946487422902</c:v>
                </c:pt>
                <c:pt idx="507">
                  <c:v>53080.749331408762</c:v>
                </c:pt>
                <c:pt idx="508">
                  <c:v>55899.197768465354</c:v>
                </c:pt>
                <c:pt idx="509">
                  <c:v>58758.665036374063</c:v>
                </c:pt>
                <c:pt idx="510">
                  <c:v>61656.756847129276</c:v>
                </c:pt>
                <c:pt idx="511">
                  <c:v>64591.284500229405</c:v>
                </c:pt>
                <c:pt idx="512">
                  <c:v>67560.241804587204</c:v>
                </c:pt>
                <c:pt idx="513">
                  <c:v>70561.785174850942</c:v>
                </c:pt>
                <c:pt idx="514">
                  <c:v>73594.216388601228</c:v>
                </c:pt>
                <c:pt idx="515">
                  <c:v>76655.967585863502</c:v>
                </c:pt>
                <c:pt idx="516">
                  <c:v>79745.588167681533</c:v>
                </c:pt>
                <c:pt idx="517">
                  <c:v>82861.733310627344</c:v>
                </c:pt>
                <c:pt idx="518">
                  <c:v>86003.153862452571</c:v>
                </c:pt>
                <c:pt idx="519">
                  <c:v>89168.687423134645</c:v>
                </c:pt>
                <c:pt idx="520">
                  <c:v>36230.926973174646</c:v>
                </c:pt>
                <c:pt idx="521">
                  <c:v>24987.221598091193</c:v>
                </c:pt>
                <c:pt idx="522">
                  <c:v>20048.677573703058</c:v>
                </c:pt>
                <c:pt idx="523">
                  <c:v>17062.567986114835</c:v>
                </c:pt>
                <c:pt idx="524">
                  <c:v>15214.766885525592</c:v>
                </c:pt>
                <c:pt idx="525">
                  <c:v>14147.189534129073</c:v>
                </c:pt>
                <c:pt idx="526">
                  <c:v>13659.585261304588</c:v>
                </c:pt>
                <c:pt idx="527">
                  <c:v>13625.125577835921</c:v>
                </c:pt>
                <c:pt idx="528">
                  <c:v>13957.005089842638</c:v>
                </c:pt>
                <c:pt idx="529">
                  <c:v>14592.55183676872</c:v>
                </c:pt>
                <c:pt idx="530">
                  <c:v>15484.707876943567</c:v>
                </c:pt>
                <c:pt idx="531">
                  <c:v>16597.058306414227</c:v>
                </c:pt>
                <c:pt idx="532">
                  <c:v>17900.741208910622</c:v>
                </c:pt>
                <c:pt idx="533">
                  <c:v>19372.429800691341</c:v>
                </c:pt>
                <c:pt idx="534">
                  <c:v>20992.961621246584</c:v>
                </c:pt>
                <c:pt idx="535">
                  <c:v>22746.376584688736</c:v>
                </c:pt>
                <c:pt idx="536">
                  <c:v>24619.223378032126</c:v>
                </c:pt>
                <c:pt idx="537">
                  <c:v>26600.047686321217</c:v>
                </c:pt>
                <c:pt idx="538">
                  <c:v>28679.007012338287</c:v>
                </c:pt>
                <c:pt idx="539">
                  <c:v>30847.575726396131</c:v>
                </c:pt>
                <c:pt idx="540">
                  <c:v>33098.315755727017</c:v>
                </c:pt>
                <c:pt idx="541">
                  <c:v>35424.695891750205</c:v>
                </c:pt>
                <c:pt idx="542">
                  <c:v>37820.947687297506</c:v>
                </c:pt>
                <c:pt idx="543">
                  <c:v>40281.949287445947</c:v>
                </c:pt>
                <c:pt idx="544">
                  <c:v>42803.130861066886</c:v>
                </c:pt>
                <c:pt idx="545">
                  <c:v>45380.396931073818</c:v>
                </c:pt>
                <c:pt idx="546">
                  <c:v>48010.062065238482</c:v>
                </c:pt>
                <c:pt idx="547">
                  <c:v>50688.797232603276</c:v>
                </c:pt>
                <c:pt idx="548">
                  <c:v>53413.58474981226</c:v>
                </c:pt>
                <c:pt idx="549">
                  <c:v>56181.680202221396</c:v>
                </c:pt>
                <c:pt idx="550">
                  <c:v>58990.580071141987</c:v>
                </c:pt>
                <c:pt idx="551">
                  <c:v>61837.99406202641</c:v>
                </c:pt>
                <c:pt idx="552">
                  <c:v>64721.821330682229</c:v>
                </c:pt>
                <c:pt idx="553">
                  <c:v>67640.129961358398</c:v>
                </c:pt>
                <c:pt idx="554">
                  <c:v>70591.139173048301</c:v>
                </c:pt>
                <c:pt idx="555">
                  <c:v>73573.203826828423</c:v>
                </c:pt>
                <c:pt idx="556">
                  <c:v>76584.80088362559</c:v>
                </c:pt>
                <c:pt idx="557">
                  <c:v>79624.517522991751</c:v>
                </c:pt>
                <c:pt idx="558">
                  <c:v>82691.040682658218</c:v>
                </c:pt>
                <c:pt idx="559">
                  <c:v>85783.147818472047</c:v>
                </c:pt>
                <c:pt idx="560">
                  <c:v>38160.755954726417</c:v>
                </c:pt>
                <c:pt idx="561">
                  <c:v>26648.328641780539</c:v>
                </c:pt>
                <c:pt idx="562">
                  <c:v>21459.090893214779</c:v>
                </c:pt>
                <c:pt idx="563">
                  <c:v>18238.047863681011</c:v>
                </c:pt>
                <c:pt idx="564">
                  <c:v>16169.20846457154</c:v>
                </c:pt>
                <c:pt idx="565">
                  <c:v>14892.935527528094</c:v>
                </c:pt>
                <c:pt idx="566">
                  <c:v>14207.67243354403</c:v>
                </c:pt>
                <c:pt idx="567">
                  <c:v>13985.481656267571</c:v>
                </c:pt>
                <c:pt idx="568">
                  <c:v>14138.607973314251</c:v>
                </c:pt>
                <c:pt idx="569">
                  <c:v>14603.559715151674</c:v>
                </c:pt>
                <c:pt idx="570">
                  <c:v>15332.56661635327</c:v>
                </c:pt>
                <c:pt idx="571">
                  <c:v>16288.590858417771</c:v>
                </c:pt>
                <c:pt idx="572">
                  <c:v>17442.222654726422</c:v>
                </c:pt>
                <c:pt idx="573">
                  <c:v>18769.650804411413</c:v>
                </c:pt>
                <c:pt idx="574">
                  <c:v>20251.282447085363</c:v>
                </c:pt>
                <c:pt idx="575">
                  <c:v>21870.773369638806</c:v>
                </c:pt>
                <c:pt idx="576">
                  <c:v>23614.32800003748</c:v>
                </c:pt>
                <c:pt idx="577">
                  <c:v>25470.182299083746</c:v>
                </c:pt>
                <c:pt idx="578">
                  <c:v>27428.214109840075</c:v>
                </c:pt>
                <c:pt idx="579">
                  <c:v>29479.64443785241</c:v>
                </c:pt>
                <c:pt idx="580">
                  <c:v>31616.804943870495</c:v>
                </c:pt>
                <c:pt idx="581">
                  <c:v>33832.954525941706</c:v>
                </c:pt>
                <c:pt idx="582">
                  <c:v>36122.132881883444</c:v>
                </c:pt>
                <c:pt idx="583">
                  <c:v>38479.042330529737</c:v>
                </c:pt>
                <c:pt idx="584">
                  <c:v>40898.951505984776</c:v>
                </c:pt>
                <c:pt idx="585">
                  <c:v>43377.616179759658</c:v>
                </c:pt>
                <c:pt idx="586">
                  <c:v>45911.213637303386</c:v>
                </c:pt>
                <c:pt idx="587">
                  <c:v>48496.287884820515</c:v>
                </c:pt>
                <c:pt idx="588">
                  <c:v>51129.70358653013</c:v>
                </c:pt>
                <c:pt idx="589">
                  <c:v>53808.607097104526</c:v>
                </c:pt>
                <c:pt idx="590">
                  <c:v>56530.393303809658</c:v>
                </c:pt>
                <c:pt idx="591">
                  <c:v>59292.677258992175</c:v>
                </c:pt>
                <c:pt idx="592">
                  <c:v>62093.269788059755</c:v>
                </c:pt>
                <c:pt idx="593">
                  <c:v>64930.156416676109</c:v>
                </c:pt>
                <c:pt idx="594">
                  <c:v>67801.479084883817</c:v>
                </c:pt>
                <c:pt idx="595">
                  <c:v>70705.520213643162</c:v>
                </c:pt>
                <c:pt idx="596">
                  <c:v>73640.688766859967</c:v>
                </c:pt>
                <c:pt idx="597">
                  <c:v>76605.508014067629</c:v>
                </c:pt>
                <c:pt idx="598">
                  <c:v>79598.604748866768</c:v>
                </c:pt>
                <c:pt idx="599">
                  <c:v>82618.699758672199</c:v>
                </c:pt>
                <c:pt idx="600">
                  <c:v>40093.646319183928</c:v>
                </c:pt>
                <c:pt idx="601">
                  <c:v>28330.525282060309</c:v>
                </c:pt>
                <c:pt idx="602">
                  <c:v>22906.354091549081</c:v>
                </c:pt>
                <c:pt idx="603">
                  <c:v>19464.27276349513</c:v>
                </c:pt>
                <c:pt idx="604">
                  <c:v>17186.737778738727</c:v>
                </c:pt>
                <c:pt idx="605">
                  <c:v>15712.806020535729</c:v>
                </c:pt>
                <c:pt idx="606">
                  <c:v>14839.811832743859</c:v>
                </c:pt>
                <c:pt idx="607">
                  <c:v>14438.867860507333</c:v>
                </c:pt>
                <c:pt idx="608">
                  <c:v>14421.399172465373</c:v>
                </c:pt>
                <c:pt idx="609">
                  <c:v>14723.201775329549</c:v>
                </c:pt>
                <c:pt idx="610">
                  <c:v>15295.882489124966</c:v>
                </c:pt>
                <c:pt idx="611">
                  <c:v>16101.855625001699</c:v>
                </c:pt>
                <c:pt idx="612">
                  <c:v>17111.22697921464</c:v>
                </c:pt>
                <c:pt idx="613">
                  <c:v>18299.754951018331</c:v>
                </c:pt>
                <c:pt idx="614">
                  <c:v>19647.462552803649</c:v>
                </c:pt>
                <c:pt idx="615">
                  <c:v>21137.661312412365</c:v>
                </c:pt>
                <c:pt idx="616">
                  <c:v>22756.245933568265</c:v>
                </c:pt>
                <c:pt idx="617">
                  <c:v>24491.17271735386</c:v>
                </c:pt>
                <c:pt idx="618">
                  <c:v>26332.066142064607</c:v>
                </c:pt>
                <c:pt idx="619">
                  <c:v>28269.916946764006</c:v>
                </c:pt>
                <c:pt idx="620">
                  <c:v>30296.846898830066</c:v>
                </c:pt>
                <c:pt idx="621">
                  <c:v>32405.923041295693</c:v>
                </c:pt>
                <c:pt idx="622">
                  <c:v>34591.009245735055</c:v>
                </c:pt>
                <c:pt idx="623">
                  <c:v>36846.646296216029</c:v>
                </c:pt>
                <c:pt idx="624">
                  <c:v>39167.954075439004</c:v>
                </c:pt>
                <c:pt idx="625">
                  <c:v>41550.551072592818</c:v>
                </c:pt>
                <c:pt idx="626">
                  <c:v>43990.487610288532</c:v>
                </c:pt>
                <c:pt idx="627">
                  <c:v>46484.190042306494</c:v>
                </c:pt>
                <c:pt idx="628">
                  <c:v>49028.413802181443</c:v>
                </c:pt>
                <c:pt idx="629">
                  <c:v>51620.203650540469</c:v>
                </c:pt>
                <c:pt idx="630">
                  <c:v>54256.859821542952</c:v>
                </c:pt>
                <c:pt idx="631">
                  <c:v>56935.909037138161</c:v>
                </c:pt>
                <c:pt idx="632">
                  <c:v>59655.079564145679</c:v>
                </c:pt>
                <c:pt idx="633">
                  <c:v>62412.279649279342</c:v>
                </c:pt>
                <c:pt idx="634">
                  <c:v>65205.578792466884</c:v>
                </c:pt>
                <c:pt idx="635">
                  <c:v>68033.191417645896</c:v>
                </c:pt>
                <c:pt idx="636">
                  <c:v>70893.462578704202</c:v>
                </c:pt>
                <c:pt idx="637">
                  <c:v>73784.8554010441</c:v>
                </c:pt>
                <c:pt idx="638">
                  <c:v>76705.940009834419</c:v>
                </c:pt>
                <c:pt idx="639">
                  <c:v>79655.383737001335</c:v>
                </c:pt>
                <c:pt idx="640">
                  <c:v>42029.198830253736</c:v>
                </c:pt>
                <c:pt idx="641">
                  <c:v>30031.144351184663</c:v>
                </c:pt>
                <c:pt idx="642">
                  <c:v>24385.934862153219</c:v>
                </c:pt>
                <c:pt idx="643">
                  <c:v>20735.157948452266</c:v>
                </c:pt>
                <c:pt idx="644">
                  <c:v>18259.964142536352</c:v>
                </c:pt>
                <c:pt idx="645">
                  <c:v>16598.301290525531</c:v>
                </c:pt>
                <c:pt idx="646">
                  <c:v>15546.553907773625</c:v>
                </c:pt>
                <c:pt idx="647">
                  <c:v>14975.014930448477</c:v>
                </c:pt>
                <c:pt idx="648">
                  <c:v>14794.397103433259</c:v>
                </c:pt>
                <c:pt idx="649">
                  <c:v>14939.873518891263</c:v>
                </c:pt>
                <c:pt idx="650">
                  <c:v>15362.503126498921</c:v>
                </c:pt>
                <c:pt idx="651">
                  <c:v>16024.215820279907</c:v>
                </c:pt>
                <c:pt idx="652">
                  <c:v>16894.686996611614</c:v>
                </c:pt>
                <c:pt idx="653">
                  <c:v>17949.290927526614</c:v>
                </c:pt>
                <c:pt idx="654">
                  <c:v>19167.706366367136</c:v>
                </c:pt>
                <c:pt idx="655">
                  <c:v>20532.935116733024</c:v>
                </c:pt>
                <c:pt idx="656">
                  <c:v>22030.592222628336</c:v>
                </c:pt>
                <c:pt idx="657">
                  <c:v>23648.380620368192</c:v>
                </c:pt>
                <c:pt idx="658">
                  <c:v>25375.694521766287</c:v>
                </c:pt>
                <c:pt idx="659">
                  <c:v>27203.31477251352</c:v>
                </c:pt>
                <c:pt idx="660">
                  <c:v>29123.171284974193</c:v>
                </c:pt>
                <c:pt idx="661">
                  <c:v>31128.155275937494</c:v>
                </c:pt>
                <c:pt idx="662">
                  <c:v>33211.96908221161</c:v>
                </c:pt>
                <c:pt idx="663">
                  <c:v>35369.004736460382</c:v>
                </c:pt>
                <c:pt idx="664">
                  <c:v>37594.244839061947</c:v>
                </c:pt>
                <c:pt idx="665">
                  <c:v>39883.180916368161</c:v>
                </c:pt>
                <c:pt idx="666">
                  <c:v>42231.745638564345</c:v>
                </c:pt>
                <c:pt idx="667">
                  <c:v>44636.256128747671</c:v>
                </c:pt>
                <c:pt idx="668">
                  <c:v>47093.366226407306</c:v>
                </c:pt>
                <c:pt idx="669">
                  <c:v>49600.026039063639</c:v>
                </c:pt>
                <c:pt idx="670">
                  <c:v>52153.447470478946</c:v>
                </c:pt>
                <c:pt idx="671">
                  <c:v>54751.074684013787</c:v>
                </c:pt>
                <c:pt idx="672">
                  <c:v>57390.558667539299</c:v>
                </c:pt>
                <c:pt idx="673">
                  <c:v>60069.735227652651</c:v>
                </c:pt>
                <c:pt idx="674">
                  <c:v>62786.605867259263</c:v>
                </c:pt>
                <c:pt idx="675">
                  <c:v>65539.321100280053</c:v>
                </c:pt>
                <c:pt idx="676">
                  <c:v>68326.16583647042</c:v>
                </c:pt>
                <c:pt idx="677">
                  <c:v>71145.546532802095</c:v>
                </c:pt>
                <c:pt idx="678">
                  <c:v>73995.979858953971</c:v>
                </c:pt>
                <c:pt idx="679">
                  <c:v>76876.082665909285</c:v>
                </c:pt>
                <c:pt idx="680">
                  <c:v>43967.087577268423</c:v>
                </c:pt>
                <c:pt idx="681">
                  <c:v>31747.994799679149</c:v>
                </c:pt>
                <c:pt idx="682">
                  <c:v>25894.089725000835</c:v>
                </c:pt>
                <c:pt idx="683">
                  <c:v>22045.653990140316</c:v>
                </c:pt>
                <c:pt idx="684">
                  <c:v>19382.72909041652</c:v>
                </c:pt>
                <c:pt idx="685">
                  <c:v>17542.313043445625</c:v>
                </c:pt>
                <c:pt idx="686">
                  <c:v>16319.970655605106</c:v>
                </c:pt>
                <c:pt idx="687">
                  <c:v>15585.282539306709</c:v>
                </c:pt>
                <c:pt idx="688">
                  <c:v>15248.338524885303</c:v>
                </c:pt>
                <c:pt idx="689">
                  <c:v>15243.763834155541</c:v>
                </c:pt>
                <c:pt idx="690">
                  <c:v>15522.132999667485</c:v>
                </c:pt>
                <c:pt idx="691">
                  <c:v>16044.945515567226</c:v>
                </c:pt>
                <c:pt idx="692">
                  <c:v>16781.492651010194</c:v>
                </c:pt>
                <c:pt idx="693">
                  <c:v>17706.80441898041</c:v>
                </c:pt>
                <c:pt idx="694">
                  <c:v>18800.249848578162</c:v>
                </c:pt>
                <c:pt idx="695">
                  <c:v>20044.551083683415</c:v>
                </c:pt>
                <c:pt idx="696">
                  <c:v>21425.06980353305</c:v>
                </c:pt>
                <c:pt idx="697">
                  <c:v>22929.278677960203</c:v>
                </c:pt>
                <c:pt idx="698">
                  <c:v>24546.362025406153</c:v>
                </c:pt>
                <c:pt idx="699">
                  <c:v>26266.90883654802</c:v>
                </c:pt>
                <c:pt idx="700">
                  <c:v>28082.673197506345</c:v>
                </c:pt>
                <c:pt idx="701">
                  <c:v>29986.384790304248</c:v>
                </c:pt>
                <c:pt idx="702">
                  <c:v>31971.597200345972</c:v>
                </c:pt>
                <c:pt idx="703">
                  <c:v>34032.565177973505</c:v>
                </c:pt>
                <c:pt idx="704">
                  <c:v>36164.144360727732</c:v>
                </c:pt>
                <c:pt idx="705">
                  <c:v>38361.708622534396</c:v>
                </c:pt>
                <c:pt idx="706">
                  <c:v>40621.081402896147</c:v>
                </c:pt>
                <c:pt idx="707">
                  <c:v>42938.478230863897</c:v>
                </c:pt>
                <c:pt idx="708">
                  <c:v>45310.458292820942</c:v>
                </c:pt>
                <c:pt idx="709">
                  <c:v>47733.883365889851</c:v>
                </c:pt>
                <c:pt idx="710">
                  <c:v>50205.882795245052</c:v>
                </c:pt>
                <c:pt idx="711">
                  <c:v>52723.82346529761</c:v>
                </c:pt>
                <c:pt idx="712">
                  <c:v>55285.283923802446</c:v>
                </c:pt>
                <c:pt idx="713">
                  <c:v>57888.031980335174</c:v>
                </c:pt>
                <c:pt idx="714">
                  <c:v>60530.005227783913</c:v>
                </c:pt>
                <c:pt idx="715">
                  <c:v>63209.294035936284</c:v>
                </c:pt>
                <c:pt idx="716">
                  <c:v>65924.12664611869</c:v>
                </c:pt>
                <c:pt idx="717">
                  <c:v>68672.856059811587</c:v>
                </c:pt>
                <c:pt idx="718">
                  <c:v>71453.948465752474</c:v>
                </c:pt>
                <c:pt idx="719">
                  <c:v>74265.972991850416</c:v>
                </c:pt>
                <c:pt idx="720">
                  <c:v>45907.043052733832</c:v>
                </c:pt>
                <c:pt idx="721">
                  <c:v>33479.254689497408</c:v>
                </c:pt>
                <c:pt idx="722">
                  <c:v>27427.690793659604</c:v>
                </c:pt>
                <c:pt idx="723">
                  <c:v>23391.523964991269</c:v>
                </c:pt>
                <c:pt idx="724">
                  <c:v>20549.845870307523</c:v>
                </c:pt>
                <c:pt idx="725">
                  <c:v>18538.834818248004</c:v>
                </c:pt>
                <c:pt idx="726">
                  <c:v>17153.343291434183</c:v>
                </c:pt>
                <c:pt idx="727">
                  <c:v>16262.328987729617</c:v>
                </c:pt>
                <c:pt idx="728">
                  <c:v>15775.333867120464</c:v>
                </c:pt>
                <c:pt idx="729">
                  <c:v>15626.498734294953</c:v>
                </c:pt>
                <c:pt idx="730">
                  <c:v>15765.967721925641</c:v>
                </c:pt>
                <c:pt idx="731">
                  <c:v>16154.856196936667</c:v>
                </c:pt>
                <c:pt idx="732">
                  <c:v>16762.111169434858</c:v>
                </c:pt>
                <c:pt idx="733">
                  <c:v>17562.452928162289</c:v>
                </c:pt>
                <c:pt idx="734">
                  <c:v>18534.970842499482</c:v>
                </c:pt>
                <c:pt idx="735">
                  <c:v>19662.133691559065</c:v>
                </c:pt>
                <c:pt idx="736">
                  <c:v>20929.072888095903</c:v>
                </c:pt>
                <c:pt idx="737">
                  <c:v>22323.051208570985</c:v>
                </c:pt>
                <c:pt idx="738">
                  <c:v>23833.061116411474</c:v>
                </c:pt>
                <c:pt idx="739">
                  <c:v>25449.515776050983</c:v>
                </c:pt>
                <c:pt idx="740">
                  <c:v>27164.007738843851</c:v>
                </c:pt>
                <c:pt idx="741">
                  <c:v>28969.117935409526</c:v>
                </c:pt>
                <c:pt idx="742">
                  <c:v>30858.262668830106</c:v>
                </c:pt>
                <c:pt idx="743">
                  <c:v>32825.569726610149</c:v>
                </c:pt>
                <c:pt idx="744">
                  <c:v>34865.77709386473</c:v>
                </c:pt>
                <c:pt idx="745">
                  <c:v>36974.149413836712</c:v>
                </c:pt>
                <c:pt idx="746">
                  <c:v>39146.408531983056</c:v>
                </c:pt>
                <c:pt idx="747">
                  <c:v>41378.675324248281</c:v>
                </c:pt>
                <c:pt idx="748">
                  <c:v>43667.420646617829</c:v>
                </c:pt>
                <c:pt idx="749">
                  <c:v>46009.423717626865</c:v>
                </c:pt>
                <c:pt idx="750">
                  <c:v>48401.73660349987</c:v>
                </c:pt>
                <c:pt idx="751">
                  <c:v>50841.653748531768</c:v>
                </c:pt>
                <c:pt idx="752">
                  <c:v>53326.685703456242</c:v>
                </c:pt>
                <c:pt idx="753">
                  <c:v>55854.536367830588</c:v>
                </c:pt>
                <c:pt idx="754">
                  <c:v>58423.083190411155</c:v>
                </c:pt>
                <c:pt idx="755">
                  <c:v>61030.359872556</c:v>
                </c:pt>
                <c:pt idx="756">
                  <c:v>63674.54120009944</c:v>
                </c:pt>
                <c:pt idx="757">
                  <c:v>66353.929693581405</c:v>
                </c:pt>
                <c:pt idx="758">
                  <c:v>69066.943818664295</c:v>
                </c:pt>
                <c:pt idx="759">
                  <c:v>71812.107540745448</c:v>
                </c:pt>
                <c:pt idx="760">
                  <c:v>47848.839845853363</c:v>
                </c:pt>
                <c:pt idx="761">
                  <c:v>35223.392661457612</c:v>
                </c:pt>
                <c:pt idx="762">
                  <c:v>28984.097671811935</c:v>
                </c:pt>
                <c:pt idx="763">
                  <c:v>24769.177648183562</c:v>
                </c:pt>
                <c:pt idx="764">
                  <c:v>21756.904548411108</c:v>
                </c:pt>
                <c:pt idx="765">
                  <c:v>19582.744357378324</c:v>
                </c:pt>
                <c:pt idx="766">
                  <c:v>18040.926643158411</c:v>
                </c:pt>
                <c:pt idx="767">
                  <c:v>16999.861233266078</c:v>
                </c:pt>
                <c:pt idx="768">
                  <c:v>16368.60567056121</c:v>
                </c:pt>
                <c:pt idx="769">
                  <c:v>16080.870359854443</c:v>
                </c:pt>
                <c:pt idx="770">
                  <c:v>16086.415306596395</c:v>
                </c:pt>
                <c:pt idx="771">
                  <c:v>16346.011618662676</c:v>
                </c:pt>
                <c:pt idx="772">
                  <c:v>16828.296581918083</c:v>
                </c:pt>
                <c:pt idx="773">
                  <c:v>17507.710825384987</c:v>
                </c:pt>
                <c:pt idx="774">
                  <c:v>18363.090353676424</c:v>
                </c:pt>
                <c:pt idx="775">
                  <c:v>19376.67367942318</c:v>
                </c:pt>
                <c:pt idx="776">
                  <c:v>20533.382322008008</c:v>
                </c:pt>
                <c:pt idx="777">
                  <c:v>21820.287202877611</c:v>
                </c:pt>
                <c:pt idx="778">
                  <c:v>23226.204959215836</c:v>
                </c:pt>
                <c:pt idx="779">
                  <c:v>24741.387220689954</c:v>
                </c:pt>
                <c:pt idx="780">
                  <c:v>26357.277787250554</c:v>
                </c:pt>
                <c:pt idx="781">
                  <c:v>28066.320307195012</c:v>
                </c:pt>
                <c:pt idx="782">
                  <c:v>29861.804120768116</c:v>
                </c:pt>
                <c:pt idx="783">
                  <c:v>31737.739363048422</c:v>
                </c:pt>
                <c:pt idx="784">
                  <c:v>33688.75478846849</c:v>
                </c:pt>
                <c:pt idx="785">
                  <c:v>35710.013446225123</c:v>
                </c:pt>
                <c:pt idx="786">
                  <c:v>37797.142528669006</c:v>
                </c:pt>
                <c:pt idx="787">
                  <c:v>39946.174581346757</c:v>
                </c:pt>
                <c:pt idx="788">
                  <c:v>42153.497901656374</c:v>
                </c:pt>
                <c:pt idx="789">
                  <c:v>44415.814429182836</c:v>
                </c:pt>
                <c:pt idx="790">
                  <c:v>46730.103790035238</c:v>
                </c:pt>
                <c:pt idx="791">
                  <c:v>49093.592431486788</c:v>
                </c:pt>
                <c:pt idx="792">
                  <c:v>51503.726994253011</c:v>
                </c:pt>
                <c:pt idx="793">
                  <c:v>53958.151233759389</c:v>
                </c:pt>
                <c:pt idx="794">
                  <c:v>56454.68593033166</c:v>
                </c:pt>
                <c:pt idx="795">
                  <c:v>58991.311329837554</c:v>
                </c:pt>
                <c:pt idx="796">
                  <c:v>61566.151737170134</c:v>
                </c:pt>
                <c:pt idx="797">
                  <c:v>64177.46194979432</c:v>
                </c:pt>
                <c:pt idx="798">
                  <c:v>66823.615270860275</c:v>
                </c:pt>
                <c:pt idx="799">
                  <c:v>69503.092883847261</c:v>
                </c:pt>
                <c:pt idx="800">
                  <c:v>49792.287519132267</c:v>
                </c:pt>
                <c:pt idx="801">
                  <c:v>36979.109240928738</c:v>
                </c:pt>
                <c:pt idx="802">
                  <c:v>30561.061056322887</c:v>
                </c:pt>
                <c:pt idx="803">
                  <c:v>26175.546027606073</c:v>
                </c:pt>
                <c:pt idx="804">
                  <c:v>23000.123788860314</c:v>
                </c:pt>
                <c:pt idx="805">
                  <c:v>20669.637410421419</c:v>
                </c:pt>
                <c:pt idx="806">
                  <c:v>18977.768590013708</c:v>
                </c:pt>
                <c:pt idx="807">
                  <c:v>17792.442738025591</c:v>
                </c:pt>
                <c:pt idx="808">
                  <c:v>17022.286997439471</c:v>
                </c:pt>
                <c:pt idx="809">
                  <c:v>16600.627645844008</c:v>
                </c:pt>
                <c:pt idx="810">
                  <c:v>16476.880429641213</c:v>
                </c:pt>
                <c:pt idx="811">
                  <c:v>16611.506732464659</c:v>
                </c:pt>
                <c:pt idx="812">
                  <c:v>16972.864180459517</c:v>
                </c:pt>
                <c:pt idx="813">
                  <c:v>17535.140037880708</c:v>
                </c:pt>
                <c:pt idx="814">
                  <c:v>18276.940042859322</c:v>
                </c:pt>
                <c:pt idx="815">
                  <c:v>19180.292814654164</c:v>
                </c:pt>
                <c:pt idx="816">
                  <c:v>20229.928017633421</c:v>
                </c:pt>
                <c:pt idx="817">
                  <c:v>21412.740747000782</c:v>
                </c:pt>
                <c:pt idx="818">
                  <c:v>22717.386105173453</c:v>
                </c:pt>
                <c:pt idx="819">
                  <c:v>24133.96697041528</c:v>
                </c:pt>
                <c:pt idx="820">
                  <c:v>25653.789860354787</c:v>
                </c:pt>
                <c:pt idx="821">
                  <c:v>27269.171460451718</c:v>
                </c:pt>
                <c:pt idx="822">
                  <c:v>28973.283458525188</c:v>
                </c:pt>
                <c:pt idx="823">
                  <c:v>30760.026758970991</c:v>
                </c:pt>
                <c:pt idx="824">
                  <c:v>32623.928522175589</c:v>
                </c:pt>
                <c:pt idx="825">
                  <c:v>34560.057144229766</c:v>
                </c:pt>
                <c:pt idx="826">
                  <c:v>36563.951487086146</c:v>
                </c:pt>
                <c:pt idx="827">
                  <c:v>38631.561537703805</c:v>
                </c:pt>
                <c:pt idx="828">
                  <c:v>40759.198314531095</c:v>
                </c:pt>
                <c:pt idx="829">
                  <c:v>42943.491317037413</c:v>
                </c:pt>
                <c:pt idx="830">
                  <c:v>45181.352174309228</c:v>
                </c:pt>
                <c:pt idx="831">
                  <c:v>47469.943423602206</c:v>
                </c:pt>
                <c:pt idx="832">
                  <c:v>49806.651561500505</c:v>
                </c:pt>
                <c:pt idx="833">
                  <c:v>52189.063674998906</c:v>
                </c:pt>
                <c:pt idx="834">
                  <c:v>54614.947088932546</c:v>
                </c:pt>
                <c:pt idx="835">
                  <c:v>57082.231568227347</c:v>
                </c:pt>
                <c:pt idx="836">
                  <c:v>59588.99369470212</c:v>
                </c:pt>
                <c:pt idx="837">
                  <c:v>62133.443103309284</c:v>
                </c:pt>
                <c:pt idx="838">
                  <c:v>64713.910315280911</c:v>
                </c:pt>
                <c:pt idx="839">
                  <c:v>67328.835948341526</c:v>
                </c:pt>
                <c:pt idx="840">
                  <c:v>51737.223728608529</c:v>
                </c:pt>
                <c:pt idx="841">
                  <c:v>38745.292255444969</c:v>
                </c:pt>
                <c:pt idx="842">
                  <c:v>32156.649065750429</c:v>
                </c:pt>
                <c:pt idx="843">
                  <c:v>27607.984898060306</c:v>
                </c:pt>
                <c:pt idx="844">
                  <c:v>24276.236471908531</c:v>
                </c:pt>
                <c:pt idx="845">
                  <c:v>21795.698987281728</c:v>
                </c:pt>
                <c:pt idx="846">
                  <c:v>19959.569724778259</c:v>
                </c:pt>
                <c:pt idx="847">
                  <c:v>18635.343694908937</c:v>
                </c:pt>
                <c:pt idx="848">
                  <c:v>17731.263913434108</c:v>
                </c:pt>
                <c:pt idx="849">
                  <c:v>17180.312398893846</c:v>
                </c:pt>
                <c:pt idx="850">
                  <c:v>16931.595173448284</c:v>
                </c:pt>
                <c:pt idx="851">
                  <c:v>16945.293961011179</c:v>
                </c:pt>
                <c:pt idx="852">
                  <c:v>17189.51302296028</c:v>
                </c:pt>
                <c:pt idx="853">
                  <c:v>17638.209357068627</c:v>
                </c:pt>
                <c:pt idx="854">
                  <c:v>18269.778808095318</c:v>
                </c:pt>
                <c:pt idx="855">
                  <c:v>19066.058140284564</c:v>
                </c:pt>
                <c:pt idx="856">
                  <c:v>20011.601191761492</c:v>
                </c:pt>
                <c:pt idx="857">
                  <c:v>21093.14152296348</c:v>
                </c:pt>
                <c:pt idx="858">
                  <c:v>22299.18548490397</c:v>
                </c:pt>
                <c:pt idx="859">
                  <c:v>23619.698673524686</c:v>
                </c:pt>
                <c:pt idx="860">
                  <c:v>25045.860643616572</c:v>
                </c:pt>
                <c:pt idx="861">
                  <c:v>26569.870428213988</c:v>
                </c:pt>
                <c:pt idx="862">
                  <c:v>28184.790484452944</c:v>
                </c:pt>
                <c:pt idx="863">
                  <c:v>29884.420122683186</c:v>
                </c:pt>
                <c:pt idx="864">
                  <c:v>31663.191850185394</c:v>
                </c:pt>
                <c:pt idx="865">
                  <c:v>33516.08573265218</c:v>
                </c:pt>
                <c:pt idx="866">
                  <c:v>35438.558073448468</c:v>
                </c:pt>
                <c:pt idx="867">
                  <c:v>37426.481580583612</c:v>
                </c:pt>
                <c:pt idx="868">
                  <c:v>39476.094832390583</c:v>
                </c:pt>
                <c:pt idx="869">
                  <c:v>41583.959331316255</c:v>
                </c:pt>
                <c:pt idx="870">
                  <c:v>43746.922796429848</c:v>
                </c:pt>
                <c:pt idx="871">
                  <c:v>45962.087620854843</c:v>
                </c:pt>
                <c:pt idx="872">
                  <c:v>48226.783632744904</c:v>
                </c:pt>
                <c:pt idx="873">
                  <c:v>50538.544463604587</c:v>
                </c:pt>
                <c:pt idx="874">
                  <c:v>52895.086957327512</c:v>
                </c:pt>
                <c:pt idx="875">
                  <c:v>55294.293155764128</c:v>
                </c:pt>
                <c:pt idx="876">
                  <c:v>57734.194478222023</c:v>
                </c:pt>
                <c:pt idx="877">
                  <c:v>60212.957777735035</c:v>
                </c:pt>
                <c:pt idx="878">
                  <c:v>62728.873009780073</c:v>
                </c:pt>
                <c:pt idx="879">
                  <c:v>65280.342292014902</c:v>
                </c:pt>
                <c:pt idx="880">
                  <c:v>53683.50895660081</c:v>
                </c:pt>
                <c:pt idx="881">
                  <c:v>40520.982478348291</c:v>
                </c:pt>
                <c:pt idx="882">
                  <c:v>33769.190149680762</c:v>
                </c:pt>
                <c:pt idx="883">
                  <c:v>29064.19979458446</c:v>
                </c:pt>
                <c:pt idx="884">
                  <c:v>25582.400262244788</c:v>
                </c:pt>
                <c:pt idx="885">
                  <c:v>22957.602335522344</c:v>
                </c:pt>
                <c:pt idx="886">
                  <c:v>20982.572895137637</c:v>
                </c:pt>
                <c:pt idx="887">
                  <c:v>19524.422824379588</c:v>
                </c:pt>
                <c:pt idx="888">
                  <c:v>18491.050879959981</c:v>
                </c:pt>
                <c:pt idx="889">
                  <c:v>17815.129356176985</c:v>
                </c:pt>
                <c:pt idx="890">
                  <c:v>17445.484615470847</c:v>
                </c:pt>
                <c:pt idx="891">
                  <c:v>17342.045016988021</c:v>
                </c:pt>
                <c:pt idx="892">
                  <c:v>17472.684555624386</c:v>
                </c:pt>
                <c:pt idx="893">
                  <c:v>17811.150335780763</c:v>
                </c:pt>
                <c:pt idx="894">
                  <c:v>18335.646347201884</c:v>
                </c:pt>
                <c:pt idx="895">
                  <c:v>19027.833527888833</c:v>
                </c:pt>
                <c:pt idx="896">
                  <c:v>19872.104181200404</c:v>
                </c:pt>
                <c:pt idx="897">
                  <c:v>20855.043116170014</c:v>
                </c:pt>
                <c:pt idx="898">
                  <c:v>21965.019401489426</c:v>
                </c:pt>
                <c:pt idx="899">
                  <c:v>23191.871670262499</c:v>
                </c:pt>
                <c:pt idx="900">
                  <c:v>24526.661824854877</c:v>
                </c:pt>
                <c:pt idx="901">
                  <c:v>25961.479667617721</c:v>
                </c:pt>
                <c:pt idx="902">
                  <c:v>27489.286061641069</c:v>
                </c:pt>
                <c:pt idx="903">
                  <c:v>29103.785664169103</c:v>
                </c:pt>
                <c:pt idx="904">
                  <c:v>30799.322652083698</c:v>
                </c:pt>
                <c:pt idx="905">
                  <c:v>32570.79453249025</c:v>
                </c:pt>
                <c:pt idx="906">
                  <c:v>34413.580329804259</c:v>
                </c:pt>
                <c:pt idx="907">
                  <c:v>36323.48031191912</c:v>
                </c:pt>
                <c:pt idx="908">
                  <c:v>38296.665060145555</c:v>
                </c:pt>
                <c:pt idx="909">
                  <c:v>40329.63216691291</c:v>
                </c:pt>
                <c:pt idx="910">
                  <c:v>42419.169207158469</c:v>
                </c:pt>
                <c:pt idx="911">
                  <c:v>44562.321905575343</c:v>
                </c:pt>
                <c:pt idx="912">
                  <c:v>46756.366634826874</c:v>
                </c:pt>
                <c:pt idx="913">
                  <c:v>48998.786545475363</c:v>
                </c:pt>
                <c:pt idx="914">
                  <c:v>51287.250758340204</c:v>
                </c:pt>
                <c:pt idx="915">
                  <c:v>53619.596152760176</c:v>
                </c:pt>
                <c:pt idx="916">
                  <c:v>55993.811366123729</c:v>
                </c:pt>
                <c:pt idx="917">
                  <c:v>58408.02268571005</c:v>
                </c:pt>
                <c:pt idx="918">
                  <c:v>60860.481566929986</c:v>
                </c:pt>
                <c:pt idx="919">
                  <c:v>63349.553555149134</c:v>
                </c:pt>
                <c:pt idx="920">
                  <c:v>55631.022423711198</c:v>
                </c:pt>
                <c:pt idx="921">
                  <c:v>42305.346806485759</c:v>
                </c:pt>
                <c:pt idx="922">
                  <c:v>35397.228290411993</c:v>
                </c:pt>
                <c:pt idx="923">
                  <c:v>30542.186829127782</c:v>
                </c:pt>
                <c:pt idx="924">
                  <c:v>26916.126854692324</c:v>
                </c:pt>
                <c:pt idx="925">
                  <c:v>24152.428750088678</c:v>
                </c:pt>
                <c:pt idx="926">
                  <c:v>22043.475268815251</c:v>
                </c:pt>
                <c:pt idx="927">
                  <c:v>20456.033035112483</c:v>
                </c:pt>
                <c:pt idx="928">
                  <c:v>19297.691081450081</c:v>
                </c:pt>
                <c:pt idx="929">
                  <c:v>18500.842042406486</c:v>
                </c:pt>
                <c:pt idx="930">
                  <c:v>18014.058915654619</c:v>
                </c:pt>
                <c:pt idx="931">
                  <c:v>17797.039793858985</c:v>
                </c:pt>
                <c:pt idx="932">
                  <c:v>17817.448778543352</c:v>
                </c:pt>
                <c:pt idx="933">
                  <c:v>18048.841119094166</c:v>
                </c:pt>
                <c:pt idx="934">
                  <c:v>18469.244979013012</c:v>
                </c:pt>
                <c:pt idx="935">
                  <c:v>19060.159761534567</c:v>
                </c:pt>
                <c:pt idx="936">
                  <c:v>19805.829018613855</c:v>
                </c:pt>
                <c:pt idx="937">
                  <c:v>20692.700276962358</c:v>
                </c:pt>
                <c:pt idx="938">
                  <c:v>21709.015642434166</c:v>
                </c:pt>
                <c:pt idx="939">
                  <c:v>22844.496095707691</c:v>
                </c:pt>
                <c:pt idx="940">
                  <c:v>24090.094308465545</c:v>
                </c:pt>
                <c:pt idx="941">
                  <c:v>25437.798489012748</c:v>
                </c:pt>
                <c:pt idx="942">
                  <c:v>26880.474847333851</c:v>
                </c:pt>
                <c:pt idx="943">
                  <c:v>28411.739710274258</c:v>
                </c:pt>
                <c:pt idx="944">
                  <c:v>30025.854696128965</c:v>
                </c:pt>
                <c:pt idx="945">
                  <c:v>31717.640033053158</c:v>
                </c:pt>
                <c:pt idx="946">
                  <c:v>33482.40230534655</c:v>
                </c:pt>
                <c:pt idx="947">
                  <c:v>35315.873783881194</c:v>
                </c:pt>
                <c:pt idx="948">
                  <c:v>37214.161139948876</c:v>
                </c:pt>
                <c:pt idx="949">
                  <c:v>39173.701821848503</c:v>
                </c:pt>
                <c:pt idx="950">
                  <c:v>41191.226736086079</c:v>
                </c:pt>
                <c:pt idx="951">
                  <c:v>43263.728151864176</c:v>
                </c:pt>
                <c:pt idx="952">
                  <c:v>45388.431960904607</c:v>
                </c:pt>
                <c:pt idx="953">
                  <c:v>47562.773590695084</c:v>
                </c:pt>
                <c:pt idx="954">
                  <c:v>49784.376999543034</c:v>
                </c:pt>
                <c:pt idx="955">
                  <c:v>52051.03628486894</c:v>
                </c:pt>
                <c:pt idx="956">
                  <c:v>54360.699518305642</c:v>
                </c:pt>
                <c:pt idx="957">
                  <c:v>56711.454487066745</c:v>
                </c:pt>
                <c:pt idx="958">
                  <c:v>59101.516074270869</c:v>
                </c:pt>
                <c:pt idx="959">
                  <c:v>61529.215054171553</c:v>
                </c:pt>
                <c:pt idx="960">
                  <c:v>57579.658876822563</c:v>
                </c:pt>
                <c:pt idx="961">
                  <c:v>44097.657072190967</c:v>
                </c:pt>
                <c:pt idx="962">
                  <c:v>37039.487449929366</c:v>
                </c:pt>
                <c:pt idx="963">
                  <c:v>32040.185546549532</c:v>
                </c:pt>
                <c:pt idx="964">
                  <c:v>28275.225394232977</c:v>
                </c:pt>
                <c:pt idx="965">
                  <c:v>25377.603248740626</c:v>
                </c:pt>
                <c:pt idx="966">
                  <c:v>23139.357604522374</c:v>
                </c:pt>
                <c:pt idx="967">
                  <c:v>21426.945361576782</c:v>
                </c:pt>
                <c:pt idx="968">
                  <c:v>20147.675892653835</c:v>
                </c:pt>
                <c:pt idx="969">
                  <c:v>19233.688467564527</c:v>
                </c:pt>
                <c:pt idx="970">
                  <c:v>18633.325817499823</c:v>
                </c:pt>
                <c:pt idx="971">
                  <c:v>18306.07614175223</c:v>
                </c:pt>
                <c:pt idx="972">
                  <c:v>18219.411686831008</c:v>
                </c:pt>
                <c:pt idx="973">
                  <c:v>18346.711875879664</c:v>
                </c:pt>
                <c:pt idx="974">
                  <c:v>18665.843337633007</c:v>
                </c:pt>
                <c:pt idx="975">
                  <c:v>19158.156723922268</c:v>
                </c:pt>
                <c:pt idx="976">
                  <c:v>19807.758304380441</c:v>
                </c:pt>
                <c:pt idx="977">
                  <c:v>20600.968642881329</c:v>
                </c:pt>
                <c:pt idx="978">
                  <c:v>21525.912192853582</c:v>
                </c:pt>
                <c:pt idx="979">
                  <c:v>22572.200704292656</c:v>
                </c:pt>
                <c:pt idx="980">
                  <c:v>23730.685254834891</c:v>
                </c:pt>
                <c:pt idx="981">
                  <c:v>24993.259399679795</c:v>
                </c:pt>
                <c:pt idx="982">
                  <c:v>26352.701018413427</c:v>
                </c:pt>
                <c:pt idx="983">
                  <c:v>27802.543879293771</c:v>
                </c:pt>
                <c:pt idx="984">
                  <c:v>29336.972321666035</c:v>
                </c:pt>
                <c:pt idx="985">
                  <c:v>30950.73413356972</c:v>
                </c:pt>
                <c:pt idx="986">
                  <c:v>32639.067902282797</c:v>
                </c:pt>
                <c:pt idx="987">
                  <c:v>34397.641988658943</c:v>
                </c:pt>
                <c:pt idx="988">
                  <c:v>36222.502919858744</c:v>
                </c:pt>
                <c:pt idx="989">
                  <c:v>38110.031475750235</c:v>
                </c:pt>
                <c:pt idx="990">
                  <c:v>40056.905107349121</c:v>
                </c:pt>
                <c:pt idx="991">
                  <c:v>42060.065602916235</c:v>
                </c:pt>
                <c:pt idx="992">
                  <c:v>44116.691131098749</c:v>
                </c:pt>
                <c:pt idx="993">
                  <c:v>46224.171956872364</c:v>
                </c:pt>
                <c:pt idx="994">
                  <c:v>48380.089256625972</c:v>
                </c:pt>
                <c:pt idx="995">
                  <c:v>50582.196562025056</c:v>
                </c:pt>
                <c:pt idx="996">
                  <c:v>52828.403444636715</c:v>
                </c:pt>
                <c:pt idx="997">
                  <c:v>55116.761119382005</c:v>
                </c:pt>
                <c:pt idx="998">
                  <c:v>57445.449698267679</c:v>
                </c:pt>
                <c:pt idx="999">
                  <c:v>59812.766869243074</c:v>
                </c:pt>
                <c:pt idx="1000">
                  <c:v>59529.326037080202</c:v>
                </c:pt>
                <c:pt idx="1001">
                  <c:v>45897.273126260654</c:v>
                </c:pt>
                <c:pt idx="1002">
                  <c:v>38694.843061903273</c:v>
                </c:pt>
                <c:pt idx="1003">
                  <c:v>33556.640980642107</c:v>
                </c:pt>
                <c:pt idx="1004">
                  <c:v>29657.7567874368</c:v>
                </c:pt>
                <c:pt idx="1005">
                  <c:v>26630.842478999519</c:v>
                </c:pt>
                <c:pt idx="1006">
                  <c:v>24267.626825538631</c:v>
                </c:pt>
                <c:pt idx="1007">
                  <c:v>22434.287067332451</c:v>
                </c:pt>
                <c:pt idx="1008">
                  <c:v>21037.879212363834</c:v>
                </c:pt>
                <c:pt idx="1009">
                  <c:v>20010.312263961692</c:v>
                </c:pt>
                <c:pt idx="1010">
                  <c:v>19299.719059945048</c:v>
                </c:pt>
                <c:pt idx="1011">
                  <c:v>18865.39594459183</c:v>
                </c:pt>
                <c:pt idx="1012">
                  <c:v>18674.639338168388</c:v>
                </c:pt>
                <c:pt idx="1013">
                  <c:v>18700.667129051526</c:v>
                </c:pt>
                <c:pt idx="1014">
                  <c:v>18921.197194572705</c:v>
                </c:pt>
                <c:pt idx="1015">
                  <c:v>19317.442904240874</c:v>
                </c:pt>
                <c:pt idx="1016">
                  <c:v>19873.383564851469</c:v>
                </c:pt>
                <c:pt idx="1017">
                  <c:v>20575.222087852788</c:v>
                </c:pt>
                <c:pt idx="1018">
                  <c:v>21410.973695990506</c:v>
                </c:pt>
                <c:pt idx="1019">
                  <c:v>22370.148545213975</c:v>
                </c:pt>
                <c:pt idx="1020">
                  <c:v>23443.503060053859</c:v>
                </c:pt>
                <c:pt idx="1021">
                  <c:v>24622.842465311383</c:v>
                </c:pt>
                <c:pt idx="1022">
                  <c:v>25900.862081984775</c:v>
                </c:pt>
                <c:pt idx="1023">
                  <c:v>27271.01839938276</c:v>
                </c:pt>
                <c:pt idx="1024">
                  <c:v>28727.423316734577</c:v>
                </c:pt>
                <c:pt idx="1025">
                  <c:v>30264.756625057911</c:v>
                </c:pt>
                <c:pt idx="1026">
                  <c:v>31878.19300161253</c:v>
                </c:pt>
                <c:pt idx="1027">
                  <c:v>33563.34066312082</c:v>
                </c:pt>
                <c:pt idx="1028">
                  <c:v>35316.189468312601</c:v>
                </c:pt>
                <c:pt idx="1029">
                  <c:v>37133.066741565075</c:v>
                </c:pt>
                <c:pt idx="1030">
                  <c:v>39010.59945295284</c:v>
                </c:pt>
                <c:pt idx="1031">
                  <c:v>40945.681667662051</c:v>
                </c:pt>
                <c:pt idx="1032">
                  <c:v>42935.446391827827</c:v>
                </c:pt>
                <c:pt idx="1033">
                  <c:v>44977.241108507369</c:v>
                </c:pt>
                <c:pt idx="1034">
                  <c:v>47068.606428334388</c:v>
                </c:pt>
                <c:pt idx="1035">
                  <c:v>49207.257382908094</c:v>
                </c:pt>
                <c:pt idx="1036">
                  <c:v>51391.066971503911</c:v>
                </c:pt>
                <c:pt idx="1037">
                  <c:v>53618.051637930606</c:v>
                </c:pt>
                <c:pt idx="1038">
                  <c:v>55886.358407891152</c:v>
                </c:pt>
                <c:pt idx="1039">
                  <c:v>58194.253460719876</c:v>
                </c:pt>
                <c:pt idx="1040">
                  <c:v>61479.942551539221</c:v>
                </c:pt>
                <c:pt idx="1041">
                  <c:v>47703.629198624025</c:v>
                </c:pt>
                <c:pt idx="1042">
                  <c:v>40362.298956385552</c:v>
                </c:pt>
                <c:pt idx="1043">
                  <c:v>35090.172834235651</c:v>
                </c:pt>
                <c:pt idx="1044">
                  <c:v>31061.996478085599</c:v>
                </c:pt>
                <c:pt idx="1045">
                  <c:v>27910.112160405588</c:v>
                </c:pt>
                <c:pt idx="1046">
                  <c:v>25425.968991684123</c:v>
                </c:pt>
                <c:pt idx="1047">
                  <c:v>23475.49084743216</c:v>
                </c:pt>
                <c:pt idx="1048">
                  <c:v>21965.503469150655</c:v>
                </c:pt>
                <c:pt idx="1049">
                  <c:v>20827.705966796624</c:v>
                </c:pt>
                <c:pt idx="1050">
                  <c:v>20010.039323174391</c:v>
                </c:pt>
                <c:pt idx="1051">
                  <c:v>19471.624056318993</c:v>
                </c:pt>
                <c:pt idx="1052">
                  <c:v>19179.595051730063</c:v>
                </c:pt>
                <c:pt idx="1053">
                  <c:v>19107.021446380917</c:v>
                </c:pt>
                <c:pt idx="1054">
                  <c:v>19231.483835280927</c:v>
                </c:pt>
                <c:pt idx="1055">
                  <c:v>19534.068625101507</c:v>
                </c:pt>
                <c:pt idx="1056">
                  <c:v>19998.637470212547</c:v>
                </c:pt>
                <c:pt idx="1057">
                  <c:v>20611.2840513794</c:v>
                </c:pt>
                <c:pt idx="1058">
                  <c:v>21359.921997301492</c:v>
                </c:pt>
                <c:pt idx="1059">
                  <c:v>22233.966810822625</c:v>
                </c:pt>
                <c:pt idx="1060">
                  <c:v>23224.086586075078</c:v>
                </c:pt>
                <c:pt idx="1061">
                  <c:v>24322.003989272405</c:v>
                </c:pt>
                <c:pt idx="1062">
                  <c:v>25520.33706246355</c:v>
                </c:pt>
                <c:pt idx="1063">
                  <c:v>26812.469854841009</c:v>
                </c:pt>
                <c:pt idx="1064">
                  <c:v>28192.446268612428</c:v>
                </c:pt>
                <c:pt idx="1065">
                  <c:v>29654.882184777405</c:v>
                </c:pt>
                <c:pt idx="1066">
                  <c:v>31194.892136464026</c:v>
                </c:pt>
                <c:pt idx="1067">
                  <c:v>32808.027671964053</c:v>
                </c:pt>
                <c:pt idx="1068">
                  <c:v>34490.22519451729</c:v>
                </c:pt>
                <c:pt idx="1069">
                  <c:v>36237.761547558788</c:v>
                </c:pt>
                <c:pt idx="1070">
                  <c:v>38047.215978088454</c:v>
                </c:pt>
                <c:pt idx="1071">
                  <c:v>39915.437388781153</c:v>
                </c:pt>
                <c:pt idx="1072">
                  <c:v>41839.516003852346</c:v>
                </c:pt>
                <c:pt idx="1073">
                  <c:v>43816.758740605335</c:v>
                </c:pt>
                <c:pt idx="1074">
                  <c:v>45844.667709606947</c:v>
                </c:pt>
                <c:pt idx="1075">
                  <c:v>47920.921370165102</c:v>
                </c:pt>
                <c:pt idx="1076">
                  <c:v>50043.35795044202</c:v>
                </c:pt>
                <c:pt idx="1077">
                  <c:v>52209.960807943848</c:v>
                </c:pt>
                <c:pt idx="1078">
                  <c:v>54418.845459757664</c:v>
                </c:pt>
                <c:pt idx="1079">
                  <c:v>56668.248055549746</c:v>
                </c:pt>
                <c:pt idx="1080">
                  <c:v>63431.436333723861</c:v>
                </c:pt>
                <c:pt idx="1081">
                  <c:v>49516.222802927732</c:v>
                </c:pt>
                <c:pt idx="1082">
                  <c:v>42040.968519800459</c:v>
                </c:pt>
                <c:pt idx="1083">
                  <c:v>36639.550234705865</c:v>
                </c:pt>
                <c:pt idx="1084">
                  <c:v>32486.403869312813</c:v>
                </c:pt>
                <c:pt idx="1085">
                  <c:v>29213.592036372418</c:v>
                </c:pt>
                <c:pt idx="1086">
                  <c:v>26612.310481605095</c:v>
                </c:pt>
                <c:pt idx="1087">
                  <c:v>24548.252814040487</c:v>
                </c:pt>
                <c:pt idx="1088">
                  <c:v>22928.034881807023</c:v>
                </c:pt>
                <c:pt idx="1089">
                  <c:v>21683.163939847385</c:v>
                </c:pt>
                <c:pt idx="1090">
                  <c:v>20761.405144722936</c:v>
                </c:pt>
                <c:pt idx="1091">
                  <c:v>20121.717479702045</c:v>
                </c:pt>
                <c:pt idx="1092">
                  <c:v>19731.087078880879</c:v>
                </c:pt>
                <c:pt idx="1093">
                  <c:v>19562.445796910582</c:v>
                </c:pt>
                <c:pt idx="1094">
                  <c:v>19593.247265963037</c:v>
                </c:pt>
                <c:pt idx="1095">
                  <c:v>19804.460240284068</c:v>
                </c:pt>
                <c:pt idx="1096">
                  <c:v>20179.837143560551</c:v>
                </c:pt>
                <c:pt idx="1097">
                  <c:v>20705.370062511778</c:v>
                </c:pt>
                <c:pt idx="1098">
                  <c:v>21368.877972731607</c:v>
                </c:pt>
                <c:pt idx="1099">
                  <c:v>22159.688046665258</c:v>
                </c:pt>
                <c:pt idx="1100">
                  <c:v>23068.385819857544</c:v>
                </c:pt>
                <c:pt idx="1101">
                  <c:v>24086.61667957258</c:v>
                </c:pt>
                <c:pt idx="1102">
                  <c:v>25206.926227743239</c:v>
                </c:pt>
                <c:pt idx="1103">
                  <c:v>26422.630516540288</c:v>
                </c:pt>
                <c:pt idx="1104">
                  <c:v>27727.70953815326</c:v>
                </c:pt>
                <c:pt idx="1105">
                  <c:v>29116.719029450342</c:v>
                </c:pt>
                <c:pt idx="1106">
                  <c:v>30584.716855128947</c:v>
                </c:pt>
                <c:pt idx="1107">
                  <c:v>32127.201107990288</c:v>
                </c:pt>
                <c:pt idx="1108">
                  <c:v>33740.057710332287</c:v>
                </c:pt>
                <c:pt idx="1109">
                  <c:v>35419.515782515839</c:v>
                </c:pt>
                <c:pt idx="1110">
                  <c:v>37162.109409028926</c:v>
                </c:pt>
                <c:pt idx="1111">
                  <c:v>38964.644710627173</c:v>
                </c:pt>
                <c:pt idx="1112">
                  <c:v>40824.171345771843</c:v>
                </c:pt>
                <c:pt idx="1113">
                  <c:v>42737.95773169928</c:v>
                </c:pt>
                <c:pt idx="1114">
                  <c:v>44703.469406685428</c:v>
                </c:pt>
                <c:pt idx="1115">
                  <c:v>46718.350058924727</c:v>
                </c:pt>
                <c:pt idx="1116">
                  <c:v>48780.404830276879</c:v>
                </c:pt>
                <c:pt idx="1117">
                  <c:v>50887.585569631963</c:v>
                </c:pt>
                <c:pt idx="1118">
                  <c:v>53037.977764408817</c:v>
                </c:pt>
                <c:pt idx="1119">
                  <c:v>55229.788922418695</c:v>
                </c:pt>
                <c:pt idx="1120">
                  <c:v>65383.743207719599</c:v>
                </c:pt>
                <c:pt idx="1121">
                  <c:v>51334.605636034699</c:v>
                </c:pt>
                <c:pt idx="1122">
                  <c:v>43730.059189962507</c:v>
                </c:pt>
                <c:pt idx="1123">
                  <c:v>38203.670895625059</c:v>
                </c:pt>
                <c:pt idx="1124">
                  <c:v>33929.597014971798</c:v>
                </c:pt>
                <c:pt idx="1125">
                  <c:v>30539.646795985427</c:v>
                </c:pt>
                <c:pt idx="1126">
                  <c:v>27824.785717905434</c:v>
                </c:pt>
                <c:pt idx="1127">
                  <c:v>25650.497496388729</c:v>
                </c:pt>
                <c:pt idx="1128">
                  <c:v>23923.206124549622</c:v>
                </c:pt>
                <c:pt idx="1129">
                  <c:v>22574.243031087859</c:v>
                </c:pt>
                <c:pt idx="1130">
                  <c:v>21551.21183779788</c:v>
                </c:pt>
                <c:pt idx="1131">
                  <c:v>20812.922776544685</c:v>
                </c:pt>
                <c:pt idx="1132">
                  <c:v>20326.224699102495</c:v>
                </c:pt>
                <c:pt idx="1133">
                  <c:v>20063.922497284657</c:v>
                </c:pt>
                <c:pt idx="1134">
                  <c:v>20003.352150837498</c:v>
                </c:pt>
                <c:pt idx="1135">
                  <c:v>20125.373183324031</c:v>
                </c:pt>
                <c:pt idx="1136">
                  <c:v>20413.636424384909</c:v>
                </c:pt>
                <c:pt idx="1137">
                  <c:v>20854.0393076338</c:v>
                </c:pt>
                <c:pt idx="1138">
                  <c:v>21434.312478266096</c:v>
                </c:pt>
                <c:pt idx="1139">
                  <c:v>22143.700550139671</c:v>
                </c:pt>
                <c:pt idx="1140">
                  <c:v>22972.711779849658</c:v>
                </c:pt>
                <c:pt idx="1141">
                  <c:v>23912.91911454414</c:v>
                </c:pt>
                <c:pt idx="1142">
                  <c:v>24956.80015913432</c:v>
                </c:pt>
                <c:pt idx="1143">
                  <c:v>26097.607055773187</c:v>
                </c:pt>
                <c:pt idx="1144">
                  <c:v>27329.259652518129</c:v>
                </c:pt>
                <c:pt idx="1145">
                  <c:v>28646.257017807111</c:v>
                </c:pt>
                <c:pt idx="1146">
                  <c:v>30043.603560846976</c:v>
                </c:pt>
                <c:pt idx="1147">
                  <c:v>31516.746893497173</c:v>
                </c:pt>
                <c:pt idx="1148">
                  <c:v>33061.525214981215</c:v>
                </c:pt>
                <c:pt idx="1149">
                  <c:v>34674.122483148079</c:v>
                </c:pt>
                <c:pt idx="1150">
                  <c:v>36351.030000566825</c:v>
                </c:pt>
                <c:pt idx="1151">
                  <c:v>38089.01332223833</c:v>
                </c:pt>
                <c:pt idx="1152">
                  <c:v>39885.083606557804</c:v>
                </c:pt>
                <c:pt idx="1153">
                  <c:v>41736.472698469559</c:v>
                </c:pt>
                <c:pt idx="1154">
                  <c:v>43640.6113651368</c:v>
                </c:pt>
                <c:pt idx="1155">
                  <c:v>45595.110208451413</c:v>
                </c:pt>
                <c:pt idx="1156">
                  <c:v>47597.742861656734</c:v>
                </c:pt>
                <c:pt idx="1157">
                  <c:v>49646.431143974871</c:v>
                </c:pt>
                <c:pt idx="1158">
                  <c:v>51739.231900969899</c:v>
                </c:pt>
                <c:pt idx="1159">
                  <c:v>53874.325302187368</c:v>
                </c:pt>
                <c:pt idx="1160">
                  <c:v>67336.805791526043</c:v>
                </c:pt>
                <c:pt idx="1161">
                  <c:v>53158.376056895984</c:v>
                </c:pt>
                <c:pt idx="1162">
                  <c:v>45428.859601581105</c:v>
                </c:pt>
                <c:pt idx="1163">
                  <c:v>39781.543791983233</c:v>
                </c:pt>
                <c:pt idx="1164">
                  <c:v>35390.33152528404</c:v>
                </c:pt>
                <c:pt idx="1165">
                  <c:v>31886.801782985029</c:v>
                </c:pt>
                <c:pt idx="1166">
                  <c:v>29061.710150952949</c:v>
                </c:pt>
                <c:pt idx="1167">
                  <c:v>26780.348489830634</c:v>
                </c:pt>
                <c:pt idx="1168">
                  <c:v>24948.964966489475</c:v>
                </c:pt>
                <c:pt idx="1169">
                  <c:v>23498.729474862132</c:v>
                </c:pt>
                <c:pt idx="1170">
                  <c:v>22377.096885339917</c:v>
                </c:pt>
                <c:pt idx="1171">
                  <c:v>21542.740147465644</c:v>
                </c:pt>
                <c:pt idx="1172">
                  <c:v>20962.381150175781</c:v>
                </c:pt>
                <c:pt idx="1173">
                  <c:v>20608.707132858388</c:v>
                </c:pt>
                <c:pt idx="1174">
                  <c:v>20458.944844576781</c:v>
                </c:pt>
                <c:pt idx="1175">
                  <c:v>20493.852214847575</c:v>
                </c:pt>
                <c:pt idx="1176">
                  <c:v>20696.985420206202</c:v>
                </c:pt>
                <c:pt idx="1177">
                  <c:v>21054.15356386768</c:v>
                </c:pt>
                <c:pt idx="1178">
                  <c:v>21553.004732439833</c:v>
                </c:pt>
                <c:pt idx="1179">
                  <c:v>22182.706260831033</c:v>
                </c:pt>
                <c:pt idx="1180">
                  <c:v>22933.693965520426</c:v>
                </c:pt>
                <c:pt idx="1181">
                  <c:v>23797.472796634698</c:v>
                </c:pt>
                <c:pt idx="1182">
                  <c:v>24766.456449066463</c:v>
                </c:pt>
                <c:pt idx="1183">
                  <c:v>25833.836920837341</c:v>
                </c:pt>
                <c:pt idx="1184">
                  <c:v>26993.477391574233</c:v>
                </c:pt>
                <c:pt idx="1185">
                  <c:v>28239.823474224395</c:v>
                </c:pt>
                <c:pt idx="1186">
                  <c:v>29567.829097053134</c:v>
                </c:pt>
                <c:pt idx="1187">
                  <c:v>30972.894148845531</c:v>
                </c:pt>
                <c:pt idx="1188">
                  <c:v>32450.811666312929</c:v>
                </c:pt>
                <c:pt idx="1189">
                  <c:v>33997.722825385441</c:v>
                </c:pt>
                <c:pt idx="1190">
                  <c:v>35610.078362877175</c:v>
                </c:pt>
                <c:pt idx="1191">
                  <c:v>37284.605333723695</c:v>
                </c:pt>
                <c:pt idx="1192">
                  <c:v>39018.278324027371</c:v>
                </c:pt>
                <c:pt idx="1193">
                  <c:v>40808.294407620415</c:v>
                </c:pt>
                <c:pt idx="1194">
                  <c:v>42652.051265362752</c:v>
                </c:pt>
                <c:pt idx="1195">
                  <c:v>44547.127990530527</c:v>
                </c:pt>
                <c:pt idx="1196">
                  <c:v>46491.26818669925</c:v>
                </c:pt>
                <c:pt idx="1197">
                  <c:v>48482.365031235197</c:v>
                </c:pt>
                <c:pt idx="1198">
                  <c:v>50518.448031437845</c:v>
                </c:pt>
                <c:pt idx="1199">
                  <c:v>52597.671244251425</c:v>
                </c:pt>
                <c:pt idx="1200">
                  <c:v>69290.572570733697</c:v>
                </c:pt>
                <c:pt idx="1201">
                  <c:v>54987.172826860842</c:v>
                </c:pt>
                <c:pt idx="1202">
                  <c:v>47136.728856285554</c:v>
                </c:pt>
                <c:pt idx="1203">
                  <c:v>41372.274660641808</c:v>
                </c:pt>
                <c:pt idx="1204">
                  <c:v>36867.482870629763</c:v>
                </c:pt>
                <c:pt idx="1205">
                  <c:v>33253.722574378837</c:v>
                </c:pt>
                <c:pt idx="1206">
                  <c:v>30321.557502741129</c:v>
                </c:pt>
                <c:pt idx="1207">
                  <c:v>27936.103690116703</c:v>
                </c:pt>
                <c:pt idx="1208">
                  <c:v>26003.447768609978</c:v>
                </c:pt>
                <c:pt idx="1209">
                  <c:v>24454.610880750399</c:v>
                </c:pt>
                <c:pt idx="1210">
                  <c:v>23236.910614607081</c:v>
                </c:pt>
                <c:pt idx="1211">
                  <c:v>22308.892956885225</c:v>
                </c:pt>
                <c:pt idx="1212">
                  <c:v>21637.162144095772</c:v>
                </c:pt>
                <c:pt idx="1213">
                  <c:v>21194.29618494388</c:v>
                </c:pt>
                <c:pt idx="1214">
                  <c:v>20957.420234446603</c:v>
                </c:pt>
                <c:pt idx="1215">
                  <c:v>20907.19756901517</c:v>
                </c:pt>
                <c:pt idx="1216">
                  <c:v>21027.096034786278</c:v>
                </c:pt>
                <c:pt idx="1217">
                  <c:v>21302.842176387639</c:v>
                </c:pt>
                <c:pt idx="1218">
                  <c:v>21722.006801477521</c:v>
                </c:pt>
                <c:pt idx="1219">
                  <c:v>22273.684804848162</c:v>
                </c:pt>
                <c:pt idx="1220">
                  <c:v>22948.244005957305</c:v>
                </c:pt>
                <c:pt idx="1221">
                  <c:v>23737.125444913087</c:v>
                </c:pt>
                <c:pt idx="1222">
                  <c:v>24632.682672476942</c:v>
                </c:pt>
                <c:pt idx="1223">
                  <c:v>25628.051018239516</c:v>
                </c:pt>
                <c:pt idx="1224">
                  <c:v>26717.040206337799</c:v>
                </c:pt>
                <c:pt idx="1225">
                  <c:v>27894.045368776919</c:v>
                </c:pt>
                <c:pt idx="1226">
                  <c:v>29153.972710747741</c:v>
                </c:pt>
                <c:pt idx="1227">
                  <c:v>30492.176958523367</c:v>
                </c:pt>
                <c:pt idx="1228">
                  <c:v>31904.408366896401</c:v>
                </c:pt>
                <c:pt idx="1229">
                  <c:v>33386.767546042058</c:v>
                </c:pt>
                <c:pt idx="1230">
                  <c:v>34935.666732708865</c:v>
                </c:pt>
                <c:pt idx="1231">
                  <c:v>36547.796409539442</c:v>
                </c:pt>
                <c:pt idx="1232">
                  <c:v>38220.096391524494</c:v>
                </c:pt>
                <c:pt idx="1233">
                  <c:v>39949.730666192496</c:v>
                </c:pt>
                <c:pt idx="1234">
                  <c:v>41734.065405788184</c:v>
                </c:pt>
                <c:pt idx="1235">
                  <c:v>43570.649673919281</c:v>
                </c:pt>
                <c:pt idx="1236">
                  <c:v>45457.198432305944</c:v>
                </c:pt>
                <c:pt idx="1237">
                  <c:v>47391.577520049468</c:v>
                </c:pt>
                <c:pt idx="1238">
                  <c:v>49371.790331847733</c:v>
                </c:pt>
                <c:pt idx="1239">
                  <c:v>51395.965965517666</c:v>
                </c:pt>
                <c:pt idx="1240">
                  <c:v>71244.997124878108</c:v>
                </c:pt>
                <c:pt idx="1241">
                  <c:v>56820.669865744727</c:v>
                </c:pt>
                <c:pt idx="1242">
                  <c:v>48853.087509123579</c:v>
                </c:pt>
                <c:pt idx="1243">
                  <c:v>42975.05379016712</c:v>
                </c:pt>
                <c:pt idx="1244">
                  <c:v>38360.031446203095</c:v>
                </c:pt>
                <c:pt idx="1245">
                  <c:v>34639.197710346649</c:v>
                </c:pt>
                <c:pt idx="1246">
                  <c:v>31602.94048720671</c:v>
                </c:pt>
                <c:pt idx="1247">
                  <c:v>29116.214276416817</c:v>
                </c:pt>
                <c:pt idx="1248">
                  <c:v>27084.956958677762</c:v>
                </c:pt>
                <c:pt idx="1249">
                  <c:v>25440.052394197024</c:v>
                </c:pt>
                <c:pt idx="1250">
                  <c:v>24128.691208206168</c:v>
                </c:pt>
                <c:pt idx="1251">
                  <c:v>23109.301734984812</c:v>
                </c:pt>
                <c:pt idx="1252">
                  <c:v>22348.378980360831</c:v>
                </c:pt>
                <c:pt idx="1253">
                  <c:v>21818.39935899336</c:v>
                </c:pt>
                <c:pt idx="1254">
                  <c:v>21496.393372793729</c:v>
                </c:pt>
                <c:pt idx="1255">
                  <c:v>21362.935967774858</c:v>
                </c:pt>
                <c:pt idx="1256">
                  <c:v>21401.412431485878</c:v>
                </c:pt>
                <c:pt idx="1257">
                  <c:v>21597.472029604847</c:v>
                </c:pt>
                <c:pt idx="1258">
                  <c:v>21938.613129674188</c:v>
                </c:pt>
                <c:pt idx="1259">
                  <c:v>22413.862629464486</c:v>
                </c:pt>
                <c:pt idx="1260">
                  <c:v>23013.524438415225</c:v>
                </c:pt>
                <c:pt idx="1261">
                  <c:v>23728.979452502987</c:v>
                </c:pt>
                <c:pt idx="1262">
                  <c:v>24552.524554058844</c:v>
                </c:pt>
                <c:pt idx="1263">
                  <c:v>25477.241617182779</c:v>
                </c:pt>
                <c:pt idx="1264">
                  <c:v>26496.889885069817</c:v>
                </c:pt>
                <c:pt idx="1265">
                  <c:v>27605.816766651125</c:v>
                </c:pt>
                <c:pt idx="1266">
                  <c:v>28798.883304605108</c:v>
                </c:pt>
                <c:pt idx="1267">
                  <c:v>30071.401443286373</c:v>
                </c:pt>
                <c:pt idx="1268">
                  <c:v>31419.080871732738</c:v>
                </c:pt>
                <c:pt idx="1269">
                  <c:v>32837.983700053199</c:v>
                </c:pt>
                <c:pt idx="1270">
                  <c:v>34324.48559270423</c:v>
                </c:pt>
                <c:pt idx="1271">
                  <c:v>35875.242261216103</c:v>
                </c:pt>
                <c:pt idx="1272">
                  <c:v>37487.160434276222</c:v>
                </c:pt>
                <c:pt idx="1273">
                  <c:v>39157.372590797662</c:v>
                </c:pt>
                <c:pt idx="1274">
                  <c:v>40883.214873356585</c:v>
                </c:pt>
                <c:pt idx="1275">
                  <c:v>42662.20770370547</c:v>
                </c:pt>
                <c:pt idx="1276">
                  <c:v>44492.038705299696</c:v>
                </c:pt>
                <c:pt idx="1277">
                  <c:v>46370.547604639127</c:v>
                </c:pt>
                <c:pt idx="1278">
                  <c:v>48295.712837293875</c:v>
                </c:pt>
                <c:pt idx="1279">
                  <c:v>50265.639628471981</c:v>
                </c:pt>
                <c:pt idx="1280">
                  <c:v>73200.037477234626</c:v>
                </c:pt>
                <c:pt idx="1281">
                  <c:v>58658.571832055721</c:v>
                </c:pt>
                <c:pt idx="1282">
                  <c:v>50577.409952121816</c:v>
                </c:pt>
                <c:pt idx="1283">
                  <c:v>44589.145679213616</c:v>
                </c:pt>
                <c:pt idx="1284">
                  <c:v>39867.049895643868</c:v>
                </c:pt>
                <c:pt idx="1285">
                  <c:v>36042.124008285115</c:v>
                </c:pt>
                <c:pt idx="1286">
                  <c:v>32904.594386979923</c:v>
                </c:pt>
                <c:pt idx="1287">
                  <c:v>30319.266779957765</c:v>
                </c:pt>
                <c:pt idx="1288">
                  <c:v>28191.941785597624</c:v>
                </c:pt>
                <c:pt idx="1289">
                  <c:v>26453.376301269374</c:v>
                </c:pt>
                <c:pt idx="1290">
                  <c:v>25050.643299778909</c:v>
                </c:pt>
                <c:pt idx="1291">
                  <c:v>23942.061884723018</c:v>
                </c:pt>
                <c:pt idx="1292">
                  <c:v>23094.025467883304</c:v>
                </c:pt>
                <c:pt idx="1293">
                  <c:v>22478.915810813505</c:v>
                </c:pt>
                <c:pt idx="1294">
                  <c:v>22073.675085026531</c:v>
                </c:pt>
                <c:pt idx="1295">
                  <c:v>21858.795677947415</c:v>
                </c:pt>
                <c:pt idx="1296">
                  <c:v>21817.585598176134</c:v>
                </c:pt>
                <c:pt idx="1297">
                  <c:v>21935.621671274625</c:v>
                </c:pt>
                <c:pt idx="1298">
                  <c:v>22200.334267763577</c:v>
                </c:pt>
                <c:pt idx="1299">
                  <c:v>22600.686375395482</c:v>
                </c:pt>
                <c:pt idx="1300">
                  <c:v>23126.921759478209</c:v>
                </c:pt>
                <c:pt idx="1301">
                  <c:v>23770.364647558003</c:v>
                </c:pt>
                <c:pt idx="1302">
                  <c:v>24523.25846647489</c:v>
                </c:pt>
                <c:pt idx="1303">
                  <c:v>25378.634609387802</c:v>
                </c:pt>
                <c:pt idx="1304">
                  <c:v>26330.204596417105</c:v>
                </c:pt>
                <c:pt idx="1305">
                  <c:v>27372.27067398162</c:v>
                </c:pt>
                <c:pt idx="1306">
                  <c:v>28499.651102841271</c:v>
                </c:pt>
                <c:pt idx="1307">
                  <c:v>29707.617261595748</c:v>
                </c:pt>
                <c:pt idx="1308">
                  <c:v>30991.840339216982</c:v>
                </c:pt>
                <c:pt idx="1309">
                  <c:v>32348.345873521765</c:v>
                </c:pt>
                <c:pt idx="1310">
                  <c:v>33773.474757854157</c:v>
                </c:pt>
                <c:pt idx="1311">
                  <c:v>35263.849617441025</c:v>
                </c:pt>
                <c:pt idx="1312">
                  <c:v>36816.345672354379</c:v>
                </c:pt>
                <c:pt idx="1313">
                  <c:v>38428.065371838995</c:v>
                </c:pt>
                <c:pt idx="1314">
                  <c:v>40096.316216615727</c:v>
                </c:pt>
                <c:pt idx="1315">
                  <c:v>41818.591290172459</c:v>
                </c:pt>
                <c:pt idx="1316">
                  <c:v>43592.552103362701</c:v>
                </c:pt>
                <c:pt idx="1317">
                  <c:v>45416.013423558237</c:v>
                </c:pt>
                <c:pt idx="1318">
                  <c:v>47286.929813721334</c:v>
                </c:pt>
                <c:pt idx="1319">
                  <c:v>49203.38365080957</c:v>
                </c:pt>
                <c:pt idx="1320">
                  <c:v>75155.655545154164</c:v>
                </c:pt>
                <c:pt idx="1321">
                  <c:v>60500.610376662109</c:v>
                </c:pt>
                <c:pt idx="1322">
                  <c:v>52309.217942776566</c:v>
                </c:pt>
                <c:pt idx="1323">
                  <c:v>46213.880230262599</c:v>
                </c:pt>
                <c:pt idx="1324">
                  <c:v>41387.692295190936</c:v>
                </c:pt>
                <c:pt idx="1325">
                  <c:v>37461.49400966664</c:v>
                </c:pt>
                <c:pt idx="1326">
                  <c:v>34225.36299212891</c:v>
                </c:pt>
                <c:pt idx="1327">
                  <c:v>31543.967708485685</c:v>
                </c:pt>
                <c:pt idx="1328">
                  <c:v>29322.981794277872</c:v>
                </c:pt>
                <c:pt idx="1329">
                  <c:v>27493.044494450034</c:v>
                </c:pt>
                <c:pt idx="1330">
                  <c:v>26001.119551125114</c:v>
                </c:pt>
                <c:pt idx="1331">
                  <c:v>24805.424473853513</c:v>
                </c:pt>
                <c:pt idx="1332">
                  <c:v>23872.258021311642</c:v>
                </c:pt>
                <c:pt idx="1333">
                  <c:v>23173.913624654379</c:v>
                </c:pt>
                <c:pt idx="1334">
                  <c:v>22687.250896807258</c:v>
                </c:pt>
                <c:pt idx="1335">
                  <c:v>22392.684946245914</c:v>
                </c:pt>
                <c:pt idx="1336">
                  <c:v>22273.451341453983</c:v>
                </c:pt>
                <c:pt idx="1337">
                  <c:v>22315.058910972155</c:v>
                </c:pt>
                <c:pt idx="1338">
                  <c:v>22504.874115302759</c:v>
                </c:pt>
                <c:pt idx="1339">
                  <c:v>22831.799798066706</c:v>
                </c:pt>
                <c:pt idx="1340">
                  <c:v>23286.023056141374</c:v>
                </c:pt>
                <c:pt idx="1341">
                  <c:v>23858.81466158227</c:v>
                </c:pt>
                <c:pt idx="1342">
                  <c:v>24542.36756028832</c:v>
                </c:pt>
                <c:pt idx="1343">
                  <c:v>25329.665422343242</c:v>
                </c:pt>
                <c:pt idx="1344">
                  <c:v>26214.37460535569</c:v>
                </c:pt>
                <c:pt idx="1345">
                  <c:v>27190.754573825823</c:v>
                </c:pt>
                <c:pt idx="1346">
                  <c:v>28253.583022758889</c:v>
                </c:pt>
                <c:pt idx="1347">
                  <c:v>29398.092830688081</c:v>
                </c:pt>
                <c:pt idx="1348">
                  <c:v>30619.918614293583</c:v>
                </c:pt>
                <c:pt idx="1349">
                  <c:v>31915.051140279742</c:v>
                </c:pt>
                <c:pt idx="1350">
                  <c:v>33279.798215687035</c:v>
                </c:pt>
                <c:pt idx="1351">
                  <c:v>34710.750957127195</c:v>
                </c:pt>
                <c:pt idx="1352">
                  <c:v>36204.754555004001</c:v>
                </c:pt>
                <c:pt idx="1353">
                  <c:v>37758.882816706391</c:v>
                </c:pt>
                <c:pt idx="1354">
                  <c:v>39370.415904690839</c:v>
                </c:pt>
                <c:pt idx="1355">
                  <c:v>41036.820789843172</c:v>
                </c:pt>
                <c:pt idx="1356">
                  <c:v>42755.734023889498</c:v>
                </c:pt>
                <c:pt idx="1357">
                  <c:v>44524.946501593891</c:v>
                </c:pt>
                <c:pt idx="1358">
                  <c:v>46342.389937666929</c:v>
                </c:pt>
                <c:pt idx="1359">
                  <c:v>48206.124827391584</c:v>
                </c:pt>
                <c:pt idx="1360">
                  <c:v>77111.816672834655</c:v>
                </c:pt>
                <c:pt idx="1361">
                  <c:v>62346.540950391267</c:v>
                </c:pt>
                <c:pt idx="1362">
                  <c:v>54048.075076899782</c:v>
                </c:pt>
                <c:pt idx="1363">
                  <c:v>47848.645212883595</c:v>
                </c:pt>
                <c:pt idx="1364">
                  <c:v>42921.184879646316</c:v>
                </c:pt>
                <c:pt idx="1365">
                  <c:v>38896.385197889867</c:v>
                </c:pt>
                <c:pt idx="1366">
                  <c:v>35564.186503731034</c:v>
                </c:pt>
                <c:pt idx="1367">
                  <c:v>32789.130300240184</c:v>
                </c:pt>
                <c:pt idx="1368">
                  <c:v>30476.772570532907</c:v>
                </c:pt>
                <c:pt idx="1369">
                  <c:v>28557.64332887065</c:v>
                </c:pt>
                <c:pt idx="1370">
                  <c:v>26978.604723330005</c:v>
                </c:pt>
                <c:pt idx="1371">
                  <c:v>25697.779610356098</c:v>
                </c:pt>
                <c:pt idx="1372">
                  <c:v>24681.378418226839</c:v>
                </c:pt>
                <c:pt idx="1373">
                  <c:v>23901.612019509419</c:v>
                </c:pt>
                <c:pt idx="1374">
                  <c:v>23335.262748179906</c:v>
                </c:pt>
                <c:pt idx="1375">
                  <c:v>22962.673272598062</c:v>
                </c:pt>
                <c:pt idx="1376">
                  <c:v>22767.011164225834</c:v>
                </c:pt>
                <c:pt idx="1377">
                  <c:v>22733.721341585555</c:v>
                </c:pt>
                <c:pt idx="1378">
                  <c:v>22850.110121048176</c:v>
                </c:pt>
                <c:pt idx="1379">
                  <c:v>23105.023677804085</c:v>
                </c:pt>
                <c:pt idx="1380">
                  <c:v>23488.59565323995</c:v>
                </c:pt>
                <c:pt idx="1381">
                  <c:v>23992.046338469834</c:v>
                </c:pt>
                <c:pt idx="1382">
                  <c:v>24607.520956317894</c:v>
                </c:pt>
                <c:pt idx="1383">
                  <c:v>25327.95801435606</c:v>
                </c:pt>
                <c:pt idx="1384">
                  <c:v>26146.981088274239</c:v>
                </c:pt>
                <c:pt idx="1385">
                  <c:v>27058.809076817517</c:v>
                </c:pt>
                <c:pt idx="1386">
                  <c:v>28058.181174925317</c:v>
                </c:pt>
                <c:pt idx="1387">
                  <c:v>29140.293688838996</c:v>
                </c:pt>
                <c:pt idx="1388">
                  <c:v>30300.746464125732</c:v>
                </c:pt>
                <c:pt idx="1389">
                  <c:v>31535.497181186856</c:v>
                </c:pt>
                <c:pt idx="1390">
                  <c:v>32840.822138447489</c:v>
                </c:pt>
                <c:pt idx="1391">
                  <c:v>34213.282422851007</c:v>
                </c:pt>
                <c:pt idx="1392">
                  <c:v>35649.69458294534</c:v>
                </c:pt>
                <c:pt idx="1393">
                  <c:v>37147.105087855613</c:v>
                </c:pt>
                <c:pt idx="1394">
                  <c:v>38702.767987435946</c:v>
                </c:pt>
                <c:pt idx="1395">
                  <c:v>40314.125293444493</c:v>
                </c:pt>
                <c:pt idx="1396">
                  <c:v>41978.789684999378</c:v>
                </c:pt>
                <c:pt idx="1397">
                  <c:v>43694.52920861348</c:v>
                </c:pt>
                <c:pt idx="1398">
                  <c:v>45459.253697323176</c:v>
                </c:pt>
                <c:pt idx="1399">
                  <c:v>47271.002677547833</c:v>
                </c:pt>
                <c:pt idx="1400">
                  <c:v>79068.489232136053</c:v>
                </c:pt>
                <c:pt idx="1401">
                  <c:v>64196.140070086476</c:v>
                </c:pt>
                <c:pt idx="1402">
                  <c:v>55793.582045092888</c:v>
                </c:pt>
                <c:pt idx="1403">
                  <c:v>49492.879782911143</c:v>
                </c:pt>
                <c:pt idx="1404">
                  <c:v>44466.818053441864</c:v>
                </c:pt>
                <c:pt idx="1405">
                  <c:v>40345.950695064108</c:v>
                </c:pt>
                <c:pt idx="1406">
                  <c:v>36920.091081057792</c:v>
                </c:pt>
                <c:pt idx="1407">
                  <c:v>34053.663062067324</c:v>
                </c:pt>
                <c:pt idx="1408">
                  <c:v>31652.113390525574</c:v>
                </c:pt>
                <c:pt idx="1409">
                  <c:v>29645.870486647589</c:v>
                </c:pt>
                <c:pt idx="1410">
                  <c:v>27981.701845404677</c:v>
                </c:pt>
                <c:pt idx="1411">
                  <c:v>26617.641992843419</c:v>
                </c:pt>
                <c:pt idx="1412">
                  <c:v>25519.81879865392</c:v>
                </c:pt>
                <c:pt idx="1413">
                  <c:v>24660.365856454184</c:v>
                </c:pt>
                <c:pt idx="1414">
                  <c:v>24015.993060104149</c:v>
                </c:pt>
                <c:pt idx="1415">
                  <c:v>23566.975080941782</c:v>
                </c:pt>
                <c:pt idx="1416">
                  <c:v>23296.415580411354</c:v>
                </c:pt>
                <c:pt idx="1417">
                  <c:v>23189.699332903074</c:v>
                </c:pt>
                <c:pt idx="1418">
                  <c:v>23234.075986357555</c:v>
                </c:pt>
                <c:pt idx="1419">
                  <c:v>23418.338260474731</c:v>
                </c:pt>
                <c:pt idx="1420">
                  <c:v>23732.569315699628</c:v>
                </c:pt>
                <c:pt idx="1421">
                  <c:v>24167.941720071474</c:v>
                </c:pt>
                <c:pt idx="1422">
                  <c:v>24716.555533902771</c:v>
                </c:pt>
                <c:pt idx="1423">
                  <c:v>25371.306482846641</c:v>
                </c:pt>
                <c:pt idx="1424">
                  <c:v>26125.777576838213</c:v>
                </c:pt>
                <c:pt idx="1425">
                  <c:v>26974.149214556332</c:v>
                </c:pt>
                <c:pt idx="1426">
                  <c:v>27911.12401864837</c:v>
                </c:pt>
                <c:pt idx="1427">
                  <c:v>28931.86352424325</c:v>
                </c:pt>
                <c:pt idx="1428">
                  <c:v>30031.934490605057</c:v>
                </c:pt>
                <c:pt idx="1429">
                  <c:v>31207.263089519412</c:v>
                </c:pt>
                <c:pt idx="1430">
                  <c:v>32454.0955897434</c:v>
                </c:pt>
                <c:pt idx="1431">
                  <c:v>33768.964436364797</c:v>
                </c:pt>
                <c:pt idx="1432">
                  <c:v>35148.658839666765</c:v>
                </c:pt>
                <c:pt idx="1433">
                  <c:v>36590.199156173025</c:v>
                </c:pt>
                <c:pt idx="1434">
                  <c:v>38090.814476609157</c:v>
                </c:pt>
                <c:pt idx="1435">
                  <c:v>39647.922940126417</c:v>
                </c:pt>
                <c:pt idx="1436">
                  <c:v>41259.114377591155</c:v>
                </c:pt>
                <c:pt idx="1437">
                  <c:v>42922.134953841844</c:v>
                </c:pt>
                <c:pt idx="1438">
                  <c:v>44634.873533051301</c:v>
                </c:pt>
                <c:pt idx="1439">
                  <c:v>46395.34953551348</c:v>
                </c:pt>
                <c:pt idx="1440">
                  <c:v>81025.64427986891</c:v>
                </c:pt>
                <c:pt idx="1441">
                  <c:v>66049.202966317665</c:v>
                </c:pt>
                <c:pt idx="1442">
                  <c:v>57545.372543158432</c:v>
                </c:pt>
                <c:pt idx="1443">
                  <c:v>51146.068884744294</c:v>
                </c:pt>
                <c:pt idx="1444">
                  <c:v>46023.939478653614</c:v>
                </c:pt>
                <c:pt idx="1445">
                  <c:v>41809.411200428483</c:v>
                </c:pt>
                <c:pt idx="1446">
                  <c:v>38292.179770922638</c:v>
                </c:pt>
                <c:pt idx="1447">
                  <c:v>35336.559810097751</c:v>
                </c:pt>
                <c:pt idx="1448">
                  <c:v>32847.896476340211</c:v>
                </c:pt>
                <c:pt idx="1449">
                  <c:v>30756.523536759945</c:v>
                </c:pt>
                <c:pt idx="1450">
                  <c:v>29009.120155929566</c:v>
                </c:pt>
                <c:pt idx="1451">
                  <c:v>27563.63830130823</c:v>
                </c:pt>
                <c:pt idx="1452">
                  <c:v>26386.128563636375</c:v>
                </c:pt>
                <c:pt idx="1453">
                  <c:v>25448.652096416132</c:v>
                </c:pt>
                <c:pt idx="1454">
                  <c:v>24727.85079648572</c:v>
                </c:pt>
                <c:pt idx="1455">
                  <c:v>24203.935425165124</c:v>
                </c:pt>
                <c:pt idx="1456">
                  <c:v>23859.949499766502</c:v>
                </c:pt>
                <c:pt idx="1457">
                  <c:v>23681.221126250177</c:v>
                </c:pt>
                <c:pt idx="1458">
                  <c:v>23654.946497065946</c:v>
                </c:pt>
                <c:pt idx="1459">
                  <c:v>23769.867850971998</c:v>
                </c:pt>
                <c:pt idx="1460">
                  <c:v>24016.020625338966</c:v>
                </c:pt>
                <c:pt idx="1461">
                  <c:v>24384.532225694085</c:v>
                </c:pt>
                <c:pt idx="1462">
                  <c:v>24867.459930431105</c:v>
                </c:pt>
                <c:pt idx="1463">
                  <c:v>25457.658899448215</c:v>
                </c:pt>
                <c:pt idx="1464">
                  <c:v>26148.673642614427</c:v>
                </c:pt>
                <c:pt idx="1465">
                  <c:v>26934.647986316893</c:v>
                </c:pt>
                <c:pt idx="1466">
                  <c:v>27810.249782090483</c:v>
                </c:pt>
                <c:pt idx="1467">
                  <c:v>28770.607478760194</c:v>
                </c:pt>
                <c:pt idx="1468">
                  <c:v>29811.256326975297</c:v>
                </c:pt>
                <c:pt idx="1469">
                  <c:v>30928.092468853032</c:v>
                </c:pt>
                <c:pt idx="1470">
                  <c:v>32117.333531294738</c:v>
                </c:pt>
                <c:pt idx="1471">
                  <c:v>33375.484621123702</c:v>
                </c:pt>
                <c:pt idx="1472">
                  <c:v>34699.308836021679</c:v>
                </c:pt>
                <c:pt idx="1473">
                  <c:v>36085.801573383913</c:v>
                </c:pt>
                <c:pt idx="1474">
                  <c:v>37532.16805132899</c:v>
                </c:pt>
                <c:pt idx="1475">
                  <c:v>39035.803560755987</c:v>
                </c:pt>
                <c:pt idx="1476">
                  <c:v>40594.27605085737</c:v>
                </c:pt>
                <c:pt idx="1477">
                  <c:v>42205.310717608074</c:v>
                </c:pt>
                <c:pt idx="1478">
                  <c:v>43866.776319054959</c:v>
                </c:pt>
                <c:pt idx="1479">
                  <c:v>45576.672985412195</c:v>
                </c:pt>
                <c:pt idx="1480">
                  <c:v>82983.255262249731</c:v>
                </c:pt>
                <c:pt idx="1481">
                  <c:v>67905.541550532143</c:v>
                </c:pt>
                <c:pt idx="1482">
                  <c:v>59303.109731140867</c:v>
                </c:pt>
                <c:pt idx="1483">
                  <c:v>52807.738396105706</c:v>
                </c:pt>
                <c:pt idx="1484">
                  <c:v>47591.948070167404</c:v>
                </c:pt>
                <c:pt idx="1485">
                  <c:v>43286.047976442766</c:v>
                </c:pt>
                <c:pt idx="1486">
                  <c:v>39679.624605102421</c:v>
                </c:pt>
                <c:pt idx="1487">
                  <c:v>36636.890982061581</c:v>
                </c:pt>
                <c:pt idx="1488">
                  <c:v>34063.097612601945</c:v>
                </c:pt>
                <c:pt idx="1489">
                  <c:v>31888.489933434204</c:v>
                </c:pt>
                <c:pt idx="1490">
                  <c:v>30059.664550543836</c:v>
                </c:pt>
                <c:pt idx="1491">
                  <c:v>28534.496152440031</c:v>
                </c:pt>
                <c:pt idx="1492">
                  <c:v>27278.962889747752</c:v>
                </c:pt>
                <c:pt idx="1493">
                  <c:v>26265.057918947103</c:v>
                </c:pt>
                <c:pt idx="1494">
                  <c:v>25469.359226858323</c:v>
                </c:pt>
                <c:pt idx="1495">
                  <c:v>24872.017430669723</c:v>
                </c:pt>
                <c:pt idx="1496">
                  <c:v>24456.0193792631</c:v>
                </c:pt>
                <c:pt idx="1497">
                  <c:v>24206.639723107895</c:v>
                </c:pt>
                <c:pt idx="1498">
                  <c:v>24111.024173712649</c:v>
                </c:pt>
                <c:pt idx="1499">
                  <c:v>24157.867246760827</c:v>
                </c:pt>
                <c:pt idx="1500">
                  <c:v>24337.159217110882</c:v>
                </c:pt>
                <c:pt idx="1501">
                  <c:v>24639.984708371925</c:v>
                </c:pt>
                <c:pt idx="1502">
                  <c:v>25058.360433182141</c:v>
                </c:pt>
                <c:pt idx="1503">
                  <c:v>25585.103051373986</c:v>
                </c:pt>
                <c:pt idx="1504">
                  <c:v>26213.720500524516</c:v>
                </c:pt>
                <c:pt idx="1505">
                  <c:v>26938.321835908369</c:v>
                </c:pt>
                <c:pt idx="1506">
                  <c:v>27753.541822756772</c:v>
                </c:pt>
                <c:pt idx="1507">
                  <c:v>28654.477401279815</c:v>
                </c:pt>
                <c:pt idx="1508">
                  <c:v>29636.633792458368</c:v>
                </c:pt>
                <c:pt idx="1509">
                  <c:v>30695.878496553793</c:v>
                </c:pt>
                <c:pt idx="1510">
                  <c:v>31828.401802203083</c:v>
                </c:pt>
                <c:pt idx="1511">
                  <c:v>33030.682703628074</c:v>
                </c:pt>
                <c:pt idx="1512">
                  <c:v>34299.459339382214</c:v>
                </c:pt>
                <c:pt idx="1513">
                  <c:v>35631.703234253</c:v>
                </c:pt>
                <c:pt idx="1514">
                  <c:v>37024.596758108208</c:v>
                </c:pt>
                <c:pt idx="1515">
                  <c:v>38475.513320171456</c:v>
                </c:pt>
                <c:pt idx="1516">
                  <c:v>39981.999900772658</c:v>
                </c:pt>
                <c:pt idx="1517">
                  <c:v>41541.761589760819</c:v>
                </c:pt>
                <c:pt idx="1518">
                  <c:v>43152.647855103103</c:v>
                </c:pt>
                <c:pt idx="1519">
                  <c:v>44812.640309408918</c:v>
                </c:pt>
                <c:pt idx="1520">
                  <c:v>84941.297758923218</c:v>
                </c:pt>
                <c:pt idx="1521">
                  <c:v>69764.982650973514</c:v>
                </c:pt>
                <c:pt idx="1522">
                  <c:v>61066.48315496133</c:v>
                </c:pt>
                <c:pt idx="1523">
                  <c:v>54477.450900078489</c:v>
                </c:pt>
                <c:pt idx="1524">
                  <c:v>49170.2887586406</c:v>
                </c:pt>
                <c:pt idx="1525">
                  <c:v>44775.196723081302</c:v>
                </c:pt>
                <c:pt idx="1526">
                  <c:v>41081.659689525462</c:v>
                </c:pt>
                <c:pt idx="1527">
                  <c:v>37953.796030782338</c:v>
                </c:pt>
                <c:pt idx="1528">
                  <c:v>35296.767921735285</c:v>
                </c:pt>
                <c:pt idx="1529">
                  <c:v>33040.738240507359</c:v>
                </c:pt>
                <c:pt idx="1530">
                  <c:v>31132.226314134488</c:v>
                </c:pt>
                <c:pt idx="1531">
                  <c:v>29529.0343910103</c:v>
                </c:pt>
                <c:pt idx="1532">
                  <c:v>28197.072624737608</c:v>
                </c:pt>
                <c:pt idx="1533">
                  <c:v>27108.270261778456</c:v>
                </c:pt>
                <c:pt idx="1534">
                  <c:v>26239.145144821814</c:v>
                </c:pt>
                <c:pt idx="1535">
                  <c:v>25569.791222625172</c:v>
                </c:pt>
                <c:pt idx="1536">
                  <c:v>25083.141888579696</c:v>
                </c:pt>
                <c:pt idx="1537">
                  <c:v>24764.421312213613</c:v>
                </c:pt>
                <c:pt idx="1538">
                  <c:v>24600.727481960355</c:v>
                </c:pt>
                <c:pt idx="1539">
                  <c:v>24580.709750991708</c:v>
                </c:pt>
                <c:pt idx="1540">
                  <c:v>24694.315612247578</c:v>
                </c:pt>
                <c:pt idx="1541">
                  <c:v>24932.589123581711</c:v>
                </c:pt>
                <c:pt idx="1542">
                  <c:v>25287.508497566727</c:v>
                </c:pt>
                <c:pt idx="1543">
                  <c:v>25751.853821742949</c:v>
                </c:pt>
                <c:pt idx="1544">
                  <c:v>26319.098262574757</c:v>
                </c:pt>
                <c:pt idx="1545">
                  <c:v>26983.317789033601</c:v>
                </c:pt>
                <c:pt idx="1546">
                  <c:v>27739.115657735143</c:v>
                </c:pt>
                <c:pt idx="1547">
                  <c:v>28581.558779221763</c:v>
                </c:pt>
                <c:pt idx="1548">
                  <c:v>29506.123732617943</c:v>
                </c:pt>
                <c:pt idx="1549">
                  <c:v>30508.650679921157</c:v>
                </c:pt>
                <c:pt idx="1550">
                  <c:v>31585.303797166445</c:v>
                </c:pt>
                <c:pt idx="1551">
                  <c:v>32732.537119447443</c:v>
                </c:pt>
                <c:pt idx="1552">
                  <c:v>33947.06491271015</c:v>
                </c:pt>
                <c:pt idx="1553">
                  <c:v>35225.83585349092</c:v>
                </c:pt>
                <c:pt idx="1554">
                  <c:v>36566.010429982358</c:v>
                </c:pt>
                <c:pt idx="1555">
                  <c:v>37964.941082545818</c:v>
                </c:pt>
                <c:pt idx="1556">
                  <c:v>39420.154685384441</c:v>
                </c:pt>
                <c:pt idx="1557">
                  <c:v>40929.33703826787</c:v>
                </c:pt>
                <c:pt idx="1558">
                  <c:v>42490.319091558878</c:v>
                </c:pt>
                <c:pt idx="1559">
                  <c:v>44101.064672034481</c:v>
                </c:pt>
                <c:pt idx="1560">
                  <c:v>86899.749260379671</c:v>
                </c:pt>
                <c:pt idx="1561">
                  <c:v>71627.366475808711</c:v>
                </c:pt>
                <c:pt idx="1562">
                  <c:v>62835.206059948992</c:v>
                </c:pt>
                <c:pt idx="1563">
                  <c:v>56154.801989566738</c:v>
                </c:pt>
                <c:pt idx="1564">
                  <c:v>50758.447906294357</c:v>
                </c:pt>
                <c:pt idx="1565">
                  <c:v>46276.242208519514</c:v>
                </c:pt>
                <c:pt idx="1566">
                  <c:v>42497.575139261084</c:v>
                </c:pt>
                <c:pt idx="1567">
                  <c:v>39286.476740930753</c:v>
                </c:pt>
                <c:pt idx="1568">
                  <c:v>36548.026629823464</c:v>
                </c:pt>
                <c:pt idx="1569">
                  <c:v>34212.310405113196</c:v>
                </c:pt>
                <c:pt idx="1570">
                  <c:v>32225.774953719931</c:v>
                </c:pt>
                <c:pt idx="1571">
                  <c:v>30546.15452701538</c:v>
                </c:pt>
                <c:pt idx="1572">
                  <c:v>29139.295368584164</c:v>
                </c:pt>
                <c:pt idx="1573">
                  <c:v>27977.066580757153</c:v>
                </c:pt>
                <c:pt idx="1574">
                  <c:v>27035.929337792335</c:v>
                </c:pt>
                <c:pt idx="1575">
                  <c:v>26295.924132956876</c:v>
                </c:pt>
                <c:pt idx="1576">
                  <c:v>25739.933878700485</c:v>
                </c:pt>
                <c:pt idx="1577">
                  <c:v>25353.135021476468</c:v>
                </c:pt>
                <c:pt idx="1578">
                  <c:v>25122.580387206403</c:v>
                </c:pt>
                <c:pt idx="1579">
                  <c:v>25036.876547143511</c:v>
                </c:pt>
                <c:pt idx="1580">
                  <c:v>25085.930428472595</c:v>
                </c:pt>
                <c:pt idx="1581">
                  <c:v>25260.747588981507</c:v>
                </c:pt>
                <c:pt idx="1582">
                  <c:v>25553.269668950765</c:v>
                </c:pt>
                <c:pt idx="1583">
                  <c:v>25956.241984808388</c:v>
                </c:pt>
                <c:pt idx="1584">
                  <c:v>26463.104616715253</c:v>
                </c:pt>
                <c:pt idx="1585">
                  <c:v>27067.902025027266</c:v>
                </c:pt>
                <c:pt idx="1586">
                  <c:v>27765.207436692315</c:v>
                </c:pt>
                <c:pt idx="1587">
                  <c:v>28550.059120396516</c:v>
                </c:pt>
                <c:pt idx="1588">
                  <c:v>29417.90631700043</c:v>
                </c:pt>
                <c:pt idx="1589">
                  <c:v>30364.563075899485</c:v>
                </c:pt>
                <c:pt idx="1590">
                  <c:v>31386.168614000901</c:v>
                </c:pt>
                <c:pt idx="1591">
                  <c:v>32479.15309379049</c:v>
                </c:pt>
                <c:pt idx="1592">
                  <c:v>33640.207932963182</c:v>
                </c:pt>
                <c:pt idx="1593">
                  <c:v>34866.259926380415</c:v>
                </c:pt>
                <c:pt idx="1594">
                  <c:v>36154.448593372043</c:v>
                </c:pt>
                <c:pt idx="1595">
                  <c:v>37502.106268172676</c:v>
                </c:pt>
                <c:pt idx="1596">
                  <c:v>38906.740534906625</c:v>
                </c:pt>
                <c:pt idx="1597">
                  <c:v>40366.018675738575</c:v>
                </c:pt>
                <c:pt idx="1598">
                  <c:v>41877.753855199087</c:v>
                </c:pt>
                <c:pt idx="1599">
                  <c:v>43439.892807947967</c:v>
                </c:pt>
              </c:numCache>
            </c:numRef>
          </c:yVal>
          <c:smooth val="0"/>
          <c:extLst>
            <c:ext xmlns:c16="http://schemas.microsoft.com/office/drawing/2014/chart" uri="{C3380CC4-5D6E-409C-BE32-E72D297353CC}">
              <c16:uniqueId val="{00000001-DC26-42D9-A3ED-833E90CE60C6}"/>
            </c:ext>
          </c:extLst>
        </c:ser>
        <c:ser>
          <c:idx val="1"/>
          <c:order val="1"/>
          <c:tx>
            <c:v>Beta profile NLL — refined</c:v>
          </c:tx>
          <c:spPr>
            <a:ln w="38100">
              <a:noFill/>
            </a:ln>
          </c:spPr>
          <c:marker>
            <c:symbol val="plus"/>
            <c:size val="5"/>
          </c:marker>
          <c:xVal>
            <c:numRef>
              <c:f>Univariate!UV_Profile_BETA_S2_Beta_Axis</c:f>
              <c:numCache>
                <c:formatCode>0.0</c:formatCode>
                <c:ptCount val="1600"/>
                <c:pt idx="0">
                  <c:v>1.5088461538461539</c:v>
                </c:pt>
                <c:pt idx="1">
                  <c:v>1.5726923076923078</c:v>
                </c:pt>
                <c:pt idx="2">
                  <c:v>1.6365384615384617</c:v>
                </c:pt>
                <c:pt idx="3">
                  <c:v>1.7003846153846154</c:v>
                </c:pt>
                <c:pt idx="4">
                  <c:v>1.7642307692307693</c:v>
                </c:pt>
                <c:pt idx="5">
                  <c:v>1.8280769230769232</c:v>
                </c:pt>
                <c:pt idx="6">
                  <c:v>1.891923076923077</c:v>
                </c:pt>
                <c:pt idx="7">
                  <c:v>1.9557692307692309</c:v>
                </c:pt>
                <c:pt idx="8">
                  <c:v>2.0196153846153848</c:v>
                </c:pt>
                <c:pt idx="9">
                  <c:v>2.0834615384615387</c:v>
                </c:pt>
                <c:pt idx="10">
                  <c:v>2.1473076923076926</c:v>
                </c:pt>
                <c:pt idx="11">
                  <c:v>2.211153846153846</c:v>
                </c:pt>
                <c:pt idx="12">
                  <c:v>2.2750000000000004</c:v>
                </c:pt>
                <c:pt idx="13">
                  <c:v>2.3388461538461538</c:v>
                </c:pt>
                <c:pt idx="14">
                  <c:v>2.4026923076923077</c:v>
                </c:pt>
                <c:pt idx="15">
                  <c:v>2.4665384615384616</c:v>
                </c:pt>
                <c:pt idx="16">
                  <c:v>2.5303846153846159</c:v>
                </c:pt>
                <c:pt idx="17">
                  <c:v>2.5942307692307693</c:v>
                </c:pt>
                <c:pt idx="18">
                  <c:v>2.6580769230769237</c:v>
                </c:pt>
                <c:pt idx="19">
                  <c:v>2.7219230769230771</c:v>
                </c:pt>
                <c:pt idx="20">
                  <c:v>2.785769230769231</c:v>
                </c:pt>
                <c:pt idx="21">
                  <c:v>2.8496153846153849</c:v>
                </c:pt>
                <c:pt idx="22">
                  <c:v>2.9134615384615383</c:v>
                </c:pt>
                <c:pt idx="23">
                  <c:v>2.9773076923076927</c:v>
                </c:pt>
                <c:pt idx="24">
                  <c:v>3.0411538461538461</c:v>
                </c:pt>
                <c:pt idx="25">
                  <c:v>3.1050000000000004</c:v>
                </c:pt>
                <c:pt idx="26">
                  <c:v>3.1688461538461539</c:v>
                </c:pt>
                <c:pt idx="27">
                  <c:v>3.2326923076923082</c:v>
                </c:pt>
                <c:pt idx="28">
                  <c:v>3.2965384615384616</c:v>
                </c:pt>
                <c:pt idx="29">
                  <c:v>3.360384615384616</c:v>
                </c:pt>
                <c:pt idx="30">
                  <c:v>3.4242307692307694</c:v>
                </c:pt>
                <c:pt idx="31">
                  <c:v>3.4880769230769237</c:v>
                </c:pt>
                <c:pt idx="32">
                  <c:v>3.5519230769230772</c:v>
                </c:pt>
                <c:pt idx="33">
                  <c:v>3.6157692307692306</c:v>
                </c:pt>
                <c:pt idx="34">
                  <c:v>3.679615384615385</c:v>
                </c:pt>
                <c:pt idx="35">
                  <c:v>3.7434615384615384</c:v>
                </c:pt>
                <c:pt idx="36">
                  <c:v>3.8073076923076927</c:v>
                </c:pt>
                <c:pt idx="37">
                  <c:v>3.8711538461538462</c:v>
                </c:pt>
                <c:pt idx="38">
                  <c:v>3.9350000000000005</c:v>
                </c:pt>
                <c:pt idx="39">
                  <c:v>3.9988461538461539</c:v>
                </c:pt>
                <c:pt idx="40">
                  <c:v>1.5088461538461539</c:v>
                </c:pt>
                <c:pt idx="41">
                  <c:v>1.5726923076923078</c:v>
                </c:pt>
                <c:pt idx="42">
                  <c:v>1.6365384615384617</c:v>
                </c:pt>
                <c:pt idx="43">
                  <c:v>1.7003846153846154</c:v>
                </c:pt>
                <c:pt idx="44">
                  <c:v>1.7642307692307693</c:v>
                </c:pt>
                <c:pt idx="45">
                  <c:v>1.8280769230769232</c:v>
                </c:pt>
                <c:pt idx="46">
                  <c:v>1.891923076923077</c:v>
                </c:pt>
                <c:pt idx="47">
                  <c:v>1.9557692307692309</c:v>
                </c:pt>
                <c:pt idx="48">
                  <c:v>2.0196153846153848</c:v>
                </c:pt>
                <c:pt idx="49">
                  <c:v>2.0834615384615387</c:v>
                </c:pt>
                <c:pt idx="50">
                  <c:v>2.1473076923076926</c:v>
                </c:pt>
                <c:pt idx="51">
                  <c:v>2.211153846153846</c:v>
                </c:pt>
                <c:pt idx="52">
                  <c:v>2.2750000000000004</c:v>
                </c:pt>
                <c:pt idx="53">
                  <c:v>2.3388461538461538</c:v>
                </c:pt>
                <c:pt idx="54">
                  <c:v>2.4026923076923077</c:v>
                </c:pt>
                <c:pt idx="55">
                  <c:v>2.4665384615384616</c:v>
                </c:pt>
                <c:pt idx="56">
                  <c:v>2.5303846153846159</c:v>
                </c:pt>
                <c:pt idx="57">
                  <c:v>2.5942307692307693</c:v>
                </c:pt>
                <c:pt idx="58">
                  <c:v>2.6580769230769237</c:v>
                </c:pt>
                <c:pt idx="59">
                  <c:v>2.7219230769230771</c:v>
                </c:pt>
                <c:pt idx="60">
                  <c:v>2.785769230769231</c:v>
                </c:pt>
                <c:pt idx="61">
                  <c:v>2.8496153846153849</c:v>
                </c:pt>
                <c:pt idx="62">
                  <c:v>2.9134615384615383</c:v>
                </c:pt>
                <c:pt idx="63">
                  <c:v>2.9773076923076927</c:v>
                </c:pt>
                <c:pt idx="64">
                  <c:v>3.0411538461538461</c:v>
                </c:pt>
                <c:pt idx="65">
                  <c:v>3.1050000000000004</c:v>
                </c:pt>
                <c:pt idx="66">
                  <c:v>3.1688461538461539</c:v>
                </c:pt>
                <c:pt idx="67">
                  <c:v>3.2326923076923082</c:v>
                </c:pt>
                <c:pt idx="68">
                  <c:v>3.2965384615384616</c:v>
                </c:pt>
                <c:pt idx="69">
                  <c:v>3.360384615384616</c:v>
                </c:pt>
                <c:pt idx="70">
                  <c:v>3.4242307692307694</c:v>
                </c:pt>
                <c:pt idx="71">
                  <c:v>3.4880769230769237</c:v>
                </c:pt>
                <c:pt idx="72">
                  <c:v>3.5519230769230772</c:v>
                </c:pt>
                <c:pt idx="73">
                  <c:v>3.6157692307692306</c:v>
                </c:pt>
                <c:pt idx="74">
                  <c:v>3.679615384615385</c:v>
                </c:pt>
                <c:pt idx="75">
                  <c:v>3.7434615384615384</c:v>
                </c:pt>
                <c:pt idx="76">
                  <c:v>3.8073076923076927</c:v>
                </c:pt>
                <c:pt idx="77">
                  <c:v>3.8711538461538462</c:v>
                </c:pt>
                <c:pt idx="78">
                  <c:v>3.9350000000000005</c:v>
                </c:pt>
                <c:pt idx="79">
                  <c:v>3.9988461538461539</c:v>
                </c:pt>
                <c:pt idx="80">
                  <c:v>1.5088461538461539</c:v>
                </c:pt>
                <c:pt idx="81">
                  <c:v>1.5726923076923078</c:v>
                </c:pt>
                <c:pt idx="82">
                  <c:v>1.6365384615384617</c:v>
                </c:pt>
                <c:pt idx="83">
                  <c:v>1.7003846153846154</c:v>
                </c:pt>
                <c:pt idx="84">
                  <c:v>1.7642307692307693</c:v>
                </c:pt>
                <c:pt idx="85">
                  <c:v>1.8280769230769232</c:v>
                </c:pt>
                <c:pt idx="86">
                  <c:v>1.891923076923077</c:v>
                </c:pt>
                <c:pt idx="87">
                  <c:v>1.9557692307692309</c:v>
                </c:pt>
                <c:pt idx="88">
                  <c:v>2.0196153846153848</c:v>
                </c:pt>
                <c:pt idx="89">
                  <c:v>2.0834615384615387</c:v>
                </c:pt>
                <c:pt idx="90">
                  <c:v>2.1473076923076926</c:v>
                </c:pt>
                <c:pt idx="91">
                  <c:v>2.211153846153846</c:v>
                </c:pt>
                <c:pt idx="92">
                  <c:v>2.2750000000000004</c:v>
                </c:pt>
                <c:pt idx="93">
                  <c:v>2.3388461538461538</c:v>
                </c:pt>
                <c:pt idx="94">
                  <c:v>2.4026923076923077</c:v>
                </c:pt>
                <c:pt idx="95">
                  <c:v>2.4665384615384616</c:v>
                </c:pt>
                <c:pt idx="96">
                  <c:v>2.5303846153846159</c:v>
                </c:pt>
                <c:pt idx="97">
                  <c:v>2.5942307692307693</c:v>
                </c:pt>
                <c:pt idx="98">
                  <c:v>2.6580769230769237</c:v>
                </c:pt>
                <c:pt idx="99">
                  <c:v>2.7219230769230771</c:v>
                </c:pt>
                <c:pt idx="100">
                  <c:v>2.785769230769231</c:v>
                </c:pt>
                <c:pt idx="101">
                  <c:v>2.8496153846153849</c:v>
                </c:pt>
                <c:pt idx="102">
                  <c:v>2.9134615384615383</c:v>
                </c:pt>
                <c:pt idx="103">
                  <c:v>2.9773076923076927</c:v>
                </c:pt>
                <c:pt idx="104">
                  <c:v>3.0411538461538461</c:v>
                </c:pt>
                <c:pt idx="105">
                  <c:v>3.1050000000000004</c:v>
                </c:pt>
                <c:pt idx="106">
                  <c:v>3.1688461538461539</c:v>
                </c:pt>
                <c:pt idx="107">
                  <c:v>3.2326923076923082</c:v>
                </c:pt>
                <c:pt idx="108">
                  <c:v>3.2965384615384616</c:v>
                </c:pt>
                <c:pt idx="109">
                  <c:v>3.360384615384616</c:v>
                </c:pt>
                <c:pt idx="110">
                  <c:v>3.4242307692307694</c:v>
                </c:pt>
                <c:pt idx="111">
                  <c:v>3.4880769230769237</c:v>
                </c:pt>
                <c:pt idx="112">
                  <c:v>3.5519230769230772</c:v>
                </c:pt>
                <c:pt idx="113">
                  <c:v>3.6157692307692306</c:v>
                </c:pt>
                <c:pt idx="114">
                  <c:v>3.679615384615385</c:v>
                </c:pt>
                <c:pt idx="115">
                  <c:v>3.7434615384615384</c:v>
                </c:pt>
                <c:pt idx="116">
                  <c:v>3.8073076923076927</c:v>
                </c:pt>
                <c:pt idx="117">
                  <c:v>3.8711538461538462</c:v>
                </c:pt>
                <c:pt idx="118">
                  <c:v>3.9350000000000005</c:v>
                </c:pt>
                <c:pt idx="119">
                  <c:v>3.9988461538461539</c:v>
                </c:pt>
                <c:pt idx="120">
                  <c:v>1.5088461538461539</c:v>
                </c:pt>
                <c:pt idx="121">
                  <c:v>1.5726923076923078</c:v>
                </c:pt>
                <c:pt idx="122">
                  <c:v>1.6365384615384617</c:v>
                </c:pt>
                <c:pt idx="123">
                  <c:v>1.7003846153846154</c:v>
                </c:pt>
                <c:pt idx="124">
                  <c:v>1.7642307692307693</c:v>
                </c:pt>
                <c:pt idx="125">
                  <c:v>1.8280769230769232</c:v>
                </c:pt>
                <c:pt idx="126">
                  <c:v>1.891923076923077</c:v>
                </c:pt>
                <c:pt idx="127">
                  <c:v>1.9557692307692309</c:v>
                </c:pt>
                <c:pt idx="128">
                  <c:v>2.0196153846153848</c:v>
                </c:pt>
                <c:pt idx="129">
                  <c:v>2.0834615384615387</c:v>
                </c:pt>
                <c:pt idx="130">
                  <c:v>2.1473076923076926</c:v>
                </c:pt>
                <c:pt idx="131">
                  <c:v>2.211153846153846</c:v>
                </c:pt>
                <c:pt idx="132">
                  <c:v>2.2750000000000004</c:v>
                </c:pt>
                <c:pt idx="133">
                  <c:v>2.3388461538461538</c:v>
                </c:pt>
                <c:pt idx="134">
                  <c:v>2.4026923076923077</c:v>
                </c:pt>
                <c:pt idx="135">
                  <c:v>2.4665384615384616</c:v>
                </c:pt>
                <c:pt idx="136">
                  <c:v>2.5303846153846159</c:v>
                </c:pt>
                <c:pt idx="137">
                  <c:v>2.5942307692307693</c:v>
                </c:pt>
                <c:pt idx="138">
                  <c:v>2.6580769230769237</c:v>
                </c:pt>
                <c:pt idx="139">
                  <c:v>2.7219230769230771</c:v>
                </c:pt>
                <c:pt idx="140">
                  <c:v>2.785769230769231</c:v>
                </c:pt>
                <c:pt idx="141">
                  <c:v>2.8496153846153849</c:v>
                </c:pt>
                <c:pt idx="142">
                  <c:v>2.9134615384615383</c:v>
                </c:pt>
                <c:pt idx="143">
                  <c:v>2.9773076923076927</c:v>
                </c:pt>
                <c:pt idx="144">
                  <c:v>3.0411538461538461</c:v>
                </c:pt>
                <c:pt idx="145">
                  <c:v>3.1050000000000004</c:v>
                </c:pt>
                <c:pt idx="146">
                  <c:v>3.1688461538461539</c:v>
                </c:pt>
                <c:pt idx="147">
                  <c:v>3.2326923076923082</c:v>
                </c:pt>
                <c:pt idx="148">
                  <c:v>3.2965384615384616</c:v>
                </c:pt>
                <c:pt idx="149">
                  <c:v>3.360384615384616</c:v>
                </c:pt>
                <c:pt idx="150">
                  <c:v>3.4242307692307694</c:v>
                </c:pt>
                <c:pt idx="151">
                  <c:v>3.4880769230769237</c:v>
                </c:pt>
                <c:pt idx="152">
                  <c:v>3.5519230769230772</c:v>
                </c:pt>
                <c:pt idx="153">
                  <c:v>3.6157692307692306</c:v>
                </c:pt>
                <c:pt idx="154">
                  <c:v>3.679615384615385</c:v>
                </c:pt>
                <c:pt idx="155">
                  <c:v>3.7434615384615384</c:v>
                </c:pt>
                <c:pt idx="156">
                  <c:v>3.8073076923076927</c:v>
                </c:pt>
                <c:pt idx="157">
                  <c:v>3.8711538461538462</c:v>
                </c:pt>
                <c:pt idx="158">
                  <c:v>3.9350000000000005</c:v>
                </c:pt>
                <c:pt idx="159">
                  <c:v>3.9988461538461539</c:v>
                </c:pt>
                <c:pt idx="160">
                  <c:v>1.5088461538461539</c:v>
                </c:pt>
                <c:pt idx="161">
                  <c:v>1.5726923076923078</c:v>
                </c:pt>
                <c:pt idx="162">
                  <c:v>1.6365384615384617</c:v>
                </c:pt>
                <c:pt idx="163">
                  <c:v>1.7003846153846154</c:v>
                </c:pt>
                <c:pt idx="164">
                  <c:v>1.7642307692307693</c:v>
                </c:pt>
                <c:pt idx="165">
                  <c:v>1.8280769230769232</c:v>
                </c:pt>
                <c:pt idx="166">
                  <c:v>1.891923076923077</c:v>
                </c:pt>
                <c:pt idx="167">
                  <c:v>1.9557692307692309</c:v>
                </c:pt>
                <c:pt idx="168">
                  <c:v>2.0196153846153848</c:v>
                </c:pt>
                <c:pt idx="169">
                  <c:v>2.0834615384615387</c:v>
                </c:pt>
                <c:pt idx="170">
                  <c:v>2.1473076923076926</c:v>
                </c:pt>
                <c:pt idx="171">
                  <c:v>2.211153846153846</c:v>
                </c:pt>
                <c:pt idx="172">
                  <c:v>2.2750000000000004</c:v>
                </c:pt>
                <c:pt idx="173">
                  <c:v>2.3388461538461538</c:v>
                </c:pt>
                <c:pt idx="174">
                  <c:v>2.4026923076923077</c:v>
                </c:pt>
                <c:pt idx="175">
                  <c:v>2.4665384615384616</c:v>
                </c:pt>
                <c:pt idx="176">
                  <c:v>2.5303846153846159</c:v>
                </c:pt>
                <c:pt idx="177">
                  <c:v>2.5942307692307693</c:v>
                </c:pt>
                <c:pt idx="178">
                  <c:v>2.6580769230769237</c:v>
                </c:pt>
                <c:pt idx="179">
                  <c:v>2.7219230769230771</c:v>
                </c:pt>
                <c:pt idx="180">
                  <c:v>2.785769230769231</c:v>
                </c:pt>
                <c:pt idx="181">
                  <c:v>2.8496153846153849</c:v>
                </c:pt>
                <c:pt idx="182">
                  <c:v>2.9134615384615383</c:v>
                </c:pt>
                <c:pt idx="183">
                  <c:v>2.9773076923076927</c:v>
                </c:pt>
                <c:pt idx="184">
                  <c:v>3.0411538461538461</c:v>
                </c:pt>
                <c:pt idx="185">
                  <c:v>3.1050000000000004</c:v>
                </c:pt>
                <c:pt idx="186">
                  <c:v>3.1688461538461539</c:v>
                </c:pt>
                <c:pt idx="187">
                  <c:v>3.2326923076923082</c:v>
                </c:pt>
                <c:pt idx="188">
                  <c:v>3.2965384615384616</c:v>
                </c:pt>
                <c:pt idx="189">
                  <c:v>3.360384615384616</c:v>
                </c:pt>
                <c:pt idx="190">
                  <c:v>3.4242307692307694</c:v>
                </c:pt>
                <c:pt idx="191">
                  <c:v>3.4880769230769237</c:v>
                </c:pt>
                <c:pt idx="192">
                  <c:v>3.5519230769230772</c:v>
                </c:pt>
                <c:pt idx="193">
                  <c:v>3.6157692307692306</c:v>
                </c:pt>
                <c:pt idx="194">
                  <c:v>3.679615384615385</c:v>
                </c:pt>
                <c:pt idx="195">
                  <c:v>3.7434615384615384</c:v>
                </c:pt>
                <c:pt idx="196">
                  <c:v>3.8073076923076927</c:v>
                </c:pt>
                <c:pt idx="197">
                  <c:v>3.8711538461538462</c:v>
                </c:pt>
                <c:pt idx="198">
                  <c:v>3.9350000000000005</c:v>
                </c:pt>
                <c:pt idx="199">
                  <c:v>3.9988461538461539</c:v>
                </c:pt>
                <c:pt idx="200">
                  <c:v>1.5088461538461539</c:v>
                </c:pt>
                <c:pt idx="201">
                  <c:v>1.5726923076923078</c:v>
                </c:pt>
                <c:pt idx="202">
                  <c:v>1.6365384615384617</c:v>
                </c:pt>
                <c:pt idx="203">
                  <c:v>1.7003846153846154</c:v>
                </c:pt>
                <c:pt idx="204">
                  <c:v>1.7642307692307693</c:v>
                </c:pt>
                <c:pt idx="205">
                  <c:v>1.8280769230769232</c:v>
                </c:pt>
                <c:pt idx="206">
                  <c:v>1.891923076923077</c:v>
                </c:pt>
                <c:pt idx="207">
                  <c:v>1.9557692307692309</c:v>
                </c:pt>
                <c:pt idx="208">
                  <c:v>2.0196153846153848</c:v>
                </c:pt>
                <c:pt idx="209">
                  <c:v>2.0834615384615387</c:v>
                </c:pt>
                <c:pt idx="210">
                  <c:v>2.1473076923076926</c:v>
                </c:pt>
                <c:pt idx="211">
                  <c:v>2.211153846153846</c:v>
                </c:pt>
                <c:pt idx="212">
                  <c:v>2.2750000000000004</c:v>
                </c:pt>
                <c:pt idx="213">
                  <c:v>2.3388461538461538</c:v>
                </c:pt>
                <c:pt idx="214">
                  <c:v>2.4026923076923077</c:v>
                </c:pt>
                <c:pt idx="215">
                  <c:v>2.4665384615384616</c:v>
                </c:pt>
                <c:pt idx="216">
                  <c:v>2.5303846153846159</c:v>
                </c:pt>
                <c:pt idx="217">
                  <c:v>2.5942307692307693</c:v>
                </c:pt>
                <c:pt idx="218">
                  <c:v>2.6580769230769237</c:v>
                </c:pt>
                <c:pt idx="219">
                  <c:v>2.7219230769230771</c:v>
                </c:pt>
                <c:pt idx="220">
                  <c:v>2.785769230769231</c:v>
                </c:pt>
                <c:pt idx="221">
                  <c:v>2.8496153846153849</c:v>
                </c:pt>
                <c:pt idx="222">
                  <c:v>2.9134615384615383</c:v>
                </c:pt>
                <c:pt idx="223">
                  <c:v>2.9773076923076927</c:v>
                </c:pt>
                <c:pt idx="224">
                  <c:v>3.0411538461538461</c:v>
                </c:pt>
                <c:pt idx="225">
                  <c:v>3.1050000000000004</c:v>
                </c:pt>
                <c:pt idx="226">
                  <c:v>3.1688461538461539</c:v>
                </c:pt>
                <c:pt idx="227">
                  <c:v>3.2326923076923082</c:v>
                </c:pt>
                <c:pt idx="228">
                  <c:v>3.2965384615384616</c:v>
                </c:pt>
                <c:pt idx="229">
                  <c:v>3.360384615384616</c:v>
                </c:pt>
                <c:pt idx="230">
                  <c:v>3.4242307692307694</c:v>
                </c:pt>
                <c:pt idx="231">
                  <c:v>3.4880769230769237</c:v>
                </c:pt>
                <c:pt idx="232">
                  <c:v>3.5519230769230772</c:v>
                </c:pt>
                <c:pt idx="233">
                  <c:v>3.6157692307692306</c:v>
                </c:pt>
                <c:pt idx="234">
                  <c:v>3.679615384615385</c:v>
                </c:pt>
                <c:pt idx="235">
                  <c:v>3.7434615384615384</c:v>
                </c:pt>
                <c:pt idx="236">
                  <c:v>3.8073076923076927</c:v>
                </c:pt>
                <c:pt idx="237">
                  <c:v>3.8711538461538462</c:v>
                </c:pt>
                <c:pt idx="238">
                  <c:v>3.9350000000000005</c:v>
                </c:pt>
                <c:pt idx="239">
                  <c:v>3.9988461538461539</c:v>
                </c:pt>
                <c:pt idx="240">
                  <c:v>1.5088461538461539</c:v>
                </c:pt>
                <c:pt idx="241">
                  <c:v>1.5726923076923078</c:v>
                </c:pt>
                <c:pt idx="242">
                  <c:v>1.6365384615384617</c:v>
                </c:pt>
                <c:pt idx="243">
                  <c:v>1.7003846153846154</c:v>
                </c:pt>
                <c:pt idx="244">
                  <c:v>1.7642307692307693</c:v>
                </c:pt>
                <c:pt idx="245">
                  <c:v>1.8280769230769232</c:v>
                </c:pt>
                <c:pt idx="246">
                  <c:v>1.891923076923077</c:v>
                </c:pt>
                <c:pt idx="247">
                  <c:v>1.9557692307692309</c:v>
                </c:pt>
                <c:pt idx="248">
                  <c:v>2.0196153846153848</c:v>
                </c:pt>
                <c:pt idx="249">
                  <c:v>2.0834615384615387</c:v>
                </c:pt>
                <c:pt idx="250">
                  <c:v>2.1473076923076926</c:v>
                </c:pt>
                <c:pt idx="251">
                  <c:v>2.211153846153846</c:v>
                </c:pt>
                <c:pt idx="252">
                  <c:v>2.2750000000000004</c:v>
                </c:pt>
                <c:pt idx="253">
                  <c:v>2.3388461538461538</c:v>
                </c:pt>
                <c:pt idx="254">
                  <c:v>2.4026923076923077</c:v>
                </c:pt>
                <c:pt idx="255">
                  <c:v>2.4665384615384616</c:v>
                </c:pt>
                <c:pt idx="256">
                  <c:v>2.5303846153846159</c:v>
                </c:pt>
                <c:pt idx="257">
                  <c:v>2.5942307692307693</c:v>
                </c:pt>
                <c:pt idx="258">
                  <c:v>2.6580769230769237</c:v>
                </c:pt>
                <c:pt idx="259">
                  <c:v>2.7219230769230771</c:v>
                </c:pt>
                <c:pt idx="260">
                  <c:v>2.785769230769231</c:v>
                </c:pt>
                <c:pt idx="261">
                  <c:v>2.8496153846153849</c:v>
                </c:pt>
                <c:pt idx="262">
                  <c:v>2.9134615384615383</c:v>
                </c:pt>
                <c:pt idx="263">
                  <c:v>2.9773076923076927</c:v>
                </c:pt>
                <c:pt idx="264">
                  <c:v>3.0411538461538461</c:v>
                </c:pt>
                <c:pt idx="265">
                  <c:v>3.1050000000000004</c:v>
                </c:pt>
                <c:pt idx="266">
                  <c:v>3.1688461538461539</c:v>
                </c:pt>
                <c:pt idx="267">
                  <c:v>3.2326923076923082</c:v>
                </c:pt>
                <c:pt idx="268">
                  <c:v>3.2965384615384616</c:v>
                </c:pt>
                <c:pt idx="269">
                  <c:v>3.360384615384616</c:v>
                </c:pt>
                <c:pt idx="270">
                  <c:v>3.4242307692307694</c:v>
                </c:pt>
                <c:pt idx="271">
                  <c:v>3.4880769230769237</c:v>
                </c:pt>
                <c:pt idx="272">
                  <c:v>3.5519230769230772</c:v>
                </c:pt>
                <c:pt idx="273">
                  <c:v>3.6157692307692306</c:v>
                </c:pt>
                <c:pt idx="274">
                  <c:v>3.679615384615385</c:v>
                </c:pt>
                <c:pt idx="275">
                  <c:v>3.7434615384615384</c:v>
                </c:pt>
                <c:pt idx="276">
                  <c:v>3.8073076923076927</c:v>
                </c:pt>
                <c:pt idx="277">
                  <c:v>3.8711538461538462</c:v>
                </c:pt>
                <c:pt idx="278">
                  <c:v>3.9350000000000005</c:v>
                </c:pt>
                <c:pt idx="279">
                  <c:v>3.9988461538461539</c:v>
                </c:pt>
                <c:pt idx="280">
                  <c:v>1.5088461538461539</c:v>
                </c:pt>
                <c:pt idx="281">
                  <c:v>1.5726923076923078</c:v>
                </c:pt>
                <c:pt idx="282">
                  <c:v>1.6365384615384617</c:v>
                </c:pt>
                <c:pt idx="283">
                  <c:v>1.7003846153846154</c:v>
                </c:pt>
                <c:pt idx="284">
                  <c:v>1.7642307692307693</c:v>
                </c:pt>
                <c:pt idx="285">
                  <c:v>1.8280769230769232</c:v>
                </c:pt>
                <c:pt idx="286">
                  <c:v>1.891923076923077</c:v>
                </c:pt>
                <c:pt idx="287">
                  <c:v>1.9557692307692309</c:v>
                </c:pt>
                <c:pt idx="288">
                  <c:v>2.0196153846153848</c:v>
                </c:pt>
                <c:pt idx="289">
                  <c:v>2.0834615384615387</c:v>
                </c:pt>
                <c:pt idx="290">
                  <c:v>2.1473076923076926</c:v>
                </c:pt>
                <c:pt idx="291">
                  <c:v>2.211153846153846</c:v>
                </c:pt>
                <c:pt idx="292">
                  <c:v>2.2750000000000004</c:v>
                </c:pt>
                <c:pt idx="293">
                  <c:v>2.3388461538461538</c:v>
                </c:pt>
                <c:pt idx="294">
                  <c:v>2.4026923076923077</c:v>
                </c:pt>
                <c:pt idx="295">
                  <c:v>2.4665384615384616</c:v>
                </c:pt>
                <c:pt idx="296">
                  <c:v>2.5303846153846159</c:v>
                </c:pt>
                <c:pt idx="297">
                  <c:v>2.5942307692307693</c:v>
                </c:pt>
                <c:pt idx="298">
                  <c:v>2.6580769230769237</c:v>
                </c:pt>
                <c:pt idx="299">
                  <c:v>2.7219230769230771</c:v>
                </c:pt>
                <c:pt idx="300">
                  <c:v>2.785769230769231</c:v>
                </c:pt>
                <c:pt idx="301">
                  <c:v>2.8496153846153849</c:v>
                </c:pt>
                <c:pt idx="302">
                  <c:v>2.9134615384615383</c:v>
                </c:pt>
                <c:pt idx="303">
                  <c:v>2.9773076923076927</c:v>
                </c:pt>
                <c:pt idx="304">
                  <c:v>3.0411538461538461</c:v>
                </c:pt>
                <c:pt idx="305">
                  <c:v>3.1050000000000004</c:v>
                </c:pt>
                <c:pt idx="306">
                  <c:v>3.1688461538461539</c:v>
                </c:pt>
                <c:pt idx="307">
                  <c:v>3.2326923076923082</c:v>
                </c:pt>
                <c:pt idx="308">
                  <c:v>3.2965384615384616</c:v>
                </c:pt>
                <c:pt idx="309">
                  <c:v>3.360384615384616</c:v>
                </c:pt>
                <c:pt idx="310">
                  <c:v>3.4242307692307694</c:v>
                </c:pt>
                <c:pt idx="311">
                  <c:v>3.4880769230769237</c:v>
                </c:pt>
                <c:pt idx="312">
                  <c:v>3.5519230769230772</c:v>
                </c:pt>
                <c:pt idx="313">
                  <c:v>3.6157692307692306</c:v>
                </c:pt>
                <c:pt idx="314">
                  <c:v>3.679615384615385</c:v>
                </c:pt>
                <c:pt idx="315">
                  <c:v>3.7434615384615384</c:v>
                </c:pt>
                <c:pt idx="316">
                  <c:v>3.8073076923076927</c:v>
                </c:pt>
                <c:pt idx="317">
                  <c:v>3.8711538461538462</c:v>
                </c:pt>
                <c:pt idx="318">
                  <c:v>3.9350000000000005</c:v>
                </c:pt>
                <c:pt idx="319">
                  <c:v>3.9988461538461539</c:v>
                </c:pt>
                <c:pt idx="320">
                  <c:v>1.5088461538461539</c:v>
                </c:pt>
                <c:pt idx="321">
                  <c:v>1.5726923076923078</c:v>
                </c:pt>
                <c:pt idx="322">
                  <c:v>1.6365384615384617</c:v>
                </c:pt>
                <c:pt idx="323">
                  <c:v>1.7003846153846154</c:v>
                </c:pt>
                <c:pt idx="324">
                  <c:v>1.7642307692307693</c:v>
                </c:pt>
                <c:pt idx="325">
                  <c:v>1.8280769230769232</c:v>
                </c:pt>
                <c:pt idx="326">
                  <c:v>1.891923076923077</c:v>
                </c:pt>
                <c:pt idx="327">
                  <c:v>1.9557692307692309</c:v>
                </c:pt>
                <c:pt idx="328">
                  <c:v>2.0196153846153848</c:v>
                </c:pt>
                <c:pt idx="329">
                  <c:v>2.0834615384615387</c:v>
                </c:pt>
                <c:pt idx="330">
                  <c:v>2.1473076923076926</c:v>
                </c:pt>
                <c:pt idx="331">
                  <c:v>2.211153846153846</c:v>
                </c:pt>
                <c:pt idx="332">
                  <c:v>2.2750000000000004</c:v>
                </c:pt>
                <c:pt idx="333">
                  <c:v>2.3388461538461538</c:v>
                </c:pt>
                <c:pt idx="334">
                  <c:v>2.4026923076923077</c:v>
                </c:pt>
                <c:pt idx="335">
                  <c:v>2.4665384615384616</c:v>
                </c:pt>
                <c:pt idx="336">
                  <c:v>2.5303846153846159</c:v>
                </c:pt>
                <c:pt idx="337">
                  <c:v>2.5942307692307693</c:v>
                </c:pt>
                <c:pt idx="338">
                  <c:v>2.6580769230769237</c:v>
                </c:pt>
                <c:pt idx="339">
                  <c:v>2.7219230769230771</c:v>
                </c:pt>
                <c:pt idx="340">
                  <c:v>2.785769230769231</c:v>
                </c:pt>
                <c:pt idx="341">
                  <c:v>2.8496153846153849</c:v>
                </c:pt>
                <c:pt idx="342">
                  <c:v>2.9134615384615383</c:v>
                </c:pt>
                <c:pt idx="343">
                  <c:v>2.9773076923076927</c:v>
                </c:pt>
                <c:pt idx="344">
                  <c:v>3.0411538461538461</c:v>
                </c:pt>
                <c:pt idx="345">
                  <c:v>3.1050000000000004</c:v>
                </c:pt>
                <c:pt idx="346">
                  <c:v>3.1688461538461539</c:v>
                </c:pt>
                <c:pt idx="347">
                  <c:v>3.2326923076923082</c:v>
                </c:pt>
                <c:pt idx="348">
                  <c:v>3.2965384615384616</c:v>
                </c:pt>
                <c:pt idx="349">
                  <c:v>3.360384615384616</c:v>
                </c:pt>
                <c:pt idx="350">
                  <c:v>3.4242307692307694</c:v>
                </c:pt>
                <c:pt idx="351">
                  <c:v>3.4880769230769237</c:v>
                </c:pt>
                <c:pt idx="352">
                  <c:v>3.5519230769230772</c:v>
                </c:pt>
                <c:pt idx="353">
                  <c:v>3.6157692307692306</c:v>
                </c:pt>
                <c:pt idx="354">
                  <c:v>3.679615384615385</c:v>
                </c:pt>
                <c:pt idx="355">
                  <c:v>3.7434615384615384</c:v>
                </c:pt>
                <c:pt idx="356">
                  <c:v>3.8073076923076927</c:v>
                </c:pt>
                <c:pt idx="357">
                  <c:v>3.8711538461538462</c:v>
                </c:pt>
                <c:pt idx="358">
                  <c:v>3.9350000000000005</c:v>
                </c:pt>
                <c:pt idx="359">
                  <c:v>3.9988461538461539</c:v>
                </c:pt>
                <c:pt idx="360">
                  <c:v>1.5088461538461539</c:v>
                </c:pt>
                <c:pt idx="361">
                  <c:v>1.5726923076923078</c:v>
                </c:pt>
                <c:pt idx="362">
                  <c:v>1.6365384615384617</c:v>
                </c:pt>
                <c:pt idx="363">
                  <c:v>1.7003846153846154</c:v>
                </c:pt>
                <c:pt idx="364">
                  <c:v>1.7642307692307693</c:v>
                </c:pt>
                <c:pt idx="365">
                  <c:v>1.8280769230769232</c:v>
                </c:pt>
                <c:pt idx="366">
                  <c:v>1.891923076923077</c:v>
                </c:pt>
                <c:pt idx="367">
                  <c:v>1.9557692307692309</c:v>
                </c:pt>
                <c:pt idx="368">
                  <c:v>2.0196153846153848</c:v>
                </c:pt>
                <c:pt idx="369">
                  <c:v>2.0834615384615387</c:v>
                </c:pt>
                <c:pt idx="370">
                  <c:v>2.1473076923076926</c:v>
                </c:pt>
                <c:pt idx="371">
                  <c:v>2.211153846153846</c:v>
                </c:pt>
                <c:pt idx="372">
                  <c:v>2.2750000000000004</c:v>
                </c:pt>
                <c:pt idx="373">
                  <c:v>2.3388461538461538</c:v>
                </c:pt>
                <c:pt idx="374">
                  <c:v>2.4026923076923077</c:v>
                </c:pt>
                <c:pt idx="375">
                  <c:v>2.4665384615384616</c:v>
                </c:pt>
                <c:pt idx="376">
                  <c:v>2.5303846153846159</c:v>
                </c:pt>
                <c:pt idx="377">
                  <c:v>2.5942307692307693</c:v>
                </c:pt>
                <c:pt idx="378">
                  <c:v>2.6580769230769237</c:v>
                </c:pt>
                <c:pt idx="379">
                  <c:v>2.7219230769230771</c:v>
                </c:pt>
                <c:pt idx="380">
                  <c:v>2.785769230769231</c:v>
                </c:pt>
                <c:pt idx="381">
                  <c:v>2.8496153846153849</c:v>
                </c:pt>
                <c:pt idx="382">
                  <c:v>2.9134615384615383</c:v>
                </c:pt>
                <c:pt idx="383">
                  <c:v>2.9773076923076927</c:v>
                </c:pt>
                <c:pt idx="384">
                  <c:v>3.0411538461538461</c:v>
                </c:pt>
                <c:pt idx="385">
                  <c:v>3.1050000000000004</c:v>
                </c:pt>
                <c:pt idx="386">
                  <c:v>3.1688461538461539</c:v>
                </c:pt>
                <c:pt idx="387">
                  <c:v>3.2326923076923082</c:v>
                </c:pt>
                <c:pt idx="388">
                  <c:v>3.2965384615384616</c:v>
                </c:pt>
                <c:pt idx="389">
                  <c:v>3.360384615384616</c:v>
                </c:pt>
                <c:pt idx="390">
                  <c:v>3.4242307692307694</c:v>
                </c:pt>
                <c:pt idx="391">
                  <c:v>3.4880769230769237</c:v>
                </c:pt>
                <c:pt idx="392">
                  <c:v>3.5519230769230772</c:v>
                </c:pt>
                <c:pt idx="393">
                  <c:v>3.6157692307692306</c:v>
                </c:pt>
                <c:pt idx="394">
                  <c:v>3.679615384615385</c:v>
                </c:pt>
                <c:pt idx="395">
                  <c:v>3.7434615384615384</c:v>
                </c:pt>
                <c:pt idx="396">
                  <c:v>3.8073076923076927</c:v>
                </c:pt>
                <c:pt idx="397">
                  <c:v>3.8711538461538462</c:v>
                </c:pt>
                <c:pt idx="398">
                  <c:v>3.9350000000000005</c:v>
                </c:pt>
                <c:pt idx="399">
                  <c:v>3.9988461538461539</c:v>
                </c:pt>
                <c:pt idx="400">
                  <c:v>1.5088461538461539</c:v>
                </c:pt>
                <c:pt idx="401">
                  <c:v>1.5726923076923078</c:v>
                </c:pt>
                <c:pt idx="402">
                  <c:v>1.6365384615384617</c:v>
                </c:pt>
                <c:pt idx="403">
                  <c:v>1.7003846153846154</c:v>
                </c:pt>
                <c:pt idx="404">
                  <c:v>1.7642307692307693</c:v>
                </c:pt>
                <c:pt idx="405">
                  <c:v>1.8280769230769232</c:v>
                </c:pt>
                <c:pt idx="406">
                  <c:v>1.891923076923077</c:v>
                </c:pt>
                <c:pt idx="407">
                  <c:v>1.9557692307692309</c:v>
                </c:pt>
                <c:pt idx="408">
                  <c:v>2.0196153846153848</c:v>
                </c:pt>
                <c:pt idx="409">
                  <c:v>2.0834615384615387</c:v>
                </c:pt>
                <c:pt idx="410">
                  <c:v>2.1473076923076926</c:v>
                </c:pt>
                <c:pt idx="411">
                  <c:v>2.211153846153846</c:v>
                </c:pt>
                <c:pt idx="412">
                  <c:v>2.2750000000000004</c:v>
                </c:pt>
                <c:pt idx="413">
                  <c:v>2.3388461538461538</c:v>
                </c:pt>
                <c:pt idx="414">
                  <c:v>2.4026923076923077</c:v>
                </c:pt>
                <c:pt idx="415">
                  <c:v>2.4665384615384616</c:v>
                </c:pt>
                <c:pt idx="416">
                  <c:v>2.5303846153846159</c:v>
                </c:pt>
                <c:pt idx="417">
                  <c:v>2.5942307692307693</c:v>
                </c:pt>
                <c:pt idx="418">
                  <c:v>2.6580769230769237</c:v>
                </c:pt>
                <c:pt idx="419">
                  <c:v>2.7219230769230771</c:v>
                </c:pt>
                <c:pt idx="420">
                  <c:v>2.785769230769231</c:v>
                </c:pt>
                <c:pt idx="421">
                  <c:v>2.8496153846153849</c:v>
                </c:pt>
                <c:pt idx="422">
                  <c:v>2.9134615384615383</c:v>
                </c:pt>
                <c:pt idx="423">
                  <c:v>2.9773076923076927</c:v>
                </c:pt>
                <c:pt idx="424">
                  <c:v>3.0411538461538461</c:v>
                </c:pt>
                <c:pt idx="425">
                  <c:v>3.1050000000000004</c:v>
                </c:pt>
                <c:pt idx="426">
                  <c:v>3.1688461538461539</c:v>
                </c:pt>
                <c:pt idx="427">
                  <c:v>3.2326923076923082</c:v>
                </c:pt>
                <c:pt idx="428">
                  <c:v>3.2965384615384616</c:v>
                </c:pt>
                <c:pt idx="429">
                  <c:v>3.360384615384616</c:v>
                </c:pt>
                <c:pt idx="430">
                  <c:v>3.4242307692307694</c:v>
                </c:pt>
                <c:pt idx="431">
                  <c:v>3.4880769230769237</c:v>
                </c:pt>
                <c:pt idx="432">
                  <c:v>3.5519230769230772</c:v>
                </c:pt>
                <c:pt idx="433">
                  <c:v>3.6157692307692306</c:v>
                </c:pt>
                <c:pt idx="434">
                  <c:v>3.679615384615385</c:v>
                </c:pt>
                <c:pt idx="435">
                  <c:v>3.7434615384615384</c:v>
                </c:pt>
                <c:pt idx="436">
                  <c:v>3.8073076923076927</c:v>
                </c:pt>
                <c:pt idx="437">
                  <c:v>3.8711538461538462</c:v>
                </c:pt>
                <c:pt idx="438">
                  <c:v>3.9350000000000005</c:v>
                </c:pt>
                <c:pt idx="439">
                  <c:v>3.9988461538461539</c:v>
                </c:pt>
                <c:pt idx="440">
                  <c:v>1.5088461538461539</c:v>
                </c:pt>
                <c:pt idx="441">
                  <c:v>1.5726923076923078</c:v>
                </c:pt>
                <c:pt idx="442">
                  <c:v>1.6365384615384617</c:v>
                </c:pt>
                <c:pt idx="443">
                  <c:v>1.7003846153846154</c:v>
                </c:pt>
                <c:pt idx="444">
                  <c:v>1.7642307692307693</c:v>
                </c:pt>
                <c:pt idx="445">
                  <c:v>1.8280769230769232</c:v>
                </c:pt>
                <c:pt idx="446">
                  <c:v>1.891923076923077</c:v>
                </c:pt>
                <c:pt idx="447">
                  <c:v>1.9557692307692309</c:v>
                </c:pt>
                <c:pt idx="448">
                  <c:v>2.0196153846153848</c:v>
                </c:pt>
                <c:pt idx="449">
                  <c:v>2.0834615384615387</c:v>
                </c:pt>
                <c:pt idx="450">
                  <c:v>2.1473076923076926</c:v>
                </c:pt>
                <c:pt idx="451">
                  <c:v>2.211153846153846</c:v>
                </c:pt>
                <c:pt idx="452">
                  <c:v>2.2750000000000004</c:v>
                </c:pt>
                <c:pt idx="453">
                  <c:v>2.3388461538461538</c:v>
                </c:pt>
                <c:pt idx="454">
                  <c:v>2.4026923076923077</c:v>
                </c:pt>
                <c:pt idx="455">
                  <c:v>2.4665384615384616</c:v>
                </c:pt>
                <c:pt idx="456">
                  <c:v>2.5303846153846159</c:v>
                </c:pt>
                <c:pt idx="457">
                  <c:v>2.5942307692307693</c:v>
                </c:pt>
                <c:pt idx="458">
                  <c:v>2.6580769230769237</c:v>
                </c:pt>
                <c:pt idx="459">
                  <c:v>2.7219230769230771</c:v>
                </c:pt>
                <c:pt idx="460">
                  <c:v>2.785769230769231</c:v>
                </c:pt>
                <c:pt idx="461">
                  <c:v>2.8496153846153849</c:v>
                </c:pt>
                <c:pt idx="462">
                  <c:v>2.9134615384615383</c:v>
                </c:pt>
                <c:pt idx="463">
                  <c:v>2.9773076923076927</c:v>
                </c:pt>
                <c:pt idx="464">
                  <c:v>3.0411538461538461</c:v>
                </c:pt>
                <c:pt idx="465">
                  <c:v>3.1050000000000004</c:v>
                </c:pt>
                <c:pt idx="466">
                  <c:v>3.1688461538461539</c:v>
                </c:pt>
                <c:pt idx="467">
                  <c:v>3.2326923076923082</c:v>
                </c:pt>
                <c:pt idx="468">
                  <c:v>3.2965384615384616</c:v>
                </c:pt>
                <c:pt idx="469">
                  <c:v>3.360384615384616</c:v>
                </c:pt>
                <c:pt idx="470">
                  <c:v>3.4242307692307694</c:v>
                </c:pt>
                <c:pt idx="471">
                  <c:v>3.4880769230769237</c:v>
                </c:pt>
                <c:pt idx="472">
                  <c:v>3.5519230769230772</c:v>
                </c:pt>
                <c:pt idx="473">
                  <c:v>3.6157692307692306</c:v>
                </c:pt>
                <c:pt idx="474">
                  <c:v>3.679615384615385</c:v>
                </c:pt>
                <c:pt idx="475">
                  <c:v>3.7434615384615384</c:v>
                </c:pt>
                <c:pt idx="476">
                  <c:v>3.8073076923076927</c:v>
                </c:pt>
                <c:pt idx="477">
                  <c:v>3.8711538461538462</c:v>
                </c:pt>
                <c:pt idx="478">
                  <c:v>3.9350000000000005</c:v>
                </c:pt>
                <c:pt idx="479">
                  <c:v>3.9988461538461539</c:v>
                </c:pt>
                <c:pt idx="480">
                  <c:v>1.5088461538461539</c:v>
                </c:pt>
                <c:pt idx="481">
                  <c:v>1.5726923076923078</c:v>
                </c:pt>
                <c:pt idx="482">
                  <c:v>1.6365384615384617</c:v>
                </c:pt>
                <c:pt idx="483">
                  <c:v>1.7003846153846154</c:v>
                </c:pt>
                <c:pt idx="484">
                  <c:v>1.7642307692307693</c:v>
                </c:pt>
                <c:pt idx="485">
                  <c:v>1.8280769230769232</c:v>
                </c:pt>
                <c:pt idx="486">
                  <c:v>1.891923076923077</c:v>
                </c:pt>
                <c:pt idx="487">
                  <c:v>1.9557692307692309</c:v>
                </c:pt>
                <c:pt idx="488">
                  <c:v>2.0196153846153848</c:v>
                </c:pt>
                <c:pt idx="489">
                  <c:v>2.0834615384615387</c:v>
                </c:pt>
                <c:pt idx="490">
                  <c:v>2.1473076923076926</c:v>
                </c:pt>
                <c:pt idx="491">
                  <c:v>2.211153846153846</c:v>
                </c:pt>
                <c:pt idx="492">
                  <c:v>2.2750000000000004</c:v>
                </c:pt>
                <c:pt idx="493">
                  <c:v>2.3388461538461538</c:v>
                </c:pt>
                <c:pt idx="494">
                  <c:v>2.4026923076923077</c:v>
                </c:pt>
                <c:pt idx="495">
                  <c:v>2.4665384615384616</c:v>
                </c:pt>
                <c:pt idx="496">
                  <c:v>2.5303846153846159</c:v>
                </c:pt>
                <c:pt idx="497">
                  <c:v>2.5942307692307693</c:v>
                </c:pt>
                <c:pt idx="498">
                  <c:v>2.6580769230769237</c:v>
                </c:pt>
                <c:pt idx="499">
                  <c:v>2.7219230769230771</c:v>
                </c:pt>
                <c:pt idx="500">
                  <c:v>2.785769230769231</c:v>
                </c:pt>
                <c:pt idx="501">
                  <c:v>2.8496153846153849</c:v>
                </c:pt>
                <c:pt idx="502">
                  <c:v>2.9134615384615383</c:v>
                </c:pt>
                <c:pt idx="503">
                  <c:v>2.9773076923076927</c:v>
                </c:pt>
                <c:pt idx="504">
                  <c:v>3.0411538461538461</c:v>
                </c:pt>
                <c:pt idx="505">
                  <c:v>3.1050000000000004</c:v>
                </c:pt>
                <c:pt idx="506">
                  <c:v>3.1688461538461539</c:v>
                </c:pt>
                <c:pt idx="507">
                  <c:v>3.2326923076923082</c:v>
                </c:pt>
                <c:pt idx="508">
                  <c:v>3.2965384615384616</c:v>
                </c:pt>
                <c:pt idx="509">
                  <c:v>3.360384615384616</c:v>
                </c:pt>
                <c:pt idx="510">
                  <c:v>3.4242307692307694</c:v>
                </c:pt>
                <c:pt idx="511">
                  <c:v>3.4880769230769237</c:v>
                </c:pt>
                <c:pt idx="512">
                  <c:v>3.5519230769230772</c:v>
                </c:pt>
                <c:pt idx="513">
                  <c:v>3.6157692307692306</c:v>
                </c:pt>
                <c:pt idx="514">
                  <c:v>3.679615384615385</c:v>
                </c:pt>
                <c:pt idx="515">
                  <c:v>3.7434615384615384</c:v>
                </c:pt>
                <c:pt idx="516">
                  <c:v>3.8073076923076927</c:v>
                </c:pt>
                <c:pt idx="517">
                  <c:v>3.8711538461538462</c:v>
                </c:pt>
                <c:pt idx="518">
                  <c:v>3.9350000000000005</c:v>
                </c:pt>
                <c:pt idx="519">
                  <c:v>3.9988461538461539</c:v>
                </c:pt>
                <c:pt idx="520">
                  <c:v>1.5088461538461539</c:v>
                </c:pt>
                <c:pt idx="521">
                  <c:v>1.5726923076923078</c:v>
                </c:pt>
                <c:pt idx="522">
                  <c:v>1.6365384615384617</c:v>
                </c:pt>
                <c:pt idx="523">
                  <c:v>1.7003846153846154</c:v>
                </c:pt>
                <c:pt idx="524">
                  <c:v>1.7642307692307693</c:v>
                </c:pt>
                <c:pt idx="525">
                  <c:v>1.8280769230769232</c:v>
                </c:pt>
                <c:pt idx="526">
                  <c:v>1.891923076923077</c:v>
                </c:pt>
                <c:pt idx="527">
                  <c:v>1.9557692307692309</c:v>
                </c:pt>
                <c:pt idx="528">
                  <c:v>2.0196153846153848</c:v>
                </c:pt>
                <c:pt idx="529">
                  <c:v>2.0834615384615387</c:v>
                </c:pt>
                <c:pt idx="530">
                  <c:v>2.1473076923076926</c:v>
                </c:pt>
                <c:pt idx="531">
                  <c:v>2.211153846153846</c:v>
                </c:pt>
                <c:pt idx="532">
                  <c:v>2.2750000000000004</c:v>
                </c:pt>
                <c:pt idx="533">
                  <c:v>2.3388461538461538</c:v>
                </c:pt>
                <c:pt idx="534">
                  <c:v>2.4026923076923077</c:v>
                </c:pt>
                <c:pt idx="535">
                  <c:v>2.4665384615384616</c:v>
                </c:pt>
                <c:pt idx="536">
                  <c:v>2.5303846153846159</c:v>
                </c:pt>
                <c:pt idx="537">
                  <c:v>2.5942307692307693</c:v>
                </c:pt>
                <c:pt idx="538">
                  <c:v>2.6580769230769237</c:v>
                </c:pt>
                <c:pt idx="539">
                  <c:v>2.7219230769230771</c:v>
                </c:pt>
                <c:pt idx="540">
                  <c:v>2.785769230769231</c:v>
                </c:pt>
                <c:pt idx="541">
                  <c:v>2.8496153846153849</c:v>
                </c:pt>
                <c:pt idx="542">
                  <c:v>2.9134615384615383</c:v>
                </c:pt>
                <c:pt idx="543">
                  <c:v>2.9773076923076927</c:v>
                </c:pt>
                <c:pt idx="544">
                  <c:v>3.0411538461538461</c:v>
                </c:pt>
                <c:pt idx="545">
                  <c:v>3.1050000000000004</c:v>
                </c:pt>
                <c:pt idx="546">
                  <c:v>3.1688461538461539</c:v>
                </c:pt>
                <c:pt idx="547">
                  <c:v>3.2326923076923082</c:v>
                </c:pt>
                <c:pt idx="548">
                  <c:v>3.2965384615384616</c:v>
                </c:pt>
                <c:pt idx="549">
                  <c:v>3.360384615384616</c:v>
                </c:pt>
                <c:pt idx="550">
                  <c:v>3.4242307692307694</c:v>
                </c:pt>
                <c:pt idx="551">
                  <c:v>3.4880769230769237</c:v>
                </c:pt>
                <c:pt idx="552">
                  <c:v>3.5519230769230772</c:v>
                </c:pt>
                <c:pt idx="553">
                  <c:v>3.6157692307692306</c:v>
                </c:pt>
                <c:pt idx="554">
                  <c:v>3.679615384615385</c:v>
                </c:pt>
                <c:pt idx="555">
                  <c:v>3.7434615384615384</c:v>
                </c:pt>
                <c:pt idx="556">
                  <c:v>3.8073076923076927</c:v>
                </c:pt>
                <c:pt idx="557">
                  <c:v>3.8711538461538462</c:v>
                </c:pt>
                <c:pt idx="558">
                  <c:v>3.9350000000000005</c:v>
                </c:pt>
                <c:pt idx="559">
                  <c:v>3.9988461538461539</c:v>
                </c:pt>
                <c:pt idx="560">
                  <c:v>1.5088461538461539</c:v>
                </c:pt>
                <c:pt idx="561">
                  <c:v>1.5726923076923078</c:v>
                </c:pt>
                <c:pt idx="562">
                  <c:v>1.6365384615384617</c:v>
                </c:pt>
                <c:pt idx="563">
                  <c:v>1.7003846153846154</c:v>
                </c:pt>
                <c:pt idx="564">
                  <c:v>1.7642307692307693</c:v>
                </c:pt>
                <c:pt idx="565">
                  <c:v>1.8280769230769232</c:v>
                </c:pt>
                <c:pt idx="566">
                  <c:v>1.891923076923077</c:v>
                </c:pt>
                <c:pt idx="567">
                  <c:v>1.9557692307692309</c:v>
                </c:pt>
                <c:pt idx="568">
                  <c:v>2.0196153846153848</c:v>
                </c:pt>
                <c:pt idx="569">
                  <c:v>2.0834615384615387</c:v>
                </c:pt>
                <c:pt idx="570">
                  <c:v>2.1473076923076926</c:v>
                </c:pt>
                <c:pt idx="571">
                  <c:v>2.211153846153846</c:v>
                </c:pt>
                <c:pt idx="572">
                  <c:v>2.2750000000000004</c:v>
                </c:pt>
                <c:pt idx="573">
                  <c:v>2.3388461538461538</c:v>
                </c:pt>
                <c:pt idx="574">
                  <c:v>2.4026923076923077</c:v>
                </c:pt>
                <c:pt idx="575">
                  <c:v>2.4665384615384616</c:v>
                </c:pt>
                <c:pt idx="576">
                  <c:v>2.5303846153846159</c:v>
                </c:pt>
                <c:pt idx="577">
                  <c:v>2.5942307692307693</c:v>
                </c:pt>
                <c:pt idx="578">
                  <c:v>2.6580769230769237</c:v>
                </c:pt>
                <c:pt idx="579">
                  <c:v>2.7219230769230771</c:v>
                </c:pt>
                <c:pt idx="580">
                  <c:v>2.785769230769231</c:v>
                </c:pt>
                <c:pt idx="581">
                  <c:v>2.8496153846153849</c:v>
                </c:pt>
                <c:pt idx="582">
                  <c:v>2.9134615384615383</c:v>
                </c:pt>
                <c:pt idx="583">
                  <c:v>2.9773076923076927</c:v>
                </c:pt>
                <c:pt idx="584">
                  <c:v>3.0411538461538461</c:v>
                </c:pt>
                <c:pt idx="585">
                  <c:v>3.1050000000000004</c:v>
                </c:pt>
                <c:pt idx="586">
                  <c:v>3.1688461538461539</c:v>
                </c:pt>
                <c:pt idx="587">
                  <c:v>3.2326923076923082</c:v>
                </c:pt>
                <c:pt idx="588">
                  <c:v>3.2965384615384616</c:v>
                </c:pt>
                <c:pt idx="589">
                  <c:v>3.360384615384616</c:v>
                </c:pt>
                <c:pt idx="590">
                  <c:v>3.4242307692307694</c:v>
                </c:pt>
                <c:pt idx="591">
                  <c:v>3.4880769230769237</c:v>
                </c:pt>
                <c:pt idx="592">
                  <c:v>3.5519230769230772</c:v>
                </c:pt>
                <c:pt idx="593">
                  <c:v>3.6157692307692306</c:v>
                </c:pt>
                <c:pt idx="594">
                  <c:v>3.679615384615385</c:v>
                </c:pt>
                <c:pt idx="595">
                  <c:v>3.7434615384615384</c:v>
                </c:pt>
                <c:pt idx="596">
                  <c:v>3.8073076923076927</c:v>
                </c:pt>
                <c:pt idx="597">
                  <c:v>3.8711538461538462</c:v>
                </c:pt>
                <c:pt idx="598">
                  <c:v>3.9350000000000005</c:v>
                </c:pt>
                <c:pt idx="599">
                  <c:v>3.9988461538461539</c:v>
                </c:pt>
                <c:pt idx="600">
                  <c:v>1.5088461538461539</c:v>
                </c:pt>
                <c:pt idx="601">
                  <c:v>1.5726923076923078</c:v>
                </c:pt>
                <c:pt idx="602">
                  <c:v>1.6365384615384617</c:v>
                </c:pt>
                <c:pt idx="603">
                  <c:v>1.7003846153846154</c:v>
                </c:pt>
                <c:pt idx="604">
                  <c:v>1.7642307692307693</c:v>
                </c:pt>
                <c:pt idx="605">
                  <c:v>1.8280769230769232</c:v>
                </c:pt>
                <c:pt idx="606">
                  <c:v>1.891923076923077</c:v>
                </c:pt>
                <c:pt idx="607">
                  <c:v>1.9557692307692309</c:v>
                </c:pt>
                <c:pt idx="608">
                  <c:v>2.0196153846153848</c:v>
                </c:pt>
                <c:pt idx="609">
                  <c:v>2.0834615384615387</c:v>
                </c:pt>
                <c:pt idx="610">
                  <c:v>2.1473076923076926</c:v>
                </c:pt>
                <c:pt idx="611">
                  <c:v>2.211153846153846</c:v>
                </c:pt>
                <c:pt idx="612">
                  <c:v>2.2750000000000004</c:v>
                </c:pt>
                <c:pt idx="613">
                  <c:v>2.3388461538461538</c:v>
                </c:pt>
                <c:pt idx="614">
                  <c:v>2.4026923076923077</c:v>
                </c:pt>
                <c:pt idx="615">
                  <c:v>2.4665384615384616</c:v>
                </c:pt>
                <c:pt idx="616">
                  <c:v>2.5303846153846159</c:v>
                </c:pt>
                <c:pt idx="617">
                  <c:v>2.5942307692307693</c:v>
                </c:pt>
                <c:pt idx="618">
                  <c:v>2.6580769230769237</c:v>
                </c:pt>
                <c:pt idx="619">
                  <c:v>2.7219230769230771</c:v>
                </c:pt>
                <c:pt idx="620">
                  <c:v>2.785769230769231</c:v>
                </c:pt>
                <c:pt idx="621">
                  <c:v>2.8496153846153849</c:v>
                </c:pt>
                <c:pt idx="622">
                  <c:v>2.9134615384615383</c:v>
                </c:pt>
                <c:pt idx="623">
                  <c:v>2.9773076923076927</c:v>
                </c:pt>
                <c:pt idx="624">
                  <c:v>3.0411538461538461</c:v>
                </c:pt>
                <c:pt idx="625">
                  <c:v>3.1050000000000004</c:v>
                </c:pt>
                <c:pt idx="626">
                  <c:v>3.1688461538461539</c:v>
                </c:pt>
                <c:pt idx="627">
                  <c:v>3.2326923076923082</c:v>
                </c:pt>
                <c:pt idx="628">
                  <c:v>3.2965384615384616</c:v>
                </c:pt>
                <c:pt idx="629">
                  <c:v>3.360384615384616</c:v>
                </c:pt>
                <c:pt idx="630">
                  <c:v>3.4242307692307694</c:v>
                </c:pt>
                <c:pt idx="631">
                  <c:v>3.4880769230769237</c:v>
                </c:pt>
                <c:pt idx="632">
                  <c:v>3.5519230769230772</c:v>
                </c:pt>
                <c:pt idx="633">
                  <c:v>3.6157692307692306</c:v>
                </c:pt>
                <c:pt idx="634">
                  <c:v>3.679615384615385</c:v>
                </c:pt>
                <c:pt idx="635">
                  <c:v>3.7434615384615384</c:v>
                </c:pt>
                <c:pt idx="636">
                  <c:v>3.8073076923076927</c:v>
                </c:pt>
                <c:pt idx="637">
                  <c:v>3.8711538461538462</c:v>
                </c:pt>
                <c:pt idx="638">
                  <c:v>3.9350000000000005</c:v>
                </c:pt>
                <c:pt idx="639">
                  <c:v>3.9988461538461539</c:v>
                </c:pt>
                <c:pt idx="640">
                  <c:v>1.5088461538461539</c:v>
                </c:pt>
                <c:pt idx="641">
                  <c:v>1.5726923076923078</c:v>
                </c:pt>
                <c:pt idx="642">
                  <c:v>1.6365384615384617</c:v>
                </c:pt>
                <c:pt idx="643">
                  <c:v>1.7003846153846154</c:v>
                </c:pt>
                <c:pt idx="644">
                  <c:v>1.7642307692307693</c:v>
                </c:pt>
                <c:pt idx="645">
                  <c:v>1.8280769230769232</c:v>
                </c:pt>
                <c:pt idx="646">
                  <c:v>1.891923076923077</c:v>
                </c:pt>
                <c:pt idx="647">
                  <c:v>1.9557692307692309</c:v>
                </c:pt>
                <c:pt idx="648">
                  <c:v>2.0196153846153848</c:v>
                </c:pt>
                <c:pt idx="649">
                  <c:v>2.0834615384615387</c:v>
                </c:pt>
                <c:pt idx="650">
                  <c:v>2.1473076923076926</c:v>
                </c:pt>
                <c:pt idx="651">
                  <c:v>2.211153846153846</c:v>
                </c:pt>
                <c:pt idx="652">
                  <c:v>2.2750000000000004</c:v>
                </c:pt>
                <c:pt idx="653">
                  <c:v>2.3388461538461538</c:v>
                </c:pt>
                <c:pt idx="654">
                  <c:v>2.4026923076923077</c:v>
                </c:pt>
                <c:pt idx="655">
                  <c:v>2.4665384615384616</c:v>
                </c:pt>
                <c:pt idx="656">
                  <c:v>2.5303846153846159</c:v>
                </c:pt>
                <c:pt idx="657">
                  <c:v>2.5942307692307693</c:v>
                </c:pt>
                <c:pt idx="658">
                  <c:v>2.6580769230769237</c:v>
                </c:pt>
                <c:pt idx="659">
                  <c:v>2.7219230769230771</c:v>
                </c:pt>
                <c:pt idx="660">
                  <c:v>2.785769230769231</c:v>
                </c:pt>
                <c:pt idx="661">
                  <c:v>2.8496153846153849</c:v>
                </c:pt>
                <c:pt idx="662">
                  <c:v>2.9134615384615383</c:v>
                </c:pt>
                <c:pt idx="663">
                  <c:v>2.9773076923076927</c:v>
                </c:pt>
                <c:pt idx="664">
                  <c:v>3.0411538461538461</c:v>
                </c:pt>
                <c:pt idx="665">
                  <c:v>3.1050000000000004</c:v>
                </c:pt>
                <c:pt idx="666">
                  <c:v>3.1688461538461539</c:v>
                </c:pt>
                <c:pt idx="667">
                  <c:v>3.2326923076923082</c:v>
                </c:pt>
                <c:pt idx="668">
                  <c:v>3.2965384615384616</c:v>
                </c:pt>
                <c:pt idx="669">
                  <c:v>3.360384615384616</c:v>
                </c:pt>
                <c:pt idx="670">
                  <c:v>3.4242307692307694</c:v>
                </c:pt>
                <c:pt idx="671">
                  <c:v>3.4880769230769237</c:v>
                </c:pt>
                <c:pt idx="672">
                  <c:v>3.5519230769230772</c:v>
                </c:pt>
                <c:pt idx="673">
                  <c:v>3.6157692307692306</c:v>
                </c:pt>
                <c:pt idx="674">
                  <c:v>3.679615384615385</c:v>
                </c:pt>
                <c:pt idx="675">
                  <c:v>3.7434615384615384</c:v>
                </c:pt>
                <c:pt idx="676">
                  <c:v>3.8073076923076927</c:v>
                </c:pt>
                <c:pt idx="677">
                  <c:v>3.8711538461538462</c:v>
                </c:pt>
                <c:pt idx="678">
                  <c:v>3.9350000000000005</c:v>
                </c:pt>
                <c:pt idx="679">
                  <c:v>3.9988461538461539</c:v>
                </c:pt>
                <c:pt idx="680">
                  <c:v>1.5088461538461539</c:v>
                </c:pt>
                <c:pt idx="681">
                  <c:v>1.5726923076923078</c:v>
                </c:pt>
                <c:pt idx="682">
                  <c:v>1.6365384615384617</c:v>
                </c:pt>
                <c:pt idx="683">
                  <c:v>1.7003846153846154</c:v>
                </c:pt>
                <c:pt idx="684">
                  <c:v>1.7642307692307693</c:v>
                </c:pt>
                <c:pt idx="685">
                  <c:v>1.8280769230769232</c:v>
                </c:pt>
                <c:pt idx="686">
                  <c:v>1.891923076923077</c:v>
                </c:pt>
                <c:pt idx="687">
                  <c:v>1.9557692307692309</c:v>
                </c:pt>
                <c:pt idx="688">
                  <c:v>2.0196153846153848</c:v>
                </c:pt>
                <c:pt idx="689">
                  <c:v>2.0834615384615387</c:v>
                </c:pt>
                <c:pt idx="690">
                  <c:v>2.1473076923076926</c:v>
                </c:pt>
                <c:pt idx="691">
                  <c:v>2.211153846153846</c:v>
                </c:pt>
                <c:pt idx="692">
                  <c:v>2.2750000000000004</c:v>
                </c:pt>
                <c:pt idx="693">
                  <c:v>2.3388461538461538</c:v>
                </c:pt>
                <c:pt idx="694">
                  <c:v>2.4026923076923077</c:v>
                </c:pt>
                <c:pt idx="695">
                  <c:v>2.4665384615384616</c:v>
                </c:pt>
                <c:pt idx="696">
                  <c:v>2.5303846153846159</c:v>
                </c:pt>
                <c:pt idx="697">
                  <c:v>2.5942307692307693</c:v>
                </c:pt>
                <c:pt idx="698">
                  <c:v>2.6580769230769237</c:v>
                </c:pt>
                <c:pt idx="699">
                  <c:v>2.7219230769230771</c:v>
                </c:pt>
                <c:pt idx="700">
                  <c:v>2.785769230769231</c:v>
                </c:pt>
                <c:pt idx="701">
                  <c:v>2.8496153846153849</c:v>
                </c:pt>
                <c:pt idx="702">
                  <c:v>2.9134615384615383</c:v>
                </c:pt>
                <c:pt idx="703">
                  <c:v>2.9773076923076927</c:v>
                </c:pt>
                <c:pt idx="704">
                  <c:v>3.0411538461538461</c:v>
                </c:pt>
                <c:pt idx="705">
                  <c:v>3.1050000000000004</c:v>
                </c:pt>
                <c:pt idx="706">
                  <c:v>3.1688461538461539</c:v>
                </c:pt>
                <c:pt idx="707">
                  <c:v>3.2326923076923082</c:v>
                </c:pt>
                <c:pt idx="708">
                  <c:v>3.2965384615384616</c:v>
                </c:pt>
                <c:pt idx="709">
                  <c:v>3.360384615384616</c:v>
                </c:pt>
                <c:pt idx="710">
                  <c:v>3.4242307692307694</c:v>
                </c:pt>
                <c:pt idx="711">
                  <c:v>3.4880769230769237</c:v>
                </c:pt>
                <c:pt idx="712">
                  <c:v>3.5519230769230772</c:v>
                </c:pt>
                <c:pt idx="713">
                  <c:v>3.6157692307692306</c:v>
                </c:pt>
                <c:pt idx="714">
                  <c:v>3.679615384615385</c:v>
                </c:pt>
                <c:pt idx="715">
                  <c:v>3.7434615384615384</c:v>
                </c:pt>
                <c:pt idx="716">
                  <c:v>3.8073076923076927</c:v>
                </c:pt>
                <c:pt idx="717">
                  <c:v>3.8711538461538462</c:v>
                </c:pt>
                <c:pt idx="718">
                  <c:v>3.9350000000000005</c:v>
                </c:pt>
                <c:pt idx="719">
                  <c:v>3.9988461538461539</c:v>
                </c:pt>
                <c:pt idx="720">
                  <c:v>1.5088461538461539</c:v>
                </c:pt>
                <c:pt idx="721">
                  <c:v>1.5726923076923078</c:v>
                </c:pt>
                <c:pt idx="722">
                  <c:v>1.6365384615384617</c:v>
                </c:pt>
                <c:pt idx="723">
                  <c:v>1.7003846153846154</c:v>
                </c:pt>
                <c:pt idx="724">
                  <c:v>1.7642307692307693</c:v>
                </c:pt>
                <c:pt idx="725">
                  <c:v>1.8280769230769232</c:v>
                </c:pt>
                <c:pt idx="726">
                  <c:v>1.891923076923077</c:v>
                </c:pt>
                <c:pt idx="727">
                  <c:v>1.9557692307692309</c:v>
                </c:pt>
                <c:pt idx="728">
                  <c:v>2.0196153846153848</c:v>
                </c:pt>
                <c:pt idx="729">
                  <c:v>2.0834615384615387</c:v>
                </c:pt>
                <c:pt idx="730">
                  <c:v>2.1473076923076926</c:v>
                </c:pt>
                <c:pt idx="731">
                  <c:v>2.211153846153846</c:v>
                </c:pt>
                <c:pt idx="732">
                  <c:v>2.2750000000000004</c:v>
                </c:pt>
                <c:pt idx="733">
                  <c:v>2.3388461538461538</c:v>
                </c:pt>
                <c:pt idx="734">
                  <c:v>2.4026923076923077</c:v>
                </c:pt>
                <c:pt idx="735">
                  <c:v>2.4665384615384616</c:v>
                </c:pt>
                <c:pt idx="736">
                  <c:v>2.5303846153846159</c:v>
                </c:pt>
                <c:pt idx="737">
                  <c:v>2.5942307692307693</c:v>
                </c:pt>
                <c:pt idx="738">
                  <c:v>2.6580769230769237</c:v>
                </c:pt>
                <c:pt idx="739">
                  <c:v>2.7219230769230771</c:v>
                </c:pt>
                <c:pt idx="740">
                  <c:v>2.785769230769231</c:v>
                </c:pt>
                <c:pt idx="741">
                  <c:v>2.8496153846153849</c:v>
                </c:pt>
                <c:pt idx="742">
                  <c:v>2.9134615384615383</c:v>
                </c:pt>
                <c:pt idx="743">
                  <c:v>2.9773076923076927</c:v>
                </c:pt>
                <c:pt idx="744">
                  <c:v>3.0411538461538461</c:v>
                </c:pt>
                <c:pt idx="745">
                  <c:v>3.1050000000000004</c:v>
                </c:pt>
                <c:pt idx="746">
                  <c:v>3.1688461538461539</c:v>
                </c:pt>
                <c:pt idx="747">
                  <c:v>3.2326923076923082</c:v>
                </c:pt>
                <c:pt idx="748">
                  <c:v>3.2965384615384616</c:v>
                </c:pt>
                <c:pt idx="749">
                  <c:v>3.360384615384616</c:v>
                </c:pt>
                <c:pt idx="750">
                  <c:v>3.4242307692307694</c:v>
                </c:pt>
                <c:pt idx="751">
                  <c:v>3.4880769230769237</c:v>
                </c:pt>
                <c:pt idx="752">
                  <c:v>3.5519230769230772</c:v>
                </c:pt>
                <c:pt idx="753">
                  <c:v>3.6157692307692306</c:v>
                </c:pt>
                <c:pt idx="754">
                  <c:v>3.679615384615385</c:v>
                </c:pt>
                <c:pt idx="755">
                  <c:v>3.7434615384615384</c:v>
                </c:pt>
                <c:pt idx="756">
                  <c:v>3.8073076923076927</c:v>
                </c:pt>
                <c:pt idx="757">
                  <c:v>3.8711538461538462</c:v>
                </c:pt>
                <c:pt idx="758">
                  <c:v>3.9350000000000005</c:v>
                </c:pt>
                <c:pt idx="759">
                  <c:v>3.9988461538461539</c:v>
                </c:pt>
                <c:pt idx="760">
                  <c:v>1.5088461538461539</c:v>
                </c:pt>
                <c:pt idx="761">
                  <c:v>1.5726923076923078</c:v>
                </c:pt>
                <c:pt idx="762">
                  <c:v>1.6365384615384617</c:v>
                </c:pt>
                <c:pt idx="763">
                  <c:v>1.7003846153846154</c:v>
                </c:pt>
                <c:pt idx="764">
                  <c:v>1.7642307692307693</c:v>
                </c:pt>
                <c:pt idx="765">
                  <c:v>1.8280769230769232</c:v>
                </c:pt>
                <c:pt idx="766">
                  <c:v>1.891923076923077</c:v>
                </c:pt>
                <c:pt idx="767">
                  <c:v>1.9557692307692309</c:v>
                </c:pt>
                <c:pt idx="768">
                  <c:v>2.0196153846153848</c:v>
                </c:pt>
                <c:pt idx="769">
                  <c:v>2.0834615384615387</c:v>
                </c:pt>
                <c:pt idx="770">
                  <c:v>2.1473076923076926</c:v>
                </c:pt>
                <c:pt idx="771">
                  <c:v>2.211153846153846</c:v>
                </c:pt>
                <c:pt idx="772">
                  <c:v>2.2750000000000004</c:v>
                </c:pt>
                <c:pt idx="773">
                  <c:v>2.3388461538461538</c:v>
                </c:pt>
                <c:pt idx="774">
                  <c:v>2.4026923076923077</c:v>
                </c:pt>
                <c:pt idx="775">
                  <c:v>2.4665384615384616</c:v>
                </c:pt>
                <c:pt idx="776">
                  <c:v>2.5303846153846159</c:v>
                </c:pt>
                <c:pt idx="777">
                  <c:v>2.5942307692307693</c:v>
                </c:pt>
                <c:pt idx="778">
                  <c:v>2.6580769230769237</c:v>
                </c:pt>
                <c:pt idx="779">
                  <c:v>2.7219230769230771</c:v>
                </c:pt>
                <c:pt idx="780">
                  <c:v>2.785769230769231</c:v>
                </c:pt>
                <c:pt idx="781">
                  <c:v>2.8496153846153849</c:v>
                </c:pt>
                <c:pt idx="782">
                  <c:v>2.9134615384615383</c:v>
                </c:pt>
                <c:pt idx="783">
                  <c:v>2.9773076923076927</c:v>
                </c:pt>
                <c:pt idx="784">
                  <c:v>3.0411538461538461</c:v>
                </c:pt>
                <c:pt idx="785">
                  <c:v>3.1050000000000004</c:v>
                </c:pt>
                <c:pt idx="786">
                  <c:v>3.1688461538461539</c:v>
                </c:pt>
                <c:pt idx="787">
                  <c:v>3.2326923076923082</c:v>
                </c:pt>
                <c:pt idx="788">
                  <c:v>3.2965384615384616</c:v>
                </c:pt>
                <c:pt idx="789">
                  <c:v>3.360384615384616</c:v>
                </c:pt>
                <c:pt idx="790">
                  <c:v>3.4242307692307694</c:v>
                </c:pt>
                <c:pt idx="791">
                  <c:v>3.4880769230769237</c:v>
                </c:pt>
                <c:pt idx="792">
                  <c:v>3.5519230769230772</c:v>
                </c:pt>
                <c:pt idx="793">
                  <c:v>3.6157692307692306</c:v>
                </c:pt>
                <c:pt idx="794">
                  <c:v>3.679615384615385</c:v>
                </c:pt>
                <c:pt idx="795">
                  <c:v>3.7434615384615384</c:v>
                </c:pt>
                <c:pt idx="796">
                  <c:v>3.8073076923076927</c:v>
                </c:pt>
                <c:pt idx="797">
                  <c:v>3.8711538461538462</c:v>
                </c:pt>
                <c:pt idx="798">
                  <c:v>3.9350000000000005</c:v>
                </c:pt>
                <c:pt idx="799">
                  <c:v>3.9988461538461539</c:v>
                </c:pt>
                <c:pt idx="800">
                  <c:v>1.5088461538461539</c:v>
                </c:pt>
                <c:pt idx="801">
                  <c:v>1.5726923076923078</c:v>
                </c:pt>
                <c:pt idx="802">
                  <c:v>1.6365384615384617</c:v>
                </c:pt>
                <c:pt idx="803">
                  <c:v>1.7003846153846154</c:v>
                </c:pt>
                <c:pt idx="804">
                  <c:v>1.7642307692307693</c:v>
                </c:pt>
                <c:pt idx="805">
                  <c:v>1.8280769230769232</c:v>
                </c:pt>
                <c:pt idx="806">
                  <c:v>1.891923076923077</c:v>
                </c:pt>
                <c:pt idx="807">
                  <c:v>1.9557692307692309</c:v>
                </c:pt>
                <c:pt idx="808">
                  <c:v>2.0196153846153848</c:v>
                </c:pt>
                <c:pt idx="809">
                  <c:v>2.0834615384615387</c:v>
                </c:pt>
                <c:pt idx="810">
                  <c:v>2.1473076923076926</c:v>
                </c:pt>
                <c:pt idx="811">
                  <c:v>2.211153846153846</c:v>
                </c:pt>
                <c:pt idx="812">
                  <c:v>2.2750000000000004</c:v>
                </c:pt>
                <c:pt idx="813">
                  <c:v>2.3388461538461538</c:v>
                </c:pt>
                <c:pt idx="814">
                  <c:v>2.4026923076923077</c:v>
                </c:pt>
                <c:pt idx="815">
                  <c:v>2.4665384615384616</c:v>
                </c:pt>
                <c:pt idx="816">
                  <c:v>2.5303846153846159</c:v>
                </c:pt>
                <c:pt idx="817">
                  <c:v>2.5942307692307693</c:v>
                </c:pt>
                <c:pt idx="818">
                  <c:v>2.6580769230769237</c:v>
                </c:pt>
                <c:pt idx="819">
                  <c:v>2.7219230769230771</c:v>
                </c:pt>
                <c:pt idx="820">
                  <c:v>2.785769230769231</c:v>
                </c:pt>
                <c:pt idx="821">
                  <c:v>2.8496153846153849</c:v>
                </c:pt>
                <c:pt idx="822">
                  <c:v>2.9134615384615383</c:v>
                </c:pt>
                <c:pt idx="823">
                  <c:v>2.9773076923076927</c:v>
                </c:pt>
                <c:pt idx="824">
                  <c:v>3.0411538461538461</c:v>
                </c:pt>
                <c:pt idx="825">
                  <c:v>3.1050000000000004</c:v>
                </c:pt>
                <c:pt idx="826">
                  <c:v>3.1688461538461539</c:v>
                </c:pt>
                <c:pt idx="827">
                  <c:v>3.2326923076923082</c:v>
                </c:pt>
                <c:pt idx="828">
                  <c:v>3.2965384615384616</c:v>
                </c:pt>
                <c:pt idx="829">
                  <c:v>3.360384615384616</c:v>
                </c:pt>
                <c:pt idx="830">
                  <c:v>3.4242307692307694</c:v>
                </c:pt>
                <c:pt idx="831">
                  <c:v>3.4880769230769237</c:v>
                </c:pt>
                <c:pt idx="832">
                  <c:v>3.5519230769230772</c:v>
                </c:pt>
                <c:pt idx="833">
                  <c:v>3.6157692307692306</c:v>
                </c:pt>
                <c:pt idx="834">
                  <c:v>3.679615384615385</c:v>
                </c:pt>
                <c:pt idx="835">
                  <c:v>3.7434615384615384</c:v>
                </c:pt>
                <c:pt idx="836">
                  <c:v>3.8073076923076927</c:v>
                </c:pt>
                <c:pt idx="837">
                  <c:v>3.8711538461538462</c:v>
                </c:pt>
                <c:pt idx="838">
                  <c:v>3.9350000000000005</c:v>
                </c:pt>
                <c:pt idx="839">
                  <c:v>3.9988461538461539</c:v>
                </c:pt>
                <c:pt idx="840">
                  <c:v>1.5088461538461539</c:v>
                </c:pt>
                <c:pt idx="841">
                  <c:v>1.5726923076923078</c:v>
                </c:pt>
                <c:pt idx="842">
                  <c:v>1.6365384615384617</c:v>
                </c:pt>
                <c:pt idx="843">
                  <c:v>1.7003846153846154</c:v>
                </c:pt>
                <c:pt idx="844">
                  <c:v>1.7642307692307693</c:v>
                </c:pt>
                <c:pt idx="845">
                  <c:v>1.8280769230769232</c:v>
                </c:pt>
                <c:pt idx="846">
                  <c:v>1.891923076923077</c:v>
                </c:pt>
                <c:pt idx="847">
                  <c:v>1.9557692307692309</c:v>
                </c:pt>
                <c:pt idx="848">
                  <c:v>2.0196153846153848</c:v>
                </c:pt>
                <c:pt idx="849">
                  <c:v>2.0834615384615387</c:v>
                </c:pt>
                <c:pt idx="850">
                  <c:v>2.1473076923076926</c:v>
                </c:pt>
                <c:pt idx="851">
                  <c:v>2.211153846153846</c:v>
                </c:pt>
                <c:pt idx="852">
                  <c:v>2.2750000000000004</c:v>
                </c:pt>
                <c:pt idx="853">
                  <c:v>2.3388461538461538</c:v>
                </c:pt>
                <c:pt idx="854">
                  <c:v>2.4026923076923077</c:v>
                </c:pt>
                <c:pt idx="855">
                  <c:v>2.4665384615384616</c:v>
                </c:pt>
                <c:pt idx="856">
                  <c:v>2.5303846153846159</c:v>
                </c:pt>
                <c:pt idx="857">
                  <c:v>2.5942307692307693</c:v>
                </c:pt>
                <c:pt idx="858">
                  <c:v>2.6580769230769237</c:v>
                </c:pt>
                <c:pt idx="859">
                  <c:v>2.7219230769230771</c:v>
                </c:pt>
                <c:pt idx="860">
                  <c:v>2.785769230769231</c:v>
                </c:pt>
                <c:pt idx="861">
                  <c:v>2.8496153846153849</c:v>
                </c:pt>
                <c:pt idx="862">
                  <c:v>2.9134615384615383</c:v>
                </c:pt>
                <c:pt idx="863">
                  <c:v>2.9773076923076927</c:v>
                </c:pt>
                <c:pt idx="864">
                  <c:v>3.0411538461538461</c:v>
                </c:pt>
                <c:pt idx="865">
                  <c:v>3.1050000000000004</c:v>
                </c:pt>
                <c:pt idx="866">
                  <c:v>3.1688461538461539</c:v>
                </c:pt>
                <c:pt idx="867">
                  <c:v>3.2326923076923082</c:v>
                </c:pt>
                <c:pt idx="868">
                  <c:v>3.2965384615384616</c:v>
                </c:pt>
                <c:pt idx="869">
                  <c:v>3.360384615384616</c:v>
                </c:pt>
                <c:pt idx="870">
                  <c:v>3.4242307692307694</c:v>
                </c:pt>
                <c:pt idx="871">
                  <c:v>3.4880769230769237</c:v>
                </c:pt>
                <c:pt idx="872">
                  <c:v>3.5519230769230772</c:v>
                </c:pt>
                <c:pt idx="873">
                  <c:v>3.6157692307692306</c:v>
                </c:pt>
                <c:pt idx="874">
                  <c:v>3.679615384615385</c:v>
                </c:pt>
                <c:pt idx="875">
                  <c:v>3.7434615384615384</c:v>
                </c:pt>
                <c:pt idx="876">
                  <c:v>3.8073076923076927</c:v>
                </c:pt>
                <c:pt idx="877">
                  <c:v>3.8711538461538462</c:v>
                </c:pt>
                <c:pt idx="878">
                  <c:v>3.9350000000000005</c:v>
                </c:pt>
                <c:pt idx="879">
                  <c:v>3.9988461538461539</c:v>
                </c:pt>
                <c:pt idx="880">
                  <c:v>1.5088461538461539</c:v>
                </c:pt>
                <c:pt idx="881">
                  <c:v>1.5726923076923078</c:v>
                </c:pt>
                <c:pt idx="882">
                  <c:v>1.6365384615384617</c:v>
                </c:pt>
                <c:pt idx="883">
                  <c:v>1.7003846153846154</c:v>
                </c:pt>
                <c:pt idx="884">
                  <c:v>1.7642307692307693</c:v>
                </c:pt>
                <c:pt idx="885">
                  <c:v>1.8280769230769232</c:v>
                </c:pt>
                <c:pt idx="886">
                  <c:v>1.891923076923077</c:v>
                </c:pt>
                <c:pt idx="887">
                  <c:v>1.9557692307692309</c:v>
                </c:pt>
                <c:pt idx="888">
                  <c:v>2.0196153846153848</c:v>
                </c:pt>
                <c:pt idx="889">
                  <c:v>2.0834615384615387</c:v>
                </c:pt>
                <c:pt idx="890">
                  <c:v>2.1473076923076926</c:v>
                </c:pt>
                <c:pt idx="891">
                  <c:v>2.211153846153846</c:v>
                </c:pt>
                <c:pt idx="892">
                  <c:v>2.2750000000000004</c:v>
                </c:pt>
                <c:pt idx="893">
                  <c:v>2.3388461538461538</c:v>
                </c:pt>
                <c:pt idx="894">
                  <c:v>2.4026923076923077</c:v>
                </c:pt>
                <c:pt idx="895">
                  <c:v>2.4665384615384616</c:v>
                </c:pt>
                <c:pt idx="896">
                  <c:v>2.5303846153846159</c:v>
                </c:pt>
                <c:pt idx="897">
                  <c:v>2.5942307692307693</c:v>
                </c:pt>
                <c:pt idx="898">
                  <c:v>2.6580769230769237</c:v>
                </c:pt>
                <c:pt idx="899">
                  <c:v>2.7219230769230771</c:v>
                </c:pt>
                <c:pt idx="900">
                  <c:v>2.785769230769231</c:v>
                </c:pt>
                <c:pt idx="901">
                  <c:v>2.8496153846153849</c:v>
                </c:pt>
                <c:pt idx="902">
                  <c:v>2.9134615384615383</c:v>
                </c:pt>
                <c:pt idx="903">
                  <c:v>2.9773076923076927</c:v>
                </c:pt>
                <c:pt idx="904">
                  <c:v>3.0411538461538461</c:v>
                </c:pt>
                <c:pt idx="905">
                  <c:v>3.1050000000000004</c:v>
                </c:pt>
                <c:pt idx="906">
                  <c:v>3.1688461538461539</c:v>
                </c:pt>
                <c:pt idx="907">
                  <c:v>3.2326923076923082</c:v>
                </c:pt>
                <c:pt idx="908">
                  <c:v>3.2965384615384616</c:v>
                </c:pt>
                <c:pt idx="909">
                  <c:v>3.360384615384616</c:v>
                </c:pt>
                <c:pt idx="910">
                  <c:v>3.4242307692307694</c:v>
                </c:pt>
                <c:pt idx="911">
                  <c:v>3.4880769230769237</c:v>
                </c:pt>
                <c:pt idx="912">
                  <c:v>3.5519230769230772</c:v>
                </c:pt>
                <c:pt idx="913">
                  <c:v>3.6157692307692306</c:v>
                </c:pt>
                <c:pt idx="914">
                  <c:v>3.679615384615385</c:v>
                </c:pt>
                <c:pt idx="915">
                  <c:v>3.7434615384615384</c:v>
                </c:pt>
                <c:pt idx="916">
                  <c:v>3.8073076923076927</c:v>
                </c:pt>
                <c:pt idx="917">
                  <c:v>3.8711538461538462</c:v>
                </c:pt>
                <c:pt idx="918">
                  <c:v>3.9350000000000005</c:v>
                </c:pt>
                <c:pt idx="919">
                  <c:v>3.9988461538461539</c:v>
                </c:pt>
                <c:pt idx="920">
                  <c:v>1.5088461538461539</c:v>
                </c:pt>
                <c:pt idx="921">
                  <c:v>1.5726923076923078</c:v>
                </c:pt>
                <c:pt idx="922">
                  <c:v>1.6365384615384617</c:v>
                </c:pt>
                <c:pt idx="923">
                  <c:v>1.7003846153846154</c:v>
                </c:pt>
                <c:pt idx="924">
                  <c:v>1.7642307692307693</c:v>
                </c:pt>
                <c:pt idx="925">
                  <c:v>1.8280769230769232</c:v>
                </c:pt>
                <c:pt idx="926">
                  <c:v>1.891923076923077</c:v>
                </c:pt>
                <c:pt idx="927">
                  <c:v>1.9557692307692309</c:v>
                </c:pt>
                <c:pt idx="928">
                  <c:v>2.0196153846153848</c:v>
                </c:pt>
                <c:pt idx="929">
                  <c:v>2.0834615384615387</c:v>
                </c:pt>
                <c:pt idx="930">
                  <c:v>2.1473076923076926</c:v>
                </c:pt>
                <c:pt idx="931">
                  <c:v>2.211153846153846</c:v>
                </c:pt>
                <c:pt idx="932">
                  <c:v>2.2750000000000004</c:v>
                </c:pt>
                <c:pt idx="933">
                  <c:v>2.3388461538461538</c:v>
                </c:pt>
                <c:pt idx="934">
                  <c:v>2.4026923076923077</c:v>
                </c:pt>
                <c:pt idx="935">
                  <c:v>2.4665384615384616</c:v>
                </c:pt>
                <c:pt idx="936">
                  <c:v>2.5303846153846159</c:v>
                </c:pt>
                <c:pt idx="937">
                  <c:v>2.5942307692307693</c:v>
                </c:pt>
                <c:pt idx="938">
                  <c:v>2.6580769230769237</c:v>
                </c:pt>
                <c:pt idx="939">
                  <c:v>2.7219230769230771</c:v>
                </c:pt>
                <c:pt idx="940">
                  <c:v>2.785769230769231</c:v>
                </c:pt>
                <c:pt idx="941">
                  <c:v>2.8496153846153849</c:v>
                </c:pt>
                <c:pt idx="942">
                  <c:v>2.9134615384615383</c:v>
                </c:pt>
                <c:pt idx="943">
                  <c:v>2.9773076923076927</c:v>
                </c:pt>
                <c:pt idx="944">
                  <c:v>3.0411538461538461</c:v>
                </c:pt>
                <c:pt idx="945">
                  <c:v>3.1050000000000004</c:v>
                </c:pt>
                <c:pt idx="946">
                  <c:v>3.1688461538461539</c:v>
                </c:pt>
                <c:pt idx="947">
                  <c:v>3.2326923076923082</c:v>
                </c:pt>
                <c:pt idx="948">
                  <c:v>3.2965384615384616</c:v>
                </c:pt>
                <c:pt idx="949">
                  <c:v>3.360384615384616</c:v>
                </c:pt>
                <c:pt idx="950">
                  <c:v>3.4242307692307694</c:v>
                </c:pt>
                <c:pt idx="951">
                  <c:v>3.4880769230769237</c:v>
                </c:pt>
                <c:pt idx="952">
                  <c:v>3.5519230769230772</c:v>
                </c:pt>
                <c:pt idx="953">
                  <c:v>3.6157692307692306</c:v>
                </c:pt>
                <c:pt idx="954">
                  <c:v>3.679615384615385</c:v>
                </c:pt>
                <c:pt idx="955">
                  <c:v>3.7434615384615384</c:v>
                </c:pt>
                <c:pt idx="956">
                  <c:v>3.8073076923076927</c:v>
                </c:pt>
                <c:pt idx="957">
                  <c:v>3.8711538461538462</c:v>
                </c:pt>
                <c:pt idx="958">
                  <c:v>3.9350000000000005</c:v>
                </c:pt>
                <c:pt idx="959">
                  <c:v>3.9988461538461539</c:v>
                </c:pt>
                <c:pt idx="960">
                  <c:v>1.5088461538461539</c:v>
                </c:pt>
                <c:pt idx="961">
                  <c:v>1.5726923076923078</c:v>
                </c:pt>
                <c:pt idx="962">
                  <c:v>1.6365384615384617</c:v>
                </c:pt>
                <c:pt idx="963">
                  <c:v>1.7003846153846154</c:v>
                </c:pt>
                <c:pt idx="964">
                  <c:v>1.7642307692307693</c:v>
                </c:pt>
                <c:pt idx="965">
                  <c:v>1.8280769230769232</c:v>
                </c:pt>
                <c:pt idx="966">
                  <c:v>1.891923076923077</c:v>
                </c:pt>
                <c:pt idx="967">
                  <c:v>1.9557692307692309</c:v>
                </c:pt>
                <c:pt idx="968">
                  <c:v>2.0196153846153848</c:v>
                </c:pt>
                <c:pt idx="969">
                  <c:v>2.0834615384615387</c:v>
                </c:pt>
                <c:pt idx="970">
                  <c:v>2.1473076923076926</c:v>
                </c:pt>
                <c:pt idx="971">
                  <c:v>2.211153846153846</c:v>
                </c:pt>
                <c:pt idx="972">
                  <c:v>2.2750000000000004</c:v>
                </c:pt>
                <c:pt idx="973">
                  <c:v>2.3388461538461538</c:v>
                </c:pt>
                <c:pt idx="974">
                  <c:v>2.4026923076923077</c:v>
                </c:pt>
                <c:pt idx="975">
                  <c:v>2.4665384615384616</c:v>
                </c:pt>
                <c:pt idx="976">
                  <c:v>2.5303846153846159</c:v>
                </c:pt>
                <c:pt idx="977">
                  <c:v>2.5942307692307693</c:v>
                </c:pt>
                <c:pt idx="978">
                  <c:v>2.6580769230769237</c:v>
                </c:pt>
                <c:pt idx="979">
                  <c:v>2.7219230769230771</c:v>
                </c:pt>
                <c:pt idx="980">
                  <c:v>2.785769230769231</c:v>
                </c:pt>
                <c:pt idx="981">
                  <c:v>2.8496153846153849</c:v>
                </c:pt>
                <c:pt idx="982">
                  <c:v>2.9134615384615383</c:v>
                </c:pt>
                <c:pt idx="983">
                  <c:v>2.9773076923076927</c:v>
                </c:pt>
                <c:pt idx="984">
                  <c:v>3.0411538461538461</c:v>
                </c:pt>
                <c:pt idx="985">
                  <c:v>3.1050000000000004</c:v>
                </c:pt>
                <c:pt idx="986">
                  <c:v>3.1688461538461539</c:v>
                </c:pt>
                <c:pt idx="987">
                  <c:v>3.2326923076923082</c:v>
                </c:pt>
                <c:pt idx="988">
                  <c:v>3.2965384615384616</c:v>
                </c:pt>
                <c:pt idx="989">
                  <c:v>3.360384615384616</c:v>
                </c:pt>
                <c:pt idx="990">
                  <c:v>3.4242307692307694</c:v>
                </c:pt>
                <c:pt idx="991">
                  <c:v>3.4880769230769237</c:v>
                </c:pt>
                <c:pt idx="992">
                  <c:v>3.5519230769230772</c:v>
                </c:pt>
                <c:pt idx="993">
                  <c:v>3.6157692307692306</c:v>
                </c:pt>
                <c:pt idx="994">
                  <c:v>3.679615384615385</c:v>
                </c:pt>
                <c:pt idx="995">
                  <c:v>3.7434615384615384</c:v>
                </c:pt>
                <c:pt idx="996">
                  <c:v>3.8073076923076927</c:v>
                </c:pt>
                <c:pt idx="997">
                  <c:v>3.8711538461538462</c:v>
                </c:pt>
                <c:pt idx="998">
                  <c:v>3.9350000000000005</c:v>
                </c:pt>
                <c:pt idx="999">
                  <c:v>3.9988461538461539</c:v>
                </c:pt>
                <c:pt idx="1000">
                  <c:v>1.5088461538461539</c:v>
                </c:pt>
                <c:pt idx="1001">
                  <c:v>1.5726923076923078</c:v>
                </c:pt>
                <c:pt idx="1002">
                  <c:v>1.6365384615384617</c:v>
                </c:pt>
                <c:pt idx="1003">
                  <c:v>1.7003846153846154</c:v>
                </c:pt>
                <c:pt idx="1004">
                  <c:v>1.7642307692307693</c:v>
                </c:pt>
                <c:pt idx="1005">
                  <c:v>1.8280769230769232</c:v>
                </c:pt>
                <c:pt idx="1006">
                  <c:v>1.891923076923077</c:v>
                </c:pt>
                <c:pt idx="1007">
                  <c:v>1.9557692307692309</c:v>
                </c:pt>
                <c:pt idx="1008">
                  <c:v>2.0196153846153848</c:v>
                </c:pt>
                <c:pt idx="1009">
                  <c:v>2.0834615384615387</c:v>
                </c:pt>
                <c:pt idx="1010">
                  <c:v>2.1473076923076926</c:v>
                </c:pt>
                <c:pt idx="1011">
                  <c:v>2.211153846153846</c:v>
                </c:pt>
                <c:pt idx="1012">
                  <c:v>2.2750000000000004</c:v>
                </c:pt>
                <c:pt idx="1013">
                  <c:v>2.3388461538461538</c:v>
                </c:pt>
                <c:pt idx="1014">
                  <c:v>2.4026923076923077</c:v>
                </c:pt>
                <c:pt idx="1015">
                  <c:v>2.4665384615384616</c:v>
                </c:pt>
                <c:pt idx="1016">
                  <c:v>2.5303846153846159</c:v>
                </c:pt>
                <c:pt idx="1017">
                  <c:v>2.5942307692307693</c:v>
                </c:pt>
                <c:pt idx="1018">
                  <c:v>2.6580769230769237</c:v>
                </c:pt>
                <c:pt idx="1019">
                  <c:v>2.7219230769230771</c:v>
                </c:pt>
                <c:pt idx="1020">
                  <c:v>2.785769230769231</c:v>
                </c:pt>
                <c:pt idx="1021">
                  <c:v>2.8496153846153849</c:v>
                </c:pt>
                <c:pt idx="1022">
                  <c:v>2.9134615384615383</c:v>
                </c:pt>
                <c:pt idx="1023">
                  <c:v>2.9773076923076927</c:v>
                </c:pt>
                <c:pt idx="1024">
                  <c:v>3.0411538461538461</c:v>
                </c:pt>
                <c:pt idx="1025">
                  <c:v>3.1050000000000004</c:v>
                </c:pt>
                <c:pt idx="1026">
                  <c:v>3.1688461538461539</c:v>
                </c:pt>
                <c:pt idx="1027">
                  <c:v>3.2326923076923082</c:v>
                </c:pt>
                <c:pt idx="1028">
                  <c:v>3.2965384615384616</c:v>
                </c:pt>
                <c:pt idx="1029">
                  <c:v>3.360384615384616</c:v>
                </c:pt>
                <c:pt idx="1030">
                  <c:v>3.4242307692307694</c:v>
                </c:pt>
                <c:pt idx="1031">
                  <c:v>3.4880769230769237</c:v>
                </c:pt>
                <c:pt idx="1032">
                  <c:v>3.5519230769230772</c:v>
                </c:pt>
                <c:pt idx="1033">
                  <c:v>3.6157692307692306</c:v>
                </c:pt>
                <c:pt idx="1034">
                  <c:v>3.679615384615385</c:v>
                </c:pt>
                <c:pt idx="1035">
                  <c:v>3.7434615384615384</c:v>
                </c:pt>
                <c:pt idx="1036">
                  <c:v>3.8073076923076927</c:v>
                </c:pt>
                <c:pt idx="1037">
                  <c:v>3.8711538461538462</c:v>
                </c:pt>
                <c:pt idx="1038">
                  <c:v>3.9350000000000005</c:v>
                </c:pt>
                <c:pt idx="1039">
                  <c:v>3.9988461538461539</c:v>
                </c:pt>
                <c:pt idx="1040">
                  <c:v>1.5088461538461539</c:v>
                </c:pt>
                <c:pt idx="1041">
                  <c:v>1.5726923076923078</c:v>
                </c:pt>
                <c:pt idx="1042">
                  <c:v>1.6365384615384617</c:v>
                </c:pt>
                <c:pt idx="1043">
                  <c:v>1.7003846153846154</c:v>
                </c:pt>
                <c:pt idx="1044">
                  <c:v>1.7642307692307693</c:v>
                </c:pt>
                <c:pt idx="1045">
                  <c:v>1.8280769230769232</c:v>
                </c:pt>
                <c:pt idx="1046">
                  <c:v>1.891923076923077</c:v>
                </c:pt>
                <c:pt idx="1047">
                  <c:v>1.9557692307692309</c:v>
                </c:pt>
                <c:pt idx="1048">
                  <c:v>2.0196153846153848</c:v>
                </c:pt>
                <c:pt idx="1049">
                  <c:v>2.0834615384615387</c:v>
                </c:pt>
                <c:pt idx="1050">
                  <c:v>2.1473076923076926</c:v>
                </c:pt>
                <c:pt idx="1051">
                  <c:v>2.211153846153846</c:v>
                </c:pt>
                <c:pt idx="1052">
                  <c:v>2.2750000000000004</c:v>
                </c:pt>
                <c:pt idx="1053">
                  <c:v>2.3388461538461538</c:v>
                </c:pt>
                <c:pt idx="1054">
                  <c:v>2.4026923076923077</c:v>
                </c:pt>
                <c:pt idx="1055">
                  <c:v>2.4665384615384616</c:v>
                </c:pt>
                <c:pt idx="1056">
                  <c:v>2.5303846153846159</c:v>
                </c:pt>
                <c:pt idx="1057">
                  <c:v>2.5942307692307693</c:v>
                </c:pt>
                <c:pt idx="1058">
                  <c:v>2.6580769230769237</c:v>
                </c:pt>
                <c:pt idx="1059">
                  <c:v>2.7219230769230771</c:v>
                </c:pt>
                <c:pt idx="1060">
                  <c:v>2.785769230769231</c:v>
                </c:pt>
                <c:pt idx="1061">
                  <c:v>2.8496153846153849</c:v>
                </c:pt>
                <c:pt idx="1062">
                  <c:v>2.9134615384615383</c:v>
                </c:pt>
                <c:pt idx="1063">
                  <c:v>2.9773076923076927</c:v>
                </c:pt>
                <c:pt idx="1064">
                  <c:v>3.0411538461538461</c:v>
                </c:pt>
                <c:pt idx="1065">
                  <c:v>3.1050000000000004</c:v>
                </c:pt>
                <c:pt idx="1066">
                  <c:v>3.1688461538461539</c:v>
                </c:pt>
                <c:pt idx="1067">
                  <c:v>3.2326923076923082</c:v>
                </c:pt>
                <c:pt idx="1068">
                  <c:v>3.2965384615384616</c:v>
                </c:pt>
                <c:pt idx="1069">
                  <c:v>3.360384615384616</c:v>
                </c:pt>
                <c:pt idx="1070">
                  <c:v>3.4242307692307694</c:v>
                </c:pt>
                <c:pt idx="1071">
                  <c:v>3.4880769230769237</c:v>
                </c:pt>
                <c:pt idx="1072">
                  <c:v>3.5519230769230772</c:v>
                </c:pt>
                <c:pt idx="1073">
                  <c:v>3.6157692307692306</c:v>
                </c:pt>
                <c:pt idx="1074">
                  <c:v>3.679615384615385</c:v>
                </c:pt>
                <c:pt idx="1075">
                  <c:v>3.7434615384615384</c:v>
                </c:pt>
                <c:pt idx="1076">
                  <c:v>3.8073076923076927</c:v>
                </c:pt>
                <c:pt idx="1077">
                  <c:v>3.8711538461538462</c:v>
                </c:pt>
                <c:pt idx="1078">
                  <c:v>3.9350000000000005</c:v>
                </c:pt>
                <c:pt idx="1079">
                  <c:v>3.9988461538461539</c:v>
                </c:pt>
                <c:pt idx="1080">
                  <c:v>1.5088461538461539</c:v>
                </c:pt>
                <c:pt idx="1081">
                  <c:v>1.5726923076923078</c:v>
                </c:pt>
                <c:pt idx="1082">
                  <c:v>1.6365384615384617</c:v>
                </c:pt>
                <c:pt idx="1083">
                  <c:v>1.7003846153846154</c:v>
                </c:pt>
                <c:pt idx="1084">
                  <c:v>1.7642307692307693</c:v>
                </c:pt>
                <c:pt idx="1085">
                  <c:v>1.8280769230769232</c:v>
                </c:pt>
                <c:pt idx="1086">
                  <c:v>1.891923076923077</c:v>
                </c:pt>
                <c:pt idx="1087">
                  <c:v>1.9557692307692309</c:v>
                </c:pt>
                <c:pt idx="1088">
                  <c:v>2.0196153846153848</c:v>
                </c:pt>
                <c:pt idx="1089">
                  <c:v>2.0834615384615387</c:v>
                </c:pt>
                <c:pt idx="1090">
                  <c:v>2.1473076923076926</c:v>
                </c:pt>
                <c:pt idx="1091">
                  <c:v>2.211153846153846</c:v>
                </c:pt>
                <c:pt idx="1092">
                  <c:v>2.2750000000000004</c:v>
                </c:pt>
                <c:pt idx="1093">
                  <c:v>2.3388461538461538</c:v>
                </c:pt>
                <c:pt idx="1094">
                  <c:v>2.4026923076923077</c:v>
                </c:pt>
                <c:pt idx="1095">
                  <c:v>2.4665384615384616</c:v>
                </c:pt>
                <c:pt idx="1096">
                  <c:v>2.5303846153846159</c:v>
                </c:pt>
                <c:pt idx="1097">
                  <c:v>2.5942307692307693</c:v>
                </c:pt>
                <c:pt idx="1098">
                  <c:v>2.6580769230769237</c:v>
                </c:pt>
                <c:pt idx="1099">
                  <c:v>2.7219230769230771</c:v>
                </c:pt>
                <c:pt idx="1100">
                  <c:v>2.785769230769231</c:v>
                </c:pt>
                <c:pt idx="1101">
                  <c:v>2.8496153846153849</c:v>
                </c:pt>
                <c:pt idx="1102">
                  <c:v>2.9134615384615383</c:v>
                </c:pt>
                <c:pt idx="1103">
                  <c:v>2.9773076923076927</c:v>
                </c:pt>
                <c:pt idx="1104">
                  <c:v>3.0411538461538461</c:v>
                </c:pt>
                <c:pt idx="1105">
                  <c:v>3.1050000000000004</c:v>
                </c:pt>
                <c:pt idx="1106">
                  <c:v>3.1688461538461539</c:v>
                </c:pt>
                <c:pt idx="1107">
                  <c:v>3.2326923076923082</c:v>
                </c:pt>
                <c:pt idx="1108">
                  <c:v>3.2965384615384616</c:v>
                </c:pt>
                <c:pt idx="1109">
                  <c:v>3.360384615384616</c:v>
                </c:pt>
                <c:pt idx="1110">
                  <c:v>3.4242307692307694</c:v>
                </c:pt>
                <c:pt idx="1111">
                  <c:v>3.4880769230769237</c:v>
                </c:pt>
                <c:pt idx="1112">
                  <c:v>3.5519230769230772</c:v>
                </c:pt>
                <c:pt idx="1113">
                  <c:v>3.6157692307692306</c:v>
                </c:pt>
                <c:pt idx="1114">
                  <c:v>3.679615384615385</c:v>
                </c:pt>
                <c:pt idx="1115">
                  <c:v>3.7434615384615384</c:v>
                </c:pt>
                <c:pt idx="1116">
                  <c:v>3.8073076923076927</c:v>
                </c:pt>
                <c:pt idx="1117">
                  <c:v>3.8711538461538462</c:v>
                </c:pt>
                <c:pt idx="1118">
                  <c:v>3.9350000000000005</c:v>
                </c:pt>
                <c:pt idx="1119">
                  <c:v>3.9988461538461539</c:v>
                </c:pt>
                <c:pt idx="1120">
                  <c:v>1.5088461538461539</c:v>
                </c:pt>
                <c:pt idx="1121">
                  <c:v>1.5726923076923078</c:v>
                </c:pt>
                <c:pt idx="1122">
                  <c:v>1.6365384615384617</c:v>
                </c:pt>
                <c:pt idx="1123">
                  <c:v>1.7003846153846154</c:v>
                </c:pt>
                <c:pt idx="1124">
                  <c:v>1.7642307692307693</c:v>
                </c:pt>
                <c:pt idx="1125">
                  <c:v>1.8280769230769232</c:v>
                </c:pt>
                <c:pt idx="1126">
                  <c:v>1.891923076923077</c:v>
                </c:pt>
                <c:pt idx="1127">
                  <c:v>1.9557692307692309</c:v>
                </c:pt>
                <c:pt idx="1128">
                  <c:v>2.0196153846153848</c:v>
                </c:pt>
                <c:pt idx="1129">
                  <c:v>2.0834615384615387</c:v>
                </c:pt>
                <c:pt idx="1130">
                  <c:v>2.1473076923076926</c:v>
                </c:pt>
                <c:pt idx="1131">
                  <c:v>2.211153846153846</c:v>
                </c:pt>
                <c:pt idx="1132">
                  <c:v>2.2750000000000004</c:v>
                </c:pt>
                <c:pt idx="1133">
                  <c:v>2.3388461538461538</c:v>
                </c:pt>
                <c:pt idx="1134">
                  <c:v>2.4026923076923077</c:v>
                </c:pt>
                <c:pt idx="1135">
                  <c:v>2.4665384615384616</c:v>
                </c:pt>
                <c:pt idx="1136">
                  <c:v>2.5303846153846159</c:v>
                </c:pt>
                <c:pt idx="1137">
                  <c:v>2.5942307692307693</c:v>
                </c:pt>
                <c:pt idx="1138">
                  <c:v>2.6580769230769237</c:v>
                </c:pt>
                <c:pt idx="1139">
                  <c:v>2.7219230769230771</c:v>
                </c:pt>
                <c:pt idx="1140">
                  <c:v>2.785769230769231</c:v>
                </c:pt>
                <c:pt idx="1141">
                  <c:v>2.8496153846153849</c:v>
                </c:pt>
                <c:pt idx="1142">
                  <c:v>2.9134615384615383</c:v>
                </c:pt>
                <c:pt idx="1143">
                  <c:v>2.9773076923076927</c:v>
                </c:pt>
                <c:pt idx="1144">
                  <c:v>3.0411538461538461</c:v>
                </c:pt>
                <c:pt idx="1145">
                  <c:v>3.1050000000000004</c:v>
                </c:pt>
                <c:pt idx="1146">
                  <c:v>3.1688461538461539</c:v>
                </c:pt>
                <c:pt idx="1147">
                  <c:v>3.2326923076923082</c:v>
                </c:pt>
                <c:pt idx="1148">
                  <c:v>3.2965384615384616</c:v>
                </c:pt>
                <c:pt idx="1149">
                  <c:v>3.360384615384616</c:v>
                </c:pt>
                <c:pt idx="1150">
                  <c:v>3.4242307692307694</c:v>
                </c:pt>
                <c:pt idx="1151">
                  <c:v>3.4880769230769237</c:v>
                </c:pt>
                <c:pt idx="1152">
                  <c:v>3.5519230769230772</c:v>
                </c:pt>
                <c:pt idx="1153">
                  <c:v>3.6157692307692306</c:v>
                </c:pt>
                <c:pt idx="1154">
                  <c:v>3.679615384615385</c:v>
                </c:pt>
                <c:pt idx="1155">
                  <c:v>3.7434615384615384</c:v>
                </c:pt>
                <c:pt idx="1156">
                  <c:v>3.8073076923076927</c:v>
                </c:pt>
                <c:pt idx="1157">
                  <c:v>3.8711538461538462</c:v>
                </c:pt>
                <c:pt idx="1158">
                  <c:v>3.9350000000000005</c:v>
                </c:pt>
                <c:pt idx="1159">
                  <c:v>3.9988461538461539</c:v>
                </c:pt>
                <c:pt idx="1160">
                  <c:v>1.5088461538461539</c:v>
                </c:pt>
                <c:pt idx="1161">
                  <c:v>1.5726923076923078</c:v>
                </c:pt>
                <c:pt idx="1162">
                  <c:v>1.6365384615384617</c:v>
                </c:pt>
                <c:pt idx="1163">
                  <c:v>1.7003846153846154</c:v>
                </c:pt>
                <c:pt idx="1164">
                  <c:v>1.7642307692307693</c:v>
                </c:pt>
                <c:pt idx="1165">
                  <c:v>1.8280769230769232</c:v>
                </c:pt>
                <c:pt idx="1166">
                  <c:v>1.891923076923077</c:v>
                </c:pt>
                <c:pt idx="1167">
                  <c:v>1.9557692307692309</c:v>
                </c:pt>
                <c:pt idx="1168">
                  <c:v>2.0196153846153848</c:v>
                </c:pt>
                <c:pt idx="1169">
                  <c:v>2.0834615384615387</c:v>
                </c:pt>
                <c:pt idx="1170">
                  <c:v>2.1473076923076926</c:v>
                </c:pt>
                <c:pt idx="1171">
                  <c:v>2.211153846153846</c:v>
                </c:pt>
                <c:pt idx="1172">
                  <c:v>2.2750000000000004</c:v>
                </c:pt>
                <c:pt idx="1173">
                  <c:v>2.3388461538461538</c:v>
                </c:pt>
                <c:pt idx="1174">
                  <c:v>2.4026923076923077</c:v>
                </c:pt>
                <c:pt idx="1175">
                  <c:v>2.4665384615384616</c:v>
                </c:pt>
                <c:pt idx="1176">
                  <c:v>2.5303846153846159</c:v>
                </c:pt>
                <c:pt idx="1177">
                  <c:v>2.5942307692307693</c:v>
                </c:pt>
                <c:pt idx="1178">
                  <c:v>2.6580769230769237</c:v>
                </c:pt>
                <c:pt idx="1179">
                  <c:v>2.7219230769230771</c:v>
                </c:pt>
                <c:pt idx="1180">
                  <c:v>2.785769230769231</c:v>
                </c:pt>
                <c:pt idx="1181">
                  <c:v>2.8496153846153849</c:v>
                </c:pt>
                <c:pt idx="1182">
                  <c:v>2.9134615384615383</c:v>
                </c:pt>
                <c:pt idx="1183">
                  <c:v>2.9773076923076927</c:v>
                </c:pt>
                <c:pt idx="1184">
                  <c:v>3.0411538461538461</c:v>
                </c:pt>
                <c:pt idx="1185">
                  <c:v>3.1050000000000004</c:v>
                </c:pt>
                <c:pt idx="1186">
                  <c:v>3.1688461538461539</c:v>
                </c:pt>
                <c:pt idx="1187">
                  <c:v>3.2326923076923082</c:v>
                </c:pt>
                <c:pt idx="1188">
                  <c:v>3.2965384615384616</c:v>
                </c:pt>
                <c:pt idx="1189">
                  <c:v>3.360384615384616</c:v>
                </c:pt>
                <c:pt idx="1190">
                  <c:v>3.4242307692307694</c:v>
                </c:pt>
                <c:pt idx="1191">
                  <c:v>3.4880769230769237</c:v>
                </c:pt>
                <c:pt idx="1192">
                  <c:v>3.5519230769230772</c:v>
                </c:pt>
                <c:pt idx="1193">
                  <c:v>3.6157692307692306</c:v>
                </c:pt>
                <c:pt idx="1194">
                  <c:v>3.679615384615385</c:v>
                </c:pt>
                <c:pt idx="1195">
                  <c:v>3.7434615384615384</c:v>
                </c:pt>
                <c:pt idx="1196">
                  <c:v>3.8073076923076927</c:v>
                </c:pt>
                <c:pt idx="1197">
                  <c:v>3.8711538461538462</c:v>
                </c:pt>
                <c:pt idx="1198">
                  <c:v>3.9350000000000005</c:v>
                </c:pt>
                <c:pt idx="1199">
                  <c:v>3.9988461538461539</c:v>
                </c:pt>
                <c:pt idx="1200">
                  <c:v>1.5088461538461539</c:v>
                </c:pt>
                <c:pt idx="1201">
                  <c:v>1.5726923076923078</c:v>
                </c:pt>
                <c:pt idx="1202">
                  <c:v>1.6365384615384617</c:v>
                </c:pt>
                <c:pt idx="1203">
                  <c:v>1.7003846153846154</c:v>
                </c:pt>
                <c:pt idx="1204">
                  <c:v>1.7642307692307693</c:v>
                </c:pt>
                <c:pt idx="1205">
                  <c:v>1.8280769230769232</c:v>
                </c:pt>
                <c:pt idx="1206">
                  <c:v>1.891923076923077</c:v>
                </c:pt>
                <c:pt idx="1207">
                  <c:v>1.9557692307692309</c:v>
                </c:pt>
                <c:pt idx="1208">
                  <c:v>2.0196153846153848</c:v>
                </c:pt>
                <c:pt idx="1209">
                  <c:v>2.0834615384615387</c:v>
                </c:pt>
                <c:pt idx="1210">
                  <c:v>2.1473076923076926</c:v>
                </c:pt>
                <c:pt idx="1211">
                  <c:v>2.211153846153846</c:v>
                </c:pt>
                <c:pt idx="1212">
                  <c:v>2.2750000000000004</c:v>
                </c:pt>
                <c:pt idx="1213">
                  <c:v>2.3388461538461538</c:v>
                </c:pt>
                <c:pt idx="1214">
                  <c:v>2.4026923076923077</c:v>
                </c:pt>
                <c:pt idx="1215">
                  <c:v>2.4665384615384616</c:v>
                </c:pt>
                <c:pt idx="1216">
                  <c:v>2.5303846153846159</c:v>
                </c:pt>
                <c:pt idx="1217">
                  <c:v>2.5942307692307693</c:v>
                </c:pt>
                <c:pt idx="1218">
                  <c:v>2.6580769230769237</c:v>
                </c:pt>
                <c:pt idx="1219">
                  <c:v>2.7219230769230771</c:v>
                </c:pt>
                <c:pt idx="1220">
                  <c:v>2.785769230769231</c:v>
                </c:pt>
                <c:pt idx="1221">
                  <c:v>2.8496153846153849</c:v>
                </c:pt>
                <c:pt idx="1222">
                  <c:v>2.9134615384615383</c:v>
                </c:pt>
                <c:pt idx="1223">
                  <c:v>2.9773076923076927</c:v>
                </c:pt>
                <c:pt idx="1224">
                  <c:v>3.0411538461538461</c:v>
                </c:pt>
                <c:pt idx="1225">
                  <c:v>3.1050000000000004</c:v>
                </c:pt>
                <c:pt idx="1226">
                  <c:v>3.1688461538461539</c:v>
                </c:pt>
                <c:pt idx="1227">
                  <c:v>3.2326923076923082</c:v>
                </c:pt>
                <c:pt idx="1228">
                  <c:v>3.2965384615384616</c:v>
                </c:pt>
                <c:pt idx="1229">
                  <c:v>3.360384615384616</c:v>
                </c:pt>
                <c:pt idx="1230">
                  <c:v>3.4242307692307694</c:v>
                </c:pt>
                <c:pt idx="1231">
                  <c:v>3.4880769230769237</c:v>
                </c:pt>
                <c:pt idx="1232">
                  <c:v>3.5519230769230772</c:v>
                </c:pt>
                <c:pt idx="1233">
                  <c:v>3.6157692307692306</c:v>
                </c:pt>
                <c:pt idx="1234">
                  <c:v>3.679615384615385</c:v>
                </c:pt>
                <c:pt idx="1235">
                  <c:v>3.7434615384615384</c:v>
                </c:pt>
                <c:pt idx="1236">
                  <c:v>3.8073076923076927</c:v>
                </c:pt>
                <c:pt idx="1237">
                  <c:v>3.8711538461538462</c:v>
                </c:pt>
                <c:pt idx="1238">
                  <c:v>3.9350000000000005</c:v>
                </c:pt>
                <c:pt idx="1239">
                  <c:v>3.9988461538461539</c:v>
                </c:pt>
                <c:pt idx="1240">
                  <c:v>1.5088461538461539</c:v>
                </c:pt>
                <c:pt idx="1241">
                  <c:v>1.5726923076923078</c:v>
                </c:pt>
                <c:pt idx="1242">
                  <c:v>1.6365384615384617</c:v>
                </c:pt>
                <c:pt idx="1243">
                  <c:v>1.7003846153846154</c:v>
                </c:pt>
                <c:pt idx="1244">
                  <c:v>1.7642307692307693</c:v>
                </c:pt>
                <c:pt idx="1245">
                  <c:v>1.8280769230769232</c:v>
                </c:pt>
                <c:pt idx="1246">
                  <c:v>1.891923076923077</c:v>
                </c:pt>
                <c:pt idx="1247">
                  <c:v>1.9557692307692309</c:v>
                </c:pt>
                <c:pt idx="1248">
                  <c:v>2.0196153846153848</c:v>
                </c:pt>
                <c:pt idx="1249">
                  <c:v>2.0834615384615387</c:v>
                </c:pt>
                <c:pt idx="1250">
                  <c:v>2.1473076923076926</c:v>
                </c:pt>
                <c:pt idx="1251">
                  <c:v>2.211153846153846</c:v>
                </c:pt>
                <c:pt idx="1252">
                  <c:v>2.2750000000000004</c:v>
                </c:pt>
                <c:pt idx="1253">
                  <c:v>2.3388461538461538</c:v>
                </c:pt>
                <c:pt idx="1254">
                  <c:v>2.4026923076923077</c:v>
                </c:pt>
                <c:pt idx="1255">
                  <c:v>2.4665384615384616</c:v>
                </c:pt>
                <c:pt idx="1256">
                  <c:v>2.5303846153846159</c:v>
                </c:pt>
                <c:pt idx="1257">
                  <c:v>2.5942307692307693</c:v>
                </c:pt>
                <c:pt idx="1258">
                  <c:v>2.6580769230769237</c:v>
                </c:pt>
                <c:pt idx="1259">
                  <c:v>2.7219230769230771</c:v>
                </c:pt>
                <c:pt idx="1260">
                  <c:v>2.785769230769231</c:v>
                </c:pt>
                <c:pt idx="1261">
                  <c:v>2.8496153846153849</c:v>
                </c:pt>
                <c:pt idx="1262">
                  <c:v>2.9134615384615383</c:v>
                </c:pt>
                <c:pt idx="1263">
                  <c:v>2.9773076923076927</c:v>
                </c:pt>
                <c:pt idx="1264">
                  <c:v>3.0411538461538461</c:v>
                </c:pt>
                <c:pt idx="1265">
                  <c:v>3.1050000000000004</c:v>
                </c:pt>
                <c:pt idx="1266">
                  <c:v>3.1688461538461539</c:v>
                </c:pt>
                <c:pt idx="1267">
                  <c:v>3.2326923076923082</c:v>
                </c:pt>
                <c:pt idx="1268">
                  <c:v>3.2965384615384616</c:v>
                </c:pt>
                <c:pt idx="1269">
                  <c:v>3.360384615384616</c:v>
                </c:pt>
                <c:pt idx="1270">
                  <c:v>3.4242307692307694</c:v>
                </c:pt>
                <c:pt idx="1271">
                  <c:v>3.4880769230769237</c:v>
                </c:pt>
                <c:pt idx="1272">
                  <c:v>3.5519230769230772</c:v>
                </c:pt>
                <c:pt idx="1273">
                  <c:v>3.6157692307692306</c:v>
                </c:pt>
                <c:pt idx="1274">
                  <c:v>3.679615384615385</c:v>
                </c:pt>
                <c:pt idx="1275">
                  <c:v>3.7434615384615384</c:v>
                </c:pt>
                <c:pt idx="1276">
                  <c:v>3.8073076923076927</c:v>
                </c:pt>
                <c:pt idx="1277">
                  <c:v>3.8711538461538462</c:v>
                </c:pt>
                <c:pt idx="1278">
                  <c:v>3.9350000000000005</c:v>
                </c:pt>
                <c:pt idx="1279">
                  <c:v>3.9988461538461539</c:v>
                </c:pt>
                <c:pt idx="1280">
                  <c:v>1.5088461538461539</c:v>
                </c:pt>
                <c:pt idx="1281">
                  <c:v>1.5726923076923078</c:v>
                </c:pt>
                <c:pt idx="1282">
                  <c:v>1.6365384615384617</c:v>
                </c:pt>
                <c:pt idx="1283">
                  <c:v>1.7003846153846154</c:v>
                </c:pt>
                <c:pt idx="1284">
                  <c:v>1.7642307692307693</c:v>
                </c:pt>
                <c:pt idx="1285">
                  <c:v>1.8280769230769232</c:v>
                </c:pt>
                <c:pt idx="1286">
                  <c:v>1.891923076923077</c:v>
                </c:pt>
                <c:pt idx="1287">
                  <c:v>1.9557692307692309</c:v>
                </c:pt>
                <c:pt idx="1288">
                  <c:v>2.0196153846153848</c:v>
                </c:pt>
                <c:pt idx="1289">
                  <c:v>2.0834615384615387</c:v>
                </c:pt>
                <c:pt idx="1290">
                  <c:v>2.1473076923076926</c:v>
                </c:pt>
                <c:pt idx="1291">
                  <c:v>2.211153846153846</c:v>
                </c:pt>
                <c:pt idx="1292">
                  <c:v>2.2750000000000004</c:v>
                </c:pt>
                <c:pt idx="1293">
                  <c:v>2.3388461538461538</c:v>
                </c:pt>
                <c:pt idx="1294">
                  <c:v>2.4026923076923077</c:v>
                </c:pt>
                <c:pt idx="1295">
                  <c:v>2.4665384615384616</c:v>
                </c:pt>
                <c:pt idx="1296">
                  <c:v>2.5303846153846159</c:v>
                </c:pt>
                <c:pt idx="1297">
                  <c:v>2.5942307692307693</c:v>
                </c:pt>
                <c:pt idx="1298">
                  <c:v>2.6580769230769237</c:v>
                </c:pt>
                <c:pt idx="1299">
                  <c:v>2.7219230769230771</c:v>
                </c:pt>
                <c:pt idx="1300">
                  <c:v>2.785769230769231</c:v>
                </c:pt>
                <c:pt idx="1301">
                  <c:v>2.8496153846153849</c:v>
                </c:pt>
                <c:pt idx="1302">
                  <c:v>2.9134615384615383</c:v>
                </c:pt>
                <c:pt idx="1303">
                  <c:v>2.9773076923076927</c:v>
                </c:pt>
                <c:pt idx="1304">
                  <c:v>3.0411538461538461</c:v>
                </c:pt>
                <c:pt idx="1305">
                  <c:v>3.1050000000000004</c:v>
                </c:pt>
                <c:pt idx="1306">
                  <c:v>3.1688461538461539</c:v>
                </c:pt>
                <c:pt idx="1307">
                  <c:v>3.2326923076923082</c:v>
                </c:pt>
                <c:pt idx="1308">
                  <c:v>3.2965384615384616</c:v>
                </c:pt>
                <c:pt idx="1309">
                  <c:v>3.360384615384616</c:v>
                </c:pt>
                <c:pt idx="1310">
                  <c:v>3.4242307692307694</c:v>
                </c:pt>
                <c:pt idx="1311">
                  <c:v>3.4880769230769237</c:v>
                </c:pt>
                <c:pt idx="1312">
                  <c:v>3.5519230769230772</c:v>
                </c:pt>
                <c:pt idx="1313">
                  <c:v>3.6157692307692306</c:v>
                </c:pt>
                <c:pt idx="1314">
                  <c:v>3.679615384615385</c:v>
                </c:pt>
                <c:pt idx="1315">
                  <c:v>3.7434615384615384</c:v>
                </c:pt>
                <c:pt idx="1316">
                  <c:v>3.8073076923076927</c:v>
                </c:pt>
                <c:pt idx="1317">
                  <c:v>3.8711538461538462</c:v>
                </c:pt>
                <c:pt idx="1318">
                  <c:v>3.9350000000000005</c:v>
                </c:pt>
                <c:pt idx="1319">
                  <c:v>3.9988461538461539</c:v>
                </c:pt>
                <c:pt idx="1320">
                  <c:v>1.5088461538461539</c:v>
                </c:pt>
                <c:pt idx="1321">
                  <c:v>1.5726923076923078</c:v>
                </c:pt>
                <c:pt idx="1322">
                  <c:v>1.6365384615384617</c:v>
                </c:pt>
                <c:pt idx="1323">
                  <c:v>1.7003846153846154</c:v>
                </c:pt>
                <c:pt idx="1324">
                  <c:v>1.7642307692307693</c:v>
                </c:pt>
                <c:pt idx="1325">
                  <c:v>1.8280769230769232</c:v>
                </c:pt>
                <c:pt idx="1326">
                  <c:v>1.891923076923077</c:v>
                </c:pt>
                <c:pt idx="1327">
                  <c:v>1.9557692307692309</c:v>
                </c:pt>
                <c:pt idx="1328">
                  <c:v>2.0196153846153848</c:v>
                </c:pt>
                <c:pt idx="1329">
                  <c:v>2.0834615384615387</c:v>
                </c:pt>
                <c:pt idx="1330">
                  <c:v>2.1473076923076926</c:v>
                </c:pt>
                <c:pt idx="1331">
                  <c:v>2.211153846153846</c:v>
                </c:pt>
                <c:pt idx="1332">
                  <c:v>2.2750000000000004</c:v>
                </c:pt>
                <c:pt idx="1333">
                  <c:v>2.3388461538461538</c:v>
                </c:pt>
                <c:pt idx="1334">
                  <c:v>2.4026923076923077</c:v>
                </c:pt>
                <c:pt idx="1335">
                  <c:v>2.4665384615384616</c:v>
                </c:pt>
                <c:pt idx="1336">
                  <c:v>2.5303846153846159</c:v>
                </c:pt>
                <c:pt idx="1337">
                  <c:v>2.5942307692307693</c:v>
                </c:pt>
                <c:pt idx="1338">
                  <c:v>2.6580769230769237</c:v>
                </c:pt>
                <c:pt idx="1339">
                  <c:v>2.7219230769230771</c:v>
                </c:pt>
                <c:pt idx="1340">
                  <c:v>2.785769230769231</c:v>
                </c:pt>
                <c:pt idx="1341">
                  <c:v>2.8496153846153849</c:v>
                </c:pt>
                <c:pt idx="1342">
                  <c:v>2.9134615384615383</c:v>
                </c:pt>
                <c:pt idx="1343">
                  <c:v>2.9773076923076927</c:v>
                </c:pt>
                <c:pt idx="1344">
                  <c:v>3.0411538461538461</c:v>
                </c:pt>
                <c:pt idx="1345">
                  <c:v>3.1050000000000004</c:v>
                </c:pt>
                <c:pt idx="1346">
                  <c:v>3.1688461538461539</c:v>
                </c:pt>
                <c:pt idx="1347">
                  <c:v>3.2326923076923082</c:v>
                </c:pt>
                <c:pt idx="1348">
                  <c:v>3.2965384615384616</c:v>
                </c:pt>
                <c:pt idx="1349">
                  <c:v>3.360384615384616</c:v>
                </c:pt>
                <c:pt idx="1350">
                  <c:v>3.4242307692307694</c:v>
                </c:pt>
                <c:pt idx="1351">
                  <c:v>3.4880769230769237</c:v>
                </c:pt>
                <c:pt idx="1352">
                  <c:v>3.5519230769230772</c:v>
                </c:pt>
                <c:pt idx="1353">
                  <c:v>3.6157692307692306</c:v>
                </c:pt>
                <c:pt idx="1354">
                  <c:v>3.679615384615385</c:v>
                </c:pt>
                <c:pt idx="1355">
                  <c:v>3.7434615384615384</c:v>
                </c:pt>
                <c:pt idx="1356">
                  <c:v>3.8073076923076927</c:v>
                </c:pt>
                <c:pt idx="1357">
                  <c:v>3.8711538461538462</c:v>
                </c:pt>
                <c:pt idx="1358">
                  <c:v>3.9350000000000005</c:v>
                </c:pt>
                <c:pt idx="1359">
                  <c:v>3.9988461538461539</c:v>
                </c:pt>
                <c:pt idx="1360">
                  <c:v>1.5088461538461539</c:v>
                </c:pt>
                <c:pt idx="1361">
                  <c:v>1.5726923076923078</c:v>
                </c:pt>
                <c:pt idx="1362">
                  <c:v>1.6365384615384617</c:v>
                </c:pt>
                <c:pt idx="1363">
                  <c:v>1.7003846153846154</c:v>
                </c:pt>
                <c:pt idx="1364">
                  <c:v>1.7642307692307693</c:v>
                </c:pt>
                <c:pt idx="1365">
                  <c:v>1.8280769230769232</c:v>
                </c:pt>
                <c:pt idx="1366">
                  <c:v>1.891923076923077</c:v>
                </c:pt>
                <c:pt idx="1367">
                  <c:v>1.9557692307692309</c:v>
                </c:pt>
                <c:pt idx="1368">
                  <c:v>2.0196153846153848</c:v>
                </c:pt>
                <c:pt idx="1369">
                  <c:v>2.0834615384615387</c:v>
                </c:pt>
                <c:pt idx="1370">
                  <c:v>2.1473076923076926</c:v>
                </c:pt>
                <c:pt idx="1371">
                  <c:v>2.211153846153846</c:v>
                </c:pt>
                <c:pt idx="1372">
                  <c:v>2.2750000000000004</c:v>
                </c:pt>
                <c:pt idx="1373">
                  <c:v>2.3388461538461538</c:v>
                </c:pt>
                <c:pt idx="1374">
                  <c:v>2.4026923076923077</c:v>
                </c:pt>
                <c:pt idx="1375">
                  <c:v>2.4665384615384616</c:v>
                </c:pt>
                <c:pt idx="1376">
                  <c:v>2.5303846153846159</c:v>
                </c:pt>
                <c:pt idx="1377">
                  <c:v>2.5942307692307693</c:v>
                </c:pt>
                <c:pt idx="1378">
                  <c:v>2.6580769230769237</c:v>
                </c:pt>
                <c:pt idx="1379">
                  <c:v>2.7219230769230771</c:v>
                </c:pt>
                <c:pt idx="1380">
                  <c:v>2.785769230769231</c:v>
                </c:pt>
                <c:pt idx="1381">
                  <c:v>2.8496153846153849</c:v>
                </c:pt>
                <c:pt idx="1382">
                  <c:v>2.9134615384615383</c:v>
                </c:pt>
                <c:pt idx="1383">
                  <c:v>2.9773076923076927</c:v>
                </c:pt>
                <c:pt idx="1384">
                  <c:v>3.0411538461538461</c:v>
                </c:pt>
                <c:pt idx="1385">
                  <c:v>3.1050000000000004</c:v>
                </c:pt>
                <c:pt idx="1386">
                  <c:v>3.1688461538461539</c:v>
                </c:pt>
                <c:pt idx="1387">
                  <c:v>3.2326923076923082</c:v>
                </c:pt>
                <c:pt idx="1388">
                  <c:v>3.2965384615384616</c:v>
                </c:pt>
                <c:pt idx="1389">
                  <c:v>3.360384615384616</c:v>
                </c:pt>
                <c:pt idx="1390">
                  <c:v>3.4242307692307694</c:v>
                </c:pt>
                <c:pt idx="1391">
                  <c:v>3.4880769230769237</c:v>
                </c:pt>
                <c:pt idx="1392">
                  <c:v>3.5519230769230772</c:v>
                </c:pt>
                <c:pt idx="1393">
                  <c:v>3.6157692307692306</c:v>
                </c:pt>
                <c:pt idx="1394">
                  <c:v>3.679615384615385</c:v>
                </c:pt>
                <c:pt idx="1395">
                  <c:v>3.7434615384615384</c:v>
                </c:pt>
                <c:pt idx="1396">
                  <c:v>3.8073076923076927</c:v>
                </c:pt>
                <c:pt idx="1397">
                  <c:v>3.8711538461538462</c:v>
                </c:pt>
                <c:pt idx="1398">
                  <c:v>3.9350000000000005</c:v>
                </c:pt>
                <c:pt idx="1399">
                  <c:v>3.9988461538461539</c:v>
                </c:pt>
                <c:pt idx="1400">
                  <c:v>1.5088461538461539</c:v>
                </c:pt>
                <c:pt idx="1401">
                  <c:v>1.5726923076923078</c:v>
                </c:pt>
                <c:pt idx="1402">
                  <c:v>1.6365384615384617</c:v>
                </c:pt>
                <c:pt idx="1403">
                  <c:v>1.7003846153846154</c:v>
                </c:pt>
                <c:pt idx="1404">
                  <c:v>1.7642307692307693</c:v>
                </c:pt>
                <c:pt idx="1405">
                  <c:v>1.8280769230769232</c:v>
                </c:pt>
                <c:pt idx="1406">
                  <c:v>1.891923076923077</c:v>
                </c:pt>
                <c:pt idx="1407">
                  <c:v>1.9557692307692309</c:v>
                </c:pt>
                <c:pt idx="1408">
                  <c:v>2.0196153846153848</c:v>
                </c:pt>
                <c:pt idx="1409">
                  <c:v>2.0834615384615387</c:v>
                </c:pt>
                <c:pt idx="1410">
                  <c:v>2.1473076923076926</c:v>
                </c:pt>
                <c:pt idx="1411">
                  <c:v>2.211153846153846</c:v>
                </c:pt>
                <c:pt idx="1412">
                  <c:v>2.2750000000000004</c:v>
                </c:pt>
                <c:pt idx="1413">
                  <c:v>2.3388461538461538</c:v>
                </c:pt>
                <c:pt idx="1414">
                  <c:v>2.4026923076923077</c:v>
                </c:pt>
                <c:pt idx="1415">
                  <c:v>2.4665384615384616</c:v>
                </c:pt>
                <c:pt idx="1416">
                  <c:v>2.5303846153846159</c:v>
                </c:pt>
                <c:pt idx="1417">
                  <c:v>2.5942307692307693</c:v>
                </c:pt>
                <c:pt idx="1418">
                  <c:v>2.6580769230769237</c:v>
                </c:pt>
                <c:pt idx="1419">
                  <c:v>2.7219230769230771</c:v>
                </c:pt>
                <c:pt idx="1420">
                  <c:v>2.785769230769231</c:v>
                </c:pt>
                <c:pt idx="1421">
                  <c:v>2.8496153846153849</c:v>
                </c:pt>
                <c:pt idx="1422">
                  <c:v>2.9134615384615383</c:v>
                </c:pt>
                <c:pt idx="1423">
                  <c:v>2.9773076923076927</c:v>
                </c:pt>
                <c:pt idx="1424">
                  <c:v>3.0411538461538461</c:v>
                </c:pt>
                <c:pt idx="1425">
                  <c:v>3.1050000000000004</c:v>
                </c:pt>
                <c:pt idx="1426">
                  <c:v>3.1688461538461539</c:v>
                </c:pt>
                <c:pt idx="1427">
                  <c:v>3.2326923076923082</c:v>
                </c:pt>
                <c:pt idx="1428">
                  <c:v>3.2965384615384616</c:v>
                </c:pt>
                <c:pt idx="1429">
                  <c:v>3.360384615384616</c:v>
                </c:pt>
                <c:pt idx="1430">
                  <c:v>3.4242307692307694</c:v>
                </c:pt>
                <c:pt idx="1431">
                  <c:v>3.4880769230769237</c:v>
                </c:pt>
                <c:pt idx="1432">
                  <c:v>3.5519230769230772</c:v>
                </c:pt>
                <c:pt idx="1433">
                  <c:v>3.6157692307692306</c:v>
                </c:pt>
                <c:pt idx="1434">
                  <c:v>3.679615384615385</c:v>
                </c:pt>
                <c:pt idx="1435">
                  <c:v>3.7434615384615384</c:v>
                </c:pt>
                <c:pt idx="1436">
                  <c:v>3.8073076923076927</c:v>
                </c:pt>
                <c:pt idx="1437">
                  <c:v>3.8711538461538462</c:v>
                </c:pt>
                <c:pt idx="1438">
                  <c:v>3.9350000000000005</c:v>
                </c:pt>
                <c:pt idx="1439">
                  <c:v>3.9988461538461539</c:v>
                </c:pt>
                <c:pt idx="1440">
                  <c:v>1.5088461538461539</c:v>
                </c:pt>
                <c:pt idx="1441">
                  <c:v>1.5726923076923078</c:v>
                </c:pt>
                <c:pt idx="1442">
                  <c:v>1.6365384615384617</c:v>
                </c:pt>
                <c:pt idx="1443">
                  <c:v>1.7003846153846154</c:v>
                </c:pt>
                <c:pt idx="1444">
                  <c:v>1.7642307692307693</c:v>
                </c:pt>
                <c:pt idx="1445">
                  <c:v>1.8280769230769232</c:v>
                </c:pt>
                <c:pt idx="1446">
                  <c:v>1.891923076923077</c:v>
                </c:pt>
                <c:pt idx="1447">
                  <c:v>1.9557692307692309</c:v>
                </c:pt>
                <c:pt idx="1448">
                  <c:v>2.0196153846153848</c:v>
                </c:pt>
                <c:pt idx="1449">
                  <c:v>2.0834615384615387</c:v>
                </c:pt>
                <c:pt idx="1450">
                  <c:v>2.1473076923076926</c:v>
                </c:pt>
                <c:pt idx="1451">
                  <c:v>2.211153846153846</c:v>
                </c:pt>
                <c:pt idx="1452">
                  <c:v>2.2750000000000004</c:v>
                </c:pt>
                <c:pt idx="1453">
                  <c:v>2.3388461538461538</c:v>
                </c:pt>
                <c:pt idx="1454">
                  <c:v>2.4026923076923077</c:v>
                </c:pt>
                <c:pt idx="1455">
                  <c:v>2.4665384615384616</c:v>
                </c:pt>
                <c:pt idx="1456">
                  <c:v>2.5303846153846159</c:v>
                </c:pt>
                <c:pt idx="1457">
                  <c:v>2.5942307692307693</c:v>
                </c:pt>
                <c:pt idx="1458">
                  <c:v>2.6580769230769237</c:v>
                </c:pt>
                <c:pt idx="1459">
                  <c:v>2.7219230769230771</c:v>
                </c:pt>
                <c:pt idx="1460">
                  <c:v>2.785769230769231</c:v>
                </c:pt>
                <c:pt idx="1461">
                  <c:v>2.8496153846153849</c:v>
                </c:pt>
                <c:pt idx="1462">
                  <c:v>2.9134615384615383</c:v>
                </c:pt>
                <c:pt idx="1463">
                  <c:v>2.9773076923076927</c:v>
                </c:pt>
                <c:pt idx="1464">
                  <c:v>3.0411538461538461</c:v>
                </c:pt>
                <c:pt idx="1465">
                  <c:v>3.1050000000000004</c:v>
                </c:pt>
                <c:pt idx="1466">
                  <c:v>3.1688461538461539</c:v>
                </c:pt>
                <c:pt idx="1467">
                  <c:v>3.2326923076923082</c:v>
                </c:pt>
                <c:pt idx="1468">
                  <c:v>3.2965384615384616</c:v>
                </c:pt>
                <c:pt idx="1469">
                  <c:v>3.360384615384616</c:v>
                </c:pt>
                <c:pt idx="1470">
                  <c:v>3.4242307692307694</c:v>
                </c:pt>
                <c:pt idx="1471">
                  <c:v>3.4880769230769237</c:v>
                </c:pt>
                <c:pt idx="1472">
                  <c:v>3.5519230769230772</c:v>
                </c:pt>
                <c:pt idx="1473">
                  <c:v>3.6157692307692306</c:v>
                </c:pt>
                <c:pt idx="1474">
                  <c:v>3.679615384615385</c:v>
                </c:pt>
                <c:pt idx="1475">
                  <c:v>3.7434615384615384</c:v>
                </c:pt>
                <c:pt idx="1476">
                  <c:v>3.8073076923076927</c:v>
                </c:pt>
                <c:pt idx="1477">
                  <c:v>3.8711538461538462</c:v>
                </c:pt>
                <c:pt idx="1478">
                  <c:v>3.9350000000000005</c:v>
                </c:pt>
                <c:pt idx="1479">
                  <c:v>3.9988461538461539</c:v>
                </c:pt>
                <c:pt idx="1480">
                  <c:v>1.5088461538461539</c:v>
                </c:pt>
                <c:pt idx="1481">
                  <c:v>1.5726923076923078</c:v>
                </c:pt>
                <c:pt idx="1482">
                  <c:v>1.6365384615384617</c:v>
                </c:pt>
                <c:pt idx="1483">
                  <c:v>1.7003846153846154</c:v>
                </c:pt>
                <c:pt idx="1484">
                  <c:v>1.7642307692307693</c:v>
                </c:pt>
                <c:pt idx="1485">
                  <c:v>1.8280769230769232</c:v>
                </c:pt>
                <c:pt idx="1486">
                  <c:v>1.891923076923077</c:v>
                </c:pt>
                <c:pt idx="1487">
                  <c:v>1.9557692307692309</c:v>
                </c:pt>
                <c:pt idx="1488">
                  <c:v>2.0196153846153848</c:v>
                </c:pt>
                <c:pt idx="1489">
                  <c:v>2.0834615384615387</c:v>
                </c:pt>
                <c:pt idx="1490">
                  <c:v>2.1473076923076926</c:v>
                </c:pt>
                <c:pt idx="1491">
                  <c:v>2.211153846153846</c:v>
                </c:pt>
                <c:pt idx="1492">
                  <c:v>2.2750000000000004</c:v>
                </c:pt>
                <c:pt idx="1493">
                  <c:v>2.3388461538461538</c:v>
                </c:pt>
                <c:pt idx="1494">
                  <c:v>2.4026923076923077</c:v>
                </c:pt>
                <c:pt idx="1495">
                  <c:v>2.4665384615384616</c:v>
                </c:pt>
                <c:pt idx="1496">
                  <c:v>2.5303846153846159</c:v>
                </c:pt>
                <c:pt idx="1497">
                  <c:v>2.5942307692307693</c:v>
                </c:pt>
                <c:pt idx="1498">
                  <c:v>2.6580769230769237</c:v>
                </c:pt>
                <c:pt idx="1499">
                  <c:v>2.7219230769230771</c:v>
                </c:pt>
                <c:pt idx="1500">
                  <c:v>2.785769230769231</c:v>
                </c:pt>
                <c:pt idx="1501">
                  <c:v>2.8496153846153849</c:v>
                </c:pt>
                <c:pt idx="1502">
                  <c:v>2.9134615384615383</c:v>
                </c:pt>
                <c:pt idx="1503">
                  <c:v>2.9773076923076927</c:v>
                </c:pt>
                <c:pt idx="1504">
                  <c:v>3.0411538461538461</c:v>
                </c:pt>
                <c:pt idx="1505">
                  <c:v>3.1050000000000004</c:v>
                </c:pt>
                <c:pt idx="1506">
                  <c:v>3.1688461538461539</c:v>
                </c:pt>
                <c:pt idx="1507">
                  <c:v>3.2326923076923082</c:v>
                </c:pt>
                <c:pt idx="1508">
                  <c:v>3.2965384615384616</c:v>
                </c:pt>
                <c:pt idx="1509">
                  <c:v>3.360384615384616</c:v>
                </c:pt>
                <c:pt idx="1510">
                  <c:v>3.4242307692307694</c:v>
                </c:pt>
                <c:pt idx="1511">
                  <c:v>3.4880769230769237</c:v>
                </c:pt>
                <c:pt idx="1512">
                  <c:v>3.5519230769230772</c:v>
                </c:pt>
                <c:pt idx="1513">
                  <c:v>3.6157692307692306</c:v>
                </c:pt>
                <c:pt idx="1514">
                  <c:v>3.679615384615385</c:v>
                </c:pt>
                <c:pt idx="1515">
                  <c:v>3.7434615384615384</c:v>
                </c:pt>
                <c:pt idx="1516">
                  <c:v>3.8073076923076927</c:v>
                </c:pt>
                <c:pt idx="1517">
                  <c:v>3.8711538461538462</c:v>
                </c:pt>
                <c:pt idx="1518">
                  <c:v>3.9350000000000005</c:v>
                </c:pt>
                <c:pt idx="1519">
                  <c:v>3.9988461538461539</c:v>
                </c:pt>
                <c:pt idx="1520">
                  <c:v>1.5088461538461539</c:v>
                </c:pt>
                <c:pt idx="1521">
                  <c:v>1.5726923076923078</c:v>
                </c:pt>
                <c:pt idx="1522">
                  <c:v>1.6365384615384617</c:v>
                </c:pt>
                <c:pt idx="1523">
                  <c:v>1.7003846153846154</c:v>
                </c:pt>
                <c:pt idx="1524">
                  <c:v>1.7642307692307693</c:v>
                </c:pt>
                <c:pt idx="1525">
                  <c:v>1.8280769230769232</c:v>
                </c:pt>
                <c:pt idx="1526">
                  <c:v>1.891923076923077</c:v>
                </c:pt>
                <c:pt idx="1527">
                  <c:v>1.9557692307692309</c:v>
                </c:pt>
                <c:pt idx="1528">
                  <c:v>2.0196153846153848</c:v>
                </c:pt>
                <c:pt idx="1529">
                  <c:v>2.0834615384615387</c:v>
                </c:pt>
                <c:pt idx="1530">
                  <c:v>2.1473076923076926</c:v>
                </c:pt>
                <c:pt idx="1531">
                  <c:v>2.211153846153846</c:v>
                </c:pt>
                <c:pt idx="1532">
                  <c:v>2.2750000000000004</c:v>
                </c:pt>
                <c:pt idx="1533">
                  <c:v>2.3388461538461538</c:v>
                </c:pt>
                <c:pt idx="1534">
                  <c:v>2.4026923076923077</c:v>
                </c:pt>
                <c:pt idx="1535">
                  <c:v>2.4665384615384616</c:v>
                </c:pt>
                <c:pt idx="1536">
                  <c:v>2.5303846153846159</c:v>
                </c:pt>
                <c:pt idx="1537">
                  <c:v>2.5942307692307693</c:v>
                </c:pt>
                <c:pt idx="1538">
                  <c:v>2.6580769230769237</c:v>
                </c:pt>
                <c:pt idx="1539">
                  <c:v>2.7219230769230771</c:v>
                </c:pt>
                <c:pt idx="1540">
                  <c:v>2.785769230769231</c:v>
                </c:pt>
                <c:pt idx="1541">
                  <c:v>2.8496153846153849</c:v>
                </c:pt>
                <c:pt idx="1542">
                  <c:v>2.9134615384615383</c:v>
                </c:pt>
                <c:pt idx="1543">
                  <c:v>2.9773076923076927</c:v>
                </c:pt>
                <c:pt idx="1544">
                  <c:v>3.0411538461538461</c:v>
                </c:pt>
                <c:pt idx="1545">
                  <c:v>3.1050000000000004</c:v>
                </c:pt>
                <c:pt idx="1546">
                  <c:v>3.1688461538461539</c:v>
                </c:pt>
                <c:pt idx="1547">
                  <c:v>3.2326923076923082</c:v>
                </c:pt>
                <c:pt idx="1548">
                  <c:v>3.2965384615384616</c:v>
                </c:pt>
                <c:pt idx="1549">
                  <c:v>3.360384615384616</c:v>
                </c:pt>
                <c:pt idx="1550">
                  <c:v>3.4242307692307694</c:v>
                </c:pt>
                <c:pt idx="1551">
                  <c:v>3.4880769230769237</c:v>
                </c:pt>
                <c:pt idx="1552">
                  <c:v>3.5519230769230772</c:v>
                </c:pt>
                <c:pt idx="1553">
                  <c:v>3.6157692307692306</c:v>
                </c:pt>
                <c:pt idx="1554">
                  <c:v>3.679615384615385</c:v>
                </c:pt>
                <c:pt idx="1555">
                  <c:v>3.7434615384615384</c:v>
                </c:pt>
                <c:pt idx="1556">
                  <c:v>3.8073076923076927</c:v>
                </c:pt>
                <c:pt idx="1557">
                  <c:v>3.8711538461538462</c:v>
                </c:pt>
                <c:pt idx="1558">
                  <c:v>3.9350000000000005</c:v>
                </c:pt>
                <c:pt idx="1559">
                  <c:v>3.9988461538461539</c:v>
                </c:pt>
                <c:pt idx="1560">
                  <c:v>1.5088461538461539</c:v>
                </c:pt>
                <c:pt idx="1561">
                  <c:v>1.5726923076923078</c:v>
                </c:pt>
                <c:pt idx="1562">
                  <c:v>1.6365384615384617</c:v>
                </c:pt>
                <c:pt idx="1563">
                  <c:v>1.7003846153846154</c:v>
                </c:pt>
                <c:pt idx="1564">
                  <c:v>1.7642307692307693</c:v>
                </c:pt>
                <c:pt idx="1565">
                  <c:v>1.8280769230769232</c:v>
                </c:pt>
                <c:pt idx="1566">
                  <c:v>1.891923076923077</c:v>
                </c:pt>
                <c:pt idx="1567">
                  <c:v>1.9557692307692309</c:v>
                </c:pt>
                <c:pt idx="1568">
                  <c:v>2.0196153846153848</c:v>
                </c:pt>
                <c:pt idx="1569">
                  <c:v>2.0834615384615387</c:v>
                </c:pt>
                <c:pt idx="1570">
                  <c:v>2.1473076923076926</c:v>
                </c:pt>
                <c:pt idx="1571">
                  <c:v>2.211153846153846</c:v>
                </c:pt>
                <c:pt idx="1572">
                  <c:v>2.2750000000000004</c:v>
                </c:pt>
                <c:pt idx="1573">
                  <c:v>2.3388461538461538</c:v>
                </c:pt>
                <c:pt idx="1574">
                  <c:v>2.4026923076923077</c:v>
                </c:pt>
                <c:pt idx="1575">
                  <c:v>2.4665384615384616</c:v>
                </c:pt>
                <c:pt idx="1576">
                  <c:v>2.5303846153846159</c:v>
                </c:pt>
                <c:pt idx="1577">
                  <c:v>2.5942307692307693</c:v>
                </c:pt>
                <c:pt idx="1578">
                  <c:v>2.6580769230769237</c:v>
                </c:pt>
                <c:pt idx="1579">
                  <c:v>2.7219230769230771</c:v>
                </c:pt>
                <c:pt idx="1580">
                  <c:v>2.785769230769231</c:v>
                </c:pt>
                <c:pt idx="1581">
                  <c:v>2.8496153846153849</c:v>
                </c:pt>
                <c:pt idx="1582">
                  <c:v>2.9134615384615383</c:v>
                </c:pt>
                <c:pt idx="1583">
                  <c:v>2.9773076923076927</c:v>
                </c:pt>
                <c:pt idx="1584">
                  <c:v>3.0411538461538461</c:v>
                </c:pt>
                <c:pt idx="1585">
                  <c:v>3.1050000000000004</c:v>
                </c:pt>
                <c:pt idx="1586">
                  <c:v>3.1688461538461539</c:v>
                </c:pt>
                <c:pt idx="1587">
                  <c:v>3.2326923076923082</c:v>
                </c:pt>
                <c:pt idx="1588">
                  <c:v>3.2965384615384616</c:v>
                </c:pt>
                <c:pt idx="1589">
                  <c:v>3.360384615384616</c:v>
                </c:pt>
                <c:pt idx="1590">
                  <c:v>3.4242307692307694</c:v>
                </c:pt>
                <c:pt idx="1591">
                  <c:v>3.4880769230769237</c:v>
                </c:pt>
                <c:pt idx="1592">
                  <c:v>3.5519230769230772</c:v>
                </c:pt>
                <c:pt idx="1593">
                  <c:v>3.6157692307692306</c:v>
                </c:pt>
                <c:pt idx="1594">
                  <c:v>3.679615384615385</c:v>
                </c:pt>
                <c:pt idx="1595">
                  <c:v>3.7434615384615384</c:v>
                </c:pt>
                <c:pt idx="1596">
                  <c:v>3.8073076923076927</c:v>
                </c:pt>
                <c:pt idx="1597">
                  <c:v>3.8711538461538462</c:v>
                </c:pt>
                <c:pt idx="1598">
                  <c:v>3.9350000000000005</c:v>
                </c:pt>
                <c:pt idx="1599">
                  <c:v>3.9988461538461539</c:v>
                </c:pt>
              </c:numCache>
            </c:numRef>
          </c:xVal>
          <c:yVal>
            <c:numRef>
              <c:f>Univariate!UV_Profile_BETA_S2_NLL</c:f>
              <c:numCache>
                <c:formatCode>0.0E+00</c:formatCode>
                <c:ptCount val="1600"/>
                <c:pt idx="0">
                  <c:v>10807.44209900683</c:v>
                </c:pt>
                <c:pt idx="1">
                  <c:v>10779.697600102634</c:v>
                </c:pt>
                <c:pt idx="2">
                  <c:v>10759.361540352902</c:v>
                </c:pt>
                <c:pt idx="3">
                  <c:v>10745.950236204706</c:v>
                </c:pt>
                <c:pt idx="4">
                  <c:v>10739.028405410045</c:v>
                </c:pt>
                <c:pt idx="5">
                  <c:v>10738.202695949132</c:v>
                </c:pt>
                <c:pt idx="6">
                  <c:v>10743.116284393533</c:v>
                </c:pt>
                <c:pt idx="7">
                  <c:v>10753.444335653259</c:v>
                </c:pt>
                <c:pt idx="8">
                  <c:v>10768.890162167068</c:v>
                </c:pt>
                <c:pt idx="9">
                  <c:v>10789.181955329926</c:v>
                </c:pt>
                <c:pt idx="10">
                  <c:v>10814.069988380423</c:v>
                </c:pt>
                <c:pt idx="11">
                  <c:v>10843.324210271112</c:v>
                </c:pt>
                <c:pt idx="12">
                  <c:v>10876.732165775595</c:v>
                </c:pt>
                <c:pt idx="13">
                  <c:v>10914.097189376975</c:v>
                </c:pt>
                <c:pt idx="14">
                  <c:v>10955.236830161073</c:v>
                </c:pt>
                <c:pt idx="15">
                  <c:v>10999.98147261445</c:v>
                </c:pt>
                <c:pt idx="16">
                  <c:v>11048.173124358378</c:v>
                </c:pt>
                <c:pt idx="17">
                  <c:v>11099.664346779044</c:v>
                </c:pt>
                <c:pt idx="18">
                  <c:v>11154.317308500145</c:v>
                </c:pt>
                <c:pt idx="19">
                  <c:v>11212.002944887305</c:v>
                </c:pt>
                <c:pt idx="20">
                  <c:v>11272.6002094264</c:v>
                </c:pt>
                <c:pt idx="21">
                  <c:v>11335.99540499911</c:v>
                </c:pt>
                <c:pt idx="22">
                  <c:v>11402.081584881707</c:v>
                </c:pt>
                <c:pt idx="23">
                  <c:v>11470.758014789682</c:v>
                </c:pt>
                <c:pt idx="24">
                  <c:v>11541.929688538901</c:v>
                </c:pt>
                <c:pt idx="25">
                  <c:v>11615.506890939752</c:v>
                </c:pt>
                <c:pt idx="26">
                  <c:v>11691.404802419809</c:v>
                </c:pt>
                <c:pt idx="27">
                  <c:v>11769.543140613205</c:v>
                </c:pt>
                <c:pt idx="28">
                  <c:v>11849.845834783859</c:v>
                </c:pt>
                <c:pt idx="29">
                  <c:v>11932.24072948524</c:v>
                </c:pt>
                <c:pt idx="30">
                  <c:v>12016.659314315642</c:v>
                </c:pt>
                <c:pt idx="31">
                  <c:v>12103.036477019461</c:v>
                </c:pt>
                <c:pt idx="32">
                  <c:v>12191.310277520628</c:v>
                </c:pt>
                <c:pt idx="33">
                  <c:v>12281.42174076399</c:v>
                </c:pt>
                <c:pt idx="34">
                  <c:v>12373.314666490289</c:v>
                </c:pt>
                <c:pt idx="35">
                  <c:v>12466.935454287488</c:v>
                </c:pt>
                <c:pt idx="36">
                  <c:v>12562.232942449085</c:v>
                </c:pt>
                <c:pt idx="37">
                  <c:v>12659.158259334425</c:v>
                </c:pt>
                <c:pt idx="38">
                  <c:v>12757.664686069083</c:v>
                </c:pt>
                <c:pt idx="39">
                  <c:v>12857.707529548865</c:v>
                </c:pt>
                <c:pt idx="40">
                  <c:v>10813.275347386279</c:v>
                </c:pt>
                <c:pt idx="41">
                  <c:v>10782.454308430868</c:v>
                </c:pt>
                <c:pt idx="42">
                  <c:v>10759.091265503212</c:v>
                </c:pt>
                <c:pt idx="43">
                  <c:v>10742.700971379736</c:v>
                </c:pt>
                <c:pt idx="44">
                  <c:v>10732.846652672621</c:v>
                </c:pt>
                <c:pt idx="45">
                  <c:v>10729.133534354225</c:v>
                </c:pt>
                <c:pt idx="46">
                  <c:v>10731.203434048492</c:v>
                </c:pt>
                <c:pt idx="47">
                  <c:v>10738.730218004857</c:v>
                </c:pt>
                <c:pt idx="48">
                  <c:v>10751.41595678816</c:v>
                </c:pt>
                <c:pt idx="49">
                  <c:v>10768.98765345516</c:v>
                </c:pt>
                <c:pt idx="50">
                  <c:v>10791.194443419579</c:v>
                </c:pt>
                <c:pt idx="51">
                  <c:v>10817.805185509716</c:v>
                </c:pt>
                <c:pt idx="52">
                  <c:v>10848.606379455112</c:v>
                </c:pt>
                <c:pt idx="53">
                  <c:v>10883.400357331626</c:v>
                </c:pt>
                <c:pt idx="54">
                  <c:v>10922.00370617402</c:v>
                </c:pt>
                <c:pt idx="55">
                  <c:v>10964.245886643323</c:v>
                </c:pt>
                <c:pt idx="56">
                  <c:v>11009.968018768568</c:v>
                </c:pt>
                <c:pt idx="57">
                  <c:v>11059.021810712433</c:v>
                </c:pt>
                <c:pt idx="58">
                  <c:v>11111.268610497376</c:v>
                </c:pt>
                <c:pt idx="59">
                  <c:v>11166.578563872814</c:v>
                </c:pt>
                <c:pt idx="60">
                  <c:v>11224.829864157347</c:v>
                </c:pt>
                <c:pt idx="61">
                  <c:v>11285.908082071976</c:v>
                </c:pt>
                <c:pt idx="62">
                  <c:v>11349.705565383618</c:v>
                </c:pt>
                <c:pt idx="63">
                  <c:v>11416.120899675125</c:v>
                </c:pt>
                <c:pt idx="64">
                  <c:v>11485.058422807055</c:v>
                </c:pt>
                <c:pt idx="65">
                  <c:v>11556.427786682218</c:v>
                </c:pt>
                <c:pt idx="66">
                  <c:v>11630.143560803821</c:v>
                </c:pt>
                <c:pt idx="67">
                  <c:v>11706.124872860897</c:v>
                </c:pt>
                <c:pt idx="68">
                  <c:v>11784.295082204178</c:v>
                </c:pt>
                <c:pt idx="69">
                  <c:v>11864.581482611176</c:v>
                </c:pt>
                <c:pt idx="70">
                  <c:v>11946.915031196138</c:v>
                </c:pt>
                <c:pt idx="71">
                  <c:v>12031.230100712011</c:v>
                </c:pt>
                <c:pt idx="72">
                  <c:v>12117.4642528277</c:v>
                </c:pt>
                <c:pt idx="73">
                  <c:v>12205.558030253547</c:v>
                </c:pt>
                <c:pt idx="74">
                  <c:v>12295.4547658383</c:v>
                </c:pt>
                <c:pt idx="75">
                  <c:v>12387.100406977721</c:v>
                </c:pt>
                <c:pt idx="76">
                  <c:v>12480.443353863568</c:v>
                </c:pt>
                <c:pt idx="77">
                  <c:v>12575.434310265589</c:v>
                </c:pt>
                <c:pt idx="78">
                  <c:v>12672.026145683078</c:v>
                </c:pt>
                <c:pt idx="79">
                  <c:v>12770.173767827468</c:v>
                </c:pt>
                <c:pt idx="80">
                  <c:v>10821.040017682484</c:v>
                </c:pt>
                <c:pt idx="81">
                  <c:v>10787.191995549158</c:v>
                </c:pt>
                <c:pt idx="82">
                  <c:v>10760.849962646218</c:v>
                </c:pt>
                <c:pt idx="83">
                  <c:v>10741.527180610276</c:v>
                </c:pt>
                <c:pt idx="84">
                  <c:v>10728.785453045679</c:v>
                </c:pt>
                <c:pt idx="85">
                  <c:v>10722.228645977153</c:v>
                </c:pt>
                <c:pt idx="86">
                  <c:v>10721.497278368068</c:v>
                </c:pt>
                <c:pt idx="87">
                  <c:v>10726.263974593936</c:v>
                </c:pt>
                <c:pt idx="88">
                  <c:v>10736.229616881366</c:v>
                </c:pt>
                <c:pt idx="89">
                  <c:v>10751.120070462292</c:v>
                </c:pt>
                <c:pt idx="90">
                  <c:v>10770.683380626153</c:v>
                </c:pt>
                <c:pt idx="91">
                  <c:v>10794.687361157197</c:v>
                </c:pt>
                <c:pt idx="92">
                  <c:v>10822.91750937773</c:v>
                </c:pt>
                <c:pt idx="93">
                  <c:v>10855.175195312539</c:v>
                </c:pt>
                <c:pt idx="94">
                  <c:v>10891.276082170863</c:v>
                </c:pt>
                <c:pt idx="95">
                  <c:v>10931.048743021485</c:v>
                </c:pt>
                <c:pt idx="96">
                  <c:v>10974.333444669928</c:v>
                </c:pt>
                <c:pt idx="97">
                  <c:v>11020.981074677635</c:v>
                </c:pt>
                <c:pt idx="98">
                  <c:v>11070.852191450853</c:v>
                </c:pt>
                <c:pt idx="99">
                  <c:v>11123.816180571732</c:v>
                </c:pt>
                <c:pt idx="100">
                  <c:v>11179.750503198185</c:v>
                </c:pt>
                <c:pt idx="101">
                  <c:v>11238.540024541862</c:v>
                </c:pt>
                <c:pt idx="102">
                  <c:v>11300.076412237035</c:v>
                </c:pt>
                <c:pt idx="103">
                  <c:v>11364.257595911249</c:v>
                </c:pt>
                <c:pt idx="104">
                  <c:v>11430.987280517489</c:v>
                </c:pt>
                <c:pt idx="105">
                  <c:v>11500.1745070342</c:v>
                </c:pt>
                <c:pt idx="106">
                  <c:v>11571.733255019486</c:v>
                </c:pt>
                <c:pt idx="107">
                  <c:v>11645.582082249188</c:v>
                </c:pt>
                <c:pt idx="108">
                  <c:v>11721.643797298086</c:v>
                </c:pt>
                <c:pt idx="109">
                  <c:v>11799.845161459645</c:v>
                </c:pt>
                <c:pt idx="110">
                  <c:v>11880.11661685666</c:v>
                </c:pt>
                <c:pt idx="111">
                  <c:v>11962.392037987049</c:v>
                </c:pt>
                <c:pt idx="112">
                  <c:v>12046.608504285228</c:v>
                </c:pt>
                <c:pt idx="113">
                  <c:v>12132.706091569527</c:v>
                </c:pt>
                <c:pt idx="114">
                  <c:v>12220.627680496504</c:v>
                </c:pt>
                <c:pt idx="115">
                  <c:v>12310.318780360172</c:v>
                </c:pt>
                <c:pt idx="116">
                  <c:v>12401.727366762689</c:v>
                </c:pt>
                <c:pt idx="117">
                  <c:v>12494.803731847547</c:v>
                </c:pt>
                <c:pt idx="118">
                  <c:v>12589.500345929657</c:v>
                </c:pt>
                <c:pt idx="119">
                  <c:v>12685.771729482463</c:v>
                </c:pt>
                <c:pt idx="120">
                  <c:v>10830.656651397105</c:v>
                </c:pt>
                <c:pt idx="121">
                  <c:v>10793.829639288495</c:v>
                </c:pt>
                <c:pt idx="122">
                  <c:v>10764.55511847309</c:v>
                </c:pt>
                <c:pt idx="123">
                  <c:v>10742.344927579677</c:v>
                </c:pt>
                <c:pt idx="124">
                  <c:v>10726.759511264943</c:v>
                </c:pt>
                <c:pt idx="125">
                  <c:v>10717.401436893068</c:v>
                </c:pt>
                <c:pt idx="126">
                  <c:v>10713.909981553474</c:v>
                </c:pt>
                <c:pt idx="127">
                  <c:v>10715.956581283472</c:v>
                </c:pt>
                <c:pt idx="128">
                  <c:v>10723.240980484836</c:v>
                </c:pt>
                <c:pt idx="129">
                  <c:v>10735.487954265192</c:v>
                </c:pt>
                <c:pt idx="130">
                  <c:v>10752.444502869968</c:v>
                </c:pt>
                <c:pt idx="131">
                  <c:v>10773.877437676154</c:v>
                </c:pt>
                <c:pt idx="132">
                  <c:v>10799.571293954978</c:v>
                </c:pt>
                <c:pt idx="133">
                  <c:v>10829.326517905714</c:v>
                </c:pt>
                <c:pt idx="134">
                  <c:v>10862.957885145357</c:v>
                </c:pt>
                <c:pt idx="135">
                  <c:v>10900.293115519175</c:v>
                </c:pt>
                <c:pt idx="136">
                  <c:v>10941.171655231459</c:v>
                </c:pt>
                <c:pt idx="137">
                  <c:v>10985.443602227451</c:v>
                </c:pt>
                <c:pt idx="138">
                  <c:v>11032.968754746104</c:v>
                </c:pt>
                <c:pt idx="139">
                  <c:v>11083.615766208901</c:v>
                </c:pt>
                <c:pt idx="140">
                  <c:v>11137.261392264405</c:v>
                </c:pt>
                <c:pt idx="141">
                  <c:v>11193.789817991608</c:v>
                </c:pt>
                <c:pt idx="142">
                  <c:v>11253.092055069492</c:v>
                </c:pt>
                <c:pt idx="143">
                  <c:v>11315.065400218018</c:v>
                </c:pt>
                <c:pt idx="144">
                  <c:v>11379.612947465805</c:v>
                </c:pt>
                <c:pt idx="145">
                  <c:v>11446.643147846198</c:v>
                </c:pt>
                <c:pt idx="146">
                  <c:v>11516.069411004109</c:v>
                </c:pt>
                <c:pt idx="147">
                  <c:v>11587.809743939428</c:v>
                </c:pt>
                <c:pt idx="148">
                  <c:v>11661.786422742885</c:v>
                </c:pt>
                <c:pt idx="149">
                  <c:v>11737.925693716499</c:v>
                </c:pt>
                <c:pt idx="150">
                  <c:v>11816.157500728032</c:v>
                </c:pt>
                <c:pt idx="151">
                  <c:v>11896.415236040912</c:v>
                </c:pt>
                <c:pt idx="152">
                  <c:v>11978.635512197538</c:v>
                </c:pt>
                <c:pt idx="153">
                  <c:v>12062.757952824068</c:v>
                </c:pt>
                <c:pt idx="154">
                  <c:v>12148.725000475288</c:v>
                </c:pt>
                <c:pt idx="155">
                  <c:v>12236.481739855635</c:v>
                </c:pt>
                <c:pt idx="156">
                  <c:v>12325.97573494099</c:v>
                </c:pt>
                <c:pt idx="157">
                  <c:v>12417.156878690457</c:v>
                </c:pt>
                <c:pt idx="158">
                  <c:v>12509.97725418098</c:v>
                </c:pt>
                <c:pt idx="159">
                  <c:v>12604.391006123384</c:v>
                </c:pt>
                <c:pt idx="160">
                  <c:v>10842.050634594159</c:v>
                </c:pt>
                <c:pt idx="161">
                  <c:v>10802.291134573079</c:v>
                </c:pt>
                <c:pt idx="162">
                  <c:v>10770.1292049002</c:v>
                </c:pt>
                <c:pt idx="163">
                  <c:v>10745.075325256656</c:v>
                </c:pt>
                <c:pt idx="164">
                  <c:v>10726.688641638571</c:v>
                </c:pt>
                <c:pt idx="165">
                  <c:v>10714.57047953618</c:v>
                </c:pt>
                <c:pt idx="166">
                  <c:v>10708.35892770072</c:v>
                </c:pt>
                <c:pt idx="167">
                  <c:v>10707.724284344647</c:v>
                </c:pt>
                <c:pt idx="168">
                  <c:v>10712.365203745452</c:v>
                </c:pt>
                <c:pt idx="169">
                  <c:v>10722.005415966727</c:v>
                </c:pt>
                <c:pt idx="170">
                  <c:v>10736.390918846639</c:v>
                </c:pt>
                <c:pt idx="171">
                  <c:v>10755.287561711117</c:v>
                </c:pt>
                <c:pt idx="172">
                  <c:v>10778.478956005869</c:v>
                </c:pt>
                <c:pt idx="173">
                  <c:v>10805.764660337923</c:v>
                </c:pt>
                <c:pt idx="174">
                  <c:v>10836.958597100765</c:v>
                </c:pt>
                <c:pt idx="175">
                  <c:v>10871.887665538425</c:v>
                </c:pt>
                <c:pt idx="176">
                  <c:v>10910.390522238986</c:v>
                </c:pt>
                <c:pt idx="177">
                  <c:v>10952.316504980407</c:v>
                </c:pt>
                <c:pt idx="178">
                  <c:v>10997.524679840992</c:v>
                </c:pt>
                <c:pt idx="179">
                  <c:v>11045.882994732834</c:v>
                </c:pt>
                <c:pt idx="180">
                  <c:v>11097.267525171867</c:v>
                </c:pt>
                <c:pt idx="181">
                  <c:v>11151.561800281779</c:v>
                </c:pt>
                <c:pt idx="182">
                  <c:v>11208.656198833971</c:v>
                </c:pt>
                <c:pt idx="183">
                  <c:v>11268.447406624045</c:v>
                </c:pt>
                <c:pt idx="184">
                  <c:v>11330.837927735516</c:v>
                </c:pt>
                <c:pt idx="185">
                  <c:v>11395.735643288532</c:v>
                </c:pt>
                <c:pt idx="186">
                  <c:v>11463.053412152063</c:v>
                </c:pt>
                <c:pt idx="187">
                  <c:v>11532.708708841941</c:v>
                </c:pt>
                <c:pt idx="188">
                  <c:v>11604.623294457453</c:v>
                </c:pt>
                <c:pt idx="189">
                  <c:v>11678.722917045583</c:v>
                </c:pt>
                <c:pt idx="190">
                  <c:v>11754.937038239608</c:v>
                </c:pt>
                <c:pt idx="191">
                  <c:v>11833.198583410936</c:v>
                </c:pt>
                <c:pt idx="192">
                  <c:v>11913.443712909793</c:v>
                </c:pt>
                <c:pt idx="193">
                  <c:v>11995.611612260562</c:v>
                </c:pt>
                <c:pt idx="194">
                  <c:v>12079.644299428464</c:v>
                </c:pt>
                <c:pt idx="195">
                  <c:v>12165.486447491647</c:v>
                </c:pt>
                <c:pt idx="196">
                  <c:v>12253.085221241614</c:v>
                </c:pt>
                <c:pt idx="197">
                  <c:v>12342.390126399498</c:v>
                </c:pt>
                <c:pt idx="198">
                  <c:v>12433.35287027961</c:v>
                </c:pt>
                <c:pt idx="199">
                  <c:v>12525.927232857352</c:v>
                </c:pt>
                <c:pt idx="200">
                  <c:v>10855.151809147663</c:v>
                </c:pt>
                <c:pt idx="201">
                  <c:v>10812.504900269108</c:v>
                </c:pt>
                <c:pt idx="202">
                  <c:v>10777.499281846098</c:v>
                </c:pt>
                <c:pt idx="203">
                  <c:v>10749.644134899196</c:v>
                </c:pt>
                <c:pt idx="204">
                  <c:v>10728.497363550605</c:v>
                </c:pt>
                <c:pt idx="205">
                  <c:v>10713.659104952349</c:v>
                </c:pt>
                <c:pt idx="206">
                  <c:v>10704.766310030824</c:v>
                </c:pt>
                <c:pt idx="207">
                  <c:v>10701.488186874185</c:v>
                </c:pt>
                <c:pt idx="208">
                  <c:v>10703.522344715904</c:v>
                </c:pt>
                <c:pt idx="209">
                  <c:v>10710.591511212315</c:v>
                </c:pt>
                <c:pt idx="210">
                  <c:v>10722.440722150521</c:v>
                </c:pt>
                <c:pt idx="211">
                  <c:v>10738.834903030927</c:v>
                </c:pt>
                <c:pt idx="212">
                  <c:v>10759.556777706995</c:v>
                </c:pt>
                <c:pt idx="213">
                  <c:v>10784.405051562249</c:v>
                </c:pt>
                <c:pt idx="214">
                  <c:v>10813.192826388928</c:v>
                </c:pt>
                <c:pt idx="215">
                  <c:v>10845.746211814869</c:v>
                </c:pt>
                <c:pt idx="216">
                  <c:v>10881.903104260871</c:v>
                </c:pt>
                <c:pt idx="217">
                  <c:v>10921.512109344214</c:v>
                </c:pt>
                <c:pt idx="218">
                  <c:v>10964.431587633841</c:v>
                </c:pt>
                <c:pt idx="219">
                  <c:v>11010.528806909218</c:v>
                </c:pt>
                <c:pt idx="220">
                  <c:v>11059.679186730953</c:v>
                </c:pt>
                <c:pt idx="221">
                  <c:v>11111.765623315179</c:v>
                </c:pt>
                <c:pt idx="222">
                  <c:v>11166.677884508921</c:v>
                </c:pt>
                <c:pt idx="223">
                  <c:v>11224.312066162676</c:v>
                </c:pt>
                <c:pt idx="224">
                  <c:v>11284.570102446773</c:v>
                </c:pt>
                <c:pt idx="225">
                  <c:v>11347.359323705408</c:v>
                </c:pt>
                <c:pt idx="226">
                  <c:v>11412.592056323496</c:v>
                </c:pt>
                <c:pt idx="227">
                  <c:v>11480.18525982543</c:v>
                </c:pt>
                <c:pt idx="228">
                  <c:v>11550.060197055458</c:v>
                </c:pt>
                <c:pt idx="229">
                  <c:v>11622.142133826079</c:v>
                </c:pt>
                <c:pt idx="230">
                  <c:v>11696.360064878552</c:v>
                </c:pt>
                <c:pt idx="231">
                  <c:v>11772.646463392111</c:v>
                </c:pt>
                <c:pt idx="232">
                  <c:v>11850.93705161521</c:v>
                </c:pt>
                <c:pt idx="233">
                  <c:v>11931.170590482659</c:v>
                </c:pt>
                <c:pt idx="234">
                  <c:v>12013.288686333397</c:v>
                </c:pt>
                <c:pt idx="235">
                  <c:v>12097.235613061188</c:v>
                </c:pt>
                <c:pt idx="236">
                  <c:v>12182.95814821957</c:v>
                </c:pt>
                <c:pt idx="237">
                  <c:v>12270.405421767049</c:v>
                </c:pt>
                <c:pt idx="238">
                  <c:v>12359.528776282497</c:v>
                </c:pt>
                <c:pt idx="239">
                  <c:v>12450.281637606531</c:v>
                </c:pt>
                <c:pt idx="240">
                  <c:v>10869.894122448593</c:v>
                </c:pt>
                <c:pt idx="241">
                  <c:v>10824.403524819902</c:v>
                </c:pt>
                <c:pt idx="242">
                  <c:v>10786.596639093541</c:v>
                </c:pt>
                <c:pt idx="243">
                  <c:v>10755.98140441613</c:v>
                </c:pt>
                <c:pt idx="244">
                  <c:v>10732.11453657168</c:v>
                </c:pt>
                <c:pt idx="245">
                  <c:v>10714.595034887347</c:v>
                </c:pt>
                <c:pt idx="246">
                  <c:v>10703.05876016525</c:v>
                </c:pt>
                <c:pt idx="247">
                  <c:v>10697.173875449536</c:v>
                </c:pt>
                <c:pt idx="248">
                  <c:v>10696.63698756639</c:v>
                </c:pt>
                <c:pt idx="249">
                  <c:v>10701.1698621211</c:v>
                </c:pt>
                <c:pt idx="250">
                  <c:v>10710.516611075229</c:v>
                </c:pt>
                <c:pt idx="251">
                  <c:v>10724.441272336951</c:v>
                </c:pt>
                <c:pt idx="252">
                  <c:v>10742.725716536219</c:v>
                </c:pt>
                <c:pt idx="253">
                  <c:v>10765.167828455315</c:v>
                </c:pt>
                <c:pt idx="254">
                  <c:v>10791.579920270275</c:v>
                </c:pt>
                <c:pt idx="255">
                  <c:v>10821.78734144165</c:v>
                </c:pt>
                <c:pt idx="256">
                  <c:v>10855.627256229574</c:v>
                </c:pt>
                <c:pt idx="257">
                  <c:v>10892.94756474196</c:v>
                </c:pt>
                <c:pt idx="258">
                  <c:v>10933.605947415117</c:v>
                </c:pt>
                <c:pt idx="259">
                  <c:v>10977.469016073201</c:v>
                </c:pt>
                <c:pt idx="260">
                  <c:v>11024.411557369254</c:v>
                </c:pt>
                <c:pt idx="261">
                  <c:v>11074.315856595025</c:v>
                </c:pt>
                <c:pt idx="262">
                  <c:v>11127.071091652449</c:v>
                </c:pt>
                <c:pt idx="263">
                  <c:v>11182.572788478832</c:v>
                </c:pt>
                <c:pt idx="264">
                  <c:v>11240.722330468545</c:v>
                </c:pt>
                <c:pt idx="265">
                  <c:v>11301.426515481739</c:v>
                </c:pt>
                <c:pt idx="266">
                  <c:v>11364.597154911882</c:v>
                </c:pt>
                <c:pt idx="267">
                  <c:v>11430.150710028331</c:v>
                </c:pt>
                <c:pt idx="268">
                  <c:v>11498.007961440851</c:v>
                </c:pt>
                <c:pt idx="269">
                  <c:v>11568.093708069922</c:v>
                </c:pt>
                <c:pt idx="270">
                  <c:v>11640.336492464623</c:v>
                </c:pt>
                <c:pt idx="271">
                  <c:v>11714.668349702422</c:v>
                </c:pt>
                <c:pt idx="272">
                  <c:v>11791.0245774422</c:v>
                </c:pt>
                <c:pt idx="273">
                  <c:v>11869.343524992488</c:v>
                </c:pt>
                <c:pt idx="274">
                  <c:v>11949.566399507832</c:v>
                </c:pt>
                <c:pt idx="275">
                  <c:v>12031.637087644043</c:v>
                </c:pt>
                <c:pt idx="276">
                  <c:v>12115.501991192024</c:v>
                </c:pt>
                <c:pt idx="277">
                  <c:v>12201.109875374836</c:v>
                </c:pt>
                <c:pt idx="278">
                  <c:v>12288.411728636574</c:v>
                </c:pt>
                <c:pt idx="279">
                  <c:v>12377.36063287761</c:v>
                </c:pt>
                <c:pt idx="280">
                  <c:v>10886.215311071172</c:v>
                </c:pt>
                <c:pt idx="281">
                  <c:v>10837.923446139128</c:v>
                </c:pt>
                <c:pt idx="282">
                  <c:v>10797.356472682257</c:v>
                </c:pt>
                <c:pt idx="283">
                  <c:v>10764.02114150898</c:v>
                </c:pt>
                <c:pt idx="284">
                  <c:v>10737.473030578449</c:v>
                </c:pt>
                <c:pt idx="285">
                  <c:v>10717.31004909357</c:v>
                </c:pt>
                <c:pt idx="286">
                  <c:v>10703.167012812386</c:v>
                </c:pt>
                <c:pt idx="287">
                  <c:v>10694.711082371809</c:v>
                </c:pt>
                <c:pt idx="288">
                  <c:v>10691.637902546954</c:v>
                </c:pt>
                <c:pt idx="289">
                  <c:v>10693.668315117591</c:v>
                </c:pt>
                <c:pt idx="290">
                  <c:v>10700.545544453036</c:v>
                </c:pt>
                <c:pt idx="291">
                  <c:v>10712.032775237958</c:v>
                </c:pt>
                <c:pt idx="292">
                  <c:v>10727.911057501067</c:v>
                </c:pt>
                <c:pt idx="293">
                  <c:v>10747.977486408445</c:v>
                </c:pt>
                <c:pt idx="294">
                  <c:v>10772.043613968841</c:v>
                </c:pt>
                <c:pt idx="295">
                  <c:v>10799.934057482138</c:v>
                </c:pt>
                <c:pt idx="296">
                  <c:v>10831.485275699106</c:v>
                </c:pt>
                <c:pt idx="297">
                  <c:v>10866.544488595029</c:v>
                </c:pt>
                <c:pt idx="298">
                  <c:v>10904.968720650892</c:v>
                </c:pt>
                <c:pt idx="299">
                  <c:v>10946.623950783283</c:v>
                </c:pt>
                <c:pt idx="300">
                  <c:v>10991.384354720885</c:v>
                </c:pt>
                <c:pt idx="301">
                  <c:v>11039.131627810344</c:v>
                </c:pt>
                <c:pt idx="302">
                  <c:v>11089.75437804039</c:v>
                </c:pt>
                <c:pt idx="303">
                  <c:v>11143.147580572389</c:v>
                </c:pt>
                <c:pt idx="304">
                  <c:v>11199.212086316658</c:v>
                </c:pt>
                <c:pt idx="305">
                  <c:v>11257.854178141908</c:v>
                </c:pt>
                <c:pt idx="306">
                  <c:v>11318.98516918657</c:v>
                </c:pt>
                <c:pt idx="307">
                  <c:v>11382.521038485513</c:v>
                </c:pt>
                <c:pt idx="308">
                  <c:v>11448.38209975648</c:v>
                </c:pt>
                <c:pt idx="309">
                  <c:v>11516.49269972778</c:v>
                </c:pt>
                <c:pt idx="310">
                  <c:v>11586.780942846723</c:v>
                </c:pt>
                <c:pt idx="311">
                  <c:v>11659.178439601201</c:v>
                </c:pt>
                <c:pt idx="312">
                  <c:v>11733.620076023817</c:v>
                </c:pt>
                <c:pt idx="313">
                  <c:v>11810.04380223871</c:v>
                </c:pt>
                <c:pt idx="314">
                  <c:v>11888.390438162472</c:v>
                </c:pt>
                <c:pt idx="315">
                  <c:v>11968.603494688279</c:v>
                </c:pt>
                <c:pt idx="316">
                  <c:v>12050.629008871592</c:v>
                </c:pt>
                <c:pt idx="317">
                  <c:v>12134.415391800698</c:v>
                </c:pt>
                <c:pt idx="318">
                  <c:v>12219.91328797944</c:v>
                </c:pt>
                <c:pt idx="319">
                  <c:v>12307.075445175584</c:v>
                </c:pt>
                <c:pt idx="320">
                  <c:v>10904.056614503987</c:v>
                </c:pt>
                <c:pt idx="321">
                  <c:v>10853.004661841431</c:v>
                </c:pt>
                <c:pt idx="322">
                  <c:v>10809.71759188869</c:v>
                </c:pt>
                <c:pt idx="323">
                  <c:v>10773.701017629346</c:v>
                </c:pt>
                <c:pt idx="324">
                  <c:v>10744.509426898256</c:v>
                </c:pt>
                <c:pt idx="325">
                  <c:v>10721.739683854281</c:v>
                </c:pt>
                <c:pt idx="326">
                  <c:v>10705.02560184824</c:v>
                </c:pt>
                <c:pt idx="327">
                  <c:v>10694.033379465953</c:v>
                </c:pt>
                <c:pt idx="328">
                  <c:v>10688.457737657027</c:v>
                </c:pt>
                <c:pt idx="329">
                  <c:v>10688.018630608984</c:v>
                </c:pt>
                <c:pt idx="330">
                  <c:v>10692.458429467628</c:v>
                </c:pt>
                <c:pt idx="331">
                  <c:v>10701.539498316388</c:v>
                </c:pt>
                <c:pt idx="332">
                  <c:v>10715.042097567781</c:v>
                </c:pt>
                <c:pt idx="333">
                  <c:v>10732.762562220591</c:v>
                </c:pt>
                <c:pt idx="334">
                  <c:v>10754.511712122916</c:v>
                </c:pt>
                <c:pt idx="335">
                  <c:v>10780.113459065251</c:v>
                </c:pt>
                <c:pt idx="336">
                  <c:v>10809.403581665751</c:v>
                </c:pt>
                <c:pt idx="337">
                  <c:v>10842.22864394438</c:v>
                </c:pt>
                <c:pt idx="338">
                  <c:v>10878.445037474554</c:v>
                </c:pt>
                <c:pt idx="339">
                  <c:v>10917.918130248501</c:v>
                </c:pt>
                <c:pt idx="340">
                  <c:v>10960.521508049782</c:v>
                </c:pt>
                <c:pt idx="341">
                  <c:v>11006.136296311859</c:v>
                </c:pt>
                <c:pt idx="342">
                  <c:v>11054.650552247527</c:v>
                </c:pt>
                <c:pt idx="343">
                  <c:v>11105.958718534088</c:v>
                </c:pt>
                <c:pt idx="344">
                  <c:v>11159.961131090411</c:v>
                </c:pt>
                <c:pt idx="345">
                  <c:v>11216.563574530179</c:v>
                </c:pt>
                <c:pt idx="346">
                  <c:v>11275.67687975733</c:v>
                </c:pt>
                <c:pt idx="347">
                  <c:v>11337.216558914721</c:v>
                </c:pt>
                <c:pt idx="348">
                  <c:v>11401.102473527919</c:v>
                </c:pt>
                <c:pt idx="349">
                  <c:v>11467.258532223459</c:v>
                </c:pt>
                <c:pt idx="350">
                  <c:v>11535.612414859082</c:v>
                </c:pt>
                <c:pt idx="351">
                  <c:v>11606.095320296399</c:v>
                </c:pt>
                <c:pt idx="352">
                  <c:v>11678.641735383624</c:v>
                </c:pt>
                <c:pt idx="353">
                  <c:v>11753.189223006935</c:v>
                </c:pt>
                <c:pt idx="354">
                  <c:v>11829.678227320292</c:v>
                </c:pt>
                <c:pt idx="355">
                  <c:v>11908.051894481432</c:v>
                </c:pt>
                <c:pt idx="356">
                  <c:v>11988.255907411038</c:v>
                </c:pt>
                <c:pt idx="357">
                  <c:v>12070.238333257146</c:v>
                </c:pt>
                <c:pt idx="358">
                  <c:v>12153.949482390995</c:v>
                </c:pt>
                <c:pt idx="359">
                  <c:v>12239.341777886626</c:v>
                </c:pt>
                <c:pt idx="360">
                  <c:v>10923.362515564382</c:v>
                </c:pt>
                <c:pt idx="361">
                  <c:v>10869.590466405965</c:v>
                </c:pt>
                <c:pt idx="362">
                  <c:v>10823.622153367156</c:v>
                </c:pt>
                <c:pt idx="363">
                  <c:v>10784.962099307246</c:v>
                </c:pt>
                <c:pt idx="364">
                  <c:v>10753.163747017075</c:v>
                </c:pt>
                <c:pt idx="365">
                  <c:v>10727.822958248234</c:v>
                </c:pt>
                <c:pt idx="366">
                  <c:v>10708.572584300493</c:v>
                </c:pt>
                <c:pt idx="367">
                  <c:v>10695.077899934127</c:v>
                </c:pt>
                <c:pt idx="368">
                  <c:v>10687.032738506521</c:v>
                </c:pt>
                <c:pt idx="369">
                  <c:v>10684.156200981677</c:v>
                </c:pt>
                <c:pt idx="370">
                  <c:v>10686.189837904163</c:v>
                </c:pt>
                <c:pt idx="371">
                  <c:v>10692.8952237412</c:v>
                </c:pt>
                <c:pt idx="372">
                  <c:v>10704.051858738028</c:v>
                </c:pt>
                <c:pt idx="373">
                  <c:v>10719.45534573276</c:v>
                </c:pt>
                <c:pt idx="374">
                  <c:v>10738.915799064127</c:v>
                </c:pt>
                <c:pt idx="375">
                  <c:v>10762.256450390005</c:v>
                </c:pt>
                <c:pt idx="376">
                  <c:v>10789.312422373208</c:v>
                </c:pt>
                <c:pt idx="377">
                  <c:v>10819.929646126147</c:v>
                </c:pt>
                <c:pt idx="378">
                  <c:v>10853.963902297874</c:v>
                </c:pt>
                <c:pt idx="379">
                  <c:v>10891.279968935498</c:v>
                </c:pt>
                <c:pt idx="380">
                  <c:v>10931.750861909404</c:v>
                </c:pt>
                <c:pt idx="381">
                  <c:v>10975.257155877101</c:v>
                </c:pt>
                <c:pt idx="382">
                  <c:v>11021.686375567328</c:v>
                </c:pt>
                <c:pt idx="383">
                  <c:v>11070.932448665941</c:v>
                </c:pt>
                <c:pt idx="384">
                  <c:v>11122.895212836786</c:v>
                </c:pt>
                <c:pt idx="385">
                  <c:v>11177.479970459042</c:v>
                </c:pt>
                <c:pt idx="386">
                  <c:v>11234.597085544641</c:v>
                </c:pt>
                <c:pt idx="387">
                  <c:v>11294.161618044262</c:v>
                </c:pt>
                <c:pt idx="388">
                  <c:v>11356.092991381698</c:v>
                </c:pt>
                <c:pt idx="389">
                  <c:v>11420.314689593919</c:v>
                </c:pt>
                <c:pt idx="390">
                  <c:v>11486.753980912381</c:v>
                </c:pt>
                <c:pt idx="391">
                  <c:v>11555.341665014306</c:v>
                </c:pt>
                <c:pt idx="392">
                  <c:v>11626.011841509944</c:v>
                </c:pt>
                <c:pt idx="393">
                  <c:v>11698.701697522853</c:v>
                </c:pt>
                <c:pt idx="394">
                  <c:v>11773.351312471545</c:v>
                </c:pt>
                <c:pt idx="395">
                  <c:v>11849.903478378976</c:v>
                </c:pt>
                <c:pt idx="396">
                  <c:v>11928.303534225581</c:v>
                </c:pt>
                <c:pt idx="397">
                  <c:v>12008.499213026795</c:v>
                </c:pt>
                <c:pt idx="398">
                  <c:v>12090.440500460138</c:v>
                </c:pt>
                <c:pt idx="399">
                  <c:v>12174.079503993205</c:v>
                </c:pt>
                <c:pt idx="400">
                  <c:v>10944.080504552318</c:v>
                </c:pt>
                <c:pt idx="401">
                  <c:v>10887.627212307829</c:v>
                </c:pt>
                <c:pt idx="402">
                  <c:v>10839.015419468456</c:v>
                </c:pt>
                <c:pt idx="403">
                  <c:v>10797.748603849468</c:v>
                </c:pt>
                <c:pt idx="404">
                  <c:v>10763.37920583443</c:v>
                </c:pt>
                <c:pt idx="405">
                  <c:v>10735.502125123889</c:v>
                </c:pt>
                <c:pt idx="406">
                  <c:v>10713.749289192066</c:v>
                </c:pt>
                <c:pt idx="407">
                  <c:v>10697.785085207022</c:v>
                </c:pt>
                <c:pt idx="408">
                  <c:v>10687.302493302617</c:v>
                </c:pt>
                <c:pt idx="409">
                  <c:v>10682.019793841613</c:v>
                </c:pt>
                <c:pt idx="410">
                  <c:v>10681.677747752381</c:v>
                </c:pt>
                <c:pt idx="411">
                  <c:v>10686.037169334853</c:v>
                </c:pt>
                <c:pt idx="412">
                  <c:v>10694.876826673604</c:v>
                </c:pt>
                <c:pt idx="413">
                  <c:v>10707.991617097368</c:v>
                </c:pt>
                <c:pt idx="414">
                  <c:v>10725.190974812273</c:v>
                </c:pt>
                <c:pt idx="415">
                  <c:v>10746.297475520854</c:v>
                </c:pt>
                <c:pt idx="416">
                  <c:v>10771.145608978371</c:v>
                </c:pt>
                <c:pt idx="417">
                  <c:v>10799.580695372864</c:v>
                </c:pt>
                <c:pt idx="418">
                  <c:v>10831.457925408271</c:v>
                </c:pt>
                <c:pt idx="419">
                  <c:v>10866.641507218525</c:v>
                </c:pt>
                <c:pt idx="420">
                  <c:v>10905.003905898049</c:v>
                </c:pt>
                <c:pt idx="421">
                  <c:v>10946.425163620306</c:v>
                </c:pt>
                <c:pt idx="422">
                  <c:v>10990.792290122581</c:v>
                </c:pt>
                <c:pt idx="423">
                  <c:v>11037.998714835712</c:v>
                </c:pt>
                <c:pt idx="424">
                  <c:v>11087.94379318905</c:v>
                </c:pt>
                <c:pt idx="425">
                  <c:v>11140.532360669753</c:v>
                </c:pt>
                <c:pt idx="426">
                  <c:v>11195.674329097585</c:v>
                </c:pt>
                <c:pt idx="427">
                  <c:v>11253.284320321443</c:v>
                </c:pt>
                <c:pt idx="428">
                  <c:v>11313.281333175564</c:v>
                </c:pt>
                <c:pt idx="429">
                  <c:v>11375.588440070618</c:v>
                </c:pt>
                <c:pt idx="430">
                  <c:v>11440.132510053689</c:v>
                </c:pt>
                <c:pt idx="431">
                  <c:v>11506.843955564031</c:v>
                </c:pt>
                <c:pt idx="432">
                  <c:v>11575.656500449268</c:v>
                </c:pt>
                <c:pt idx="433">
                  <c:v>11646.50696709751</c:v>
                </c:pt>
                <c:pt idx="434">
                  <c:v>11719.335080792493</c:v>
                </c:pt>
                <c:pt idx="435">
                  <c:v>11794.083289616925</c:v>
                </c:pt>
                <c:pt idx="436">
                  <c:v>11870.696598418637</c:v>
                </c:pt>
                <c:pt idx="437">
                  <c:v>11949.122415519347</c:v>
                </c:pt>
                <c:pt idx="438">
                  <c:v>12029.31041099012</c:v>
                </c:pt>
                <c:pt idx="439">
                  <c:v>12111.212385444012</c:v>
                </c:pt>
                <c:pt idx="440">
                  <c:v>10966.160864573045</c:v>
                </c:pt>
                <c:pt idx="441">
                  <c:v>10907.064092527997</c:v>
                </c:pt>
                <c:pt idx="442">
                  <c:v>10855.845538129539</c:v>
                </c:pt>
                <c:pt idx="443">
                  <c:v>10812.007676785684</c:v>
                </c:pt>
                <c:pt idx="444">
                  <c:v>10775.10198682894</c:v>
                </c:pt>
                <c:pt idx="445">
                  <c:v>10744.722444134331</c:v>
                </c:pt>
                <c:pt idx="446">
                  <c:v>10720.500088583825</c:v>
                </c:pt>
                <c:pt idx="447">
                  <c:v>10702.098454121979</c:v>
                </c:pt>
                <c:pt idx="448">
                  <c:v>10689.209700281408</c:v>
                </c:pt>
                <c:pt idx="449">
                  <c:v>10681.551317808682</c:v>
                </c:pt>
                <c:pt idx="450">
                  <c:v>10678.863307464886</c:v>
                </c:pt>
                <c:pt idx="451">
                  <c:v>10680.905751389291</c:v>
                </c:pt>
                <c:pt idx="452">
                  <c:v>10687.456712157085</c:v>
                </c:pt>
                <c:pt idx="453">
                  <c:v>10698.310406964389</c:v>
                </c:pt>
                <c:pt idx="454">
                  <c:v>10713.275614061997</c:v>
                </c:pt>
                <c:pt idx="455">
                  <c:v>10732.174276244888</c:v>
                </c:pt>
                <c:pt idx="456">
                  <c:v>10754.84027234395</c:v>
                </c:pt>
                <c:pt idx="457">
                  <c:v>10781.118332602127</c:v>
                </c:pt>
                <c:pt idx="458">
                  <c:v>10810.863077810154</c:v>
                </c:pt>
                <c:pt idx="459">
                  <c:v>10843.938165326021</c:v>
                </c:pt>
                <c:pt idx="460">
                  <c:v>10880.215527760101</c:v>
                </c:pt>
                <c:pt idx="461">
                  <c:v>10919.574692294418</c:v>
                </c:pt>
                <c:pt idx="462">
                  <c:v>10961.902170411213</c:v>
                </c:pt>
                <c:pt idx="463">
                  <c:v>11007.09090930684</c:v>
                </c:pt>
                <c:pt idx="464">
                  <c:v>11055.039797518619</c:v>
                </c:pt>
                <c:pt idx="465">
                  <c:v>11105.653218341553</c:v>
                </c:pt>
                <c:pt idx="466">
                  <c:v>11158.840645493627</c:v>
                </c:pt>
                <c:pt idx="467">
                  <c:v>11214.516276234168</c:v>
                </c:pt>
                <c:pt idx="468">
                  <c:v>11272.598697771122</c:v>
                </c:pt>
                <c:pt idx="469">
                  <c:v>11333.01058333079</c:v>
                </c:pt>
                <c:pt idx="470">
                  <c:v>11395.678414722273</c:v>
                </c:pt>
                <c:pt idx="471">
                  <c:v>11460.532228622211</c:v>
                </c:pt>
                <c:pt idx="472">
                  <c:v>11527.505384142782</c:v>
                </c:pt>
                <c:pt idx="473">
                  <c:v>11596.534349537314</c:v>
                </c:pt>
                <c:pt idx="474">
                  <c:v>11667.5585061493</c:v>
                </c:pt>
                <c:pt idx="475">
                  <c:v>11740.519967928838</c:v>
                </c:pt>
                <c:pt idx="476">
                  <c:v>11815.363415030044</c:v>
                </c:pt>
                <c:pt idx="477">
                  <c:v>11892.035940168189</c:v>
                </c:pt>
                <c:pt idx="478">
                  <c:v>11970.486906559787</c:v>
                </c:pt>
                <c:pt idx="479">
                  <c:v>12050.667816395084</c:v>
                </c:pt>
                <c:pt idx="480">
                  <c:v>10989.556475778501</c:v>
                </c:pt>
                <c:pt idx="481">
                  <c:v>10927.852942174373</c:v>
                </c:pt>
                <c:pt idx="482">
                  <c:v>10874.063342051049</c:v>
                </c:pt>
                <c:pt idx="483">
                  <c:v>10827.689188765489</c:v>
                </c:pt>
                <c:pt idx="484">
                  <c:v>10788.281036824666</c:v>
                </c:pt>
                <c:pt idx="485">
                  <c:v>10755.431974511375</c:v>
                </c:pt>
                <c:pt idx="486">
                  <c:v>10728.772188484076</c:v>
                </c:pt>
                <c:pt idx="487">
                  <c:v>10707.964392086062</c:v>
                </c:pt>
                <c:pt idx="488">
                  <c:v>10692.699955233782</c:v>
                </c:pt>
                <c:pt idx="489">
                  <c:v>10682.695608506483</c:v>
                </c:pt>
                <c:pt idx="490">
                  <c:v>10677.690620504607</c:v>
                </c:pt>
                <c:pt idx="491">
                  <c:v>10677.444367858063</c:v>
                </c:pt>
                <c:pt idx="492">
                  <c:v>10681.734233009382</c:v>
                </c:pt>
                <c:pt idx="493">
                  <c:v>10690.353777199398</c:v>
                </c:pt>
                <c:pt idx="494">
                  <c:v>10703.111145771318</c:v>
                </c:pt>
                <c:pt idx="495">
                  <c:v>10719.827670595761</c:v>
                </c:pt>
                <c:pt idx="496">
                  <c:v>10740.336640558509</c:v>
                </c:pt>
                <c:pt idx="497">
                  <c:v>10764.482215989303</c:v>
                </c:pt>
                <c:pt idx="498">
                  <c:v>10792.11846690295</c:v>
                </c:pt>
                <c:pt idx="499">
                  <c:v>10823.108518173378</c:v>
                </c:pt>
                <c:pt idx="500">
                  <c:v>10857.323787419517</c:v>
                </c:pt>
                <c:pt idx="501">
                  <c:v>10894.643303568346</c:v>
                </c:pt>
                <c:pt idx="502">
                  <c:v>10934.953095867631</c:v>
                </c:pt>
                <c:pt idx="503">
                  <c:v>10978.145644621703</c:v>
                </c:pt>
                <c:pt idx="504">
                  <c:v>11024.119386175716</c:v>
                </c:pt>
                <c:pt idx="505">
                  <c:v>11072.778265722893</c:v>
                </c:pt>
                <c:pt idx="506">
                  <c:v>11124.031332391642</c:v>
                </c:pt>
                <c:pt idx="507">
                  <c:v>11177.79237181502</c:v>
                </c:pt>
                <c:pt idx="508">
                  <c:v>11233.979572016584</c:v>
                </c:pt>
                <c:pt idx="509">
                  <c:v>11292.515218984667</c:v>
                </c:pt>
                <c:pt idx="510">
                  <c:v>11353.325418765749</c:v>
                </c:pt>
                <c:pt idx="511">
                  <c:v>11416.339843301021</c:v>
                </c:pt>
                <c:pt idx="512">
                  <c:v>11481.491497567882</c:v>
                </c:pt>
                <c:pt idx="513">
                  <c:v>11548.716505879418</c:v>
                </c:pt>
                <c:pt idx="514">
                  <c:v>11617.953915446511</c:v>
                </c:pt>
                <c:pt idx="515">
                  <c:v>11689.145515525541</c:v>
                </c:pt>
                <c:pt idx="516">
                  <c:v>11762.235670664182</c:v>
                </c:pt>
                <c:pt idx="517">
                  <c:v>11837.17116672315</c:v>
                </c:pt>
                <c:pt idx="518">
                  <c:v>11913.901068496154</c:v>
                </c:pt>
                <c:pt idx="519">
                  <c:v>11992.376587876775</c:v>
                </c:pt>
                <c:pt idx="520">
                  <c:v>11014.222636552551</c:v>
                </c:pt>
                <c:pt idx="521">
                  <c:v>10949.948057223552</c:v>
                </c:pt>
                <c:pt idx="522">
                  <c:v>10893.622165158527</c:v>
                </c:pt>
                <c:pt idx="523">
                  <c:v>10844.745549888888</c:v>
                </c:pt>
                <c:pt idx="524">
                  <c:v>10802.867878329391</c:v>
                </c:pt>
                <c:pt idx="525">
                  <c:v>10767.581385539299</c:v>
                </c:pt>
                <c:pt idx="526">
                  <c:v>10738.515437575828</c:v>
                </c:pt>
                <c:pt idx="527">
                  <c:v>10715.331958166098</c:v>
                </c:pt>
                <c:pt idx="528">
                  <c:v>10697.721557059256</c:v>
                </c:pt>
                <c:pt idx="529">
                  <c:v>10685.400232673888</c:v>
                </c:pt>
                <c:pt idx="530">
                  <c:v>10678.106548101057</c:v>
                </c:pt>
                <c:pt idx="531">
                  <c:v>10675.599199838036</c:v>
                </c:pt>
                <c:pt idx="532">
                  <c:v>10677.654914372064</c:v>
                </c:pt>
                <c:pt idx="533">
                  <c:v>10684.066620036394</c:v>
                </c:pt>
                <c:pt idx="534">
                  <c:v>10694.641851249857</c:v>
                </c:pt>
                <c:pt idx="535">
                  <c:v>10709.201349937986</c:v>
                </c:pt>
                <c:pt idx="536">
                  <c:v>10727.577835073358</c:v>
                </c:pt>
                <c:pt idx="537">
                  <c:v>10749.614916209772</c:v>
                </c:pt>
                <c:pt idx="538">
                  <c:v>10775.166130877973</c:v>
                </c:pt>
                <c:pt idx="539">
                  <c:v>10804.094088960463</c:v>
                </c:pt>
                <c:pt idx="540">
                  <c:v>10836.269709821116</c:v>
                </c:pt>
                <c:pt idx="541">
                  <c:v>10871.571540152438</c:v>
                </c:pt>
                <c:pt idx="542">
                  <c:v>10909.885142310175</c:v>
                </c:pt>
                <c:pt idx="543">
                  <c:v>10951.102544406473</c:v>
                </c:pt>
                <c:pt idx="544">
                  <c:v>10995.121744684722</c:v>
                </c:pt>
                <c:pt idx="545">
                  <c:v>11041.846263748579</c:v>
                </c:pt>
                <c:pt idx="546">
                  <c:v>11091.184739100167</c:v>
                </c:pt>
                <c:pt idx="547">
                  <c:v>11143.050557188157</c:v>
                </c:pt>
                <c:pt idx="548">
                  <c:v>11197.361518798134</c:v>
                </c:pt>
                <c:pt idx="549">
                  <c:v>11254.039534155816</c:v>
                </c:pt>
                <c:pt idx="550">
                  <c:v>11313.010344572231</c:v>
                </c:pt>
                <c:pt idx="551">
                  <c:v>11374.203267853793</c:v>
                </c:pt>
                <c:pt idx="552">
                  <c:v>11437.550965037657</c:v>
                </c:pt>
                <c:pt idx="553">
                  <c:v>11502.989226304298</c:v>
                </c:pt>
                <c:pt idx="554">
                  <c:v>11570.456774170882</c:v>
                </c:pt>
                <c:pt idx="555">
                  <c:v>11639.895082287352</c:v>
                </c:pt>
                <c:pt idx="556">
                  <c:v>11711.248208346819</c:v>
                </c:pt>
                <c:pt idx="557">
                  <c:v>11784.462639787185</c:v>
                </c:pt>
                <c:pt idx="558">
                  <c:v>11859.487151105515</c:v>
                </c:pt>
                <c:pt idx="559">
                  <c:v>11936.272671732948</c:v>
                </c:pt>
                <c:pt idx="560">
                  <c:v>11040.116899902183</c:v>
                </c:pt>
                <c:pt idx="561">
                  <c:v>10973.306028631479</c:v>
                </c:pt>
                <c:pt idx="562">
                  <c:v>10914.477674582376</c:v>
                </c:pt>
                <c:pt idx="563">
                  <c:v>10863.131539694066</c:v>
                </c:pt>
                <c:pt idx="564">
                  <c:v>10818.816437657762</c:v>
                </c:pt>
                <c:pt idx="565">
                  <c:v>10781.123782931503</c:v>
                </c:pt>
                <c:pt idx="566">
                  <c:v>10749.682151956318</c:v>
                </c:pt>
                <c:pt idx="567">
                  <c:v>10724.152708292029</c:v>
                </c:pt>
                <c:pt idx="568">
                  <c:v>10704.225329527106</c:v>
                </c:pt>
                <c:pt idx="569">
                  <c:v>10689.615308570777</c:v>
                </c:pt>
                <c:pt idx="570">
                  <c:v>10680.06052838148</c:v>
                </c:pt>
                <c:pt idx="571">
                  <c:v>10675.319029501168</c:v>
                </c:pt>
                <c:pt idx="572">
                  <c:v>10675.166905509514</c:v>
                </c:pt>
                <c:pt idx="573">
                  <c:v>10679.396473815385</c:v>
                </c:pt>
                <c:pt idx="574">
                  <c:v>10687.814678892531</c:v>
                </c:pt>
                <c:pt idx="575">
                  <c:v>10700.241692753289</c:v>
                </c:pt>
                <c:pt idx="576">
                  <c:v>10716.509683594273</c:v>
                </c:pt>
                <c:pt idx="577">
                  <c:v>10736.461728485248</c:v>
                </c:pt>
                <c:pt idx="578">
                  <c:v>10759.950849965517</c:v>
                </c:pt>
                <c:pt idx="579">
                  <c:v>10786.839159662512</c:v>
                </c:pt>
                <c:pt idx="580">
                  <c:v>10816.997094705657</c:v>
                </c:pt>
                <c:pt idx="581">
                  <c:v>10850.302734895424</c:v>
                </c:pt>
                <c:pt idx="582">
                  <c:v>10886.641190395389</c:v>
                </c:pt>
                <c:pt idx="583">
                  <c:v>10925.904051215928</c:v>
                </c:pt>
                <c:pt idx="584">
                  <c:v>10967.988891010866</c:v>
                </c:pt>
                <c:pt idx="585">
                  <c:v>11012.798818757557</c:v>
                </c:pt>
                <c:pt idx="586">
                  <c:v>11060.242072773754</c:v>
                </c:pt>
                <c:pt idx="587">
                  <c:v>11110.231652270155</c:v>
                </c:pt>
                <c:pt idx="588">
                  <c:v>11162.684982269731</c:v>
                </c:pt>
                <c:pt idx="589">
                  <c:v>11217.523608262749</c:v>
                </c:pt>
                <c:pt idx="590">
                  <c:v>11274.672917425454</c:v>
                </c:pt>
                <c:pt idx="591">
                  <c:v>11334.061883624019</c:v>
                </c:pt>
                <c:pt idx="592">
                  <c:v>11395.622833762993</c:v>
                </c:pt>
                <c:pt idx="593">
                  <c:v>11459.291233329121</c:v>
                </c:pt>
                <c:pt idx="594">
                  <c:v>11525.005489233145</c:v>
                </c:pt>
                <c:pt idx="595">
                  <c:v>11592.706768270436</c:v>
                </c:pt>
                <c:pt idx="596">
                  <c:v>11662.338829711305</c:v>
                </c:pt>
                <c:pt idx="597">
                  <c:v>11733.847870697002</c:v>
                </c:pt>
                <c:pt idx="598">
                  <c:v>11807.182383262139</c:v>
                </c:pt>
                <c:pt idx="599">
                  <c:v>11882.293021930704</c:v>
                </c:pt>
                <c:pt idx="600">
                  <c:v>11067.198923522559</c:v>
                </c:pt>
                <c:pt idx="601">
                  <c:v>10997.885590267786</c:v>
                </c:pt>
                <c:pt idx="602">
                  <c:v>10936.587716600001</c:v>
                </c:pt>
                <c:pt idx="603">
                  <c:v>10882.804151234886</c:v>
                </c:pt>
                <c:pt idx="604">
                  <c:v>10836.082887262419</c:v>
                </c:pt>
                <c:pt idx="605">
                  <c:v>10796.014549524449</c:v>
                </c:pt>
                <c:pt idx="606">
                  <c:v>10762.2269542947</c:v>
                </c:pt>
                <c:pt idx="607">
                  <c:v>10734.380532972333</c:v>
                </c:pt>
                <c:pt idx="608">
                  <c:v>10712.164457636443</c:v>
                </c:pt>
                <c:pt idx="609">
                  <c:v>10695.293341063654</c:v>
                </c:pt>
                <c:pt idx="610">
                  <c:v>10683.50441025707</c:v>
                </c:pt>
                <c:pt idx="611">
                  <c:v>10676.555072851066</c:v>
                </c:pt>
                <c:pt idx="612">
                  <c:v>10674.220811500956</c:v>
                </c:pt>
                <c:pt idx="613">
                  <c:v>10676.293353670508</c:v>
                </c:pt>
                <c:pt idx="614">
                  <c:v>10682.579073920282</c:v>
                </c:pt>
                <c:pt idx="615">
                  <c:v>10692.897593486656</c:v>
                </c:pt>
                <c:pt idx="616">
                  <c:v>10707.080548082205</c:v>
                </c:pt>
                <c:pt idx="617">
                  <c:v>10724.970499785226</c:v>
                </c:pt>
                <c:pt idx="618">
                  <c:v>10746.419972880007</c:v>
                </c:pt>
                <c:pt idx="619">
                  <c:v>10771.290596759494</c:v>
                </c:pt>
                <c:pt idx="620">
                  <c:v>10799.452341661095</c:v>
                </c:pt>
                <c:pt idx="621">
                  <c:v>10830.782835193091</c:v>
                </c:pt>
                <c:pt idx="622">
                  <c:v>10865.166749417296</c:v>
                </c:pt>
                <c:pt idx="623">
                  <c:v>10902.49524975452</c:v>
                </c:pt>
                <c:pt idx="624">
                  <c:v>10942.665498232293</c:v>
                </c:pt>
                <c:pt idx="625">
                  <c:v>10985.580204643593</c:v>
                </c:pt>
                <c:pt idx="626">
                  <c:v>11031.147220068204</c:v>
                </c:pt>
                <c:pt idx="627">
                  <c:v>11079.279167954204</c:v>
                </c:pt>
                <c:pt idx="628">
                  <c:v>11129.893108589116</c:v>
                </c:pt>
                <c:pt idx="629">
                  <c:v>11182.910233328419</c:v>
                </c:pt>
                <c:pt idx="630">
                  <c:v>11238.255585408129</c:v>
                </c:pt>
                <c:pt idx="631">
                  <c:v>11295.8578045618</c:v>
                </c:pt>
                <c:pt idx="632">
                  <c:v>11355.648893000262</c:v>
                </c:pt>
                <c:pt idx="633">
                  <c:v>11417.564000603834</c:v>
                </c:pt>
                <c:pt idx="634">
                  <c:v>11481.541227428677</c:v>
                </c:pt>
                <c:pt idx="635">
                  <c:v>11547.521441847372</c:v>
                </c:pt>
                <c:pt idx="636">
                  <c:v>11615.448112833565</c:v>
                </c:pt>
                <c:pt idx="637">
                  <c:v>11685.267155066073</c:v>
                </c:pt>
                <c:pt idx="638">
                  <c:v>11756.926785672344</c:v>
                </c:pt>
                <c:pt idx="639">
                  <c:v>11830.377391557799</c:v>
                </c:pt>
                <c:pt idx="640">
                  <c:v>11095.430332181029</c:v>
                </c:pt>
                <c:pt idx="641">
                  <c:v>11023.647479307576</c:v>
                </c:pt>
                <c:pt idx="642">
                  <c:v>10959.91217516299</c:v>
                </c:pt>
                <c:pt idx="643">
                  <c:v>10903.722447861712</c:v>
                </c:pt>
                <c:pt idx="644">
                  <c:v>10854.625500877532</c:v>
                </c:pt>
                <c:pt idx="645">
                  <c:v>10812.211198884996</c:v>
                </c:pt>
                <c:pt idx="646">
                  <c:v>10776.106625997163</c:v>
                </c:pt>
                <c:pt idx="647">
                  <c:v>10745.971508103843</c:v>
                </c:pt>
                <c:pt idx="648">
                  <c:v>10721.494337151491</c:v>
                </c:pt>
                <c:pt idx="649">
                  <c:v>10702.389069961408</c:v>
                </c:pt>
                <c:pt idx="650">
                  <c:v>10688.392300629128</c:v>
                </c:pt>
                <c:pt idx="651">
                  <c:v>10679.260825864678</c:v>
                </c:pt>
                <c:pt idx="652">
                  <c:v>10674.76953837825</c:v>
                </c:pt>
                <c:pt idx="653">
                  <c:v>10674.709595720431</c:v>
                </c:pt>
                <c:pt idx="654">
                  <c:v>10678.886821675824</c:v>
                </c:pt>
                <c:pt idx="655">
                  <c:v>10687.12030499675</c:v>
                </c:pt>
                <c:pt idx="656">
                  <c:v>10699.241166404352</c:v>
                </c:pt>
                <c:pt idx="657">
                  <c:v>10715.091469721898</c:v>
                </c:pt>
                <c:pt idx="658">
                  <c:v>10734.523256999171</c:v>
                </c:pt>
                <c:pt idx="659">
                  <c:v>10757.397690737103</c:v>
                </c:pt>
                <c:pt idx="660">
                  <c:v>10783.58428898093</c:v>
                </c:pt>
                <c:pt idx="661">
                  <c:v>10812.960241237168</c:v>
                </c:pt>
                <c:pt idx="662">
                  <c:v>10845.409794978057</c:v>
                </c:pt>
                <c:pt idx="663">
                  <c:v>10880.82370399812</c:v>
                </c:pt>
                <c:pt idx="664">
                  <c:v>10919.098731140501</c:v>
                </c:pt>
                <c:pt idx="665">
                  <c:v>10960.137198960214</c:v>
                </c:pt>
                <c:pt idx="666">
                  <c:v>11003.846582774422</c:v>
                </c:pt>
                <c:pt idx="667">
                  <c:v>11050.139141295753</c:v>
                </c:pt>
                <c:pt idx="668">
                  <c:v>11098.931580676959</c:v>
                </c:pt>
                <c:pt idx="669">
                  <c:v>11150.144748333265</c:v>
                </c:pt>
                <c:pt idx="670">
                  <c:v>11203.703353368079</c:v>
                </c:pt>
                <c:pt idx="671">
                  <c:v>11259.535710821241</c:v>
                </c:pt>
                <c:pt idx="672">
                  <c:v>11317.573507297142</c:v>
                </c:pt>
                <c:pt idx="673">
                  <c:v>11377.751585821537</c:v>
                </c:pt>
                <c:pt idx="674">
                  <c:v>11440.007748027783</c:v>
                </c:pt>
                <c:pt idx="675">
                  <c:v>11504.282571991804</c:v>
                </c:pt>
                <c:pt idx="676">
                  <c:v>11570.519244224808</c:v>
                </c:pt>
                <c:pt idx="677">
                  <c:v>11638.663404498448</c:v>
                </c:pt>
                <c:pt idx="678">
                  <c:v>11708.663002321609</c:v>
                </c:pt>
                <c:pt idx="679">
                  <c:v>11780.468164014748</c:v>
                </c:pt>
                <c:pt idx="680">
                  <c:v>11124.774591220328</c:v>
                </c:pt>
                <c:pt idx="681">
                  <c:v>11050.554307870067</c:v>
                </c:pt>
                <c:pt idx="682">
                  <c:v>10984.412841789326</c:v>
                </c:pt>
                <c:pt idx="683">
                  <c:v>10925.84743147633</c:v>
                </c:pt>
                <c:pt idx="684">
                  <c:v>10874.404520237582</c:v>
                </c:pt>
                <c:pt idx="685">
                  <c:v>10829.673240586968</c:v>
                </c:pt>
                <c:pt idx="686">
                  <c:v>10791.279971128184</c:v>
                </c:pt>
                <c:pt idx="687">
                  <c:v>10758.883757618392</c:v>
                </c:pt>
                <c:pt idx="688">
                  <c:v>10732.172436048753</c:v>
                </c:pt>
                <c:pt idx="689">
                  <c:v>10710.85933033298</c:v>
                </c:pt>
                <c:pt idx="690">
                  <c:v>10694.680423642243</c:v>
                </c:pt>
                <c:pt idx="691">
                  <c:v>10683.391922741472</c:v>
                </c:pt>
                <c:pt idx="692">
                  <c:v>10676.768150427672</c:v>
                </c:pt>
                <c:pt idx="693">
                  <c:v>10674.599713475474</c:v>
                </c:pt>
                <c:pt idx="694">
                  <c:v>10676.691903185421</c:v>
                </c:pt>
                <c:pt idx="695">
                  <c:v>10682.863293318404</c:v>
                </c:pt>
                <c:pt idx="696">
                  <c:v>10692.944506340529</c:v>
                </c:pt>
                <c:pt idx="697">
                  <c:v>10706.77712384056</c:v>
                </c:pt>
                <c:pt idx="698">
                  <c:v>10724.212720976282</c:v>
                </c:pt>
                <c:pt idx="699">
                  <c:v>10745.112008056449</c:v>
                </c:pt>
                <c:pt idx="700">
                  <c:v>10769.344065024514</c:v>
                </c:pt>
                <c:pt idx="701">
                  <c:v>10796.785656797436</c:v>
                </c:pt>
                <c:pt idx="702">
                  <c:v>10827.320619221158</c:v>
                </c:pt>
                <c:pt idx="703">
                  <c:v>10860.839306905824</c:v>
                </c:pt>
                <c:pt idx="704">
                  <c:v>10897.238095456623</c:v>
                </c:pt>
                <c:pt idx="705">
                  <c:v>10936.418931665934</c:v>
                </c:pt>
                <c:pt idx="706">
                  <c:v>10978.28892611548</c:v>
                </c:pt>
                <c:pt idx="707">
                  <c:v>11022.759983383103</c:v>
                </c:pt>
                <c:pt idx="708">
                  <c:v>11069.74846568131</c:v>
                </c:pt>
                <c:pt idx="709">
                  <c:v>11119.174886292722</c:v>
                </c:pt>
                <c:pt idx="710">
                  <c:v>11170.963629627026</c:v>
                </c:pt>
                <c:pt idx="711">
                  <c:v>11225.042695117629</c:v>
                </c:pt>
                <c:pt idx="712">
                  <c:v>11281.343462514351</c:v>
                </c:pt>
                <c:pt idx="713">
                  <c:v>11339.800476420149</c:v>
                </c:pt>
                <c:pt idx="714">
                  <c:v>11400.351248171719</c:v>
                </c:pt>
                <c:pt idx="715">
                  <c:v>11462.936073382552</c:v>
                </c:pt>
                <c:pt idx="716">
                  <c:v>11527.497863656688</c:v>
                </c:pt>
                <c:pt idx="717">
                  <c:v>11593.981991147219</c:v>
                </c:pt>
                <c:pt idx="718">
                  <c:v>11662.336144778063</c:v>
                </c:pt>
                <c:pt idx="719">
                  <c:v>11732.51019707432</c:v>
                </c:pt>
                <c:pt idx="720">
                  <c:v>11155.196890115449</c:v>
                </c:pt>
                <c:pt idx="721">
                  <c:v>11078.570444829034</c:v>
                </c:pt>
                <c:pt idx="722">
                  <c:v>11010.05329573657</c:v>
                </c:pt>
                <c:pt idx="723">
                  <c:v>10949.141921169014</c:v>
                </c:pt>
                <c:pt idx="724">
                  <c:v>10895.382032272186</c:v>
                </c:pt>
                <c:pt idx="725">
                  <c:v>10848.362056050615</c:v>
                </c:pt>
                <c:pt idx="726">
                  <c:v>10807.707690975363</c:v>
                </c:pt>
                <c:pt idx="727">
                  <c:v>10773.077326848281</c:v>
                </c:pt>
                <c:pt idx="728">
                  <c:v>10744.15816675295</c:v>
                </c:pt>
                <c:pt idx="729">
                  <c:v>10720.662923678728</c:v>
                </c:pt>
                <c:pt idx="730">
                  <c:v>10702.326990851676</c:v>
                </c:pt>
                <c:pt idx="731">
                  <c:v>10688.906005123532</c:v>
                </c:pt>
                <c:pt idx="732">
                  <c:v>10680.173738515354</c:v>
                </c:pt>
                <c:pt idx="733">
                  <c:v>10675.920265317704</c:v>
                </c:pt>
                <c:pt idx="734">
                  <c:v>10675.950361839714</c:v>
                </c:pt>
                <c:pt idx="735">
                  <c:v>10680.082103587207</c:v>
                </c:pt>
                <c:pt idx="736">
                  <c:v>10688.145630791825</c:v>
                </c:pt>
                <c:pt idx="737">
                  <c:v>10699.982058150303</c:v>
                </c:pt>
                <c:pt idx="738">
                  <c:v>10715.442508628252</c:v>
                </c:pt>
                <c:pt idx="739">
                  <c:v>10734.387254432666</c:v>
                </c:pt>
                <c:pt idx="740">
                  <c:v>10756.684950917408</c:v>
                </c:pt>
                <c:pt idx="741">
                  <c:v>10782.211951373163</c:v>
                </c:pt>
                <c:pt idx="742">
                  <c:v>10810.8516924615</c:v>
                </c:pt>
                <c:pt idx="743">
                  <c:v>10842.49414155458</c:v>
                </c:pt>
                <c:pt idx="744">
                  <c:v>10877.03529849497</c:v>
                </c:pt>
                <c:pt idx="745">
                  <c:v>10914.376745339629</c:v>
                </c:pt>
                <c:pt idx="746">
                  <c:v>10954.425238535458</c:v>
                </c:pt>
                <c:pt idx="747">
                  <c:v>10997.092338720082</c:v>
                </c:pt>
                <c:pt idx="748">
                  <c:v>11042.294073973395</c:v>
                </c:pt>
                <c:pt idx="749">
                  <c:v>11089.950632884298</c:v>
                </c:pt>
                <c:pt idx="750">
                  <c:v>11139.986084256045</c:v>
                </c:pt>
                <c:pt idx="751">
                  <c:v>11192.328120667469</c:v>
                </c:pt>
                <c:pt idx="752">
                  <c:v>11246.907823445594</c:v>
                </c:pt>
                <c:pt idx="753">
                  <c:v>11303.659446896712</c:v>
                </c:pt>
                <c:pt idx="754">
                  <c:v>11362.520219895099</c:v>
                </c:pt>
                <c:pt idx="755">
                  <c:v>11423.430163147064</c:v>
                </c:pt>
                <c:pt idx="756">
                  <c:v>11486.331920638091</c:v>
                </c:pt>
                <c:pt idx="757">
                  <c:v>11551.170603936303</c:v>
                </c:pt>
                <c:pt idx="758">
                  <c:v>11617.893648170264</c:v>
                </c:pt>
                <c:pt idx="759">
                  <c:v>11686.45067862583</c:v>
                </c:pt>
                <c:pt idx="760">
                  <c:v>11186.664035136715</c:v>
                </c:pt>
                <c:pt idx="761">
                  <c:v>11107.661906838577</c:v>
                </c:pt>
                <c:pt idx="762">
                  <c:v>11036.798793491549</c:v>
                </c:pt>
                <c:pt idx="763">
                  <c:v>10973.570441265907</c:v>
                </c:pt>
                <c:pt idx="764">
                  <c:v>10917.52185579813</c:v>
                </c:pt>
                <c:pt idx="765">
                  <c:v>10868.240783960089</c:v>
                </c:pt>
                <c:pt idx="766">
                  <c:v>10825.352268267543</c:v>
                </c:pt>
                <c:pt idx="767">
                  <c:v>10788.514065614778</c:v>
                </c:pt>
                <c:pt idx="768">
                  <c:v>10757.412768160995</c:v>
                </c:pt>
                <c:pt idx="769">
                  <c:v>10731.760498950453</c:v>
                </c:pt>
                <c:pt idx="770">
                  <c:v>10711.292081296035</c:v>
                </c:pt>
                <c:pt idx="771">
                  <c:v>10695.762601273498</c:v>
                </c:pt>
                <c:pt idx="772">
                  <c:v>10684.945298419876</c:v>
                </c:pt>
                <c:pt idx="773">
                  <c:v>10678.629732034287</c:v>
                </c:pt>
                <c:pt idx="774">
                  <c:v>10676.62018017081</c:v>
                </c:pt>
                <c:pt idx="775">
                  <c:v>10678.7342361008</c:v>
                </c:pt>
                <c:pt idx="776">
                  <c:v>10684.801573163855</c:v>
                </c:pt>
                <c:pt idx="777">
                  <c:v>10694.662853864578</c:v>
                </c:pt>
                <c:pt idx="778">
                  <c:v>10708.168763066764</c:v>
                </c:pt>
                <c:pt idx="779">
                  <c:v>10725.179148387853</c:v>
                </c:pt>
                <c:pt idx="780">
                  <c:v>10745.562253555436</c:v>
                </c:pt>
                <c:pt idx="781">
                  <c:v>10769.194032675803</c:v>
                </c:pt>
                <c:pt idx="782">
                  <c:v>10795.957535172547</c:v>
                </c:pt>
                <c:pt idx="783">
                  <c:v>10825.742352655225</c:v>
                </c:pt>
                <c:pt idx="784">
                  <c:v>10858.444120230955</c:v>
                </c:pt>
                <c:pt idx="785">
                  <c:v>10893.964065821894</c:v>
                </c:pt>
                <c:pt idx="786">
                  <c:v>10932.208601934732</c:v>
                </c:pt>
                <c:pt idx="787">
                  <c:v>10973.088955074465</c:v>
                </c:pt>
                <c:pt idx="788">
                  <c:v>11016.520828627268</c:v>
                </c:pt>
                <c:pt idx="789">
                  <c:v>11062.42409557561</c:v>
                </c:pt>
                <c:pt idx="790">
                  <c:v>11110.722517868177</c:v>
                </c:pt>
                <c:pt idx="791">
                  <c:v>11161.343489661003</c:v>
                </c:pt>
                <c:pt idx="792">
                  <c:v>11214.217801984454</c:v>
                </c:pt>
                <c:pt idx="793">
                  <c:v>11269.279426682391</c:v>
                </c:pt>
                <c:pt idx="794">
                  <c:v>11326.465317721904</c:v>
                </c:pt>
                <c:pt idx="795">
                  <c:v>11385.715228190758</c:v>
                </c:pt>
                <c:pt idx="796">
                  <c:v>11446.971541489469</c:v>
                </c:pt>
                <c:pt idx="797">
                  <c:v>11510.1791153908</c:v>
                </c:pt>
                <c:pt idx="798">
                  <c:v>11575.285137784073</c:v>
                </c:pt>
                <c:pt idx="799">
                  <c:v>11642.238993048435</c:v>
                </c:pt>
                <c:pt idx="800">
                  <c:v>11219.144350274075</c:v>
                </c:pt>
                <c:pt idx="801">
                  <c:v>11137.796257721369</c:v>
                </c:pt>
                <c:pt idx="802">
                  <c:v>11064.616166716263</c:v>
                </c:pt>
                <c:pt idx="803">
                  <c:v>10999.099117919668</c:v>
                </c:pt>
                <c:pt idx="804">
                  <c:v>10940.789436835425</c:v>
                </c:pt>
                <c:pt idx="805">
                  <c:v>10889.274214380093</c:v>
                </c:pt>
                <c:pt idx="806">
                  <c:v>10844.177860161861</c:v>
                </c:pt>
                <c:pt idx="807">
                  <c:v>10805.157520150642</c:v>
                </c:pt>
                <c:pt idx="808">
                  <c:v>10771.899196560536</c:v>
                </c:pt>
                <c:pt idx="809">
                  <c:v>10744.114442522618</c:v>
                </c:pt>
                <c:pt idx="810">
                  <c:v>10721.53753057382</c:v>
                </c:pt>
                <c:pt idx="811">
                  <c:v>10703.923014305843</c:v>
                </c:pt>
                <c:pt idx="812">
                  <c:v>10691.043618264273</c:v>
                </c:pt>
                <c:pt idx="813">
                  <c:v>10682.688403493205</c:v>
                </c:pt>
                <c:pt idx="814">
                  <c:v>10678.66116581222</c:v>
                </c:pt>
                <c:pt idx="815">
                  <c:v>10678.779031600661</c:v>
                </c:pt>
                <c:pt idx="816">
                  <c:v>10682.871222005944</c:v>
                </c:pt>
                <c:pt idx="817">
                  <c:v>10690.777961430904</c:v>
                </c:pt>
                <c:pt idx="818">
                  <c:v>10702.349510149768</c:v>
                </c:pt>
                <c:pt idx="819">
                  <c:v>10717.445304153704</c:v>
                </c:pt>
                <c:pt idx="820">
                  <c:v>10735.933187985889</c:v>
                </c:pt>
                <c:pt idx="821">
                  <c:v>10757.688728514671</c:v>
                </c:pt>
                <c:pt idx="822">
                  <c:v>10782.594599401013</c:v>
                </c:pt>
                <c:pt idx="823">
                  <c:v>10810.540027519033</c:v>
                </c:pt>
                <c:pt idx="824">
                  <c:v>10841.420293841045</c:v>
                </c:pt>
                <c:pt idx="825">
                  <c:v>10875.136282348989</c:v>
                </c:pt>
                <c:pt idx="826">
                  <c:v>10911.594071416934</c:v>
                </c:pt>
                <c:pt idx="827">
                  <c:v>10950.704562856157</c:v>
                </c:pt>
                <c:pt idx="828">
                  <c:v>10992.383144446394</c:v>
                </c:pt>
                <c:pt idx="829">
                  <c:v>11036.549382315559</c:v>
                </c:pt>
                <c:pt idx="830">
                  <c:v>11083.126739989533</c:v>
                </c:pt>
                <c:pt idx="831">
                  <c:v>11132.042321327683</c:v>
                </c:pt>
                <c:pt idx="832">
                  <c:v>11183.226634897948</c:v>
                </c:pt>
                <c:pt idx="833">
                  <c:v>11236.613377637012</c:v>
                </c:pt>
                <c:pt idx="834">
                  <c:v>11292.139235893419</c:v>
                </c:pt>
                <c:pt idx="835">
                  <c:v>11349.743702169957</c:v>
                </c:pt>
                <c:pt idx="836">
                  <c:v>11409.368906071784</c:v>
                </c:pt>
                <c:pt idx="837">
                  <c:v>11470.959458132424</c:v>
                </c:pt>
                <c:pt idx="838">
                  <c:v>11534.462305334495</c:v>
                </c:pt>
                <c:pt idx="839">
                  <c:v>11599.826597268859</c:v>
                </c:pt>
                <c:pt idx="840">
                  <c:v>11252.607585668469</c:v>
                </c:pt>
                <c:pt idx="841">
                  <c:v>11168.942515457689</c:v>
                </c:pt>
                <c:pt idx="842">
                  <c:v>11093.473727881632</c:v>
                </c:pt>
                <c:pt idx="843">
                  <c:v>11025.695583468565</c:v>
                </c:pt>
                <c:pt idx="844">
                  <c:v>10965.151751767027</c:v>
                </c:pt>
                <c:pt idx="845">
                  <c:v>10911.42869078601</c:v>
                </c:pt>
                <c:pt idx="846">
                  <c:v>10864.150199209322</c:v>
                </c:pt>
                <c:pt idx="847">
                  <c:v>10822.972833061782</c:v>
                </c:pt>
                <c:pt idx="848">
                  <c:v>10787.582024644309</c:v>
                </c:pt>
                <c:pt idx="849">
                  <c:v>10757.688776312007</c:v>
                </c:pt>
                <c:pt idx="850">
                  <c:v>10733.026828117765</c:v>
                </c:pt>
                <c:pt idx="851">
                  <c:v>10713.350218661843</c:v>
                </c:pt>
                <c:pt idx="852">
                  <c:v>10698.431174234791</c:v>
                </c:pt>
                <c:pt idx="853">
                  <c:v>10688.058273646215</c:v>
                </c:pt>
                <c:pt idx="854">
                  <c:v>10682.03484582368</c:v>
                </c:pt>
                <c:pt idx="855">
                  <c:v>10680.177564954338</c:v>
                </c:pt>
                <c:pt idx="856">
                  <c:v>10682.315214083874</c:v>
                </c:pt>
                <c:pt idx="857">
                  <c:v>10688.287593025505</c:v>
                </c:pt>
                <c:pt idx="858">
                  <c:v>10697.944550427223</c:v>
                </c:pt>
                <c:pt idx="859">
                  <c:v>10711.145123095754</c:v>
                </c:pt>
                <c:pt idx="860">
                  <c:v>10727.756768336358</c:v>
                </c:pt>
                <c:pt idx="861">
                  <c:v>10747.654677254732</c:v>
                </c:pt>
                <c:pt idx="862">
                  <c:v>10770.721158776418</c:v>
                </c:pt>
                <c:pt idx="863">
                  <c:v>10796.845085640722</c:v>
                </c:pt>
                <c:pt idx="864">
                  <c:v>10825.921394879741</c:v>
                </c:pt>
                <c:pt idx="865">
                  <c:v>10857.850636342788</c:v>
                </c:pt>
                <c:pt idx="866">
                  <c:v>10892.538563710221</c:v>
                </c:pt>
                <c:pt idx="867">
                  <c:v>10929.895763186883</c:v>
                </c:pt>
                <c:pt idx="868">
                  <c:v>10969.837315697951</c:v>
                </c:pt>
                <c:pt idx="869">
                  <c:v>11012.282488948516</c:v>
                </c:pt>
                <c:pt idx="870">
                  <c:v>11057.154456167815</c:v>
                </c:pt>
                <c:pt idx="871">
                  <c:v>11104.380038752777</c:v>
                </c:pt>
                <c:pt idx="872">
                  <c:v>11153.889470364171</c:v>
                </c:pt>
                <c:pt idx="873">
                  <c:v>11205.616180320128</c:v>
                </c:pt>
                <c:pt idx="874">
                  <c:v>11259.496594384216</c:v>
                </c:pt>
                <c:pt idx="875">
                  <c:v>11315.469951263873</c:v>
                </c:pt>
                <c:pt idx="876">
                  <c:v>11373.47813332501</c:v>
                </c:pt>
                <c:pt idx="877">
                  <c:v>11433.465510194446</c:v>
                </c:pt>
                <c:pt idx="878">
                  <c:v>11495.378794066517</c:v>
                </c:pt>
                <c:pt idx="879">
                  <c:v>11559.166905657039</c:v>
                </c:pt>
                <c:pt idx="880">
                  <c:v>11287.024832875146</c:v>
                </c:pt>
                <c:pt idx="881">
                  <c:v>11201.071066093413</c:v>
                </c:pt>
                <c:pt idx="882">
                  <c:v>11123.341182900884</c:v>
                </c:pt>
                <c:pt idx="883">
                  <c:v>11053.32888787053</c:v>
                </c:pt>
                <c:pt idx="884">
                  <c:v>10990.577217643304</c:v>
                </c:pt>
                <c:pt idx="885">
                  <c:v>10934.672019303831</c:v>
                </c:pt>
                <c:pt idx="886">
                  <c:v>10885.236501590829</c:v>
                </c:pt>
                <c:pt idx="887">
                  <c:v>10841.926650615911</c:v>
                </c:pt>
                <c:pt idx="888">
                  <c:v>10804.427347904055</c:v>
                </c:pt>
                <c:pt idx="889">
                  <c:v>10772.449063326319</c:v>
                </c:pt>
                <c:pt idx="890">
                  <c:v>10745.725021944121</c:v>
                </c:pt>
                <c:pt idx="891">
                  <c:v>10724.008764102728</c:v>
                </c:pt>
                <c:pt idx="892">
                  <c:v>10707.072033858165</c:v>
                </c:pt>
                <c:pt idx="893">
                  <c:v>10694.702943128033</c:v>
                </c:pt>
                <c:pt idx="894">
                  <c:v>10686.704368647725</c:v>
                </c:pt>
                <c:pt idx="895">
                  <c:v>10682.89254650263</c:v>
                </c:pt>
                <c:pt idx="896">
                  <c:v>10683.095835148846</c:v>
                </c:pt>
                <c:pt idx="897">
                  <c:v>10687.153622773312</c:v>
                </c:pt>
                <c:pt idx="898">
                  <c:v>10694.915358839633</c:v>
                </c:pt>
                <c:pt idx="899">
                  <c:v>10706.239692916584</c:v>
                </c:pt>
                <c:pt idx="900">
                  <c:v>10720.993706546788</c:v>
                </c:pt>
                <c:pt idx="901">
                  <c:v>10739.052226100506</c:v>
                </c:pt>
                <c:pt idx="902">
                  <c:v>10760.297206368468</c:v>
                </c:pt>
                <c:pt idx="903">
                  <c:v>10784.617176149779</c:v>
                </c:pt>
                <c:pt idx="904">
                  <c:v>10811.906738343903</c:v>
                </c:pt>
                <c:pt idx="905">
                  <c:v>10842.066118106439</c:v>
                </c:pt>
                <c:pt idx="906">
                  <c:v>10875.000753511316</c:v>
                </c:pt>
                <c:pt idx="907">
                  <c:v>10910.620923908802</c:v>
                </c:pt>
                <c:pt idx="908">
                  <c:v>10948.841411801264</c:v>
                </c:pt>
                <c:pt idx="909">
                  <c:v>10989.581194597158</c:v>
                </c:pt>
                <c:pt idx="910">
                  <c:v>11032.763163063266</c:v>
                </c:pt>
                <c:pt idx="911">
                  <c:v>11078.31386368936</c:v>
                </c:pt>
                <c:pt idx="912">
                  <c:v>11126.163262517646</c:v>
                </c:pt>
                <c:pt idx="913">
                  <c:v>11176.24452828129</c:v>
                </c:pt>
                <c:pt idx="914">
                  <c:v>11228.493832948494</c:v>
                </c:pt>
                <c:pt idx="915">
                  <c:v>11282.850167987457</c:v>
                </c:pt>
                <c:pt idx="916">
                  <c:v>11339.255174857393</c:v>
                </c:pt>
                <c:pt idx="917">
                  <c:v>11397.652988396832</c:v>
                </c:pt>
                <c:pt idx="918">
                  <c:v>11457.990091925061</c:v>
                </c:pt>
                <c:pt idx="919">
                  <c:v>11520.215182999455</c:v>
                </c:pt>
                <c:pt idx="920">
                  <c:v>11322.368446354092</c:v>
                </c:pt>
                <c:pt idx="921">
                  <c:v>11234.153583955889</c:v>
                </c:pt>
                <c:pt idx="922">
                  <c:v>11154.189550146069</c:v>
                </c:pt>
                <c:pt idx="923">
                  <c:v>11081.969416590027</c:v>
                </c:pt>
                <c:pt idx="924">
                  <c:v>11017.035609004348</c:v>
                </c:pt>
                <c:pt idx="925">
                  <c:v>10958.973384528557</c:v>
                </c:pt>
                <c:pt idx="926">
                  <c:v>10907.405381988183</c:v>
                </c:pt>
                <c:pt idx="927">
                  <c:v>10861.987036718885</c:v>
                </c:pt>
                <c:pt idx="928">
                  <c:v>10822.402697761589</c:v>
                </c:pt>
                <c:pt idx="929">
                  <c:v>10788.3623199959</c:v>
                </c:pt>
                <c:pt idx="930">
                  <c:v>10759.598630228227</c:v>
                </c:pt>
                <c:pt idx="931">
                  <c:v>10735.864686569315</c:v>
                </c:pt>
                <c:pt idx="932">
                  <c:v>10716.931766183208</c:v>
                </c:pt>
                <c:pt idx="933">
                  <c:v>10702.587528795304</c:v>
                </c:pt>
                <c:pt idx="934">
                  <c:v>10692.634413039235</c:v>
                </c:pt>
                <c:pt idx="935">
                  <c:v>10686.888230410823</c:v>
                </c:pt>
                <c:pt idx="936">
                  <c:v>10685.176927739874</c:v>
                </c:pt>
                <c:pt idx="937">
                  <c:v>10687.339494028955</c:v>
                </c:pt>
                <c:pt idx="938">
                  <c:v>10693.224991503685</c:v>
                </c:pt>
                <c:pt idx="939">
                  <c:v>10702.691693970237</c:v>
                </c:pt>
                <c:pt idx="940">
                  <c:v>10715.606318235772</c:v>
                </c:pt>
                <c:pt idx="941">
                  <c:v>10731.843336535778</c:v>
                </c:pt>
                <c:pt idx="942">
                  <c:v>10751.284359720747</c:v>
                </c:pt>
                <c:pt idx="943">
                  <c:v>10773.817582457161</c:v>
                </c:pt>
                <c:pt idx="944">
                  <c:v>10799.337282950777</c:v>
                </c:pt>
                <c:pt idx="945">
                  <c:v>10827.743370750755</c:v>
                </c:pt>
                <c:pt idx="946">
                  <c:v>10858.940977076449</c:v>
                </c:pt>
                <c:pt idx="947">
                  <c:v>10892.84008285534</c:v>
                </c:pt>
                <c:pt idx="948">
                  <c:v>10929.355180293132</c:v>
                </c:pt>
                <c:pt idx="949">
                  <c:v>10968.404964335836</c:v>
                </c:pt>
                <c:pt idx="950">
                  <c:v>11009.912050843079</c:v>
                </c:pt>
                <c:pt idx="951">
                  <c:v>11053.802718686065</c:v>
                </c:pt>
                <c:pt idx="952">
                  <c:v>11100.00667332203</c:v>
                </c:pt>
                <c:pt idx="953">
                  <c:v>11148.456829688788</c:v>
                </c:pt>
                <c:pt idx="954">
                  <c:v>11199.089112515303</c:v>
                </c:pt>
                <c:pt idx="955">
                  <c:v>11251.842272363067</c:v>
                </c:pt>
                <c:pt idx="956">
                  <c:v>11306.657715903002</c:v>
                </c:pt>
                <c:pt idx="957">
                  <c:v>11363.479349098596</c:v>
                </c:pt>
                <c:pt idx="958">
                  <c:v>11422.253432110698</c:v>
                </c:pt>
                <c:pt idx="959">
                  <c:v>11482.928444866282</c:v>
                </c:pt>
                <c:pt idx="960">
                  <c:v>11358.611970644262</c:v>
                </c:pt>
                <c:pt idx="961">
                  <c:v>11268.162957628765</c:v>
                </c:pt>
                <c:pt idx="962">
                  <c:v>11185.991085293255</c:v>
                </c:pt>
                <c:pt idx="963">
                  <c:v>11111.58881437876</c:v>
                </c:pt>
                <c:pt idx="964">
                  <c:v>11044.497980656766</c:v>
                </c:pt>
                <c:pt idx="965">
                  <c:v>10984.303271353599</c:v>
                </c:pt>
                <c:pt idx="966">
                  <c:v>10930.62677451884</c:v>
                </c:pt>
                <c:pt idx="967">
                  <c:v>10883.123393004103</c:v>
                </c:pt>
                <c:pt idx="968">
                  <c:v>10841.476960858861</c:v>
                </c:pt>
                <c:pt idx="969">
                  <c:v>10805.396934707691</c:v>
                </c:pt>
                <c:pt idx="970">
                  <c:v>10774.615559122511</c:v>
                </c:pt>
                <c:pt idx="971">
                  <c:v>10748.885425322045</c:v>
                </c:pt>
                <c:pt idx="972">
                  <c:v>10727.977358278165</c:v>
                </c:pt>
                <c:pt idx="973">
                  <c:v>10711.67857961451</c:v>
                </c:pt>
                <c:pt idx="974">
                  <c:v>10699.791103375119</c:v>
                </c:pt>
                <c:pt idx="975">
                  <c:v>10692.130329429545</c:v>
                </c:pt>
                <c:pt idx="976">
                  <c:v>10688.523805423203</c:v>
                </c:pt>
                <c:pt idx="977">
                  <c:v>10688.810133120702</c:v>
                </c:pt>
                <c:pt idx="978">
                  <c:v>10692.837998985027</c:v>
                </c:pt>
                <c:pt idx="979">
                  <c:v>10700.465312086919</c:v>
                </c:pt>
                <c:pt idx="980">
                  <c:v>10711.558435098736</c:v>
                </c:pt>
                <c:pt idx="981">
                  <c:v>10725.991496315743</c:v>
                </c:pt>
                <c:pt idx="982">
                  <c:v>10743.645772455819</c:v>
                </c:pt>
                <c:pt idx="983">
                  <c:v>10764.409133491727</c:v>
                </c:pt>
                <c:pt idx="984">
                  <c:v>10788.17554202278</c:v>
                </c:pt>
                <c:pt idx="985">
                  <c:v>10814.844600743583</c:v>
                </c:pt>
                <c:pt idx="986">
                  <c:v>10844.321142450681</c:v>
                </c:pt>
                <c:pt idx="987">
                  <c:v>10876.514857774897</c:v>
                </c:pt>
                <c:pt idx="988">
                  <c:v>10911.339956459498</c:v>
                </c:pt>
                <c:pt idx="989">
                  <c:v>10948.714858543333</c:v>
                </c:pt>
                <c:pt idx="990">
                  <c:v>10988.561912267463</c:v>
                </c:pt>
                <c:pt idx="991">
                  <c:v>11030.807135918132</c:v>
                </c:pt>
                <c:pt idx="992">
                  <c:v>11075.379981157221</c:v>
                </c:pt>
                <c:pt idx="993">
                  <c:v>11122.213115683284</c:v>
                </c:pt>
                <c:pt idx="994">
                  <c:v>11171.242223318601</c:v>
                </c:pt>
                <c:pt idx="995">
                  <c:v>11222.405819836365</c:v>
                </c:pt>
                <c:pt idx="996">
                  <c:v>11275.645083032456</c:v>
                </c:pt>
                <c:pt idx="997">
                  <c:v>11330.903695711924</c:v>
                </c:pt>
                <c:pt idx="998">
                  <c:v>11388.127700405214</c:v>
                </c:pt>
                <c:pt idx="999">
                  <c:v>11447.265364756093</c:v>
                </c:pt>
                <c:pt idx="1000">
                  <c:v>11395.730072733239</c:v>
                </c:pt>
                <c:pt idx="1001">
                  <c:v>11303.073221192055</c:v>
                </c:pt>
                <c:pt idx="1002">
                  <c:v>11218.719211498095</c:v>
                </c:pt>
                <c:pt idx="1003">
                  <c:v>11142.159914447282</c:v>
                </c:pt>
                <c:pt idx="1004">
                  <c:v>11072.936595897907</c:v>
                </c:pt>
                <c:pt idx="1005">
                  <c:v>11010.633392300362</c:v>
                </c:pt>
                <c:pt idx="1006">
                  <c:v>10954.871859220166</c:v>
                </c:pt>
                <c:pt idx="1007">
                  <c:v>10905.306384517478</c:v>
                </c:pt>
                <c:pt idx="1008">
                  <c:v>10861.620303986754</c:v>
                </c:pt>
                <c:pt idx="1009">
                  <c:v>10823.522592018076</c:v>
                </c:pt>
                <c:pt idx="1010">
                  <c:v>10790.745026291339</c:v>
                </c:pt>
                <c:pt idx="1011">
                  <c:v>10763.03974583311</c:v>
                </c:pt>
                <c:pt idx="1012">
                  <c:v>10740.177137513469</c:v>
                </c:pt>
                <c:pt idx="1013">
                  <c:v>10721.943998366489</c:v>
                </c:pt>
                <c:pt idx="1014">
                  <c:v>10708.141930809945</c:v>
                </c:pt>
                <c:pt idx="1015">
                  <c:v>10698.58593552897</c:v>
                </c:pt>
                <c:pt idx="1016">
                  <c:v>10693.103172931051</c:v>
                </c:pt>
                <c:pt idx="1017">
                  <c:v>10691.531869018139</c:v>
                </c:pt>
                <c:pt idx="1018">
                  <c:v>10693.720345517799</c:v>
                </c:pt>
                <c:pt idx="1019">
                  <c:v>10699.526157365974</c:v>
                </c:pt>
                <c:pt idx="1020">
                  <c:v>10708.815323294806</c:v>
                </c:pt>
                <c:pt idx="1021">
                  <c:v>10721.461637466917</c:v>
                </c:pt>
                <c:pt idx="1022">
                  <c:v>10737.34605190649</c:v>
                </c:pt>
                <c:pt idx="1023">
                  <c:v>10756.35612097983</c:v>
                </c:pt>
                <c:pt idx="1024">
                  <c:v>10778.385500431712</c:v>
                </c:pt>
                <c:pt idx="1025">
                  <c:v>10803.333494533912</c:v>
                </c:pt>
                <c:pt idx="1026">
                  <c:v>10831.104645786332</c:v>
                </c:pt>
                <c:pt idx="1027">
                  <c:v>10861.608362357361</c:v>
                </c:pt>
                <c:pt idx="1028">
                  <c:v>10894.758579083096</c:v>
                </c:pt>
                <c:pt idx="1029">
                  <c:v>10930.473448383826</c:v>
                </c:pt>
                <c:pt idx="1030">
                  <c:v>10968.675057915634</c:v>
                </c:pt>
                <c:pt idx="1031">
                  <c:v>11009.289172169421</c:v>
                </c:pt>
                <c:pt idx="1032">
                  <c:v>11052.244995567818</c:v>
                </c:pt>
                <c:pt idx="1033">
                  <c:v>11097.474954902682</c:v>
                </c:pt>
                <c:pt idx="1034">
                  <c:v>11144.914499207998</c:v>
                </c:pt>
                <c:pt idx="1035">
                  <c:v>11194.501915381919</c:v>
                </c:pt>
                <c:pt idx="1036">
                  <c:v>11246.178158061884</c:v>
                </c:pt>
                <c:pt idx="1037">
                  <c:v>11299.886692422542</c:v>
                </c:pt>
                <c:pt idx="1038">
                  <c:v>11355.573348711127</c:v>
                </c:pt>
                <c:pt idx="1039">
                  <c:v>11413.186187461861</c:v>
                </c:pt>
                <c:pt idx="1040">
                  <c:v>11433.6984791822</c:v>
                </c:pt>
                <c:pt idx="1041">
                  <c:v>11338.859490282563</c:v>
                </c:pt>
                <c:pt idx="1042">
                  <c:v>11252.348454452285</c:v>
                </c:pt>
                <c:pt idx="1043">
                  <c:v>11173.656672574096</c:v>
                </c:pt>
                <c:pt idx="1044">
                  <c:v>11102.324859730345</c:v>
                </c:pt>
                <c:pt idx="1045">
                  <c:v>11037.936619887358</c:v>
                </c:pt>
                <c:pt idx="1046">
                  <c:v>10980.11299361921</c:v>
                </c:pt>
                <c:pt idx="1047">
                  <c:v>10928.507870531041</c:v>
                </c:pt>
                <c:pt idx="1048">
                  <c:v>10882.804104182807</c:v>
                </c:pt>
                <c:pt idx="1049">
                  <c:v>10842.710202072578</c:v>
                </c:pt>
                <c:pt idx="1050">
                  <c:v>10807.957489688071</c:v>
                </c:pt>
                <c:pt idx="1051">
                  <c:v>10778.297667954082</c:v>
                </c:pt>
                <c:pt idx="1052">
                  <c:v>10753.500699151122</c:v>
                </c:pt>
                <c:pt idx="1053">
                  <c:v>10733.352968686979</c:v>
                </c:pt>
                <c:pt idx="1054">
                  <c:v>10717.655679795034</c:v>
                </c:pt>
                <c:pt idx="1055">
                  <c:v>10706.223445922482</c:v>
                </c:pt>
                <c:pt idx="1056">
                  <c:v>10698.883051714158</c:v>
                </c:pt>
                <c:pt idx="1057">
                  <c:v>10695.472358436589</c:v>
                </c:pt>
                <c:pt idx="1058">
                  <c:v>10695.839333682539</c:v>
                </c:pt>
                <c:pt idx="1059">
                  <c:v>10699.841188447715</c:v>
                </c:pt>
                <c:pt idx="1060">
                  <c:v>10707.343607331646</c:v>
                </c:pt>
                <c:pt idx="1061">
                  <c:v>10718.22005980325</c:v>
                </c:pt>
                <c:pt idx="1062">
                  <c:v>10732.351182280268</c:v>
                </c:pt>
                <c:pt idx="1063">
                  <c:v>10749.624222274435</c:v>
                </c:pt>
                <c:pt idx="1064">
                  <c:v>10769.932537107708</c:v>
                </c:pt>
                <c:pt idx="1065">
                  <c:v>10793.175140755236</c:v>
                </c:pt>
                <c:pt idx="1066">
                  <c:v>10819.256293254472</c:v>
                </c:pt>
                <c:pt idx="1067">
                  <c:v>10848.085127866627</c:v>
                </c:pt>
                <c:pt idx="1068">
                  <c:v>10879.57531180926</c:v>
                </c:pt>
                <c:pt idx="1069">
                  <c:v>10913.644736917664</c:v>
                </c:pt>
                <c:pt idx="1070">
                  <c:v>10950.215237052596</c:v>
                </c:pt>
                <c:pt idx="1071">
                  <c:v>10989.212329465696</c:v>
                </c:pt>
                <c:pt idx="1072">
                  <c:v>11030.564977672884</c:v>
                </c:pt>
                <c:pt idx="1073">
                  <c:v>11074.205373677753</c:v>
                </c:pt>
                <c:pt idx="1074">
                  <c:v>11120.068737639223</c:v>
                </c:pt>
                <c:pt idx="1075">
                  <c:v>11168.093133297019</c:v>
                </c:pt>
                <c:pt idx="1076">
                  <c:v>11218.219297658174</c:v>
                </c:pt>
                <c:pt idx="1077">
                  <c:v>11270.390483614126</c:v>
                </c:pt>
                <c:pt idx="1078">
                  <c:v>11324.552314302566</c:v>
                </c:pt>
                <c:pt idx="1079">
                  <c:v>11380.652648155277</c:v>
                </c:pt>
                <c:pt idx="1080">
                  <c:v>11472.493917609092</c:v>
                </c:pt>
                <c:pt idx="1081">
                  <c:v>11375.497902573137</c:v>
                </c:pt>
                <c:pt idx="1082">
                  <c:v>11286.854381915486</c:v>
                </c:pt>
                <c:pt idx="1083">
                  <c:v>11206.054105742915</c:v>
                </c:pt>
                <c:pt idx="1084">
                  <c:v>11132.637256653717</c:v>
                </c:pt>
                <c:pt idx="1085">
                  <c:v>11066.186923622789</c:v>
                </c:pt>
                <c:pt idx="1086">
                  <c:v>11006.323648969159</c:v>
                </c:pt>
                <c:pt idx="1087">
                  <c:v>10952.700840063479</c:v>
                </c:pt>
                <c:pt idx="1088">
                  <c:v>10905.000883573701</c:v>
                </c:pt>
                <c:pt idx="1089">
                  <c:v>10862.931834805699</c:v>
                </c:pt>
                <c:pt idx="1090">
                  <c:v>10826.224581145429</c:v>
                </c:pt>
                <c:pt idx="1091">
                  <c:v>10794.630398928122</c:v>
                </c:pt>
                <c:pt idx="1092">
                  <c:v>10767.918838807997</c:v>
                </c:pt>
                <c:pt idx="1093">
                  <c:v>10745.875887008469</c:v>
                </c:pt>
                <c:pt idx="1094">
                  <c:v>10728.302359524938</c:v>
                </c:pt>
                <c:pt idx="1095">
                  <c:v>10715.012494041986</c:v>
                </c:pt>
                <c:pt idx="1096">
                  <c:v>10705.832710468992</c:v>
                </c:pt>
                <c:pt idx="1097">
                  <c:v>10700.600515937709</c:v>
                </c:pt>
                <c:pt idx="1098">
                  <c:v>10699.163534100662</c:v>
                </c:pt>
                <c:pt idx="1099">
                  <c:v>10701.378641820946</c:v>
                </c:pt>
                <c:pt idx="1100">
                  <c:v>10707.111199004374</c:v>
                </c:pt>
                <c:pt idx="1101">
                  <c:v>10716.234359513413</c:v>
                </c:pt>
                <c:pt idx="1102">
                  <c:v>10728.628452911249</c:v>
                </c:pt>
                <c:pt idx="1103">
                  <c:v>10744.180428286814</c:v>
                </c:pt>
                <c:pt idx="1104">
                  <c:v>10762.783352665427</c:v>
                </c:pt>
                <c:pt idx="1105">
                  <c:v>10784.335957559762</c:v>
                </c:pt>
                <c:pt idx="1106">
                  <c:v>10808.742228100133</c:v>
                </c:pt>
                <c:pt idx="1107">
                  <c:v>10835.911029929181</c:v>
                </c:pt>
                <c:pt idx="1108">
                  <c:v>10865.755769679483</c:v>
                </c:pt>
                <c:pt idx="1109">
                  <c:v>10898.194085391013</c:v>
                </c:pt>
                <c:pt idx="1110">
                  <c:v>10933.147563685256</c:v>
                </c:pt>
                <c:pt idx="1111">
                  <c:v>10970.54148090715</c:v>
                </c:pt>
                <c:pt idx="1112">
                  <c:v>11010.304565784347</c:v>
                </c:pt>
                <c:pt idx="1113">
                  <c:v>11052.368781445364</c:v>
                </c:pt>
                <c:pt idx="1114">
                  <c:v>11096.669124890712</c:v>
                </c:pt>
                <c:pt idx="1115">
                  <c:v>11143.143442229692</c:v>
                </c:pt>
                <c:pt idx="1116">
                  <c:v>11191.732258186144</c:v>
                </c:pt>
                <c:pt idx="1117">
                  <c:v>11242.37861854195</c:v>
                </c:pt>
                <c:pt idx="1118">
                  <c:v>11295.027944332371</c:v>
                </c:pt>
                <c:pt idx="1119">
                  <c:v>11349.627896733949</c:v>
                </c:pt>
                <c:pt idx="1120">
                  <c:v>11512.094062171318</c:v>
                </c:pt>
                <c:pt idx="1121">
                  <c:v>11412.965562307989</c:v>
                </c:pt>
                <c:pt idx="1122">
                  <c:v>11322.213547355954</c:v>
                </c:pt>
                <c:pt idx="1123">
                  <c:v>11239.328234937942</c:v>
                </c:pt>
                <c:pt idx="1124">
                  <c:v>11163.849292660801</c:v>
                </c:pt>
                <c:pt idx="1125">
                  <c:v>11095.359311244385</c:v>
                </c:pt>
                <c:pt idx="1126">
                  <c:v>11033.478350773252</c:v>
                </c:pt>
                <c:pt idx="1127">
                  <c:v>10977.859351726025</c:v>
                </c:pt>
                <c:pt idx="1128">
                  <c:v>10928.184248578467</c:v>
                </c:pt>
                <c:pt idx="1129">
                  <c:v>10884.160658534705</c:v>
                </c:pt>
                <c:pt idx="1130">
                  <c:v>10845.519044391121</c:v>
                </c:pt>
                <c:pt idx="1131">
                  <c:v>10812.010270856654</c:v>
                </c:pt>
                <c:pt idx="1132">
                  <c:v>10783.403489401135</c:v>
                </c:pt>
                <c:pt idx="1133">
                  <c:v>10759.484299010017</c:v>
                </c:pt>
                <c:pt idx="1134">
                  <c:v>10740.053139916085</c:v>
                </c:pt>
                <c:pt idx="1135">
                  <c:v>10724.923885068465</c:v>
                </c:pt>
                <c:pt idx="1136">
                  <c:v>10713.922600241762</c:v>
                </c:pt>
                <c:pt idx="1137">
                  <c:v>10706.88644862748</c:v>
                </c:pt>
                <c:pt idx="1138">
                  <c:v>10703.662719745549</c:v>
                </c:pt>
                <c:pt idx="1139">
                  <c:v>10704.107965765319</c:v>
                </c:pt>
                <c:pt idx="1140">
                  <c:v>10708.087230986192</c:v>
                </c:pt>
                <c:pt idx="1141">
                  <c:v>10715.473362416051</c:v>
                </c:pt>
                <c:pt idx="1142">
                  <c:v>10726.146391195285</c:v>
                </c:pt>
                <c:pt idx="1143">
                  <c:v>10739.992976116178</c:v>
                </c:pt>
                <c:pt idx="1144">
                  <c:v>10756.9059017416</c:v>
                </c:pt>
                <c:pt idx="1145">
                  <c:v>10776.783624677068</c:v>
                </c:pt>
                <c:pt idx="1146">
                  <c:v>10799.529862434327</c:v>
                </c:pt>
                <c:pt idx="1147">
                  <c:v>10825.053220071055</c:v>
                </c:pt>
                <c:pt idx="1148">
                  <c:v>10853.266850424485</c:v>
                </c:pt>
                <c:pt idx="1149">
                  <c:v>10884.088144295321</c:v>
                </c:pt>
                <c:pt idx="1150">
                  <c:v>10917.438447398361</c:v>
                </c:pt>
                <c:pt idx="1151">
                  <c:v>10953.242801290255</c:v>
                </c:pt>
                <c:pt idx="1152">
                  <c:v>10991.429705823606</c:v>
                </c:pt>
                <c:pt idx="1153">
                  <c:v>11031.930900968502</c:v>
                </c:pt>
                <c:pt idx="1154">
                  <c:v>11074.681166095037</c:v>
                </c:pt>
                <c:pt idx="1155">
                  <c:v>11119.618135029315</c:v>
                </c:pt>
                <c:pt idx="1156">
                  <c:v>11166.68212538562</c:v>
                </c:pt>
                <c:pt idx="1157">
                  <c:v>11215.815980843405</c:v>
                </c:pt>
                <c:pt idx="1158">
                  <c:v>11266.96492518269</c:v>
                </c:pt>
                <c:pt idx="1159">
                  <c:v>11320.076427018405</c:v>
                </c:pt>
                <c:pt idx="1160">
                  <c:v>11552.4774827232</c:v>
                </c:pt>
                <c:pt idx="1161">
                  <c:v>11451.240488565487</c:v>
                </c:pt>
                <c:pt idx="1162">
                  <c:v>11358.403437368012</c:v>
                </c:pt>
                <c:pt idx="1163">
                  <c:v>11273.456031762054</c:v>
                </c:pt>
                <c:pt idx="1164">
                  <c:v>11195.937441099431</c:v>
                </c:pt>
                <c:pt idx="1165">
                  <c:v>11125.429773865508</c:v>
                </c:pt>
                <c:pt idx="1166">
                  <c:v>11061.552623252819</c:v>
                </c:pt>
                <c:pt idx="1167">
                  <c:v>11003.958477547822</c:v>
                </c:pt>
                <c:pt idx="1168">
                  <c:v>10952.328833124504</c:v>
                </c:pt>
                <c:pt idx="1169">
                  <c:v>10906.370882597424</c:v>
                </c:pt>
                <c:pt idx="1170">
                  <c:v>10865.814677136685</c:v>
                </c:pt>
                <c:pt idx="1171">
                  <c:v>10830.410682266815</c:v>
                </c:pt>
                <c:pt idx="1172">
                  <c:v>10799.92766221971</c:v>
                </c:pt>
                <c:pt idx="1173">
                  <c:v>10774.150840218197</c:v>
                </c:pt>
                <c:pt idx="1174">
                  <c:v>10752.8802917596</c:v>
                </c:pt>
                <c:pt idx="1175">
                  <c:v>10735.929535658266</c:v>
                </c:pt>
                <c:pt idx="1176">
                  <c:v>10723.124293748566</c:v>
                </c:pt>
                <c:pt idx="1177">
                  <c:v>10714.301395089395</c:v>
                </c:pt>
                <c:pt idx="1178">
                  <c:v>10709.307804506949</c:v>
                </c:pt>
                <c:pt idx="1179">
                  <c:v>10707.999758564156</c:v>
                </c:pt>
                <c:pt idx="1180">
                  <c:v>10710.24199470585</c:v>
                </c:pt>
                <c:pt idx="1181">
                  <c:v>10715.907061517119</c:v>
                </c:pt>
                <c:pt idx="1182">
                  <c:v>10724.874699841679</c:v>
                </c:pt>
                <c:pt idx="1183">
                  <c:v>10737.031286009382</c:v>
                </c:pt>
                <c:pt idx="1184">
                  <c:v>10752.269329675932</c:v>
                </c:pt>
                <c:pt idx="1185">
                  <c:v>10770.487019828292</c:v>
                </c:pt>
                <c:pt idx="1186">
                  <c:v>10791.587813393237</c:v>
                </c:pt>
                <c:pt idx="1187">
                  <c:v>10815.480061633083</c:v>
                </c:pt>
                <c:pt idx="1188">
                  <c:v>10842.07667014582</c:v>
                </c:pt>
                <c:pt idx="1189">
                  <c:v>10871.294788825457</c:v>
                </c:pt>
                <c:pt idx="1190">
                  <c:v>10903.055528598492</c:v>
                </c:pt>
                <c:pt idx="1191">
                  <c:v>10937.283702146544</c:v>
                </c:pt>
                <c:pt idx="1192">
                  <c:v>10973.90758616377</c:v>
                </c:pt>
                <c:pt idx="1193">
                  <c:v>11012.858702989852</c:v>
                </c:pt>
                <c:pt idx="1194">
                  <c:v>11054.071619711685</c:v>
                </c:pt>
                <c:pt idx="1195">
                  <c:v>11097.483763045817</c:v>
                </c:pt>
                <c:pt idx="1196">
                  <c:v>11143.035248504102</c:v>
                </c:pt>
                <c:pt idx="1197">
                  <c:v>11190.668722510756</c:v>
                </c:pt>
                <c:pt idx="1198">
                  <c:v>11240.329216284174</c:v>
                </c:pt>
                <c:pt idx="1199">
                  <c:v>11291.964010423719</c:v>
                </c:pt>
                <c:pt idx="1200">
                  <c:v>11593.623597353955</c:v>
                </c:pt>
                <c:pt idx="1201">
                  <c:v>11490.301566950802</c:v>
                </c:pt>
                <c:pt idx="1202">
                  <c:v>11395.402422565381</c:v>
                </c:pt>
                <c:pt idx="1203">
                  <c:v>11308.41536857394</c:v>
                </c:pt>
                <c:pt idx="1204">
                  <c:v>11228.879092093812</c:v>
                </c:pt>
                <c:pt idx="1205">
                  <c:v>11156.375234718333</c:v>
                </c:pt>
                <c:pt idx="1206">
                  <c:v>11090.522937447875</c:v>
                </c:pt>
                <c:pt idx="1207">
                  <c:v>11030.974250467116</c:v>
                </c:pt>
                <c:pt idx="1208">
                  <c:v>10977.410245560483</c:v>
                </c:pt>
                <c:pt idx="1209">
                  <c:v>10929.537703716238</c:v>
                </c:pt>
                <c:pt idx="1210">
                  <c:v>10887.086276920105</c:v>
                </c:pt>
                <c:pt idx="1211">
                  <c:v>10849.806043458651</c:v>
                </c:pt>
                <c:pt idx="1212">
                  <c:v>10817.465391801148</c:v>
                </c:pt>
                <c:pt idx="1213">
                  <c:v>10789.849180434965</c:v>
                </c:pt>
                <c:pt idx="1214">
                  <c:v>10766.757130722659</c:v>
                </c:pt>
                <c:pt idx="1215">
                  <c:v>10748.002417538331</c:v>
                </c:pt>
                <c:pt idx="1216">
                  <c:v>10733.410428583735</c:v>
                </c:pt>
                <c:pt idx="1217">
                  <c:v>10722.817668224056</c:v>
                </c:pt>
                <c:pt idx="1218">
                  <c:v>10716.070785679049</c:v>
                </c:pt>
                <c:pt idx="1219">
                  <c:v>10713.025710657083</c:v>
                </c:pt>
                <c:pt idx="1220">
                  <c:v>10713.546882180175</c:v>
                </c:pt>
                <c:pt idx="1221">
                  <c:v>10717.506558536765</c:v>
                </c:pt>
                <c:pt idx="1222">
                  <c:v>10724.784198108138</c:v>
                </c:pt>
                <c:pt idx="1223">
                  <c:v>10735.265902316973</c:v>
                </c:pt>
                <c:pt idx="1224">
                  <c:v>10748.843913200417</c:v>
                </c:pt>
                <c:pt idx="1225">
                  <c:v>10765.416159160459</c:v>
                </c:pt>
                <c:pt idx="1226">
                  <c:v>10784.885843328517</c:v>
                </c:pt>
                <c:pt idx="1227">
                  <c:v>10807.161069727677</c:v>
                </c:pt>
                <c:pt idx="1228">
                  <c:v>10832.154503049209</c:v>
                </c:pt>
                <c:pt idx="1229">
                  <c:v>10859.783058398845</c:v>
                </c:pt>
                <c:pt idx="1230">
                  <c:v>10889.967617828046</c:v>
                </c:pt>
                <c:pt idx="1231">
                  <c:v>10922.632770859973</c:v>
                </c:pt>
                <c:pt idx="1232">
                  <c:v>10957.706576558385</c:v>
                </c:pt>
                <c:pt idx="1233">
                  <c:v>10995.120344979759</c:v>
                </c:pt>
                <c:pt idx="1234">
                  <c:v>11034.808436101446</c:v>
                </c:pt>
                <c:pt idx="1235">
                  <c:v>11076.708074537557</c:v>
                </c:pt>
                <c:pt idx="1236">
                  <c:v>11120.759178544708</c:v>
                </c:pt>
                <c:pt idx="1237">
                  <c:v>11166.904201985499</c:v>
                </c:pt>
                <c:pt idx="1238">
                  <c:v>11215.087988062747</c:v>
                </c:pt>
                <c:pt idx="1239">
                  <c:v>11265.25763376448</c:v>
                </c:pt>
                <c:pt idx="1240">
                  <c:v>11635.512628039169</c:v>
                </c:pt>
                <c:pt idx="1241">
                  <c:v>11530.12850444807</c:v>
                </c:pt>
                <c:pt idx="1242">
                  <c:v>11433.189711677165</c:v>
                </c:pt>
                <c:pt idx="1243">
                  <c:v>11344.184971868219</c:v>
                </c:pt>
                <c:pt idx="1244">
                  <c:v>11262.652505246535</c:v>
                </c:pt>
                <c:pt idx="1245">
                  <c:v>11188.173501213289</c:v>
                </c:pt>
                <c:pt idx="1246">
                  <c:v>11120.366662667073</c:v>
                </c:pt>
                <c:pt idx="1247">
                  <c:v>11058.883615202993</c:v>
                </c:pt>
                <c:pt idx="1248">
                  <c:v>11003.405018979198</c:v>
                </c:pt>
                <c:pt idx="1249">
                  <c:v>10953.637255799562</c:v>
                </c:pt>
                <c:pt idx="1250">
                  <c:v>10909.309590411836</c:v>
                </c:pt>
                <c:pt idx="1251">
                  <c:v>10870.171725339986</c:v>
                </c:pt>
                <c:pt idx="1252">
                  <c:v>10835.991684317822</c:v>
                </c:pt>
                <c:pt idx="1253">
                  <c:v>10806.553971697931</c:v>
                </c:pt>
                <c:pt idx="1254">
                  <c:v>10781.657964902624</c:v>
                </c:pt>
                <c:pt idx="1255">
                  <c:v>10761.1165046734</c:v>
                </c:pt>
                <c:pt idx="1256">
                  <c:v>10744.754654018298</c:v>
                </c:pt>
                <c:pt idx="1257">
                  <c:v>10732.408601696054</c:v>
                </c:pt>
                <c:pt idx="1258">
                  <c:v>10723.924690071868</c:v>
                </c:pt>
                <c:pt idx="1259">
                  <c:v>10719.158550431301</c:v>
                </c:pt>
                <c:pt idx="1260">
                  <c:v>10717.974331499721</c:v>
                </c:pt>
                <c:pt idx="1261">
                  <c:v>10720.244009103129</c:v>
                </c:pt>
                <c:pt idx="1262">
                  <c:v>10725.846766715631</c:v>
                </c:pt>
                <c:pt idx="1263">
                  <c:v>10734.668438141358</c:v>
                </c:pt>
                <c:pt idx="1264">
                  <c:v>10746.601004832486</c:v>
                </c:pt>
                <c:pt idx="1265">
                  <c:v>10761.542141395648</c:v>
                </c:pt>
                <c:pt idx="1266">
                  <c:v>10779.394803723015</c:v>
                </c:pt>
                <c:pt idx="1267">
                  <c:v>10800.066854930968</c:v>
                </c:pt>
                <c:pt idx="1268">
                  <c:v>10823.47072492251</c:v>
                </c:pt>
                <c:pt idx="1269">
                  <c:v>10849.523099928298</c:v>
                </c:pt>
                <c:pt idx="1270">
                  <c:v>10878.144638841362</c:v>
                </c:pt>
                <c:pt idx="1271">
                  <c:v>10909.259713554482</c:v>
                </c:pt>
                <c:pt idx="1272">
                  <c:v>10942.796170848193</c:v>
                </c:pt>
                <c:pt idx="1273">
                  <c:v>10978.685113669422</c:v>
                </c:pt>
                <c:pt idx="1274">
                  <c:v>11016.860699893086</c:v>
                </c:pt>
                <c:pt idx="1275">
                  <c:v>11057.259956878068</c:v>
                </c:pt>
                <c:pt idx="1276">
                  <c:v>11099.822610319352</c:v>
                </c:pt>
                <c:pt idx="1277">
                  <c:v>11144.490926063971</c:v>
                </c:pt>
                <c:pt idx="1278">
                  <c:v>11191.209563703413</c:v>
                </c:pt>
                <c:pt idx="1279">
                  <c:v>11239.925440882284</c:v>
                </c:pt>
                <c:pt idx="1280">
                  <c:v>11678.125559163065</c:v>
                </c:pt>
                <c:pt idx="1281">
                  <c:v>11570.701787186483</c:v>
                </c:pt>
                <c:pt idx="1282">
                  <c:v>11471.745308598071</c:v>
                </c:pt>
                <c:pt idx="1283">
                  <c:v>11380.744378647571</c:v>
                </c:pt>
                <c:pt idx="1284">
                  <c:v>11297.236765368118</c:v>
                </c:pt>
                <c:pt idx="1285">
                  <c:v>11220.803220059108</c:v>
                </c:pt>
                <c:pt idx="1286">
                  <c:v>11151.062021029576</c:v>
                </c:pt>
                <c:pt idx="1287">
                  <c:v>11087.664382248337</c:v>
                </c:pt>
                <c:pt idx="1288">
                  <c:v>11030.290564689147</c:v>
                </c:pt>
                <c:pt idx="1289">
                  <c:v>10978.646562917926</c:v>
                </c:pt>
                <c:pt idx="1290">
                  <c:v>10932.461265919799</c:v>
                </c:pt>
                <c:pt idx="1291">
                  <c:v>10891.484011483284</c:v>
                </c:pt>
                <c:pt idx="1292">
                  <c:v>10855.482469207402</c:v>
                </c:pt>
                <c:pt idx="1293">
                  <c:v>10824.240799504512</c:v>
                </c:pt>
                <c:pt idx="1294">
                  <c:v>10797.558045664317</c:v>
                </c:pt>
                <c:pt idx="1295">
                  <c:v>10775.246723734585</c:v>
                </c:pt>
                <c:pt idx="1296">
                  <c:v>10757.131581116921</c:v>
                </c:pt>
                <c:pt idx="1297">
                  <c:v>10743.048499715502</c:v>
                </c:pt>
                <c:pt idx="1298">
                  <c:v>10732.843523472717</c:v>
                </c:pt>
                <c:pt idx="1299">
                  <c:v>10726.371993377486</c:v>
                </c:pt>
                <c:pt idx="1300">
                  <c:v>10723.497775692715</c:v>
                </c:pt>
                <c:pt idx="1301">
                  <c:v>10724.092571337247</c:v>
                </c:pt>
                <c:pt idx="1302">
                  <c:v>10728.035296166641</c:v>
                </c:pt>
                <c:pt idx="1303">
                  <c:v>10735.21152340005</c:v>
                </c:pt>
                <c:pt idx="1304">
                  <c:v>10745.512980694297</c:v>
                </c:pt>
                <c:pt idx="1305">
                  <c:v>10758.837095416766</c:v>
                </c:pt>
                <c:pt idx="1306">
                  <c:v>10775.086582552931</c:v>
                </c:pt>
                <c:pt idx="1307">
                  <c:v>10794.169070430886</c:v>
                </c:pt>
                <c:pt idx="1308">
                  <c:v>10815.99676007858</c:v>
                </c:pt>
                <c:pt idx="1309">
                  <c:v>10840.486114568243</c:v>
                </c:pt>
                <c:pt idx="1310">
                  <c:v>10867.557575162504</c:v>
                </c:pt>
                <c:pt idx="1311">
                  <c:v>10897.135301470917</c:v>
                </c:pt>
                <c:pt idx="1312">
                  <c:v>10929.146933164478</c:v>
                </c:pt>
                <c:pt idx="1313">
                  <c:v>10963.523371087693</c:v>
                </c:pt>
                <c:pt idx="1314">
                  <c:v>11000.19857586022</c:v>
                </c:pt>
                <c:pt idx="1315">
                  <c:v>11039.109382279335</c:v>
                </c:pt>
                <c:pt idx="1316">
                  <c:v>11080.195328024449</c:v>
                </c:pt>
                <c:pt idx="1317">
                  <c:v>11123.398495331256</c:v>
                </c:pt>
                <c:pt idx="1318">
                  <c:v>11168.663364447835</c:v>
                </c:pt>
                <c:pt idx="1319">
                  <c:v>11215.936677812178</c:v>
                </c:pt>
                <c:pt idx="1320">
                  <c:v>11721.444098690712</c:v>
                </c:pt>
                <c:pt idx="1321">
                  <c:v>11612.002640896622</c:v>
                </c:pt>
                <c:pt idx="1322">
                  <c:v>11511.049972166658</c:v>
                </c:pt>
                <c:pt idx="1323">
                  <c:v>11418.073895558387</c:v>
                </c:pt>
                <c:pt idx="1324">
                  <c:v>11332.611741003175</c:v>
                </c:pt>
                <c:pt idx="1325">
                  <c:v>11254.243835210847</c:v>
                </c:pt>
                <c:pt idx="1326">
                  <c:v>11182.588044864151</c:v>
                </c:pt>
                <c:pt idx="1327">
                  <c:v>11117.295184747516</c:v>
                </c:pt>
                <c:pt idx="1328">
                  <c:v>11058.045128596741</c:v>
                </c:pt>
                <c:pt idx="1329">
                  <c:v>11004.543495215123</c:v>
                </c:pt>
                <c:pt idx="1330">
                  <c:v>10956.518808852339</c:v>
                </c:pt>
                <c:pt idx="1331">
                  <c:v>10913.720053162107</c:v>
                </c:pt>
                <c:pt idx="1332">
                  <c:v>10875.914553803228</c:v>
                </c:pt>
                <c:pt idx="1333">
                  <c:v>10842.88613705544</c:v>
                </c:pt>
                <c:pt idx="1334">
                  <c:v>10814.433521514738</c:v>
                </c:pt>
                <c:pt idx="1335">
                  <c:v>10790.368907622447</c:v>
                </c:pt>
                <c:pt idx="1336">
                  <c:v>10770.516735925607</c:v>
                </c:pt>
                <c:pt idx="1337">
                  <c:v>10754.712589905592</c:v>
                </c:pt>
                <c:pt idx="1338">
                  <c:v>10742.802223208122</c:v>
                </c:pt>
                <c:pt idx="1339">
                  <c:v>10734.640694359701</c:v>
                </c:pt>
                <c:pt idx="1340">
                  <c:v>10730.091594716065</c:v>
                </c:pt>
                <c:pt idx="1341">
                  <c:v>10729.026357577492</c:v>
                </c:pt>
                <c:pt idx="1342">
                  <c:v>10731.323638214571</c:v>
                </c:pt>
                <c:pt idx="1343">
                  <c:v>10736.868756051095</c:v>
                </c:pt>
                <c:pt idx="1344">
                  <c:v>10745.553191504649</c:v>
                </c:pt>
                <c:pt idx="1345">
                  <c:v>10757.274131035914</c:v>
                </c:pt>
                <c:pt idx="1346">
                  <c:v>10771.934054842088</c:v>
                </c:pt>
                <c:pt idx="1347">
                  <c:v>10789.440362376199</c:v>
                </c:pt>
                <c:pt idx="1348">
                  <c:v>10809.705031507765</c:v>
                </c:pt>
                <c:pt idx="1349">
                  <c:v>10832.644307678611</c:v>
                </c:pt>
                <c:pt idx="1350">
                  <c:v>10858.178419868169</c:v>
                </c:pt>
                <c:pt idx="1351">
                  <c:v>10886.23132057644</c:v>
                </c:pt>
                <c:pt idx="1352">
                  <c:v>10916.73044737198</c:v>
                </c:pt>
                <c:pt idx="1353">
                  <c:v>10949.606503844061</c:v>
                </c:pt>
                <c:pt idx="1354">
                  <c:v>10984.793258050726</c:v>
                </c:pt>
                <c:pt idx="1355">
                  <c:v>11022.227356773667</c:v>
                </c:pt>
                <c:pt idx="1356">
                  <c:v>11061.848154080973</c:v>
                </c:pt>
                <c:pt idx="1357">
                  <c:v>11103.59755286492</c:v>
                </c:pt>
                <c:pt idx="1358">
                  <c:v>11147.41985816697</c:v>
                </c:pt>
                <c:pt idx="1359">
                  <c:v>11193.261641229195</c:v>
                </c:pt>
                <c:pt idx="1360">
                  <c:v>11765.450641789008</c:v>
                </c:pt>
                <c:pt idx="1361">
                  <c:v>11654.012993853366</c:v>
                </c:pt>
                <c:pt idx="1362">
                  <c:v>11551.085178465632</c:v>
                </c:pt>
                <c:pt idx="1363">
                  <c:v>11456.154560581601</c:v>
                </c:pt>
                <c:pt idx="1364">
                  <c:v>11368.758045543069</c:v>
                </c:pt>
                <c:pt idx="1365">
                  <c:v>11288.47554843358</c:v>
                </c:pt>
                <c:pt idx="1366">
                  <c:v>11214.92453675149</c:v>
                </c:pt>
                <c:pt idx="1367">
                  <c:v>11147.75543804327</c:v>
                </c:pt>
                <c:pt idx="1368">
                  <c:v>11086.647750282098</c:v>
                </c:pt>
                <c:pt idx="1369">
                  <c:v>11031.30672753581</c:v>
                </c:pt>
                <c:pt idx="1370">
                  <c:v>10981.46053991931</c:v>
                </c:pt>
                <c:pt idx="1371">
                  <c:v>10936.857827146083</c:v>
                </c:pt>
                <c:pt idx="1372">
                  <c:v>10897.26558074232</c:v>
                </c:pt>
                <c:pt idx="1373">
                  <c:v>10862.467302294019</c:v>
                </c:pt>
                <c:pt idx="1374">
                  <c:v>10832.261394790754</c:v>
                </c:pt>
                <c:pt idx="1375">
                  <c:v>10806.459751819286</c:v>
                </c:pt>
                <c:pt idx="1376">
                  <c:v>10784.886515503846</c:v>
                </c:pt>
                <c:pt idx="1377">
                  <c:v>10767.376979029154</c:v>
                </c:pt>
                <c:pt idx="1378">
                  <c:v>10753.776613578508</c:v>
                </c:pt>
                <c:pt idx="1379">
                  <c:v>10743.940202771211</c:v>
                </c:pt>
                <c:pt idx="1380">
                  <c:v>10737.731070344465</c:v>
                </c:pt>
                <c:pt idx="1381">
                  <c:v>10735.020389013578</c:v>
                </c:pt>
                <c:pt idx="1382">
                  <c:v>10735.686560253767</c:v>
                </c:pt>
                <c:pt idx="1383">
                  <c:v>10739.614656249609</c:v>
                </c:pt>
                <c:pt idx="1384">
                  <c:v>10746.695916511955</c:v>
                </c:pt>
                <c:pt idx="1385">
                  <c:v>10756.827292713228</c:v>
                </c:pt>
                <c:pt idx="1386">
                  <c:v>10769.911036175552</c:v>
                </c:pt>
                <c:pt idx="1387">
                  <c:v>10785.854323193542</c:v>
                </c:pt>
                <c:pt idx="1388">
                  <c:v>10804.568914006293</c:v>
                </c:pt>
                <c:pt idx="1389">
                  <c:v>10825.970841772443</c:v>
                </c:pt>
                <c:pt idx="1390">
                  <c:v>10849.980128361851</c:v>
                </c:pt>
                <c:pt idx="1391">
                  <c:v>10876.520524172094</c:v>
                </c:pt>
                <c:pt idx="1392">
                  <c:v>10905.519269516506</c:v>
                </c:pt>
                <c:pt idx="1393">
                  <c:v>10936.906875422714</c:v>
                </c:pt>
                <c:pt idx="1394">
                  <c:v>10970.616921933211</c:v>
                </c:pt>
                <c:pt idx="1395">
                  <c:v>11006.585872218346</c:v>
                </c:pt>
                <c:pt idx="1396">
                  <c:v>11044.752901002792</c:v>
                </c:pt>
                <c:pt idx="1397">
                  <c:v>11085.059735972209</c:v>
                </c:pt>
                <c:pt idx="1398">
                  <c:v>11127.450510972141</c:v>
                </c:pt>
                <c:pt idx="1399">
                  <c:v>11171.871629938083</c:v>
                </c:pt>
                <c:pt idx="1400">
                  <c:v>11810.128236712801</c:v>
                </c:pt>
                <c:pt idx="1401">
                  <c:v>11696.715442119386</c:v>
                </c:pt>
                <c:pt idx="1402">
                  <c:v>11591.833085455894</c:v>
                </c:pt>
                <c:pt idx="1403">
                  <c:v>11494.968107088545</c:v>
                </c:pt>
                <c:pt idx="1404">
                  <c:v>11405.657000732848</c:v>
                </c:pt>
                <c:pt idx="1405">
                  <c:v>11323.479282287968</c:v>
                </c:pt>
                <c:pt idx="1406">
                  <c:v>11248.052032014293</c:v>
                </c:pt>
                <c:pt idx="1407">
                  <c:v>11179.025301695672</c:v>
                </c:pt>
                <c:pt idx="1408">
                  <c:v>11116.078224569834</c:v>
                </c:pt>
                <c:pt idx="1409">
                  <c:v>11058.91570056984</c:v>
                </c:pt>
                <c:pt idx="1410">
                  <c:v>11007.265555870335</c:v>
                </c:pt>
                <c:pt idx="1411">
                  <c:v>10960.876096052216</c:v>
                </c:pt>
                <c:pt idx="1412">
                  <c:v>10919.513987947941</c:v>
                </c:pt>
                <c:pt idx="1413">
                  <c:v>10882.962417537086</c:v>
                </c:pt>
                <c:pt idx="1414">
                  <c:v>10851.019480954641</c:v>
                </c:pt>
                <c:pt idx="1415">
                  <c:v>10823.496773364577</c:v>
                </c:pt>
                <c:pt idx="1416">
                  <c:v>10800.218146594461</c:v>
                </c:pt>
                <c:pt idx="1417">
                  <c:v>10781.018611366582</c:v>
                </c:pt>
                <c:pt idx="1418">
                  <c:v>10765.743363957068</c:v>
                </c:pt>
                <c:pt idx="1419">
                  <c:v>10754.246920366659</c:v>
                </c:pt>
                <c:pt idx="1420">
                  <c:v>10746.392343747591</c:v>
                </c:pt>
                <c:pt idx="1421">
                  <c:v>10742.050553019826</c:v>
                </c:pt>
                <c:pt idx="1422">
                  <c:v>10741.099702419331</c:v>
                </c:pt>
                <c:pt idx="1423">
                  <c:v>10743.424623223962</c:v>
                </c:pt>
                <c:pt idx="1424">
                  <c:v>10748.916320156317</c:v>
                </c:pt>
                <c:pt idx="1425">
                  <c:v>10757.47151601374</c:v>
                </c:pt>
                <c:pt idx="1426">
                  <c:v>10768.992238959938</c:v>
                </c:pt>
                <c:pt idx="1427">
                  <c:v>10783.385447659117</c:v>
                </c:pt>
                <c:pt idx="1428">
                  <c:v>10800.562690067163</c:v>
                </c:pt>
                <c:pt idx="1429">
                  <c:v>10820.439792233165</c:v>
                </c:pt>
                <c:pt idx="1430">
                  <c:v>10842.936573924553</c:v>
                </c:pt>
                <c:pt idx="1431">
                  <c:v>10867.976588283669</c:v>
                </c:pt>
                <c:pt idx="1432">
                  <c:v>10895.486883062214</c:v>
                </c:pt>
                <c:pt idx="1433">
                  <c:v>10925.397781272259</c:v>
                </c:pt>
                <c:pt idx="1434">
                  <c:v>10957.642679344945</c:v>
                </c:pt>
                <c:pt idx="1435">
                  <c:v>10992.157861107215</c:v>
                </c:pt>
                <c:pt idx="1436">
                  <c:v>11028.882326077131</c:v>
                </c:pt>
                <c:pt idx="1437">
                  <c:v>11067.757630744425</c:v>
                </c:pt>
                <c:pt idx="1438">
                  <c:v>11108.727741648077</c:v>
                </c:pt>
                <c:pt idx="1439">
                  <c:v>11151.738899189555</c:v>
                </c:pt>
                <c:pt idx="1440">
                  <c:v>11855.460552788585</c:v>
                </c:pt>
                <c:pt idx="1441">
                  <c:v>11740.093216919413</c:v>
                </c:pt>
                <c:pt idx="1442">
                  <c:v>11633.276499772599</c:v>
                </c:pt>
                <c:pt idx="1443">
                  <c:v>11534.496930088086</c:v>
                </c:pt>
                <c:pt idx="1444">
                  <c:v>11443.290602397001</c:v>
                </c:pt>
                <c:pt idx="1445">
                  <c:v>11359.236645360534</c:v>
                </c:pt>
                <c:pt idx="1446">
                  <c:v>11281.951763476458</c:v>
                </c:pt>
                <c:pt idx="1447">
                  <c:v>11211.085643793174</c:v>
                </c:pt>
                <c:pt idx="1448">
                  <c:v>11146.317065413619</c:v>
                </c:pt>
                <c:pt idx="1449">
                  <c:v>11087.350584330627</c:v>
                </c:pt>
                <c:pt idx="1450">
                  <c:v>11033.913692586237</c:v>
                </c:pt>
                <c:pt idx="1451">
                  <c:v>10985.754371067611</c:v>
                </c:pt>
                <c:pt idx="1452">
                  <c:v>10942.638971000772</c:v>
                </c:pt>
                <c:pt idx="1453">
                  <c:v>10904.350371510736</c:v>
                </c:pt>
                <c:pt idx="1454">
                  <c:v>10870.686370309695</c:v>
                </c:pt>
                <c:pt idx="1455">
                  <c:v>10841.458272264956</c:v>
                </c:pt>
                <c:pt idx="1456">
                  <c:v>10816.489646741647</c:v>
                </c:pt>
                <c:pt idx="1457">
                  <c:v>10795.615229554904</c:v>
                </c:pt>
                <c:pt idx="1458">
                  <c:v>10778.679949362277</c:v>
                </c:pt>
                <c:pt idx="1459">
                  <c:v>10765.538061579557</c:v>
                </c:pt>
                <c:pt idx="1460">
                  <c:v>10756.052375563611</c:v>
                </c:pt>
                <c:pt idx="1461">
                  <c:v>10750.093562995149</c:v>
                </c:pt>
                <c:pt idx="1462">
                  <c:v>10747.539537203449</c:v>
                </c:pt>
                <c:pt idx="1463">
                  <c:v>10748.27489467809</c:v>
                </c:pt>
                <c:pt idx="1464">
                  <c:v>10752.190411266591</c:v>
                </c:pt>
                <c:pt idx="1465">
                  <c:v>10759.182586607896</c:v>
                </c:pt>
                <c:pt idx="1466">
                  <c:v>10769.153231235279</c:v>
                </c:pt>
                <c:pt idx="1467">
                  <c:v>10782.009091529759</c:v>
                </c:pt>
                <c:pt idx="1468">
                  <c:v>10797.661508337658</c:v>
                </c:pt>
                <c:pt idx="1469">
                  <c:v>10816.026105605639</c:v>
                </c:pt>
                <c:pt idx="1470">
                  <c:v>10837.022505845893</c:v>
                </c:pt>
                <c:pt idx="1471">
                  <c:v>10860.574069639137</c:v>
                </c:pt>
                <c:pt idx="1472">
                  <c:v>10886.60765672151</c:v>
                </c:pt>
                <c:pt idx="1473">
                  <c:v>10915.053406493746</c:v>
                </c:pt>
                <c:pt idx="1474">
                  <c:v>10945.844536043576</c:v>
                </c:pt>
                <c:pt idx="1475">
                  <c:v>10978.917153991313</c:v>
                </c:pt>
                <c:pt idx="1476">
                  <c:v>11014.210088659111</c:v>
                </c:pt>
                <c:pt idx="1477">
                  <c:v>11051.664729230128</c:v>
                </c:pt>
                <c:pt idx="1478">
                  <c:v>11091.22487870931</c:v>
                </c:pt>
                <c:pt idx="1479">
                  <c:v>11132.836617624191</c:v>
                </c:pt>
                <c:pt idx="1480">
                  <c:v>11901.431850342329</c:v>
                </c:pt>
                <c:pt idx="1481">
                  <c:v>11784.130153989838</c:v>
                </c:pt>
                <c:pt idx="1482">
                  <c:v>11675.39884552586</c:v>
                </c:pt>
                <c:pt idx="1483">
                  <c:v>11574.724054505956</c:v>
                </c:pt>
                <c:pt idx="1484">
                  <c:v>11481.641488223286</c:v>
                </c:pt>
                <c:pt idx="1485">
                  <c:v>11395.729899576416</c:v>
                </c:pt>
                <c:pt idx="1486">
                  <c:v>11316.605628327676</c:v>
                </c:pt>
                <c:pt idx="1487">
                  <c:v>11243.918007390683</c:v>
                </c:pt>
                <c:pt idx="1488">
                  <c:v>11177.345471928129</c:v>
                </c:pt>
                <c:pt idx="1489">
                  <c:v>11116.592243800242</c:v>
                </c:pt>
                <c:pt idx="1490">
                  <c:v>11061.385490355342</c:v>
                </c:pt>
                <c:pt idx="1491">
                  <c:v>11011.472876874155</c:v>
                </c:pt>
                <c:pt idx="1492">
                  <c:v>10966.620447728139</c:v>
                </c:pt>
                <c:pt idx="1493">
                  <c:v>10926.610783619508</c:v>
                </c:pt>
                <c:pt idx="1494">
                  <c:v>10891.241391963787</c:v>
                </c:pt>
                <c:pt idx="1495">
                  <c:v>10860.323295165863</c:v>
                </c:pt>
                <c:pt idx="1496">
                  <c:v>10833.67978768369</c:v>
                </c:pt>
                <c:pt idx="1497">
                  <c:v>10811.145337713833</c:v>
                </c:pt>
                <c:pt idx="1498">
                  <c:v>10792.56461332889</c:v>
                </c:pt>
                <c:pt idx="1499">
                  <c:v>10777.791616149287</c:v>
                </c:pt>
                <c:pt idx="1500">
                  <c:v>10766.688908292652</c:v>
                </c:pt>
                <c:pt idx="1501">
                  <c:v>10759.12692053299</c:v>
                </c:pt>
                <c:pt idx="1502">
                  <c:v>10754.983331411293</c:v>
                </c:pt>
                <c:pt idx="1503">
                  <c:v>10754.142508542083</c:v>
                </c:pt>
                <c:pt idx="1504">
                  <c:v>10756.495004614464</c:v>
                </c:pt>
                <c:pt idx="1505">
                  <c:v>10761.937101636955</c:v>
                </c:pt>
                <c:pt idx="1506">
                  <c:v>10770.37039785964</c:v>
                </c:pt>
                <c:pt idx="1507">
                  <c:v>10781.70143255396</c:v>
                </c:pt>
                <c:pt idx="1508">
                  <c:v>10795.841344463846</c:v>
                </c:pt>
                <c:pt idx="1509">
                  <c:v>10812.705560280694</c:v>
                </c:pt>
                <c:pt idx="1510">
                  <c:v>10832.213509955087</c:v>
                </c:pt>
                <c:pt idx="1511">
                  <c:v>10854.288366052155</c:v>
                </c:pt>
                <c:pt idx="1512">
                  <c:v>10878.856804696719</c:v>
                </c:pt>
                <c:pt idx="1513">
                  <c:v>10905.848785946097</c:v>
                </c:pt>
                <c:pt idx="1514">
                  <c:v>10935.197351681392</c:v>
                </c:pt>
                <c:pt idx="1515">
                  <c:v>10966.838439327017</c:v>
                </c:pt>
                <c:pt idx="1516">
                  <c:v>11000.710709898531</c:v>
                </c:pt>
                <c:pt idx="1517">
                  <c:v>11036.755389045082</c:v>
                </c:pt>
                <c:pt idx="1518">
                  <c:v>11074.916119897669</c:v>
                </c:pt>
                <c:pt idx="1519">
                  <c:v>11115.138826661698</c:v>
                </c:pt>
                <c:pt idx="1520">
                  <c:v>11948.026952431157</c:v>
                </c:pt>
                <c:pt idx="1521">
                  <c:v>11828.810664761504</c:v>
                </c:pt>
                <c:pt idx="1522">
                  <c:v>11718.184134962135</c:v>
                </c:pt>
                <c:pt idx="1523">
                  <c:v>11615.633105350647</c:v>
                </c:pt>
                <c:pt idx="1524">
                  <c:v>11520.692907457573</c:v>
                </c:pt>
                <c:pt idx="1525">
                  <c:v>11432.941929446042</c:v>
                </c:pt>
                <c:pt idx="1526">
                  <c:v>11351.996156943585</c:v>
                </c:pt>
                <c:pt idx="1527">
                  <c:v>11277.504578923596</c:v>
                </c:pt>
                <c:pt idx="1528">
                  <c:v>11209.145296416153</c:v>
                </c:pt>
                <c:pt idx="1529">
                  <c:v>11146.622206587757</c:v>
                </c:pt>
                <c:pt idx="1530">
                  <c:v>11089.662161180291</c:v>
                </c:pt>
                <c:pt idx="1531">
                  <c:v>11038.012518619929</c:v>
                </c:pt>
                <c:pt idx="1532">
                  <c:v>10991.439024855312</c:v>
                </c:pt>
                <c:pt idx="1533">
                  <c:v>10949.723970292007</c:v>
                </c:pt>
                <c:pt idx="1534">
                  <c:v>10912.664579883105</c:v>
                </c:pt>
                <c:pt idx="1535">
                  <c:v>10880.071601126312</c:v>
                </c:pt>
                <c:pt idx="1536">
                  <c:v>10851.76806086103</c:v>
                </c:pt>
                <c:pt idx="1537">
                  <c:v>10827.588166698855</c:v>
                </c:pt>
                <c:pt idx="1538">
                  <c:v>10807.376332917031</c:v>
                </c:pt>
                <c:pt idx="1539">
                  <c:v>10790.986313896734</c:v>
                </c:pt>
                <c:pt idx="1540">
                  <c:v>10778.280430848899</c:v>
                </c:pt>
                <c:pt idx="1541">
                  <c:v>10769.12887975923</c:v>
                </c:pt>
                <c:pt idx="1542">
                  <c:v>10763.409110293695</c:v>
                </c:pt>
                <c:pt idx="1543">
                  <c:v>10761.005266908362</c:v>
                </c:pt>
                <c:pt idx="1544">
                  <c:v>10761.80768466193</c:v>
                </c:pt>
                <c:pt idx="1545">
                  <c:v>10765.712433279716</c:v>
                </c:pt>
                <c:pt idx="1546">
                  <c:v>10772.620903902247</c:v>
                </c:pt>
                <c:pt idx="1547">
                  <c:v>10782.439433698555</c:v>
                </c:pt>
                <c:pt idx="1548">
                  <c:v>10795.078964157296</c:v>
                </c:pt>
                <c:pt idx="1549">
                  <c:v>10810.454729408291</c:v>
                </c:pt>
                <c:pt idx="1550">
                  <c:v>10828.48597138651</c:v>
                </c:pt>
                <c:pt idx="1551">
                  <c:v>10849.095679045769</c:v>
                </c:pt>
                <c:pt idx="1552">
                  <c:v>10872.210349167482</c:v>
                </c:pt>
                <c:pt idx="1553">
                  <c:v>10897.759766602321</c:v>
                </c:pt>
                <c:pt idx="1554">
                  <c:v>10925.676802035494</c:v>
                </c:pt>
                <c:pt idx="1555">
                  <c:v>10955.89722558484</c:v>
                </c:pt>
                <c:pt idx="1556">
                  <c:v>10988.359534731886</c:v>
                </c:pt>
                <c:pt idx="1557">
                  <c:v>11023.00479525184</c:v>
                </c:pt>
                <c:pt idx="1558">
                  <c:v>11059.776493953577</c:v>
                </c:pt>
                <c:pt idx="1559">
                  <c:v>11098.620402167828</c:v>
                </c:pt>
                <c:pt idx="1560">
                  <c:v>11995.231218250199</c:v>
                </c:pt>
                <c:pt idx="1561">
                  <c:v>11874.119709245151</c:v>
                </c:pt>
                <c:pt idx="1562">
                  <c:v>11761.616940854199</c:v>
                </c:pt>
                <c:pt idx="1563">
                  <c:v>11657.208279632308</c:v>
                </c:pt>
                <c:pt idx="1564">
                  <c:v>11560.428692374571</c:v>
                </c:pt>
                <c:pt idx="1565">
                  <c:v>11470.856213109328</c:v>
                </c:pt>
                <c:pt idx="1566">
                  <c:v>11388.106483523876</c:v>
                </c:pt>
                <c:pt idx="1567">
                  <c:v>11311.828158458989</c:v>
                </c:pt>
                <c:pt idx="1568">
                  <c:v>11241.699014251037</c:v>
                </c:pt>
                <c:pt idx="1569">
                  <c:v>11177.422632460082</c:v>
                </c:pt>
                <c:pt idx="1570">
                  <c:v>11118.725557973441</c:v>
                </c:pt>
                <c:pt idx="1571">
                  <c:v>11065.354850794482</c:v>
                </c:pt>
                <c:pt idx="1572">
                  <c:v>11017.075966575192</c:v>
                </c:pt>
                <c:pt idx="1573">
                  <c:v>10973.670913258698</c:v>
                </c:pt>
                <c:pt idx="1574">
                  <c:v>10934.936640890925</c:v>
                </c:pt>
                <c:pt idx="1575">
                  <c:v>10900.683629351017</c:v>
                </c:pt>
                <c:pt idx="1576">
                  <c:v>10870.73464489342</c:v>
                </c:pt>
                <c:pt idx="1577">
                  <c:v>10844.923641334364</c:v>
                </c:pt>
                <c:pt idx="1578">
                  <c:v>10823.094785711846</c:v>
                </c:pt>
                <c:pt idx="1579">
                  <c:v>10805.101591500354</c:v>
                </c:pt>
                <c:pt idx="1580">
                  <c:v>10790.806145122517</c:v>
                </c:pt>
                <c:pt idx="1581">
                  <c:v>10780.078413689009</c:v>
                </c:pt>
                <c:pt idx="1582">
                  <c:v>10772.795623707339</c:v>
                </c:pt>
                <c:pt idx="1583">
                  <c:v>10768.841702003197</c:v>
                </c:pt>
                <c:pt idx="1584">
                  <c:v>10768.106771352059</c:v>
                </c:pt>
                <c:pt idx="1585">
                  <c:v>10770.486694369694</c:v>
                </c:pt>
                <c:pt idx="1586">
                  <c:v>10775.882660094219</c:v>
                </c:pt>
                <c:pt idx="1587">
                  <c:v>10784.200808439393</c:v>
                </c:pt>
                <c:pt idx="1588">
                  <c:v>10795.351888332274</c:v>
                </c:pt>
                <c:pt idx="1589">
                  <c:v>10809.25094588709</c:v>
                </c:pt>
                <c:pt idx="1590">
                  <c:v>10825.817039427498</c:v>
                </c:pt>
                <c:pt idx="1591">
                  <c:v>10844.972978563899</c:v>
                </c:pt>
                <c:pt idx="1592">
                  <c:v>10866.64508487107</c:v>
                </c:pt>
                <c:pt idx="1593">
                  <c:v>10890.7629720038</c:v>
                </c:pt>
                <c:pt idx="1594">
                  <c:v>10917.259343340693</c:v>
                </c:pt>
                <c:pt idx="1595">
                  <c:v>10946.069805465568</c:v>
                </c:pt>
                <c:pt idx="1596">
                  <c:v>10977.13269598602</c:v>
                </c:pt>
                <c:pt idx="1597">
                  <c:v>11010.388924355128</c:v>
                </c:pt>
                <c:pt idx="1598">
                  <c:v>11045.781824507085</c:v>
                </c:pt>
                <c:pt idx="1599">
                  <c:v>11083.257018244922</c:v>
                </c:pt>
              </c:numCache>
            </c:numRef>
          </c:yVal>
          <c:smooth val="0"/>
          <c:extLst>
            <c:ext xmlns:c16="http://schemas.microsoft.com/office/drawing/2014/chart" uri="{C3380CC4-5D6E-409C-BE32-E72D297353CC}">
              <c16:uniqueId val="{00000002-DC26-42D9-A3ED-833E90CE60C6}"/>
            </c:ext>
          </c:extLst>
        </c:ser>
        <c:dLbls>
          <c:showLegendKey val="0"/>
          <c:showVal val="0"/>
          <c:showCatName val="0"/>
          <c:showSerName val="0"/>
          <c:showPercent val="0"/>
          <c:showBubbleSize val="0"/>
        </c:dLbls>
        <c:axId val="2129054639"/>
        <c:axId val="1949782703"/>
      </c:scatterChart>
      <c:valAx>
        <c:axId val="2129054639"/>
        <c:scaling>
          <c:orientation val="minMax"/>
        </c:scaling>
        <c:delete val="0"/>
        <c:axPos val="b"/>
        <c:title>
          <c:tx>
            <c:rich>
              <a:bodyPr/>
              <a:lstStyle/>
              <a:p>
                <a:pPr>
                  <a:defRPr/>
                </a:pPr>
                <a:r>
                  <a:rPr lang="en-US"/>
                  <a:t>Beta (</a:t>
                </a:r>
                <a:r>
                  <a:rPr lang="el-GR"/>
                  <a:t>β)</a:t>
                </a:r>
              </a:p>
            </c:rich>
          </c:tx>
          <c:overlay val="0"/>
        </c:title>
        <c:numFmt formatCode="0.0" sourceLinked="1"/>
        <c:majorTickMark val="out"/>
        <c:minorTickMark val="none"/>
        <c:tickLblPos val="nextTo"/>
        <c:crossAx val="1949782703"/>
        <c:crosses val="autoZero"/>
        <c:crossBetween val="midCat"/>
      </c:valAx>
      <c:valAx>
        <c:axId val="1949782703"/>
        <c:scaling>
          <c:orientation val="minMax"/>
        </c:scaling>
        <c:delete val="0"/>
        <c:axPos val="l"/>
        <c:majorGridlines/>
        <c:title>
          <c:tx>
            <c:rich>
              <a:bodyPr/>
              <a:lstStyle/>
              <a:p>
                <a:pPr>
                  <a:defRPr/>
                </a:pPr>
                <a:r>
                  <a:rPr lang="en-US"/>
                  <a:t>Profile NLL</a:t>
                </a:r>
              </a:p>
            </c:rich>
          </c:tx>
          <c:overlay val="0"/>
        </c:title>
        <c:numFmt formatCode="0.0E+00" sourceLinked="1"/>
        <c:majorTickMark val="out"/>
        <c:minorTickMark val="none"/>
        <c:tickLblPos val="nextTo"/>
        <c:crossAx val="212905463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6</xdr:col>
      <xdr:colOff>0</xdr:colOff>
      <xdr:row>13</xdr:row>
      <xdr:rowOff>0</xdr:rowOff>
    </xdr:from>
    <xdr:to>
      <xdr:col>19</xdr:col>
      <xdr:colOff>0</xdr:colOff>
      <xdr:row>33</xdr:row>
      <xdr:rowOff>0</xdr:rowOff>
    </xdr:to>
    <xdr:graphicFrame macro="">
      <xdr:nvGraphicFramePr>
        <xdr:cNvPr id="2" name="Chart 1">
          <a:extLst>
            <a:ext uri="{FF2B5EF4-FFF2-40B4-BE49-F238E27FC236}">
              <a16:creationId xmlns:a16="http://schemas.microsoft.com/office/drawing/2014/main" id="{6CC4275F-084D-AECF-7761-32A98CA7806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33</xdr:row>
      <xdr:rowOff>0</xdr:rowOff>
    </xdr:from>
    <xdr:to>
      <xdr:col>19</xdr:col>
      <xdr:colOff>0</xdr:colOff>
      <xdr:row>53</xdr:row>
      <xdr:rowOff>0</xdr:rowOff>
    </xdr:to>
    <xdr:graphicFrame macro="">
      <xdr:nvGraphicFramePr>
        <xdr:cNvPr id="3" name="Chart 2">
          <a:extLst>
            <a:ext uri="{FF2B5EF4-FFF2-40B4-BE49-F238E27FC236}">
              <a16:creationId xmlns:a16="http://schemas.microsoft.com/office/drawing/2014/main" id="{2842C449-DF35-9BD3-8A87-F09F24FBF35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0</xdr:colOff>
      <xdr:row>53</xdr:row>
      <xdr:rowOff>0</xdr:rowOff>
    </xdr:from>
    <xdr:to>
      <xdr:col>19</xdr:col>
      <xdr:colOff>0</xdr:colOff>
      <xdr:row>73</xdr:row>
      <xdr:rowOff>0</xdr:rowOff>
    </xdr:to>
    <xdr:graphicFrame macro="">
      <xdr:nvGraphicFramePr>
        <xdr:cNvPr id="4" name="Chart 3">
          <a:extLst>
            <a:ext uri="{FF2B5EF4-FFF2-40B4-BE49-F238E27FC236}">
              <a16:creationId xmlns:a16="http://schemas.microsoft.com/office/drawing/2014/main" id="{132C0898-D024-B028-774F-03F8F88445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73</xdr:row>
      <xdr:rowOff>0</xdr:rowOff>
    </xdr:from>
    <xdr:to>
      <xdr:col>15</xdr:col>
      <xdr:colOff>0</xdr:colOff>
      <xdr:row>93</xdr:row>
      <xdr:rowOff>0</xdr:rowOff>
    </xdr:to>
    <xdr:graphicFrame macro="">
      <xdr:nvGraphicFramePr>
        <xdr:cNvPr id="5" name="Chart 4">
          <a:extLst>
            <a:ext uri="{FF2B5EF4-FFF2-40B4-BE49-F238E27FC236}">
              <a16:creationId xmlns:a16="http://schemas.microsoft.com/office/drawing/2014/main" id="{92C73FB2-2620-A749-D87C-EF7AEC913B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0</xdr:colOff>
      <xdr:row>73</xdr:row>
      <xdr:rowOff>0</xdr:rowOff>
    </xdr:from>
    <xdr:to>
      <xdr:col>20</xdr:col>
      <xdr:colOff>0</xdr:colOff>
      <xdr:row>93</xdr:row>
      <xdr:rowOff>0</xdr:rowOff>
    </xdr:to>
    <xdr:graphicFrame macro="">
      <xdr:nvGraphicFramePr>
        <xdr:cNvPr id="6" name="Chart 5">
          <a:extLst>
            <a:ext uri="{FF2B5EF4-FFF2-40B4-BE49-F238E27FC236}">
              <a16:creationId xmlns:a16="http://schemas.microsoft.com/office/drawing/2014/main" id="{0A6CD8BE-EC3A-D500-F421-1C40991E33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0</xdr:colOff>
      <xdr:row>93</xdr:row>
      <xdr:rowOff>0</xdr:rowOff>
    </xdr:from>
    <xdr:to>
      <xdr:col>15</xdr:col>
      <xdr:colOff>0</xdr:colOff>
      <xdr:row>113</xdr:row>
      <xdr:rowOff>0</xdr:rowOff>
    </xdr:to>
    <xdr:graphicFrame macro="">
      <xdr:nvGraphicFramePr>
        <xdr:cNvPr id="7" name="Chart 6">
          <a:extLst>
            <a:ext uri="{FF2B5EF4-FFF2-40B4-BE49-F238E27FC236}">
              <a16:creationId xmlns:a16="http://schemas.microsoft.com/office/drawing/2014/main" id="{CB23242D-48F0-D97C-00F0-F1D72A9964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0</xdr:colOff>
      <xdr:row>93</xdr:row>
      <xdr:rowOff>0</xdr:rowOff>
    </xdr:from>
    <xdr:to>
      <xdr:col>20</xdr:col>
      <xdr:colOff>0</xdr:colOff>
      <xdr:row>113</xdr:row>
      <xdr:rowOff>0</xdr:rowOff>
    </xdr:to>
    <xdr:graphicFrame macro="">
      <xdr:nvGraphicFramePr>
        <xdr:cNvPr id="8" name="Chart 7">
          <a:extLst>
            <a:ext uri="{FF2B5EF4-FFF2-40B4-BE49-F238E27FC236}">
              <a16:creationId xmlns:a16="http://schemas.microsoft.com/office/drawing/2014/main" id="{450C6998-102A-B45F-0EE3-97B2B9098B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0</xdr:colOff>
      <xdr:row>113</xdr:row>
      <xdr:rowOff>0</xdr:rowOff>
    </xdr:from>
    <xdr:to>
      <xdr:col>15</xdr:col>
      <xdr:colOff>0</xdr:colOff>
      <xdr:row>133</xdr:row>
      <xdr:rowOff>0</xdr:rowOff>
    </xdr:to>
    <xdr:graphicFrame macro="">
      <xdr:nvGraphicFramePr>
        <xdr:cNvPr id="9" name="Chart 8">
          <a:extLst>
            <a:ext uri="{FF2B5EF4-FFF2-40B4-BE49-F238E27FC236}">
              <a16:creationId xmlns:a16="http://schemas.microsoft.com/office/drawing/2014/main" id="{9C3E15E6-4751-86CE-5724-712E9ABA04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15</xdr:col>
      <xdr:colOff>0</xdr:colOff>
      <xdr:row>113</xdr:row>
      <xdr:rowOff>0</xdr:rowOff>
    </xdr:from>
    <xdr:to>
      <xdr:col>20</xdr:col>
      <xdr:colOff>0</xdr:colOff>
      <xdr:row>133</xdr:row>
      <xdr:rowOff>0</xdr:rowOff>
    </xdr:to>
    <xdr:graphicFrame macro="">
      <xdr:nvGraphicFramePr>
        <xdr:cNvPr id="10" name="Chart 9">
          <a:extLst>
            <a:ext uri="{FF2B5EF4-FFF2-40B4-BE49-F238E27FC236}">
              <a16:creationId xmlns:a16="http://schemas.microsoft.com/office/drawing/2014/main" id="{E19BCF2E-A688-76DA-B154-04AA9984E4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xdr:col>
      <xdr:colOff>0</xdr:colOff>
      <xdr:row>133</xdr:row>
      <xdr:rowOff>0</xdr:rowOff>
    </xdr:from>
    <xdr:to>
      <xdr:col>15</xdr:col>
      <xdr:colOff>0</xdr:colOff>
      <xdr:row>153</xdr:row>
      <xdr:rowOff>0</xdr:rowOff>
    </xdr:to>
    <xdr:graphicFrame macro="">
      <xdr:nvGraphicFramePr>
        <xdr:cNvPr id="11" name="Chart 10">
          <a:extLst>
            <a:ext uri="{FF2B5EF4-FFF2-40B4-BE49-F238E27FC236}">
              <a16:creationId xmlns:a16="http://schemas.microsoft.com/office/drawing/2014/main" id="{22EFF414-442C-970D-F650-F580E4F8B0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15</xdr:col>
      <xdr:colOff>0</xdr:colOff>
      <xdr:row>133</xdr:row>
      <xdr:rowOff>0</xdr:rowOff>
    </xdr:from>
    <xdr:to>
      <xdr:col>20</xdr:col>
      <xdr:colOff>0</xdr:colOff>
      <xdr:row>153</xdr:row>
      <xdr:rowOff>0</xdr:rowOff>
    </xdr:to>
    <xdr:graphicFrame macro="">
      <xdr:nvGraphicFramePr>
        <xdr:cNvPr id="12" name="Chart 11">
          <a:extLst>
            <a:ext uri="{FF2B5EF4-FFF2-40B4-BE49-F238E27FC236}">
              <a16:creationId xmlns:a16="http://schemas.microsoft.com/office/drawing/2014/main" id="{5C5DCD62-5BAE-4C20-57BB-6588FDE23A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67</xdr:col>
      <xdr:colOff>0</xdr:colOff>
      <xdr:row>12</xdr:row>
      <xdr:rowOff>0</xdr:rowOff>
    </xdr:from>
    <xdr:to>
      <xdr:col>71</xdr:col>
      <xdr:colOff>0</xdr:colOff>
      <xdr:row>30</xdr:row>
      <xdr:rowOff>0</xdr:rowOff>
    </xdr:to>
    <xdr:graphicFrame macro="">
      <xdr:nvGraphicFramePr>
        <xdr:cNvPr id="13" name="Chart 12">
          <a:extLst>
            <a:ext uri="{FF2B5EF4-FFF2-40B4-BE49-F238E27FC236}">
              <a16:creationId xmlns:a16="http://schemas.microsoft.com/office/drawing/2014/main" id="{F92367C7-5125-7293-9457-34FA48D239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72</xdr:col>
      <xdr:colOff>0</xdr:colOff>
      <xdr:row>12</xdr:row>
      <xdr:rowOff>0</xdr:rowOff>
    </xdr:from>
    <xdr:to>
      <xdr:col>76</xdr:col>
      <xdr:colOff>0</xdr:colOff>
      <xdr:row>30</xdr:row>
      <xdr:rowOff>0</xdr:rowOff>
    </xdr:to>
    <xdr:graphicFrame macro="">
      <xdr:nvGraphicFramePr>
        <xdr:cNvPr id="14" name="Chart 13">
          <a:extLst>
            <a:ext uri="{FF2B5EF4-FFF2-40B4-BE49-F238E27FC236}">
              <a16:creationId xmlns:a16="http://schemas.microsoft.com/office/drawing/2014/main" id="{45B708C3-677F-E212-7547-7464A79B7E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77</xdr:col>
      <xdr:colOff>0</xdr:colOff>
      <xdr:row>12</xdr:row>
      <xdr:rowOff>0</xdr:rowOff>
    </xdr:from>
    <xdr:to>
      <xdr:col>82</xdr:col>
      <xdr:colOff>428625</xdr:colOff>
      <xdr:row>30</xdr:row>
      <xdr:rowOff>0</xdr:rowOff>
    </xdr:to>
    <xdr:graphicFrame macro="">
      <xdr:nvGraphicFramePr>
        <xdr:cNvPr id="15" name="Chart 14">
          <a:extLst>
            <a:ext uri="{FF2B5EF4-FFF2-40B4-BE49-F238E27FC236}">
              <a16:creationId xmlns:a16="http://schemas.microsoft.com/office/drawing/2014/main" id="{2A1B2112-3CB1-E2E5-AD38-CD274132EA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82</xdr:col>
      <xdr:colOff>0</xdr:colOff>
      <xdr:row>12</xdr:row>
      <xdr:rowOff>0</xdr:rowOff>
    </xdr:from>
    <xdr:to>
      <xdr:col>90</xdr:col>
      <xdr:colOff>9525</xdr:colOff>
      <xdr:row>30</xdr:row>
      <xdr:rowOff>0</xdr:rowOff>
    </xdr:to>
    <xdr:graphicFrame macro="">
      <xdr:nvGraphicFramePr>
        <xdr:cNvPr id="16" name="Chart 15">
          <a:extLst>
            <a:ext uri="{FF2B5EF4-FFF2-40B4-BE49-F238E27FC236}">
              <a16:creationId xmlns:a16="http://schemas.microsoft.com/office/drawing/2014/main" id="{57754131-86B9-3EBD-8C1D-914FF6AC48B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7CB3FFF-9EE1-4975-BDAD-1E168C6EF2CA}" name="LifeExpectancyData" displayName="LifeExpectancyData" ref="A1:W2939" totalsRowShown="0">
  <autoFilter ref="A1:W2939" xr:uid="{07CB3FFF-9EE1-4975-BDAD-1E168C6EF2CA}"/>
  <tableColumns count="23">
    <tableColumn id="1" xr3:uid="{6AF59812-F1BF-4D94-BBC6-EA017291334A}" name="Country"/>
    <tableColumn id="2" xr3:uid="{2D21281B-EEDF-404D-B357-96851FE3050C}" name="Year"/>
    <tableColumn id="3" xr3:uid="{B2D256A6-E52A-47CC-BDDE-5DFF06CDC136}" name="Status"/>
    <tableColumn id="4" xr3:uid="{21CD635A-1C36-4CB1-BA9E-35D5A1A8F231}" name="Life expectancy"/>
    <tableColumn id="5" xr3:uid="{E77A8B68-9C06-4A32-9AF0-349B5D1BE175}" name="Adult Mortality"/>
    <tableColumn id="6" xr3:uid="{0C509A4E-157B-4539-B466-448C6342F22F}" name="infant deaths"/>
    <tableColumn id="7" xr3:uid="{66056B5B-A050-4F41-B778-68BB783D7EEA}" name="Alcohol"/>
    <tableColumn id="8" xr3:uid="{087CBF26-70C0-4954-851F-B320839D18EC}" name="percentage expenditure"/>
    <tableColumn id="9" xr3:uid="{2C837C65-7A30-41CC-B0F5-6E213C5C2326}" name="Hepatitis B"/>
    <tableColumn id="10" xr3:uid="{D9869E2E-01A6-463B-9042-0D6B4478CC05}" name="Measles"/>
    <tableColumn id="11" xr3:uid="{0E5C6503-4A67-4A16-AFBC-F09C677721E1}" name="BMI"/>
    <tableColumn id="12" xr3:uid="{0C7E66BE-FA2D-451B-A728-B3BB04B4D6BA}" name="under-five deaths"/>
    <tableColumn id="13" xr3:uid="{DE2917A5-ACE2-4775-856C-70F5BAE3E07C}" name="Polio"/>
    <tableColumn id="14" xr3:uid="{AF3F0C3F-4045-49B5-8DD2-124234CD6F54}" name="Total expenditure"/>
    <tableColumn id="15" xr3:uid="{EAD83F58-1754-439D-A2E1-86F859A41202}" name="Diphtheria"/>
    <tableColumn id="16" xr3:uid="{76234D37-6E4F-4AEC-A4B8-47D61C47EF55}" name="HIV/AIDS"/>
    <tableColumn id="17" xr3:uid="{30CD3445-4EA7-4FF0-A034-E42CD815C50C}" name="GDP"/>
    <tableColumn id="18" xr3:uid="{A7B53707-F238-40EF-884B-9FD4D25B7031}" name="Population"/>
    <tableColumn id="19" xr3:uid="{529763BB-9A0B-4B3C-BB52-DD8FB9029FAB}" name="thinness 1-19 years"/>
    <tableColumn id="20" xr3:uid="{5646001E-A935-48A7-B1DA-CD890C7593DD}" name="thinness 5-9 years"/>
    <tableColumn id="21" xr3:uid="{941FFEB4-AF1A-4FF8-B99B-221EB93BA64E}" name="Income composition of resources"/>
    <tableColumn id="22" xr3:uid="{1AF0C7FC-E4B2-4EA2-B703-FE1A32550880}" name="Schooling"/>
    <tableColumn id="23" xr3:uid="{DAC6A8D3-B9A9-4042-BD7D-C3663953A0EF}"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E87BA3B-09A9-4BDA-B76C-3F1A488D0965}" name="LAMBDAFunctionsCatalog" displayName="LAMBDAFunctionsCatalog" ref="A1:G142" totalsRowShown="0" headerRowDxfId="18" dataDxfId="17">
  <autoFilter ref="A1:G142" xr:uid="{8E87BA3B-09A9-4BDA-B76C-3F1A488D0965}"/>
  <tableColumns count="7">
    <tableColumn id="1" xr3:uid="{5199D242-D0C1-43DA-BFA2-4027536C7555}" name="Function Name" dataDxfId="16"/>
    <tableColumn id="2" xr3:uid="{98002D2B-3ED9-47C8-91A9-908ED3E9190A}" name="Scope" dataDxfId="15"/>
    <tableColumn id="3" xr3:uid="{6E64106A-2999-4F5F-A8FB-DC3F3757B72B}" name="Definition" dataDxfId="14"/>
    <tableColumn id="4" xr3:uid="{20B118B4-5336-47C5-9C9C-B573915394B0}" name="Arguments" dataDxfId="13"/>
    <tableColumn id="5" xr3:uid="{56AAE30A-02DA-42D8-87F0-D5BD150E00A2}" name="Yields" dataDxfId="12"/>
    <tableColumn id="6" xr3:uid="{7CCBA15B-BABA-4846-9D0F-E836E5FC9D75}" name="Plain-Language Summary" dataDxfId="11"/>
    <tableColumn id="7" xr3:uid="{95564DC3-99BF-4D35-9408-3F38E19DBF96}" name="Description" dataDxfId="1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91F20E-A067-476F-8382-0DAE11C7A7EF}">
  <sheetPr>
    <tabColor rgb="FFDCE6F1"/>
  </sheetPr>
  <dimension ref="A1:CE10031"/>
  <sheetViews>
    <sheetView tabSelected="1" workbookViewId="0">
      <pane xSplit="2" ySplit="3" topLeftCell="BU4" activePane="bottomRight" state="frozen"/>
      <selection pane="topRight" activeCell="C1" sqref="C1"/>
      <selection pane="bottomLeft" activeCell="A4" sqref="A4"/>
      <selection pane="bottomRight" activeCell="CA5" sqref="CA5"/>
    </sheetView>
  </sheetViews>
  <sheetFormatPr defaultRowHeight="15" x14ac:dyDescent="0.25"/>
  <cols>
    <col min="1" max="1" width="23" bestFit="1" customWidth="1"/>
    <col min="2" max="2" width="6" bestFit="1" customWidth="1"/>
    <col min="3" max="3" width="2.7109375" customWidth="1"/>
    <col min="4" max="4" width="20.5703125" bestFit="1" customWidth="1"/>
    <col min="5" max="5" width="5" bestFit="1" customWidth="1"/>
    <col min="6" max="6" width="2.7109375" customWidth="1"/>
    <col min="7" max="7" width="11.85546875" bestFit="1" customWidth="1"/>
    <col min="8" max="8" width="6.42578125" bestFit="1" customWidth="1"/>
    <col min="9" max="9" width="6" bestFit="1" customWidth="1"/>
    <col min="10" max="10" width="7.28515625" bestFit="1" customWidth="1"/>
    <col min="11" max="11" width="6" bestFit="1" customWidth="1"/>
    <col min="12" max="12" width="4.5703125" bestFit="1" customWidth="1"/>
    <col min="13" max="13" width="6" bestFit="1" customWidth="1"/>
    <col min="14" max="14" width="7.5703125" bestFit="1" customWidth="1"/>
    <col min="15" max="15" width="2" bestFit="1" customWidth="1"/>
    <col min="16" max="17" width="18.85546875" bestFit="1" customWidth="1"/>
    <col min="18" max="18" width="9.5703125" bestFit="1" customWidth="1"/>
    <col min="19" max="19" width="7.42578125" bestFit="1" customWidth="1"/>
    <col min="20" max="20" width="2.7109375" customWidth="1"/>
    <col min="21" max="22" width="12.28515625" bestFit="1" customWidth="1"/>
    <col min="23" max="23" width="7.85546875" bestFit="1" customWidth="1"/>
    <col min="24" max="24" width="7.5703125" bestFit="1" customWidth="1"/>
    <col min="25" max="25" width="10.42578125" bestFit="1" customWidth="1"/>
    <col min="26" max="26" width="11.7109375" bestFit="1" customWidth="1"/>
    <col min="27" max="27" width="8" bestFit="1" customWidth="1"/>
    <col min="28" max="28" width="7.85546875" bestFit="1" customWidth="1"/>
    <col min="29" max="29" width="9.85546875" bestFit="1" customWidth="1"/>
    <col min="30" max="30" width="6.5703125" bestFit="1" customWidth="1"/>
    <col min="31" max="31" width="9.5703125" bestFit="1" customWidth="1"/>
    <col min="32" max="32" width="2.7109375" customWidth="1"/>
    <col min="33" max="34" width="12.28515625" bestFit="1" customWidth="1"/>
    <col min="35" max="35" width="6.5703125" bestFit="1" customWidth="1"/>
    <col min="36" max="36" width="7.5703125" bestFit="1" customWidth="1"/>
    <col min="37" max="37" width="10.42578125" bestFit="1" customWidth="1"/>
    <col min="38" max="38" width="11.7109375" bestFit="1" customWidth="1"/>
    <col min="39" max="39" width="8" bestFit="1" customWidth="1"/>
    <col min="40" max="40" width="7.85546875" bestFit="1" customWidth="1"/>
    <col min="41" max="41" width="9.85546875" bestFit="1" customWidth="1"/>
    <col min="42" max="42" width="6.5703125" bestFit="1" customWidth="1"/>
    <col min="43" max="43" width="9.5703125" bestFit="1" customWidth="1"/>
    <col min="44" max="44" width="2.7109375" customWidth="1"/>
    <col min="45" max="46" width="12.28515625" bestFit="1" customWidth="1"/>
    <col min="47" max="47" width="6.5703125" bestFit="1" customWidth="1"/>
    <col min="48" max="48" width="7.5703125" bestFit="1" customWidth="1"/>
    <col min="49" max="49" width="10.42578125" bestFit="1" customWidth="1"/>
    <col min="50" max="50" width="11.7109375" bestFit="1" customWidth="1"/>
    <col min="51" max="51" width="8" bestFit="1" customWidth="1"/>
    <col min="52" max="52" width="7.85546875" bestFit="1" customWidth="1"/>
    <col min="53" max="53" width="9.85546875" bestFit="1" customWidth="1"/>
    <col min="54" max="54" width="6.5703125" bestFit="1" customWidth="1"/>
    <col min="55" max="55" width="9.5703125" bestFit="1" customWidth="1"/>
    <col min="56" max="56" width="2.7109375" customWidth="1"/>
    <col min="57" max="57" width="6.5703125" bestFit="1" customWidth="1"/>
    <col min="58" max="58" width="7.7109375" bestFit="1" customWidth="1"/>
    <col min="59" max="59" width="7.5703125" bestFit="1" customWidth="1"/>
    <col min="60" max="60" width="10.42578125" bestFit="1" customWidth="1"/>
    <col min="61" max="61" width="11.7109375" bestFit="1" customWidth="1"/>
    <col min="62" max="62" width="8" bestFit="1" customWidth="1"/>
    <col min="63" max="63" width="7.85546875" bestFit="1" customWidth="1"/>
    <col min="64" max="64" width="9.85546875" bestFit="1" customWidth="1"/>
    <col min="65" max="65" width="7" bestFit="1" customWidth="1"/>
    <col min="66" max="66" width="9.5703125" bestFit="1" customWidth="1"/>
    <col min="67" max="67" width="2.7109375" customWidth="1"/>
    <col min="68" max="68" width="25.140625" bestFit="1" customWidth="1"/>
    <col min="69" max="69" width="20.28515625" bestFit="1" customWidth="1"/>
    <col min="70" max="70" width="16" bestFit="1" customWidth="1"/>
    <col min="71" max="71" width="10.85546875" bestFit="1" customWidth="1"/>
    <col min="72" max="72" width="2.7109375" customWidth="1"/>
    <col min="73" max="73" width="24.5703125" bestFit="1" customWidth="1"/>
    <col min="74" max="74" width="20.28515625" bestFit="1" customWidth="1"/>
    <col min="75" max="75" width="16" bestFit="1" customWidth="1"/>
    <col min="76" max="76" width="10.85546875" bestFit="1" customWidth="1"/>
    <col min="77" max="77" width="2.7109375" customWidth="1"/>
    <col min="78" max="78" width="13.42578125" bestFit="1" customWidth="1"/>
    <col min="79" max="79" width="20.28515625" bestFit="1" customWidth="1"/>
    <col min="80" max="80" width="7.5703125" bestFit="1" customWidth="1"/>
    <col min="81" max="81" width="16" bestFit="1" customWidth="1"/>
    <col min="82" max="82" width="8" bestFit="1" customWidth="1"/>
    <col min="83" max="83" width="7.5703125" bestFit="1" customWidth="1"/>
  </cols>
  <sheetData>
    <row r="1" spans="1:83" ht="20.100000000000001" customHeight="1" x14ac:dyDescent="0.3">
      <c r="A1" s="3" t="s">
        <v>780</v>
      </c>
      <c r="U1" s="45" t="s">
        <v>795</v>
      </c>
      <c r="V1" s="45"/>
      <c r="W1" s="45"/>
      <c r="X1" s="45"/>
      <c r="Y1" s="45"/>
      <c r="Z1" s="45"/>
      <c r="AA1" s="45"/>
      <c r="AB1" s="45"/>
      <c r="AC1" s="45"/>
      <c r="AD1" s="45"/>
      <c r="AE1" s="45"/>
      <c r="AF1" s="45"/>
      <c r="AG1" s="45"/>
      <c r="AH1" s="45"/>
      <c r="AI1" s="45"/>
      <c r="AJ1" s="45"/>
      <c r="AK1" s="45"/>
      <c r="AL1" s="45"/>
      <c r="AM1" s="45"/>
      <c r="AN1" s="45"/>
      <c r="AO1" s="45"/>
      <c r="AP1" s="45"/>
      <c r="AQ1" s="45"/>
      <c r="AR1" s="45"/>
      <c r="AS1" s="45"/>
      <c r="AT1" s="45"/>
      <c r="AU1" s="45"/>
      <c r="AV1" s="45"/>
      <c r="AW1" s="45"/>
      <c r="AX1" s="45"/>
      <c r="AY1" s="45"/>
      <c r="AZ1" s="45"/>
      <c r="BA1" s="45"/>
      <c r="BB1" s="45"/>
      <c r="BC1" s="45"/>
      <c r="BE1" s="45" t="s">
        <v>828</v>
      </c>
      <c r="BF1" s="45"/>
      <c r="BG1" s="45"/>
      <c r="BH1" s="45"/>
      <c r="BI1" s="45"/>
      <c r="BJ1" s="45"/>
      <c r="BK1" s="45"/>
      <c r="BL1" s="45"/>
      <c r="BM1" s="45"/>
      <c r="BN1" s="45"/>
      <c r="BP1" s="45" t="s">
        <v>1057</v>
      </c>
      <c r="BQ1" s="45"/>
      <c r="BR1" s="45"/>
      <c r="BS1" s="45"/>
      <c r="BU1" s="45" t="s">
        <v>1063</v>
      </c>
      <c r="BV1" s="45"/>
      <c r="BW1" s="45"/>
      <c r="BX1" s="45"/>
      <c r="BZ1" s="45" t="s">
        <v>1066</v>
      </c>
      <c r="CA1" s="45"/>
      <c r="CB1" s="45"/>
      <c r="CC1" s="45"/>
      <c r="CD1" s="45"/>
      <c r="CE1" s="45"/>
    </row>
    <row r="2" spans="1:83" ht="18" customHeight="1" x14ac:dyDescent="0.25">
      <c r="G2" s="45" t="s">
        <v>811</v>
      </c>
      <c r="H2" s="45"/>
      <c r="I2" s="45"/>
      <c r="J2" s="45"/>
      <c r="K2" s="45"/>
      <c r="L2" s="45"/>
      <c r="M2" s="45"/>
      <c r="N2" s="45"/>
      <c r="O2" s="45"/>
      <c r="P2" s="45"/>
      <c r="Q2" s="45"/>
      <c r="R2" s="45"/>
      <c r="S2" s="45"/>
      <c r="V2" s="4" t="s">
        <v>796</v>
      </c>
      <c r="W2" s="4" t="s">
        <v>797</v>
      </c>
      <c r="AH2" s="4" t="s">
        <v>796</v>
      </c>
      <c r="AI2" s="4" t="s">
        <v>809</v>
      </c>
      <c r="AT2" s="4" t="s">
        <v>796</v>
      </c>
      <c r="AU2" s="4" t="s">
        <v>810</v>
      </c>
    </row>
    <row r="3" spans="1:83" ht="18" customHeight="1" x14ac:dyDescent="0.25">
      <c r="A3" s="5" t="s">
        <v>781</v>
      </c>
      <c r="B3" s="4" t="s">
        <v>782</v>
      </c>
      <c r="D3" s="38" t="s">
        <v>783</v>
      </c>
      <c r="E3" s="28"/>
      <c r="V3" t="s">
        <v>808</v>
      </c>
      <c r="W3" s="10" cm="1">
        <f t="array" ref="W3">Number_Of_Histogram_Bins(UV_Data,W2,UV_Include)</f>
        <v>13</v>
      </c>
      <c r="AH3" t="s">
        <v>808</v>
      </c>
      <c r="AI3" s="10" cm="1">
        <f t="array" ref="AI3">Number_Of_Histogram_Bins(UV_Data,AI2,UV_Include)</f>
        <v>23</v>
      </c>
      <c r="AT3" t="s">
        <v>808</v>
      </c>
      <c r="AU3" s="10" cm="1">
        <f t="array" ref="AU3">Number_Of_Histogram_Bins(UV_Data,AU2,UV_Include)</f>
        <v>30</v>
      </c>
      <c r="BQ3" s="8" t="s">
        <v>1058</v>
      </c>
      <c r="BR3" s="8" t="s">
        <v>1059</v>
      </c>
      <c r="BV3" s="8" t="s">
        <v>1058</v>
      </c>
      <c r="BW3" s="8" t="s">
        <v>1059</v>
      </c>
      <c r="CA3" s="8" t="s">
        <v>1058</v>
      </c>
      <c r="CB3" s="8"/>
      <c r="CC3" s="8" t="s">
        <v>1059</v>
      </c>
    </row>
    <row r="4" spans="1:83" ht="18" customHeight="1" x14ac:dyDescent="0.25">
      <c r="A4" s="6" cm="1">
        <f t="array" ref="A4:A2941">IF(LifeExpectancyData[Life expectancy]="","",LifeExpectancyData[Life expectancy])</f>
        <v>65</v>
      </c>
      <c r="B4" s="7" t="b" cm="1">
        <f t="array" ref="B4:B2941">ISNUMBER(LifeExpectancyData[Life expectancy])</f>
        <v>1</v>
      </c>
      <c r="D4" s="36" t="s">
        <v>785</v>
      </c>
      <c r="E4" s="12">
        <f>AVERAGE(_xlfn._xlws.FILTER(UV_Data,UV_Include))</f>
        <v>69.22493169398912</v>
      </c>
      <c r="G4" s="35" t="s">
        <v>812</v>
      </c>
      <c r="H4" s="29" t="s">
        <v>813</v>
      </c>
      <c r="I4" s="29" t="s">
        <v>784</v>
      </c>
      <c r="J4" s="29" t="s">
        <v>814</v>
      </c>
      <c r="K4" s="29" t="s">
        <v>784</v>
      </c>
      <c r="L4" s="29" t="s">
        <v>815</v>
      </c>
      <c r="M4" s="29" t="s">
        <v>784</v>
      </c>
      <c r="N4" s="29" t="s">
        <v>816</v>
      </c>
      <c r="O4" s="29" t="s">
        <v>817</v>
      </c>
      <c r="P4" s="29" t="s">
        <v>57</v>
      </c>
      <c r="Q4" s="29" t="s">
        <v>60</v>
      </c>
      <c r="R4" s="29" t="s">
        <v>818</v>
      </c>
      <c r="S4" s="30" t="s">
        <v>819</v>
      </c>
      <c r="U4" s="8" t="s">
        <v>798</v>
      </c>
      <c r="V4" s="8" t="s">
        <v>799</v>
      </c>
      <c r="W4" s="8" t="s">
        <v>793</v>
      </c>
      <c r="X4" s="8" t="s">
        <v>800</v>
      </c>
      <c r="Y4" s="8" t="s">
        <v>801</v>
      </c>
      <c r="Z4" s="8" t="s">
        <v>802</v>
      </c>
      <c r="AA4" s="8" t="s">
        <v>803</v>
      </c>
      <c r="AB4" s="8" t="s">
        <v>804</v>
      </c>
      <c r="AC4" s="8" t="s">
        <v>805</v>
      </c>
      <c r="AD4" s="8" t="s">
        <v>806</v>
      </c>
      <c r="AE4" s="8" t="s">
        <v>807</v>
      </c>
      <c r="AG4" s="8" t="s">
        <v>798</v>
      </c>
      <c r="AH4" s="8" t="s">
        <v>799</v>
      </c>
      <c r="AI4" s="8" t="s">
        <v>793</v>
      </c>
      <c r="AJ4" s="8" t="s">
        <v>800</v>
      </c>
      <c r="AK4" s="8" t="s">
        <v>801</v>
      </c>
      <c r="AL4" s="8" t="s">
        <v>802</v>
      </c>
      <c r="AM4" s="8" t="s">
        <v>803</v>
      </c>
      <c r="AN4" s="8" t="s">
        <v>804</v>
      </c>
      <c r="AO4" s="8" t="s">
        <v>805</v>
      </c>
      <c r="AP4" s="8" t="s">
        <v>806</v>
      </c>
      <c r="AQ4" s="8" t="s">
        <v>807</v>
      </c>
      <c r="AS4" s="8" t="s">
        <v>798</v>
      </c>
      <c r="AT4" s="8" t="s">
        <v>799</v>
      </c>
      <c r="AU4" s="8" t="s">
        <v>793</v>
      </c>
      <c r="AV4" s="8" t="s">
        <v>800</v>
      </c>
      <c r="AW4" s="8" t="s">
        <v>801</v>
      </c>
      <c r="AX4" s="8" t="s">
        <v>802</v>
      </c>
      <c r="AY4" s="8" t="s">
        <v>803</v>
      </c>
      <c r="AZ4" s="8" t="s">
        <v>804</v>
      </c>
      <c r="BA4" s="8" t="s">
        <v>805</v>
      </c>
      <c r="BB4" s="8" t="s">
        <v>806</v>
      </c>
      <c r="BC4" s="8" t="s">
        <v>807</v>
      </c>
      <c r="BE4" s="8" t="s">
        <v>829</v>
      </c>
      <c r="BF4" s="8" t="s">
        <v>830</v>
      </c>
      <c r="BG4" s="8" t="s">
        <v>800</v>
      </c>
      <c r="BH4" s="8" t="s">
        <v>801</v>
      </c>
      <c r="BI4" s="8" t="s">
        <v>802</v>
      </c>
      <c r="BJ4" s="8" t="s">
        <v>803</v>
      </c>
      <c r="BK4" s="8" t="s">
        <v>804</v>
      </c>
      <c r="BL4" s="8" t="s">
        <v>805</v>
      </c>
      <c r="BM4" s="8" t="s">
        <v>806</v>
      </c>
      <c r="BN4" s="8" t="s">
        <v>807</v>
      </c>
      <c r="BP4" s="41" t="s">
        <v>994</v>
      </c>
      <c r="BQ4" s="34">
        <v>30</v>
      </c>
      <c r="BR4" s="32">
        <f>$BQ$4</f>
        <v>30</v>
      </c>
      <c r="BU4" s="41" t="s">
        <v>994</v>
      </c>
      <c r="BV4" s="34">
        <v>30</v>
      </c>
      <c r="BW4" s="32">
        <f>$BV$4</f>
        <v>30</v>
      </c>
      <c r="BZ4" s="41" t="s">
        <v>994</v>
      </c>
      <c r="CA4" s="34">
        <v>40</v>
      </c>
      <c r="CB4" s="27"/>
      <c r="CC4" s="31">
        <f>$CA$4</f>
        <v>40</v>
      </c>
      <c r="CD4" s="28"/>
    </row>
    <row r="5" spans="1:83" x14ac:dyDescent="0.25">
      <c r="A5" s="6">
        <v>59.9</v>
      </c>
      <c r="B5" s="7" t="b">
        <v>1</v>
      </c>
      <c r="D5" s="37" t="s">
        <v>786</v>
      </c>
      <c r="E5" s="13">
        <f>MEDIAN(_xlfn._xlws.FILTER(UV_Data,UV_Include))</f>
        <v>72.099999999999994</v>
      </c>
      <c r="G5" s="37" t="s">
        <v>800</v>
      </c>
      <c r="H5" t="s">
        <v>785</v>
      </c>
      <c r="I5" s="9">
        <f>AVERAGE(_xlfn._xlws.FILTER(UV_Data,UV_Include))</f>
        <v>69.22493169398912</v>
      </c>
      <c r="J5" t="s">
        <v>788</v>
      </c>
      <c r="K5" s="9">
        <f>_xlfn.STDEV.S(_xlfn._xlws.FILTER(UV_Data,UV_Include))</f>
        <v>9.5238674878241394</v>
      </c>
      <c r="M5" s="9"/>
      <c r="N5" s="40" cm="1">
        <f t="array" ref="N5">NLL_Normal(UV_Data,$I$5,$K$5,UV_Include)</f>
        <v>10753.281397224202</v>
      </c>
      <c r="O5" s="10">
        <v>2</v>
      </c>
      <c r="P5" s="9" cm="1">
        <f t="array" ref="P5">GoF_AIC($N$5,$O$5)</f>
        <v>21510.562794448404</v>
      </c>
      <c r="Q5" s="9" cm="1">
        <f t="array" ref="Q5">GoF_BIC($N$5,$O$5,UV_n)</f>
        <v>21522.526944198566</v>
      </c>
      <c r="R5" s="17" cm="1">
        <f t="array" ref="R5">GoF_Anderson_Darling(UV_Data,_xlfn.NORM.DIST(UV_Data,$I$5,$K$5,TRUE),UV_Include)</f>
        <v>49.530137845392801</v>
      </c>
      <c r="S5" s="22" cm="1">
        <f t="array" ref="S5">GoF_Kolmogorov_Smirnov(UV_Data,_xlfn.NORM.DIST(UV_Data,$I$5,$K$5,TRUE),UV_Include)</f>
        <v>0.12720570774832907</v>
      </c>
      <c r="U5" s="9" cm="1">
        <f t="array" ref="U5:U17">Bin_Lower_Edges(UV_Data,W2,UV_Include)</f>
        <v>36.299999999999997</v>
      </c>
      <c r="V5" s="9" cm="1">
        <f t="array" ref="V5:V17">Upper_Bin_Edges(UV_Data,W2,UV_Include)</f>
        <v>40.353846153846149</v>
      </c>
      <c r="W5" s="10" cm="1">
        <f t="array" ref="W5:W17">Bin_Counts(UV_Data,W2,UV_Include)</f>
        <v>2</v>
      </c>
      <c r="X5" s="17" cm="1">
        <f t="array" ref="X5:X17">_xlfn.LET(_xlpm.edges,_xlfn.ANCHORARRAY(V5),_xlpm.lower,_xlfn.ANCHORARRAY(U5),CDF_Normal(_xlpm.edges,$I$5,$K$5,_xlpm.lower))</f>
        <v>9.4391479088602173E-4</v>
      </c>
      <c r="Y5" s="17" cm="1">
        <f t="array" ref="Y5:Y17">_xlfn.LET(_xlpm.edges,_xlfn.ANCHORARRAY(V5),_xlpm.lower,_xlfn.ANCHORARRAY(U5),CDF_Lognormal(_xlpm.edges,$I$6,$K$6,_xlpm.lower))</f>
        <v>1.5154388970031824E-4</v>
      </c>
      <c r="Z5" s="17" cm="1">
        <f t="array" ref="Z5:Z17">_xlfn.LET(_xlpm.edges,_xlfn.ANCHORARRAY(V5),_xlpm.lower,_xlfn.ANCHORARRAY(U5),CDF_Exponential(_xlpm.edges,$I$7,_xlpm.lower))</f>
        <v>3.366791760063792E-2</v>
      </c>
      <c r="AA5" s="17" cm="1">
        <f t="array" aca="1" ref="AA5:AA17" ca="1">_xlfn.LET(_xlpm.edges,_xlfn.ANCHORARRAY(V5),_xlpm.lower,_xlfn.ANCHORARRAY(U5),CDF_Weibull(_xlpm.edges,$I$8,$K$8,_xlpm.lower))</f>
        <v>2.759116768295359E-3</v>
      </c>
      <c r="AB5" s="17" cm="1">
        <f t="array" aca="1" ref="AB5:AB17" ca="1">_xlfn.LET(_xlpm.edges,_xlfn.ANCHORARRAY(V5),_xlpm.lower,_xlfn.ANCHORARRAY(U5),CDF_Gamma(_xlpm.edges,$I$9,$K$9,_xlpm.lower))</f>
        <v>3.0567148905261642E-4</v>
      </c>
      <c r="AC5" s="17" cm="1">
        <f t="array" ref="AC5:AC17">_xlfn.LET(_xlpm.edges,_xlfn.ANCHORARRAY(V5),_xlpm.lower,_xlfn.ANCHORARRAY(U5),CDF_Triangular(_xlpm.edges,$I$10,$K$10,$M$10,_xlpm.lower))</f>
        <v>8.68788973393168E-3</v>
      </c>
      <c r="AD5" s="17" cm="1">
        <f t="array" aca="1" ref="AD5:AD17" ca="1">_xlfn.LET(_xlpm.edges,_xlfn.ANCHORARRAY(V5),_xlpm.lower,_xlfn.ANCHORARRAY(U5),_xlpm.dmin,$E$9,_xlpm.drange,$E$11,CDF_Beta(_xlpm.edges,$I$11,$K$11,_xlpm.dmin,_xlpm.drange,_xlpm.lower))</f>
        <v>4.2599764181198518E-4</v>
      </c>
      <c r="AE5" s="17" cm="1">
        <f t="array" ref="AE5:AE17">_xlfn.LET(_xlpm.edges,_xlfn.ANCHORARRAY(V5),_xlpm.lower,_xlfn.ANCHORARRAY(U5),CDF_BetaPERT(_xlpm.edges,$I$12,$K$12,$M$12,_xlpm.lower))</f>
        <v>3.6417380469642025E-4</v>
      </c>
      <c r="AG5" s="9" cm="1">
        <f t="array" ref="AG5:AG27">Bin_Lower_Edges(UV_Data,AI2,UV_Include)</f>
        <v>36.299999999999997</v>
      </c>
      <c r="AH5" s="9" cm="1">
        <f t="array" ref="AH5:AH27">Upper_Bin_Edges(UV_Data,AI2,UV_Include)</f>
        <v>38.591304347826082</v>
      </c>
      <c r="AI5" s="10" cm="1">
        <f t="array" ref="AI5:AI27">Bin_Counts(UV_Data,AI2,UV_Include)</f>
        <v>1</v>
      </c>
      <c r="AJ5" s="17" cm="1">
        <f t="array" ref="AJ5:AJ27">_xlfn.LET(_xlpm.edges,_xlfn.ANCHORARRAY(AH5),_xlpm.lower,_xlfn.ANCHORARRAY(AG5),CDF_Normal(_xlpm.edges,$I$5,$K$5,_xlpm.lower))</f>
        <v>3.7578277995245349E-4</v>
      </c>
      <c r="AK5" s="17" cm="1">
        <f t="array" ref="AK5:AK27">_xlfn.LET(_xlpm.edges,_xlfn.ANCHORARRAY(AH5),_xlpm.lower,_xlfn.ANCHORARRAY(AG5),CDF_Lognormal(_xlpm.edges,$I$6,$K$6,_xlpm.lower))</f>
        <v>3.9631999654656627E-5</v>
      </c>
      <c r="AL5" s="17" cm="1">
        <f t="array" ref="AL5:AL27">_xlfn.LET(_xlpm.edges,_xlfn.ANCHORARRAY(AH5),_xlpm.lower,_xlfn.ANCHORARRAY(AG5),CDF_Exponential(_xlpm.edges,$I$7,_xlpm.lower))</f>
        <v>1.9271625468535225E-2</v>
      </c>
      <c r="AM5" s="17" cm="1">
        <f t="array" aca="1" ref="AM5:AM27" ca="1">_xlfn.LET(_xlpm.edges,_xlfn.ANCHORARRAY(AH5),_xlpm.lower,_xlfn.ANCHORARRAY(AG5),CDF_Weibull(_xlpm.edges,$I$8,$K$8,_xlpm.lower))</f>
        <v>1.2708169632912902E-3</v>
      </c>
      <c r="AN5" s="17" cm="1">
        <f t="array" aca="1" ref="AN5:AN27" ca="1">_xlfn.LET(_xlpm.edges,_xlfn.ANCHORARRAY(AH5),_xlpm.lower,_xlfn.ANCHORARRAY(AG5),CDF_Gamma(_xlpm.edges,$I$9,$K$9,_xlpm.lower))</f>
        <v>9.545796045602567E-5</v>
      </c>
      <c r="AO5" s="17" cm="1">
        <f t="array" ref="AO5:AO27">_xlfn.LET(_xlpm.edges,_xlfn.ANCHORARRAY(AH5),_xlpm.lower,_xlfn.ANCHORARRAY(AG5),CDF_Triangular(_xlpm.edges,$I$10,$K$10,$M$10,_xlpm.lower))</f>
        <v>2.8296300346492848E-3</v>
      </c>
      <c r="AP5" s="17" cm="1">
        <f t="array" aca="1" ref="AP5:AP27" ca="1">_xlfn.LET(_xlpm.edges,_xlfn.ANCHORARRAY(AH5),_xlpm.lower,_xlfn.ANCHORARRAY(AG5),_xlpm.dmin,$E$9,_xlpm.drange,$E$11,CDF_Beta(_xlpm.edges,$I$11,$K$11,_xlpm.dmin,_xlpm.drange,_xlpm.lower))</f>
        <v>5.4090462149312653E-5</v>
      </c>
      <c r="AQ5" s="17" cm="1">
        <f t="array" ref="AQ5:AQ27">_xlfn.LET(_xlpm.edges,_xlfn.ANCHORARRAY(AH5),_xlpm.lower,_xlfn.ANCHORARRAY(AG5),CDF_BetaPERT(_xlpm.edges,$I$12,$K$12,$M$12,_xlpm.lower))</f>
        <v>4.5131103873402107E-5</v>
      </c>
      <c r="AS5" s="9" cm="1">
        <f t="array" ref="AS5:AS34">Bin_Lower_Edges(UV_Data,AU2,UV_Include)</f>
        <v>36.299999999999997</v>
      </c>
      <c r="AT5" s="9" cm="1">
        <f t="array" ref="AT5:AT34">Upper_Bin_Edges(UV_Data,AU2,UV_Include)</f>
        <v>38.056666666666665</v>
      </c>
      <c r="AU5" s="10" cm="1">
        <f t="array" ref="AU5:AU34">Bin_Counts(UV_Data,AU2,UV_Include)</f>
        <v>1</v>
      </c>
      <c r="AV5" s="17" cm="1">
        <f t="array" ref="AV5:AV34">_xlfn.LET(_xlpm.edges,_xlfn.ANCHORARRAY(AT5),_xlpm.lower,_xlfn.ANCHORARRAY(AS5),CDF_Normal(_xlpm.edges,$I$5,$K$5,_xlpm.lower))</f>
        <v>2.5971119875817911E-4</v>
      </c>
      <c r="AW5" s="17" cm="1">
        <f t="array" ref="AW5:AW34">_xlfn.LET(_xlpm.edges,_xlfn.ANCHORARRAY(AT5),_xlpm.lower,_xlfn.ANCHORARRAY(AS5),CDF_Lognormal(_xlpm.edges,$I$6,$K$6,_xlpm.lower))</f>
        <v>2.4102830231884171E-5</v>
      </c>
      <c r="AX5" s="17" cm="1">
        <f t="array" ref="AX5:AX34">_xlfn.LET(_xlpm.edges,_xlfn.ANCHORARRAY(AT5),_xlpm.lower,_xlfn.ANCHORARRAY(AS5),CDF_Exponential(_xlpm.edges,$I$7,_xlpm.lower))</f>
        <v>1.4831798837577015E-2</v>
      </c>
      <c r="AY5" s="17" cm="1">
        <f t="array" aca="1" ref="AY5:AY34" ca="1">_xlfn.LET(_xlpm.edges,_xlfn.ANCHORARRAY(AT5),_xlpm.lower,_xlfn.ANCHORARRAY(AS5),CDF_Weibull(_xlpm.edges,$I$8,$K$8,_xlpm.lower))</f>
        <v>9.1637468973218431E-4</v>
      </c>
      <c r="AZ5" s="17" cm="1">
        <f t="array" aca="1" ref="AZ5:AZ34" ca="1">_xlfn.LET(_xlpm.edges,_xlfn.ANCHORARRAY(AT5),_xlpm.lower,_xlfn.ANCHORARRAY(AS5),CDF_Gamma(_xlpm.edges,$I$9,$K$9,_xlpm.lower))</f>
        <v>6.1299526729530039E-5</v>
      </c>
      <c r="BA5" s="17" cm="1">
        <f t="array" ref="BA5:BA34">_xlfn.LET(_xlpm.edges,_xlfn.ANCHORARRAY(AT5),_xlpm.lower,_xlfn.ANCHORARRAY(AS5),CDF_Triangular(_xlpm.edges,$I$10,$K$10,$M$10,_xlpm.lower))</f>
        <v>1.685454371817767E-3</v>
      </c>
      <c r="BB5" s="17" cm="1">
        <f t="array" aca="1" ref="BB5:BB34" ca="1">_xlfn.LET(_xlpm.edges,_xlfn.ANCHORARRAY(AT5),_xlpm.lower,_xlfn.ANCHORARRAY(AS5),_xlpm.dmin,$E$9,_xlpm.drange,$E$11,CDF_Beta(_xlpm.edges,$I$11,$K$11,_xlpm.dmin,_xlpm.drange,_xlpm.lower))</f>
        <v>2.0739590782810472E-5</v>
      </c>
      <c r="BC5" s="17" cm="1">
        <f t="array" ref="BC5:BC34">_xlfn.LET(_xlpm.edges,_xlfn.ANCHORARRAY(AT5),_xlpm.lower,_xlfn.ANCHORARRAY(AS5),CDF_BetaPERT(_xlpm.edges,$I$12,$K$12,$M$12,_xlpm.lower))</f>
        <v>1.7115746157230821E-5</v>
      </c>
      <c r="BE5" s="17" cm="1">
        <f t="array" ref="BE5:BE2932">_xlfn.LET(_xlpm.n_,UV_n,IF(_xlpm.n_&lt;=0,NA(),(_xlfn.SEQUENCE(_xlpm.n_)-0.5)/_xlpm.n_))</f>
        <v>1.7076502732240437E-4</v>
      </c>
      <c r="BF5" s="9" cm="1">
        <f t="array" ref="BF5:BF2932">_xlfn._xlws.SORT(_xlfn._xlws.FILTER(UV_Data,UV_Include))</f>
        <v>36.299999999999997</v>
      </c>
      <c r="BG5" s="9" cm="1">
        <f t="array" ref="BG5:BG2932">_xlfn.LET(_xlpm.p_,_xlfn.ANCHORARRAY($BE$5),_xlfn.NORM.INV(_xlpm.p_,$I$5,$K$5))</f>
        <v>35.114493229390149</v>
      </c>
      <c r="BH5" s="9" cm="1">
        <f t="array" ref="BH5:BH2932">_xlfn.LET(_xlpm.p_,_xlfn.ANCHORARRAY($BE$5),_xlfn.LOGNORM.INV(_xlpm.p_,$I$6,$K$6))</f>
        <v>40.460862908973468</v>
      </c>
      <c r="BI5" s="9" cm="1">
        <f t="array" ref="BI5:BI2932">_xlfn.LET(_xlpm.p_,_xlfn.ANCHORARRAY($BE$5),-LN(1-_xlpm.p_)/$I$7)</f>
        <v>1.1822206790578103E-2</v>
      </c>
      <c r="BJ5" s="9" cm="1">
        <f t="array" aca="1" ref="BJ5:BJ2932" ca="1">_xlfn.LET(_xlpm.p_,_xlfn.ANCHORARRAY($BE$5),$K$8*(-LN(1-_xlpm.p_))^(1/$I$8))</f>
        <v>28.156882907135863</v>
      </c>
      <c r="BK5" s="9" cm="1">
        <f t="array" aca="1" ref="BK5:BK2932" ca="1">_xlfn.LET(_xlpm.p_,_xlfn.ANCHORARRAY($BE$5),_xlfn.GAMMA.INV(_xlpm.p_,$I$9,1/$K$9))</f>
        <v>39.124527176296112</v>
      </c>
      <c r="BL5" s="9" cm="1">
        <f t="array" ref="BL5:BL2932">_xlfn.LET(_xlpm.p_,_xlfn.ANCHORARRAY($BE$5),_xlpm.mn,$I$10,_xlpm.md,$K$10,_xlpm.mx,$M$10,IF(_xlpm.p_&lt;(_xlpm.md-_xlpm.mn)/(_xlpm.mx-_xlpm.mn),_xlpm.mn+SQRT(_xlpm.p_*(_xlpm.mx-_xlpm.mn)*(_xlpm.md-_xlpm.mn)),_xlpm.mx-SQRT((1-_xlpm.p_)*(_xlpm.mx-_xlpm.mn)*(_xlpm.mx-_xlpm.md))))</f>
        <v>36.822982806837331</v>
      </c>
      <c r="BM5" s="9" cm="1">
        <f t="array" aca="1" ref="BM5:BM2932" ca="1">_xlfn.LET(_xlpm.p_,_xlfn.ANCHORARRAY($BE$5),_xlpm.mn,$E$9,_xlpm.range_,$E$11,_xlpm.pad,_xlpm.range_*0.001,_xlpm.scale_,_xlpm.range_+2*_xlpm.pad,_xlfn.BETA.INV(_xlpm.p_,$I$11,$K$11)*_xlpm.scale_+_xlpm.mn-_xlpm.pad)</f>
        <v>39.448460295872607</v>
      </c>
      <c r="BN5" s="9" cm="1">
        <f t="array" ref="BN5:BN2932">_xlfn.LET(_xlpm.p_,_xlfn.ANCHORARRAY($BE$5),_xlpm.mn,$I$12,_xlpm.md,$K$12,_xlpm.mx,$M$12,_xlpm.alpha_param,1+4*(_xlpm.md-_xlpm.mn)/(_xlpm.mx-_xlpm.mn+1E-30),_xlpm.beta_param,1+4*(_xlpm.mx-_xlpm.md)/(_xlpm.mx-_xlpm.mn+1E-30),_xlfn.BETA.INV(_xlpm.p_,_xlpm.alpha_param,_xlpm.beta_param)*(_xlpm.mx-_xlpm.mn)+_xlpm.mn)</f>
        <v>39.596020288794662</v>
      </c>
      <c r="BP5" s="37" t="s">
        <v>790</v>
      </c>
      <c r="BQ5" s="6">
        <f>MAX(0.001,$BQ$7/3)</f>
        <v>2.8721780705850737</v>
      </c>
      <c r="BR5" s="13">
        <f ca="1">_xlfn.LET(_xlpm.Stage1_Opt,$BQ$9,_xlpm.Stage1_Step,($BQ$6-$BQ$5)/$BQ$4,MAX(0.001,_xlpm.Stage1_Opt-_xlpm.Stage1_Step))</f>
        <v>8.4448637983409416</v>
      </c>
      <c r="BU5" s="37" t="s">
        <v>790</v>
      </c>
      <c r="BV5" s="6">
        <f>MAX(0.001,$BV$7/3)</f>
        <v>16.210803140163936</v>
      </c>
      <c r="BW5" s="13">
        <f ca="1">_xlfn.LET(_xlpm.Stage1_Opt,$BV$9,_xlpm.Stage1_Step,($BV$6-$BV$5)/$BV$4,MAX(0.001,_xlpm.Stage1_Opt-_xlpm.Stage1_Step))</f>
        <v>43.191542159655185</v>
      </c>
      <c r="BZ5" s="37" t="s">
        <v>790</v>
      </c>
      <c r="CA5" s="6">
        <v>0.2</v>
      </c>
      <c r="CB5" s="6">
        <v>0.2</v>
      </c>
      <c r="CC5" s="9">
        <f ca="1">_xlfn.LET(_xlpm.Stage1_Opt,$CA$8,_xlpm.Stage1_Step,($CA$6-$CA$5)/$CA$4,MAX(0.001,_xlpm.Stage1_Opt-_xlpm.Stage1_Step))</f>
        <v>2.7857692307692297</v>
      </c>
      <c r="CD5" s="13">
        <f ca="1">_xlfn.LET(_xlpm.Stage1_Opt,$CB$8,_xlpm.Stage1_Step,($CB$6-$CB$5)/$CA$4,MAX(0.001,_xlpm.Stage1_Opt-_xlpm.Stage1_Step))</f>
        <v>1.5088461538461539</v>
      </c>
    </row>
    <row r="6" spans="1:83" x14ac:dyDescent="0.25">
      <c r="A6" s="6">
        <v>59.9</v>
      </c>
      <c r="B6" s="7" t="b">
        <v>1</v>
      </c>
      <c r="D6" s="37" t="s">
        <v>787</v>
      </c>
      <c r="E6" s="13">
        <f>IFERROR(_xlfn.MODE.SNGL(_xlfn._xlws.FILTER(UV_Data,UV_Include)),"N/A")</f>
        <v>73</v>
      </c>
      <c r="G6" s="37" t="s">
        <v>801</v>
      </c>
      <c r="H6" t="s">
        <v>820</v>
      </c>
      <c r="I6" s="9" cm="1">
        <f t="array" ref="I6">AVERAGE(LN(_xlfn._xlws.FILTER(UV_Data,(UV_Include)*(ISNUMBER(UV_Data)))))</f>
        <v>4.2270447585350537</v>
      </c>
      <c r="J6" t="s">
        <v>821</v>
      </c>
      <c r="K6" s="9" cm="1">
        <f t="array" ref="K6">_xlfn.STDEV.S(LN(_xlfn._xlws.FILTER(UV_Data,(UV_Include)*(ISNUMBER(UV_Data)))))</f>
        <v>0.14706091907970009</v>
      </c>
      <c r="M6" s="9"/>
      <c r="N6" s="40" cm="1">
        <f t="array" ref="N6">NLL_Lognormal(UV_Data,$I$6,$K$6,UV_Include)</f>
        <v>10918.231392692034</v>
      </c>
      <c r="O6" s="10">
        <v>2</v>
      </c>
      <c r="P6" s="9" cm="1">
        <f t="array" ref="P6">GoF_AIC($N$6,$O$6)</f>
        <v>21840.462785384068</v>
      </c>
      <c r="Q6" s="9" cm="1">
        <f t="array" ref="Q6">GoF_BIC($N$6,$O$6,UV_n)</f>
        <v>21852.42693513423</v>
      </c>
      <c r="R6" s="17" cm="1">
        <f t="array" ref="R6">GoF_Anderson_Darling(UV_Data,_xlfn.LOGNORM.DIST(UV_Data,$I$6,$K$6,TRUE),UV_Include)</f>
        <v>78.307353213923307</v>
      </c>
      <c r="S6" s="22" cm="1">
        <f t="array" ref="S6">GoF_Kolmogorov_Smirnov(UV_Data,_xlfn.LOGNORM.DIST(UV_Data,$I$6,$K$6,TRUE),UV_Include)</f>
        <v>0.14901077937037588</v>
      </c>
      <c r="U6" s="9">
        <v>40.353846153846149</v>
      </c>
      <c r="V6" s="9">
        <v>44.407692307692301</v>
      </c>
      <c r="W6" s="10">
        <v>10</v>
      </c>
      <c r="X6" s="17">
        <v>3.3661457178731109E-3</v>
      </c>
      <c r="Y6" s="17">
        <v>1.4364316601807102E-3</v>
      </c>
      <c r="Z6" s="17">
        <v>3.1752926380709812E-2</v>
      </c>
      <c r="AA6" s="17">
        <f ca="1"/>
        <v>6.1589070436752682E-3</v>
      </c>
      <c r="AB6" s="17">
        <f ca="1"/>
        <v>1.9829888774749306E-3</v>
      </c>
      <c r="AC6" s="17">
        <v>2.5623347304948585E-2</v>
      </c>
      <c r="AD6" s="17">
        <f ca="1"/>
        <v>4.6901366290253597E-3</v>
      </c>
      <c r="AE6" s="17">
        <v>4.1496533728314269E-3</v>
      </c>
      <c r="AG6" s="9">
        <v>38.591304347826082</v>
      </c>
      <c r="AH6" s="9">
        <v>40.882608695652166</v>
      </c>
      <c r="AI6" s="10">
        <v>1</v>
      </c>
      <c r="AJ6" s="17">
        <v>8.1173049876288557E-4</v>
      </c>
      <c r="AK6" s="17">
        <v>1.7570837812127689E-4</v>
      </c>
      <c r="AL6" s="17">
        <v>1.8644187249057476E-2</v>
      </c>
      <c r="AM6" s="17">
        <f ca="1"/>
        <v>2.0478805448627931E-3</v>
      </c>
      <c r="AN6" s="17">
        <f ca="1"/>
        <v>3.1743264299440206E-4</v>
      </c>
      <c r="AO6" s="17">
        <v>8.2400125100781218E-3</v>
      </c>
      <c r="AP6" s="17">
        <f ca="1"/>
        <v>6.091078799837044E-4</v>
      </c>
      <c r="AQ6" s="17">
        <v>5.2487906589482325E-4</v>
      </c>
      <c r="AS6" s="9">
        <v>38.056666666666665</v>
      </c>
      <c r="AT6" s="9">
        <v>39.813333333333333</v>
      </c>
      <c r="AU6" s="10">
        <v>1</v>
      </c>
      <c r="AV6" s="17">
        <v>4.7414221709001273E-4</v>
      </c>
      <c r="AW6" s="17">
        <v>7.9641957868959069E-5</v>
      </c>
      <c r="AX6" s="17">
        <v>1.4460159284635898E-2</v>
      </c>
      <c r="AY6" s="17">
        <f ca="1"/>
        <v>1.3285004492745219E-3</v>
      </c>
      <c r="AZ6" s="17">
        <f ca="1"/>
        <v>1.5942643874767843E-4</v>
      </c>
      <c r="BA6" s="17">
        <v>4.8655569601531706E-3</v>
      </c>
      <c r="BB6" s="17">
        <f ca="1"/>
        <v>2.3318613564436439E-4</v>
      </c>
      <c r="BC6" s="17">
        <v>1.9861655428279559E-4</v>
      </c>
      <c r="BE6" s="17">
        <v>5.1229508196721314E-4</v>
      </c>
      <c r="BF6" s="9">
        <v>39</v>
      </c>
      <c r="BG6" s="9">
        <v>37.951541547725853</v>
      </c>
      <c r="BH6" s="9">
        <v>42.272758873331234</v>
      </c>
      <c r="BI6" s="9">
        <v>3.5472679071871405E-2</v>
      </c>
      <c r="BJ6" s="9">
        <f ca="1"/>
        <v>31.779460936814107</v>
      </c>
      <c r="BK6" s="9">
        <f ca="1"/>
        <v>41.166253832180786</v>
      </c>
      <c r="BL6" s="9">
        <v>37.244411870486125</v>
      </c>
      <c r="BM6" s="9">
        <f ca="1"/>
        <v>40.56624943156524</v>
      </c>
      <c r="BN6" s="9">
        <v>40.750595549102627</v>
      </c>
      <c r="BP6" s="37" t="s">
        <v>791</v>
      </c>
      <c r="BQ6" s="6">
        <f>$BQ$7*3</f>
        <v>25.849602635265661</v>
      </c>
      <c r="BR6" s="13">
        <f ca="1">_xlfn.LET(_xlpm.Stage1_Opt,$BQ$9,_xlpm.Stage1_Step,($BQ$6-$BQ$5)/$BQ$4,MAX(0.001,_xlpm.Stage1_Opt+_xlpm.Stage1_Step))</f>
        <v>9.9766921026529811</v>
      </c>
      <c r="BU6" s="37" t="s">
        <v>791</v>
      </c>
      <c r="BV6" s="6">
        <f>$BV$7*3</f>
        <v>145.89722826147545</v>
      </c>
      <c r="BW6" s="13">
        <f ca="1">_xlfn.LET(_xlpm.Stage1_Opt,$BV$9,_xlpm.Stage1_Step,($BV$6-$BV$5)/$BV$4,MAX(0.001,_xlpm.Stage1_Opt+_xlpm.Stage1_Step))</f>
        <v>51.837303834409283</v>
      </c>
      <c r="BZ6" s="37" t="s">
        <v>791</v>
      </c>
      <c r="CA6" s="6">
        <v>50</v>
      </c>
      <c r="CB6" s="6">
        <v>50</v>
      </c>
      <c r="CC6" s="9">
        <f ca="1">_xlfn.LET(_xlpm.Stage1_Opt,$CA$8,_xlpm.Stage1_Step,($CA$6-$CA$5)/$CA$4,MAX(0.001,_xlpm.Stage1_Opt+_xlpm.Stage1_Step))</f>
        <v>5.2757692307692299</v>
      </c>
      <c r="CD6" s="13">
        <f ca="1">_xlfn.LET(_xlpm.Stage1_Opt,$CB$8,_xlpm.Stage1_Step,($CB$6-$CB$5)/$CA$4,MAX(0.001,_xlpm.Stage1_Opt+_xlpm.Stage1_Step))</f>
        <v>3.9988461538461539</v>
      </c>
    </row>
    <row r="7" spans="1:83" x14ac:dyDescent="0.25">
      <c r="A7" s="6">
        <v>59.5</v>
      </c>
      <c r="B7" s="7" t="b">
        <v>1</v>
      </c>
      <c r="D7" s="37" t="s">
        <v>788</v>
      </c>
      <c r="E7" s="13">
        <f>_xlfn.STDEV.S(_xlfn._xlws.FILTER(UV_Data,UV_Include))</f>
        <v>9.5238674878241394</v>
      </c>
      <c r="G7" s="37" t="s">
        <v>802</v>
      </c>
      <c r="H7" t="s">
        <v>822</v>
      </c>
      <c r="I7" s="9">
        <f>1/AVERAGE(_xlfn._xlws.FILTER(UV_Data,UV_Include))</f>
        <v>1.4445662502355797E-2</v>
      </c>
      <c r="K7" s="9"/>
      <c r="M7" s="9"/>
      <c r="N7" s="40" cm="1">
        <f t="array" ref="N7">NLL_Exponential(UV_Data,$I$7,UV_Include)</f>
        <v>15334.993249067882</v>
      </c>
      <c r="O7" s="10">
        <v>1</v>
      </c>
      <c r="P7" s="9" cm="1">
        <f t="array" ref="P7">GoF_AIC($N$7,$O$7)</f>
        <v>30671.986498135764</v>
      </c>
      <c r="Q7" s="9" cm="1">
        <f t="array" ref="Q7">GoF_BIC($N$7,$O$7,UV_n)</f>
        <v>30677.968573010847</v>
      </c>
      <c r="R7" s="17" cm="1">
        <f t="array" ref="R7">GoF_Anderson_Darling(UV_Data,_xlfn.EXPON.DIST(UV_Data,$I$7,TRUE),UV_Include)</f>
        <v>1006.1988634823924</v>
      </c>
      <c r="S7" s="22" cm="1">
        <f t="array" ref="S7">GoF_Kolmogorov_Smirnov(UV_Data,_xlfn.EXPON.DIST(UV_Data,$I$7,TRUE),UV_Include)</f>
        <v>0.47794847104865268</v>
      </c>
      <c r="U7" s="9">
        <v>44.407692307692301</v>
      </c>
      <c r="V7" s="9">
        <v>48.461538461538453</v>
      </c>
      <c r="W7" s="10">
        <v>76</v>
      </c>
      <c r="X7" s="17">
        <v>1.0040355986001379E-2</v>
      </c>
      <c r="Y7" s="17">
        <v>7.6747416512020442E-3</v>
      </c>
      <c r="Z7" s="17">
        <v>2.9946857590017917E-2</v>
      </c>
      <c r="AA7" s="17">
        <f ca="1"/>
        <v>1.2714436166224799E-2</v>
      </c>
      <c r="AB7" s="17">
        <f ca="1"/>
        <v>8.5088299693925357E-3</v>
      </c>
      <c r="AC7" s="17">
        <v>4.25588048759655E-2</v>
      </c>
      <c r="AD7" s="17">
        <f ca="1"/>
        <v>1.6025894537682762E-2</v>
      </c>
      <c r="AE7" s="17">
        <v>1.4521290689172954E-2</v>
      </c>
      <c r="AG7" s="9">
        <v>40.882608695652166</v>
      </c>
      <c r="AH7" s="9">
        <v>43.173913043478251</v>
      </c>
      <c r="AI7" s="10">
        <v>4</v>
      </c>
      <c r="AJ7" s="17">
        <v>1.6552630813993351E-3</v>
      </c>
      <c r="AK7" s="17">
        <v>6.2085332778785652E-4</v>
      </c>
      <c r="AL7" s="17">
        <v>1.8037176923422993E-2</v>
      </c>
      <c r="AM7" s="17">
        <f ca="1"/>
        <v>3.2098497813329288E-3</v>
      </c>
      <c r="AN7" s="17">
        <f ca="1"/>
        <v>9.0411606166277249E-4</v>
      </c>
      <c r="AO7" s="17">
        <v>1.3650394985506959E-2</v>
      </c>
      <c r="AP7" s="17">
        <f ca="1"/>
        <v>2.1808140150070994E-3</v>
      </c>
      <c r="AQ7" s="17">
        <v>1.9196990023503044E-3</v>
      </c>
      <c r="AS7" s="9">
        <v>39.813333333333333</v>
      </c>
      <c r="AT7" s="9">
        <v>41.57</v>
      </c>
      <c r="AU7" s="10">
        <v>2</v>
      </c>
      <c r="AV7" s="17">
        <v>8.3674361543302858E-4</v>
      </c>
      <c r="AW7" s="17">
        <v>2.2823421941909841E-4</v>
      </c>
      <c r="AX7" s="17">
        <v>1.4097831883162326E-2</v>
      </c>
      <c r="AY7" s="17">
        <f ca="1"/>
        <v>1.8937071880787675E-3</v>
      </c>
      <c r="AZ7" s="17">
        <f ca="1"/>
        <v>3.7684625194637556E-4</v>
      </c>
      <c r="BA7" s="17">
        <v>8.0456595484885741E-3</v>
      </c>
      <c r="BB7" s="17">
        <f ca="1"/>
        <v>8.4333960865155605E-4</v>
      </c>
      <c r="BC7" s="17">
        <v>7.3324162918561337E-4</v>
      </c>
      <c r="BE7" s="17">
        <v>8.5382513661202183E-4</v>
      </c>
      <c r="BF7" s="9">
        <v>41</v>
      </c>
      <c r="BG7" s="9">
        <v>39.349849874195414</v>
      </c>
      <c r="BH7" s="9">
        <v>43.195424799434171</v>
      </c>
      <c r="BI7" s="9">
        <v>5.9131234221489762E-2</v>
      </c>
      <c r="BJ7" s="9">
        <f ca="1"/>
        <v>33.619466376558947</v>
      </c>
      <c r="BK7" s="9">
        <f ca="1"/>
        <v>42.199355070169609</v>
      </c>
      <c r="BL7" s="9">
        <v>37.53456588956616</v>
      </c>
      <c r="BM7" s="9">
        <f ca="1"/>
        <v>41.215297597931318</v>
      </c>
      <c r="BN7" s="9">
        <v>41.419370473556505</v>
      </c>
      <c r="BP7" s="37" t="s">
        <v>995</v>
      </c>
      <c r="BQ7" s="9" cm="1">
        <f t="array" ref="BQ7">IFERROR(_xlfn.LET(_xlpm.x,_xlfn._xlws.SORT(_xlfn._xlws.FILTER(UV_Data,UV_Include)),_xlpm.n,ROWS(_xlpm.x),_xlpm.p,(_xlfn.SEQUENCE(_xlpm.n)-0.5)/_xlpm.n,SLOPE(LN(-LN(1-_xlpm.p)),LN(_xlpm.x))),2)</f>
        <v>8.6165342117552211</v>
      </c>
      <c r="BR7" s="13">
        <f ca="1">$BQ$9</f>
        <v>9.2107779504969614</v>
      </c>
      <c r="BU7" s="37" t="s">
        <v>995</v>
      </c>
      <c r="BV7" s="9" cm="1">
        <f t="array" ref="BV7">IFERROR(_xlfn.LET(_xlpm.x,_xlfn._xlws.FILTER(UV_Data,UV_Include),_xlpm.s,LN(AVERAGE(_xlpm.x))-AVERAGE(LN(_xlpm.x)),IF(_xlpm.s&lt;=0,1,(3-_xlpm.s+SQRT((_xlpm.s-3)^2+24*_xlpm.s))/(12*_xlpm.s))),1)</f>
        <v>48.632409420491811</v>
      </c>
      <c r="BW7" s="13">
        <f ca="1">$BV$9</f>
        <v>47.514422997032234</v>
      </c>
      <c r="BZ7" s="37" t="s">
        <v>1060</v>
      </c>
      <c r="CA7" s="40">
        <f ca="1">IFERROR(MIN(UV_BETA_S1_NLL),"—")</f>
        <v>10730.432202126358</v>
      </c>
      <c r="CC7" s="40">
        <f ca="1">IFERROR(MIN(UV_BETA_S2_NLL),"—")</f>
        <v>10674.220811500956</v>
      </c>
      <c r="CD7" s="33"/>
    </row>
    <row r="8" spans="1:83" x14ac:dyDescent="0.25">
      <c r="A8" s="6">
        <v>59.2</v>
      </c>
      <c r="B8" s="7" t="b">
        <v>1</v>
      </c>
      <c r="D8" s="37" t="s">
        <v>789</v>
      </c>
      <c r="E8" s="13">
        <f>_xlfn.VAR.S(_xlfn._xlws.FILTER(UV_Data,UV_Include))</f>
        <v>90.704051925633692</v>
      </c>
      <c r="G8" s="37" t="s">
        <v>803</v>
      </c>
      <c r="H8" t="s">
        <v>823</v>
      </c>
      <c r="I8" s="9">
        <f ca="1">$BR$9</f>
        <v>9.0787237863321302</v>
      </c>
      <c r="J8" t="s">
        <v>824</v>
      </c>
      <c r="K8" s="9">
        <f ca="1">$BR$10</f>
        <v>73.21041294443738</v>
      </c>
      <c r="M8" s="9"/>
      <c r="N8" s="40" cm="1">
        <f t="array" aca="1" ref="N8" ca="1">NLL_Weibull(UV_Data,$I$8,$K$8,UV_Include)</f>
        <v>10608.044762457095</v>
      </c>
      <c r="O8" s="10">
        <v>2</v>
      </c>
      <c r="P8" s="9" cm="1">
        <f t="array" aca="1" ref="P8" ca="1">GoF_AIC($N$8,$O$8)</f>
        <v>21220.08952491419</v>
      </c>
      <c r="Q8" s="9" cm="1">
        <f t="array" aca="1" ref="Q8" ca="1">GoF_BIC($N$8,$O$8,UV_n)</f>
        <v>21232.053674664352</v>
      </c>
      <c r="R8" s="17" cm="1">
        <f t="array" aca="1" ref="R8" ca="1">GoF_Anderson_Darling(UV_Data,_xlfn.WEIBULL.DIST(UV_Data,$I$8,$K$8,TRUE),UV_Include)</f>
        <v>19.896944406558305</v>
      </c>
      <c r="S8" s="22" cm="1">
        <f t="array" aca="1" ref="S8" ca="1">GoF_Kolmogorov_Smirnov(UV_Data,_xlfn.WEIBULL.DIST(UV_Data,$I$8,$K$8,TRUE),UV_Include)</f>
        <v>8.631616477979337E-2</v>
      </c>
      <c r="U8" s="9">
        <v>48.461538461538453</v>
      </c>
      <c r="V8" s="9">
        <v>52.515384615384605</v>
      </c>
      <c r="W8" s="10">
        <v>118</v>
      </c>
      <c r="X8" s="17">
        <v>2.5049709025487005E-2</v>
      </c>
      <c r="Y8" s="17">
        <v>2.6004967809873387E-2</v>
      </c>
      <c r="Z8" s="17">
        <v>2.8243515849979972E-2</v>
      </c>
      <c r="AA8" s="17">
        <f ca="1"/>
        <v>2.4459708697985711E-2</v>
      </c>
      <c r="AB8" s="17">
        <f ca="1"/>
        <v>2.5783624202631826E-2</v>
      </c>
      <c r="AC8" s="17">
        <v>5.9494262446982388E-2</v>
      </c>
      <c r="AD8" s="17">
        <f ca="1"/>
        <v>3.4916427098637307E-2</v>
      </c>
      <c r="AE8" s="17">
        <v>3.2239839691540664E-2</v>
      </c>
      <c r="AG8" s="9">
        <v>43.173913043478251</v>
      </c>
      <c r="AH8" s="9">
        <v>45.465217391304336</v>
      </c>
      <c r="AI8" s="10">
        <v>20</v>
      </c>
      <c r="AJ8" s="17">
        <v>3.186418754949787E-3</v>
      </c>
      <c r="AK8" s="17">
        <v>1.8026344084315421E-3</v>
      </c>
      <c r="AL8" s="17">
        <v>1.7449929408068665E-2</v>
      </c>
      <c r="AM8" s="17">
        <f ca="1"/>
        <v>4.9050758564922296E-3</v>
      </c>
      <c r="AN8" s="17">
        <f ca="1"/>
        <v>2.2412890573369352E-3</v>
      </c>
      <c r="AO8" s="17">
        <v>1.9060777460935794E-2</v>
      </c>
      <c r="AP8" s="17">
        <f ca="1"/>
        <v>5.0448881422481846E-3</v>
      </c>
      <c r="AQ8" s="17">
        <v>4.5119385194033615E-3</v>
      </c>
      <c r="AS8" s="9">
        <v>41.57</v>
      </c>
      <c r="AT8" s="9">
        <v>43.326666666666668</v>
      </c>
      <c r="AU8" s="10">
        <v>3</v>
      </c>
      <c r="AV8" s="17">
        <v>1.4273881898160688E-3</v>
      </c>
      <c r="AW8" s="17">
        <v>5.7608086337287881E-4</v>
      </c>
      <c r="AX8" s="17">
        <v>1.3744583299098223E-2</v>
      </c>
      <c r="AY8" s="17">
        <f ca="1"/>
        <v>2.6573507176025409E-3</v>
      </c>
      <c r="AZ8" s="17">
        <f ca="1"/>
        <v>8.1605745428400486E-4</v>
      </c>
      <c r="BA8" s="17">
        <v>1.1225762136823979E-2</v>
      </c>
      <c r="BB8" s="17">
        <f ca="1"/>
        <v>1.9787290897826043E-3</v>
      </c>
      <c r="BC8" s="17">
        <v>1.7465808159371544E-3</v>
      </c>
      <c r="BE8" s="17">
        <v>1.1953551912568306E-3</v>
      </c>
      <c r="BF8" s="9">
        <v>41.5</v>
      </c>
      <c r="BG8" s="9">
        <v>40.302454569950356</v>
      </c>
      <c r="BH8" s="9">
        <v>43.835502109722896</v>
      </c>
      <c r="BI8" s="9">
        <v>8.2797877766188605E-2</v>
      </c>
      <c r="BJ8" s="9">
        <f ca="1"/>
        <v>34.88949230916235</v>
      </c>
      <c r="BK8" s="9">
        <f ca="1"/>
        <v>42.913386638288635</v>
      </c>
      <c r="BL8" s="9">
        <v>37.770413540947224</v>
      </c>
      <c r="BM8" s="9">
        <f ca="1"/>
        <v>41.696970951340418</v>
      </c>
      <c r="BN8" s="9">
        <v>41.91501888567803</v>
      </c>
      <c r="BP8" s="37" t="s">
        <v>1060</v>
      </c>
      <c r="BQ8" s="40">
        <f ca="1">IFERROR(MIN(UV_WB_S1),"—")</f>
        <v>10608.714924949096</v>
      </c>
      <c r="BR8" s="24">
        <f ca="1">IFERROR(MIN(UV_WB_S2),"—")</f>
        <v>10608.044762457095</v>
      </c>
      <c r="BU8" s="37" t="s">
        <v>1060</v>
      </c>
      <c r="BV8" s="40">
        <f ca="1">IFERROR(MIN(UV_GAMMA_S1),"—")</f>
        <v>10855.25150132586</v>
      </c>
      <c r="BW8" s="24">
        <f ca="1">IFERROR(MIN(UV_GAMMA_S2),"—")</f>
        <v>10854.857283656427</v>
      </c>
      <c r="BZ8" s="39" t="s">
        <v>1076</v>
      </c>
      <c r="CA8" s="19" cm="1">
        <f t="array" aca="1" ref="CA8:CB8" ca="1">IFERROR(Min_NLL_Params(_xlfn.HSTACK(UV_BETA_S1_Alpha,UV_BETA_S1_Beta),UV_BETA_S1_NLL),"—")</f>
        <v>4.0307692307692298</v>
      </c>
      <c r="CB8" s="19">
        <f ca="1"/>
        <v>2.7538461538461538</v>
      </c>
      <c r="CC8" s="43" cm="1">
        <f t="array" aca="1" ref="CC8:CD8" ca="1">IFERROR(Min_NLL_Params(_xlfn.HSTACK(UV_BETA_S2_Alpha,UV_BETA_S2_Beta),UV_BETA_S2_NLL),"—")</f>
        <v>3.7434615384615375</v>
      </c>
      <c r="CD8" s="44">
        <f ca="1"/>
        <v>2.2750000000000004</v>
      </c>
    </row>
    <row r="9" spans="1:83" x14ac:dyDescent="0.25">
      <c r="A9" s="6">
        <v>58.8</v>
      </c>
      <c r="B9" s="7" t="b">
        <v>1</v>
      </c>
      <c r="D9" s="37" t="s">
        <v>790</v>
      </c>
      <c r="E9" s="13">
        <f>MIN(_xlfn._xlws.FILTER(UV_Data,UV_Include))</f>
        <v>36.299999999999997</v>
      </c>
      <c r="G9" s="37" t="s">
        <v>804</v>
      </c>
      <c r="H9" t="s">
        <v>823</v>
      </c>
      <c r="I9" s="9">
        <f ca="1">$BW$9</f>
        <v>48.557876992261178</v>
      </c>
      <c r="J9" t="s">
        <v>825</v>
      </c>
      <c r="K9" s="9">
        <f ca="1">$BW$10</f>
        <v>0.70145070286111255</v>
      </c>
      <c r="M9" s="9"/>
      <c r="N9" s="40" cm="1">
        <f t="array" aca="1" ref="N9" ca="1">NLL_Gamma(UV_Data,$I$9,$K$9,UV_Include)</f>
        <v>10854.857283656427</v>
      </c>
      <c r="O9" s="10">
        <v>2</v>
      </c>
      <c r="P9" s="9" cm="1">
        <f t="array" aca="1" ref="P9" ca="1">GoF_AIC($N$9,$O$9)</f>
        <v>21713.714567312854</v>
      </c>
      <c r="Q9" s="9" cm="1">
        <f t="array" aca="1" ref="Q9" ca="1">GoF_BIC($N$9,$O$9,UV_n)</f>
        <v>21725.678717063016</v>
      </c>
      <c r="R9" s="17" cm="1">
        <f t="array" aca="1" ref="R9" ca="1">GoF_Anderson_Darling(UV_Data,_xlfn.GAMMA.DIST(UV_Data,$I$9,1/$K$9,TRUE),UV_Include)</f>
        <v>67.886085193090821</v>
      </c>
      <c r="S9" s="22" cm="1">
        <f t="array" aca="1" ref="S9" ca="1">GoF_Kolmogorov_Smirnov(UV_Data,_xlfn.GAMMA.DIST(UV_Data,$I$9,1/$K$9,TRUE),UV_Include)</f>
        <v>0.14226395385261315</v>
      </c>
      <c r="U9" s="9">
        <v>52.515384615384605</v>
      </c>
      <c r="V9" s="9">
        <v>56.569230769230757</v>
      </c>
      <c r="W9" s="10">
        <v>170</v>
      </c>
      <c r="X9" s="17">
        <v>5.2277157235626343E-2</v>
      </c>
      <c r="Y9" s="17">
        <v>6.1059278432623681E-2</v>
      </c>
      <c r="Z9" s="17">
        <v>2.6637058167797711E-2</v>
      </c>
      <c r="AA9" s="17">
        <f ca="1"/>
        <v>4.3928054491226477E-2</v>
      </c>
      <c r="AB9" s="17">
        <f ca="1"/>
        <v>5.8071246449170347E-2</v>
      </c>
      <c r="AC9" s="17">
        <v>7.6429720017999303E-2</v>
      </c>
      <c r="AD9" s="17">
        <f ca="1"/>
        <v>5.9944138183820432E-2</v>
      </c>
      <c r="AE9" s="17">
        <v>5.626568726616623E-2</v>
      </c>
      <c r="AG9" s="9">
        <v>45.465217391304336</v>
      </c>
      <c r="AH9" s="9">
        <v>47.75652173913042</v>
      </c>
      <c r="AI9" s="10">
        <v>41</v>
      </c>
      <c r="AJ9" s="17">
        <v>5.7905493900548494E-3</v>
      </c>
      <c r="AK9" s="17">
        <v>4.4116430755240538E-3</v>
      </c>
      <c r="AL9" s="17">
        <v>1.6881801272967067E-2</v>
      </c>
      <c r="AM9" s="17">
        <f ca="1"/>
        <v>7.3205845273701213E-3</v>
      </c>
      <c r="AN9" s="17">
        <f ca="1"/>
        <v>4.9025028344904086E-3</v>
      </c>
      <c r="AO9" s="17">
        <v>2.4471159936364617E-2</v>
      </c>
      <c r="AP9" s="17">
        <f ca="1"/>
        <v>9.3122332042198178E-3</v>
      </c>
      <c r="AQ9" s="17">
        <v>8.4372212463441638E-3</v>
      </c>
      <c r="AS9" s="9">
        <v>43.326666666666668</v>
      </c>
      <c r="AT9" s="9">
        <v>45.083333333333336</v>
      </c>
      <c r="AU9" s="10">
        <v>12</v>
      </c>
      <c r="AV9" s="17">
        <v>2.3537361416350738E-3</v>
      </c>
      <c r="AW9" s="17">
        <v>1.2978835382690427E-3</v>
      </c>
      <c r="AX9" s="17">
        <v>1.3400186045024243E-2</v>
      </c>
      <c r="AY9" s="17">
        <f ca="1"/>
        <v>3.6744830476562323E-3</v>
      </c>
      <c r="AZ9" s="17">
        <f ca="1"/>
        <v>1.6303111040368887E-3</v>
      </c>
      <c r="BA9" s="17">
        <v>1.4405864725159381E-2</v>
      </c>
      <c r="BB9" s="17">
        <f ca="1"/>
        <v>3.7140628223273462E-3</v>
      </c>
      <c r="BC9" s="17">
        <v>3.318319135634839E-3</v>
      </c>
      <c r="BE9" s="17">
        <v>1.5368852459016393E-3</v>
      </c>
      <c r="BF9" s="9">
        <v>42.3</v>
      </c>
      <c r="BG9" s="9">
        <v>41.0317842224283</v>
      </c>
      <c r="BH9" s="9">
        <v>44.331959010848585</v>
      </c>
      <c r="BI9" s="9">
        <v>0.10647261523839377</v>
      </c>
      <c r="BJ9" s="9">
        <f ca="1"/>
        <v>35.869459599615212</v>
      </c>
      <c r="BK9" s="9">
        <f ca="1"/>
        <v>43.465693369891532</v>
      </c>
      <c r="BL9" s="9">
        <v>37.974348420512008</v>
      </c>
      <c r="BM9" s="9">
        <f ca="1"/>
        <v>42.0880595697544</v>
      </c>
      <c r="BN9" s="9">
        <v>42.317072757750395</v>
      </c>
      <c r="BP9" s="37" t="s">
        <v>1061</v>
      </c>
      <c r="BQ9" s="9" cm="1">
        <f t="array" aca="1" ref="BQ9" ca="1">IFERROR(Min_NLL_Params(UV_WB_S1_Axis,UV_WB_S1),"—")</f>
        <v>9.2107779504969614</v>
      </c>
      <c r="BR9" s="13" cm="1">
        <f t="array" aca="1" ref="BR9" ca="1">IFERROR(Min_NLL_Params(UV_WB_S2_Axis,UV_WB_S2),"—")</f>
        <v>9.0787237863321302</v>
      </c>
      <c r="BU9" s="37" t="s">
        <v>1064</v>
      </c>
      <c r="BV9" s="9" cm="1">
        <f t="array" aca="1" ref="BV9" ca="1">IFERROR(Min_NLL_Params(UV_GAMMA_S1_Axis,UV_GAMMA_S1),"—")</f>
        <v>47.514422997032234</v>
      </c>
      <c r="BW9" s="13" cm="1">
        <f t="array" aca="1" ref="BW9" ca="1">IFERROR(Min_NLL_Params(UV_GAMMA_S2_Axis,UV_GAMMA_S2),"—")</f>
        <v>48.557876992261178</v>
      </c>
    </row>
    <row r="10" spans="1:83" x14ac:dyDescent="0.25">
      <c r="A10" s="6">
        <v>58.6</v>
      </c>
      <c r="B10" s="7" t="b">
        <v>1</v>
      </c>
      <c r="D10" s="37" t="s">
        <v>791</v>
      </c>
      <c r="E10" s="13">
        <f>MAX(_xlfn._xlws.FILTER(UV_Data,UV_Include))</f>
        <v>89</v>
      </c>
      <c r="G10" s="37" t="s">
        <v>805</v>
      </c>
      <c r="H10" t="s">
        <v>790</v>
      </c>
      <c r="I10" s="9">
        <f>_xlfn.LET(_xlpm.d,_xlfn._xlws.FILTER(UV_Data,UV_Include),MIN(_xlpm.d)-(MAX(_xlpm.d)-MIN(_xlpm.d))*0.001)</f>
        <v>36.247299999999996</v>
      </c>
      <c r="J10" t="s">
        <v>787</v>
      </c>
      <c r="K10" s="9">
        <f>IFERROR(_xlfn.MODE.SNGL(_xlfn._xlws.FILTER(UV_Data,UV_Include)),MEDIAN(_xlfn._xlws.FILTER(UV_Data,UV_Include)))</f>
        <v>73</v>
      </c>
      <c r="L10" t="s">
        <v>791</v>
      </c>
      <c r="M10" s="9">
        <f>_xlfn.LET(_xlpm.d,_xlfn._xlws.FILTER(UV_Data,UV_Include),MAX(_xlpm.d)+(MAX(_xlpm.d)-MIN(_xlpm.d))*0.001)</f>
        <v>89.052700000000002</v>
      </c>
      <c r="N10" s="40" cm="1">
        <f t="array" ref="N10">NLL_Triangular(UV_Data,$I$10,$K$10,$M$10,UV_Include)</f>
        <v>10740.37156749701</v>
      </c>
      <c r="O10" s="10">
        <v>3</v>
      </c>
      <c r="P10" s="9" cm="1">
        <f t="array" ref="P10">GoF_AIC($N$10,$O$10)</f>
        <v>21486.74313499402</v>
      </c>
      <c r="Q10" s="9" cm="1">
        <f t="array" ref="Q10">GoF_BIC($N$10,$O$10,UV_n)</f>
        <v>21504.689359619264</v>
      </c>
      <c r="R10" s="17" cm="1">
        <f t="array" ref="R10">GoF_Anderson_Darling(UV_Data,IFERROR(IF(UV_Data&lt;$I$10,0,IF(UV_Data&lt;$K$10,(UV_Data-$I$10)^2/(($M$10-$I$10)*($K$10-$I$10)+1E-30),IF(UV_Data&lt;=$M$10,1-(($M$10-UV_Data)^2/(($M$10-$I$10)*($M$10-$K$10)+1E-30)),1))),0.5),UV_Include)</f>
        <v>140.14557892634139</v>
      </c>
      <c r="S10" s="22" cm="1">
        <f t="array" ref="S10">GoF_Kolmogorov_Smirnov(UV_Data,IFERROR(IF(UV_Data&lt;$I$10,0,IF(UV_Data&lt;$K$10,(UV_Data-$I$10)^2/(($M$10-$I$10)*($K$10-$I$10)+1E-30),IF(UV_Data&lt;=$M$10,1-(($M$10-UV_Data)^2/(($M$10-$I$10)*($M$10-$K$10)+1E-30)),1))),0.5),UV_Include)</f>
        <v>0.175592609853363</v>
      </c>
      <c r="U10" s="9">
        <v>56.569230769230757</v>
      </c>
      <c r="V10" s="9">
        <v>60.623076923076908</v>
      </c>
      <c r="W10" s="10">
        <v>218</v>
      </c>
      <c r="X10" s="17">
        <v>9.1262432982295708E-2</v>
      </c>
      <c r="Y10" s="17">
        <v>0.10634196686706426</v>
      </c>
      <c r="Z10" s="17">
        <v>2.5121973893174054E-2</v>
      </c>
      <c r="AA10" s="17">
        <f ca="1"/>
        <v>7.3296123022778353E-2</v>
      </c>
      <c r="AB10" s="17">
        <f ca="1"/>
        <v>0.10125485159512929</v>
      </c>
      <c r="AC10" s="17">
        <v>9.3365177589016246E-2</v>
      </c>
      <c r="AD10" s="17">
        <f ca="1"/>
        <v>8.8285095179250692E-2</v>
      </c>
      <c r="AE10" s="17">
        <v>8.4148125895753212E-2</v>
      </c>
      <c r="AG10" s="9">
        <v>47.75652173913042</v>
      </c>
      <c r="AH10" s="9">
        <v>50.047826086956505</v>
      </c>
      <c r="AI10" s="10">
        <v>60</v>
      </c>
      <c r="AJ10" s="17">
        <v>9.9338637203018939E-3</v>
      </c>
      <c r="AK10" s="17">
        <v>9.297061917419705E-3</v>
      </c>
      <c r="AL10" s="17">
        <v>1.6332170036640836E-2</v>
      </c>
      <c r="AM10" s="17">
        <f ca="1"/>
        <v>1.0682901571270248E-2</v>
      </c>
      <c r="AN10" s="17">
        <f ca="1"/>
        <v>9.5740721645660321E-3</v>
      </c>
      <c r="AO10" s="17">
        <v>2.9881542411793471E-2</v>
      </c>
      <c r="AP10" s="17">
        <f ca="1"/>
        <v>1.496692242013168E-2</v>
      </c>
      <c r="AQ10" s="17">
        <v>1.3713815066294564E-2</v>
      </c>
      <c r="AS10" s="9">
        <v>45.083333333333336</v>
      </c>
      <c r="AT10" s="9">
        <v>46.84</v>
      </c>
      <c r="AU10" s="10">
        <v>35</v>
      </c>
      <c r="AV10" s="17">
        <v>3.7517985204268793E-3</v>
      </c>
      <c r="AW10" s="17">
        <v>2.6403475163293819E-3</v>
      </c>
      <c r="AX10" s="17">
        <v>1.306441833366051E-2</v>
      </c>
      <c r="AY10" s="17">
        <f ca="1"/>
        <v>5.0106153615132095E-3</v>
      </c>
      <c r="AZ10" s="17">
        <f ca="1"/>
        <v>3.0234664218611275E-3</v>
      </c>
      <c r="BA10" s="17">
        <v>1.7585967313494787E-2</v>
      </c>
      <c r="BB10" s="17">
        <f ca="1"/>
        <v>6.0836495667693771E-3</v>
      </c>
      <c r="BC10" s="17">
        <v>5.4917652636835863E-3</v>
      </c>
      <c r="BE10" s="17">
        <v>1.878415300546448E-3</v>
      </c>
      <c r="BF10" s="9">
        <v>43.1</v>
      </c>
      <c r="BG10" s="9">
        <v>41.625817161110888</v>
      </c>
      <c r="BH10" s="9">
        <v>44.740470916542257</v>
      </c>
      <c r="BI10" s="9">
        <v>0.13015545217618615</v>
      </c>
      <c r="BJ10" s="9">
        <f ca="1"/>
        <v>36.671814606062838</v>
      </c>
      <c r="BK10" s="9">
        <f ca="1"/>
        <v>43.919166911078797</v>
      </c>
      <c r="BL10" s="9">
        <v>38.156623868538084</v>
      </c>
      <c r="BM10" s="9">
        <f ca="1"/>
        <v>42.42117593155789</v>
      </c>
      <c r="BN10" s="9">
        <v>42.659275503007621</v>
      </c>
      <c r="BP10" s="39" t="s">
        <v>1062</v>
      </c>
      <c r="BQ10" s="19" cm="1">
        <f t="array" aca="1" ref="BQ10" ca="1">IFERROR(((AVERAGE(_xlfn._xlws.FILTER(UV_Data,UV_Include)^$BQ$9))^(1/$BQ$9)),"—")</f>
        <v>73.257444956208843</v>
      </c>
      <c r="BR10" s="26" cm="1">
        <f t="array" aca="1" ref="BR10" ca="1">IFERROR(((AVERAGE(_xlfn._xlws.FILTER(UV_Data,UV_Include)^$BR$9))^(1/$BR$9)),"—")</f>
        <v>73.21041294443738</v>
      </c>
      <c r="BU10" s="39" t="s">
        <v>1065</v>
      </c>
      <c r="BV10" s="19">
        <f ca="1">IFERROR(($BV$9/AVERAGE(_xlfn._xlws.FILTER(UV_Data,UV_Include))),"—")</f>
        <v>0.68637731860930051</v>
      </c>
      <c r="BW10" s="26">
        <f ca="1">IFERROR(($BW$9/AVERAGE(_xlfn._xlws.FILTER(UV_Data,UV_Include))),"—")</f>
        <v>0.70145070286111255</v>
      </c>
    </row>
    <row r="11" spans="1:83" x14ac:dyDescent="0.25">
      <c r="A11" s="6">
        <v>58.1</v>
      </c>
      <c r="B11" s="7" t="b">
        <v>1</v>
      </c>
      <c r="D11" s="37" t="s">
        <v>792</v>
      </c>
      <c r="E11" s="13">
        <f>_xlfn.LET(_xlpm.d,_xlfn._xlws.FILTER(UV_Data,UV_Include),MAX(_xlpm.d)-MIN(_xlpm.d))</f>
        <v>52.7</v>
      </c>
      <c r="G11" s="37" t="s">
        <v>806</v>
      </c>
      <c r="H11" t="s">
        <v>826</v>
      </c>
      <c r="I11" s="9">
        <f ca="1">$CC$8</f>
        <v>3.7434615384615375</v>
      </c>
      <c r="J11" t="s">
        <v>827</v>
      </c>
      <c r="K11" s="9">
        <f ca="1">$CD$8</f>
        <v>2.2750000000000004</v>
      </c>
      <c r="M11" s="9"/>
      <c r="N11" s="40" cm="1">
        <f t="array" aca="1" ref="N11" ca="1">IFERROR(_xlfn.LET(_xlpm.d,_xlfn._xlws.FILTER(UV_Data,UV_Include),_xlpm.range_,MAX(_xlpm.d)-MIN(_xlpm.d),_xlpm.pad,_xlpm.range_*0.001,_xlpm.scale_,_xlpm.range_+2*_xlpm.pad,_xlpm.z,(_xlpm.d-MIN(_xlpm.d)+_xlpm.pad)/_xlpm.scale_,NLL_Beta(_xlpm.z,$I$11,$K$11)+COUNT(_xlpm.d)*LN(_xlpm.scale_)),1000000000000000)</f>
        <v>10674.220811500956</v>
      </c>
      <c r="O11" s="10">
        <v>2</v>
      </c>
      <c r="P11" s="9" cm="1">
        <f t="array" aca="1" ref="P11" ca="1">GoF_AIC($N$11,$O$11)</f>
        <v>21352.441623001912</v>
      </c>
      <c r="Q11" s="9" cm="1">
        <f t="array" aca="1" ref="Q11" ca="1">GoF_BIC($N$11,$O$11,UV_n)</f>
        <v>21364.405772752074</v>
      </c>
      <c r="R11" s="17" cm="1">
        <f t="array" aca="1" ref="R11" ca="1">GoF_Anderson_Darling(UV_Data,_xlfn.LET(_xlpm.d,UV_Data,_xlpm.mn,MIN(_xlfn._xlws.FILTER(_xlpm.d,UV_Include)),_xlpm.range_,MAX(_xlfn._xlws.FILTER(_xlpm.d,UV_Include))-_xlpm.mn,_xlpm.pad,MAX(_xlpm.range_*0.001,1E-30),_xlpm.scale_,_xlpm.range_+2*_xlpm.pad,_xlpm.z,(_xlpm.d-_xlpm.mn+_xlpm.pad)/_xlpm.scale_,IFERROR(_xlfn.BETA.DIST(_xlpm.z,$I$11,$K$11,TRUE),0.5)),UV_Include)</f>
        <v>27.401200642652839</v>
      </c>
      <c r="S11" s="22" cm="1">
        <f t="array" aca="1" ref="S11" ca="1">GoF_Kolmogorov_Smirnov(UV_Data,_xlfn.LET(_xlpm.d,UV_Data,_xlpm.mn,MIN(_xlfn._xlws.FILTER(_xlpm.d,UV_Include)),_xlpm.range_,MAX(_xlfn._xlws.FILTER(_xlpm.d,UV_Include))-_xlpm.mn,_xlpm.pad,MAX(_xlpm.range_*0.001,1E-30),_xlpm.scale_,_xlpm.range_+2*_xlpm.pad,_xlpm.z,(_xlpm.d-_xlpm.mn+_xlpm.pad)/_xlpm.scale_,IFERROR(_xlfn.BETA.DIST(_xlpm.z,$I$11,$K$11,TRUE),0.5)),UV_Include)</f>
        <v>9.6292112149586218E-2</v>
      </c>
      <c r="U11" s="9">
        <v>60.623076923076908</v>
      </c>
      <c r="V11" s="9">
        <v>64.67692307692306</v>
      </c>
      <c r="W11" s="10">
        <v>237</v>
      </c>
      <c r="X11" s="17">
        <v>0.13327680461599717</v>
      </c>
      <c r="Y11" s="17">
        <v>0.14487140873136675</v>
      </c>
      <c r="Z11" s="17">
        <v>2.3693065815064029E-2</v>
      </c>
      <c r="AA11" s="17">
        <f ca="1"/>
        <v>0.11215614699065024</v>
      </c>
      <c r="AB11" s="17">
        <f ca="1"/>
        <v>0.14126285550064244</v>
      </c>
      <c r="AC11" s="17">
        <v>0.11030063516003313</v>
      </c>
      <c r="AD11" s="17">
        <f ca="1"/>
        <v>0.11606629267689486</v>
      </c>
      <c r="AE11" s="17">
        <v>0.11230959091232573</v>
      </c>
      <c r="AG11" s="9">
        <v>50.047826086956505</v>
      </c>
      <c r="AH11" s="9">
        <v>52.339130434782589</v>
      </c>
      <c r="AI11" s="10">
        <v>68</v>
      </c>
      <c r="AJ11" s="17">
        <v>1.6087868282984863E-2</v>
      </c>
      <c r="AK11" s="17">
        <v>1.7178716958583366E-2</v>
      </c>
      <c r="AL11" s="17">
        <v>1.5800433484125853E-2</v>
      </c>
      <c r="AM11" s="17">
        <f ca="1"/>
        <v>1.5251900179384815E-2</v>
      </c>
      <c r="AN11" s="17">
        <f ca="1"/>
        <v>1.6864064434879783E-2</v>
      </c>
      <c r="AO11" s="17">
        <v>3.5291924887222298E-2</v>
      </c>
      <c r="AP11" s="17">
        <f ca="1"/>
        <v>2.1888027693954155E-2</v>
      </c>
      <c r="AQ11" s="17">
        <v>2.0259721725098243E-2</v>
      </c>
      <c r="AS11" s="9">
        <v>46.84</v>
      </c>
      <c r="AT11" s="9">
        <v>48.596666666666671</v>
      </c>
      <c r="AU11" s="10">
        <v>38</v>
      </c>
      <c r="AV11" s="17">
        <v>5.7807922207435223E-3</v>
      </c>
      <c r="AW11" s="17">
        <v>4.8993964332053981E-3</v>
      </c>
      <c r="AX11" s="17">
        <v>1.2737063935038762E-2</v>
      </c>
      <c r="AY11" s="17">
        <f ca="1"/>
        <v>6.7418923612366025E-3</v>
      </c>
      <c r="AZ11" s="17">
        <f ca="1"/>
        <v>5.2338202250412367E-3</v>
      </c>
      <c r="BA11" s="17">
        <v>2.0766069901830178E-2</v>
      </c>
      <c r="BB11" s="17">
        <f ca="1"/>
        <v>9.0881519406960272E-3</v>
      </c>
      <c r="BC11" s="17">
        <v>8.2790982898038514E-3</v>
      </c>
      <c r="BE11" s="17">
        <v>2.2199453551912567E-3</v>
      </c>
      <c r="BF11" s="9">
        <v>43.3</v>
      </c>
      <c r="BG11" s="9">
        <v>42.128673647931777</v>
      </c>
      <c r="BH11" s="9">
        <v>45.089222129343611</v>
      </c>
      <c r="BI11" s="9">
        <v>0.15384639412335566</v>
      </c>
      <c r="BJ11" s="9">
        <f ca="1"/>
        <v>37.353548746254283</v>
      </c>
      <c r="BK11" s="9">
        <f ca="1"/>
        <v>44.305589266995774</v>
      </c>
      <c r="BL11" s="9">
        <v>38.322953878455046</v>
      </c>
      <c r="BM11" s="9">
        <f ca="1"/>
        <v>42.713530777977944</v>
      </c>
      <c r="BN11" s="9">
        <v>42.959421830010612</v>
      </c>
    </row>
    <row r="12" spans="1:83" x14ac:dyDescent="0.25">
      <c r="A12" s="6">
        <v>57.5</v>
      </c>
      <c r="B12" s="7" t="b">
        <v>1</v>
      </c>
      <c r="D12" s="37" t="s">
        <v>246</v>
      </c>
      <c r="E12" s="13" cm="1">
        <f t="array" ref="E12">INDEX(Skewness(UV_Data,UV_Include),1)</f>
        <v>-0.6386047358773721</v>
      </c>
      <c r="G12" s="39" t="s">
        <v>807</v>
      </c>
      <c r="H12" s="18" t="s">
        <v>790</v>
      </c>
      <c r="I12" s="19">
        <f>_xlfn.LET(_xlpm.d,_xlfn._xlws.FILTER(UV_Data,UV_Include),MIN(_xlpm.d)-(MAX(_xlpm.d)-MIN(_xlpm.d))*0.001)</f>
        <v>36.247299999999996</v>
      </c>
      <c r="J12" s="18" t="s">
        <v>787</v>
      </c>
      <c r="K12" s="19">
        <f>IFERROR(_xlfn.MODE.SNGL(_xlfn._xlws.FILTER(UV_Data,UV_Include)),MEDIAN(_xlfn._xlws.FILTER(UV_Data,UV_Include)))</f>
        <v>73</v>
      </c>
      <c r="L12" s="18" t="s">
        <v>791</v>
      </c>
      <c r="M12" s="19">
        <f>_xlfn.LET(_xlpm.d,_xlfn._xlws.FILTER(UV_Data,UV_Include),MAX(_xlpm.d)+(MAX(_xlpm.d)-MIN(_xlpm.d))*0.001)</f>
        <v>89.052700000000002</v>
      </c>
      <c r="N12" s="20" cm="1">
        <f t="array" ref="N12">NLL_BetaPERT(UV_Data,$I$12,$K$12,$M$12,UV_Include)</f>
        <v>10677.665931320744</v>
      </c>
      <c r="O12" s="11">
        <v>3</v>
      </c>
      <c r="P12" s="19" cm="1">
        <f t="array" ref="P12">GoF_AIC($N$12,$O$12)</f>
        <v>21361.331862641488</v>
      </c>
      <c r="Q12" s="19" cm="1">
        <f t="array" ref="Q12">GoF_BIC($N$12,$O$12,UV_n)</f>
        <v>21379.278087266732</v>
      </c>
      <c r="R12" s="21" cm="1">
        <f t="array" ref="R12">GoF_Anderson_Darling(UV_Data,_xlfn.LET(_xlpm.mn,$I$12,_xlpm.md,$K$12,_xlpm.mx,$M$12,_xlpm.alpha_param,1+4*(_xlpm.md-_xlpm.mn)/(_xlpm.mx-_xlpm.mn+1E-30),_xlpm.beta_param,1+4*(_xlpm.mx-_xlpm.md)/(_xlpm.mx-_xlpm.mn+1E-30),_xlfn.BETA.DIST((UV_Data-_xlpm.mn)/(_xlpm.mx-_xlpm.mn+1E-30),_xlpm.alpha_param,_xlpm.beta_param,TRUE)),UV_Include)</f>
        <v>27.243676697578394</v>
      </c>
      <c r="S12" s="23" cm="1">
        <f t="array" ref="S12">GoF_Kolmogorov_Smirnov(UV_Data,_xlfn.LET(_xlpm.mn,$I$12,_xlpm.md,$K$12,_xlpm.mx,$M$12,_xlpm.alpha_param,1+4*(_xlpm.md-_xlpm.mn)/(_xlpm.mx-_xlpm.mn+1E-30),_xlpm.beta_param,1+4*(_xlpm.mx-_xlpm.md)/(_xlpm.mx-_xlpm.mn+1E-30),_xlfn.BETA.DIST((UV_Data-_xlpm.mn)/(_xlpm.mx-_xlpm.mn+1E-30),_xlpm.alpha_param,_xlpm.beta_param,TRUE)),UV_Include)</f>
        <v>7.7172164841113777E-2</v>
      </c>
      <c r="U12" s="9">
        <v>64.67692307692306</v>
      </c>
      <c r="V12" s="9">
        <v>68.730769230769212</v>
      </c>
      <c r="W12" s="10">
        <v>351</v>
      </c>
      <c r="X12" s="17">
        <v>0.16281993415941592</v>
      </c>
      <c r="Y12" s="17">
        <v>0.16100242684060423</v>
      </c>
      <c r="Z12" s="17">
        <v>2.2345432333622406E-2</v>
      </c>
      <c r="AA12" s="17">
        <f ca="1"/>
        <v>0.15371423494452696</v>
      </c>
      <c r="AB12" s="17">
        <f ca="1"/>
        <v>0.16201187355363883</v>
      </c>
      <c r="AC12" s="17">
        <v>0.12723609273104997</v>
      </c>
      <c r="AD12" s="17">
        <f ca="1"/>
        <v>0.13869725628480911</v>
      </c>
      <c r="AE12" s="17">
        <v>0.13631196676962831</v>
      </c>
      <c r="AG12" s="9">
        <v>52.339130434782589</v>
      </c>
      <c r="AH12" s="9">
        <v>54.630434782608674</v>
      </c>
      <c r="AI12" s="10">
        <v>93</v>
      </c>
      <c r="AJ12" s="17">
        <v>2.4595803487217231E-2</v>
      </c>
      <c r="AK12" s="17">
        <v>2.8262847750644998E-2</v>
      </c>
      <c r="AL12" s="17">
        <v>1.5286009007143164E-2</v>
      </c>
      <c r="AM12" s="17">
        <f ca="1"/>
        <v>2.1302261626892589E-2</v>
      </c>
      <c r="AN12" s="17">
        <f ca="1"/>
        <v>2.7031752601897774E-2</v>
      </c>
      <c r="AO12" s="17">
        <v>4.0702307362651124E-2</v>
      </c>
      <c r="AP12" s="17">
        <f ca="1"/>
        <v>2.9865311862496025E-2</v>
      </c>
      <c r="AQ12" s="17">
        <v>2.7905044602744261E-2</v>
      </c>
      <c r="AS12" s="9">
        <v>48.596666666666671</v>
      </c>
      <c r="AT12" s="9">
        <v>50.353333333333339</v>
      </c>
      <c r="AU12" s="10">
        <v>35</v>
      </c>
      <c r="AV12" s="17">
        <v>8.609965131299609E-3</v>
      </c>
      <c r="AW12" s="17">
        <v>8.3660747085348135E-3</v>
      </c>
      <c r="AX12" s="17">
        <v>1.2417912037251955E-2</v>
      </c>
      <c r="AY12" s="17">
        <f ca="1"/>
        <v>8.9542492961920857E-3</v>
      </c>
      <c r="AZ12" s="17">
        <f ca="1"/>
        <v>8.4986523001321004E-3</v>
      </c>
      <c r="BA12" s="17">
        <v>2.3946172490165604E-2</v>
      </c>
      <c r="BB12" s="17">
        <f ca="1"/>
        <v>1.2699162764587039E-2</v>
      </c>
      <c r="BC12" s="17">
        <v>1.1664949493637965E-2</v>
      </c>
      <c r="BE12" s="17">
        <v>2.5614754098360654E-3</v>
      </c>
      <c r="BF12" s="9">
        <v>43.5</v>
      </c>
      <c r="BG12" s="9">
        <v>42.565728570449522</v>
      </c>
      <c r="BH12" s="9">
        <v>45.394544746140596</v>
      </c>
      <c r="BI12" s="9">
        <v>0.17754544662938598</v>
      </c>
      <c r="BJ12" s="9">
        <f ca="1"/>
        <v>37.947703473990842</v>
      </c>
      <c r="BK12" s="9">
        <f ca="1"/>
        <v>44.643351266128043</v>
      </c>
      <c r="BL12" s="9">
        <v>38.476909923578944</v>
      </c>
      <c r="BM12" s="9">
        <f ca="1"/>
        <v>42.975427688540918</v>
      </c>
      <c r="BN12" s="9">
        <v>43.228158804532598</v>
      </c>
    </row>
    <row r="13" spans="1:83" x14ac:dyDescent="0.25">
      <c r="A13" s="6">
        <v>57.3</v>
      </c>
      <c r="B13" s="7" t="b">
        <v>1</v>
      </c>
      <c r="D13" s="37" t="s">
        <v>248</v>
      </c>
      <c r="E13" s="13" cm="1">
        <f t="array" ref="E13">INDEX(Kurtosis(UV_Data,UV_Include),1)</f>
        <v>-0.23447739417962499</v>
      </c>
      <c r="U13" s="9">
        <v>68.730769230769212</v>
      </c>
      <c r="V13" s="9">
        <v>72.784615384615364</v>
      </c>
      <c r="W13" s="10">
        <v>396</v>
      </c>
      <c r="X13" s="17">
        <v>0.16640076923874386</v>
      </c>
      <c r="Y13" s="17">
        <v>0.15095754585468457</v>
      </c>
      <c r="Z13" s="17">
        <v>2.1074450646190068E-2</v>
      </c>
      <c r="AA13" s="17">
        <f ca="1"/>
        <v>0.18174855662177158</v>
      </c>
      <c r="AB13" s="17">
        <f ca="1"/>
        <v>0.15621699837086933</v>
      </c>
      <c r="AC13" s="17">
        <v>0.14417155030206696</v>
      </c>
      <c r="AD13" s="17">
        <f ca="1"/>
        <v>0.15123466046362227</v>
      </c>
      <c r="AE13" s="17">
        <v>0.15115278422534406</v>
      </c>
      <c r="AG13" s="9">
        <v>54.630434782608674</v>
      </c>
      <c r="AH13" s="9">
        <v>56.921739130434759</v>
      </c>
      <c r="AI13" s="10">
        <v>109</v>
      </c>
      <c r="AJ13" s="17">
        <v>3.5498175242311372E-2</v>
      </c>
      <c r="AK13" s="17">
        <v>4.1951107893519822E-2</v>
      </c>
      <c r="AL13" s="17">
        <v>1.4788332965751438E-2</v>
      </c>
      <c r="AM13" s="17">
        <f ca="1"/>
        <v>2.908511233369708E-2</v>
      </c>
      <c r="AN13" s="17">
        <f ca="1"/>
        <v>3.9738994825558392E-2</v>
      </c>
      <c r="AO13" s="17">
        <v>4.6112689838079979E-2</v>
      </c>
      <c r="AP13" s="17">
        <f ca="1"/>
        <v>3.8611979839818636E-2</v>
      </c>
      <c r="AQ13" s="17">
        <v>3.6402088782962264E-2</v>
      </c>
      <c r="AS13" s="9">
        <v>50.353333333333339</v>
      </c>
      <c r="AT13" s="9">
        <v>52.110000000000007</v>
      </c>
      <c r="AU13" s="10">
        <v>61</v>
      </c>
      <c r="AV13" s="17">
        <v>1.2396002706863023E-2</v>
      </c>
      <c r="AW13" s="17">
        <v>1.3248896439582981E-2</v>
      </c>
      <c r="AX13" s="17">
        <v>1.2106757110697197E-2</v>
      </c>
      <c r="AY13" s="17">
        <f ca="1"/>
        <v>1.1740951547839232E-2</v>
      </c>
      <c r="AZ13" s="17">
        <f ca="1"/>
        <v>1.3002206904491376E-2</v>
      </c>
      <c r="BA13" s="17">
        <v>2.7126275078500989E-2</v>
      </c>
      <c r="BB13" s="17">
        <f ca="1"/>
        <v>1.686269431844057E-2</v>
      </c>
      <c r="BC13" s="17">
        <v>1.5609147456696275E-2</v>
      </c>
      <c r="BE13" s="17">
        <v>2.9030054644808745E-3</v>
      </c>
      <c r="BF13" s="9">
        <v>43.8</v>
      </c>
      <c r="BG13" s="9">
        <v>42.952957461502315</v>
      </c>
      <c r="BH13" s="9">
        <v>45.66678628352048</v>
      </c>
      <c r="BI13" s="9">
        <v>0.20125261524943913</v>
      </c>
      <c r="BJ13" s="9">
        <f ca="1"/>
        <v>38.475214879032023</v>
      </c>
      <c r="BK13" s="9">
        <f ca="1"/>
        <v>44.94409077060223</v>
      </c>
      <c r="BL13" s="9">
        <v>38.620901019442385</v>
      </c>
      <c r="BM13" s="9">
        <f ca="1"/>
        <v>43.213572300642269</v>
      </c>
      <c r="BN13" s="9">
        <v>43.472412289174905</v>
      </c>
    </row>
    <row r="14" spans="1:83" x14ac:dyDescent="0.25">
      <c r="A14" s="6">
        <v>57.3</v>
      </c>
      <c r="B14" s="7" t="b">
        <v>1</v>
      </c>
      <c r="D14" s="37" t="s">
        <v>793</v>
      </c>
      <c r="E14" s="14">
        <f>COUNT(_xlfn._xlws.FILTER(UV_Data,UV_Include))</f>
        <v>2928</v>
      </c>
      <c r="G14" t="str">
        <f>W2&amp;" Method Histogram"</f>
        <v>Sturges Method Histogram</v>
      </c>
      <c r="U14" s="9">
        <v>72.784615384615364</v>
      </c>
      <c r="V14" s="9">
        <v>76.838461538461516</v>
      </c>
      <c r="W14" s="10">
        <v>754</v>
      </c>
      <c r="X14" s="17">
        <v>0.14226507676377242</v>
      </c>
      <c r="Y14" s="17">
        <v>0.12270244200902125</v>
      </c>
      <c r="Z14" s="17">
        <v>1.9875760889639826E-2</v>
      </c>
      <c r="AA14" s="17">
        <f ca="1"/>
        <v>0.1753875680641358</v>
      </c>
      <c r="AB14" s="17">
        <f ca="1"/>
        <v>0.12905016977505424</v>
      </c>
      <c r="AC14" s="17">
        <v>0.13613364385770932</v>
      </c>
      <c r="AD14" s="17">
        <f ca="1"/>
        <v>0.14885010688336808</v>
      </c>
      <c r="AE14" s="17">
        <v>0.15165087287642909</v>
      </c>
      <c r="AG14" s="9">
        <v>56.921739130434759</v>
      </c>
      <c r="AH14" s="9">
        <v>59.213043478260843</v>
      </c>
      <c r="AI14" s="10">
        <v>140</v>
      </c>
      <c r="AJ14" s="17">
        <v>4.836529042650474E-2</v>
      </c>
      <c r="AK14" s="17">
        <v>5.6820089029149326E-2</v>
      </c>
      <c r="AL14" s="17">
        <v>1.4306860070783411E-2</v>
      </c>
      <c r="AM14" s="17">
        <f ca="1"/>
        <v>3.8761111315105026E-2</v>
      </c>
      <c r="AN14" s="17">
        <f ca="1"/>
        <v>5.3947820489961842E-2</v>
      </c>
      <c r="AO14" s="17">
        <v>5.1523072313508833E-2</v>
      </c>
      <c r="AP14" s="17">
        <f ca="1"/>
        <v>4.7775945101347458E-2</v>
      </c>
      <c r="AQ14" s="17">
        <v>4.5434325212165186E-2</v>
      </c>
      <c r="AS14" s="9">
        <v>52.110000000000007</v>
      </c>
      <c r="AT14" s="9">
        <v>53.866666666666674</v>
      </c>
      <c r="AU14" s="10">
        <v>69</v>
      </c>
      <c r="AV14" s="17">
        <v>1.7251553940714572E-2</v>
      </c>
      <c r="AW14" s="17">
        <v>1.9593142842205251E-2</v>
      </c>
      <c r="AX14" s="17">
        <v>1.1803398775713014E-2</v>
      </c>
      <c r="AY14" s="17">
        <f ca="1"/>
        <v>1.5197721578600699E-2</v>
      </c>
      <c r="AZ14" s="17">
        <f ca="1"/>
        <v>1.8816840276749167E-2</v>
      </c>
      <c r="BA14" s="17">
        <v>3.0306377666836415E-2</v>
      </c>
      <c r="BB14" s="17">
        <f ca="1"/>
        <v>2.1502054501092674E-2</v>
      </c>
      <c r="BC14" s="17">
        <v>2.0048990020968702E-2</v>
      </c>
      <c r="BE14" s="17">
        <v>3.2445355191256832E-3</v>
      </c>
      <c r="BF14" s="9">
        <v>44</v>
      </c>
      <c r="BG14" s="9">
        <v>43.301088944565819</v>
      </c>
      <c r="BH14" s="9">
        <v>45.912933824952653</v>
      </c>
      <c r="BI14" s="9">
        <v>0.22496790554441731</v>
      </c>
      <c r="BJ14" s="9">
        <f ca="1"/>
        <v>38.950217777644937</v>
      </c>
      <c r="BK14" s="9">
        <f ca="1"/>
        <v>45.215657910442722</v>
      </c>
      <c r="BL14" s="9">
        <v>38.756643178537793</v>
      </c>
      <c r="BM14" s="9">
        <f ca="1"/>
        <v>43.432597116148941</v>
      </c>
      <c r="BN14" s="9">
        <v>43.696964956266783</v>
      </c>
    </row>
    <row r="15" spans="1:83" x14ac:dyDescent="0.25">
      <c r="A15" s="6">
        <v>57</v>
      </c>
      <c r="B15" s="7" t="b">
        <v>1</v>
      </c>
      <c r="D15" s="39" t="s">
        <v>794</v>
      </c>
      <c r="E15" s="15" cm="1">
        <f t="array" ref="E15">Missing_Count(UV_Data)</f>
        <v>10</v>
      </c>
      <c r="U15" s="9">
        <v>76.838461538461516</v>
      </c>
      <c r="V15" s="9">
        <v>80.892307692307668</v>
      </c>
      <c r="W15" s="10">
        <v>343</v>
      </c>
      <c r="X15" s="17">
        <v>0.10174970084975088</v>
      </c>
      <c r="Y15" s="17">
        <v>8.8401024492131386E-2</v>
      </c>
      <c r="Z15" s="17">
        <v>1.8745251184687395E-2</v>
      </c>
      <c r="AA15" s="17">
        <f ca="1"/>
        <v>0.12772749652799065</v>
      </c>
      <c r="AB15" s="17">
        <f ca="1"/>
        <v>9.2805030510789588E-2</v>
      </c>
      <c r="AC15" s="17">
        <v>9.7438498692737019E-2</v>
      </c>
      <c r="AD15" s="17">
        <f ca="1"/>
        <v>0.12754429580731674</v>
      </c>
      <c r="AE15" s="17">
        <v>0.1330464079860203</v>
      </c>
      <c r="AG15" s="9">
        <v>59.213043478260843</v>
      </c>
      <c r="AH15" s="9">
        <v>61.504347826086928</v>
      </c>
      <c r="AI15" s="10">
        <v>89</v>
      </c>
      <c r="AJ15" s="17">
        <v>6.2207757021700422E-2</v>
      </c>
      <c r="AK15" s="17">
        <v>7.0918324492275586E-2</v>
      </c>
      <c r="AL15" s="17">
        <v>1.3841062786387859E-2</v>
      </c>
      <c r="AM15" s="17">
        <f ca="1"/>
        <v>5.0297718889147081E-2</v>
      </c>
      <c r="AN15" s="17">
        <f ca="1"/>
        <v>6.8043839237840659E-2</v>
      </c>
      <c r="AO15" s="17">
        <v>5.6933454788937632E-2</v>
      </c>
      <c r="AP15" s="17">
        <f ca="1"/>
        <v>5.6950444944574879E-2</v>
      </c>
      <c r="AQ15" s="17">
        <v>5.4624875585449983E-2</v>
      </c>
      <c r="AS15" s="9">
        <v>53.866666666666674</v>
      </c>
      <c r="AT15" s="9">
        <v>55.623333333333342</v>
      </c>
      <c r="AU15" s="10">
        <v>81</v>
      </c>
      <c r="AV15" s="17">
        <v>2.3208181562466457E-2</v>
      </c>
      <c r="AW15" s="17">
        <v>2.7223536772056023E-2</v>
      </c>
      <c r="AX15" s="17">
        <v>1.1507641673541569E-2</v>
      </c>
      <c r="AY15" s="17">
        <f ca="1"/>
        <v>1.9414471631911595E-2</v>
      </c>
      <c r="AZ15" s="17">
        <f ca="1"/>
        <v>2.5852292450995941E-2</v>
      </c>
      <c r="BA15" s="17">
        <v>3.3486480255171813E-2</v>
      </c>
      <c r="BB15" s="17">
        <f ca="1"/>
        <v>2.6520357204473544E-2</v>
      </c>
      <c r="BC15" s="17">
        <v>2.4901234278058945E-2</v>
      </c>
      <c r="BE15" s="17">
        <v>3.5860655737704919E-3</v>
      </c>
      <c r="BF15" s="9">
        <v>44.3</v>
      </c>
      <c r="BG15" s="9">
        <v>43.617686275830977</v>
      </c>
      <c r="BH15" s="9">
        <v>46.137936779607692</v>
      </c>
      <c r="BI15" s="9">
        <v>0.24869132308090908</v>
      </c>
      <c r="BJ15" s="9">
        <f ca="1"/>
        <v>39.382721651146916</v>
      </c>
      <c r="BK15" s="9">
        <f ca="1"/>
        <v>45.463608249443276</v>
      </c>
      <c r="BL15" s="9">
        <v>38.885410038616733</v>
      </c>
      <c r="BM15" s="9">
        <f ca="1"/>
        <v>43.635849472960629</v>
      </c>
      <c r="BN15" s="9">
        <v>43.905271404419992</v>
      </c>
    </row>
    <row r="16" spans="1:83" x14ac:dyDescent="0.25">
      <c r="A16" s="6">
        <v>56.7</v>
      </c>
      <c r="B16" s="7" t="b">
        <v>1</v>
      </c>
      <c r="U16" s="9">
        <v>80.892307692307668</v>
      </c>
      <c r="V16" s="9">
        <v>84.94615384615382</v>
      </c>
      <c r="W16" s="10">
        <v>196</v>
      </c>
      <c r="X16" s="17">
        <v>6.0876927517236168E-2</v>
      </c>
      <c r="Y16" s="17">
        <v>5.7489608499259659E-2</v>
      </c>
      <c r="Z16" s="17">
        <v>1.7679043530866023E-2</v>
      </c>
      <c r="AA16" s="17">
        <f ca="1"/>
        <v>6.3100417416852128E-2</v>
      </c>
      <c r="AB16" s="17">
        <f ca="1"/>
        <v>5.8896517644250412E-2</v>
      </c>
      <c r="AC16" s="17">
        <v>5.8664722850024553E-2</v>
      </c>
      <c r="AD16" s="17">
        <f ca="1"/>
        <v>8.5538216576062531E-2</v>
      </c>
      <c r="AE16" s="17">
        <v>9.2199258747188373E-2</v>
      </c>
      <c r="AG16" s="9">
        <v>61.504347826086928</v>
      </c>
      <c r="AH16" s="9">
        <v>63.795652173913012</v>
      </c>
      <c r="AI16" s="10">
        <v>145</v>
      </c>
      <c r="AJ16" s="17">
        <v>7.5533295355349417E-2</v>
      </c>
      <c r="AK16" s="17">
        <v>8.2266910989992781E-2</v>
      </c>
      <c r="AL16" s="17">
        <v>1.3390430752024618E-2</v>
      </c>
      <c r="AM16" s="17">
        <f ca="1"/>
        <v>6.3331106052164493E-2</v>
      </c>
      <c r="AN16" s="17">
        <f ca="1"/>
        <v>8.0170503881394628E-2</v>
      </c>
      <c r="AO16" s="17">
        <v>6.2343837264366486E-2</v>
      </c>
      <c r="AP16" s="17">
        <f ca="1"/>
        <v>6.5684592226966071E-2</v>
      </c>
      <c r="AQ16" s="17">
        <v>6.3544989443433536E-2</v>
      </c>
      <c r="AS16" s="9">
        <v>55.623333333333342</v>
      </c>
      <c r="AT16" s="9">
        <v>57.38000000000001</v>
      </c>
      <c r="AU16" s="10">
        <v>79</v>
      </c>
      <c r="AV16" s="17">
        <v>3.0180079763293177E-2</v>
      </c>
      <c r="AW16" s="17">
        <v>3.5732135488697303E-2</v>
      </c>
      <c r="AX16" s="17">
        <v>1.1219295340517688E-2</v>
      </c>
      <c r="AY16" s="17">
        <f ca="1"/>
        <v>2.4462551008356537E-2</v>
      </c>
      <c r="AZ16" s="17">
        <f ca="1"/>
        <v>3.3828930585061798E-2</v>
      </c>
      <c r="BA16" s="17">
        <v>3.6666582843507212E-2</v>
      </c>
      <c r="BB16" s="17">
        <f ca="1"/>
        <v>3.1802814232795129E-2</v>
      </c>
      <c r="BC16" s="17">
        <v>3.0063919449912102E-2</v>
      </c>
      <c r="BE16" s="17">
        <v>3.9275956284153006E-3</v>
      </c>
      <c r="BF16" s="9">
        <v>44.3</v>
      </c>
      <c r="BG16" s="9">
        <v>43.908287051483057</v>
      </c>
      <c r="BH16" s="9">
        <v>46.345434643297743</v>
      </c>
      <c r="BI16" s="9">
        <v>0.2724228734312511</v>
      </c>
      <c r="BJ16" s="9">
        <f ca="1"/>
        <v>39.780083739137112</v>
      </c>
      <c r="BK16" s="9">
        <f ca="1"/>
        <v>45.692023564044312</v>
      </c>
      <c r="BL16" s="9">
        <v>39.008177752459645</v>
      </c>
      <c r="BM16" s="9">
        <f ca="1"/>
        <v>43.825834439274118</v>
      </c>
      <c r="BN16" s="9">
        <v>44.099916139590114</v>
      </c>
    </row>
    <row r="17" spans="1:83" x14ac:dyDescent="0.25">
      <c r="A17" s="6">
        <v>56.2</v>
      </c>
      <c r="B17" s="7" t="b">
        <v>1</v>
      </c>
      <c r="U17" s="9">
        <v>84.94615384615382</v>
      </c>
      <c r="V17" s="9">
        <v>89</v>
      </c>
      <c r="W17" s="10">
        <v>57</v>
      </c>
      <c r="X17" s="17">
        <v>3.0468163437990525E-2</v>
      </c>
      <c r="Y17" s="17">
        <v>3.4262318782969259E-2</v>
      </c>
      <c r="Z17" s="17">
        <v>1.6673480503775373E-2</v>
      </c>
      <c r="AA17" s="17">
        <f ca="1"/>
        <v>1.8366543838181815E-2</v>
      </c>
      <c r="AB17" s="17">
        <f ca="1"/>
        <v>3.3374147269780385E-2</v>
      </c>
      <c r="AC17" s="17">
        <v>1.9890947007311865E-2</v>
      </c>
      <c r="AD17" s="17">
        <f ca="1"/>
        <v>2.7779877983319046E-2</v>
      </c>
      <c r="AE17" s="17">
        <v>3.1637983356831101E-2</v>
      </c>
      <c r="AG17" s="9">
        <v>63.795652173913012</v>
      </c>
      <c r="AH17" s="9">
        <v>66.086956521739097</v>
      </c>
      <c r="AI17" s="10">
        <v>173</v>
      </c>
      <c r="AJ17" s="17">
        <v>8.657960602032988E-2</v>
      </c>
      <c r="AK17" s="17">
        <v>8.936052331779154E-2</v>
      </c>
      <c r="AL17" s="17">
        <v>1.2954470223276893E-2</v>
      </c>
      <c r="AM17" s="17">
        <f ca="1"/>
        <v>7.7011889570673536E-2</v>
      </c>
      <c r="AN17" s="17">
        <f ca="1"/>
        <v>8.8665510419364546E-2</v>
      </c>
      <c r="AO17" s="17">
        <v>6.7754219739795341E-2</v>
      </c>
      <c r="AP17" s="17">
        <f ca="1"/>
        <v>7.3494376962149166E-2</v>
      </c>
      <c r="AQ17" s="17">
        <v>7.1722934255870674E-2</v>
      </c>
      <c r="AS17" s="9">
        <v>57.38000000000001</v>
      </c>
      <c r="AT17" s="9">
        <v>59.136666666666677</v>
      </c>
      <c r="AU17" s="10">
        <v>113</v>
      </c>
      <c r="AV17" s="17">
        <v>3.7937269279732261E-2</v>
      </c>
      <c r="AW17" s="17">
        <v>4.4519733807892051E-2</v>
      </c>
      <c r="AX17" s="17">
        <v>1.0938174085414198E-2</v>
      </c>
      <c r="AY17" s="17">
        <f ca="1"/>
        <v>3.0376506153756033E-2</v>
      </c>
      <c r="AZ17" s="17">
        <f ca="1"/>
        <v>4.2286334531944969E-2</v>
      </c>
      <c r="BA17" s="17">
        <v>3.9846685431842582E-2</v>
      </c>
      <c r="BB17" s="17">
        <f ca="1"/>
        <v>3.721890728513369E-2</v>
      </c>
      <c r="BC17" s="17">
        <v>3.5418100256404184E-2</v>
      </c>
      <c r="BE17" s="17">
        <v>4.2691256830601097E-3</v>
      </c>
      <c r="BF17" s="9">
        <v>44.5</v>
      </c>
      <c r="BG17" s="9">
        <v>44.177070918401306</v>
      </c>
      <c r="BH17" s="9">
        <v>46.538185200707851</v>
      </c>
      <c r="BI17" s="9">
        <v>0.29616256217351278</v>
      </c>
      <c r="BJ17" s="9">
        <f ca="1"/>
        <v>40.147876096291853</v>
      </c>
      <c r="BK17" s="9">
        <f ca="1"/>
        <v>45.903994387509186</v>
      </c>
      <c r="BL17" s="9">
        <v>39.125714034186679</v>
      </c>
      <c r="BM17" s="9">
        <f ca="1"/>
        <v>44.004480337995417</v>
      </c>
      <c r="BN17" s="9">
        <v>44.282888053962679</v>
      </c>
    </row>
    <row r="18" spans="1:83" x14ac:dyDescent="0.25">
      <c r="A18" s="6">
        <v>55.3</v>
      </c>
      <c r="B18" s="7" t="b">
        <v>1</v>
      </c>
      <c r="U18" s="9"/>
      <c r="V18" s="9"/>
      <c r="W18" s="10"/>
      <c r="X18" s="17"/>
      <c r="Y18" s="17"/>
      <c r="Z18" s="17"/>
      <c r="AA18" s="17"/>
      <c r="AB18" s="17"/>
      <c r="AC18" s="17"/>
      <c r="AD18" s="17"/>
      <c r="AE18" s="17"/>
      <c r="AG18" s="9">
        <v>66.086956521739097</v>
      </c>
      <c r="AH18" s="9">
        <v>68.378260869565182</v>
      </c>
      <c r="AI18" s="10">
        <v>200</v>
      </c>
      <c r="AJ18" s="17">
        <v>9.3686314891138101E-2</v>
      </c>
      <c r="AK18" s="17">
        <v>9.1488402299155669E-2</v>
      </c>
      <c r="AL18" s="17">
        <v>1.2532703530869993E-2</v>
      </c>
      <c r="AM18" s="17">
        <f ca="1"/>
        <v>8.9887028637113731E-2</v>
      </c>
      <c r="AN18" s="17">
        <f ca="1"/>
        <v>9.2447864842388039E-2</v>
      </c>
      <c r="AO18" s="17">
        <v>7.3164602215224139E-2</v>
      </c>
      <c r="AP18" s="17">
        <f ca="1"/>
        <v>7.9874667530770715E-2</v>
      </c>
      <c r="AQ18" s="17">
        <v>7.8653758573123567E-2</v>
      </c>
      <c r="AS18" s="9">
        <v>59.136666666666677</v>
      </c>
      <c r="AT18" s="9">
        <v>60.893333333333345</v>
      </c>
      <c r="AU18" s="10">
        <v>64</v>
      </c>
      <c r="AV18" s="17">
        <v>4.6097587541639645E-2</v>
      </c>
      <c r="AW18" s="17">
        <v>5.2882325480512166E-2</v>
      </c>
      <c r="AX18" s="17">
        <v>1.066409686985792E-2</v>
      </c>
      <c r="AY18" s="17">
        <f ca="1"/>
        <v>3.7129831870896218E-2</v>
      </c>
      <c r="AZ18" s="17">
        <f ca="1"/>
        <v>5.0629861845988722E-2</v>
      </c>
      <c r="BA18" s="17">
        <v>4.3026788020178064E-2</v>
      </c>
      <c r="BB18" s="17">
        <f ca="1"/>
        <v>4.2624513874358616E-2</v>
      </c>
      <c r="BC18" s="17">
        <v>4.0829549702079138E-2</v>
      </c>
      <c r="BE18" s="17">
        <v>4.6106557377049179E-3</v>
      </c>
      <c r="BF18" s="9">
        <v>44.5</v>
      </c>
      <c r="BG18" s="9">
        <v>44.427272331522346</v>
      </c>
      <c r="BH18" s="9">
        <v>46.718330252724229</v>
      </c>
      <c r="BI18" s="9">
        <v>0.31991039489148132</v>
      </c>
      <c r="BJ18" s="9">
        <f ca="1"/>
        <v>40.490423771576509</v>
      </c>
      <c r="BK18" s="9">
        <f ca="1"/>
        <v>46.101919241413853</v>
      </c>
      <c r="BL18" s="9">
        <v>39.238635611458378</v>
      </c>
      <c r="BM18" s="9">
        <f ca="1"/>
        <v>44.173306299159719</v>
      </c>
      <c r="BN18" s="9">
        <v>44.455753577699909</v>
      </c>
    </row>
    <row r="19" spans="1:83" x14ac:dyDescent="0.25">
      <c r="A19" s="6">
        <v>54.8</v>
      </c>
      <c r="B19" s="7" t="b">
        <v>1</v>
      </c>
      <c r="U19" s="9"/>
      <c r="V19" s="9"/>
      <c r="W19" s="10"/>
      <c r="X19" s="17"/>
      <c r="Y19" s="17"/>
      <c r="Z19" s="17"/>
      <c r="AA19" s="17"/>
      <c r="AB19" s="17"/>
      <c r="AC19" s="17"/>
      <c r="AD19" s="17"/>
      <c r="AE19" s="17"/>
      <c r="AG19" s="9">
        <v>68.378260869565182</v>
      </c>
      <c r="AH19" s="9">
        <v>70.669565217391266</v>
      </c>
      <c r="AI19" s="10">
        <v>164</v>
      </c>
      <c r="AJ19" s="17">
        <v>9.5701807784132953E-2</v>
      </c>
      <c r="AK19" s="17">
        <v>8.8795933533239002E-2</v>
      </c>
      <c r="AL19" s="17">
        <v>1.2124668557302654E-2</v>
      </c>
      <c r="AM19" s="17">
        <f ca="1"/>
        <v>9.9913313840073958E-2</v>
      </c>
      <c r="AN19" s="17">
        <f ca="1"/>
        <v>9.1230829702929062E-2</v>
      </c>
      <c r="AO19" s="17">
        <v>7.8574984690653049E-2</v>
      </c>
      <c r="AP19" s="17">
        <f ca="1"/>
        <v>8.4312907896529121E-2</v>
      </c>
      <c r="AQ19" s="17">
        <v>8.3810521146229056E-2</v>
      </c>
      <c r="AS19" s="9">
        <v>60.893333333333345</v>
      </c>
      <c r="AT19" s="9">
        <v>62.650000000000013</v>
      </c>
      <c r="AU19" s="10">
        <v>100</v>
      </c>
      <c r="AV19" s="17">
        <v>5.4144806063483264E-2</v>
      </c>
      <c r="AW19" s="17">
        <v>6.0120981132341711E-2</v>
      </c>
      <c r="AX19" s="17">
        <v>1.0396887191744142E-2</v>
      </c>
      <c r="AY19" s="17">
        <f ca="1"/>
        <v>4.4605323430652377E-2</v>
      </c>
      <c r="AZ19" s="17">
        <f ca="1"/>
        <v>5.82076805423484E-2</v>
      </c>
      <c r="BA19" s="17">
        <v>4.6206890608513407E-2</v>
      </c>
      <c r="BB19" s="17">
        <f ca="1"/>
        <v>4.7864049608573767E-2</v>
      </c>
      <c r="BC19" s="17">
        <v>4.6150481845217889E-2</v>
      </c>
      <c r="BE19" s="17">
        <v>4.9521857923497271E-3</v>
      </c>
      <c r="BF19" s="9">
        <v>44.6</v>
      </c>
      <c r="BG19" s="9">
        <v>44.661447102966818</v>
      </c>
      <c r="BH19" s="9">
        <v>46.887567823240957</v>
      </c>
      <c r="BI19" s="9">
        <v>0.34366637717471549</v>
      </c>
      <c r="BJ19" s="9">
        <f ca="1"/>
        <v>40.811153614277345</v>
      </c>
      <c r="BK19" s="9">
        <f ca="1"/>
        <v>46.287698425278634</v>
      </c>
      <c r="BL19" s="9">
        <v>39.347446791452832</v>
      </c>
      <c r="BM19" s="9">
        <f ca="1"/>
        <v>44.333532493399431</v>
      </c>
      <c r="BN19" s="9">
        <v>44.619770565678344</v>
      </c>
    </row>
    <row r="20" spans="1:83" x14ac:dyDescent="0.25">
      <c r="A20" s="6">
        <v>77.8</v>
      </c>
      <c r="B20" s="7" t="b">
        <v>1</v>
      </c>
      <c r="U20" s="9"/>
      <c r="V20" s="9"/>
      <c r="W20" s="10"/>
      <c r="X20" s="17"/>
      <c r="Y20" s="17"/>
      <c r="Z20" s="17"/>
      <c r="AA20" s="17"/>
      <c r="AB20" s="17"/>
      <c r="AC20" s="17"/>
      <c r="AD20" s="17"/>
      <c r="AE20" s="17"/>
      <c r="AG20" s="9">
        <v>70.669565217391266</v>
      </c>
      <c r="AH20" s="9">
        <v>72.960869565217351</v>
      </c>
      <c r="AI20" s="10">
        <v>308</v>
      </c>
      <c r="AJ20" s="17">
        <v>9.2288497461393892E-2</v>
      </c>
      <c r="AK20" s="17">
        <v>8.2118864109272049E-2</v>
      </c>
      <c r="AL20" s="17">
        <v>1.1729918230519054E-2</v>
      </c>
      <c r="AM20" s="17">
        <f ca="1"/>
        <v>0.1047275807948328</v>
      </c>
      <c r="AN20" s="17">
        <f ca="1"/>
        <v>8.5511807240499893E-2</v>
      </c>
      <c r="AO20" s="17">
        <v>8.3985367166081737E-2</v>
      </c>
      <c r="AP20" s="17">
        <f ca="1"/>
        <v>8.6305512311882771E-2</v>
      </c>
      <c r="AQ20" s="17">
        <v>8.66578501018338E-2</v>
      </c>
      <c r="AS20" s="9">
        <v>62.650000000000013</v>
      </c>
      <c r="AT20" s="9">
        <v>64.40666666666668</v>
      </c>
      <c r="AU20" s="10">
        <v>125</v>
      </c>
      <c r="AV20" s="17">
        <v>6.147547659618563E-2</v>
      </c>
      <c r="AW20" s="17">
        <v>6.5648351787533366E-2</v>
      </c>
      <c r="AX20" s="17">
        <v>1.0136372971572327E-2</v>
      </c>
      <c r="AY20" s="17">
        <f ca="1"/>
        <v>5.2562708356701571E-2</v>
      </c>
      <c r="AZ20" s="17">
        <f ca="1"/>
        <v>6.4402585031713255E-2</v>
      </c>
      <c r="BA20" s="17">
        <v>4.9386993196848805E-2</v>
      </c>
      <c r="BB20" s="17">
        <f ca="1"/>
        <v>5.2772686378601108E-2</v>
      </c>
      <c r="BC20" s="17">
        <v>5.1221343568159217E-2</v>
      </c>
      <c r="BE20" s="17">
        <v>5.2937158469945353E-3</v>
      </c>
      <c r="BF20" s="9">
        <v>44.6</v>
      </c>
      <c r="BG20" s="9">
        <v>44.88165089638769</v>
      </c>
      <c r="BH20" s="9">
        <v>47.047267851804328</v>
      </c>
      <c r="BI20" s="9">
        <v>0.36743051461853049</v>
      </c>
      <c r="BJ20" s="9">
        <f ca="1"/>
        <v>41.112828612929235</v>
      </c>
      <c r="BK20" s="9">
        <f ca="1"/>
        <v>46.462864128451855</v>
      </c>
      <c r="BL20" s="9">
        <v>39.452566216202882</v>
      </c>
      <c r="BM20" s="9">
        <f ca="1"/>
        <v>44.486155213666372</v>
      </c>
      <c r="BN20" s="9">
        <v>44.775965848447804</v>
      </c>
    </row>
    <row r="21" spans="1:83" x14ac:dyDescent="0.25">
      <c r="A21" s="6">
        <v>77.5</v>
      </c>
      <c r="B21" s="7" t="b">
        <v>1</v>
      </c>
      <c r="U21" s="9"/>
      <c r="V21" s="9"/>
      <c r="W21" s="10"/>
      <c r="X21" s="17"/>
      <c r="Y21" s="17"/>
      <c r="Z21" s="17"/>
      <c r="AA21" s="17"/>
      <c r="AB21" s="17"/>
      <c r="AC21" s="17"/>
      <c r="AD21" s="17"/>
      <c r="AE21" s="17"/>
      <c r="AG21" s="9">
        <v>72.960869565217351</v>
      </c>
      <c r="AH21" s="9">
        <v>75.252173913043436</v>
      </c>
      <c r="AI21" s="10">
        <v>513</v>
      </c>
      <c r="AJ21" s="17">
        <v>8.4015309646821579E-2</v>
      </c>
      <c r="AK21" s="17">
        <v>7.2691124007105201E-2</v>
      </c>
      <c r="AL21" s="17">
        <v>1.1348020034064765E-2</v>
      </c>
      <c r="AM21" s="17">
        <f ca="1"/>
        <v>0.10226482384179192</v>
      </c>
      <c r="AN21" s="17">
        <f ca="1"/>
        <v>7.6373775137502875E-2</v>
      </c>
      <c r="AO21" s="17">
        <v>8.0798362007904134E-2</v>
      </c>
      <c r="AP21" s="17">
        <f ca="1"/>
        <v>8.5378548010813016E-2</v>
      </c>
      <c r="AQ21" s="17">
        <v>8.6669219376275919E-2</v>
      </c>
      <c r="AS21" s="9">
        <v>64.40666666666668</v>
      </c>
      <c r="AT21" s="9">
        <v>66.163333333333341</v>
      </c>
      <c r="AU21" s="10">
        <v>131</v>
      </c>
      <c r="AV21" s="17">
        <v>6.747043673779729E-2</v>
      </c>
      <c r="AW21" s="17">
        <v>6.9068566223591754E-2</v>
      </c>
      <c r="AX21" s="17">
        <v>9.8823864416272E-3</v>
      </c>
      <c r="AY21" s="17">
        <f ca="1"/>
        <v>6.0609426944079503E-2</v>
      </c>
      <c r="AZ21" s="17">
        <f ca="1"/>
        <v>6.8719291926980508E-2</v>
      </c>
      <c r="BA21" s="17">
        <v>5.2567095785184037E-2</v>
      </c>
      <c r="BB21" s="17">
        <f ca="1"/>
        <v>5.7178710046090209E-2</v>
      </c>
      <c r="BC21" s="17">
        <v>5.5872728517881665E-2</v>
      </c>
      <c r="BE21" s="17">
        <v>5.6352459016393444E-3</v>
      </c>
      <c r="BF21" s="9">
        <v>44.6</v>
      </c>
      <c r="BG21" s="9">
        <v>45.089562477031059</v>
      </c>
      <c r="BH21" s="9">
        <v>47.198552319457725</v>
      </c>
      <c r="BI21" s="9">
        <v>0.391202812823983</v>
      </c>
      <c r="BJ21" s="9">
        <f ca="1"/>
        <v>41.397710183330368</v>
      </c>
      <c r="BK21" s="9">
        <f ca="1"/>
        <v>46.628670490401717</v>
      </c>
      <c r="BL21" s="9">
        <v>39.554345948411928</v>
      </c>
      <c r="BM21" s="9">
        <f ca="1"/>
        <v>44.631999534922855</v>
      </c>
      <c r="BN21" s="9">
        <v>44.925189611419391</v>
      </c>
    </row>
    <row r="22" spans="1:83" x14ac:dyDescent="0.25">
      <c r="A22" s="6">
        <v>77.2</v>
      </c>
      <c r="B22" s="7" t="b">
        <v>1</v>
      </c>
      <c r="U22" s="9"/>
      <c r="V22" s="9"/>
      <c r="W22" s="10"/>
      <c r="X22" s="17"/>
      <c r="Y22" s="17"/>
      <c r="Z22" s="17"/>
      <c r="AA22" s="17"/>
      <c r="AB22" s="17"/>
      <c r="AC22" s="17"/>
      <c r="AD22" s="17"/>
      <c r="AE22" s="17"/>
      <c r="AG22" s="9">
        <v>75.252173913043436</v>
      </c>
      <c r="AH22" s="9">
        <v>77.54347826086952</v>
      </c>
      <c r="AI22" s="10">
        <v>274</v>
      </c>
      <c r="AJ22" s="17">
        <v>7.2202568431266823E-2</v>
      </c>
      <c r="AK22" s="17">
        <v>6.1838322829626868E-2</v>
      </c>
      <c r="AL22" s="17">
        <v>1.0978555533190271E-2</v>
      </c>
      <c r="AM22" s="17">
        <f ca="1"/>
        <v>9.165680102943452E-2</v>
      </c>
      <c r="AN22" s="17">
        <f ca="1"/>
        <v>6.5187475542109574E-2</v>
      </c>
      <c r="AO22" s="17">
        <v>6.8413872046317881E-2</v>
      </c>
      <c r="AP22" s="17">
        <f ca="1"/>
        <v>8.1115468418216041E-2</v>
      </c>
      <c r="AQ22" s="17">
        <v>8.3350375478535632E-2</v>
      </c>
      <c r="AS22" s="9">
        <v>66.163333333333341</v>
      </c>
      <c r="AT22" s="9">
        <v>67.92</v>
      </c>
      <c r="AU22" s="10">
        <v>149</v>
      </c>
      <c r="AV22" s="17">
        <v>7.1579995506595273E-2</v>
      </c>
      <c r="AW22" s="17">
        <v>7.0216919859262372E-2</v>
      </c>
      <c r="AX22" s="17">
        <v>9.634764037940613E-3</v>
      </c>
      <c r="AY22" s="17">
        <f ca="1"/>
        <v>6.8184566717043815E-2</v>
      </c>
      <c r="AZ22" s="17">
        <f ca="1"/>
        <v>7.0849700760731105E-2</v>
      </c>
      <c r="BA22" s="17">
        <v>5.5747198373519324E-2</v>
      </c>
      <c r="BB22" s="17">
        <f ca="1"/>
        <v>6.0906092450197902E-2</v>
      </c>
      <c r="BC22" s="17">
        <v>5.9927476610416808E-2</v>
      </c>
      <c r="BE22" s="17">
        <v>5.9767759562841527E-3</v>
      </c>
      <c r="BF22" s="9">
        <v>44.8</v>
      </c>
      <c r="BG22" s="9">
        <v>45.286571079646919</v>
      </c>
      <c r="BH22" s="9">
        <v>47.342352206468334</v>
      </c>
      <c r="BI22" s="9">
        <v>0.41498327739792507</v>
      </c>
      <c r="BJ22" s="9">
        <f ca="1"/>
        <v>41.667673518576052</v>
      </c>
      <c r="BK22" s="9">
        <f ca="1"/>
        <v>46.786157585810251</v>
      </c>
      <c r="BL22" s="9">
        <v>39.653085415008405</v>
      </c>
      <c r="BM22" s="9">
        <f ca="1"/>
        <v>44.771757186368177</v>
      </c>
      <c r="BN22" s="9">
        <v>45.068154495491186</v>
      </c>
    </row>
    <row r="23" spans="1:83" x14ac:dyDescent="0.25">
      <c r="A23" s="6">
        <v>76.900000000000006</v>
      </c>
      <c r="B23" s="7" t="b">
        <v>1</v>
      </c>
      <c r="U23" s="9"/>
      <c r="V23" s="9"/>
      <c r="W23" s="10"/>
      <c r="X23" s="17"/>
      <c r="Y23" s="17"/>
      <c r="Z23" s="17"/>
      <c r="AA23" s="17"/>
      <c r="AB23" s="17"/>
      <c r="AC23" s="17"/>
      <c r="AD23" s="17"/>
      <c r="AE23" s="17"/>
      <c r="AG23" s="9">
        <v>77.54347826086952</v>
      </c>
      <c r="AH23" s="9">
        <v>79.834782608695605</v>
      </c>
      <c r="AI23" s="10">
        <v>251</v>
      </c>
      <c r="AJ23" s="17">
        <v>5.8577402880459428E-2</v>
      </c>
      <c r="AK23" s="17">
        <v>5.0737981033099899E-2</v>
      </c>
      <c r="AL23" s="17">
        <v>1.0621119916385258E-2</v>
      </c>
      <c r="AM23" s="17">
        <f ca="1"/>
        <v>7.4057740714115861E-2</v>
      </c>
      <c r="AN23" s="17">
        <f ca="1"/>
        <v>5.3314155372058969E-2</v>
      </c>
      <c r="AO23" s="17">
        <v>5.6026786758192282E-2</v>
      </c>
      <c r="AP23" s="17">
        <f ca="1"/>
        <v>7.3197178349285852E-2</v>
      </c>
      <c r="AQ23" s="17">
        <v>7.6273612206745112E-2</v>
      </c>
      <c r="AS23" s="9">
        <v>67.92</v>
      </c>
      <c r="AT23" s="9">
        <v>69.676666666666662</v>
      </c>
      <c r="AU23" s="10">
        <v>176</v>
      </c>
      <c r="AV23" s="17">
        <v>7.3406809572025999E-2</v>
      </c>
      <c r="AW23" s="17">
        <v>6.9157294412620252E-2</v>
      </c>
      <c r="AX23" s="17">
        <v>9.3933462949569169E-3</v>
      </c>
      <c r="AY23" s="17">
        <f ca="1"/>
        <v>7.4570107391044194E-2</v>
      </c>
      <c r="AZ23" s="17">
        <f ca="1"/>
        <v>7.0704802409296164E-2</v>
      </c>
      <c r="BA23" s="17">
        <v>5.8927300961854834E-2</v>
      </c>
      <c r="BB23" s="17">
        <f ca="1"/>
        <v>6.3777372908628227E-2</v>
      </c>
      <c r="BC23" s="17">
        <v>6.32030406353144E-2</v>
      </c>
      <c r="BE23" s="17">
        <v>6.3183060109289618E-3</v>
      </c>
      <c r="BF23" s="9">
        <v>44.8</v>
      </c>
      <c r="BG23" s="9">
        <v>45.473839765447636</v>
      </c>
      <c r="BH23" s="9">
        <v>47.479448904991685</v>
      </c>
      <c r="BI23" s="9">
        <v>0.43877191395298887</v>
      </c>
      <c r="BJ23" s="9">
        <f ca="1"/>
        <v>41.924291444292322</v>
      </c>
      <c r="BK23" s="9">
        <f ca="1"/>
        <v>46.936197923040005</v>
      </c>
      <c r="BL23" s="9">
        <v>39.74904180676706</v>
      </c>
      <c r="BM23" s="9">
        <f ca="1"/>
        <v>44.906014387451044</v>
      </c>
      <c r="BN23" s="9">
        <v>45.205464330274225</v>
      </c>
    </row>
    <row r="24" spans="1:83" x14ac:dyDescent="0.25">
      <c r="A24" s="6">
        <v>76.599999999999994</v>
      </c>
      <c r="B24" s="7" t="b">
        <v>1</v>
      </c>
      <c r="U24" s="9"/>
      <c r="V24" s="9"/>
      <c r="W24" s="10"/>
      <c r="X24" s="17"/>
      <c r="Y24" s="17"/>
      <c r="Z24" s="17"/>
      <c r="AA24" s="17"/>
      <c r="AB24" s="17"/>
      <c r="AC24" s="17"/>
      <c r="AD24" s="17"/>
      <c r="AE24" s="17"/>
      <c r="AG24" s="9">
        <v>79.834782608695605</v>
      </c>
      <c r="AH24" s="9">
        <v>82.126086956521689</v>
      </c>
      <c r="AI24" s="10">
        <v>150</v>
      </c>
      <c r="AJ24" s="17">
        <v>4.4863245046533162E-2</v>
      </c>
      <c r="AK24" s="17">
        <v>4.0281467656040126E-2</v>
      </c>
      <c r="AL24" s="17">
        <v>1.0275321551837413E-2</v>
      </c>
      <c r="AM24" s="17">
        <f ca="1"/>
        <v>5.279412491931601E-2</v>
      </c>
      <c r="AN24" s="17">
        <f ca="1"/>
        <v>4.1882966382321585E-2</v>
      </c>
      <c r="AO24" s="17">
        <v>4.3639701470066683E-2</v>
      </c>
      <c r="AP24" s="17">
        <f ca="1"/>
        <v>6.1465798856019771E-2</v>
      </c>
      <c r="AQ24" s="17">
        <v>6.5133114649901236E-2</v>
      </c>
      <c r="AS24" s="9">
        <v>69.676666666666662</v>
      </c>
      <c r="AT24" s="9">
        <v>71.433333333333323</v>
      </c>
      <c r="AU24" s="10">
        <v>99</v>
      </c>
      <c r="AV24" s="17">
        <v>7.2769195185411473E-2</v>
      </c>
      <c r="AW24" s="17">
        <v>6.6144927461329828E-2</v>
      </c>
      <c r="AX24" s="17">
        <v>9.1579777428409948E-3</v>
      </c>
      <c r="AY24" s="17">
        <f ca="1"/>
        <v>7.8945683789607868E-2</v>
      </c>
      <c r="AZ24" s="17">
        <f ca="1"/>
        <v>6.8410270596859335E-2</v>
      </c>
      <c r="BA24" s="17">
        <v>6.2107403550190177E-2</v>
      </c>
      <c r="BB24" s="17">
        <f ca="1"/>
        <v>6.5616978159641959E-2</v>
      </c>
      <c r="BC24" s="17">
        <v>6.5514231440331527E-2</v>
      </c>
      <c r="BE24" s="17">
        <v>6.6598360655737701E-3</v>
      </c>
      <c r="BF24" s="9">
        <v>45.1</v>
      </c>
      <c r="BG24" s="9">
        <v>45.652352290376861</v>
      </c>
      <c r="BH24" s="9">
        <v>47.610504929684168</v>
      </c>
      <c r="BI24" s="9">
        <v>0.46256872810757177</v>
      </c>
      <c r="BJ24" s="9">
        <f ca="1"/>
        <v>42.16889659160671</v>
      </c>
      <c r="BK24" s="9">
        <f ca="1"/>
        <v>47.079530909700544</v>
      </c>
      <c r="BL24" s="9">
        <v>39.842437976411539</v>
      </c>
      <c r="BM24" s="9">
        <f ca="1"/>
        <v>45.035272700343327</v>
      </c>
      <c r="BN24" s="9">
        <v>45.337635654709899</v>
      </c>
    </row>
    <row r="25" spans="1:83" x14ac:dyDescent="0.25">
      <c r="A25" s="6">
        <v>76.2</v>
      </c>
      <c r="B25" s="7" t="b">
        <v>1</v>
      </c>
      <c r="U25" s="9"/>
      <c r="V25" s="9"/>
      <c r="W25" s="10"/>
      <c r="X25" s="17"/>
      <c r="Y25" s="17"/>
      <c r="Z25" s="17"/>
      <c r="AA25" s="17"/>
      <c r="AB25" s="17"/>
      <c r="AC25" s="17"/>
      <c r="AD25" s="17"/>
      <c r="AE25" s="17"/>
      <c r="AG25" s="9">
        <v>82.126086956521689</v>
      </c>
      <c r="AH25" s="9">
        <v>84.417391304347774</v>
      </c>
      <c r="AI25" s="10">
        <v>67</v>
      </c>
      <c r="AJ25" s="17">
        <v>3.2436514027387564E-2</v>
      </c>
      <c r="AK25" s="17">
        <v>3.1033315461897026E-2</v>
      </c>
      <c r="AL25" s="17">
        <v>9.9407815583338888E-3</v>
      </c>
      <c r="AM25" s="17">
        <f ca="1"/>
        <v>3.236532328076136E-2</v>
      </c>
      <c r="AN25" s="17">
        <f ca="1"/>
        <v>3.1675183237357407E-2</v>
      </c>
      <c r="AO25" s="17">
        <v>3.1252616181941084E-2</v>
      </c>
      <c r="AP25" s="17">
        <f ca="1"/>
        <v>4.6040973357002746E-2</v>
      </c>
      <c r="AQ25" s="17">
        <v>4.9847643450564805E-2</v>
      </c>
      <c r="AS25" s="9">
        <v>71.433333333333323</v>
      </c>
      <c r="AT25" s="9">
        <v>73.189999999999984</v>
      </c>
      <c r="AU25" s="10">
        <v>305</v>
      </c>
      <c r="AV25" s="17">
        <v>6.9730910116253986E-2</v>
      </c>
      <c r="AW25" s="17">
        <v>6.1567770492384155E-2</v>
      </c>
      <c r="AX25" s="17">
        <v>8.9285068073551299E-3</v>
      </c>
      <c r="AY25" s="17">
        <f ca="1"/>
        <v>8.0499597329277361E-2</v>
      </c>
      <c r="AZ25" s="17">
        <f ca="1"/>
        <v>6.4270717798127652E-2</v>
      </c>
      <c r="BA25" s="17">
        <v>6.5226317630639463E-2</v>
      </c>
      <c r="BB25" s="17">
        <f ca="1"/>
        <v>6.6255165072558575E-2</v>
      </c>
      <c r="BC25" s="17">
        <v>6.6676502319672593E-2</v>
      </c>
      <c r="BE25" s="17">
        <v>7.0013661202185792E-3</v>
      </c>
      <c r="BF25" s="9">
        <v>45.3</v>
      </c>
      <c r="BG25" s="9">
        <v>45.822948390121347</v>
      </c>
      <c r="BH25" s="9">
        <v>47.736087092236033</v>
      </c>
      <c r="BI25" s="9">
        <v>0.48637372548589808</v>
      </c>
      <c r="BJ25" s="9">
        <f ca="1"/>
        <v>42.402628303026731</v>
      </c>
      <c r="BK25" s="9">
        <f ca="1"/>
        <v>47.216788848869385</v>
      </c>
      <c r="BL25" s="9">
        <v>39.933468533533521</v>
      </c>
      <c r="BM25" s="9">
        <f ca="1"/>
        <v>45.159964915511232</v>
      </c>
      <c r="BN25" s="9">
        <v>45.465114108784938</v>
      </c>
    </row>
    <row r="26" spans="1:83" x14ac:dyDescent="0.25">
      <c r="A26" s="6">
        <v>76.099999999999994</v>
      </c>
      <c r="B26" s="7" t="b">
        <v>1</v>
      </c>
      <c r="U26" s="9"/>
      <c r="V26" s="9"/>
      <c r="W26" s="10"/>
      <c r="X26" s="17"/>
      <c r="Y26" s="17"/>
      <c r="Z26" s="17"/>
      <c r="AA26" s="17"/>
      <c r="AB26" s="17"/>
      <c r="AC26" s="17"/>
      <c r="AD26" s="17"/>
      <c r="AE26" s="17"/>
      <c r="AG26" s="9">
        <v>84.417391304347774</v>
      </c>
      <c r="AH26" s="9">
        <v>86.708695652173859</v>
      </c>
      <c r="AI26" s="10">
        <v>27</v>
      </c>
      <c r="AJ26" s="17">
        <v>2.213912020599984E-2</v>
      </c>
      <c r="AK26" s="17">
        <v>2.3261099958525211E-2</v>
      </c>
      <c r="AL26" s="17">
        <v>9.6171333901311495E-3</v>
      </c>
      <c r="AM26" s="17">
        <f ca="1"/>
        <v>1.6554301839691421E-2</v>
      </c>
      <c r="AN26" s="17">
        <f ca="1"/>
        <v>2.3108914679002113E-2</v>
      </c>
      <c r="AO26" s="17">
        <v>1.8865530893815596E-2</v>
      </c>
      <c r="AP26" s="17">
        <f ca="1"/>
        <v>2.7583892019279022E-2</v>
      </c>
      <c r="AQ26" s="17">
        <v>3.079875455953851E-2</v>
      </c>
      <c r="AS26" s="9">
        <v>73.189999999999984</v>
      </c>
      <c r="AT26" s="9">
        <v>74.946666666666644</v>
      </c>
      <c r="AU26" s="10">
        <v>392</v>
      </c>
      <c r="AV26" s="17">
        <v>6.4590646059439871E-2</v>
      </c>
      <c r="AW26" s="17">
        <v>5.5880852754803811E-2</v>
      </c>
      <c r="AX26" s="17">
        <v>8.704785712250418E-3</v>
      </c>
      <c r="AY26" s="17">
        <f ca="1"/>
        <v>7.8595874995508241E-2</v>
      </c>
      <c r="AZ26" s="17">
        <f ca="1"/>
        <v>5.8713141887163811E-2</v>
      </c>
      <c r="BA26" s="17">
        <v>6.2105680046198986E-2</v>
      </c>
      <c r="BB26" s="17">
        <f ca="1"/>
        <v>6.5532863136155362E-2</v>
      </c>
      <c r="BC26" s="17">
        <v>6.6510015755969043E-2</v>
      </c>
      <c r="BE26" s="17">
        <v>7.3428961748633883E-3</v>
      </c>
      <c r="BF26" s="9">
        <v>45.3</v>
      </c>
      <c r="BG26" s="9">
        <v>45.986350762673169</v>
      </c>
      <c r="BH26" s="9">
        <v>47.856684262152434</v>
      </c>
      <c r="BI26" s="9">
        <v>0.51018691171796549</v>
      </c>
      <c r="BJ26" s="9">
        <f ca="1"/>
        <v>42.626468571828667</v>
      </c>
      <c r="BK26" s="9">
        <f ca="1"/>
        <v>47.348516853767869</v>
      </c>
      <c r="BL26" s="9">
        <v>40.022304615333461</v>
      </c>
      <c r="BM26" s="9">
        <f ca="1"/>
        <v>45.280467335591581</v>
      </c>
      <c r="BN26" s="9">
        <v>45.588287106709487</v>
      </c>
    </row>
    <row r="27" spans="1:83" x14ac:dyDescent="0.25">
      <c r="A27" s="6">
        <v>75.3</v>
      </c>
      <c r="B27" s="7" t="b">
        <v>1</v>
      </c>
      <c r="U27" s="9"/>
      <c r="V27" s="9"/>
      <c r="W27" s="10"/>
      <c r="X27" s="17"/>
      <c r="Y27" s="17"/>
      <c r="Z27" s="17"/>
      <c r="AA27" s="17"/>
      <c r="AB27" s="17"/>
      <c r="AC27" s="17"/>
      <c r="AD27" s="17"/>
      <c r="AE27" s="17"/>
      <c r="AG27" s="9">
        <v>86.708695652173859</v>
      </c>
      <c r="AH27" s="9">
        <v>89</v>
      </c>
      <c r="AI27" s="10">
        <v>30</v>
      </c>
      <c r="AJ27" s="17">
        <v>1.4264907884124045E-2</v>
      </c>
      <c r="AK27" s="17">
        <v>1.7003141093823948E-2</v>
      </c>
      <c r="AL27" s="17">
        <v>9.3040224353425627E-3</v>
      </c>
      <c r="AM27" s="17">
        <f ca="1"/>
        <v>6.818062485479337E-3</v>
      </c>
      <c r="AN27" s="17">
        <f ca="1"/>
        <v>1.6294476459303042E-2</v>
      </c>
      <c r="AO27" s="17">
        <v>6.4784456056899975E-3</v>
      </c>
      <c r="AP27" s="17">
        <f ca="1"/>
        <v>8.2847144407759421E-3</v>
      </c>
      <c r="AQ27" s="17">
        <v>9.7561224392954671E-3</v>
      </c>
      <c r="AS27" s="9">
        <v>74.946666666666644</v>
      </c>
      <c r="AT27" s="9">
        <v>76.703333333333305</v>
      </c>
      <c r="AU27" s="10">
        <v>251</v>
      </c>
      <c r="AV27" s="17">
        <v>5.7833629134494635E-2</v>
      </c>
      <c r="AW27" s="17">
        <v>4.9545781929116184E-2</v>
      </c>
      <c r="AX27" s="17">
        <v>8.4866703840980051E-3</v>
      </c>
      <c r="AY27" s="17">
        <f ca="1"/>
        <v>7.297284271124671E-2</v>
      </c>
      <c r="AZ27" s="17">
        <f ca="1"/>
        <v>5.222230253547655E-2</v>
      </c>
      <c r="BA27" s="17">
        <v>5.4824826582400954E-2</v>
      </c>
      <c r="BB27" s="17">
        <f ca="1"/>
        <v>6.3307854975283129E-2</v>
      </c>
      <c r="BC27" s="17">
        <v>6.4844879955498924E-2</v>
      </c>
      <c r="BE27" s="17">
        <v>7.6844262295081966E-3</v>
      </c>
      <c r="BF27" s="9">
        <v>45.3</v>
      </c>
      <c r="BG27" s="9">
        <v>46.143185992413947</v>
      </c>
      <c r="BH27" s="9">
        <v>47.97272116856152</v>
      </c>
      <c r="BI27" s="9">
        <v>0.5340082924396069</v>
      </c>
      <c r="BJ27" s="9">
        <f ca="1"/>
        <v>42.841269962866299</v>
      </c>
      <c r="BK27" s="9">
        <f ca="1"/>
        <v>47.475188316959034</v>
      </c>
      <c r="BL27" s="9">
        <v>40.109097668698496</v>
      </c>
      <c r="BM27" s="9">
        <f ca="1"/>
        <v>45.397109402056884</v>
      </c>
      <c r="BN27" s="9">
        <v>45.707493767121896</v>
      </c>
    </row>
    <row r="28" spans="1:83" x14ac:dyDescent="0.25">
      <c r="A28" s="6">
        <v>75.900000000000006</v>
      </c>
      <c r="B28" s="7" t="b">
        <v>1</v>
      </c>
      <c r="U28" s="9"/>
      <c r="V28" s="9"/>
      <c r="W28" s="10"/>
      <c r="X28" s="17"/>
      <c r="Y28" s="17"/>
      <c r="Z28" s="17"/>
      <c r="AA28" s="17"/>
      <c r="AB28" s="17"/>
      <c r="AC28" s="17"/>
      <c r="AD28" s="17"/>
      <c r="AE28" s="17"/>
      <c r="AG28" s="9"/>
      <c r="AH28" s="9"/>
      <c r="AI28" s="10"/>
      <c r="AJ28" s="17"/>
      <c r="AK28" s="17"/>
      <c r="AL28" s="17"/>
      <c r="AM28" s="17"/>
      <c r="AN28" s="17"/>
      <c r="AO28" s="17"/>
      <c r="AP28" s="17"/>
      <c r="AQ28" s="17"/>
      <c r="AS28" s="9">
        <v>76.703333333333305</v>
      </c>
      <c r="AT28" s="9">
        <v>78.459999999999965</v>
      </c>
      <c r="AU28" s="10">
        <v>176</v>
      </c>
      <c r="AV28" s="17">
        <v>5.0056187566635768E-2</v>
      </c>
      <c r="AW28" s="17">
        <v>4.2983349234516299E-2</v>
      </c>
      <c r="AX28" s="17">
        <v>8.2740203595094153E-3</v>
      </c>
      <c r="AY28" s="17">
        <f ca="1"/>
        <v>6.3917190424837789E-2</v>
      </c>
      <c r="AZ28" s="17">
        <f ca="1"/>
        <v>4.5279812902906058E-2</v>
      </c>
      <c r="BA28" s="17">
        <v>4.7543973118602589E-2</v>
      </c>
      <c r="BB28" s="17">
        <f ca="1"/>
        <v>5.9463029173370208E-2</v>
      </c>
      <c r="BC28" s="17">
        <v>6.152820913270185E-2</v>
      </c>
      <c r="BE28" s="17">
        <v>8.0259562841530057E-3</v>
      </c>
      <c r="BF28" s="9">
        <v>45.3</v>
      </c>
      <c r="BG28" s="9">
        <v>46.294000981561169</v>
      </c>
      <c r="BH28" s="9">
        <v>48.084569260297265</v>
      </c>
      <c r="BI28" s="9">
        <v>0.55783787329247525</v>
      </c>
      <c r="BJ28" s="9">
        <f ca="1"/>
        <v>43.047777576042385</v>
      </c>
      <c r="BK28" s="9">
        <f ca="1"/>
        <v>47.597217077626311</v>
      </c>
      <c r="BL28" s="9">
        <v>40.193982483066172</v>
      </c>
      <c r="BM28" s="9">
        <f ca="1"/>
        <v>45.510181330876541</v>
      </c>
      <c r="BN28" s="9">
        <v>45.823032788342189</v>
      </c>
    </row>
    <row r="29" spans="1:83" x14ac:dyDescent="0.25">
      <c r="A29" s="6">
        <v>74.2</v>
      </c>
      <c r="B29" s="7" t="b">
        <v>1</v>
      </c>
      <c r="U29" s="9"/>
      <c r="V29" s="9"/>
      <c r="W29" s="10"/>
      <c r="X29" s="17"/>
      <c r="Y29" s="17"/>
      <c r="Z29" s="17"/>
      <c r="AA29" s="17"/>
      <c r="AB29" s="17"/>
      <c r="AC29" s="17"/>
      <c r="AD29" s="17"/>
      <c r="AE29" s="17"/>
      <c r="AG29" s="9"/>
      <c r="AH29" s="9"/>
      <c r="AI29" s="10"/>
      <c r="AJ29" s="17"/>
      <c r="AK29" s="17"/>
      <c r="AL29" s="17"/>
      <c r="AM29" s="17"/>
      <c r="AN29" s="17"/>
      <c r="AO29" s="17"/>
      <c r="AP29" s="17"/>
      <c r="AQ29" s="17"/>
      <c r="AS29" s="9">
        <v>78.459999999999965</v>
      </c>
      <c r="AT29" s="9">
        <v>80.216666666666626</v>
      </c>
      <c r="AU29" s="10">
        <v>177</v>
      </c>
      <c r="AV29" s="17">
        <v>4.1879508766136664E-2</v>
      </c>
      <c r="AW29" s="17">
        <v>3.6542702885119627E-2</v>
      </c>
      <c r="AX29" s="17">
        <v>8.0666986946791308E-3</v>
      </c>
      <c r="AY29" s="17">
        <f ca="1"/>
        <v>5.2333225254343696E-2</v>
      </c>
      <c r="AZ29" s="17">
        <f ca="1"/>
        <v>3.8315559523329323E-2</v>
      </c>
      <c r="BA29" s="17">
        <v>4.0263119654804447E-2</v>
      </c>
      <c r="BB29" s="17">
        <f ca="1"/>
        <v>5.3918022578080316E-2</v>
      </c>
      <c r="BC29" s="17">
        <v>5.6434190010283047E-2</v>
      </c>
      <c r="BE29" s="17">
        <v>8.3674863387978148E-3</v>
      </c>
      <c r="BF29" s="9">
        <v>45.3</v>
      </c>
      <c r="BG29" s="9">
        <v>46.439276001454431</v>
      </c>
      <c r="BH29" s="9">
        <v>48.192555348404738</v>
      </c>
      <c r="BI29" s="9">
        <v>0.5816756599240287</v>
      </c>
      <c r="BJ29" s="9">
        <f ca="1"/>
        <v>43.246646519693101</v>
      </c>
      <c r="BK29" s="9">
        <f ca="1"/>
        <v>47.714967100687979</v>
      </c>
      <c r="BL29" s="9">
        <v>40.277079647861356</v>
      </c>
      <c r="BM29" s="9">
        <f ca="1"/>
        <v>45.619940235355074</v>
      </c>
      <c r="BN29" s="9">
        <v>45.935168762439808</v>
      </c>
    </row>
    <row r="30" spans="1:83" x14ac:dyDescent="0.25">
      <c r="A30" s="6">
        <v>73.5</v>
      </c>
      <c r="B30" s="7" t="b">
        <v>1</v>
      </c>
      <c r="U30" s="9"/>
      <c r="V30" s="9"/>
      <c r="W30" s="10"/>
      <c r="X30" s="17"/>
      <c r="Y30" s="17"/>
      <c r="Z30" s="17"/>
      <c r="AA30" s="17"/>
      <c r="AB30" s="17"/>
      <c r="AC30" s="17"/>
      <c r="AD30" s="17"/>
      <c r="AE30" s="17"/>
      <c r="AG30" s="9"/>
      <c r="AH30" s="9"/>
      <c r="AI30" s="10"/>
      <c r="AJ30" s="17"/>
      <c r="AK30" s="17"/>
      <c r="AL30" s="17"/>
      <c r="AM30" s="17"/>
      <c r="AN30" s="17"/>
      <c r="AO30" s="17"/>
      <c r="AP30" s="17"/>
      <c r="AQ30" s="17"/>
      <c r="AS30" s="9">
        <v>80.216666666666626</v>
      </c>
      <c r="AT30" s="9">
        <v>81.973333333333287</v>
      </c>
      <c r="AU30" s="10">
        <v>103</v>
      </c>
      <c r="AV30" s="17">
        <v>3.3869738927564175E-2</v>
      </c>
      <c r="AW30" s="17">
        <v>3.0486797850880709E-2</v>
      </c>
      <c r="AX30" s="17">
        <v>7.8645718771952478E-3</v>
      </c>
      <c r="AY30" s="17">
        <f ca="1"/>
        <v>3.9633091185540148E-2</v>
      </c>
      <c r="AZ30" s="17">
        <f ca="1"/>
        <v>3.1675932312858146E-2</v>
      </c>
      <c r="BA30" s="17">
        <v>3.2982266191006304E-2</v>
      </c>
      <c r="BB30" s="17">
        <f ca="1"/>
        <v>4.6646826454569079E-2</v>
      </c>
      <c r="BC30" s="17">
        <v>4.9479486250578186E-2</v>
      </c>
      <c r="BE30" s="17">
        <v>8.7090163934426222E-3</v>
      </c>
      <c r="BF30" s="9">
        <v>45.4</v>
      </c>
      <c r="BG30" s="9">
        <v>46.579435167017948</v>
      </c>
      <c r="BH30" s="9">
        <v>48.296968554970675</v>
      </c>
      <c r="BI30" s="9">
        <v>0.60552165798758451</v>
      </c>
      <c r="BJ30" s="9">
        <f ca="1"/>
        <v>43.438455955315817</v>
      </c>
      <c r="BK30" s="9">
        <f ca="1"/>
        <v>47.828760256264665</v>
      </c>
      <c r="BL30" s="9">
        <v>40.3584975625715</v>
      </c>
      <c r="BM30" s="9">
        <f ca="1"/>
        <v>45.72661508481913</v>
      </c>
      <c r="BN30" s="9">
        <v>46.044137288099897</v>
      </c>
      <c r="BP30" s="42" t="s">
        <v>1058</v>
      </c>
      <c r="BQ30" s="42"/>
      <c r="BR30" s="42" t="s">
        <v>1059</v>
      </c>
      <c r="BS30" s="42"/>
      <c r="BU30" s="42" t="s">
        <v>1058</v>
      </c>
      <c r="BV30" s="42"/>
      <c r="BW30" s="42" t="s">
        <v>1059</v>
      </c>
      <c r="BX30" s="42"/>
      <c r="BZ30" s="42" t="s">
        <v>1058</v>
      </c>
      <c r="CA30" s="42"/>
      <c r="CB30" s="42"/>
      <c r="CC30" s="42" t="s">
        <v>1059</v>
      </c>
      <c r="CD30" s="42"/>
      <c r="CE30" s="42"/>
    </row>
    <row r="31" spans="1:83" x14ac:dyDescent="0.25">
      <c r="A31" s="6">
        <v>73</v>
      </c>
      <c r="B31" s="7" t="b">
        <v>1</v>
      </c>
      <c r="U31" s="9"/>
      <c r="V31" s="9"/>
      <c r="W31" s="10"/>
      <c r="X31" s="17"/>
      <c r="Y31" s="17"/>
      <c r="Z31" s="17"/>
      <c r="AA31" s="17"/>
      <c r="AB31" s="17"/>
      <c r="AC31" s="17"/>
      <c r="AD31" s="17"/>
      <c r="AE31" s="17"/>
      <c r="AG31" s="9"/>
      <c r="AH31" s="9"/>
      <c r="AI31" s="10"/>
      <c r="AJ31" s="17"/>
      <c r="AK31" s="17"/>
      <c r="AL31" s="17"/>
      <c r="AM31" s="17"/>
      <c r="AN31" s="17"/>
      <c r="AO31" s="17"/>
      <c r="AP31" s="17"/>
      <c r="AQ31" s="17"/>
      <c r="AS31" s="9">
        <v>81.973333333333287</v>
      </c>
      <c r="AT31" s="9">
        <v>83.729999999999947</v>
      </c>
      <c r="AU31" s="10">
        <v>82</v>
      </c>
      <c r="AV31" s="17">
        <v>2.6478205575614977E-2</v>
      </c>
      <c r="AW31" s="17">
        <v>2.4991346430730199E-2</v>
      </c>
      <c r="AX31" s="17">
        <v>7.6675097400584757E-3</v>
      </c>
      <c r="AY31" s="17">
        <f ca="1"/>
        <v>2.7429609721806303E-2</v>
      </c>
      <c r="AZ31" s="17">
        <f ca="1"/>
        <v>2.5609407802862361E-2</v>
      </c>
      <c r="BA31" s="17">
        <v>2.570141272720794E-2</v>
      </c>
      <c r="BB31" s="17">
        <f ca="1"/>
        <v>3.770699473198813E-2</v>
      </c>
      <c r="BC31" s="17">
        <v>4.0649140531950234E-2</v>
      </c>
      <c r="BE31" s="17">
        <v>9.0505464480874313E-3</v>
      </c>
      <c r="BF31" s="9">
        <v>45.5</v>
      </c>
      <c r="BG31" s="9">
        <v>46.714854923133089</v>
      </c>
      <c r="BH31" s="9">
        <v>48.398065952918628</v>
      </c>
      <c r="BI31" s="9">
        <v>0.62937587314230425</v>
      </c>
      <c r="BJ31" s="9">
        <f ca="1"/>
        <v>43.623720492840263</v>
      </c>
      <c r="BK31" s="9">
        <f ca="1"/>
        <v>47.938882631427788</v>
      </c>
      <c r="BL31" s="9">
        <v>40.438334095145258</v>
      </c>
      <c r="BM31" s="9">
        <f ca="1"/>
        <v>45.830410757056327</v>
      </c>
      <c r="BN31" s="9">
        <v>46.150149148522772</v>
      </c>
      <c r="BP31" s="8" t="s">
        <v>1077</v>
      </c>
      <c r="BQ31" s="8" t="s">
        <v>1078</v>
      </c>
      <c r="BR31" s="8" t="s">
        <v>1077</v>
      </c>
      <c r="BS31" s="8" t="s">
        <v>1078</v>
      </c>
      <c r="BU31" s="8" t="s">
        <v>1079</v>
      </c>
      <c r="BV31" s="8" t="s">
        <v>1078</v>
      </c>
      <c r="BW31" s="8" t="s">
        <v>1079</v>
      </c>
      <c r="BX31" s="8" t="s">
        <v>1078</v>
      </c>
      <c r="BZ31" s="8" t="s">
        <v>1080</v>
      </c>
      <c r="CA31" s="8" t="s">
        <v>831</v>
      </c>
      <c r="CB31" s="8" t="s">
        <v>816</v>
      </c>
      <c r="CC31" s="8" t="s">
        <v>1080</v>
      </c>
      <c r="CD31" s="8" t="s">
        <v>831</v>
      </c>
      <c r="CE31" s="8" t="s">
        <v>816</v>
      </c>
    </row>
    <row r="32" spans="1:83" x14ac:dyDescent="0.25">
      <c r="A32" s="6">
        <v>72.8</v>
      </c>
      <c r="B32" s="7" t="b">
        <v>1</v>
      </c>
      <c r="U32" s="9"/>
      <c r="V32" s="9"/>
      <c r="W32" s="10"/>
      <c r="X32" s="17"/>
      <c r="Y32" s="17"/>
      <c r="Z32" s="17"/>
      <c r="AA32" s="17"/>
      <c r="AB32" s="17"/>
      <c r="AC32" s="17"/>
      <c r="AD32" s="17"/>
      <c r="AE32" s="17"/>
      <c r="AG32" s="9"/>
      <c r="AH32" s="9"/>
      <c r="AI32" s="10"/>
      <c r="AJ32" s="17"/>
      <c r="AK32" s="17"/>
      <c r="AL32" s="17"/>
      <c r="AM32" s="17"/>
      <c r="AN32" s="17"/>
      <c r="AO32" s="17"/>
      <c r="AP32" s="17"/>
      <c r="AQ32" s="17"/>
      <c r="AS32" s="9">
        <v>83.729999999999947</v>
      </c>
      <c r="AT32" s="9">
        <v>85.486666666666608</v>
      </c>
      <c r="AU32" s="10">
        <v>23</v>
      </c>
      <c r="AV32" s="17">
        <v>2.0009288491867228E-2</v>
      </c>
      <c r="AW32" s="17">
        <v>2.0153330233505184E-2</v>
      </c>
      <c r="AX32" s="17">
        <v>7.4753853778573021E-3</v>
      </c>
      <c r="AY32" s="17">
        <f ca="1"/>
        <v>1.711182025573299E-2</v>
      </c>
      <c r="AZ32" s="17">
        <f ca="1"/>
        <v>2.0267057359408147E-2</v>
      </c>
      <c r="BA32" s="17">
        <v>1.8420559263409797E-2</v>
      </c>
      <c r="BB32" s="17">
        <f ca="1"/>
        <v>2.7294981907137528E-2</v>
      </c>
      <c r="BC32" s="17">
        <v>3.0046436951708944E-2</v>
      </c>
      <c r="BE32" s="17">
        <v>9.3920765027322405E-3</v>
      </c>
      <c r="BF32" s="9">
        <v>45.5</v>
      </c>
      <c r="BG32" s="9">
        <v>46.845870980235972</v>
      </c>
      <c r="BH32" s="9">
        <v>48.496077182974965</v>
      </c>
      <c r="BI32" s="9">
        <v>0.65323831105317876</v>
      </c>
      <c r="BJ32" s="9">
        <f ca="1"/>
        <v>43.802899516167869</v>
      </c>
      <c r="BK32" s="9">
        <f ca="1"/>
        <v>48.045589695513677</v>
      </c>
      <c r="BL32" s="9">
        <v>40.516677961114041</v>
      </c>
      <c r="BM32" s="9">
        <f ca="1"/>
        <v>45.93151137777717</v>
      </c>
      <c r="BN32" s="9">
        <v>46.253393753845764</v>
      </c>
      <c r="BP32" s="9" cm="1">
        <f t="array" ref="BP32:BP61">Full_Factorial($BQ$4,$BQ$5,$BQ$6)</f>
        <v>2.8721780705850737</v>
      </c>
      <c r="BQ32" s="40" cm="1">
        <f t="array" ref="BQ32:BQ61">_xlfn.LET(_xlpm.x,_xlfn._xlws.FILTER(UV_Data,UV_Include),_xlfn.BYROW(_xlfn.ANCHORARRAY($BP$32),_xlfn.LAMBDA(_xlpm.r,_xlfn.LET(_xlpm.p,INDEX(_xlpm.r,1,1),IFERROR(NLL_Weibull(_xlpm.x,_xlpm.p,((AVERAGE(_xlpm.x^_xlpm.p))^(1/_xlpm.p))),1000000000000000)))))</f>
        <v>12443.894335552821</v>
      </c>
      <c r="BR32" s="9" cm="1">
        <f t="array" aca="1" ref="BR32:BR61" ca="1">Full_Factorial($BR$4,$BR$5,$BR$6)</f>
        <v>8.4448637983409416</v>
      </c>
      <c r="BS32" s="40" cm="1">
        <f t="array" aca="1" ref="BS32:BS61" ca="1">_xlfn.LET(_xlpm.x,_xlfn._xlws.FILTER(UV_Data,UV_Include),_xlfn.BYROW(_xlfn.ANCHORARRAY($BR$32),_xlfn.LAMBDA(_xlpm.r,_xlfn.LET(_xlpm.p,INDEX(_xlpm.r,1,1),IFERROR(NLL_Weibull(_xlpm.x,_xlpm.p,((AVERAGE(_xlpm.x^_xlpm.p))^(1/_xlpm.p))),1000000000000000)))))</f>
        <v>10618.662449801366</v>
      </c>
      <c r="BU32" s="9" cm="1">
        <f t="array" ref="BU32:BU61">Full_Factorial($BV$4,$BV$5,$BV$6)</f>
        <v>16.210803140163936</v>
      </c>
      <c r="BV32" s="40" cm="1">
        <f t="array" ref="BV32:BV61">_xlfn.LET(_xlpm.x,_xlfn._xlws.FILTER(UV_Data,UV_Include),_xlfn.BYROW(_xlfn.ANCHORARRAY($BU$32),_xlfn.LAMBDA(_xlpm.r,_xlfn.LET(_xlpm.p,INDEX(_xlpm.r,1,1),IFERROR(NLL_Gamma(_xlpm.x,_xlpm.p,(_xlpm.p/AVERAGE(_xlpm.x))),1000000000000000)))))</f>
        <v>11493.923143269343</v>
      </c>
      <c r="BW32" s="9" cm="1">
        <f t="array" aca="1" ref="BW32:BW61" ca="1">Full_Factorial($BW$4,$BW$5,$BW$6)</f>
        <v>43.191542159655185</v>
      </c>
      <c r="BX32" s="40" cm="1">
        <f t="array" aca="1" ref="BX32:BX61" ca="1">_xlfn.LET(_xlpm.x,_xlfn._xlws.FILTER(UV_Data,UV_Include),_xlfn.BYROW(_xlfn.ANCHORARRAY($BW$32),_xlfn.LAMBDA(_xlpm.r,_xlfn.LET(_xlpm.p,INDEX(_xlpm.r,1,1),IFERROR(NLL_Gamma(_xlpm.x,_xlpm.p,(_xlpm.p/AVERAGE(_xlpm.x))),1000000000000000)))))</f>
        <v>10864.836592645386</v>
      </c>
      <c r="BZ32" s="9" cm="1">
        <f t="array" ref="BZ32:CA1631">Full_Factorial($CA$4,_xlfn.VSTACK($CA$5,$CB$5),_xlfn.VSTACK($CA$6,$CB$6))</f>
        <v>0.2</v>
      </c>
      <c r="CA32" s="9">
        <v>0.2</v>
      </c>
      <c r="CB32" s="40" cm="1">
        <f t="array" ref="CB32:CB1631">_xlfn.LET(_xlpm.d,_xlfn._xlws.FILTER(UV_Data,UV_Include),_xlpm.range_,MAX(_xlpm.d)-MIN(_xlpm.d),_xlpm.pad,_xlpm.range_*0.001,_xlpm.scale_,_xlpm.range_+2*_xlpm.pad,_xlpm.z,(_xlpm.d-MIN(_xlpm.d)+_xlpm.pad)/_xlpm.scale_,_xlfn.BYROW(_xlfn.ANCHORARRAY($BZ$32),_xlfn.LAMBDA(_xlpm.ab,IFERROR(NLL_Beta(_xlpm.z,INDEX(_xlpm.ab,1,1),INDEX(_xlpm.ab,1,2))+COUNT(_xlpm.d)*LN(_xlpm.scale_),1000000000000000))))</f>
        <v>14340.471252629957</v>
      </c>
      <c r="CC32" s="9" cm="1">
        <f t="array" aca="1" ref="CC32:CD1631" ca="1">Full_Factorial($CC$4,_xlfn.VSTACK($CC$5,$CD$5),_xlfn.VSTACK($CC$6,$CD$6))</f>
        <v>2.7857692307692297</v>
      </c>
      <c r="CD32" s="9">
        <f ca="1"/>
        <v>1.5088461538461539</v>
      </c>
      <c r="CE32" s="40" cm="1">
        <f t="array" aca="1" ref="CE32:CE1631" ca="1">_xlfn.LET(_xlpm.d,_xlfn._xlws.FILTER(UV_Data,UV_Include),_xlpm.range_,MAX(_xlpm.d)-MIN(_xlpm.d),_xlpm.pad,_xlpm.range_*0.001,_xlpm.scale_,_xlpm.range_+2*_xlpm.pad,_xlpm.z,(_xlpm.d-MIN(_xlpm.d)+_xlpm.pad)/_xlpm.scale_,_xlfn.BYROW(_xlfn.ANCHORARRAY($CC$32),_xlfn.LAMBDA(_xlpm.ab,IFERROR(NLL_Beta(_xlpm.z,INDEX(_xlpm.ab,1,1),INDEX(_xlpm.ab,1,2))+COUNT(_xlpm.d)*LN(_xlpm.scale_),1000000000000000))))</f>
        <v>10807.44209900683</v>
      </c>
    </row>
    <row r="33" spans="1:83" x14ac:dyDescent="0.25">
      <c r="A33" s="6">
        <v>73.3</v>
      </c>
      <c r="B33" s="7" t="b">
        <v>1</v>
      </c>
      <c r="U33" s="9"/>
      <c r="V33" s="9"/>
      <c r="W33" s="10"/>
      <c r="X33" s="17"/>
      <c r="Y33" s="17"/>
      <c r="Z33" s="17"/>
      <c r="AA33" s="17"/>
      <c r="AB33" s="17"/>
      <c r="AC33" s="17"/>
      <c r="AD33" s="17"/>
      <c r="AE33" s="17"/>
      <c r="AG33" s="9"/>
      <c r="AH33" s="9"/>
      <c r="AI33" s="10"/>
      <c r="AJ33" s="17"/>
      <c r="AK33" s="17"/>
      <c r="AL33" s="17"/>
      <c r="AM33" s="17"/>
      <c r="AN33" s="17"/>
      <c r="AO33" s="17"/>
      <c r="AP33" s="17"/>
      <c r="AQ33" s="17"/>
      <c r="AS33" s="9">
        <v>85.486666666666608</v>
      </c>
      <c r="AT33" s="9">
        <v>87.243333333333268</v>
      </c>
      <c r="AU33" s="10">
        <v>24</v>
      </c>
      <c r="AV33" s="17">
        <v>1.4616422830135201E-2</v>
      </c>
      <c r="AW33" s="17">
        <v>1.6005035537516643E-2</v>
      </c>
      <c r="AX33" s="17">
        <v>7.2880750650414772E-3</v>
      </c>
      <c r="AY33" s="17">
        <f ca="1"/>
        <v>9.473681748453755E-3</v>
      </c>
      <c r="AZ33" s="17">
        <f ca="1"/>
        <v>1.5713870232663241E-2</v>
      </c>
      <c r="BA33" s="17">
        <v>1.1139705799611543E-2</v>
      </c>
      <c r="BB33" s="17">
        <f ca="1"/>
        <v>1.587625918822011E-2</v>
      </c>
      <c r="BC33" s="17">
        <v>1.8012571735488425E-2</v>
      </c>
      <c r="BE33" s="17">
        <v>9.7336065573770496E-3</v>
      </c>
      <c r="BF33" s="9">
        <v>45.6</v>
      </c>
      <c r="BG33" s="9">
        <v>46.97278402801723</v>
      </c>
      <c r="BH33" s="9">
        <v>48.591208263400119</v>
      </c>
      <c r="BI33" s="9">
        <v>0.67710897739108977</v>
      </c>
      <c r="BJ33" s="9">
        <f ca="1"/>
        <v>43.976404875617732</v>
      </c>
      <c r="BK33" s="9">
        <f ca="1"/>
        <v>48.149110560944045</v>
      </c>
      <c r="BL33" s="9">
        <v>40.59360987885384</v>
      </c>
      <c r="BM33" s="9">
        <f ca="1"/>
        <v>46.030083093681057</v>
      </c>
      <c r="BN33" s="9">
        <v>46.354041999365251</v>
      </c>
      <c r="BP33" s="9">
        <v>3.6645030555740594</v>
      </c>
      <c r="BQ33" s="40">
        <v>11860.734899093999</v>
      </c>
      <c r="BR33" s="9">
        <f ca="1"/>
        <v>8.4976854640068744</v>
      </c>
      <c r="BS33" s="40">
        <f ca="1"/>
        <v>10616.865419997894</v>
      </c>
      <c r="BU33" s="9">
        <v>20.682748834002265</v>
      </c>
      <c r="BV33" s="40">
        <v>11269.087451541045</v>
      </c>
      <c r="BW33" s="9">
        <f ca="1"/>
        <v>43.489671872577738</v>
      </c>
      <c r="BX33" s="40">
        <f ca="1"/>
        <v>10863.732685575258</v>
      </c>
      <c r="BZ33" s="9">
        <v>0.2</v>
      </c>
      <c r="CA33" s="9">
        <v>1.4769230769230768</v>
      </c>
      <c r="CB33" s="40">
        <v>16346.332332588183</v>
      </c>
      <c r="CC33" s="9">
        <f ca="1"/>
        <v>2.7857692307692297</v>
      </c>
      <c r="CD33" s="9">
        <f ca="1"/>
        <v>1.5726923076923078</v>
      </c>
      <c r="CE33" s="40">
        <f ca="1"/>
        <v>10779.697600102634</v>
      </c>
    </row>
    <row r="34" spans="1:83" x14ac:dyDescent="0.25">
      <c r="A34" s="6">
        <v>73.599999999999994</v>
      </c>
      <c r="B34" s="7" t="b">
        <v>1</v>
      </c>
      <c r="G34" t="str">
        <f>AI2&amp;" Method Histogram"</f>
        <v>Scott Method Histogram</v>
      </c>
      <c r="U34" s="9"/>
      <c r="V34" s="9"/>
      <c r="W34" s="10"/>
      <c r="X34" s="17"/>
      <c r="Y34" s="17"/>
      <c r="Z34" s="17"/>
      <c r="AA34" s="17"/>
      <c r="AB34" s="17"/>
      <c r="AC34" s="17"/>
      <c r="AD34" s="17"/>
      <c r="AE34" s="17"/>
      <c r="AG34" s="9"/>
      <c r="AH34" s="9"/>
      <c r="AI34" s="10"/>
      <c r="AJ34" s="17"/>
      <c r="AK34" s="17"/>
      <c r="AL34" s="17"/>
      <c r="AM34" s="17"/>
      <c r="AN34" s="17"/>
      <c r="AO34" s="17"/>
      <c r="AP34" s="17"/>
      <c r="AQ34" s="17"/>
      <c r="AS34" s="9">
        <v>87.243333333333268</v>
      </c>
      <c r="AT34" s="9">
        <v>89</v>
      </c>
      <c r="AU34" s="10">
        <v>21</v>
      </c>
      <c r="AV34" s="17">
        <v>1.0320883161523575E-2</v>
      </c>
      <c r="AW34" s="17">
        <v>1.2530164397252186E-2</v>
      </c>
      <c r="AX34" s="17">
        <v>7.105458176245194E-3</v>
      </c>
      <c r="AY34" s="17">
        <f ca="1"/>
        <v>4.5733534357723649E-3</v>
      </c>
      <c r="AZ34" s="17">
        <f ca="1"/>
        <v>1.1946325267141789E-2</v>
      </c>
      <c r="BA34" s="17">
        <v>3.8588523358134008E-3</v>
      </c>
      <c r="BB34" s="17">
        <f ca="1"/>
        <v>4.6881462409902319E-3</v>
      </c>
      <c r="BC34" s="17">
        <v>5.6062722403127374E-3</v>
      </c>
      <c r="BE34" s="17">
        <v>1.0075136612021859E-2</v>
      </c>
      <c r="BF34" s="9">
        <v>45.6</v>
      </c>
      <c r="BG34" s="9">
        <v>47.095864477377376</v>
      </c>
      <c r="BH34" s="9">
        <v>48.683644756733948</v>
      </c>
      <c r="BI34" s="9">
        <v>0.70098787783275684</v>
      </c>
      <c r="BJ34" s="9">
        <f ca="1"/>
        <v>44.144607279875906</v>
      </c>
      <c r="BK34" s="9">
        <f ca="1"/>
        <v>48.249651523815665</v>
      </c>
      <c r="BL34" s="9">
        <v>40.669203543859673</v>
      </c>
      <c r="BM34" s="9">
        <f ca="1"/>
        <v>46.126276391526261</v>
      </c>
      <c r="BN34" s="9">
        <v>46.452248655546768</v>
      </c>
      <c r="BP34" s="9">
        <v>4.4568280405630452</v>
      </c>
      <c r="BQ34" s="40">
        <v>11440.945364550531</v>
      </c>
      <c r="BR34" s="9">
        <f ca="1"/>
        <v>8.5505071296728072</v>
      </c>
      <c r="BS34" s="40">
        <f ca="1"/>
        <v>10615.239591294858</v>
      </c>
      <c r="BU34" s="9">
        <v>25.15469452784059</v>
      </c>
      <c r="BV34" s="40">
        <v>11115.500974321254</v>
      </c>
      <c r="BW34" s="9">
        <f ca="1"/>
        <v>43.787801585500297</v>
      </c>
      <c r="BX34" s="40">
        <f ca="1"/>
        <v>10862.698105966472</v>
      </c>
      <c r="BZ34" s="9">
        <v>0.2</v>
      </c>
      <c r="CA34" s="9">
        <v>2.7538461538461538</v>
      </c>
      <c r="CB34" s="40">
        <v>20099.345140423917</v>
      </c>
      <c r="CC34" s="9">
        <f ca="1"/>
        <v>2.7857692307692297</v>
      </c>
      <c r="CD34" s="9">
        <f ca="1"/>
        <v>1.6365384615384617</v>
      </c>
      <c r="CE34" s="40">
        <f ca="1"/>
        <v>10759.361540352902</v>
      </c>
    </row>
    <row r="35" spans="1:83" x14ac:dyDescent="0.25">
      <c r="A35" s="6">
        <v>72.599999999999994</v>
      </c>
      <c r="B35" s="7" t="b">
        <v>1</v>
      </c>
      <c r="U35" s="9"/>
      <c r="V35" s="9"/>
      <c r="W35" s="10"/>
      <c r="X35" s="17"/>
      <c r="Y35" s="17"/>
      <c r="Z35" s="17"/>
      <c r="AA35" s="17"/>
      <c r="AB35" s="17"/>
      <c r="AC35" s="17"/>
      <c r="AD35" s="17"/>
      <c r="AE35" s="17"/>
      <c r="AG35" s="9"/>
      <c r="AH35" s="9"/>
      <c r="AI35" s="10"/>
      <c r="AJ35" s="17"/>
      <c r="AK35" s="17"/>
      <c r="AL35" s="17"/>
      <c r="AM35" s="17"/>
      <c r="AN35" s="17"/>
      <c r="AO35" s="17"/>
      <c r="AP35" s="17"/>
      <c r="AQ35" s="17"/>
      <c r="AS35" s="9"/>
      <c r="AT35" s="9"/>
      <c r="AU35" s="10"/>
      <c r="AV35" s="17"/>
      <c r="AW35" s="17"/>
      <c r="AX35" s="17"/>
      <c r="AY35" s="17"/>
      <c r="AZ35" s="17"/>
      <c r="BA35" s="17"/>
      <c r="BB35" s="17"/>
      <c r="BC35" s="17"/>
      <c r="BE35" s="17">
        <v>1.0416666666666666E-2</v>
      </c>
      <c r="BF35" s="9">
        <v>45.6</v>
      </c>
      <c r="BG35" s="9">
        <v>47.215356422916102</v>
      </c>
      <c r="BH35" s="9">
        <v>48.773554419998376</v>
      </c>
      <c r="BI35" s="9">
        <v>0.72487501806079901</v>
      </c>
      <c r="BJ35" s="9">
        <f ca="1"/>
        <v>44.307841643451148</v>
      </c>
      <c r="BK35" s="9">
        <f ca="1"/>
        <v>48.347399026067414</v>
      </c>
      <c r="BL35" s="9">
        <v>40.743526455526343</v>
      </c>
      <c r="BM35" s="9">
        <f ca="1"/>
        <v>46.22022805027396</v>
      </c>
      <c r="BN35" s="9">
        <v>46.548154379662193</v>
      </c>
      <c r="BP35" s="9">
        <v>5.2491530255520313</v>
      </c>
      <c r="BQ35" s="40">
        <v>11135.926251329643</v>
      </c>
      <c r="BR35" s="9">
        <f ca="1"/>
        <v>8.6033287953387383</v>
      </c>
      <c r="BS35" s="40">
        <f ca="1"/>
        <v>10613.78329850993</v>
      </c>
      <c r="BU35" s="9">
        <v>29.626640221678919</v>
      </c>
      <c r="BV35" s="40">
        <v>11009.564016750748</v>
      </c>
      <c r="BW35" s="9">
        <f ca="1"/>
        <v>44.08593129842285</v>
      </c>
      <c r="BX35" s="40">
        <f ca="1"/>
        <v>10861.731909436743</v>
      </c>
      <c r="BZ35" s="9">
        <v>0.2</v>
      </c>
      <c r="CA35" s="9">
        <v>4.0307692307692298</v>
      </c>
      <c r="CB35" s="40">
        <v>24044.937324528102</v>
      </c>
      <c r="CC35" s="9">
        <f ca="1"/>
        <v>2.7857692307692297</v>
      </c>
      <c r="CD35" s="9">
        <f ca="1"/>
        <v>1.7003846153846154</v>
      </c>
      <c r="CE35" s="40">
        <f ca="1"/>
        <v>10745.950236204706</v>
      </c>
    </row>
    <row r="36" spans="1:83" x14ac:dyDescent="0.25">
      <c r="A36" s="6">
        <v>75.599999999999994</v>
      </c>
      <c r="B36" s="7" t="b">
        <v>1</v>
      </c>
      <c r="U36" s="9"/>
      <c r="V36" s="9"/>
      <c r="W36" s="10"/>
      <c r="X36" s="17"/>
      <c r="Y36" s="17"/>
      <c r="Z36" s="17"/>
      <c r="AA36" s="17"/>
      <c r="AB36" s="17"/>
      <c r="AC36" s="17"/>
      <c r="AD36" s="17"/>
      <c r="AE36" s="17"/>
      <c r="AG36" s="9"/>
      <c r="AH36" s="9"/>
      <c r="AI36" s="10"/>
      <c r="AJ36" s="17"/>
      <c r="AK36" s="17"/>
      <c r="AL36" s="17"/>
      <c r="AM36" s="17"/>
      <c r="AN36" s="17"/>
      <c r="AO36" s="17"/>
      <c r="AP36" s="17"/>
      <c r="AQ36" s="17"/>
      <c r="AS36" s="9"/>
      <c r="AT36" s="9"/>
      <c r="AU36" s="10"/>
      <c r="AV36" s="17"/>
      <c r="AW36" s="17"/>
      <c r="AX36" s="17"/>
      <c r="AY36" s="17"/>
      <c r="AZ36" s="17"/>
      <c r="BA36" s="17"/>
      <c r="BB36" s="17"/>
      <c r="BC36" s="17"/>
      <c r="BE36" s="17">
        <v>1.0758196721311475E-2</v>
      </c>
      <c r="BF36" s="9">
        <v>45.7</v>
      </c>
      <c r="BG36" s="9">
        <v>47.331480975191134</v>
      </c>
      <c r="BH36" s="9">
        <v>48.8610894366401</v>
      </c>
      <c r="BI36" s="9">
        <v>0.7487704037637205</v>
      </c>
      <c r="BJ36" s="9">
        <f ca="1"/>
        <v>44.466411588588144</v>
      </c>
      <c r="BK36" s="9">
        <f ca="1"/>
        <v>48.442522149417776</v>
      </c>
      <c r="BL36" s="9">
        <v>40.816640622841682</v>
      </c>
      <c r="BM36" s="9">
        <f ca="1"/>
        <v>46.31206279439197</v>
      </c>
      <c r="BN36" s="9">
        <v>46.64188741929717</v>
      </c>
      <c r="BP36" s="9">
        <v>6.0414780105410166</v>
      </c>
      <c r="BQ36" s="40">
        <v>10917.048317829418</v>
      </c>
      <c r="BR36" s="9">
        <f ca="1"/>
        <v>8.6561504610046711</v>
      </c>
      <c r="BS36" s="40">
        <f ca="1"/>
        <v>10612.494905240259</v>
      </c>
      <c r="BU36" s="9">
        <v>34.098585915517248</v>
      </c>
      <c r="BV36" s="40">
        <v>10937.752508112819</v>
      </c>
      <c r="BW36" s="9">
        <f ca="1"/>
        <v>44.384061011345409</v>
      </c>
      <c r="BX36" s="40">
        <f ca="1"/>
        <v>10860.833170769494</v>
      </c>
      <c r="BZ36" s="9">
        <v>0.2</v>
      </c>
      <c r="CA36" s="9">
        <v>5.3076923076923075</v>
      </c>
      <c r="CB36" s="40">
        <v>28066.285352420407</v>
      </c>
      <c r="CC36" s="9">
        <f ca="1"/>
        <v>2.7857692307692297</v>
      </c>
      <c r="CD36" s="9">
        <f ca="1"/>
        <v>1.7642307692307693</v>
      </c>
      <c r="CE36" s="40">
        <f ca="1"/>
        <v>10739.028405410045</v>
      </c>
    </row>
    <row r="37" spans="1:83" x14ac:dyDescent="0.25">
      <c r="A37" s="6">
        <v>75.400000000000006</v>
      </c>
      <c r="B37" s="7" t="b">
        <v>1</v>
      </c>
      <c r="U37" s="9"/>
      <c r="V37" s="9"/>
      <c r="W37" s="10"/>
      <c r="X37" s="17"/>
      <c r="Y37" s="17"/>
      <c r="Z37" s="17"/>
      <c r="AA37" s="17"/>
      <c r="AB37" s="17"/>
      <c r="AC37" s="17"/>
      <c r="AD37" s="17"/>
      <c r="AE37" s="17"/>
      <c r="AG37" s="9"/>
      <c r="AH37" s="9"/>
      <c r="AI37" s="10"/>
      <c r="AJ37" s="17"/>
      <c r="AK37" s="17"/>
      <c r="AL37" s="17"/>
      <c r="AM37" s="17"/>
      <c r="AN37" s="17"/>
      <c r="AO37" s="17"/>
      <c r="AP37" s="17"/>
      <c r="AQ37" s="17"/>
      <c r="AS37" s="9"/>
      <c r="AT37" s="9"/>
      <c r="AU37" s="10"/>
      <c r="AV37" s="17"/>
      <c r="AW37" s="17"/>
      <c r="AX37" s="17"/>
      <c r="AY37" s="17"/>
      <c r="AZ37" s="17"/>
      <c r="BA37" s="17"/>
      <c r="BB37" s="17"/>
      <c r="BC37" s="17"/>
      <c r="BE37" s="17">
        <v>1.1099726775956284E-2</v>
      </c>
      <c r="BF37" s="9">
        <v>45.7</v>
      </c>
      <c r="BG37" s="9">
        <v>47.444439079622164</v>
      </c>
      <c r="BH37" s="9">
        <v>48.946388307295415</v>
      </c>
      <c r="BI37" s="9">
        <v>0.7726740406358944</v>
      </c>
      <c r="BJ37" s="9">
        <f ca="1"/>
        <v>44.62059325764676</v>
      </c>
      <c r="BK37" s="9">
        <f ca="1"/>
        <v>48.535174727472331</v>
      </c>
      <c r="BL37" s="9">
        <v>40.888603169986574</v>
      </c>
      <c r="BM37" s="9">
        <f ca="1"/>
        <v>46.4018947020257</v>
      </c>
      <c r="BN37" s="9">
        <v>46.733565063132353</v>
      </c>
      <c r="BP37" s="9">
        <v>6.8338029955300028</v>
      </c>
      <c r="BQ37" s="40">
        <v>10765.874080096253</v>
      </c>
      <c r="BR37" s="9">
        <f ca="1"/>
        <v>8.7089721266706039</v>
      </c>
      <c r="BS37" s="40">
        <f ca="1"/>
        <v>10611.372803198368</v>
      </c>
      <c r="BU37" s="9">
        <v>38.570531609355569</v>
      </c>
      <c r="BV37" s="40">
        <v>10891.590805462321</v>
      </c>
      <c r="BW37" s="9">
        <f ca="1"/>
        <v>44.682190724267961</v>
      </c>
      <c r="BX37" s="40">
        <f ca="1"/>
        <v>10860.000983399132</v>
      </c>
      <c r="BZ37" s="9">
        <v>0.2</v>
      </c>
      <c r="CA37" s="9">
        <v>6.5846153846153852</v>
      </c>
      <c r="CB37" s="40">
        <v>32128.25016874657</v>
      </c>
      <c r="CC37" s="9">
        <f ca="1"/>
        <v>2.7857692307692297</v>
      </c>
      <c r="CD37" s="9">
        <f ca="1"/>
        <v>1.8280769230769232</v>
      </c>
      <c r="CE37" s="40">
        <f ca="1"/>
        <v>10738.202695949132</v>
      </c>
    </row>
    <row r="38" spans="1:83" x14ac:dyDescent="0.25">
      <c r="A38" s="6">
        <v>75.3</v>
      </c>
      <c r="B38" s="7" t="b">
        <v>1</v>
      </c>
      <c r="U38" s="9"/>
      <c r="V38" s="9"/>
      <c r="W38" s="10"/>
      <c r="X38" s="17"/>
      <c r="Y38" s="17"/>
      <c r="Z38" s="17"/>
      <c r="AA38" s="17"/>
      <c r="AB38" s="17"/>
      <c r="AC38" s="17"/>
      <c r="AD38" s="17"/>
      <c r="AE38" s="17"/>
      <c r="AG38" s="9"/>
      <c r="AH38" s="9"/>
      <c r="AI38" s="10"/>
      <c r="AJ38" s="17"/>
      <c r="AK38" s="17"/>
      <c r="AL38" s="17"/>
      <c r="AM38" s="17"/>
      <c r="AN38" s="17"/>
      <c r="AO38" s="17"/>
      <c r="AP38" s="17"/>
      <c r="AQ38" s="17"/>
      <c r="AS38" s="9"/>
      <c r="AT38" s="9"/>
      <c r="AU38" s="10"/>
      <c r="AV38" s="17"/>
      <c r="AW38" s="17"/>
      <c r="AX38" s="17"/>
      <c r="AY38" s="17"/>
      <c r="AZ38" s="17"/>
      <c r="BA38" s="17"/>
      <c r="BB38" s="17"/>
      <c r="BC38" s="17"/>
      <c r="BE38" s="17">
        <v>1.1441256830601093E-2</v>
      </c>
      <c r="BF38" s="9">
        <v>45.7</v>
      </c>
      <c r="BG38" s="9">
        <v>47.554413914343968</v>
      </c>
      <c r="BH38" s="9">
        <v>49.029577460338245</v>
      </c>
      <c r="BI38" s="9">
        <v>0.79658593437761827</v>
      </c>
      <c r="BJ38" s="9">
        <f ca="1"/>
        <v>44.770638559303876</v>
      </c>
      <c r="BK38" s="9">
        <f ca="1"/>
        <v>48.625497144311943</v>
      </c>
      <c r="BL38" s="9">
        <v>40.959466858665309</v>
      </c>
      <c r="BM38" s="9">
        <f ca="1"/>
        <v>46.489828410748302</v>
      </c>
      <c r="BN38" s="9">
        <v>46.823294883054587</v>
      </c>
      <c r="BP38" s="9">
        <v>7.626127980518989</v>
      </c>
      <c r="BQ38" s="40">
        <v>10669.760074596696</v>
      </c>
      <c r="BR38" s="9">
        <f ca="1"/>
        <v>8.7617937923365368</v>
      </c>
      <c r="BS38" s="40">
        <f ca="1"/>
        <v>10610.415411569391</v>
      </c>
      <c r="BU38" s="9">
        <v>43.042477303193905</v>
      </c>
      <c r="BV38" s="40">
        <v>10865.414844469362</v>
      </c>
      <c r="BW38" s="9">
        <f ca="1"/>
        <v>44.980320437190514</v>
      </c>
      <c r="BX38" s="40">
        <f ca="1"/>
        <v>10859.234458912813</v>
      </c>
      <c r="BZ38" s="9">
        <v>0.2</v>
      </c>
      <c r="CA38" s="9">
        <v>7.8615384615384603</v>
      </c>
      <c r="CB38" s="40">
        <v>36215.560357745606</v>
      </c>
      <c r="CC38" s="9">
        <f ca="1"/>
        <v>2.7857692307692297</v>
      </c>
      <c r="CD38" s="9">
        <f ca="1"/>
        <v>1.891923076923077</v>
      </c>
      <c r="CE38" s="40">
        <f ca="1"/>
        <v>10743.116284393533</v>
      </c>
    </row>
    <row r="39" spans="1:83" x14ac:dyDescent="0.25">
      <c r="A39" s="6">
        <v>75.099999999999994</v>
      </c>
      <c r="B39" s="7" t="b">
        <v>1</v>
      </c>
      <c r="U39" s="9"/>
      <c r="V39" s="9"/>
      <c r="W39" s="10"/>
      <c r="X39" s="17"/>
      <c r="Y39" s="17"/>
      <c r="Z39" s="17"/>
      <c r="AA39" s="17"/>
      <c r="AB39" s="17"/>
      <c r="AC39" s="17"/>
      <c r="AD39" s="17"/>
      <c r="AE39" s="17"/>
      <c r="AG39" s="9"/>
      <c r="AH39" s="9"/>
      <c r="AI39" s="10"/>
      <c r="AJ39" s="17"/>
      <c r="AK39" s="17"/>
      <c r="AL39" s="17"/>
      <c r="AM39" s="17"/>
      <c r="AN39" s="17"/>
      <c r="AO39" s="17"/>
      <c r="AP39" s="17"/>
      <c r="AQ39" s="17"/>
      <c r="AS39" s="9"/>
      <c r="AT39" s="9"/>
      <c r="AU39" s="10"/>
      <c r="AV39" s="17"/>
      <c r="AW39" s="17"/>
      <c r="AX39" s="17"/>
      <c r="AY39" s="17"/>
      <c r="AZ39" s="17"/>
      <c r="BA39" s="17"/>
      <c r="BB39" s="17"/>
      <c r="BC39" s="17"/>
      <c r="BE39" s="17">
        <v>1.1782786885245901E-2</v>
      </c>
      <c r="BF39" s="9">
        <v>45.9</v>
      </c>
      <c r="BG39" s="9">
        <v>47.661572940480568</v>
      </c>
      <c r="BH39" s="9">
        <v>49.110772630799758</v>
      </c>
      <c r="BI39" s="9">
        <v>0.82050609069509906</v>
      </c>
      <c r="BJ39" s="9">
        <f ca="1"/>
        <v>44.916777946877417</v>
      </c>
      <c r="BK39" s="9">
        <f ca="1"/>
        <v>48.713617873993591</v>
      </c>
      <c r="BL39" s="9">
        <v>41.029280540746676</v>
      </c>
      <c r="BM39" s="9">
        <f ca="1"/>
        <v>46.57596015511578</v>
      </c>
      <c r="BN39" s="9">
        <v>46.911175802897432</v>
      </c>
      <c r="BP39" s="9">
        <v>8.4184529655079743</v>
      </c>
      <c r="BQ39" s="40">
        <v>10619.625693522101</v>
      </c>
      <c r="BR39" s="9">
        <f ca="1"/>
        <v>8.8146154580024678</v>
      </c>
      <c r="BS39" s="40">
        <f ca="1"/>
        <v>10609.621176385401</v>
      </c>
      <c r="BU39" s="9">
        <v>47.514422997032234</v>
      </c>
      <c r="BV39" s="40">
        <v>10855.25150132586</v>
      </c>
      <c r="BW39" s="9">
        <f ca="1"/>
        <v>45.278450150113073</v>
      </c>
      <c r="BX39" s="40">
        <f ca="1"/>
        <v>10858.532726569016</v>
      </c>
      <c r="BZ39" s="9">
        <v>0.2</v>
      </c>
      <c r="CA39" s="9">
        <v>9.1384615384615362</v>
      </c>
      <c r="CB39" s="40">
        <v>40320.200216011828</v>
      </c>
      <c r="CC39" s="9">
        <f ca="1"/>
        <v>2.7857692307692297</v>
      </c>
      <c r="CD39" s="9">
        <f ca="1"/>
        <v>1.9557692307692309</v>
      </c>
      <c r="CE39" s="40">
        <f ca="1"/>
        <v>10753.444335653259</v>
      </c>
    </row>
    <row r="40" spans="1:83" x14ac:dyDescent="0.25">
      <c r="A40" s="6">
        <v>74.900000000000006</v>
      </c>
      <c r="B40" s="7" t="b">
        <v>1</v>
      </c>
      <c r="U40" s="9"/>
      <c r="V40" s="9"/>
      <c r="W40" s="10"/>
      <c r="X40" s="17"/>
      <c r="Y40" s="17"/>
      <c r="Z40" s="17"/>
      <c r="AA40" s="17"/>
      <c r="AB40" s="17"/>
      <c r="AC40" s="17"/>
      <c r="AD40" s="17"/>
      <c r="AE40" s="17"/>
      <c r="AG40" s="9"/>
      <c r="AH40" s="9"/>
      <c r="AI40" s="10"/>
      <c r="AJ40" s="17"/>
      <c r="AK40" s="17"/>
      <c r="AL40" s="17"/>
      <c r="AM40" s="17"/>
      <c r="AN40" s="17"/>
      <c r="AO40" s="17"/>
      <c r="AP40" s="17"/>
      <c r="AQ40" s="17"/>
      <c r="AS40" s="9"/>
      <c r="AT40" s="9"/>
      <c r="AU40" s="10"/>
      <c r="AV40" s="17"/>
      <c r="AW40" s="17"/>
      <c r="AX40" s="17"/>
      <c r="AY40" s="17"/>
      <c r="AZ40" s="17"/>
      <c r="BA40" s="17"/>
      <c r="BB40" s="17"/>
      <c r="BC40" s="17"/>
      <c r="BE40" s="17">
        <v>1.212431693989071E-2</v>
      </c>
      <c r="BF40" s="9">
        <v>45.9</v>
      </c>
      <c r="BG40" s="9">
        <v>47.766069663751182</v>
      </c>
      <c r="BH40" s="9">
        <v>49.19008004666928</v>
      </c>
      <c r="BI40" s="9">
        <v>0.84443451530043712</v>
      </c>
      <c r="BJ40" s="9">
        <f ca="1"/>
        <v>45.059222807678893</v>
      </c>
      <c r="BK40" s="9">
        <f ca="1"/>
        <v>48.799654804654161</v>
      </c>
      <c r="BL40" s="9">
        <v>41.098089552253953</v>
      </c>
      <c r="BM40" s="9">
        <f ca="1"/>
        <v>46.66037866364892</v>
      </c>
      <c r="BN40" s="9">
        <v>46.997299022296765</v>
      </c>
      <c r="BP40" s="9">
        <v>9.2107779504969614</v>
      </c>
      <c r="BQ40" s="40">
        <v>10608.714924949096</v>
      </c>
      <c r="BR40" s="9">
        <f ca="1"/>
        <v>8.8674371236684006</v>
      </c>
      <c r="BS40" s="40">
        <f ca="1"/>
        <v>10608.988569917936</v>
      </c>
      <c r="BU40" s="9">
        <v>51.986368690870563</v>
      </c>
      <c r="BV40" s="40">
        <v>10858.206024496107</v>
      </c>
      <c r="BW40" s="9">
        <f ca="1"/>
        <v>45.576579863035626</v>
      </c>
      <c r="BX40" s="40">
        <f ca="1"/>
        <v>10857.894932832176</v>
      </c>
      <c r="BZ40" s="9">
        <v>0.2</v>
      </c>
      <c r="CA40" s="9">
        <v>10.415384615384614</v>
      </c>
      <c r="CB40" s="40">
        <v>44437.43941397687</v>
      </c>
      <c r="CC40" s="9">
        <f ca="1"/>
        <v>2.7857692307692297</v>
      </c>
      <c r="CD40" s="9">
        <f ca="1"/>
        <v>2.0196153846153848</v>
      </c>
      <c r="CE40" s="40">
        <f ca="1"/>
        <v>10768.890162167068</v>
      </c>
    </row>
    <row r="41" spans="1:83" x14ac:dyDescent="0.25">
      <c r="A41" s="6">
        <v>74.7</v>
      </c>
      <c r="B41" s="7" t="b">
        <v>1</v>
      </c>
      <c r="U41" s="9"/>
      <c r="V41" s="9"/>
      <c r="W41" s="10"/>
      <c r="X41" s="17"/>
      <c r="Y41" s="17"/>
      <c r="Z41" s="17"/>
      <c r="AA41" s="17"/>
      <c r="AB41" s="17"/>
      <c r="AC41" s="17"/>
      <c r="AD41" s="17"/>
      <c r="AE41" s="17"/>
      <c r="AG41" s="9"/>
      <c r="AH41" s="9"/>
      <c r="AI41" s="10"/>
      <c r="AJ41" s="17"/>
      <c r="AK41" s="17"/>
      <c r="AL41" s="17"/>
      <c r="AM41" s="17"/>
      <c r="AN41" s="17"/>
      <c r="AO41" s="17"/>
      <c r="AP41" s="17"/>
      <c r="AQ41" s="17"/>
      <c r="AS41" s="9"/>
      <c r="AT41" s="9"/>
      <c r="AU41" s="10"/>
      <c r="AV41" s="17"/>
      <c r="AW41" s="17"/>
      <c r="AX41" s="17"/>
      <c r="AY41" s="17"/>
      <c r="AZ41" s="17"/>
      <c r="BA41" s="17"/>
      <c r="BB41" s="17"/>
      <c r="BC41" s="17"/>
      <c r="BE41" s="17">
        <v>1.2465846994535519E-2</v>
      </c>
      <c r="BF41" s="9">
        <v>46</v>
      </c>
      <c r="BG41" s="9">
        <v>47.868045154970183</v>
      </c>
      <c r="BH41" s="9">
        <v>49.267597454111367</v>
      </c>
      <c r="BI41" s="9">
        <v>0.86837121391168948</v>
      </c>
      <c r="BJ41" s="9">
        <f ca="1"/>
        <v>45.198167527166746</v>
      </c>
      <c r="BK41" s="9">
        <f ca="1"/>
        <v>48.883716382526316</v>
      </c>
      <c r="BL41" s="9">
        <v>41.165936057733113</v>
      </c>
      <c r="BM41" s="9">
        <f ca="1"/>
        <v>46.743165937682377</v>
      </c>
      <c r="BN41" s="9">
        <v>47.08174881880111</v>
      </c>
      <c r="BP41" s="9">
        <v>10.003102935485945</v>
      </c>
      <c r="BQ41" s="40">
        <v>10631.859575549057</v>
      </c>
      <c r="BR41" s="9">
        <f ca="1"/>
        <v>8.9202587893343335</v>
      </c>
      <c r="BS41" s="40">
        <f ca="1"/>
        <v>10608.516090088286</v>
      </c>
      <c r="BU41" s="9">
        <v>56.458314384708885</v>
      </c>
      <c r="BV41" s="40">
        <v>10872.103961593892</v>
      </c>
      <c r="BW41" s="9">
        <f ca="1"/>
        <v>45.874709575958178</v>
      </c>
      <c r="BX41" s="40">
        <f ca="1"/>
        <v>10857.320240922021</v>
      </c>
      <c r="BZ41" s="9">
        <v>0.2</v>
      </c>
      <c r="CA41" s="9">
        <v>11.692307692307692</v>
      </c>
      <c r="CB41" s="40">
        <v>48564.252644217006</v>
      </c>
      <c r="CC41" s="9">
        <f ca="1"/>
        <v>2.7857692307692297</v>
      </c>
      <c r="CD41" s="9">
        <f ca="1"/>
        <v>2.0834615384615387</v>
      </c>
      <c r="CE41" s="40">
        <f ca="1"/>
        <v>10789.181955329926</v>
      </c>
    </row>
    <row r="42" spans="1:83" x14ac:dyDescent="0.25">
      <c r="A42" s="6">
        <v>74.400000000000006</v>
      </c>
      <c r="B42" s="7" t="b">
        <v>1</v>
      </c>
      <c r="U42" s="9"/>
      <c r="V42" s="9"/>
      <c r="W42" s="10"/>
      <c r="X42" s="17"/>
      <c r="Y42" s="17"/>
      <c r="Z42" s="17"/>
      <c r="AA42" s="17"/>
      <c r="AB42" s="17"/>
      <c r="AC42" s="17"/>
      <c r="AD42" s="17"/>
      <c r="AE42" s="17"/>
      <c r="AG42" s="9"/>
      <c r="AH42" s="9"/>
      <c r="AI42" s="10"/>
      <c r="AJ42" s="17"/>
      <c r="AK42" s="17"/>
      <c r="AL42" s="17"/>
      <c r="AM42" s="17"/>
      <c r="AN42" s="17"/>
      <c r="AO42" s="17"/>
      <c r="AP42" s="17"/>
      <c r="AQ42" s="17"/>
      <c r="AS42" s="9"/>
      <c r="AT42" s="9"/>
      <c r="AU42" s="10"/>
      <c r="AV42" s="17"/>
      <c r="AW42" s="17"/>
      <c r="AX42" s="17"/>
      <c r="AY42" s="17"/>
      <c r="AZ42" s="17"/>
      <c r="BA42" s="17"/>
      <c r="BB42" s="17"/>
      <c r="BC42" s="17"/>
      <c r="BE42" s="17">
        <v>1.2807377049180328E-2</v>
      </c>
      <c r="BF42" s="9">
        <v>46</v>
      </c>
      <c r="BG42" s="9">
        <v>47.967629368088431</v>
      </c>
      <c r="BH42" s="9">
        <v>49.343415007254187</v>
      </c>
      <c r="BI42" s="9">
        <v>0.89231619225281611</v>
      </c>
      <c r="BJ42" s="9">
        <f ca="1"/>
        <v>45.333791279771006</v>
      </c>
      <c r="BK42" s="9">
        <f ca="1"/>
        <v>48.965902604586056</v>
      </c>
      <c r="BL42" s="9">
        <v>41.232859352430637</v>
      </c>
      <c r="BM42" s="9">
        <f ca="1"/>
        <v>46.824397930426805</v>
      </c>
      <c r="BN42" s="9">
        <v>47.164603247152918</v>
      </c>
      <c r="BP42" s="9">
        <v>10.795427920474932</v>
      </c>
      <c r="BQ42" s="40">
        <v>10685.015875025636</v>
      </c>
      <c r="BR42" s="9">
        <f ca="1"/>
        <v>8.9730804550002663</v>
      </c>
      <c r="BS42" s="40">
        <f ca="1"/>
        <v>10608.202259894329</v>
      </c>
      <c r="BU42" s="9">
        <v>60.930260078547207</v>
      </c>
      <c r="BV42" s="40">
        <v>10895.270382053903</v>
      </c>
      <c r="BW42" s="9">
        <f ca="1"/>
        <v>46.172839288880738</v>
      </c>
      <c r="BX42" s="40">
        <f ca="1"/>
        <v>10856.807830378259</v>
      </c>
      <c r="BZ42" s="9">
        <v>0.2</v>
      </c>
      <c r="CA42" s="9">
        <v>12.969230769230769</v>
      </c>
      <c r="CB42" s="40">
        <v>52698.587814993749</v>
      </c>
      <c r="CC42" s="9">
        <f ca="1"/>
        <v>2.7857692307692297</v>
      </c>
      <c r="CD42" s="9">
        <f ca="1"/>
        <v>2.1473076923076926</v>
      </c>
      <c r="CE42" s="40">
        <f ca="1"/>
        <v>10814.069988380423</v>
      </c>
    </row>
    <row r="43" spans="1:83" x14ac:dyDescent="0.25">
      <c r="A43" s="6">
        <v>74.099999999999994</v>
      </c>
      <c r="B43" s="7" t="b">
        <v>1</v>
      </c>
      <c r="U43" s="9"/>
      <c r="V43" s="9"/>
      <c r="W43" s="10"/>
      <c r="X43" s="17"/>
      <c r="Y43" s="17"/>
      <c r="Z43" s="17"/>
      <c r="AA43" s="17"/>
      <c r="AB43" s="17"/>
      <c r="AC43" s="17"/>
      <c r="AD43" s="17"/>
      <c r="AE43" s="17"/>
      <c r="AG43" s="9"/>
      <c r="AH43" s="9"/>
      <c r="AI43" s="10"/>
      <c r="AJ43" s="17"/>
      <c r="AK43" s="17"/>
      <c r="AL43" s="17"/>
      <c r="AM43" s="17"/>
      <c r="AN43" s="17"/>
      <c r="AO43" s="17"/>
      <c r="AP43" s="17"/>
      <c r="AQ43" s="17"/>
      <c r="AS43" s="9"/>
      <c r="AT43" s="9"/>
      <c r="AU43" s="10"/>
      <c r="AV43" s="17"/>
      <c r="AW43" s="17"/>
      <c r="AX43" s="17"/>
      <c r="AY43" s="17"/>
      <c r="AZ43" s="17"/>
      <c r="BA43" s="17"/>
      <c r="BB43" s="17"/>
      <c r="BC43" s="17"/>
      <c r="BE43" s="17">
        <v>1.3148907103825137E-2</v>
      </c>
      <c r="BF43" s="9">
        <v>46</v>
      </c>
      <c r="BG43" s="9">
        <v>48.064942287371636</v>
      </c>
      <c r="BH43" s="9">
        <v>49.417616043548627</v>
      </c>
      <c r="BI43" s="9">
        <v>0.91626945605374155</v>
      </c>
      <c r="BJ43" s="9">
        <f ca="1"/>
        <v>45.466259588838291</v>
      </c>
      <c r="BK43" s="9">
        <f ca="1"/>
        <v>49.046305883333098</v>
      </c>
      <c r="BL43" s="9">
        <v>41.298896128431565</v>
      </c>
      <c r="BM43" s="9">
        <f ca="1"/>
        <v>46.904145141330488</v>
      </c>
      <c r="BN43" s="9">
        <v>47.24593475129484</v>
      </c>
      <c r="BP43" s="9">
        <v>11.587752905463919</v>
      </c>
      <c r="BQ43" s="40">
        <v>10764.959619269359</v>
      </c>
      <c r="BR43" s="9">
        <f ca="1"/>
        <v>9.0259021206661973</v>
      </c>
      <c r="BS43" s="40">
        <f ca="1"/>
        <v>10608.045626852543</v>
      </c>
      <c r="BU43" s="9">
        <v>65.402205772385543</v>
      </c>
      <c r="BV43" s="40">
        <v>10926.387699127497</v>
      </c>
      <c r="BW43" s="9">
        <f ca="1"/>
        <v>46.47096900180329</v>
      </c>
      <c r="BX43" s="40">
        <f ca="1"/>
        <v>10856.356896638514</v>
      </c>
      <c r="BZ43" s="9">
        <v>0.2</v>
      </c>
      <c r="CA43" s="9">
        <v>14.246153846153844</v>
      </c>
      <c r="CB43" s="40">
        <v>56838.988925817568</v>
      </c>
      <c r="CC43" s="9">
        <f ca="1"/>
        <v>2.7857692307692297</v>
      </c>
      <c r="CD43" s="9">
        <f ca="1"/>
        <v>2.211153846153846</v>
      </c>
      <c r="CE43" s="40">
        <f ca="1"/>
        <v>10843.324210271112</v>
      </c>
    </row>
    <row r="44" spans="1:83" x14ac:dyDescent="0.25">
      <c r="A44" s="6">
        <v>73.8</v>
      </c>
      <c r="B44" s="7" t="b">
        <v>1</v>
      </c>
      <c r="U44" s="9"/>
      <c r="V44" s="9"/>
      <c r="W44" s="10"/>
      <c r="X44" s="17"/>
      <c r="Y44" s="17"/>
      <c r="Z44" s="17"/>
      <c r="AA44" s="17"/>
      <c r="AB44" s="17"/>
      <c r="AC44" s="17"/>
      <c r="AD44" s="17"/>
      <c r="AE44" s="17"/>
      <c r="AG44" s="9"/>
      <c r="AH44" s="9"/>
      <c r="AI44" s="10"/>
      <c r="AJ44" s="17"/>
      <c r="AK44" s="17"/>
      <c r="AL44" s="17"/>
      <c r="AM44" s="17"/>
      <c r="AN44" s="17"/>
      <c r="AO44" s="17"/>
      <c r="AP44" s="17"/>
      <c r="AQ44" s="17"/>
      <c r="AS44" s="9"/>
      <c r="AT44" s="9"/>
      <c r="AU44" s="10"/>
      <c r="AV44" s="17"/>
      <c r="AW44" s="17"/>
      <c r="AX44" s="17"/>
      <c r="AY44" s="17"/>
      <c r="AZ44" s="17"/>
      <c r="BA44" s="17"/>
      <c r="BB44" s="17"/>
      <c r="BC44" s="17"/>
      <c r="BE44" s="17">
        <v>1.3490437158469945E-2</v>
      </c>
      <c r="BF44" s="9">
        <v>46</v>
      </c>
      <c r="BG44" s="9">
        <v>48.160094929693919</v>
      </c>
      <c r="BH44" s="9">
        <v>49.490277761983897</v>
      </c>
      <c r="BI44" s="9">
        <v>0.9402310110503409</v>
      </c>
      <c r="BJ44" s="9">
        <f ca="1"/>
        <v>45.595725690630118</v>
      </c>
      <c r="BK44" s="9">
        <f ca="1"/>
        <v>49.125011803045439</v>
      </c>
      <c r="BL44" s="9">
        <v>41.364080709876184</v>
      </c>
      <c r="BM44" s="9">
        <f ca="1"/>
        <v>46.982473138216385</v>
      </c>
      <c r="BN44" s="9">
        <v>47.325810701962162</v>
      </c>
      <c r="BP44" s="9">
        <v>12.380077890452904</v>
      </c>
      <c r="BQ44" s="40">
        <v>10869.078070919846</v>
      </c>
      <c r="BR44" s="9">
        <f ca="1"/>
        <v>9.0787237863321302</v>
      </c>
      <c r="BS44" s="40">
        <f ca="1"/>
        <v>10608.044762457095</v>
      </c>
      <c r="BU44" s="9">
        <v>69.874151466223879</v>
      </c>
      <c r="BV44" s="40">
        <v>10964.400733262108</v>
      </c>
      <c r="BW44" s="9">
        <f ca="1"/>
        <v>46.76909871472585</v>
      </c>
      <c r="BX44" s="40">
        <f ca="1"/>
        <v>10855.966650630528</v>
      </c>
      <c r="BZ44" s="9">
        <v>0.2</v>
      </c>
      <c r="CA44" s="9">
        <v>15.523076923076919</v>
      </c>
      <c r="CB44" s="40">
        <v>60984.385523558798</v>
      </c>
      <c r="CC44" s="9">
        <f ca="1"/>
        <v>2.7857692307692297</v>
      </c>
      <c r="CD44" s="9">
        <f ca="1"/>
        <v>2.2750000000000004</v>
      </c>
      <c r="CE44" s="40">
        <f ca="1"/>
        <v>10876.732165775595</v>
      </c>
    </row>
    <row r="45" spans="1:83" x14ac:dyDescent="0.25">
      <c r="A45" s="6">
        <v>73.400000000000006</v>
      </c>
      <c r="B45" s="7" t="b">
        <v>1</v>
      </c>
      <c r="U45" s="9"/>
      <c r="V45" s="9"/>
      <c r="W45" s="10"/>
      <c r="X45" s="17"/>
      <c r="Y45" s="17"/>
      <c r="Z45" s="17"/>
      <c r="AA45" s="17"/>
      <c r="AB45" s="17"/>
      <c r="AC45" s="17"/>
      <c r="AD45" s="17"/>
      <c r="AE45" s="17"/>
      <c r="AG45" s="9"/>
      <c r="AH45" s="9"/>
      <c r="AI45" s="10"/>
      <c r="AJ45" s="17"/>
      <c r="AK45" s="17"/>
      <c r="AL45" s="17"/>
      <c r="AM45" s="17"/>
      <c r="AN45" s="17"/>
      <c r="AO45" s="17"/>
      <c r="AP45" s="17"/>
      <c r="AQ45" s="17"/>
      <c r="AS45" s="9"/>
      <c r="AT45" s="9"/>
      <c r="AU45" s="10"/>
      <c r="AV45" s="17"/>
      <c r="AW45" s="17"/>
      <c r="AX45" s="17"/>
      <c r="AY45" s="17"/>
      <c r="AZ45" s="17"/>
      <c r="BA45" s="17"/>
      <c r="BB45" s="17"/>
      <c r="BC45" s="17"/>
      <c r="BE45" s="17">
        <v>1.3831967213114754E-2</v>
      </c>
      <c r="BF45" s="9">
        <v>46</v>
      </c>
      <c r="BG45" s="9">
        <v>48.253190223422649</v>
      </c>
      <c r="BH45" s="9">
        <v>49.561471818465968</v>
      </c>
      <c r="BI45" s="9">
        <v>0.96420086298442387</v>
      </c>
      <c r="BJ45" s="9">
        <f ca="1"/>
        <v>45.722331731280242</v>
      </c>
      <c r="BK45" s="9">
        <f ca="1"/>
        <v>49.202099783511599</v>
      </c>
      <c r="BL45" s="9">
        <v>41.428445261536027</v>
      </c>
      <c r="BM45" s="9">
        <f ca="1"/>
        <v>47.059443017565094</v>
      </c>
      <c r="BN45" s="9">
        <v>47.404293870551847</v>
      </c>
      <c r="BP45" s="9">
        <v>13.17240287544189</v>
      </c>
      <c r="BQ45" s="40">
        <v>10995.223492948804</v>
      </c>
      <c r="BR45" s="9">
        <f ca="1"/>
        <v>9.131545451998063</v>
      </c>
      <c r="BS45" s="40">
        <f ca="1"/>
        <v>10608.198261652853</v>
      </c>
      <c r="BU45" s="9">
        <v>74.3460971600622</v>
      </c>
      <c r="BV45" s="40">
        <v>11008.451348828366</v>
      </c>
      <c r="BW45" s="9">
        <f ca="1"/>
        <v>47.067228427648402</v>
      </c>
      <c r="BX45" s="40">
        <f ca="1"/>
        <v>10855.636318377085</v>
      </c>
      <c r="BZ45" s="9">
        <v>0.2</v>
      </c>
      <c r="CA45" s="9">
        <v>16.799999999999997</v>
      </c>
      <c r="CB45" s="40">
        <v>65133.967592032015</v>
      </c>
      <c r="CC45" s="9">
        <f ca="1"/>
        <v>2.7857692307692297</v>
      </c>
      <c r="CD45" s="9">
        <f ca="1"/>
        <v>2.3388461538461538</v>
      </c>
      <c r="CE45" s="40">
        <f ca="1"/>
        <v>10914.097189376975</v>
      </c>
    </row>
    <row r="46" spans="1:83" x14ac:dyDescent="0.25">
      <c r="A46" s="6">
        <v>72.900000000000006</v>
      </c>
      <c r="B46" s="7" t="b">
        <v>1</v>
      </c>
      <c r="U46" s="9"/>
      <c r="V46" s="9"/>
      <c r="W46" s="10"/>
      <c r="X46" s="17"/>
      <c r="Y46" s="17"/>
      <c r="Z46" s="17"/>
      <c r="AA46" s="17"/>
      <c r="AB46" s="17"/>
      <c r="AC46" s="17"/>
      <c r="AD46" s="17"/>
      <c r="AE46" s="17"/>
      <c r="AG46" s="9"/>
      <c r="AH46" s="9"/>
      <c r="AI46" s="10"/>
      <c r="AJ46" s="17"/>
      <c r="AK46" s="17"/>
      <c r="AL46" s="17"/>
      <c r="AM46" s="17"/>
      <c r="AN46" s="17"/>
      <c r="AO46" s="17"/>
      <c r="AP46" s="17"/>
      <c r="AQ46" s="17"/>
      <c r="AS46" s="9"/>
      <c r="AT46" s="9"/>
      <c r="AU46" s="10"/>
      <c r="AV46" s="17"/>
      <c r="AW46" s="17"/>
      <c r="AX46" s="17"/>
      <c r="AY46" s="17"/>
      <c r="AZ46" s="17"/>
      <c r="BA46" s="17"/>
      <c r="BB46" s="17"/>
      <c r="BC46" s="17"/>
      <c r="BE46" s="17">
        <v>1.4173497267759563E-2</v>
      </c>
      <c r="BF46" s="9">
        <v>46.2</v>
      </c>
      <c r="BG46" s="9">
        <v>48.344323781739256</v>
      </c>
      <c r="BH46" s="9">
        <v>49.631264850258923</v>
      </c>
      <c r="BI46" s="9">
        <v>0.98817901760379034</v>
      </c>
      <c r="BJ46" s="9">
        <f ca="1"/>
        <v>45.846209820750531</v>
      </c>
      <c r="BK46" s="9">
        <f ca="1"/>
        <v>49.277643664549863</v>
      </c>
      <c r="BL46" s="9">
        <v>41.492019974346917</v>
      </c>
      <c r="BM46" s="9">
        <f ca="1"/>
        <v>47.135111811607928</v>
      </c>
      <c r="BN46" s="9">
        <v>47.481442848198192</v>
      </c>
      <c r="BP46" s="9">
        <v>13.964727860430877</v>
      </c>
      <c r="BQ46" s="40">
        <v>11141.607388872908</v>
      </c>
      <c r="BR46" s="9">
        <f ca="1"/>
        <v>9.1843671176639958</v>
      </c>
      <c r="BS46" s="40">
        <f ca="1"/>
        <v>10608.504742323072</v>
      </c>
      <c r="BU46" s="9">
        <v>78.818042853900536</v>
      </c>
      <c r="BV46" s="40">
        <v>11057.832254890636</v>
      </c>
      <c r="BW46" s="9">
        <f ca="1"/>
        <v>47.365358140570955</v>
      </c>
      <c r="BX46" s="40">
        <f ca="1"/>
        <v>10855.365140613123</v>
      </c>
      <c r="BZ46" s="9">
        <v>0.2</v>
      </c>
      <c r="CA46" s="9">
        <v>18.076923076923073</v>
      </c>
      <c r="CB46" s="40">
        <v>69287.107390418809</v>
      </c>
      <c r="CC46" s="9">
        <f ca="1"/>
        <v>2.7857692307692297</v>
      </c>
      <c r="CD46" s="9">
        <f ca="1"/>
        <v>2.4026923076923077</v>
      </c>
      <c r="CE46" s="40">
        <f ca="1"/>
        <v>10955.236830161073</v>
      </c>
    </row>
    <row r="47" spans="1:83" x14ac:dyDescent="0.25">
      <c r="A47" s="6">
        <v>72.3</v>
      </c>
      <c r="B47" s="7" t="b">
        <v>1</v>
      </c>
      <c r="U47" s="9"/>
      <c r="V47" s="9"/>
      <c r="W47" s="10"/>
      <c r="X47" s="17"/>
      <c r="Y47" s="17"/>
      <c r="Z47" s="17"/>
      <c r="AA47" s="17"/>
      <c r="AB47" s="17"/>
      <c r="AC47" s="17"/>
      <c r="AD47" s="17"/>
      <c r="AE47" s="17"/>
      <c r="AG47" s="9"/>
      <c r="AH47" s="9"/>
      <c r="AI47" s="10"/>
      <c r="AJ47" s="17"/>
      <c r="AK47" s="17"/>
      <c r="AL47" s="17"/>
      <c r="AM47" s="17"/>
      <c r="AN47" s="17"/>
      <c r="AO47" s="17"/>
      <c r="AP47" s="17"/>
      <c r="AQ47" s="17"/>
      <c r="AS47" s="9"/>
      <c r="AT47" s="9"/>
      <c r="AU47" s="10"/>
      <c r="AV47" s="17"/>
      <c r="AW47" s="17"/>
      <c r="AX47" s="17"/>
      <c r="AY47" s="17"/>
      <c r="AZ47" s="17"/>
      <c r="BA47" s="17"/>
      <c r="BB47" s="17"/>
      <c r="BC47" s="17"/>
      <c r="BE47" s="17">
        <v>1.4515027322404372E-2</v>
      </c>
      <c r="BF47" s="9">
        <v>46.2</v>
      </c>
      <c r="BG47" s="9">
        <v>48.433584585295549</v>
      </c>
      <c r="BH47" s="9">
        <v>49.699718939436465</v>
      </c>
      <c r="BI47" s="9">
        <v>1.0121654806622149</v>
      </c>
      <c r="BJ47" s="9">
        <f ca="1"/>
        <v>45.967482963872982</v>
      </c>
      <c r="BK47" s="9">
        <f ca="1"/>
        <v>49.351712222437001</v>
      </c>
      <c r="BL47" s="9">
        <v>41.554833230935976</v>
      </c>
      <c r="BM47" s="9">
        <f ca="1"/>
        <v>47.209532849502025</v>
      </c>
      <c r="BN47" s="9">
        <v>47.557312417550406</v>
      </c>
      <c r="BP47" s="9">
        <v>14.757052845419862</v>
      </c>
      <c r="BQ47" s="40">
        <v>11306.722472115982</v>
      </c>
      <c r="BR47" s="9">
        <f ca="1"/>
        <v>9.2371887833299269</v>
      </c>
      <c r="BS47" s="40">
        <f ca="1"/>
        <v>10608.962844791677</v>
      </c>
      <c r="BU47" s="9">
        <v>83.289988547738858</v>
      </c>
      <c r="BV47" s="40">
        <v>11111.953599395551</v>
      </c>
      <c r="BW47" s="9">
        <f ca="1"/>
        <v>47.663487853493514</v>
      </c>
      <c r="BX47" s="40">
        <f ca="1"/>
        <v>10855.152372415541</v>
      </c>
      <c r="BZ47" s="9">
        <v>0.2</v>
      </c>
      <c r="CA47" s="9">
        <v>19.353846153846153</v>
      </c>
      <c r="CB47" s="40">
        <v>73443.30857171191</v>
      </c>
      <c r="CC47" s="9">
        <f ca="1"/>
        <v>2.7857692307692297</v>
      </c>
      <c r="CD47" s="9">
        <f ca="1"/>
        <v>2.4665384615384616</v>
      </c>
      <c r="CE47" s="40">
        <f ca="1"/>
        <v>10999.98147261445</v>
      </c>
    </row>
    <row r="48" spans="1:83" x14ac:dyDescent="0.25">
      <c r="A48" s="6">
        <v>71.7</v>
      </c>
      <c r="B48" s="7" t="b">
        <v>1</v>
      </c>
      <c r="U48" s="9"/>
      <c r="V48" s="9"/>
      <c r="W48" s="10"/>
      <c r="X48" s="17"/>
      <c r="Y48" s="17"/>
      <c r="Z48" s="17"/>
      <c r="AA48" s="17"/>
      <c r="AB48" s="17"/>
      <c r="AC48" s="17"/>
      <c r="AD48" s="17"/>
      <c r="AE48" s="17"/>
      <c r="AG48" s="9"/>
      <c r="AH48" s="9"/>
      <c r="AI48" s="10"/>
      <c r="AJ48" s="17"/>
      <c r="AK48" s="17"/>
      <c r="AL48" s="17"/>
      <c r="AM48" s="17"/>
      <c r="AN48" s="17"/>
      <c r="AO48" s="17"/>
      <c r="AP48" s="17"/>
      <c r="AQ48" s="17"/>
      <c r="AS48" s="9"/>
      <c r="AT48" s="9"/>
      <c r="AU48" s="10"/>
      <c r="AV48" s="17"/>
      <c r="AW48" s="17"/>
      <c r="AX48" s="17"/>
      <c r="AY48" s="17"/>
      <c r="AZ48" s="17"/>
      <c r="BA48" s="17"/>
      <c r="BB48" s="17"/>
      <c r="BC48" s="17"/>
      <c r="BE48" s="17">
        <v>1.4856557377049179E-2</v>
      </c>
      <c r="BF48" s="9">
        <v>46.3</v>
      </c>
      <c r="BG48" s="9">
        <v>48.521055586703966</v>
      </c>
      <c r="BH48" s="9">
        <v>49.766892023696116</v>
      </c>
      <c r="BI48" s="9">
        <v>1.0361602579194316</v>
      </c>
      <c r="BJ48" s="9">
        <f ca="1"/>
        <v>46.086265885342584</v>
      </c>
      <c r="BK48" s="9">
        <f ca="1"/>
        <v>49.424369627583602</v>
      </c>
      <c r="BL48" s="9">
        <v>41.61691175371795</v>
      </c>
      <c r="BM48" s="9">
        <f ca="1"/>
        <v>47.282756078718847</v>
      </c>
      <c r="BN48" s="9">
        <v>47.631953883570453</v>
      </c>
      <c r="BP48" s="9">
        <v>15.549377830408847</v>
      </c>
      <c r="BQ48" s="40">
        <v>11489.284033390408</v>
      </c>
      <c r="BR48" s="9">
        <f ca="1"/>
        <v>9.2900104489958597</v>
      </c>
      <c r="BS48" s="40">
        <f ca="1"/>
        <v>10609.57123133829</v>
      </c>
      <c r="BU48" s="9">
        <v>87.76193424157718</v>
      </c>
      <c r="BV48" s="40">
        <v>11170.318327692625</v>
      </c>
      <c r="BW48" s="9">
        <f ca="1"/>
        <v>47.961617566416066</v>
      </c>
      <c r="BX48" s="40">
        <f ca="1"/>
        <v>10854.997282843951</v>
      </c>
      <c r="BZ48" s="9">
        <v>0.2</v>
      </c>
      <c r="CA48" s="9">
        <v>20.630769230769229</v>
      </c>
      <c r="CB48" s="40">
        <v>77602.171899616587</v>
      </c>
      <c r="CC48" s="9">
        <f ca="1"/>
        <v>2.7857692307692297</v>
      </c>
      <c r="CD48" s="9">
        <f ca="1"/>
        <v>2.5303846153846159</v>
      </c>
      <c r="CE48" s="40">
        <f ca="1"/>
        <v>11048.173124358378</v>
      </c>
    </row>
    <row r="49" spans="1:83" x14ac:dyDescent="0.25">
      <c r="A49" s="6">
        <v>71.599999999999994</v>
      </c>
      <c r="B49" s="7" t="b">
        <v>1</v>
      </c>
      <c r="U49" s="9"/>
      <c r="V49" s="9"/>
      <c r="W49" s="10"/>
      <c r="X49" s="17"/>
      <c r="Y49" s="17"/>
      <c r="Z49" s="17"/>
      <c r="AA49" s="17"/>
      <c r="AB49" s="17"/>
      <c r="AC49" s="17"/>
      <c r="AD49" s="17"/>
      <c r="AE49" s="17"/>
      <c r="AG49" s="9"/>
      <c r="AH49" s="9"/>
      <c r="AI49" s="10"/>
      <c r="AJ49" s="17"/>
      <c r="AK49" s="17"/>
      <c r="AL49" s="17"/>
      <c r="AM49" s="17"/>
      <c r="AN49" s="17"/>
      <c r="AO49" s="17"/>
      <c r="AP49" s="17"/>
      <c r="AQ49" s="17"/>
      <c r="AS49" s="9"/>
      <c r="AT49" s="9"/>
      <c r="AU49" s="10"/>
      <c r="AV49" s="17"/>
      <c r="AW49" s="17"/>
      <c r="AX49" s="17"/>
      <c r="AY49" s="17"/>
      <c r="AZ49" s="17"/>
      <c r="BA49" s="17"/>
      <c r="BB49" s="17"/>
      <c r="BC49" s="17"/>
      <c r="BE49" s="17">
        <v>1.5198087431693989E-2</v>
      </c>
      <c r="BF49" s="9">
        <v>46.4</v>
      </c>
      <c r="BG49" s="9">
        <v>48.606814247390915</v>
      </c>
      <c r="BH49" s="9">
        <v>49.832838261579823</v>
      </c>
      <c r="BI49" s="9">
        <v>1.060163355141198</v>
      </c>
      <c r="BJ49" s="9">
        <f ca="1"/>
        <v>46.202665762880287</v>
      </c>
      <c r="BK49" s="9">
        <f ca="1"/>
        <v>49.495675851329459</v>
      </c>
      <c r="BL49" s="9">
        <v>41.678280737752821</v>
      </c>
      <c r="BM49" s="9">
        <f ca="1"/>
        <v>47.354828351837128</v>
      </c>
      <c r="BN49" s="9">
        <v>47.705415368700848</v>
      </c>
      <c r="BP49" s="9">
        <v>16.341702815397831</v>
      </c>
      <c r="BQ49" s="40">
        <v>11688.185194912807</v>
      </c>
      <c r="BR49" s="9">
        <f ca="1"/>
        <v>9.3428321146617925</v>
      </c>
      <c r="BS49" s="40">
        <f ca="1"/>
        <v>10610.328585727231</v>
      </c>
      <c r="BU49" s="9">
        <v>92.233879935415501</v>
      </c>
      <c r="BV49" s="40">
        <v>11232.50368313848</v>
      </c>
      <c r="BW49" s="9">
        <f ca="1"/>
        <v>48.259747279338626</v>
      </c>
      <c r="BX49" s="40">
        <f ca="1"/>
        <v>10854.899154593331</v>
      </c>
      <c r="BZ49" s="9">
        <v>0.2</v>
      </c>
      <c r="CA49" s="9">
        <v>21.907692307692304</v>
      </c>
      <c r="CB49" s="40">
        <v>81763.371463466552</v>
      </c>
      <c r="CC49" s="9">
        <f ca="1"/>
        <v>2.7857692307692297</v>
      </c>
      <c r="CD49" s="9">
        <f ca="1"/>
        <v>2.5942307692307693</v>
      </c>
      <c r="CE49" s="40">
        <f ca="1"/>
        <v>11099.664346779044</v>
      </c>
    </row>
    <row r="50" spans="1:83" x14ac:dyDescent="0.25">
      <c r="A50" s="6">
        <v>71.400000000000006</v>
      </c>
      <c r="B50" s="7" t="b">
        <v>1</v>
      </c>
      <c r="U50" s="9"/>
      <c r="V50" s="9"/>
      <c r="W50" s="10"/>
      <c r="X50" s="17"/>
      <c r="Y50" s="17"/>
      <c r="Z50" s="17"/>
      <c r="AA50" s="17"/>
      <c r="AB50" s="17"/>
      <c r="AC50" s="17"/>
      <c r="AD50" s="17"/>
      <c r="AE50" s="17"/>
      <c r="AG50" s="9"/>
      <c r="AH50" s="9"/>
      <c r="AI50" s="10"/>
      <c r="AJ50" s="17"/>
      <c r="AK50" s="17"/>
      <c r="AL50" s="17"/>
      <c r="AM50" s="17"/>
      <c r="AN50" s="17"/>
      <c r="AO50" s="17"/>
      <c r="AP50" s="17"/>
      <c r="AQ50" s="17"/>
      <c r="AS50" s="9"/>
      <c r="AT50" s="9"/>
      <c r="AU50" s="10"/>
      <c r="AV50" s="17"/>
      <c r="AW50" s="17"/>
      <c r="AX50" s="17"/>
      <c r="AY50" s="17"/>
      <c r="AZ50" s="17"/>
      <c r="BA50" s="17"/>
      <c r="BB50" s="17"/>
      <c r="BC50" s="17"/>
      <c r="BE50" s="17">
        <v>1.5539617486338798E-2</v>
      </c>
      <c r="BF50" s="9">
        <v>46.4</v>
      </c>
      <c r="BG50" s="9">
        <v>48.6909330157212</v>
      </c>
      <c r="BH50" s="9">
        <v>49.897608358066535</v>
      </c>
      <c r="BI50" s="9">
        <v>1.0841747780992392</v>
      </c>
      <c r="BJ50" s="9">
        <f ca="1"/>
        <v>46.316782880603576</v>
      </c>
      <c r="BK50" s="9">
        <f ca="1"/>
        <v>49.5656870285246</v>
      </c>
      <c r="BL50" s="9">
        <v>41.73896397023875</v>
      </c>
      <c r="BM50" s="9">
        <f ca="1"/>
        <v>47.425793683153671</v>
      </c>
      <c r="BN50" s="9">
        <v>47.777742076949778</v>
      </c>
      <c r="BP50" s="9">
        <v>17.134027800386818</v>
      </c>
      <c r="BQ50" s="40">
        <v>11902.462308987397</v>
      </c>
      <c r="BR50" s="9">
        <f ca="1"/>
        <v>9.3956537803277254</v>
      </c>
      <c r="BS50" s="40">
        <f ca="1"/>
        <v>10611.233612748269</v>
      </c>
      <c r="BU50" s="9">
        <v>96.705825629253837</v>
      </c>
      <c r="BV50" s="40">
        <v>11298.147099542432</v>
      </c>
      <c r="BW50" s="9">
        <f ca="1"/>
        <v>48.557876992261178</v>
      </c>
      <c r="BX50" s="40">
        <f ca="1"/>
        <v>10854.857283656427</v>
      </c>
      <c r="BZ50" s="9">
        <v>0.2</v>
      </c>
      <c r="CA50" s="9">
        <v>23.184615384615384</v>
      </c>
      <c r="CB50" s="40">
        <v>85926.637755767078</v>
      </c>
      <c r="CC50" s="9">
        <f ca="1"/>
        <v>2.7857692307692297</v>
      </c>
      <c r="CD50" s="9">
        <f ca="1"/>
        <v>2.6580769230769237</v>
      </c>
      <c r="CE50" s="40">
        <f ca="1"/>
        <v>11154.317308500145</v>
      </c>
    </row>
    <row r="51" spans="1:83" x14ac:dyDescent="0.25">
      <c r="A51" s="6">
        <v>71.3</v>
      </c>
      <c r="B51" s="7" t="b">
        <v>1</v>
      </c>
      <c r="U51" s="9"/>
      <c r="V51" s="9"/>
      <c r="W51" s="10"/>
      <c r="X51" s="17"/>
      <c r="Y51" s="17"/>
      <c r="Z51" s="17"/>
      <c r="AA51" s="17"/>
      <c r="AB51" s="17"/>
      <c r="AC51" s="17"/>
      <c r="AD51" s="17"/>
      <c r="AE51" s="17"/>
      <c r="AG51" s="9"/>
      <c r="AH51" s="9"/>
      <c r="AI51" s="10"/>
      <c r="AJ51" s="17"/>
      <c r="AK51" s="17"/>
      <c r="AL51" s="17"/>
      <c r="AM51" s="17"/>
      <c r="AN51" s="17"/>
      <c r="AO51" s="17"/>
      <c r="AP51" s="17"/>
      <c r="AQ51" s="17"/>
      <c r="AS51" s="9"/>
      <c r="AT51" s="9"/>
      <c r="AU51" s="10"/>
      <c r="AV51" s="17"/>
      <c r="AW51" s="17"/>
      <c r="AX51" s="17"/>
      <c r="AY51" s="17"/>
      <c r="AZ51" s="17"/>
      <c r="BA51" s="17"/>
      <c r="BB51" s="17"/>
      <c r="BC51" s="17"/>
      <c r="BE51" s="17">
        <v>1.5881147540983607E-2</v>
      </c>
      <c r="BF51" s="9">
        <v>46.4</v>
      </c>
      <c r="BG51" s="9">
        <v>48.773479753959592</v>
      </c>
      <c r="BH51" s="9">
        <v>49.961249855608187</v>
      </c>
      <c r="BI51" s="9">
        <v>1.1081945325713123</v>
      </c>
      <c r="BJ51" s="9">
        <f ca="1"/>
        <v>46.428711212838202</v>
      </c>
      <c r="BK51" s="9">
        <f ca="1"/>
        <v>49.634455781562295</v>
      </c>
      <c r="BL51" s="9">
        <v>41.798983938247446</v>
      </c>
      <c r="BM51" s="9">
        <f ca="1"/>
        <v>47.495693478877726</v>
      </c>
      <c r="BN51" s="9">
        <v>47.848976530773811</v>
      </c>
      <c r="BP51" s="9">
        <v>17.926352785375805</v>
      </c>
      <c r="BQ51" s="40">
        <v>12131.267900415798</v>
      </c>
      <c r="BR51" s="9">
        <f ca="1"/>
        <v>9.4484754459936564</v>
      </c>
      <c r="BS51" s="40">
        <f ca="1"/>
        <v>10612.285037770456</v>
      </c>
      <c r="BU51" s="9">
        <v>101.17777132309216</v>
      </c>
      <c r="BV51" s="40">
        <v>11366.935290797313</v>
      </c>
      <c r="BW51" s="9">
        <f ca="1"/>
        <v>48.856006705183731</v>
      </c>
      <c r="BX51" s="40">
        <f ca="1"/>
        <v>10854.870978997602</v>
      </c>
      <c r="BZ51" s="9">
        <v>0.2</v>
      </c>
      <c r="CA51" s="9">
        <v>24.46153846153846</v>
      </c>
      <c r="CB51" s="40">
        <v>90091.745365721625</v>
      </c>
      <c r="CC51" s="9">
        <f ca="1"/>
        <v>2.7857692307692297</v>
      </c>
      <c r="CD51" s="9">
        <f ca="1"/>
        <v>2.7219230769230771</v>
      </c>
      <c r="CE51" s="40">
        <f ca="1"/>
        <v>11212.002944887305</v>
      </c>
    </row>
    <row r="52" spans="1:83" x14ac:dyDescent="0.25">
      <c r="A52" s="6">
        <v>52.4</v>
      </c>
      <c r="B52" s="7" t="b">
        <v>1</v>
      </c>
      <c r="U52" s="9"/>
      <c r="V52" s="9"/>
      <c r="W52" s="10"/>
      <c r="X52" s="17"/>
      <c r="Y52" s="17"/>
      <c r="Z52" s="17"/>
      <c r="AA52" s="17"/>
      <c r="AB52" s="17"/>
      <c r="AC52" s="17"/>
      <c r="AD52" s="17"/>
      <c r="AE52" s="17"/>
      <c r="AG52" s="9"/>
      <c r="AH52" s="9"/>
      <c r="AI52" s="10"/>
      <c r="AJ52" s="17"/>
      <c r="AK52" s="17"/>
      <c r="AL52" s="17"/>
      <c r="AM52" s="17"/>
      <c r="AN52" s="17"/>
      <c r="AO52" s="17"/>
      <c r="AP52" s="17"/>
      <c r="AQ52" s="17"/>
      <c r="AS52" s="9"/>
      <c r="AT52" s="9"/>
      <c r="AU52" s="10"/>
      <c r="AV52" s="17"/>
      <c r="AW52" s="17"/>
      <c r="AX52" s="17"/>
      <c r="AY52" s="17"/>
      <c r="AZ52" s="17"/>
      <c r="BA52" s="17"/>
      <c r="BB52" s="17"/>
      <c r="BC52" s="17"/>
      <c r="BE52" s="17">
        <v>1.6222677595628416E-2</v>
      </c>
      <c r="BF52" s="9">
        <v>46.4</v>
      </c>
      <c r="BG52" s="9">
        <v>48.854518120520098</v>
      </c>
      <c r="BH52" s="9">
        <v>50.023807394936924</v>
      </c>
      <c r="BI52" s="9">
        <v>1.1322226243411904</v>
      </c>
      <c r="BJ52" s="9">
        <f ca="1"/>
        <v>46.538538947100214</v>
      </c>
      <c r="BK52" s="9">
        <f ca="1"/>
        <v>49.702031510698596</v>
      </c>
      <c r="BL52" s="9">
        <v>41.858361926085905</v>
      </c>
      <c r="BM52" s="9">
        <f ca="1"/>
        <v>47.564566744135007</v>
      </c>
      <c r="BN52" s="9">
        <v>47.919158784081802</v>
      </c>
      <c r="BP52" s="9">
        <v>18.718677770364792</v>
      </c>
      <c r="BQ52" s="40">
        <v>12373.849308419878</v>
      </c>
      <c r="BR52" s="9">
        <f ca="1"/>
        <v>9.5012971116595892</v>
      </c>
      <c r="BS52" s="40">
        <f ca="1"/>
        <v>10613.481606307374</v>
      </c>
      <c r="BU52" s="9">
        <v>105.64971701693048</v>
      </c>
      <c r="BV52" s="40">
        <v>11438.595705777778</v>
      </c>
      <c r="BW52" s="9">
        <f ca="1"/>
        <v>49.15413641810629</v>
      </c>
      <c r="BX52" s="40">
        <f ca="1"/>
        <v>10854.939562235588</v>
      </c>
      <c r="BZ52" s="9">
        <v>0.2</v>
      </c>
      <c r="CA52" s="9">
        <v>25.738461538461539</v>
      </c>
      <c r="CB52" s="40">
        <v>94258.503855836272</v>
      </c>
      <c r="CC52" s="9">
        <f ca="1"/>
        <v>2.7857692307692297</v>
      </c>
      <c r="CD52" s="9">
        <f ca="1"/>
        <v>2.785769230769231</v>
      </c>
      <c r="CE52" s="40">
        <f ca="1"/>
        <v>11272.6002094264</v>
      </c>
    </row>
    <row r="53" spans="1:83" x14ac:dyDescent="0.25">
      <c r="A53" s="6">
        <v>51.7</v>
      </c>
      <c r="B53" s="7" t="b">
        <v>1</v>
      </c>
      <c r="U53" s="9"/>
      <c r="V53" s="9"/>
      <c r="W53" s="10"/>
      <c r="X53" s="17"/>
      <c r="Y53" s="17"/>
      <c r="Z53" s="17"/>
      <c r="AA53" s="17"/>
      <c r="AB53" s="17"/>
      <c r="AC53" s="17"/>
      <c r="AD53" s="17"/>
      <c r="AE53" s="17"/>
      <c r="AG53" s="9"/>
      <c r="AH53" s="9"/>
      <c r="AI53" s="10"/>
      <c r="AJ53" s="17"/>
      <c r="AK53" s="17"/>
      <c r="AL53" s="17"/>
      <c r="AM53" s="17"/>
      <c r="AN53" s="17"/>
      <c r="AO53" s="17"/>
      <c r="AP53" s="17"/>
      <c r="AQ53" s="17"/>
      <c r="AS53" s="9"/>
      <c r="AT53" s="9"/>
      <c r="AU53" s="10"/>
      <c r="AV53" s="17"/>
      <c r="AW53" s="17"/>
      <c r="AX53" s="17"/>
      <c r="AY53" s="17"/>
      <c r="AZ53" s="17"/>
      <c r="BA53" s="17"/>
      <c r="BB53" s="17"/>
      <c r="BC53" s="17"/>
      <c r="BE53" s="17">
        <v>1.6564207650273225E-2</v>
      </c>
      <c r="BF53" s="9">
        <v>46.5</v>
      </c>
      <c r="BG53" s="9">
        <v>48.934107913022387</v>
      </c>
      <c r="BH53" s="9">
        <v>50.085322949350662</v>
      </c>
      <c r="BI53" s="9">
        <v>1.1562590591986486</v>
      </c>
      <c r="BJ53" s="9">
        <f ca="1"/>
        <v>46.646348953723695</v>
      </c>
      <c r="BK53" s="9">
        <f ca="1"/>
        <v>49.768460654797998</v>
      </c>
      <c r="BL53" s="9">
        <v>41.917118103479787</v>
      </c>
      <c r="BM53" s="9">
        <f ca="1"/>
        <v>47.632450269553907</v>
      </c>
      <c r="BN53" s="9">
        <v>47.988326614216106</v>
      </c>
      <c r="BP53" s="9">
        <v>19.511002755353779</v>
      </c>
      <c r="BQ53" s="40">
        <v>12629.53169592045</v>
      </c>
      <c r="BR53" s="9">
        <f ca="1"/>
        <v>9.5541187773255221</v>
      </c>
      <c r="BS53" s="40">
        <f ca="1"/>
        <v>10614.822083593908</v>
      </c>
      <c r="BU53" s="9">
        <v>110.12166271076883</v>
      </c>
      <c r="BV53" s="40">
        <v>11512.889758671407</v>
      </c>
      <c r="BW53" s="9">
        <f ca="1"/>
        <v>49.452266131028843</v>
      </c>
      <c r="BX53" s="40">
        <f ca="1"/>
        <v>10855.062367337068</v>
      </c>
      <c r="BZ53" s="9">
        <v>0.2</v>
      </c>
      <c r="CA53" s="9">
        <v>27.015384615384612</v>
      </c>
      <c r="CB53" s="40">
        <v>98426.750882147229</v>
      </c>
      <c r="CC53" s="9">
        <f ca="1"/>
        <v>2.7857692307692297</v>
      </c>
      <c r="CD53" s="9">
        <f ca="1"/>
        <v>2.8496153846153849</v>
      </c>
      <c r="CE53" s="40">
        <f ca="1"/>
        <v>11335.99540499911</v>
      </c>
    </row>
    <row r="54" spans="1:83" x14ac:dyDescent="0.25">
      <c r="A54" s="6">
        <v>51.1</v>
      </c>
      <c r="B54" s="7" t="b">
        <v>1</v>
      </c>
      <c r="G54" t="str">
        <f>AU2&amp;" Method Histogram"</f>
        <v>FD Method Histogram</v>
      </c>
      <c r="U54" s="9"/>
      <c r="V54" s="9"/>
      <c r="W54" s="10"/>
      <c r="X54" s="17"/>
      <c r="Y54" s="17"/>
      <c r="Z54" s="17"/>
      <c r="AA54" s="17"/>
      <c r="AB54" s="17"/>
      <c r="AC54" s="17"/>
      <c r="AD54" s="17"/>
      <c r="AE54" s="17"/>
      <c r="AG54" s="9"/>
      <c r="AH54" s="9"/>
      <c r="AI54" s="10"/>
      <c r="AJ54" s="17"/>
      <c r="AK54" s="17"/>
      <c r="AL54" s="17"/>
      <c r="AM54" s="17"/>
      <c r="AN54" s="17"/>
      <c r="AO54" s="17"/>
      <c r="AP54" s="17"/>
      <c r="AQ54" s="17"/>
      <c r="AS54" s="9"/>
      <c r="AT54" s="9"/>
      <c r="AU54" s="10"/>
      <c r="AV54" s="17"/>
      <c r="AW54" s="17"/>
      <c r="AX54" s="17"/>
      <c r="AY54" s="17"/>
      <c r="AZ54" s="17"/>
      <c r="BA54" s="17"/>
      <c r="BB54" s="17"/>
      <c r="BC54" s="17"/>
      <c r="BE54" s="17">
        <v>1.6905737704918034E-2</v>
      </c>
      <c r="BF54" s="9">
        <v>46.6</v>
      </c>
      <c r="BG54" s="9">
        <v>49.012305376894361</v>
      </c>
      <c r="BH54" s="9">
        <v>50.145836035662228</v>
      </c>
      <c r="BI54" s="9">
        <v>1.1803038429395178</v>
      </c>
      <c r="BJ54" s="9">
        <f ca="1"/>
        <v>46.752219208557172</v>
      </c>
      <c r="BK54" s="9">
        <f ca="1"/>
        <v>49.83378692606248</v>
      </c>
      <c r="BL54" s="9">
        <v>41.975271605614267</v>
      </c>
      <c r="BM54" s="9">
        <f ca="1"/>
        <v>47.699378799824814</v>
      </c>
      <c r="BN54" s="9">
        <v>48.05651569537438</v>
      </c>
      <c r="BP54" s="9">
        <v>20.303327740342766</v>
      </c>
      <c r="BQ54" s="40">
        <v>12897.704447817667</v>
      </c>
      <c r="BR54" s="9">
        <f ca="1"/>
        <v>9.6069404429914549</v>
      </c>
      <c r="BS54" s="40">
        <f ca="1"/>
        <v>10616.30525417434</v>
      </c>
      <c r="BU54" s="9">
        <v>114.59360840460715</v>
      </c>
      <c r="BV54" s="40">
        <v>11589.607409687862</v>
      </c>
      <c r="BW54" s="9">
        <f ca="1"/>
        <v>49.750395843951395</v>
      </c>
      <c r="BX54" s="40">
        <f ca="1"/>
        <v>10855.238740318047</v>
      </c>
      <c r="BZ54" s="9">
        <v>0.2</v>
      </c>
      <c r="CA54" s="9">
        <v>28.292307692307688</v>
      </c>
      <c r="CB54" s="40">
        <v>102596.34692697487</v>
      </c>
      <c r="CC54" s="9">
        <f ca="1"/>
        <v>2.7857692307692297</v>
      </c>
      <c r="CD54" s="9">
        <f ca="1"/>
        <v>2.9134615384615383</v>
      </c>
      <c r="CE54" s="40">
        <f ca="1"/>
        <v>11402.081584881707</v>
      </c>
    </row>
    <row r="55" spans="1:83" x14ac:dyDescent="0.25">
      <c r="A55" s="6">
        <v>56</v>
      </c>
      <c r="B55" s="7" t="b">
        <v>1</v>
      </c>
      <c r="U55" s="9"/>
      <c r="V55" s="9"/>
      <c r="W55" s="10"/>
      <c r="X55" s="17"/>
      <c r="Y55" s="17"/>
      <c r="Z55" s="17"/>
      <c r="AA55" s="17"/>
      <c r="AB55" s="17"/>
      <c r="AC55" s="17"/>
      <c r="AD55" s="17"/>
      <c r="AE55" s="17"/>
      <c r="AG55" s="9"/>
      <c r="AH55" s="9"/>
      <c r="AI55" s="10"/>
      <c r="AJ55" s="17"/>
      <c r="AK55" s="17"/>
      <c r="AL55" s="17"/>
      <c r="AM55" s="17"/>
      <c r="AN55" s="17"/>
      <c r="AO55" s="17"/>
      <c r="AP55" s="17"/>
      <c r="AQ55" s="17"/>
      <c r="AS55" s="9"/>
      <c r="AT55" s="9"/>
      <c r="AU55" s="10"/>
      <c r="AV55" s="17"/>
      <c r="AW55" s="17"/>
      <c r="AX55" s="17"/>
      <c r="AY55" s="17"/>
      <c r="AZ55" s="17"/>
      <c r="BA55" s="17"/>
      <c r="BB55" s="17"/>
      <c r="BC55" s="17"/>
      <c r="BE55" s="17">
        <v>1.724726775956284E-2</v>
      </c>
      <c r="BF55" s="9">
        <v>46.6</v>
      </c>
      <c r="BG55" s="9">
        <v>49.089163483603407</v>
      </c>
      <c r="BH55" s="9">
        <v>50.205383904558936</v>
      </c>
      <c r="BI55" s="9">
        <v>1.2043569813656712</v>
      </c>
      <c r="BJ55" s="9">
        <f ca="1"/>
        <v>46.856223174264031</v>
      </c>
      <c r="BK55" s="9">
        <f ca="1"/>
        <v>49.898051521810011</v>
      </c>
      <c r="BL55" s="9">
        <v>42.032840605932996</v>
      </c>
      <c r="BM55" s="9">
        <f ca="1"/>
        <v>47.76538518630138</v>
      </c>
      <c r="BN55" s="9">
        <v>48.123759755602784</v>
      </c>
      <c r="BP55" s="9">
        <v>21.095652725331746</v>
      </c>
      <c r="BQ55" s="40">
        <v>13177.810228671151</v>
      </c>
      <c r="BR55" s="9">
        <f ca="1"/>
        <v>9.6597621086573859</v>
      </c>
      <c r="BS55" s="40">
        <f ca="1"/>
        <v>10617.929921500692</v>
      </c>
      <c r="BU55" s="9">
        <v>119.06555409844547</v>
      </c>
      <c r="BV55" s="40">
        <v>11668.56278526714</v>
      </c>
      <c r="BW55" s="9">
        <f ca="1"/>
        <v>50.048525556873955</v>
      </c>
      <c r="BX55" s="40">
        <f ca="1"/>
        <v>10855.468038955518</v>
      </c>
      <c r="BZ55" s="9">
        <v>0.2</v>
      </c>
      <c r="CA55" s="9">
        <v>29.569230769230764</v>
      </c>
      <c r="CB55" s="40">
        <v>106767.17121092109</v>
      </c>
      <c r="CC55" s="9">
        <f ca="1"/>
        <v>2.7857692307692297</v>
      </c>
      <c r="CD55" s="9">
        <f ca="1"/>
        <v>2.9773076923076927</v>
      </c>
      <c r="CE55" s="40">
        <f ca="1"/>
        <v>11470.758014789682</v>
      </c>
    </row>
    <row r="56" spans="1:83" x14ac:dyDescent="0.25">
      <c r="A56" s="6">
        <v>51</v>
      </c>
      <c r="B56" s="7" t="b">
        <v>1</v>
      </c>
      <c r="U56" s="9"/>
      <c r="V56" s="9"/>
      <c r="W56" s="10"/>
      <c r="X56" s="17"/>
      <c r="Y56" s="17"/>
      <c r="Z56" s="17"/>
      <c r="AA56" s="17"/>
      <c r="AB56" s="17"/>
      <c r="AC56" s="17"/>
      <c r="AD56" s="17"/>
      <c r="AE56" s="17"/>
      <c r="AG56" s="9"/>
      <c r="AH56" s="9"/>
      <c r="AI56" s="10"/>
      <c r="AJ56" s="17"/>
      <c r="AK56" s="17"/>
      <c r="AL56" s="17"/>
      <c r="AM56" s="17"/>
      <c r="AN56" s="17"/>
      <c r="AO56" s="17"/>
      <c r="AP56" s="17"/>
      <c r="AQ56" s="17"/>
      <c r="AS56" s="9"/>
      <c r="AT56" s="9"/>
      <c r="AU56" s="10"/>
      <c r="AV56" s="17"/>
      <c r="AW56" s="17"/>
      <c r="AX56" s="17"/>
      <c r="AY56" s="17"/>
      <c r="AZ56" s="17"/>
      <c r="BA56" s="17"/>
      <c r="BB56" s="17"/>
      <c r="BC56" s="17"/>
      <c r="BE56" s="17">
        <v>1.7588797814207649E-2</v>
      </c>
      <c r="BF56" s="9">
        <v>46.7</v>
      </c>
      <c r="BG56" s="9">
        <v>49.164732182044119</v>
      </c>
      <c r="BH56" s="9">
        <v>50.264001712748126</v>
      </c>
      <c r="BI56" s="9">
        <v>1.2284184802850076</v>
      </c>
      <c r="BJ56" s="9">
        <f ca="1"/>
        <v>46.958430145014674</v>
      </c>
      <c r="BK56" s="9">
        <f ca="1"/>
        <v>49.961293315954528</v>
      </c>
      <c r="BL56" s="9">
        <v>42.089842382480057</v>
      </c>
      <c r="BM56" s="9">
        <f ca="1"/>
        <v>47.830500525438921</v>
      </c>
      <c r="BN56" s="9">
        <v>48.190090719209721</v>
      </c>
      <c r="BP56" s="9">
        <v>21.887977710320733</v>
      </c>
      <c r="BQ56" s="40">
        <v>13469.336147881708</v>
      </c>
      <c r="BR56" s="9">
        <f ca="1"/>
        <v>9.7125837743233188</v>
      </c>
      <c r="BS56" s="40">
        <f ca="1"/>
        <v>10619.694907542402</v>
      </c>
      <c r="BU56" s="9">
        <v>123.53749979228381</v>
      </c>
      <c r="BV56" s="40">
        <v>11749.590607333814</v>
      </c>
      <c r="BW56" s="9">
        <f ca="1"/>
        <v>50.346655269796507</v>
      </c>
      <c r="BX56" s="40">
        <f ca="1"/>
        <v>10855.749632506824</v>
      </c>
      <c r="BZ56" s="9">
        <v>0.2</v>
      </c>
      <c r="CA56" s="9">
        <v>30.84615384615384</v>
      </c>
      <c r="CB56" s="40">
        <v>110939.1184808667</v>
      </c>
      <c r="CC56" s="9">
        <f ca="1"/>
        <v>2.7857692307692297</v>
      </c>
      <c r="CD56" s="9">
        <f ca="1"/>
        <v>3.0411538461538461</v>
      </c>
      <c r="CE56" s="40">
        <f ca="1"/>
        <v>11541.929688538901</v>
      </c>
    </row>
    <row r="57" spans="1:83" x14ac:dyDescent="0.25">
      <c r="A57" s="6">
        <v>49.6</v>
      </c>
      <c r="B57" s="7" t="b">
        <v>1</v>
      </c>
      <c r="U57" s="9"/>
      <c r="V57" s="9"/>
      <c r="W57" s="10"/>
      <c r="X57" s="17"/>
      <c r="Y57" s="17"/>
      <c r="Z57" s="17"/>
      <c r="AA57" s="17"/>
      <c r="AB57" s="17"/>
      <c r="AC57" s="17"/>
      <c r="AD57" s="17"/>
      <c r="AE57" s="17"/>
      <c r="AG57" s="9"/>
      <c r="AH57" s="9"/>
      <c r="AI57" s="10"/>
      <c r="AJ57" s="17"/>
      <c r="AK57" s="17"/>
      <c r="AL57" s="17"/>
      <c r="AM57" s="17"/>
      <c r="AN57" s="17"/>
      <c r="AO57" s="17"/>
      <c r="AP57" s="17"/>
      <c r="AQ57" s="17"/>
      <c r="AS57" s="9"/>
      <c r="AT57" s="9"/>
      <c r="AU57" s="10"/>
      <c r="AV57" s="17"/>
      <c r="AW57" s="17"/>
      <c r="AX57" s="17"/>
      <c r="AY57" s="17"/>
      <c r="AZ57" s="17"/>
      <c r="BA57" s="17"/>
      <c r="BB57" s="17"/>
      <c r="BC57" s="17"/>
      <c r="BE57" s="17">
        <v>1.7930327868852458E-2</v>
      </c>
      <c r="BF57" s="9">
        <v>46.8</v>
      </c>
      <c r="BG57" s="9">
        <v>49.239058626140576</v>
      </c>
      <c r="BH57" s="9">
        <v>50.321722678949712</v>
      </c>
      <c r="BI57" s="9">
        <v>1.2524883455115159</v>
      </c>
      <c r="BJ57" s="9">
        <f ca="1"/>
        <v>47.058905558722735</v>
      </c>
      <c r="BK57" s="9">
        <f ca="1"/>
        <v>50.023549032487253</v>
      </c>
      <c r="BL57" s="9">
        <v>42.146293378471618</v>
      </c>
      <c r="BM57" s="9">
        <f ca="1"/>
        <v>47.894754284632477</v>
      </c>
      <c r="BN57" s="9">
        <v>48.255538836209368</v>
      </c>
      <c r="BP57" s="9">
        <v>22.68030269530972</v>
      </c>
      <c r="BQ57" s="40">
        <v>13771.806609252186</v>
      </c>
      <c r="BR57" s="9">
        <f ca="1"/>
        <v>9.7654054399892516</v>
      </c>
      <c r="BS57" s="40">
        <f ca="1"/>
        <v>10621.599052404945</v>
      </c>
      <c r="BU57" s="9">
        <v>128.00944548612213</v>
      </c>
      <c r="BV57" s="40">
        <v>11832.54325863046</v>
      </c>
      <c r="BW57" s="9">
        <f ca="1"/>
        <v>50.644784982719059</v>
      </c>
      <c r="BX57" s="40">
        <f ca="1"/>
        <v>10856.082901437823</v>
      </c>
      <c r="BZ57" s="9">
        <v>0.2</v>
      </c>
      <c r="CA57" s="9">
        <v>32.123076923076923</v>
      </c>
      <c r="CB57" s="40">
        <v>115112.09645795978</v>
      </c>
      <c r="CC57" s="9">
        <f ca="1"/>
        <v>2.7857692307692297</v>
      </c>
      <c r="CD57" s="9">
        <f ca="1"/>
        <v>3.1050000000000004</v>
      </c>
      <c r="CE57" s="40">
        <f ca="1"/>
        <v>11615.506890939752</v>
      </c>
    </row>
    <row r="58" spans="1:83" x14ac:dyDescent="0.25">
      <c r="A58" s="6">
        <v>49.1</v>
      </c>
      <c r="B58" s="7" t="b">
        <v>1</v>
      </c>
      <c r="U58" s="9"/>
      <c r="V58" s="9"/>
      <c r="W58" s="10"/>
      <c r="X58" s="17"/>
      <c r="Y58" s="17"/>
      <c r="Z58" s="17"/>
      <c r="AA58" s="17"/>
      <c r="AB58" s="17"/>
      <c r="AC58" s="17"/>
      <c r="AD58" s="17"/>
      <c r="AE58" s="17"/>
      <c r="AG58" s="9"/>
      <c r="AH58" s="9"/>
      <c r="AI58" s="10"/>
      <c r="AJ58" s="17"/>
      <c r="AK58" s="17"/>
      <c r="AL58" s="17"/>
      <c r="AM58" s="17"/>
      <c r="AN58" s="17"/>
      <c r="AO58" s="17"/>
      <c r="AP58" s="17"/>
      <c r="AQ58" s="17"/>
      <c r="AS58" s="9"/>
      <c r="AT58" s="9"/>
      <c r="AU58" s="10"/>
      <c r="AV58" s="17"/>
      <c r="AW58" s="17"/>
      <c r="AX58" s="17"/>
      <c r="AY58" s="17"/>
      <c r="AZ58" s="17"/>
      <c r="BA58" s="17"/>
      <c r="BB58" s="17"/>
      <c r="BC58" s="17"/>
      <c r="BE58" s="17">
        <v>1.8271857923497267E-2</v>
      </c>
      <c r="BF58" s="9">
        <v>46.8</v>
      </c>
      <c r="BG58" s="9">
        <v>49.31218738132138</v>
      </c>
      <c r="BH58" s="9">
        <v>50.378578225528848</v>
      </c>
      <c r="BI58" s="9">
        <v>1.2765665828652204</v>
      </c>
      <c r="BJ58" s="9">
        <f ca="1"/>
        <v>47.157711280436139</v>
      </c>
      <c r="BK58" s="9">
        <f ca="1"/>
        <v>50.084853402960285</v>
      </c>
      <c r="BL58" s="9">
        <v>42.202209257698911</v>
      </c>
      <c r="BM58" s="9">
        <f ca="1"/>
        <v>47.958174416818323</v>
      </c>
      <c r="BN58" s="9">
        <v>48.320132800199531</v>
      </c>
      <c r="BP58" s="9">
        <v>23.472627680298707</v>
      </c>
      <c r="BQ58" s="40">
        <v>14084.777516407941</v>
      </c>
      <c r="BR58" s="9">
        <f ca="1"/>
        <v>9.8182271056551844</v>
      </c>
      <c r="BS58" s="40">
        <f ca="1"/>
        <v>10623.641213958976</v>
      </c>
      <c r="BU58" s="9">
        <v>132.48139117996047</v>
      </c>
      <c r="BV58" s="40">
        <v>11917.288352822699</v>
      </c>
      <c r="BW58" s="9">
        <f ca="1"/>
        <v>50.942914695641619</v>
      </c>
      <c r="BX58" s="40">
        <f ca="1"/>
        <v>10856.467237158764</v>
      </c>
      <c r="BZ58" s="9">
        <v>0.2</v>
      </c>
      <c r="CA58" s="9">
        <v>33.4</v>
      </c>
      <c r="CB58" s="40">
        <v>119286.02378925409</v>
      </c>
      <c r="CC58" s="9">
        <f ca="1"/>
        <v>2.7857692307692297</v>
      </c>
      <c r="CD58" s="9">
        <f ca="1"/>
        <v>3.1688461538461539</v>
      </c>
      <c r="CE58" s="40">
        <f ca="1"/>
        <v>11691.404802419809</v>
      </c>
    </row>
    <row r="59" spans="1:83" x14ac:dyDescent="0.25">
      <c r="A59" s="6">
        <v>48.7</v>
      </c>
      <c r="B59" s="7" t="b">
        <v>1</v>
      </c>
      <c r="U59" s="9"/>
      <c r="V59" s="9"/>
      <c r="W59" s="10"/>
      <c r="X59" s="17"/>
      <c r="Y59" s="17"/>
      <c r="Z59" s="17"/>
      <c r="AA59" s="17"/>
      <c r="AB59" s="17"/>
      <c r="AC59" s="17"/>
      <c r="AD59" s="17"/>
      <c r="AE59" s="17"/>
      <c r="AG59" s="9"/>
      <c r="AH59" s="9"/>
      <c r="AI59" s="10"/>
      <c r="AJ59" s="17"/>
      <c r="AK59" s="17"/>
      <c r="AL59" s="17"/>
      <c r="AM59" s="17"/>
      <c r="AN59" s="17"/>
      <c r="AO59" s="17"/>
      <c r="AP59" s="17"/>
      <c r="AQ59" s="17"/>
      <c r="AS59" s="9"/>
      <c r="AT59" s="9"/>
      <c r="AU59" s="10"/>
      <c r="AV59" s="17"/>
      <c r="AW59" s="17"/>
      <c r="AX59" s="17"/>
      <c r="AY59" s="17"/>
      <c r="AZ59" s="17"/>
      <c r="BA59" s="17"/>
      <c r="BB59" s="17"/>
      <c r="BC59" s="17"/>
      <c r="BE59" s="17">
        <v>1.8613387978142076E-2</v>
      </c>
      <c r="BF59" s="9">
        <v>47.1</v>
      </c>
      <c r="BG59" s="9">
        <v>49.384160612184886</v>
      </c>
      <c r="BH59" s="9">
        <v>50.434598107333265</v>
      </c>
      <c r="BI59" s="9">
        <v>1.3006531981722442</v>
      </c>
      <c r="BJ59" s="9">
        <f ca="1"/>
        <v>47.254905860034079</v>
      </c>
      <c r="BK59" s="9">
        <f ca="1"/>
        <v>50.145239309717709</v>
      </c>
      <c r="BL59" s="9">
        <v>42.25760495529174</v>
      </c>
      <c r="BM59" s="9">
        <f ca="1"/>
        <v>48.020787465032519</v>
      </c>
      <c r="BN59" s="9">
        <v>48.383899855903032</v>
      </c>
      <c r="BP59" s="9">
        <v>24.264952665287694</v>
      </c>
      <c r="BQ59" s="40">
        <v>14407.831575950395</v>
      </c>
      <c r="BR59" s="9">
        <f ca="1"/>
        <v>9.8710487713211155</v>
      </c>
      <c r="BS59" s="40">
        <f ca="1"/>
        <v>10625.820267478877</v>
      </c>
      <c r="BU59" s="9">
        <v>136.9533368737988</v>
      </c>
      <c r="BV59" s="40">
        <v>12003.706708646963</v>
      </c>
      <c r="BW59" s="9">
        <f ca="1"/>
        <v>51.241044408564171</v>
      </c>
      <c r="BX59" s="40">
        <f ca="1"/>
        <v>10856.902041768177</v>
      </c>
      <c r="BZ59" s="9">
        <v>0.2</v>
      </c>
      <c r="CA59" s="9">
        <v>34.676923076923075</v>
      </c>
      <c r="CB59" s="40">
        <v>123460.82838827504</v>
      </c>
      <c r="CC59" s="9">
        <f ca="1"/>
        <v>2.7857692307692297</v>
      </c>
      <c r="CD59" s="9">
        <f ca="1"/>
        <v>3.2326923076923082</v>
      </c>
      <c r="CE59" s="40">
        <f ca="1"/>
        <v>11769.543140613205</v>
      </c>
    </row>
    <row r="60" spans="1:83" x14ac:dyDescent="0.25">
      <c r="A60" s="6">
        <v>48.2</v>
      </c>
      <c r="B60" s="7" t="b">
        <v>1</v>
      </c>
      <c r="U60" s="9"/>
      <c r="V60" s="9"/>
      <c r="W60" s="10"/>
      <c r="X60" s="17"/>
      <c r="Y60" s="17"/>
      <c r="Z60" s="17"/>
      <c r="AA60" s="17"/>
      <c r="AB60" s="17"/>
      <c r="AC60" s="17"/>
      <c r="AD60" s="17"/>
      <c r="AE60" s="17"/>
      <c r="AG60" s="9"/>
      <c r="AH60" s="9"/>
      <c r="AI60" s="10"/>
      <c r="AJ60" s="17"/>
      <c r="AK60" s="17"/>
      <c r="AL60" s="17"/>
      <c r="AM60" s="17"/>
      <c r="AN60" s="17"/>
      <c r="AO60" s="17"/>
      <c r="AP60" s="17"/>
      <c r="AQ60" s="17"/>
      <c r="AS60" s="9"/>
      <c r="AT60" s="9"/>
      <c r="AU60" s="10"/>
      <c r="AV60" s="17"/>
      <c r="AW60" s="17"/>
      <c r="AX60" s="17"/>
      <c r="AY60" s="17"/>
      <c r="AZ60" s="17"/>
      <c r="BA60" s="17"/>
      <c r="BB60" s="17"/>
      <c r="BC60" s="17"/>
      <c r="BE60" s="17">
        <v>1.8954918032786885E-2</v>
      </c>
      <c r="BF60" s="9">
        <v>47.1</v>
      </c>
      <c r="BG60" s="9">
        <v>49.455018253380096</v>
      </c>
      <c r="BH60" s="9">
        <v>50.489810529103565</v>
      </c>
      <c r="BI60" s="9">
        <v>1.3247481972647939</v>
      </c>
      <c r="BJ60" s="9">
        <f ca="1"/>
        <v>47.350544766984363</v>
      </c>
      <c r="BK60" s="9">
        <f ca="1"/>
        <v>50.204737916400809</v>
      </c>
      <c r="BL60" s="9">
        <v>42.312494724308586</v>
      </c>
      <c r="BM60" s="9">
        <f ca="1"/>
        <v>48.082618657973853</v>
      </c>
      <c r="BN60" s="9">
        <v>48.44686589745114</v>
      </c>
      <c r="BP60" s="9">
        <v>25.057277650276681</v>
      </c>
      <c r="BQ60" s="40">
        <v>14740.574493239699</v>
      </c>
      <c r="BR60" s="9">
        <f ca="1"/>
        <v>9.9238704369870483</v>
      </c>
      <c r="BS60" s="40">
        <f ca="1"/>
        <v>10628.135105290085</v>
      </c>
      <c r="BU60" s="9">
        <v>141.42528256763714</v>
      </c>
      <c r="BV60" s="40">
        <v>12091.690650066732</v>
      </c>
      <c r="BW60" s="9">
        <f ca="1"/>
        <v>51.539174121486724</v>
      </c>
      <c r="BX60" s="40">
        <f ca="1"/>
        <v>10857.386727803872</v>
      </c>
      <c r="BZ60" s="9">
        <v>0.2</v>
      </c>
      <c r="CA60" s="9">
        <v>35.95384615384615</v>
      </c>
      <c r="CB60" s="40">
        <v>127636.44607910443</v>
      </c>
      <c r="CC60" s="9">
        <f ca="1"/>
        <v>2.7857692307692297</v>
      </c>
      <c r="CD60" s="9">
        <f ca="1"/>
        <v>3.2965384615384616</v>
      </c>
      <c r="CE60" s="40">
        <f ca="1"/>
        <v>11849.845834783859</v>
      </c>
    </row>
    <row r="61" spans="1:83" x14ac:dyDescent="0.25">
      <c r="A61" s="6">
        <v>47.7</v>
      </c>
      <c r="B61" s="7" t="b">
        <v>1</v>
      </c>
      <c r="U61" s="9"/>
      <c r="V61" s="9"/>
      <c r="W61" s="10"/>
      <c r="X61" s="17"/>
      <c r="Y61" s="17"/>
      <c r="Z61" s="17"/>
      <c r="AA61" s="17"/>
      <c r="AB61" s="17"/>
      <c r="AC61" s="17"/>
      <c r="AD61" s="17"/>
      <c r="AE61" s="17"/>
      <c r="AG61" s="9"/>
      <c r="AH61" s="9"/>
      <c r="AI61" s="10"/>
      <c r="AJ61" s="17"/>
      <c r="AK61" s="17"/>
      <c r="AL61" s="17"/>
      <c r="AM61" s="17"/>
      <c r="AN61" s="17"/>
      <c r="AO61" s="17"/>
      <c r="AP61" s="17"/>
      <c r="AQ61" s="17"/>
      <c r="AS61" s="9"/>
      <c r="AT61" s="9"/>
      <c r="AU61" s="10"/>
      <c r="AV61" s="17"/>
      <c r="AW61" s="17"/>
      <c r="AX61" s="17"/>
      <c r="AY61" s="17"/>
      <c r="AZ61" s="17"/>
      <c r="BA61" s="17"/>
      <c r="BB61" s="17"/>
      <c r="BC61" s="17"/>
      <c r="BE61" s="17">
        <v>1.9296448087431695E-2</v>
      </c>
      <c r="BF61" s="9">
        <v>47.1</v>
      </c>
      <c r="BG61" s="9">
        <v>49.524798165478273</v>
      </c>
      <c r="BH61" s="9">
        <v>50.544242252657114</v>
      </c>
      <c r="BI61" s="9">
        <v>1.3488515859811445</v>
      </c>
      <c r="BJ61" s="9">
        <f ca="1"/>
        <v>47.44468060457686</v>
      </c>
      <c r="BK61" s="9">
        <f ca="1"/>
        <v>50.263378787066095</v>
      </c>
      <c r="BL61" s="9">
        <v>42.366892178565244</v>
      </c>
      <c r="BM61" s="9">
        <f ca="1"/>
        <v>48.143691997492418</v>
      </c>
      <c r="BN61" s="9">
        <v>48.509055558357531</v>
      </c>
      <c r="BP61" s="9">
        <v>25.849602635265661</v>
      </c>
      <c r="BQ61" s="40">
        <v>15082.631896167652</v>
      </c>
      <c r="BR61" s="9">
        <f ca="1"/>
        <v>9.9766921026529811</v>
      </c>
      <c r="BS61" s="40">
        <f ca="1"/>
        <v>10630.584636425712</v>
      </c>
      <c r="BU61" s="9">
        <v>145.89722826147545</v>
      </c>
      <c r="BV61" s="40">
        <v>12181.142571441256</v>
      </c>
      <c r="BW61" s="9">
        <f ca="1"/>
        <v>51.837303834409283</v>
      </c>
      <c r="BX61" s="40">
        <f ca="1"/>
        <v>10857.920718001264</v>
      </c>
      <c r="BZ61" s="9">
        <v>0.2</v>
      </c>
      <c r="CA61" s="9">
        <v>37.230769230769226</v>
      </c>
      <c r="CB61" s="40">
        <v>131812.81947974602</v>
      </c>
      <c r="CC61" s="9">
        <f ca="1"/>
        <v>2.7857692307692297</v>
      </c>
      <c r="CD61" s="9">
        <f ca="1"/>
        <v>3.360384615384616</v>
      </c>
      <c r="CE61" s="40">
        <f ca="1"/>
        <v>11932.24072948524</v>
      </c>
    </row>
    <row r="62" spans="1:83" x14ac:dyDescent="0.25">
      <c r="A62" s="6">
        <v>47.4</v>
      </c>
      <c r="B62" s="7" t="b">
        <v>1</v>
      </c>
      <c r="U62" s="9"/>
      <c r="V62" s="9"/>
      <c r="W62" s="10"/>
      <c r="X62" s="17"/>
      <c r="Y62" s="17"/>
      <c r="Z62" s="17"/>
      <c r="AA62" s="17"/>
      <c r="AB62" s="17"/>
      <c r="AC62" s="17"/>
      <c r="AD62" s="17"/>
      <c r="AE62" s="17"/>
      <c r="AG62" s="9"/>
      <c r="AH62" s="9"/>
      <c r="AI62" s="10"/>
      <c r="AJ62" s="17"/>
      <c r="AK62" s="17"/>
      <c r="AL62" s="17"/>
      <c r="AM62" s="17"/>
      <c r="AN62" s="17"/>
      <c r="AO62" s="17"/>
      <c r="AP62" s="17"/>
      <c r="AQ62" s="17"/>
      <c r="AS62" s="9"/>
      <c r="AT62" s="9"/>
      <c r="AU62" s="10"/>
      <c r="AV62" s="17"/>
      <c r="AW62" s="17"/>
      <c r="AX62" s="17"/>
      <c r="AY62" s="17"/>
      <c r="AZ62" s="17"/>
      <c r="BA62" s="17"/>
      <c r="BB62" s="17"/>
      <c r="BC62" s="17"/>
      <c r="BE62" s="17">
        <v>1.9637978142076504E-2</v>
      </c>
      <c r="BF62" s="9">
        <v>47.1</v>
      </c>
      <c r="BG62" s="9">
        <v>49.593536277394676</v>
      </c>
      <c r="BH62" s="9">
        <v>50.5979186949005</v>
      </c>
      <c r="BI62" s="9">
        <v>1.3729633701656958</v>
      </c>
      <c r="BJ62" s="9">
        <f ca="1"/>
        <v>47.537363305756791</v>
      </c>
      <c r="BK62" s="9">
        <f ca="1"/>
        <v>50.321189995092631</v>
      </c>
      <c r="BL62" s="9">
        <v>42.420810332066608</v>
      </c>
      <c r="BM62" s="9">
        <f ca="1"/>
        <v>48.204030338816324</v>
      </c>
      <c r="BN62" s="9">
        <v>48.570492294019445</v>
      </c>
      <c r="BP62" s="9"/>
      <c r="BQ62" s="40"/>
      <c r="BR62" s="9"/>
      <c r="BS62" s="40"/>
      <c r="BU62" s="9"/>
      <c r="BV62" s="40"/>
      <c r="BW62" s="9"/>
      <c r="BX62" s="40"/>
      <c r="BZ62" s="9">
        <v>0.2</v>
      </c>
      <c r="CA62" s="9">
        <v>38.507692307692309</v>
      </c>
      <c r="CB62" s="40">
        <v>135989.89707578919</v>
      </c>
      <c r="CC62" s="9">
        <f ca="1"/>
        <v>2.7857692307692297</v>
      </c>
      <c r="CD62" s="9">
        <f ca="1"/>
        <v>3.4242307692307694</v>
      </c>
      <c r="CE62" s="40">
        <f ca="1"/>
        <v>12016.659314315642</v>
      </c>
    </row>
    <row r="63" spans="1:83" x14ac:dyDescent="0.25">
      <c r="A63" s="6">
        <v>47.1</v>
      </c>
      <c r="B63" s="7" t="b">
        <v>1</v>
      </c>
      <c r="U63" s="9"/>
      <c r="V63" s="9"/>
      <c r="W63" s="10"/>
      <c r="X63" s="17"/>
      <c r="Y63" s="17"/>
      <c r="Z63" s="17"/>
      <c r="AA63" s="17"/>
      <c r="AB63" s="17"/>
      <c r="AC63" s="17"/>
      <c r="AD63" s="17"/>
      <c r="AE63" s="17"/>
      <c r="AG63" s="9"/>
      <c r="AH63" s="9"/>
      <c r="AI63" s="10"/>
      <c r="AJ63" s="17"/>
      <c r="AK63" s="17"/>
      <c r="AL63" s="17"/>
      <c r="AM63" s="17"/>
      <c r="AN63" s="17"/>
      <c r="AO63" s="17"/>
      <c r="AP63" s="17"/>
      <c r="AQ63" s="17"/>
      <c r="AS63" s="9"/>
      <c r="AT63" s="9"/>
      <c r="AU63" s="10"/>
      <c r="AV63" s="17"/>
      <c r="AW63" s="17"/>
      <c r="AX63" s="17"/>
      <c r="AY63" s="17"/>
      <c r="AZ63" s="17"/>
      <c r="BA63" s="17"/>
      <c r="BB63" s="17"/>
      <c r="BC63" s="17"/>
      <c r="BE63" s="17">
        <v>1.9979508196721313E-2</v>
      </c>
      <c r="BF63" s="9">
        <v>47.1</v>
      </c>
      <c r="BG63" s="9">
        <v>49.661266716733742</v>
      </c>
      <c r="BH63" s="9">
        <v>50.65086401760076</v>
      </c>
      <c r="BI63" s="9">
        <v>1.3970835556689563</v>
      </c>
      <c r="BJ63" s="9">
        <f ca="1"/>
        <v>47.628640312428033</v>
      </c>
      <c r="BK63" s="9">
        <f ca="1"/>
        <v>50.378198222915763</v>
      </c>
      <c r="BL63" s="9">
        <v>42.474261635365146</v>
      </c>
      <c r="BM63" s="9">
        <f ca="1"/>
        <v>48.263655464234319</v>
      </c>
      <c r="BN63" s="9">
        <v>48.631198457485162</v>
      </c>
      <c r="BP63" s="9"/>
      <c r="BQ63" s="40"/>
      <c r="BR63" s="9"/>
      <c r="BS63" s="40"/>
      <c r="BU63" s="9"/>
      <c r="BV63" s="40"/>
      <c r="BW63" s="9"/>
      <c r="BX63" s="40"/>
      <c r="BZ63" s="9">
        <v>0.2</v>
      </c>
      <c r="CA63" s="9">
        <v>39.784615384615385</v>
      </c>
      <c r="CB63" s="40">
        <v>140167.63244676925</v>
      </c>
      <c r="CC63" s="9">
        <f ca="1"/>
        <v>2.7857692307692297</v>
      </c>
      <c r="CD63" s="9">
        <f ca="1"/>
        <v>3.4880769230769237</v>
      </c>
      <c r="CE63" s="40">
        <f ca="1"/>
        <v>12103.036477019461</v>
      </c>
    </row>
    <row r="64" spans="1:83" x14ac:dyDescent="0.25">
      <c r="A64" s="6">
        <v>46.8</v>
      </c>
      <c r="B64" s="7" t="b">
        <v>1</v>
      </c>
      <c r="U64" s="9"/>
      <c r="V64" s="9"/>
      <c r="W64" s="10"/>
      <c r="X64" s="17"/>
      <c r="Y64" s="17"/>
      <c r="Z64" s="17"/>
      <c r="AA64" s="17"/>
      <c r="AB64" s="17"/>
      <c r="AC64" s="17"/>
      <c r="AD64" s="17"/>
      <c r="AE64" s="17"/>
      <c r="AG64" s="9"/>
      <c r="AH64" s="9"/>
      <c r="AI64" s="10"/>
      <c r="AJ64" s="17"/>
      <c r="AK64" s="17"/>
      <c r="AL64" s="17"/>
      <c r="AM64" s="17"/>
      <c r="AN64" s="17"/>
      <c r="AO64" s="17"/>
      <c r="AP64" s="17"/>
      <c r="AQ64" s="17"/>
      <c r="AS64" s="9"/>
      <c r="AT64" s="9"/>
      <c r="AU64" s="10"/>
      <c r="AV64" s="17"/>
      <c r="AW64" s="17"/>
      <c r="AX64" s="17"/>
      <c r="AY64" s="17"/>
      <c r="AZ64" s="17"/>
      <c r="BA64" s="17"/>
      <c r="BB64" s="17"/>
      <c r="BC64" s="17"/>
      <c r="BE64" s="17">
        <v>2.0321038251366118E-2</v>
      </c>
      <c r="BF64" s="9">
        <v>47.4</v>
      </c>
      <c r="BG64" s="9">
        <v>49.728021929269403</v>
      </c>
      <c r="BH64" s="9">
        <v>50.703101209736687</v>
      </c>
      <c r="BI64" s="9">
        <v>1.4212121483475284</v>
      </c>
      <c r="BJ64" s="9">
        <f ca="1"/>
        <v>47.718556739878764</v>
      </c>
      <c r="BK64" s="9">
        <f ca="1"/>
        <v>50.434428853502816</v>
      </c>
      <c r="BL64" s="9">
        <v>42.527258009133945</v>
      </c>
      <c r="BM64" s="9">
        <f ca="1"/>
        <v>48.322588150870658</v>
      </c>
      <c r="BN64" s="9">
        <v>48.691195369142548</v>
      </c>
      <c r="BP64" s="9"/>
      <c r="BQ64" s="40"/>
      <c r="BR64" s="9"/>
      <c r="BS64" s="40"/>
      <c r="BU64" s="9"/>
      <c r="BV64" s="40"/>
      <c r="BW64" s="9"/>
      <c r="BX64" s="40"/>
      <c r="BZ64" s="9">
        <v>0.2</v>
      </c>
      <c r="CA64" s="9">
        <v>41.061538461538461</v>
      </c>
      <c r="CB64" s="40">
        <v>144345.98361596093</v>
      </c>
      <c r="CC64" s="9">
        <f ca="1"/>
        <v>2.7857692307692297</v>
      </c>
      <c r="CD64" s="9">
        <f ca="1"/>
        <v>3.5519230769230772</v>
      </c>
      <c r="CE64" s="40">
        <f ca="1"/>
        <v>12191.310277520628</v>
      </c>
    </row>
    <row r="65" spans="1:83" x14ac:dyDescent="0.25">
      <c r="A65" s="6">
        <v>46.5</v>
      </c>
      <c r="B65" s="7" t="b">
        <v>1</v>
      </c>
      <c r="U65" s="9"/>
      <c r="V65" s="9"/>
      <c r="W65" s="10"/>
      <c r="X65" s="17"/>
      <c r="Y65" s="17"/>
      <c r="Z65" s="17"/>
      <c r="AA65" s="17"/>
      <c r="AB65" s="17"/>
      <c r="AC65" s="17"/>
      <c r="AD65" s="17"/>
      <c r="AE65" s="17"/>
      <c r="AG65" s="9"/>
      <c r="AH65" s="9"/>
      <c r="AI65" s="10"/>
      <c r="AJ65" s="17"/>
      <c r="AK65" s="17"/>
      <c r="AL65" s="17"/>
      <c r="AM65" s="17"/>
      <c r="AN65" s="17"/>
      <c r="AO65" s="17"/>
      <c r="AP65" s="17"/>
      <c r="AQ65" s="17"/>
      <c r="AS65" s="9"/>
      <c r="AT65" s="9"/>
      <c r="AU65" s="10"/>
      <c r="AV65" s="17"/>
      <c r="AW65" s="17"/>
      <c r="AX65" s="17"/>
      <c r="AY65" s="17"/>
      <c r="AZ65" s="17"/>
      <c r="BA65" s="17"/>
      <c r="BB65" s="17"/>
      <c r="BC65" s="17"/>
      <c r="BE65" s="17">
        <v>2.0662568306010928E-2</v>
      </c>
      <c r="BF65" s="9">
        <v>47.4</v>
      </c>
      <c r="BG65" s="9">
        <v>49.793832788633168</v>
      </c>
      <c r="BH65" s="9">
        <v>50.754652163157587</v>
      </c>
      <c r="BI65" s="9">
        <v>1.4453491540641641</v>
      </c>
      <c r="BJ65" s="9">
        <f ca="1"/>
        <v>47.807155527791885</v>
      </c>
      <c r="BK65" s="9">
        <f ca="1"/>
        <v>50.489906054381322</v>
      </c>
      <c r="BL65" s="9">
        <v>42.579810875210704</v>
      </c>
      <c r="BM65" s="9">
        <f ca="1"/>
        <v>48.380848233116481</v>
      </c>
      <c r="BN65" s="9">
        <v>48.750503380909976</v>
      </c>
      <c r="BP65" s="9"/>
      <c r="BQ65" s="40"/>
      <c r="BR65" s="9"/>
      <c r="BS65" s="40"/>
      <c r="BU65" s="9"/>
      <c r="BV65" s="40"/>
      <c r="BW65" s="9"/>
      <c r="BX65" s="40"/>
      <c r="BZ65" s="9">
        <v>0.2</v>
      </c>
      <c r="CA65" s="9">
        <v>42.338461538461537</v>
      </c>
      <c r="CB65" s="40">
        <v>148524.91250071552</v>
      </c>
      <c r="CC65" s="9">
        <f ca="1"/>
        <v>2.7857692307692297</v>
      </c>
      <c r="CD65" s="9">
        <f ca="1"/>
        <v>3.6157692307692306</v>
      </c>
      <c r="CE65" s="40">
        <f ca="1"/>
        <v>12281.42174076399</v>
      </c>
    </row>
    <row r="66" spans="1:83" x14ac:dyDescent="0.25">
      <c r="A66" s="6">
        <v>45.7</v>
      </c>
      <c r="B66" s="7" t="b">
        <v>1</v>
      </c>
      <c r="U66" s="9"/>
      <c r="V66" s="9"/>
      <c r="W66" s="10"/>
      <c r="X66" s="17"/>
      <c r="Y66" s="17"/>
      <c r="Z66" s="17"/>
      <c r="AA66" s="17"/>
      <c r="AB66" s="17"/>
      <c r="AC66" s="17"/>
      <c r="AD66" s="17"/>
      <c r="AE66" s="17"/>
      <c r="AG66" s="9"/>
      <c r="AH66" s="9"/>
      <c r="AI66" s="10"/>
      <c r="AJ66" s="17"/>
      <c r="AK66" s="17"/>
      <c r="AL66" s="17"/>
      <c r="AM66" s="17"/>
      <c r="AN66" s="17"/>
      <c r="AO66" s="17"/>
      <c r="AP66" s="17"/>
      <c r="AQ66" s="17"/>
      <c r="AS66" s="9"/>
      <c r="AT66" s="9"/>
      <c r="AU66" s="10"/>
      <c r="AV66" s="17"/>
      <c r="AW66" s="17"/>
      <c r="AX66" s="17"/>
      <c r="AY66" s="17"/>
      <c r="AZ66" s="17"/>
      <c r="BA66" s="17"/>
      <c r="BB66" s="17"/>
      <c r="BC66" s="17"/>
      <c r="BE66" s="17">
        <v>2.1004098360655737E-2</v>
      </c>
      <c r="BF66" s="9">
        <v>47.6</v>
      </c>
      <c r="BG66" s="9">
        <v>49.858728697160132</v>
      </c>
      <c r="BH66" s="9">
        <v>50.80553774219451</v>
      </c>
      <c r="BI66" s="9">
        <v>1.4694945786877511</v>
      </c>
      <c r="BJ66" s="9">
        <f ca="1"/>
        <v>47.894477579136364</v>
      </c>
      <c r="BK66" s="9">
        <f ca="1"/>
        <v>50.544652854938811</v>
      </c>
      <c r="BL66" s="9">
        <v>42.631931185341728</v>
      </c>
      <c r="BM66" s="9">
        <f ca="1"/>
        <v>48.43845466022016</v>
      </c>
      <c r="BN66" s="9">
        <v>48.80914193544659</v>
      </c>
      <c r="BP66" s="9"/>
      <c r="BQ66" s="40"/>
      <c r="BR66" s="9"/>
      <c r="BS66" s="40"/>
      <c r="BU66" s="9"/>
      <c r="BV66" s="40"/>
      <c r="BW66" s="9"/>
      <c r="BX66" s="40"/>
      <c r="BZ66" s="9">
        <v>0.2</v>
      </c>
      <c r="CA66" s="9">
        <v>43.615384615384613</v>
      </c>
      <c r="CB66" s="40">
        <v>152704.38444523179</v>
      </c>
      <c r="CC66" s="9">
        <f ca="1"/>
        <v>2.7857692307692297</v>
      </c>
      <c r="CD66" s="9">
        <f ca="1"/>
        <v>3.679615384615385</v>
      </c>
      <c r="CE66" s="40">
        <f ca="1"/>
        <v>12373.314666490289</v>
      </c>
    </row>
    <row r="67" spans="1:83" x14ac:dyDescent="0.25">
      <c r="A67" s="6">
        <v>45.3</v>
      </c>
      <c r="B67" s="7" t="b">
        <v>1</v>
      </c>
      <c r="U67" s="9"/>
      <c r="V67" s="9"/>
      <c r="W67" s="10"/>
      <c r="X67" s="17"/>
      <c r="Y67" s="17"/>
      <c r="Z67" s="17"/>
      <c r="AA67" s="17"/>
      <c r="AB67" s="17"/>
      <c r="AC67" s="17"/>
      <c r="AD67" s="17"/>
      <c r="AE67" s="17"/>
      <c r="AG67" s="9"/>
      <c r="AH67" s="9"/>
      <c r="AI67" s="10"/>
      <c r="AJ67" s="17"/>
      <c r="AK67" s="17"/>
      <c r="AL67" s="17"/>
      <c r="AM67" s="17"/>
      <c r="AN67" s="17"/>
      <c r="AO67" s="17"/>
      <c r="AP67" s="17"/>
      <c r="AQ67" s="17"/>
      <c r="AS67" s="9"/>
      <c r="AT67" s="9"/>
      <c r="AU67" s="10"/>
      <c r="AV67" s="17"/>
      <c r="AW67" s="17"/>
      <c r="AX67" s="17"/>
      <c r="AY67" s="17"/>
      <c r="AZ67" s="17"/>
      <c r="BA67" s="17"/>
      <c r="BB67" s="17"/>
      <c r="BC67" s="17"/>
      <c r="BE67" s="17">
        <v>2.1345628415300546E-2</v>
      </c>
      <c r="BF67" s="9">
        <v>47.6</v>
      </c>
      <c r="BG67" s="9">
        <v>49.922737678737278</v>
      </c>
      <c r="BH67" s="9">
        <v>50.855777847797697</v>
      </c>
      <c r="BI67" s="9">
        <v>1.4936484280932956</v>
      </c>
      <c r="BJ67" s="9">
        <f ca="1"/>
        <v>47.980561888092467</v>
      </c>
      <c r="BK67" s="9">
        <f ca="1"/>
        <v>50.598691217633025</v>
      </c>
      <c r="BL67" s="9">
        <v>42.683629447830825</v>
      </c>
      <c r="BM67" s="9">
        <f ca="1"/>
        <v>48.495425549484182</v>
      </c>
      <c r="BN67" s="9">
        <v>48.86712962084269</v>
      </c>
      <c r="BP67" s="9"/>
      <c r="BQ67" s="40"/>
      <c r="BR67" s="9"/>
      <c r="BS67" s="40"/>
      <c r="BU67" s="9"/>
      <c r="BV67" s="40"/>
      <c r="BW67" s="9"/>
      <c r="BX67" s="40"/>
      <c r="BZ67" s="9">
        <v>0.2</v>
      </c>
      <c r="CA67" s="9">
        <v>44.892307692307696</v>
      </c>
      <c r="CB67" s="40">
        <v>156884.36782136816</v>
      </c>
      <c r="CC67" s="9">
        <f ca="1"/>
        <v>2.7857692307692297</v>
      </c>
      <c r="CD67" s="9">
        <f ca="1"/>
        <v>3.7434615384615384</v>
      </c>
      <c r="CE67" s="40">
        <f ca="1"/>
        <v>12466.935454287488</v>
      </c>
    </row>
    <row r="68" spans="1:83" x14ac:dyDescent="0.25">
      <c r="A68" s="6">
        <v>76.400000000000006</v>
      </c>
      <c r="B68" s="7" t="b">
        <v>1</v>
      </c>
      <c r="U68" s="9"/>
      <c r="V68" s="9"/>
      <c r="W68" s="10"/>
      <c r="X68" s="17"/>
      <c r="Y68" s="17"/>
      <c r="Z68" s="17"/>
      <c r="AA68" s="17"/>
      <c r="AB68" s="17"/>
      <c r="AC68" s="17"/>
      <c r="AD68" s="17"/>
      <c r="AE68" s="17"/>
      <c r="AG68" s="9"/>
      <c r="AH68" s="9"/>
      <c r="AI68" s="10"/>
      <c r="AJ68" s="17"/>
      <c r="AK68" s="17"/>
      <c r="AL68" s="17"/>
      <c r="AM68" s="17"/>
      <c r="AN68" s="17"/>
      <c r="AO68" s="17"/>
      <c r="AP68" s="17"/>
      <c r="AQ68" s="17"/>
      <c r="AS68" s="9"/>
      <c r="AT68" s="9"/>
      <c r="AU68" s="10"/>
      <c r="AV68" s="17"/>
      <c r="AW68" s="17"/>
      <c r="AX68" s="17"/>
      <c r="AY68" s="17"/>
      <c r="AZ68" s="17"/>
      <c r="BA68" s="17"/>
      <c r="BB68" s="17"/>
      <c r="BC68" s="17"/>
      <c r="BE68" s="17">
        <v>2.1687158469945355E-2</v>
      </c>
      <c r="BF68" s="9">
        <v>47.7</v>
      </c>
      <c r="BG68" s="9">
        <v>49.985886464405752</v>
      </c>
      <c r="BH68" s="9">
        <v>50.905391476710619</v>
      </c>
      <c r="BI68" s="9">
        <v>1.517810708161988</v>
      </c>
      <c r="BJ68" s="9">
        <f ca="1"/>
        <v>48.065445658037284</v>
      </c>
      <c r="BK68" s="9">
        <f ca="1"/>
        <v>50.652042103681836</v>
      </c>
      <c r="BL68" s="9">
        <v>42.734915752276834</v>
      </c>
      <c r="BM68" s="9">
        <f ca="1"/>
        <v>48.551778235468433</v>
      </c>
      <c r="BN68" s="9">
        <v>48.924484221201837</v>
      </c>
      <c r="BP68" s="9"/>
      <c r="BQ68" s="40"/>
      <c r="BR68" s="9"/>
      <c r="BS68" s="40"/>
      <c r="BU68" s="9"/>
      <c r="BV68" s="40"/>
      <c r="BW68" s="9"/>
      <c r="BX68" s="40"/>
      <c r="BZ68" s="9">
        <v>0.2</v>
      </c>
      <c r="CA68" s="9">
        <v>46.169230769230772</v>
      </c>
      <c r="CB68" s="40">
        <v>161064.83368593629</v>
      </c>
      <c r="CC68" s="9">
        <f ca="1"/>
        <v>2.7857692307692297</v>
      </c>
      <c r="CD68" s="9">
        <f ca="1"/>
        <v>3.8073076923076927</v>
      </c>
      <c r="CE68" s="40">
        <f ca="1"/>
        <v>12562.232942449085</v>
      </c>
    </row>
    <row r="69" spans="1:83" x14ac:dyDescent="0.25">
      <c r="A69" s="6">
        <v>76.2</v>
      </c>
      <c r="B69" s="7" t="b">
        <v>1</v>
      </c>
      <c r="U69" s="9"/>
      <c r="V69" s="9"/>
      <c r="W69" s="10"/>
      <c r="X69" s="17"/>
      <c r="Y69" s="17"/>
      <c r="Z69" s="17"/>
      <c r="AA69" s="17"/>
      <c r="AB69" s="17"/>
      <c r="AC69" s="17"/>
      <c r="AD69" s="17"/>
      <c r="AE69" s="17"/>
      <c r="AG69" s="9"/>
      <c r="AH69" s="9"/>
      <c r="AI69" s="10"/>
      <c r="AJ69" s="17"/>
      <c r="AK69" s="17"/>
      <c r="AL69" s="17"/>
      <c r="AM69" s="17"/>
      <c r="AN69" s="17"/>
      <c r="AO69" s="17"/>
      <c r="AP69" s="17"/>
      <c r="AQ69" s="17"/>
      <c r="AS69" s="9"/>
      <c r="AT69" s="9"/>
      <c r="AU69" s="10"/>
      <c r="AV69" s="17"/>
      <c r="AW69" s="17"/>
      <c r="AX69" s="17"/>
      <c r="AY69" s="17"/>
      <c r="AZ69" s="17"/>
      <c r="BA69" s="17"/>
      <c r="BB69" s="17"/>
      <c r="BC69" s="17"/>
      <c r="BE69" s="17">
        <v>2.2028688524590164E-2</v>
      </c>
      <c r="BF69" s="9">
        <v>47.7</v>
      </c>
      <c r="BG69" s="9">
        <v>50.048200571387298</v>
      </c>
      <c r="BH69" s="9">
        <v>50.954396776137273</v>
      </c>
      <c r="BI69" s="9">
        <v>1.5419814247811474</v>
      </c>
      <c r="BJ69" s="9">
        <f ca="1"/>
        <v>48.149164410505819</v>
      </c>
      <c r="BK69" s="9">
        <f ca="1"/>
        <v>50.704725533740621</v>
      </c>
      <c r="BL69" s="9">
        <v>42.785799792564561</v>
      </c>
      <c r="BM69" s="9">
        <f ca="1"/>
        <v>48.607529315557493</v>
      </c>
      <c r="BN69" s="9">
        <v>48.981222763482755</v>
      </c>
      <c r="BP69" s="9"/>
      <c r="BQ69" s="40"/>
      <c r="BR69" s="9"/>
      <c r="BS69" s="40"/>
      <c r="BU69" s="9"/>
      <c r="BV69" s="40"/>
      <c r="BW69" s="9"/>
      <c r="BX69" s="40"/>
      <c r="BZ69" s="9">
        <v>0.2</v>
      </c>
      <c r="CA69" s="9">
        <v>47.446153846153848</v>
      </c>
      <c r="CB69" s="40">
        <v>165245.75548515143</v>
      </c>
      <c r="CC69" s="9">
        <f ca="1"/>
        <v>2.7857692307692297</v>
      </c>
      <c r="CD69" s="9">
        <f ca="1"/>
        <v>3.8711538461538462</v>
      </c>
      <c r="CE69" s="40">
        <f ca="1"/>
        <v>12659.158259334425</v>
      </c>
    </row>
    <row r="70" spans="1:83" x14ac:dyDescent="0.25">
      <c r="A70" s="6">
        <v>76.099999999999994</v>
      </c>
      <c r="B70" s="7" t="b">
        <v>1</v>
      </c>
      <c r="U70" s="9"/>
      <c r="V70" s="9"/>
      <c r="W70" s="10"/>
      <c r="X70" s="17"/>
      <c r="Y70" s="17"/>
      <c r="Z70" s="17"/>
      <c r="AA70" s="17"/>
      <c r="AB70" s="17"/>
      <c r="AC70" s="17"/>
      <c r="AD70" s="17"/>
      <c r="AE70" s="17"/>
      <c r="AG70" s="9"/>
      <c r="AH70" s="9"/>
      <c r="AI70" s="10"/>
      <c r="AJ70" s="17"/>
      <c r="AK70" s="17"/>
      <c r="AL70" s="17"/>
      <c r="AM70" s="17"/>
      <c r="AN70" s="17"/>
      <c r="AO70" s="17"/>
      <c r="AP70" s="17"/>
      <c r="AQ70" s="17"/>
      <c r="AS70" s="9"/>
      <c r="AT70" s="9"/>
      <c r="AU70" s="10"/>
      <c r="AV70" s="17"/>
      <c r="AW70" s="17"/>
      <c r="AX70" s="17"/>
      <c r="AY70" s="17"/>
      <c r="AZ70" s="17"/>
      <c r="BA70" s="17"/>
      <c r="BB70" s="17"/>
      <c r="BC70" s="17"/>
      <c r="BE70" s="17">
        <v>2.2370218579234973E-2</v>
      </c>
      <c r="BF70" s="9">
        <v>47.7</v>
      </c>
      <c r="BG70" s="9">
        <v>50.109704376133649</v>
      </c>
      <c r="BH70" s="9">
        <v>51.002811094309493</v>
      </c>
      <c r="BI70" s="9">
        <v>1.5661605838442851</v>
      </c>
      <c r="BJ70" s="9">
        <f ca="1"/>
        <v>48.231752085946802</v>
      </c>
      <c r="BK70" s="9">
        <f ca="1"/>
        <v>50.756760644021178</v>
      </c>
      <c r="BL70" s="9">
        <v>42.8362908882577</v>
      </c>
      <c r="BM70" s="9">
        <f ca="1"/>
        <v>48.66269469221276</v>
      </c>
      <c r="BN70" s="9">
        <v>49.037361560931124</v>
      </c>
      <c r="BP70" s="9"/>
      <c r="BQ70" s="40"/>
      <c r="BR70" s="9"/>
      <c r="BS70" s="40"/>
      <c r="BU70" s="9"/>
      <c r="BV70" s="40"/>
      <c r="BW70" s="9"/>
      <c r="BX70" s="40"/>
      <c r="BZ70" s="9">
        <v>0.2</v>
      </c>
      <c r="CA70" s="9">
        <v>48.723076923076924</v>
      </c>
      <c r="CB70" s="40">
        <v>169427.10879866034</v>
      </c>
      <c r="CC70" s="9">
        <f ca="1"/>
        <v>2.7857692307692297</v>
      </c>
      <c r="CD70" s="9">
        <f ca="1"/>
        <v>3.9350000000000005</v>
      </c>
      <c r="CE70" s="40">
        <f ca="1"/>
        <v>12757.664686069083</v>
      </c>
    </row>
    <row r="71" spans="1:83" x14ac:dyDescent="0.25">
      <c r="A71" s="6">
        <v>75.900000000000006</v>
      </c>
      <c r="B71" s="7" t="b">
        <v>1</v>
      </c>
      <c r="U71" s="9"/>
      <c r="V71" s="9"/>
      <c r="W71" s="10"/>
      <c r="X71" s="17"/>
      <c r="Y71" s="17"/>
      <c r="Z71" s="17"/>
      <c r="AA71" s="17"/>
      <c r="AB71" s="17"/>
      <c r="AC71" s="17"/>
      <c r="AD71" s="17"/>
      <c r="AE71" s="17"/>
      <c r="AG71" s="9"/>
      <c r="AH71" s="9"/>
      <c r="AI71" s="10"/>
      <c r="AJ71" s="17"/>
      <c r="AK71" s="17"/>
      <c r="AL71" s="17"/>
      <c r="AM71" s="17"/>
      <c r="AN71" s="17"/>
      <c r="AO71" s="17"/>
      <c r="AP71" s="17"/>
      <c r="AQ71" s="17"/>
      <c r="AS71" s="9"/>
      <c r="AT71" s="9"/>
      <c r="AU71" s="10"/>
      <c r="AV71" s="17"/>
      <c r="AW71" s="17"/>
      <c r="AX71" s="17"/>
      <c r="AY71" s="17"/>
      <c r="AZ71" s="17"/>
      <c r="BA71" s="17"/>
      <c r="BB71" s="17"/>
      <c r="BC71" s="17"/>
      <c r="BE71" s="17">
        <v>2.2711748633879782E-2</v>
      </c>
      <c r="BF71" s="9">
        <v>47.7</v>
      </c>
      <c r="BG71" s="9">
        <v>50.170421181935026</v>
      </c>
      <c r="BH71" s="9">
        <v>51.050651027320278</v>
      </c>
      <c r="BI71" s="9">
        <v>1.5903481912510908</v>
      </c>
      <c r="BJ71" s="9">
        <f ca="1"/>
        <v>48.313241137005761</v>
      </c>
      <c r="BK71" s="9">
        <f ca="1"/>
        <v>50.80816573825868</v>
      </c>
      <c r="BL71" s="9">
        <v>42.886398004527365</v>
      </c>
      <c r="BM71" s="9">
        <f ca="1"/>
        <v>48.717289612197177</v>
      </c>
      <c r="BN71" s="9">
        <v>49.092916253397568</v>
      </c>
      <c r="BP71" s="9"/>
      <c r="BQ71" s="40"/>
      <c r="BR71" s="9"/>
      <c r="BS71" s="40"/>
      <c r="BU71" s="9"/>
      <c r="BV71" s="40"/>
      <c r="BW71" s="9"/>
      <c r="BX71" s="40"/>
      <c r="BZ71" s="9">
        <v>0.2</v>
      </c>
      <c r="CA71" s="9">
        <v>50</v>
      </c>
      <c r="CB71" s="40">
        <v>173608.87111695198</v>
      </c>
      <c r="CC71" s="9">
        <f ca="1"/>
        <v>2.7857692307692297</v>
      </c>
      <c r="CD71" s="9">
        <f ca="1"/>
        <v>3.9988461538461539</v>
      </c>
      <c r="CE71" s="40">
        <f ca="1"/>
        <v>12857.707529548865</v>
      </c>
    </row>
    <row r="72" spans="1:83" x14ac:dyDescent="0.25">
      <c r="A72" s="6">
        <v>75.7</v>
      </c>
      <c r="B72" s="7" t="b">
        <v>1</v>
      </c>
      <c r="U72" s="9"/>
      <c r="V72" s="9"/>
      <c r="W72" s="10"/>
      <c r="X72" s="17"/>
      <c r="Y72" s="17"/>
      <c r="Z72" s="17"/>
      <c r="AA72" s="17"/>
      <c r="AB72" s="17"/>
      <c r="AC72" s="17"/>
      <c r="AD72" s="17"/>
      <c r="AE72" s="17"/>
      <c r="AG72" s="9"/>
      <c r="AH72" s="9"/>
      <c r="AI72" s="10"/>
      <c r="AJ72" s="17"/>
      <c r="AK72" s="17"/>
      <c r="AL72" s="17"/>
      <c r="AM72" s="17"/>
      <c r="AN72" s="17"/>
      <c r="AO72" s="17"/>
      <c r="AP72" s="17"/>
      <c r="AQ72" s="17"/>
      <c r="AS72" s="9"/>
      <c r="AT72" s="9"/>
      <c r="AU72" s="10"/>
      <c r="AV72" s="17"/>
      <c r="AW72" s="17"/>
      <c r="AX72" s="17"/>
      <c r="AY72" s="17"/>
      <c r="AZ72" s="17"/>
      <c r="BA72" s="17"/>
      <c r="BB72" s="17"/>
      <c r="BC72" s="17"/>
      <c r="BE72" s="17">
        <v>2.3053278688524591E-2</v>
      </c>
      <c r="BF72" s="9">
        <v>47.8</v>
      </c>
      <c r="BG72" s="9">
        <v>50.230373281568447</v>
      </c>
      <c r="BH72" s="9">
        <v>51.097932462550062</v>
      </c>
      <c r="BI72" s="9">
        <v>1.6145442529074163</v>
      </c>
      <c r="BJ72" s="9">
        <f ca="1"/>
        <v>48.393662614993012</v>
      </c>
      <c r="BK72" s="9">
        <f ca="1"/>
        <v>50.858958335891508</v>
      </c>
      <c r="BL72" s="9">
        <v>42.936129770736841</v>
      </c>
      <c r="BM72" s="9">
        <f ca="1"/>
        <v>48.771328703031656</v>
      </c>
      <c r="BN72" s="9">
        <v>49.147901844808302</v>
      </c>
      <c r="BP72" s="9"/>
      <c r="BQ72" s="40"/>
      <c r="BR72" s="9"/>
      <c r="BS72" s="40"/>
      <c r="BU72" s="9"/>
      <c r="BV72" s="40"/>
      <c r="BW72" s="9"/>
      <c r="BX72" s="40"/>
      <c r="BZ72" s="9">
        <v>1.4769230769230768</v>
      </c>
      <c r="CA72" s="9">
        <v>0.2</v>
      </c>
      <c r="CB72" s="40">
        <v>14123.021515752987</v>
      </c>
      <c r="CC72" s="9">
        <f ca="1"/>
        <v>2.8496153846153836</v>
      </c>
      <c r="CD72" s="9">
        <f ca="1"/>
        <v>1.5088461538461539</v>
      </c>
      <c r="CE72" s="40">
        <f ca="1"/>
        <v>10813.275347386279</v>
      </c>
    </row>
    <row r="73" spans="1:83" x14ac:dyDescent="0.25">
      <c r="A73" s="6">
        <v>75.599999999999994</v>
      </c>
      <c r="B73" s="7" t="b">
        <v>1</v>
      </c>
      <c r="U73" s="9"/>
      <c r="V73" s="9"/>
      <c r="W73" s="10"/>
      <c r="X73" s="17"/>
      <c r="Y73" s="17"/>
      <c r="Z73" s="17"/>
      <c r="AA73" s="17"/>
      <c r="AB73" s="17"/>
      <c r="AC73" s="17"/>
      <c r="AD73" s="17"/>
      <c r="AE73" s="17"/>
      <c r="AG73" s="9"/>
      <c r="AH73" s="9"/>
      <c r="AI73" s="10"/>
      <c r="AJ73" s="17"/>
      <c r="AK73" s="17"/>
      <c r="AL73" s="17"/>
      <c r="AM73" s="17"/>
      <c r="AN73" s="17"/>
      <c r="AO73" s="17"/>
      <c r="AP73" s="17"/>
      <c r="AQ73" s="17"/>
      <c r="AS73" s="9"/>
      <c r="AT73" s="9"/>
      <c r="AU73" s="10"/>
      <c r="AV73" s="17"/>
      <c r="AW73" s="17"/>
      <c r="AX73" s="17"/>
      <c r="AY73" s="17"/>
      <c r="AZ73" s="17"/>
      <c r="BA73" s="17"/>
      <c r="BB73" s="17"/>
      <c r="BC73" s="17"/>
      <c r="BE73" s="17">
        <v>2.3394808743169401E-2</v>
      </c>
      <c r="BF73" s="9">
        <v>47.8</v>
      </c>
      <c r="BG73" s="9">
        <v>50.289582015417402</v>
      </c>
      <c r="BH73" s="9">
        <v>51.144670618980868</v>
      </c>
      <c r="BI73" s="9">
        <v>1.6387487747253329</v>
      </c>
      <c r="BJ73" s="9">
        <f ca="1"/>
        <v>48.473046250127886</v>
      </c>
      <c r="BK73" s="9">
        <f ca="1"/>
        <v>50.909155216781926</v>
      </c>
      <c r="BL73" s="9">
        <v>42.985494497791798</v>
      </c>
      <c r="BM73" s="9">
        <f ca="1"/>
        <v>48.82482600691646</v>
      </c>
      <c r="BN73" s="9">
        <v>49.202332738028716</v>
      </c>
      <c r="BP73" s="9"/>
      <c r="BQ73" s="40"/>
      <c r="BR73" s="9"/>
      <c r="BS73" s="40"/>
      <c r="BU73" s="9"/>
      <c r="BV73" s="40"/>
      <c r="BW73" s="9"/>
      <c r="BX73" s="40"/>
      <c r="BZ73" s="9">
        <v>1.4769230769230768</v>
      </c>
      <c r="CA73" s="9">
        <v>1.4769230769230768</v>
      </c>
      <c r="CB73" s="40">
        <v>11302.151035030969</v>
      </c>
      <c r="CC73" s="9">
        <f ca="1"/>
        <v>2.8496153846153836</v>
      </c>
      <c r="CD73" s="9">
        <f ca="1"/>
        <v>1.5726923076923078</v>
      </c>
      <c r="CE73" s="40">
        <f ca="1"/>
        <v>10782.454308430868</v>
      </c>
    </row>
    <row r="74" spans="1:83" x14ac:dyDescent="0.25">
      <c r="A74" s="6">
        <v>75.400000000000006</v>
      </c>
      <c r="B74" s="7" t="b">
        <v>1</v>
      </c>
      <c r="U74" s="9"/>
      <c r="V74" s="9"/>
      <c r="W74" s="10"/>
      <c r="X74" s="17"/>
      <c r="Y74" s="17"/>
      <c r="Z74" s="17"/>
      <c r="AA74" s="17"/>
      <c r="AB74" s="17"/>
      <c r="AC74" s="17"/>
      <c r="AD74" s="17"/>
      <c r="AE74" s="17"/>
      <c r="AG74" s="9"/>
      <c r="AH74" s="9"/>
      <c r="AI74" s="10"/>
      <c r="AJ74" s="17"/>
      <c r="AK74" s="17"/>
      <c r="AL74" s="17"/>
      <c r="AM74" s="17"/>
      <c r="AN74" s="17"/>
      <c r="AO74" s="17"/>
      <c r="AP74" s="17"/>
      <c r="AQ74" s="17"/>
      <c r="AS74" s="9"/>
      <c r="AT74" s="9"/>
      <c r="AU74" s="10"/>
      <c r="AV74" s="17"/>
      <c r="AW74" s="17"/>
      <c r="AX74" s="17"/>
      <c r="AY74" s="17"/>
      <c r="AZ74" s="17"/>
      <c r="BA74" s="17"/>
      <c r="BB74" s="17"/>
      <c r="BC74" s="17"/>
      <c r="BE74" s="17">
        <v>2.3736338797814206E-2</v>
      </c>
      <c r="BF74" s="9">
        <v>47.8</v>
      </c>
      <c r="BG74" s="9">
        <v>50.348067825451636</v>
      </c>
      <c r="BH74" s="9">
        <v>51.190880084663206</v>
      </c>
      <c r="BI74" s="9">
        <v>1.6629617626231139</v>
      </c>
      <c r="BJ74" s="9">
        <f ca="1"/>
        <v>48.551420526090347</v>
      </c>
      <c r="BK74" s="9">
        <f ca="1"/>
        <v>50.958772462772444</v>
      </c>
      <c r="BL74" s="9">
        <v>43.034500194354656</v>
      </c>
      <c r="BM74" s="9">
        <f ca="1"/>
        <v>48.877795012328207</v>
      </c>
      <c r="BN74" s="9">
        <v>49.25622276733629</v>
      </c>
      <c r="BP74" s="9"/>
      <c r="BQ74" s="40"/>
      <c r="BR74" s="9"/>
      <c r="BS74" s="40"/>
      <c r="BU74" s="9"/>
      <c r="BV74" s="40"/>
      <c r="BW74" s="9"/>
      <c r="BX74" s="40"/>
      <c r="BZ74" s="9">
        <v>1.4769230769230768</v>
      </c>
      <c r="CA74" s="9">
        <v>2.7538461538461538</v>
      </c>
      <c r="CB74" s="40">
        <v>13044.615058157551</v>
      </c>
      <c r="CC74" s="9">
        <f ca="1"/>
        <v>2.8496153846153836</v>
      </c>
      <c r="CD74" s="9">
        <f ca="1"/>
        <v>1.6365384615384617</v>
      </c>
      <c r="CE74" s="40">
        <f ca="1"/>
        <v>10759.091265503212</v>
      </c>
    </row>
    <row r="75" spans="1:83" x14ac:dyDescent="0.25">
      <c r="A75" s="6">
        <v>75.2</v>
      </c>
      <c r="B75" s="7" t="b">
        <v>1</v>
      </c>
      <c r="U75" s="9"/>
      <c r="V75" s="9"/>
      <c r="W75" s="10"/>
      <c r="X75" s="17"/>
      <c r="Y75" s="17"/>
      <c r="Z75" s="17"/>
      <c r="AA75" s="17"/>
      <c r="AB75" s="17"/>
      <c r="AC75" s="17"/>
      <c r="AD75" s="17"/>
      <c r="AE75" s="17"/>
      <c r="AG75" s="9"/>
      <c r="AH75" s="9"/>
      <c r="AI75" s="10"/>
      <c r="AJ75" s="17"/>
      <c r="AK75" s="17"/>
      <c r="AL75" s="17"/>
      <c r="AM75" s="17"/>
      <c r="AN75" s="17"/>
      <c r="AO75" s="17"/>
      <c r="AP75" s="17"/>
      <c r="AQ75" s="17"/>
      <c r="AS75" s="9"/>
      <c r="AT75" s="9"/>
      <c r="AU75" s="10"/>
      <c r="AV75" s="17"/>
      <c r="AW75" s="17"/>
      <c r="AX75" s="17"/>
      <c r="AY75" s="17"/>
      <c r="AZ75" s="17"/>
      <c r="BA75" s="17"/>
      <c r="BB75" s="17"/>
      <c r="BC75" s="17"/>
      <c r="BE75" s="17">
        <v>2.4077868852459015E-2</v>
      </c>
      <c r="BF75" s="9">
        <v>47.8</v>
      </c>
      <c r="BG75" s="9">
        <v>50.405850305416806</v>
      </c>
      <c r="BH75" s="9">
        <v>51.236574851574851</v>
      </c>
      <c r="BI75" s="9">
        <v>1.6871832225252232</v>
      </c>
      <c r="BJ75" s="9">
        <f ca="1"/>
        <v>48.628812749359717</v>
      </c>
      <c r="BK75" s="9">
        <f ca="1"/>
        <v>51.007825496344125</v>
      </c>
      <c r="BL75" s="9">
        <v>43.08315458201271</v>
      </c>
      <c r="BM75" s="9">
        <f ca="1"/>
        <v>48.93024868348266</v>
      </c>
      <c r="BN75" s="9">
        <v>49.309585228699007</v>
      </c>
      <c r="BP75" s="9"/>
      <c r="BQ75" s="40"/>
      <c r="BR75" s="9"/>
      <c r="BS75" s="40"/>
      <c r="BU75" s="9"/>
      <c r="BV75" s="40"/>
      <c r="BW75" s="9"/>
      <c r="BX75" s="40"/>
      <c r="BZ75" s="9">
        <v>1.4769230769230768</v>
      </c>
      <c r="CA75" s="9">
        <v>4.0307692307692298</v>
      </c>
      <c r="CB75" s="40">
        <v>15692.721157105338</v>
      </c>
      <c r="CC75" s="9">
        <f ca="1"/>
        <v>2.8496153846153836</v>
      </c>
      <c r="CD75" s="9">
        <f ca="1"/>
        <v>1.7003846153846154</v>
      </c>
      <c r="CE75" s="40">
        <f ca="1"/>
        <v>10742.700971379736</v>
      </c>
    </row>
    <row r="76" spans="1:83" x14ac:dyDescent="0.25">
      <c r="A76" s="6">
        <v>75</v>
      </c>
      <c r="B76" s="7" t="b">
        <v>1</v>
      </c>
      <c r="U76" s="9"/>
      <c r="V76" s="9"/>
      <c r="W76" s="10"/>
      <c r="X76" s="17"/>
      <c r="Y76" s="17"/>
      <c r="Z76" s="17"/>
      <c r="AA76" s="17"/>
      <c r="AB76" s="17"/>
      <c r="AC76" s="17"/>
      <c r="AD76" s="17"/>
      <c r="AE76" s="17"/>
      <c r="AG76" s="9"/>
      <c r="AH76" s="9"/>
      <c r="AI76" s="10"/>
      <c r="AJ76" s="17"/>
      <c r="AK76" s="17"/>
      <c r="AL76" s="17"/>
      <c r="AM76" s="17"/>
      <c r="AN76" s="17"/>
      <c r="AO76" s="17"/>
      <c r="AP76" s="17"/>
      <c r="AQ76" s="17"/>
      <c r="AS76" s="9"/>
      <c r="AT76" s="9"/>
      <c r="AU76" s="10"/>
      <c r="AV76" s="17"/>
      <c r="AW76" s="17"/>
      <c r="AX76" s="17"/>
      <c r="AY76" s="17"/>
      <c r="AZ76" s="17"/>
      <c r="BA76" s="17"/>
      <c r="BB76" s="17"/>
      <c r="BC76" s="17"/>
      <c r="BE76" s="17">
        <v>2.4419398907103824E-2</v>
      </c>
      <c r="BF76" s="9">
        <v>47.8</v>
      </c>
      <c r="BG76" s="9">
        <v>50.462948247549988</v>
      </c>
      <c r="BH76" s="9">
        <v>51.281768348087347</v>
      </c>
      <c r="BI76" s="9">
        <v>1.7114131603623759</v>
      </c>
      <c r="BJ76" s="9">
        <f ca="1"/>
        <v>48.705249113773668</v>
      </c>
      <c r="BK76" s="9">
        <f ca="1"/>
        <v>51.056329116616958</v>
      </c>
      <c r="BL76" s="9">
        <v>43.131465109481347</v>
      </c>
      <c r="BM76" s="9">
        <f ca="1"/>
        <v>48.982199487835743</v>
      </c>
      <c r="BN76" s="9">
        <v>49.362432908036169</v>
      </c>
      <c r="BP76" s="9"/>
      <c r="BQ76" s="40"/>
      <c r="BR76" s="9"/>
      <c r="BS76" s="40"/>
      <c r="BU76" s="9"/>
      <c r="BV76" s="40"/>
      <c r="BW76" s="9"/>
      <c r="BX76" s="40"/>
      <c r="BZ76" s="9">
        <v>1.4769230769230768</v>
      </c>
      <c r="CA76" s="9">
        <v>5.3076923076923075</v>
      </c>
      <c r="CB76" s="40">
        <v>18753.423925718693</v>
      </c>
      <c r="CC76" s="9">
        <f ca="1"/>
        <v>2.8496153846153836</v>
      </c>
      <c r="CD76" s="9">
        <f ca="1"/>
        <v>1.7642307692307693</v>
      </c>
      <c r="CE76" s="40">
        <f ca="1"/>
        <v>10732.846652672621</v>
      </c>
    </row>
    <row r="77" spans="1:83" x14ac:dyDescent="0.25">
      <c r="A77" s="6">
        <v>74.8</v>
      </c>
      <c r="B77" s="7" t="b">
        <v>1</v>
      </c>
      <c r="U77" s="9"/>
      <c r="V77" s="9"/>
      <c r="W77" s="10"/>
      <c r="X77" s="17"/>
      <c r="Y77" s="17"/>
      <c r="Z77" s="17"/>
      <c r="AA77" s="17"/>
      <c r="AB77" s="17"/>
      <c r="AC77" s="17"/>
      <c r="AD77" s="17"/>
      <c r="AE77" s="17"/>
      <c r="AG77" s="9"/>
      <c r="AH77" s="9"/>
      <c r="AI77" s="10"/>
      <c r="AJ77" s="17"/>
      <c r="AK77" s="17"/>
      <c r="AL77" s="17"/>
      <c r="AM77" s="17"/>
      <c r="AN77" s="17"/>
      <c r="AO77" s="17"/>
      <c r="AP77" s="17"/>
      <c r="AQ77" s="17"/>
      <c r="AS77" s="9"/>
      <c r="AT77" s="9"/>
      <c r="AU77" s="10"/>
      <c r="AV77" s="17"/>
      <c r="AW77" s="17"/>
      <c r="AX77" s="17"/>
      <c r="AY77" s="17"/>
      <c r="AZ77" s="17"/>
      <c r="BA77" s="17"/>
      <c r="BB77" s="17"/>
      <c r="BC77" s="17"/>
      <c r="BE77" s="17">
        <v>2.4760928961748634E-2</v>
      </c>
      <c r="BF77" s="9">
        <v>47.9</v>
      </c>
      <c r="BG77" s="9">
        <v>50.519379686106703</v>
      </c>
      <c r="BH77" s="9">
        <v>51.326473469235538</v>
      </c>
      <c r="BI77" s="9">
        <v>1.7356515820714857</v>
      </c>
      <c r="BJ77" s="9">
        <f ca="1"/>
        <v>48.780754760698173</v>
      </c>
      <c r="BK77" s="9">
        <f ca="1"/>
        <v>51.104297532909648</v>
      </c>
      <c r="BL77" s="9">
        <v>43.179438965916404</v>
      </c>
      <c r="BM77" s="9">
        <f ca="1"/>
        <v>49.033659421778715</v>
      </c>
      <c r="BN77" s="9">
        <v>49.414778107622503</v>
      </c>
      <c r="BP77" s="9"/>
      <c r="BQ77" s="40"/>
      <c r="BR77" s="9"/>
      <c r="BS77" s="40"/>
      <c r="BU77" s="9"/>
      <c r="BV77" s="40"/>
      <c r="BW77" s="9"/>
      <c r="BX77" s="40"/>
      <c r="BZ77" s="9">
        <v>1.4769230769230768</v>
      </c>
      <c r="CA77" s="9">
        <v>6.5846153846153852</v>
      </c>
      <c r="CB77" s="40">
        <v>22052.065450498609</v>
      </c>
      <c r="CC77" s="9">
        <f ca="1"/>
        <v>2.8496153846153836</v>
      </c>
      <c r="CD77" s="9">
        <f ca="1"/>
        <v>1.8280769230769232</v>
      </c>
      <c r="CE77" s="40">
        <f ca="1"/>
        <v>10729.133534354225</v>
      </c>
    </row>
    <row r="78" spans="1:83" x14ac:dyDescent="0.25">
      <c r="A78" s="6">
        <v>74.599999999999994</v>
      </c>
      <c r="B78" s="7" t="b">
        <v>1</v>
      </c>
      <c r="U78" s="9"/>
      <c r="V78" s="9"/>
      <c r="W78" s="10"/>
      <c r="X78" s="17"/>
      <c r="Y78" s="17"/>
      <c r="Z78" s="17"/>
      <c r="AA78" s="17"/>
      <c r="AB78" s="17"/>
      <c r="AC78" s="17"/>
      <c r="AD78" s="17"/>
      <c r="AE78" s="17"/>
      <c r="AG78" s="9"/>
      <c r="AH78" s="9"/>
      <c r="AI78" s="10"/>
      <c r="AJ78" s="17"/>
      <c r="AK78" s="17"/>
      <c r="AL78" s="17"/>
      <c r="AM78" s="17"/>
      <c r="AN78" s="17"/>
      <c r="AO78" s="17"/>
      <c r="AP78" s="17"/>
      <c r="AQ78" s="17"/>
      <c r="AS78" s="9"/>
      <c r="AT78" s="9"/>
      <c r="AU78" s="10"/>
      <c r="AV78" s="17"/>
      <c r="AW78" s="17"/>
      <c r="AX78" s="17"/>
      <c r="AY78" s="17"/>
      <c r="AZ78" s="17"/>
      <c r="BA78" s="17"/>
      <c r="BB78" s="17"/>
      <c r="BC78" s="17"/>
      <c r="BE78" s="17">
        <v>2.5102459016393443E-2</v>
      </c>
      <c r="BF78" s="9">
        <v>47.9</v>
      </c>
      <c r="BG78" s="9">
        <v>50.575161937957773</v>
      </c>
      <c r="BH78" s="9">
        <v>51.370702604966993</v>
      </c>
      <c r="BI78" s="9">
        <v>1.7598984935957285</v>
      </c>
      <c r="BJ78" s="9">
        <f ca="1"/>
        <v>48.85535383516364</v>
      </c>
      <c r="BK78" s="9">
        <f ca="1"/>
        <v>51.15174439605547</v>
      </c>
      <c r="BL78" s="9">
        <v>43.227083093402889</v>
      </c>
      <c r="BM78" s="9">
        <f ca="1"/>
        <v>49.084640034669498</v>
      </c>
      <c r="BN78" s="9">
        <v>49.466632670781266</v>
      </c>
      <c r="BP78" s="9"/>
      <c r="BQ78" s="40"/>
      <c r="BR78" s="9"/>
      <c r="BS78" s="40"/>
      <c r="BU78" s="9"/>
      <c r="BV78" s="40"/>
      <c r="BW78" s="9"/>
      <c r="BX78" s="40"/>
      <c r="BZ78" s="9">
        <v>1.4769230769230768</v>
      </c>
      <c r="CA78" s="9">
        <v>7.8615384615384603</v>
      </c>
      <c r="CB78" s="40">
        <v>25505.901898249602</v>
      </c>
      <c r="CC78" s="9">
        <f ca="1"/>
        <v>2.8496153846153836</v>
      </c>
      <c r="CD78" s="9">
        <f ca="1"/>
        <v>1.891923076923077</v>
      </c>
      <c r="CE78" s="40">
        <f ca="1"/>
        <v>10731.203434048492</v>
      </c>
    </row>
    <row r="79" spans="1:83" x14ac:dyDescent="0.25">
      <c r="A79" s="6">
        <v>74.400000000000006</v>
      </c>
      <c r="B79" s="7" t="b">
        <v>1</v>
      </c>
      <c r="U79" s="9"/>
      <c r="V79" s="9"/>
      <c r="W79" s="10"/>
      <c r="X79" s="17"/>
      <c r="Y79" s="17"/>
      <c r="Z79" s="17"/>
      <c r="AA79" s="17"/>
      <c r="AB79" s="17"/>
      <c r="AC79" s="17"/>
      <c r="AD79" s="17"/>
      <c r="AE79" s="17"/>
      <c r="AG79" s="9"/>
      <c r="AH79" s="9"/>
      <c r="AI79" s="10"/>
      <c r="AJ79" s="17"/>
      <c r="AK79" s="17"/>
      <c r="AL79" s="17"/>
      <c r="AM79" s="17"/>
      <c r="AN79" s="17"/>
      <c r="AO79" s="17"/>
      <c r="AP79" s="17"/>
      <c r="AQ79" s="17"/>
      <c r="AS79" s="9"/>
      <c r="AT79" s="9"/>
      <c r="AU79" s="10"/>
      <c r="AV79" s="17"/>
      <c r="AW79" s="17"/>
      <c r="AX79" s="17"/>
      <c r="AY79" s="17"/>
      <c r="AZ79" s="17"/>
      <c r="BA79" s="17"/>
      <c r="BB79" s="17"/>
      <c r="BC79" s="17"/>
      <c r="BE79" s="17">
        <v>2.5443989071038252E-2</v>
      </c>
      <c r="BF79" s="9">
        <v>48</v>
      </c>
      <c r="BG79" s="9">
        <v>50.630311640490454</v>
      </c>
      <c r="BH79" s="9">
        <v>51.4144676665316</v>
      </c>
      <c r="BI79" s="9">
        <v>1.7841539008845271</v>
      </c>
      <c r="BJ79" s="9">
        <f ca="1"/>
        <v>48.929069538287919</v>
      </c>
      <c r="BK79" s="9">
        <f ca="1"/>
        <v>51.198682827652753</v>
      </c>
      <c r="BL79" s="9">
        <v>43.274404198681637</v>
      </c>
      <c r="BM79" s="9">
        <f ca="1"/>
        <v>49.13515245132875</v>
      </c>
      <c r="BN79" s="9">
        <v>49.518008004998961</v>
      </c>
      <c r="BP79" s="9"/>
      <c r="BQ79" s="40"/>
      <c r="BR79" s="9"/>
      <c r="BS79" s="40"/>
      <c r="BU79" s="9"/>
      <c r="BV79" s="40"/>
      <c r="BW79" s="9"/>
      <c r="BX79" s="40"/>
      <c r="BZ79" s="9">
        <v>1.4769230769230768</v>
      </c>
      <c r="CA79" s="9">
        <v>9.1384615384615362</v>
      </c>
      <c r="CB79" s="40">
        <v>29069.070806931424</v>
      </c>
      <c r="CC79" s="9">
        <f ca="1"/>
        <v>2.8496153846153836</v>
      </c>
      <c r="CD79" s="9">
        <f ca="1"/>
        <v>1.9557692307692309</v>
      </c>
      <c r="CE79" s="40">
        <f ca="1"/>
        <v>10738.730218004857</v>
      </c>
    </row>
    <row r="80" spans="1:83" x14ac:dyDescent="0.25">
      <c r="A80" s="6">
        <v>74.2</v>
      </c>
      <c r="B80" s="7" t="b">
        <v>1</v>
      </c>
      <c r="U80" s="9"/>
      <c r="V80" s="9"/>
      <c r="W80" s="10"/>
      <c r="X80" s="17"/>
      <c r="Y80" s="17"/>
      <c r="Z80" s="17"/>
      <c r="AA80" s="17"/>
      <c r="AB80" s="17"/>
      <c r="AC80" s="17"/>
      <c r="AD80" s="17"/>
      <c r="AE80" s="17"/>
      <c r="AG80" s="9"/>
      <c r="AH80" s="9"/>
      <c r="AI80" s="10"/>
      <c r="AJ80" s="17"/>
      <c r="AK80" s="17"/>
      <c r="AL80" s="17"/>
      <c r="AM80" s="17"/>
      <c r="AN80" s="17"/>
      <c r="AO80" s="17"/>
      <c r="AP80" s="17"/>
      <c r="AQ80" s="17"/>
      <c r="AS80" s="9"/>
      <c r="AT80" s="9"/>
      <c r="AU80" s="10"/>
      <c r="AV80" s="17"/>
      <c r="AW80" s="17"/>
      <c r="AX80" s="17"/>
      <c r="AY80" s="17"/>
      <c r="AZ80" s="17"/>
      <c r="BA80" s="17"/>
      <c r="BB80" s="17"/>
      <c r="BC80" s="17"/>
      <c r="BE80" s="17">
        <v>2.5785519125683061E-2</v>
      </c>
      <c r="BF80" s="9">
        <v>48</v>
      </c>
      <c r="BG80" s="9">
        <v>50.68484478702635</v>
      </c>
      <c r="BH80" s="9">
        <v>51.457780111157149</v>
      </c>
      <c r="BI80" s="9">
        <v>1.8084178098935373</v>
      </c>
      <c r="BJ80" s="9">
        <f ca="1"/>
        <v>49.001924176278315</v>
      </c>
      <c r="BK80" s="9">
        <f ca="1"/>
        <v>51.245125447411901</v>
      </c>
      <c r="BL80" s="9">
        <v>43.321408764169888</v>
      </c>
      <c r="BM80" s="9">
        <f ca="1"/>
        <v>49.185207393118198</v>
      </c>
      <c r="BN80" s="9">
        <v>49.568915103582292</v>
      </c>
      <c r="BP80" s="9"/>
      <c r="BQ80" s="40"/>
      <c r="BR80" s="9"/>
      <c r="BS80" s="40"/>
      <c r="BU80" s="9"/>
      <c r="BV80" s="40"/>
      <c r="BW80" s="9"/>
      <c r="BX80" s="40"/>
      <c r="BZ80" s="9">
        <v>1.4769230769230768</v>
      </c>
      <c r="CA80" s="9">
        <v>10.415384615384614</v>
      </c>
      <c r="CB80" s="40">
        <v>32713.463607292153</v>
      </c>
      <c r="CC80" s="9">
        <f ca="1"/>
        <v>2.8496153846153836</v>
      </c>
      <c r="CD80" s="9">
        <f ca="1"/>
        <v>2.0196153846153848</v>
      </c>
      <c r="CE80" s="40">
        <f ca="1"/>
        <v>10751.41595678816</v>
      </c>
    </row>
    <row r="81" spans="1:83" x14ac:dyDescent="0.25">
      <c r="A81" s="6">
        <v>74</v>
      </c>
      <c r="B81" s="7" t="b">
        <v>1</v>
      </c>
      <c r="U81" s="9"/>
      <c r="V81" s="9"/>
      <c r="W81" s="10"/>
      <c r="X81" s="17"/>
      <c r="Y81" s="17"/>
      <c r="Z81" s="17"/>
      <c r="AA81" s="17"/>
      <c r="AB81" s="17"/>
      <c r="AC81" s="17"/>
      <c r="AD81" s="17"/>
      <c r="AE81" s="17"/>
      <c r="AG81" s="9"/>
      <c r="AH81" s="9"/>
      <c r="AI81" s="10"/>
      <c r="AJ81" s="17"/>
      <c r="AK81" s="17"/>
      <c r="AL81" s="17"/>
      <c r="AM81" s="17"/>
      <c r="AN81" s="17"/>
      <c r="AO81" s="17"/>
      <c r="AP81" s="17"/>
      <c r="AQ81" s="17"/>
      <c r="AS81" s="9"/>
      <c r="AT81" s="9"/>
      <c r="AU81" s="10"/>
      <c r="AV81" s="17"/>
      <c r="AW81" s="17"/>
      <c r="AX81" s="17"/>
      <c r="AY81" s="17"/>
      <c r="AZ81" s="17"/>
      <c r="BA81" s="17"/>
      <c r="BB81" s="17"/>
      <c r="BC81" s="17"/>
      <c r="BE81" s="17">
        <v>2.612704918032787E-2</v>
      </c>
      <c r="BF81" s="9">
        <v>48</v>
      </c>
      <c r="BG81" s="9">
        <v>50.738776759949616</v>
      </c>
      <c r="BH81" s="9">
        <v>51.500650965143386</v>
      </c>
      <c r="BI81" s="9">
        <v>1.8326902265847025</v>
      </c>
      <c r="BJ81" s="9">
        <f ca="1"/>
        <v>49.073939206278233</v>
      </c>
      <c r="BK81" s="9">
        <f ca="1"/>
        <v>51.291084398746442</v>
      </c>
      <c r="BL81" s="9">
        <v>43.368103058327165</v>
      </c>
      <c r="BM81" s="9">
        <f ca="1"/>
        <v>49.234815197707931</v>
      </c>
      <c r="BN81" s="9">
        <v>49.619364565967317</v>
      </c>
      <c r="BP81" s="9"/>
      <c r="BQ81" s="40"/>
      <c r="BR81" s="9"/>
      <c r="BS81" s="40"/>
      <c r="BU81" s="9"/>
      <c r="BV81" s="40"/>
      <c r="BW81" s="9"/>
      <c r="BX81" s="40"/>
      <c r="BZ81" s="9">
        <v>1.4769230769230768</v>
      </c>
      <c r="CA81" s="9">
        <v>11.692307692307692</v>
      </c>
      <c r="CB81" s="40">
        <v>36420.594479731415</v>
      </c>
      <c r="CC81" s="9">
        <f ca="1"/>
        <v>2.8496153846153836</v>
      </c>
      <c r="CD81" s="9">
        <f ca="1"/>
        <v>2.0834615384615387</v>
      </c>
      <c r="CE81" s="40">
        <f ca="1"/>
        <v>10768.98765345516</v>
      </c>
    </row>
    <row r="82" spans="1:83" x14ac:dyDescent="0.25">
      <c r="A82" s="6">
        <v>73.8</v>
      </c>
      <c r="B82" s="7" t="b">
        <v>1</v>
      </c>
      <c r="U82" s="9"/>
      <c r="V82" s="9"/>
      <c r="W82" s="10"/>
      <c r="X82" s="17"/>
      <c r="Y82" s="17"/>
      <c r="Z82" s="17"/>
      <c r="AA82" s="17"/>
      <c r="AB82" s="17"/>
      <c r="AC82" s="17"/>
      <c r="AD82" s="17"/>
      <c r="AE82" s="17"/>
      <c r="AG82" s="9"/>
      <c r="AH82" s="9"/>
      <c r="AI82" s="10"/>
      <c r="AJ82" s="17"/>
      <c r="AK82" s="17"/>
      <c r="AL82" s="17"/>
      <c r="AM82" s="17"/>
      <c r="AN82" s="17"/>
      <c r="AO82" s="17"/>
      <c r="AP82" s="17"/>
      <c r="AQ82" s="17"/>
      <c r="AS82" s="9"/>
      <c r="AT82" s="9"/>
      <c r="AU82" s="10"/>
      <c r="AV82" s="17"/>
      <c r="AW82" s="17"/>
      <c r="AX82" s="17"/>
      <c r="AY82" s="17"/>
      <c r="AZ82" s="17"/>
      <c r="BA82" s="17"/>
      <c r="BB82" s="17"/>
      <c r="BC82" s="17"/>
      <c r="BE82" s="17">
        <v>2.6468579234972679E-2</v>
      </c>
      <c r="BF82" s="9">
        <v>48.1</v>
      </c>
      <c r="BG82" s="9">
        <v>50.792122361721326</v>
      </c>
      <c r="BH82" s="9">
        <v>51.543090845495236</v>
      </c>
      <c r="BI82" s="9">
        <v>1.8569711569262399</v>
      </c>
      <c r="BJ82" s="9">
        <f ca="1"/>
        <v>49.145135279299502</v>
      </c>
      <c r="BK82" s="9">
        <f ca="1"/>
        <v>51.336571372742213</v>
      </c>
      <c r="BL82" s="9">
        <v>43.414493145413182</v>
      </c>
      <c r="BM82" s="9">
        <f ca="1"/>
        <v>49.283985837630368</v>
      </c>
      <c r="BN82" s="9">
        <v>49.669366616781154</v>
      </c>
      <c r="BP82" s="9"/>
      <c r="BQ82" s="40"/>
      <c r="BR82" s="9"/>
      <c r="BS82" s="40"/>
      <c r="BU82" s="9"/>
      <c r="BV82" s="40"/>
      <c r="BW82" s="9"/>
      <c r="BX82" s="40"/>
      <c r="BZ82" s="9">
        <v>1.4769230769230768</v>
      </c>
      <c r="CA82" s="9">
        <v>12.969230769230769</v>
      </c>
      <c r="CB82" s="40">
        <v>40177.65206228623</v>
      </c>
      <c r="CC82" s="9">
        <f ca="1"/>
        <v>2.8496153846153836</v>
      </c>
      <c r="CD82" s="9">
        <f ca="1"/>
        <v>2.1473076923076926</v>
      </c>
      <c r="CE82" s="40">
        <f ca="1"/>
        <v>10791.194443419579</v>
      </c>
    </row>
    <row r="83" spans="1:83" x14ac:dyDescent="0.25">
      <c r="A83" s="6">
        <v>73.599999999999994</v>
      </c>
      <c r="B83" s="7" t="b">
        <v>1</v>
      </c>
      <c r="U83" s="9"/>
      <c r="V83" s="9"/>
      <c r="W83" s="10"/>
      <c r="X83" s="17"/>
      <c r="Y83" s="17"/>
      <c r="Z83" s="17"/>
      <c r="AA83" s="17"/>
      <c r="AB83" s="17"/>
      <c r="AC83" s="17"/>
      <c r="AD83" s="17"/>
      <c r="AE83" s="17"/>
      <c r="AG83" s="9"/>
      <c r="AH83" s="9"/>
      <c r="AI83" s="10"/>
      <c r="AJ83" s="17"/>
      <c r="AK83" s="17"/>
      <c r="AL83" s="17"/>
      <c r="AM83" s="17"/>
      <c r="AN83" s="17"/>
      <c r="AO83" s="17"/>
      <c r="AP83" s="17"/>
      <c r="AQ83" s="17"/>
      <c r="AS83" s="9"/>
      <c r="AT83" s="9"/>
      <c r="AU83" s="10"/>
      <c r="AV83" s="17"/>
      <c r="AW83" s="17"/>
      <c r="AX83" s="17"/>
      <c r="AY83" s="17"/>
      <c r="AZ83" s="17"/>
      <c r="BA83" s="17"/>
      <c r="BB83" s="17"/>
      <c r="BC83" s="17"/>
      <c r="BE83" s="17">
        <v>2.6810109289617485E-2</v>
      </c>
      <c r="BF83" s="9">
        <v>48.1</v>
      </c>
      <c r="BG83" s="9">
        <v>50.844895843940229</v>
      </c>
      <c r="BH83" s="9">
        <v>51.585109980205168</v>
      </c>
      <c r="BI83" s="9">
        <v>1.8812606068926252</v>
      </c>
      <c r="BJ83" s="9">
        <f ca="1"/>
        <v>49.215532280460927</v>
      </c>
      <c r="BK83" s="9">
        <f ca="1"/>
        <v>51.381597630627063</v>
      </c>
      <c r="BL83" s="9">
        <v>43.460584894681062</v>
      </c>
      <c r="BM83" s="9">
        <f ca="1"/>
        <v>49.332728937709859</v>
      </c>
      <c r="BN83" s="9">
        <v>49.718931123747872</v>
      </c>
      <c r="BP83" s="9"/>
      <c r="BQ83" s="40"/>
      <c r="BR83" s="9"/>
      <c r="BS83" s="40"/>
      <c r="BU83" s="9"/>
      <c r="BV83" s="40"/>
      <c r="BW83" s="9"/>
      <c r="BX83" s="40"/>
      <c r="BZ83" s="9">
        <v>1.4769230769230768</v>
      </c>
      <c r="CA83" s="9">
        <v>14.246153846153844</v>
      </c>
      <c r="CB83" s="40">
        <v>43975.389999595442</v>
      </c>
      <c r="CC83" s="9">
        <f ca="1"/>
        <v>2.8496153846153836</v>
      </c>
      <c r="CD83" s="9">
        <f ca="1"/>
        <v>2.211153846153846</v>
      </c>
      <c r="CE83" s="40">
        <f ca="1"/>
        <v>10817.805185509716</v>
      </c>
    </row>
    <row r="84" spans="1:83" x14ac:dyDescent="0.25">
      <c r="A84" s="6">
        <v>76.3</v>
      </c>
      <c r="B84" s="7" t="b">
        <v>1</v>
      </c>
      <c r="U84" s="9"/>
      <c r="V84" s="9"/>
      <c r="W84" s="10"/>
      <c r="X84" s="17"/>
      <c r="Y84" s="17"/>
      <c r="Z84" s="17"/>
      <c r="AA84" s="17"/>
      <c r="AB84" s="17"/>
      <c r="AC84" s="17"/>
      <c r="AD84" s="17"/>
      <c r="AE84" s="17"/>
      <c r="AG84" s="9"/>
      <c r="AH84" s="9"/>
      <c r="AI84" s="10"/>
      <c r="AJ84" s="17"/>
      <c r="AK84" s="17"/>
      <c r="AL84" s="17"/>
      <c r="AM84" s="17"/>
      <c r="AN84" s="17"/>
      <c r="AO84" s="17"/>
      <c r="AP84" s="17"/>
      <c r="AQ84" s="17"/>
      <c r="AS84" s="9"/>
      <c r="AT84" s="9"/>
      <c r="AU84" s="10"/>
      <c r="AV84" s="17"/>
      <c r="AW84" s="17"/>
      <c r="AX84" s="17"/>
      <c r="AY84" s="17"/>
      <c r="AZ84" s="17"/>
      <c r="BA84" s="17"/>
      <c r="BB84" s="17"/>
      <c r="BC84" s="17"/>
      <c r="BE84" s="17">
        <v>2.7151639344262294E-2</v>
      </c>
      <c r="BF84" s="9">
        <v>48.1</v>
      </c>
      <c r="BG84" s="9">
        <v>50.897110934596469</v>
      </c>
      <c r="BH84" s="9">
        <v>51.626718227285096</v>
      </c>
      <c r="BI84" s="9">
        <v>1.9055585824646575</v>
      </c>
      <c r="BJ84" s="9">
        <f ca="1"/>
        <v>49.285149366734203</v>
      </c>
      <c r="BK84" s="9">
        <f ca="1"/>
        <v>51.426174024852692</v>
      </c>
      <c r="BL84" s="9">
        <v>43.506383989045048</v>
      </c>
      <c r="BM84" s="9">
        <f ca="1"/>
        <v>49.381053791449645</v>
      </c>
      <c r="BN84" s="9">
        <v>49.768067614522536</v>
      </c>
      <c r="BP84" s="9"/>
      <c r="BQ84" s="40"/>
      <c r="BR84" s="9"/>
      <c r="BS84" s="40"/>
      <c r="BU84" s="9"/>
      <c r="BV84" s="40"/>
      <c r="BW84" s="9"/>
      <c r="BX84" s="40"/>
      <c r="BZ84" s="9">
        <v>1.4769230769230768</v>
      </c>
      <c r="CA84" s="9">
        <v>15.523076923076919</v>
      </c>
      <c r="CB84" s="40">
        <v>47806.915272596612</v>
      </c>
      <c r="CC84" s="9">
        <f ca="1"/>
        <v>2.8496153846153836</v>
      </c>
      <c r="CD84" s="9">
        <f ca="1"/>
        <v>2.2750000000000004</v>
      </c>
      <c r="CE84" s="40">
        <f ca="1"/>
        <v>10848.606379455112</v>
      </c>
    </row>
    <row r="85" spans="1:83" x14ac:dyDescent="0.25">
      <c r="A85" s="6">
        <v>76.2</v>
      </c>
      <c r="B85" s="7" t="b">
        <v>1</v>
      </c>
      <c r="U85" s="9"/>
      <c r="V85" s="9"/>
      <c r="W85" s="10"/>
      <c r="X85" s="17"/>
      <c r="Y85" s="17"/>
      <c r="Z85" s="17"/>
      <c r="AA85" s="17"/>
      <c r="AB85" s="17"/>
      <c r="AC85" s="17"/>
      <c r="AD85" s="17"/>
      <c r="AE85" s="17"/>
      <c r="AG85" s="9"/>
      <c r="AH85" s="9"/>
      <c r="AI85" s="10"/>
      <c r="AJ85" s="17"/>
      <c r="AK85" s="17"/>
      <c r="AL85" s="17"/>
      <c r="AM85" s="17"/>
      <c r="AN85" s="17"/>
      <c r="AO85" s="17"/>
      <c r="AP85" s="17"/>
      <c r="AQ85" s="17"/>
      <c r="AS85" s="9"/>
      <c r="AT85" s="9"/>
      <c r="AU85" s="10"/>
      <c r="AV85" s="17"/>
      <c r="AW85" s="17"/>
      <c r="AX85" s="17"/>
      <c r="AY85" s="17"/>
      <c r="AZ85" s="17"/>
      <c r="BA85" s="17"/>
      <c r="BB85" s="17"/>
      <c r="BC85" s="17"/>
      <c r="BE85" s="17">
        <v>2.7493169398907103E-2</v>
      </c>
      <c r="BF85" s="9">
        <v>48.1</v>
      </c>
      <c r="BG85" s="9">
        <v>50.948780863651521</v>
      </c>
      <c r="BH85" s="9">
        <v>51.667925092639805</v>
      </c>
      <c r="BI85" s="9">
        <v>1.9298650896294034</v>
      </c>
      <c r="BJ85" s="9">
        <f ca="1"/>
        <v>49.354005002380468</v>
      </c>
      <c r="BK85" s="9">
        <f ca="1"/>
        <v>51.470311018890811</v>
      </c>
      <c r="BL85" s="9">
        <v>43.551895933259175</v>
      </c>
      <c r="BM85" s="9">
        <f ca="1"/>
        <v>49.428969376450631</v>
      </c>
      <c r="BN85" s="9">
        <v>49.816785292530056</v>
      </c>
      <c r="BP85" s="9"/>
      <c r="BQ85" s="40"/>
      <c r="BR85" s="9"/>
      <c r="BS85" s="40"/>
      <c r="BU85" s="9"/>
      <c r="BV85" s="40"/>
      <c r="BW85" s="9"/>
      <c r="BX85" s="40"/>
      <c r="BZ85" s="9">
        <v>1.4769230769230768</v>
      </c>
      <c r="CA85" s="9">
        <v>16.799999999999997</v>
      </c>
      <c r="CB85" s="40">
        <v>51666.951400113685</v>
      </c>
      <c r="CC85" s="9">
        <f ca="1"/>
        <v>2.8496153846153836</v>
      </c>
      <c r="CD85" s="9">
        <f ca="1"/>
        <v>2.3388461538461538</v>
      </c>
      <c r="CE85" s="40">
        <f ca="1"/>
        <v>10883.400357331626</v>
      </c>
    </row>
    <row r="86" spans="1:83" x14ac:dyDescent="0.25">
      <c r="A86" s="6">
        <v>76</v>
      </c>
      <c r="B86" s="7" t="b">
        <v>1</v>
      </c>
      <c r="U86" s="9"/>
      <c r="V86" s="9"/>
      <c r="W86" s="10"/>
      <c r="X86" s="17"/>
      <c r="Y86" s="17"/>
      <c r="Z86" s="17"/>
      <c r="AA86" s="17"/>
      <c r="AB86" s="17"/>
      <c r="AC86" s="17"/>
      <c r="AD86" s="17"/>
      <c r="AE86" s="17"/>
      <c r="AG86" s="9"/>
      <c r="AH86" s="9"/>
      <c r="AI86" s="10"/>
      <c r="AJ86" s="17"/>
      <c r="AK86" s="17"/>
      <c r="AL86" s="17"/>
      <c r="AM86" s="17"/>
      <c r="AN86" s="17"/>
      <c r="AO86" s="17"/>
      <c r="AP86" s="17"/>
      <c r="AQ86" s="17"/>
      <c r="AS86" s="9"/>
      <c r="AT86" s="9"/>
      <c r="AU86" s="10"/>
      <c r="AV86" s="17"/>
      <c r="AW86" s="17"/>
      <c r="AX86" s="17"/>
      <c r="AY86" s="17"/>
      <c r="AZ86" s="17"/>
      <c r="BA86" s="17"/>
      <c r="BB86" s="17"/>
      <c r="BC86" s="17"/>
      <c r="BE86" s="17">
        <v>2.7834699453551912E-2</v>
      </c>
      <c r="BF86" s="9">
        <v>48.1</v>
      </c>
      <c r="BG86" s="9">
        <v>50.999918387066998</v>
      </c>
      <c r="BH86" s="9">
        <v>51.708739746865824</v>
      </c>
      <c r="BI86" s="9">
        <v>1.9541801343802625</v>
      </c>
      <c r="BJ86" s="9">
        <f ca="1"/>
        <v>49.422116992245989</v>
      </c>
      <c r="BK86" s="9">
        <f ca="1"/>
        <v>51.514018705836776</v>
      </c>
      <c r="BL86" s="9">
        <v>43.597126061640004</v>
      </c>
      <c r="BM86" s="9">
        <f ca="1"/>
        <v>49.476484368930642</v>
      </c>
      <c r="BN86" s="9">
        <v>49.865093051879342</v>
      </c>
      <c r="BP86" s="9"/>
      <c r="BQ86" s="40"/>
      <c r="BR86" s="9"/>
      <c r="BS86" s="40"/>
      <c r="BU86" s="9"/>
      <c r="BV86" s="40"/>
      <c r="BW86" s="9"/>
      <c r="BX86" s="40"/>
      <c r="BZ86" s="9">
        <v>1.4769230769230768</v>
      </c>
      <c r="CA86" s="9">
        <v>18.076923076923073</v>
      </c>
      <c r="CB86" s="40">
        <v>55551.369260637759</v>
      </c>
      <c r="CC86" s="9">
        <f ca="1"/>
        <v>2.8496153846153836</v>
      </c>
      <c r="CD86" s="9">
        <f ca="1"/>
        <v>2.4026923076923077</v>
      </c>
      <c r="CE86" s="40">
        <f ca="1"/>
        <v>10922.00370617402</v>
      </c>
    </row>
    <row r="87" spans="1:83" x14ac:dyDescent="0.25">
      <c r="A87" s="6">
        <v>75.900000000000006</v>
      </c>
      <c r="B87" s="7" t="b">
        <v>1</v>
      </c>
      <c r="U87" s="9"/>
      <c r="V87" s="9"/>
      <c r="W87" s="10"/>
      <c r="X87" s="17"/>
      <c r="Y87" s="17"/>
      <c r="Z87" s="17"/>
      <c r="AA87" s="17"/>
      <c r="AB87" s="17"/>
      <c r="AC87" s="17"/>
      <c r="AD87" s="17"/>
      <c r="AE87" s="17"/>
      <c r="AG87" s="9"/>
      <c r="AH87" s="9"/>
      <c r="AI87" s="10"/>
      <c r="AJ87" s="17"/>
      <c r="AK87" s="17"/>
      <c r="AL87" s="17"/>
      <c r="AM87" s="17"/>
      <c r="AN87" s="17"/>
      <c r="AO87" s="17"/>
      <c r="AP87" s="17"/>
      <c r="AQ87" s="17"/>
      <c r="AS87" s="9"/>
      <c r="AT87" s="9"/>
      <c r="AU87" s="10"/>
      <c r="AV87" s="17"/>
      <c r="AW87" s="17"/>
      <c r="AX87" s="17"/>
      <c r="AY87" s="17"/>
      <c r="AZ87" s="17"/>
      <c r="BA87" s="17"/>
      <c r="BB87" s="17"/>
      <c r="BC87" s="17"/>
      <c r="BE87" s="17">
        <v>2.8176229508196721E-2</v>
      </c>
      <c r="BF87" s="9">
        <v>48.2</v>
      </c>
      <c r="BG87" s="9">
        <v>51.050535809393899</v>
      </c>
      <c r="BH87" s="9">
        <v>51.749171041052641</v>
      </c>
      <c r="BI87" s="9">
        <v>1.9785037227169524</v>
      </c>
      <c r="BJ87" s="9">
        <f ca="1"/>
        <v>49.489502513070612</v>
      </c>
      <c r="BK87" s="9">
        <f ca="1"/>
        <v>51.55730682590648</v>
      </c>
      <c r="BL87" s="9">
        <v>43.642079545364339</v>
      </c>
      <c r="BM87" s="9">
        <f ca="1"/>
        <v>49.523607157406886</v>
      </c>
      <c r="BN87" s="9">
        <v>49.912999491417501</v>
      </c>
      <c r="BP87" s="9"/>
      <c r="BQ87" s="40"/>
      <c r="BR87" s="9"/>
      <c r="BS87" s="40"/>
      <c r="BU87" s="9"/>
      <c r="BV87" s="40"/>
      <c r="BW87" s="9"/>
      <c r="BX87" s="40"/>
      <c r="BZ87" s="9">
        <v>1.4769230769230768</v>
      </c>
      <c r="CA87" s="9">
        <v>19.353846153846153</v>
      </c>
      <c r="CB87" s="40">
        <v>59456.876717752893</v>
      </c>
      <c r="CC87" s="9">
        <f ca="1"/>
        <v>2.8496153846153836</v>
      </c>
      <c r="CD87" s="9">
        <f ca="1"/>
        <v>2.4665384615384616</v>
      </c>
      <c r="CE87" s="40">
        <f ca="1"/>
        <v>10964.245886643323</v>
      </c>
    </row>
    <row r="88" spans="1:83" x14ac:dyDescent="0.25">
      <c r="A88" s="6">
        <v>75.7</v>
      </c>
      <c r="B88" s="7" t="b">
        <v>1</v>
      </c>
      <c r="U88" s="9"/>
      <c r="V88" s="9"/>
      <c r="W88" s="10"/>
      <c r="X88" s="17"/>
      <c r="Y88" s="17"/>
      <c r="Z88" s="17"/>
      <c r="AA88" s="17"/>
      <c r="AB88" s="17"/>
      <c r="AC88" s="17"/>
      <c r="AD88" s="17"/>
      <c r="AE88" s="17"/>
      <c r="AG88" s="9"/>
      <c r="AH88" s="9"/>
      <c r="AI88" s="10"/>
      <c r="AJ88" s="17"/>
      <c r="AK88" s="17"/>
      <c r="AL88" s="17"/>
      <c r="AM88" s="17"/>
      <c r="AN88" s="17"/>
      <c r="AO88" s="17"/>
      <c r="AP88" s="17"/>
      <c r="AQ88" s="17"/>
      <c r="AS88" s="9"/>
      <c r="AT88" s="9"/>
      <c r="AU88" s="10"/>
      <c r="AV88" s="17"/>
      <c r="AW88" s="17"/>
      <c r="AX88" s="17"/>
      <c r="AY88" s="17"/>
      <c r="AZ88" s="17"/>
      <c r="BA88" s="17"/>
      <c r="BB88" s="17"/>
      <c r="BC88" s="17"/>
      <c r="BE88" s="17">
        <v>2.851775956284153E-2</v>
      </c>
      <c r="BF88" s="9">
        <v>48.2</v>
      </c>
      <c r="BG88" s="9">
        <v>51.100645005025036</v>
      </c>
      <c r="BH88" s="9">
        <v>51.789227521657018</v>
      </c>
      <c r="BI88" s="9">
        <v>2.0028358606454928</v>
      </c>
      <c r="BJ88" s="9">
        <f ca="1"/>
        <v>49.556178142950031</v>
      </c>
      <c r="BK88" s="9">
        <f ca="1"/>
        <v>51.600184782904819</v>
      </c>
      <c r="BL88" s="9">
        <v>43.686761399369928</v>
      </c>
      <c r="BM88" s="9">
        <f ca="1"/>
        <v>49.57034585559942</v>
      </c>
      <c r="BN88" s="9">
        <v>49.960512927983146</v>
      </c>
      <c r="BP88" s="9"/>
      <c r="BQ88" s="40"/>
      <c r="BR88" s="9"/>
      <c r="BS88" s="40"/>
      <c r="BU88" s="9"/>
      <c r="BV88" s="40"/>
      <c r="BW88" s="9"/>
      <c r="BX88" s="40"/>
      <c r="BZ88" s="9">
        <v>1.4769230769230768</v>
      </c>
      <c r="CA88" s="9">
        <v>20.630769230769229</v>
      </c>
      <c r="CB88" s="40">
        <v>63380.806603712306</v>
      </c>
      <c r="CC88" s="9">
        <f ca="1"/>
        <v>2.8496153846153836</v>
      </c>
      <c r="CD88" s="9">
        <f ca="1"/>
        <v>2.5303846153846159</v>
      </c>
      <c r="CE88" s="40">
        <f ca="1"/>
        <v>11009.968018768568</v>
      </c>
    </row>
    <row r="89" spans="1:83" x14ac:dyDescent="0.25">
      <c r="A89" s="6">
        <v>75.5</v>
      </c>
      <c r="B89" s="7" t="b">
        <v>1</v>
      </c>
      <c r="U89" s="9"/>
      <c r="V89" s="9"/>
      <c r="W89" s="10"/>
      <c r="X89" s="17"/>
      <c r="Y89" s="17"/>
      <c r="Z89" s="17"/>
      <c r="AA89" s="17"/>
      <c r="AB89" s="17"/>
      <c r="AC89" s="17"/>
      <c r="AD89" s="17"/>
      <c r="AE89" s="17"/>
      <c r="AG89" s="9"/>
      <c r="AH89" s="9"/>
      <c r="AI89" s="10"/>
      <c r="AJ89" s="17"/>
      <c r="AK89" s="17"/>
      <c r="AL89" s="17"/>
      <c r="AM89" s="17"/>
      <c r="AN89" s="17"/>
      <c r="AO89" s="17"/>
      <c r="AP89" s="17"/>
      <c r="AQ89" s="17"/>
      <c r="AS89" s="9"/>
      <c r="AT89" s="9"/>
      <c r="AU89" s="10"/>
      <c r="AV89" s="17"/>
      <c r="AW89" s="17"/>
      <c r="AX89" s="17"/>
      <c r="AY89" s="17"/>
      <c r="AZ89" s="17"/>
      <c r="BA89" s="17"/>
      <c r="BB89" s="17"/>
      <c r="BC89" s="17"/>
      <c r="BE89" s="17">
        <v>2.885928961748634E-2</v>
      </c>
      <c r="BF89" s="9">
        <v>48.2</v>
      </c>
      <c r="BG89" s="9">
        <v>51.150257438204832</v>
      </c>
      <c r="BH89" s="9">
        <v>51.828917444515056</v>
      </c>
      <c r="BI89" s="9">
        <v>2.0271765541782627</v>
      </c>
      <c r="BJ89" s="9">
        <f ca="1"/>
        <v>49.622159889081871</v>
      </c>
      <c r="BK89" s="9">
        <f ca="1"/>
        <v>51.64266165973779</v>
      </c>
      <c r="BL89" s="9">
        <v>43.731176488885382</v>
      </c>
      <c r="BM89" s="9">
        <f ca="1"/>
        <v>49.616708314608687</v>
      </c>
      <c r="BN89" s="9">
        <v>50.007641408913898</v>
      </c>
      <c r="BP89" s="9"/>
      <c r="BQ89" s="40"/>
      <c r="BR89" s="9"/>
      <c r="BS89" s="40"/>
      <c r="BU89" s="9"/>
      <c r="BV89" s="40"/>
      <c r="BW89" s="9"/>
      <c r="BX89" s="40"/>
      <c r="BZ89" s="9">
        <v>1.4769230769230768</v>
      </c>
      <c r="CA89" s="9">
        <v>21.907692307692304</v>
      </c>
      <c r="CB89" s="40">
        <v>67320.96786904223</v>
      </c>
      <c r="CC89" s="9">
        <f ca="1"/>
        <v>2.8496153846153836</v>
      </c>
      <c r="CD89" s="9">
        <f ca="1"/>
        <v>2.5942307692307693</v>
      </c>
      <c r="CE89" s="40">
        <f ca="1"/>
        <v>11059.021810712433</v>
      </c>
    </row>
    <row r="90" spans="1:83" x14ac:dyDescent="0.25">
      <c r="A90" s="6">
        <v>75.599999999999994</v>
      </c>
      <c r="B90" s="7" t="b">
        <v>1</v>
      </c>
      <c r="U90" s="9"/>
      <c r="V90" s="9"/>
      <c r="W90" s="10"/>
      <c r="X90" s="17"/>
      <c r="Y90" s="17"/>
      <c r="Z90" s="17"/>
      <c r="AA90" s="17"/>
      <c r="AB90" s="17"/>
      <c r="AC90" s="17"/>
      <c r="AD90" s="17"/>
      <c r="AE90" s="17"/>
      <c r="AG90" s="9"/>
      <c r="AH90" s="9"/>
      <c r="AI90" s="10"/>
      <c r="AJ90" s="17"/>
      <c r="AK90" s="17"/>
      <c r="AL90" s="17"/>
      <c r="AM90" s="17"/>
      <c r="AN90" s="17"/>
      <c r="AO90" s="17"/>
      <c r="AP90" s="17"/>
      <c r="AQ90" s="17"/>
      <c r="AS90" s="9"/>
      <c r="AT90" s="9"/>
      <c r="AU90" s="10"/>
      <c r="AV90" s="17"/>
      <c r="AW90" s="17"/>
      <c r="AX90" s="17"/>
      <c r="AY90" s="17"/>
      <c r="AZ90" s="17"/>
      <c r="BA90" s="17"/>
      <c r="BB90" s="17"/>
      <c r="BC90" s="17"/>
      <c r="BE90" s="17">
        <v>2.9200819672131149E-2</v>
      </c>
      <c r="BF90" s="9">
        <v>48.3</v>
      </c>
      <c r="BG90" s="9">
        <v>51.199384181882813</v>
      </c>
      <c r="BH90" s="9">
        <v>51.868248788051645</v>
      </c>
      <c r="BI90" s="9">
        <v>2.0515258093339868</v>
      </c>
      <c r="BJ90" s="9">
        <f ca="1"/>
        <v>49.687463213914079</v>
      </c>
      <c r="BK90" s="9">
        <f ca="1"/>
        <v>51.684746233034318</v>
      </c>
      <c r="BL90" s="9">
        <v>43.775329535613395</v>
      </c>
      <c r="BM90" s="9">
        <f ca="1"/>
        <v>49.662702134416136</v>
      </c>
      <c r="BN90" s="9">
        <v>50.05439272385793</v>
      </c>
      <c r="BP90" s="9"/>
      <c r="BQ90" s="40"/>
      <c r="BR90" s="9"/>
      <c r="BS90" s="40"/>
      <c r="BU90" s="9"/>
      <c r="BV90" s="40"/>
      <c r="BW90" s="9"/>
      <c r="BX90" s="40"/>
      <c r="BZ90" s="9">
        <v>1.4769230769230768</v>
      </c>
      <c r="CA90" s="9">
        <v>23.184615384615384</v>
      </c>
      <c r="CB90" s="40">
        <v>71275.538575695988</v>
      </c>
      <c r="CC90" s="9">
        <f ca="1"/>
        <v>2.8496153846153836</v>
      </c>
      <c r="CD90" s="9">
        <f ca="1"/>
        <v>2.6580769230769237</v>
      </c>
      <c r="CE90" s="40">
        <f ca="1"/>
        <v>11111.268610497376</v>
      </c>
    </row>
    <row r="91" spans="1:83" x14ac:dyDescent="0.25">
      <c r="A91" s="6">
        <v>75.400000000000006</v>
      </c>
      <c r="B91" s="7" t="b">
        <v>1</v>
      </c>
      <c r="U91" s="9"/>
      <c r="V91" s="9"/>
      <c r="W91" s="10"/>
      <c r="X91" s="17"/>
      <c r="Y91" s="17"/>
      <c r="Z91" s="17"/>
      <c r="AA91" s="17"/>
      <c r="AB91" s="17"/>
      <c r="AC91" s="17"/>
      <c r="AD91" s="17"/>
      <c r="AE91" s="17"/>
      <c r="AG91" s="9"/>
      <c r="AH91" s="9"/>
      <c r="AI91" s="10"/>
      <c r="AJ91" s="17"/>
      <c r="AK91" s="17"/>
      <c r="AL91" s="17"/>
      <c r="AM91" s="17"/>
      <c r="AN91" s="17"/>
      <c r="AO91" s="17"/>
      <c r="AP91" s="17"/>
      <c r="AQ91" s="17"/>
      <c r="AS91" s="9"/>
      <c r="AT91" s="9"/>
      <c r="AU91" s="10"/>
      <c r="AV91" s="17"/>
      <c r="AW91" s="17"/>
      <c r="AX91" s="17"/>
      <c r="AY91" s="17"/>
      <c r="AZ91" s="17"/>
      <c r="BA91" s="17"/>
      <c r="BB91" s="17"/>
      <c r="BC91" s="17"/>
      <c r="BE91" s="17">
        <v>2.9542349726775958E-2</v>
      </c>
      <c r="BF91" s="9">
        <v>48.4</v>
      </c>
      <c r="BG91" s="9">
        <v>51.248035935490464</v>
      </c>
      <c r="BH91" s="9">
        <v>51.907229265742266</v>
      </c>
      <c r="BI91" s="9">
        <v>2.0758836321377174</v>
      </c>
      <c r="BJ91" s="9">
        <f ca="1"/>
        <v>49.752103059805336</v>
      </c>
      <c r="BK91" s="9">
        <f ca="1"/>
        <v>51.726446986938832</v>
      </c>
      <c r="BL91" s="9">
        <v>43.819225123589362</v>
      </c>
      <c r="BM91" s="9">
        <f ca="1"/>
        <v>49.708334674752962</v>
      </c>
      <c r="BN91" s="9">
        <v>50.100774415936243</v>
      </c>
      <c r="BP91" s="9"/>
      <c r="BQ91" s="40"/>
      <c r="BR91" s="9"/>
      <c r="BS91" s="40"/>
      <c r="BU91" s="9"/>
      <c r="BV91" s="40"/>
      <c r="BW91" s="9"/>
      <c r="BX91" s="40"/>
      <c r="BZ91" s="9">
        <v>1.4769230769230768</v>
      </c>
      <c r="CA91" s="9">
        <v>24.46153846153846</v>
      </c>
      <c r="CB91" s="40">
        <v>75242.987364491259</v>
      </c>
      <c r="CC91" s="9">
        <f ca="1"/>
        <v>2.8496153846153836</v>
      </c>
      <c r="CD91" s="9">
        <f ca="1"/>
        <v>2.7219230769230771</v>
      </c>
      <c r="CE91" s="40">
        <f ca="1"/>
        <v>11166.578563872814</v>
      </c>
    </row>
    <row r="92" spans="1:83" x14ac:dyDescent="0.25">
      <c r="A92" s="6">
        <v>74.8</v>
      </c>
      <c r="B92" s="7" t="b">
        <v>1</v>
      </c>
      <c r="U92" s="9"/>
      <c r="V92" s="9"/>
      <c r="W92" s="10"/>
      <c r="X92" s="17"/>
      <c r="Y92" s="17"/>
      <c r="Z92" s="17"/>
      <c r="AA92" s="17"/>
      <c r="AB92" s="17"/>
      <c r="AC92" s="17"/>
      <c r="AD92" s="17"/>
      <c r="AE92" s="17"/>
      <c r="AG92" s="9"/>
      <c r="AH92" s="9"/>
      <c r="AI92" s="10"/>
      <c r="AJ92" s="17"/>
      <c r="AK92" s="17"/>
      <c r="AL92" s="17"/>
      <c r="AM92" s="17"/>
      <c r="AN92" s="17"/>
      <c r="AO92" s="17"/>
      <c r="AP92" s="17"/>
      <c r="AQ92" s="17"/>
      <c r="AS92" s="9"/>
      <c r="AT92" s="9"/>
      <c r="AU92" s="10"/>
      <c r="AV92" s="17"/>
      <c r="AW92" s="17"/>
      <c r="AX92" s="17"/>
      <c r="AY92" s="17"/>
      <c r="AZ92" s="17"/>
      <c r="BA92" s="17"/>
      <c r="BB92" s="17"/>
      <c r="BC92" s="17"/>
      <c r="BE92" s="17">
        <v>2.9883879781420764E-2</v>
      </c>
      <c r="BF92" s="9">
        <v>48.4</v>
      </c>
      <c r="BG92" s="9">
        <v>51.296223041714526</v>
      </c>
      <c r="BH92" s="9">
        <v>51.945866337877284</v>
      </c>
      <c r="BI92" s="9">
        <v>2.100250028620894</v>
      </c>
      <c r="BJ92" s="9">
        <f ca="1"/>
        <v>49.816093872298588</v>
      </c>
      <c r="BK92" s="9">
        <f ca="1"/>
        <v>51.767772126130559</v>
      </c>
      <c r="BL92" s="9">
        <v>43.862867704736139</v>
      </c>
      <c r="BM92" s="9">
        <f ca="1"/>
        <v>49.753613065378488</v>
      </c>
      <c r="BN92" s="9">
        <v>50.146793792298347</v>
      </c>
      <c r="BP92" s="9"/>
      <c r="BQ92" s="40"/>
      <c r="BR92" s="9"/>
      <c r="BS92" s="40"/>
      <c r="BU92" s="9"/>
      <c r="BV92" s="40"/>
      <c r="BW92" s="9"/>
      <c r="BX92" s="40"/>
      <c r="BZ92" s="9">
        <v>1.4769230769230768</v>
      </c>
      <c r="CA92" s="9">
        <v>25.738461538461539</v>
      </c>
      <c r="CB92" s="40">
        <v>79222.014760797727</v>
      </c>
      <c r="CC92" s="9">
        <f ca="1"/>
        <v>2.8496153846153836</v>
      </c>
      <c r="CD92" s="9">
        <f ca="1"/>
        <v>2.785769230769231</v>
      </c>
      <c r="CE92" s="40">
        <f ca="1"/>
        <v>11224.829864157347</v>
      </c>
    </row>
    <row r="93" spans="1:83" x14ac:dyDescent="0.25">
      <c r="A93" s="6">
        <v>75.2</v>
      </c>
      <c r="B93" s="7" t="b">
        <v>1</v>
      </c>
      <c r="U93" s="9"/>
      <c r="V93" s="9"/>
      <c r="W93" s="10"/>
      <c r="X93" s="17"/>
      <c r="Y93" s="17"/>
      <c r="Z93" s="17"/>
      <c r="AA93" s="17"/>
      <c r="AB93" s="17"/>
      <c r="AC93" s="17"/>
      <c r="AD93" s="17"/>
      <c r="AE93" s="17"/>
      <c r="AG93" s="9"/>
      <c r="AH93" s="9"/>
      <c r="AI93" s="10"/>
      <c r="AJ93" s="17"/>
      <c r="AK93" s="17"/>
      <c r="AL93" s="17"/>
      <c r="AM93" s="17"/>
      <c r="AN93" s="17"/>
      <c r="AO93" s="17"/>
      <c r="AP93" s="17"/>
      <c r="AQ93" s="17"/>
      <c r="AS93" s="9"/>
      <c r="AT93" s="9"/>
      <c r="AU93" s="10"/>
      <c r="AV93" s="17"/>
      <c r="AW93" s="17"/>
      <c r="AX93" s="17"/>
      <c r="AY93" s="17"/>
      <c r="AZ93" s="17"/>
      <c r="BA93" s="17"/>
      <c r="BB93" s="17"/>
      <c r="BC93" s="17"/>
      <c r="BE93" s="17">
        <v>3.0225409836065573E-2</v>
      </c>
      <c r="BF93" s="9">
        <v>48.5</v>
      </c>
      <c r="BG93" s="9">
        <v>51.343955502334282</v>
      </c>
      <c r="BH93" s="9">
        <v>51.984167222675509</v>
      </c>
      <c r="BI93" s="9">
        <v>2.1246250048213278</v>
      </c>
      <c r="BJ93" s="9">
        <f ca="1"/>
        <v>49.879449622100005</v>
      </c>
      <c r="BK93" s="9">
        <f ca="1"/>
        <v>51.808729588121231</v>
      </c>
      <c r="BL93" s="9">
        <v>43.906261604133832</v>
      </c>
      <c r="BM93" s="9">
        <f ca="1"/>
        <v>49.798544215806778</v>
      </c>
      <c r="BN93" s="9">
        <v>50.192457934110692</v>
      </c>
      <c r="BP93" s="9"/>
      <c r="BQ93" s="40"/>
      <c r="BR93" s="9"/>
      <c r="BS93" s="40"/>
      <c r="BU93" s="9"/>
      <c r="BV93" s="40"/>
      <c r="BW93" s="9"/>
      <c r="BX93" s="40"/>
      <c r="BZ93" s="9">
        <v>1.4769230769230768</v>
      </c>
      <c r="CA93" s="9">
        <v>27.015384615384612</v>
      </c>
      <c r="CB93" s="40">
        <v>83211.50859214917</v>
      </c>
      <c r="CC93" s="9">
        <f ca="1"/>
        <v>2.8496153846153836</v>
      </c>
      <c r="CD93" s="9">
        <f ca="1"/>
        <v>2.8496153846153849</v>
      </c>
      <c r="CE93" s="40">
        <f ca="1"/>
        <v>11285.908082071976</v>
      </c>
    </row>
    <row r="94" spans="1:83" x14ac:dyDescent="0.25">
      <c r="A94" s="6">
        <v>74.900000000000006</v>
      </c>
      <c r="B94" s="7" t="b">
        <v>1</v>
      </c>
      <c r="U94" s="9"/>
      <c r="V94" s="9"/>
      <c r="W94" s="10"/>
      <c r="X94" s="17"/>
      <c r="Y94" s="17"/>
      <c r="Z94" s="17"/>
      <c r="AA94" s="17"/>
      <c r="AB94" s="17"/>
      <c r="AC94" s="17"/>
      <c r="AD94" s="17"/>
      <c r="AE94" s="17"/>
      <c r="AG94" s="9"/>
      <c r="AH94" s="9"/>
      <c r="AI94" s="10"/>
      <c r="AJ94" s="17"/>
      <c r="AK94" s="17"/>
      <c r="AL94" s="17"/>
      <c r="AM94" s="17"/>
      <c r="AN94" s="17"/>
      <c r="AO94" s="17"/>
      <c r="AP94" s="17"/>
      <c r="AQ94" s="17"/>
      <c r="AS94" s="9"/>
      <c r="AT94" s="9"/>
      <c r="AU94" s="10"/>
      <c r="AV94" s="17"/>
      <c r="AW94" s="17"/>
      <c r="AX94" s="17"/>
      <c r="AY94" s="17"/>
      <c r="AZ94" s="17"/>
      <c r="BA94" s="17"/>
      <c r="BB94" s="17"/>
      <c r="BC94" s="17"/>
      <c r="BE94" s="17">
        <v>3.0566939890710382E-2</v>
      </c>
      <c r="BF94" s="9">
        <v>48.5</v>
      </c>
      <c r="BG94" s="9">
        <v>51.391242993184946</v>
      </c>
      <c r="BH94" s="9">
        <v>52.022138906790047</v>
      </c>
      <c r="BI94" s="9">
        <v>2.1490085667831851</v>
      </c>
      <c r="BJ94" s="9">
        <f ca="1"/>
        <v>49.942183825849554</v>
      </c>
      <c r="BK94" s="9">
        <f ca="1"/>
        <v>51.84932705487887</v>
      </c>
      <c r="BL94" s="9">
        <v>43.949411025022457</v>
      </c>
      <c r="BM94" s="9">
        <f ca="1"/>
        <v>49.843134824516852</v>
      </c>
      <c r="BN94" s="9">
        <v>50.237773706014686</v>
      </c>
      <c r="BP94" s="9"/>
      <c r="BQ94" s="40"/>
      <c r="BR94" s="9"/>
      <c r="BS94" s="40"/>
      <c r="BU94" s="9"/>
      <c r="BV94" s="40"/>
      <c r="BW94" s="9"/>
      <c r="BX94" s="40"/>
      <c r="BZ94" s="9">
        <v>1.4769230769230768</v>
      </c>
      <c r="CA94" s="9">
        <v>28.292307692307688</v>
      </c>
      <c r="CB94" s="40">
        <v>87210.509631887908</v>
      </c>
      <c r="CC94" s="9">
        <f ca="1"/>
        <v>2.8496153846153836</v>
      </c>
      <c r="CD94" s="9">
        <f ca="1"/>
        <v>2.9134615384615383</v>
      </c>
      <c r="CE94" s="40">
        <f ca="1"/>
        <v>11349.705565383618</v>
      </c>
    </row>
    <row r="95" spans="1:83" x14ac:dyDescent="0.25">
      <c r="A95" s="6">
        <v>74.7</v>
      </c>
      <c r="B95" s="7" t="b">
        <v>1</v>
      </c>
      <c r="U95" s="9"/>
      <c r="V95" s="9"/>
      <c r="W95" s="10"/>
      <c r="X95" s="17"/>
      <c r="Y95" s="17"/>
      <c r="Z95" s="17"/>
      <c r="AA95" s="17"/>
      <c r="AB95" s="17"/>
      <c r="AC95" s="17"/>
      <c r="AD95" s="17"/>
      <c r="AE95" s="17"/>
      <c r="AG95" s="9"/>
      <c r="AH95" s="9"/>
      <c r="AI95" s="10"/>
      <c r="AJ95" s="17"/>
      <c r="AK95" s="17"/>
      <c r="AL95" s="17"/>
      <c r="AM95" s="17"/>
      <c r="AN95" s="17"/>
      <c r="AO95" s="17"/>
      <c r="AP95" s="17"/>
      <c r="AQ95" s="17"/>
      <c r="AS95" s="9"/>
      <c r="AT95" s="9"/>
      <c r="AU95" s="10"/>
      <c r="AV95" s="17"/>
      <c r="AW95" s="17"/>
      <c r="AX95" s="17"/>
      <c r="AY95" s="17"/>
      <c r="AZ95" s="17"/>
      <c r="BA95" s="17"/>
      <c r="BB95" s="17"/>
      <c r="BC95" s="17"/>
      <c r="BE95" s="17">
        <v>3.0908469945355191E-2</v>
      </c>
      <c r="BF95" s="9">
        <v>48.5</v>
      </c>
      <c r="BG95" s="9">
        <v>51.438094878304682</v>
      </c>
      <c r="BH95" s="9">
        <v>52.059788155245741</v>
      </c>
      <c r="BI95" s="9">
        <v>2.173400720557054</v>
      </c>
      <c r="BJ95" s="9">
        <f ca="1"/>
        <v>50.004309565762362</v>
      </c>
      <c r="BK95" s="9">
        <f ca="1"/>
        <v>51.889571963821773</v>
      </c>
      <c r="BL95" s="9">
        <v>43.992320053553684</v>
      </c>
      <c r="BM95" s="9">
        <f ca="1"/>
        <v>49.887391387679401</v>
      </c>
      <c r="BN95" s="9">
        <v>50.282747765087755</v>
      </c>
      <c r="BP95" s="9"/>
      <c r="BQ95" s="40"/>
      <c r="BR95" s="9"/>
      <c r="BS95" s="40"/>
      <c r="BU95" s="9"/>
      <c r="BV95" s="40"/>
      <c r="BW95" s="9"/>
      <c r="BX95" s="40"/>
      <c r="BZ95" s="9">
        <v>1.4769230769230768</v>
      </c>
      <c r="CA95" s="9">
        <v>29.569230769230764</v>
      </c>
      <c r="CB95" s="40">
        <v>91218.184776859896</v>
      </c>
      <c r="CC95" s="9">
        <f ca="1"/>
        <v>2.8496153846153836</v>
      </c>
      <c r="CD95" s="9">
        <f ca="1"/>
        <v>2.9773076923076927</v>
      </c>
      <c r="CE95" s="40">
        <f ca="1"/>
        <v>11416.120899675125</v>
      </c>
    </row>
    <row r="96" spans="1:83" x14ac:dyDescent="0.25">
      <c r="A96" s="6">
        <v>74.099999999999994</v>
      </c>
      <c r="B96" s="7" t="b">
        <v>1</v>
      </c>
      <c r="U96" s="9"/>
      <c r="V96" s="9"/>
      <c r="W96" s="10"/>
      <c r="X96" s="17"/>
      <c r="Y96" s="17"/>
      <c r="Z96" s="17"/>
      <c r="AA96" s="17"/>
      <c r="AB96" s="17"/>
      <c r="AC96" s="17"/>
      <c r="AD96" s="17"/>
      <c r="AE96" s="17"/>
      <c r="AG96" s="9"/>
      <c r="AH96" s="9"/>
      <c r="AI96" s="10"/>
      <c r="AJ96" s="17"/>
      <c r="AK96" s="17"/>
      <c r="AL96" s="17"/>
      <c r="AM96" s="17"/>
      <c r="AN96" s="17"/>
      <c r="AO96" s="17"/>
      <c r="AP96" s="17"/>
      <c r="AQ96" s="17"/>
      <c r="AS96" s="9"/>
      <c r="AT96" s="9"/>
      <c r="AU96" s="10"/>
      <c r="AV96" s="17"/>
      <c r="AW96" s="17"/>
      <c r="AX96" s="17"/>
      <c r="AY96" s="17"/>
      <c r="AZ96" s="17"/>
      <c r="BA96" s="17"/>
      <c r="BB96" s="17"/>
      <c r="BC96" s="17"/>
      <c r="BE96" s="17">
        <v>3.125E-2</v>
      </c>
      <c r="BF96" s="9">
        <v>48.5</v>
      </c>
      <c r="BG96" s="9">
        <v>51.484520223318114</v>
      </c>
      <c r="BH96" s="9">
        <v>52.097121520845242</v>
      </c>
      <c r="BI96" s="9">
        <v>2.1978014721998886</v>
      </c>
      <c r="BJ96" s="9">
        <f ca="1"/>
        <v>50.065839508213493</v>
      </c>
      <c r="BK96" s="9">
        <f ca="1"/>
        <v>51.929471518223288</v>
      </c>
      <c r="BL96" s="9">
        <v>44.034992663306951</v>
      </c>
      <c r="BM96" s="9">
        <f ca="1"/>
        <v>49.931320207430481</v>
      </c>
      <c r="BN96" s="9">
        <v>50.327386569338977</v>
      </c>
      <c r="BP96" s="9"/>
      <c r="BQ96" s="40"/>
      <c r="BR96" s="9"/>
      <c r="BS96" s="40"/>
      <c r="BU96" s="9"/>
      <c r="BV96" s="40"/>
      <c r="BW96" s="9"/>
      <c r="BX96" s="40"/>
      <c r="BZ96" s="9">
        <v>1.4769230769230768</v>
      </c>
      <c r="CA96" s="9">
        <v>30.84615384615384</v>
      </c>
      <c r="CB96" s="40">
        <v>95233.805859400483</v>
      </c>
      <c r="CC96" s="9">
        <f ca="1"/>
        <v>2.8496153846153836</v>
      </c>
      <c r="CD96" s="9">
        <f ca="1"/>
        <v>3.0411538461538461</v>
      </c>
      <c r="CE96" s="40">
        <f ca="1"/>
        <v>11485.058422807055</v>
      </c>
    </row>
    <row r="97" spans="1:83" x14ac:dyDescent="0.25">
      <c r="A97" s="6">
        <v>74.099999999999994</v>
      </c>
      <c r="B97" s="7" t="b">
        <v>1</v>
      </c>
      <c r="U97" s="9"/>
      <c r="V97" s="9"/>
      <c r="W97" s="10"/>
      <c r="X97" s="17"/>
      <c r="Y97" s="17"/>
      <c r="Z97" s="17"/>
      <c r="AA97" s="17"/>
      <c r="AB97" s="17"/>
      <c r="AC97" s="17"/>
      <c r="AD97" s="17"/>
      <c r="AE97" s="17"/>
      <c r="AG97" s="9"/>
      <c r="AH97" s="9"/>
      <c r="AI97" s="10"/>
      <c r="AJ97" s="17"/>
      <c r="AK97" s="17"/>
      <c r="AL97" s="17"/>
      <c r="AM97" s="17"/>
      <c r="AN97" s="17"/>
      <c r="AO97" s="17"/>
      <c r="AP97" s="17"/>
      <c r="AQ97" s="17"/>
      <c r="AS97" s="9"/>
      <c r="AT97" s="9"/>
      <c r="AU97" s="10"/>
      <c r="AV97" s="17"/>
      <c r="AW97" s="17"/>
      <c r="AX97" s="17"/>
      <c r="AY97" s="17"/>
      <c r="AZ97" s="17"/>
      <c r="BA97" s="17"/>
      <c r="BB97" s="17"/>
      <c r="BC97" s="17"/>
      <c r="BE97" s="17">
        <v>3.1591530054644809E-2</v>
      </c>
      <c r="BF97" s="9">
        <v>48.6</v>
      </c>
      <c r="BG97" s="9">
        <v>51.530527808105717</v>
      </c>
      <c r="BH97" s="9">
        <v>52.134145353077393</v>
      </c>
      <c r="BI97" s="9">
        <v>2.2222108277750747</v>
      </c>
      <c r="BJ97" s="9">
        <f ca="1"/>
        <v>50.126785921334594</v>
      </c>
      <c r="BK97" s="9">
        <f ca="1"/>
        <v>51.969032697065089</v>
      </c>
      <c r="BL97" s="9">
        <v>44.077432719584081</v>
      </c>
      <c r="BM97" s="9">
        <f ca="1"/>
        <v>49.974927399720258</v>
      </c>
      <c r="BN97" s="9">
        <v>50.371696385768089</v>
      </c>
      <c r="BP97" s="9"/>
      <c r="BQ97" s="40"/>
      <c r="BR97" s="9"/>
      <c r="BS97" s="40"/>
      <c r="BU97" s="9"/>
      <c r="BV97" s="40"/>
      <c r="BW97" s="9"/>
      <c r="BX97" s="40"/>
      <c r="BZ97" s="9">
        <v>1.4769230769230768</v>
      </c>
      <c r="CA97" s="9">
        <v>32.123076923076923</v>
      </c>
      <c r="CB97" s="40">
        <v>99256.732730305215</v>
      </c>
      <c r="CC97" s="9">
        <f ca="1"/>
        <v>2.8496153846153836</v>
      </c>
      <c r="CD97" s="9">
        <f ca="1"/>
        <v>3.1050000000000004</v>
      </c>
      <c r="CE97" s="40">
        <f ca="1"/>
        <v>11556.427786682218</v>
      </c>
    </row>
    <row r="98" spans="1:83" x14ac:dyDescent="0.25">
      <c r="A98" s="6">
        <v>74</v>
      </c>
      <c r="B98" s="7" t="b">
        <v>1</v>
      </c>
      <c r="U98" s="9"/>
      <c r="V98" s="9"/>
      <c r="W98" s="10"/>
      <c r="X98" s="17"/>
      <c r="Y98" s="17"/>
      <c r="Z98" s="17"/>
      <c r="AA98" s="17"/>
      <c r="AB98" s="17"/>
      <c r="AC98" s="17"/>
      <c r="AD98" s="17"/>
      <c r="AE98" s="17"/>
      <c r="AG98" s="9"/>
      <c r="AH98" s="9"/>
      <c r="AI98" s="10"/>
      <c r="AJ98" s="17"/>
      <c r="AK98" s="17"/>
      <c r="AL98" s="17"/>
      <c r="AM98" s="17"/>
      <c r="AN98" s="17"/>
      <c r="AO98" s="17"/>
      <c r="AP98" s="17"/>
      <c r="AQ98" s="17"/>
      <c r="AS98" s="9"/>
      <c r="AT98" s="9"/>
      <c r="AU98" s="10"/>
      <c r="AV98" s="17"/>
      <c r="AW98" s="17"/>
      <c r="AX98" s="17"/>
      <c r="AY98" s="17"/>
      <c r="AZ98" s="17"/>
      <c r="BA98" s="17"/>
      <c r="BB98" s="17"/>
      <c r="BC98" s="17"/>
      <c r="BE98" s="17">
        <v>3.1933060109289618E-2</v>
      </c>
      <c r="BF98" s="9">
        <v>48.6</v>
      </c>
      <c r="BG98" s="9">
        <v>51.576126138804156</v>
      </c>
      <c r="BH98" s="9">
        <v>52.170865806559434</v>
      </c>
      <c r="BI98" s="9">
        <v>2.2466287933524138</v>
      </c>
      <c r="BJ98" s="9">
        <f ca="1"/>
        <v>50.187160691684305</v>
      </c>
      <c r="BK98" s="9">
        <f ca="1"/>
        <v>52.008262264373833</v>
      </c>
      <c r="BL98" s="9">
        <v>44.119643983495479</v>
      </c>
      <c r="BM98" s="9">
        <f ca="1"/>
        <v>50.018218901763184</v>
      </c>
      <c r="BN98" s="9">
        <v>50.415683298014912</v>
      </c>
      <c r="BP98" s="9"/>
      <c r="BQ98" s="40"/>
      <c r="BR98" s="9"/>
      <c r="BS98" s="40"/>
      <c r="BU98" s="9"/>
      <c r="BV98" s="40"/>
      <c r="BW98" s="9"/>
      <c r="BX98" s="40"/>
      <c r="BZ98" s="9">
        <v>1.4769230769230768</v>
      </c>
      <c r="CA98" s="9">
        <v>33.4</v>
      </c>
      <c r="CB98" s="40">
        <v>103286.39961950408</v>
      </c>
      <c r="CC98" s="9">
        <f ca="1"/>
        <v>2.8496153846153836</v>
      </c>
      <c r="CD98" s="9">
        <f ca="1"/>
        <v>3.1688461538461539</v>
      </c>
      <c r="CE98" s="40">
        <f ca="1"/>
        <v>11630.143560803821</v>
      </c>
    </row>
    <row r="99" spans="1:83" x14ac:dyDescent="0.25">
      <c r="A99" s="6">
        <v>74.099999999999994</v>
      </c>
      <c r="B99" s="7" t="b">
        <v>1</v>
      </c>
      <c r="U99" s="9"/>
      <c r="V99" s="9"/>
      <c r="W99" s="10"/>
      <c r="X99" s="17"/>
      <c r="Y99" s="17"/>
      <c r="Z99" s="17"/>
      <c r="AA99" s="17"/>
      <c r="AB99" s="17"/>
      <c r="AC99" s="17"/>
      <c r="AD99" s="17"/>
      <c r="AE99" s="17"/>
      <c r="AG99" s="9"/>
      <c r="AH99" s="9"/>
      <c r="AI99" s="10"/>
      <c r="AJ99" s="17"/>
      <c r="AK99" s="17"/>
      <c r="AL99" s="17"/>
      <c r="AM99" s="17"/>
      <c r="AN99" s="17"/>
      <c r="AO99" s="17"/>
      <c r="AP99" s="17"/>
      <c r="AQ99" s="17"/>
      <c r="AS99" s="9"/>
      <c r="AT99" s="9"/>
      <c r="AU99" s="10"/>
      <c r="AV99" s="17"/>
      <c r="AW99" s="17"/>
      <c r="AX99" s="17"/>
      <c r="AY99" s="17"/>
      <c r="AZ99" s="17"/>
      <c r="BA99" s="17"/>
      <c r="BB99" s="17"/>
      <c r="BC99" s="17"/>
      <c r="BE99" s="17">
        <v>3.2274590163934427E-2</v>
      </c>
      <c r="BF99" s="9">
        <v>48.6</v>
      </c>
      <c r="BG99" s="9">
        <v>51.621323459179891</v>
      </c>
      <c r="BH99" s="9">
        <v>52.207288849042122</v>
      </c>
      <c r="BI99" s="9">
        <v>2.2710553750081095</v>
      </c>
      <c r="BJ99" s="9">
        <f ca="1"/>
        <v>50.24697534005093</v>
      </c>
      <c r="BK99" s="9">
        <f ca="1"/>
        <v>52.047166778073468</v>
      </c>
      <c r="BL99" s="9">
        <v>44.161630115850215</v>
      </c>
      <c r="BM99" s="9">
        <f ca="1"/>
        <v>50.061200479113666</v>
      </c>
      <c r="BN99" s="9">
        <v>50.459353213624112</v>
      </c>
      <c r="BP99" s="9"/>
      <c r="BQ99" s="40"/>
      <c r="BR99" s="9"/>
      <c r="BS99" s="40"/>
      <c r="BU99" s="9"/>
      <c r="BV99" s="40"/>
      <c r="BW99" s="9"/>
      <c r="BX99" s="40"/>
      <c r="BZ99" s="9">
        <v>1.4769230769230768</v>
      </c>
      <c r="CA99" s="9">
        <v>34.676923076923075</v>
      </c>
      <c r="CB99" s="40">
        <v>107322.30404064248</v>
      </c>
      <c r="CC99" s="9">
        <f ca="1"/>
        <v>2.8496153846153836</v>
      </c>
      <c r="CD99" s="9">
        <f ca="1"/>
        <v>3.2326923076923082</v>
      </c>
      <c r="CE99" s="40">
        <f ca="1"/>
        <v>11706.124872860897</v>
      </c>
    </row>
    <row r="100" spans="1:83" x14ac:dyDescent="0.25">
      <c r="A100" s="6">
        <v>74.8</v>
      </c>
      <c r="B100" s="7" t="b">
        <v>1</v>
      </c>
      <c r="U100" s="9"/>
      <c r="V100" s="9"/>
      <c r="W100" s="10"/>
      <c r="X100" s="17"/>
      <c r="Y100" s="17"/>
      <c r="Z100" s="17"/>
      <c r="AA100" s="17"/>
      <c r="AB100" s="17"/>
      <c r="AC100" s="17"/>
      <c r="AD100" s="17"/>
      <c r="AE100" s="17"/>
      <c r="AG100" s="9"/>
      <c r="AH100" s="9"/>
      <c r="AI100" s="10"/>
      <c r="AJ100" s="17"/>
      <c r="AK100" s="17"/>
      <c r="AL100" s="17"/>
      <c r="AM100" s="17"/>
      <c r="AN100" s="17"/>
      <c r="AO100" s="17"/>
      <c r="AP100" s="17"/>
      <c r="AQ100" s="17"/>
      <c r="AS100" s="9"/>
      <c r="AT100" s="9"/>
      <c r="AU100" s="10"/>
      <c r="AV100" s="17"/>
      <c r="AW100" s="17"/>
      <c r="AX100" s="17"/>
      <c r="AY100" s="17"/>
      <c r="AZ100" s="17"/>
      <c r="BA100" s="17"/>
      <c r="BB100" s="17"/>
      <c r="BC100" s="17"/>
      <c r="BE100" s="17">
        <v>3.2616120218579236E-2</v>
      </c>
      <c r="BF100" s="9">
        <v>48.7</v>
      </c>
      <c r="BG100" s="9">
        <v>51.666127761414955</v>
      </c>
      <c r="BH100" s="9">
        <v>52.243420269004829</v>
      </c>
      <c r="BI100" s="9">
        <v>2.2954905788248308</v>
      </c>
      <c r="BJ100" s="9">
        <f ca="1"/>
        <v>50.306241036441243</v>
      </c>
      <c r="BK100" s="9">
        <f ca="1"/>
        <v>52.085752598383266</v>
      </c>
      <c r="BL100" s="9">
        <v>44.203394680861322</v>
      </c>
      <c r="BM100" s="9">
        <f ca="1"/>
        <v>50.103877732389911</v>
      </c>
      <c r="BN100" s="9">
        <v>50.502711870948417</v>
      </c>
      <c r="BP100" s="9"/>
      <c r="BQ100" s="40"/>
      <c r="BR100" s="9"/>
      <c r="BS100" s="40"/>
      <c r="BU100" s="9"/>
      <c r="BV100" s="40"/>
      <c r="BW100" s="9"/>
      <c r="BX100" s="40"/>
      <c r="BZ100" s="9">
        <v>1.4769230769230768</v>
      </c>
      <c r="CA100" s="9">
        <v>35.95384615384615</v>
      </c>
      <c r="CB100" s="40">
        <v>111363.99769058473</v>
      </c>
      <c r="CC100" s="9">
        <f ca="1"/>
        <v>2.8496153846153836</v>
      </c>
      <c r="CD100" s="9">
        <f ca="1"/>
        <v>3.2965384615384616</v>
      </c>
      <c r="CE100" s="40">
        <f ca="1"/>
        <v>11784.295082204178</v>
      </c>
    </row>
    <row r="101" spans="1:83" x14ac:dyDescent="0.25">
      <c r="A101" s="6">
        <v>74.599999999999994</v>
      </c>
      <c r="B101" s="7" t="b">
        <v>1</v>
      </c>
      <c r="U101" s="9"/>
      <c r="V101" s="9"/>
      <c r="W101" s="10"/>
      <c r="X101" s="17"/>
      <c r="Y101" s="17"/>
      <c r="Z101" s="17"/>
      <c r="AA101" s="17"/>
      <c r="AB101" s="17"/>
      <c r="AC101" s="17"/>
      <c r="AD101" s="17"/>
      <c r="AE101" s="17"/>
      <c r="AG101" s="9"/>
      <c r="AH101" s="9"/>
      <c r="AI101" s="10"/>
      <c r="AJ101" s="17"/>
      <c r="AK101" s="17"/>
      <c r="AL101" s="17"/>
      <c r="AM101" s="17"/>
      <c r="AN101" s="17"/>
      <c r="AO101" s="17"/>
      <c r="AP101" s="17"/>
      <c r="AQ101" s="17"/>
      <c r="AS101" s="9"/>
      <c r="AT101" s="9"/>
      <c r="AU101" s="10"/>
      <c r="AV101" s="17"/>
      <c r="AW101" s="17"/>
      <c r="AX101" s="17"/>
      <c r="AY101" s="17"/>
      <c r="AZ101" s="17"/>
      <c r="BA101" s="17"/>
      <c r="BB101" s="17"/>
      <c r="BC101" s="17"/>
      <c r="BE101" s="17">
        <v>3.2957650273224046E-2</v>
      </c>
      <c r="BF101" s="9">
        <v>48.7</v>
      </c>
      <c r="BG101" s="9">
        <v>51.710546796341177</v>
      </c>
      <c r="BH101" s="9">
        <v>52.279265682865564</v>
      </c>
      <c r="BI101" s="9">
        <v>2.319934410891658</v>
      </c>
      <c r="BJ101" s="9">
        <f ca="1"/>
        <v>50.364968614305042</v>
      </c>
      <c r="BK101" s="9">
        <f ca="1"/>
        <v>52.124025895789266</v>
      </c>
      <c r="BL101" s="9">
        <v>44.244941149676954</v>
      </c>
      <c r="BM101" s="9">
        <f ca="1"/>
        <v>50.146256103666921</v>
      </c>
      <c r="BN101" s="9">
        <v>50.545764845712029</v>
      </c>
      <c r="BP101" s="9"/>
      <c r="BQ101" s="40"/>
      <c r="BR101" s="9"/>
      <c r="BS101" s="40"/>
      <c r="BU101" s="9"/>
      <c r="BV101" s="40"/>
      <c r="BW101" s="9"/>
      <c r="BX101" s="40"/>
      <c r="BZ101" s="9">
        <v>1.4769230769230768</v>
      </c>
      <c r="CA101" s="9">
        <v>37.230769230769226</v>
      </c>
      <c r="CB101" s="40">
        <v>115411.07892828155</v>
      </c>
      <c r="CC101" s="9">
        <f ca="1"/>
        <v>2.8496153846153836</v>
      </c>
      <c r="CD101" s="9">
        <f ca="1"/>
        <v>3.360384615384616</v>
      </c>
      <c r="CE101" s="40">
        <f ca="1"/>
        <v>11864.581482611176</v>
      </c>
    </row>
    <row r="102" spans="1:83" x14ac:dyDescent="0.25">
      <c r="A102" s="6">
        <v>74.400000000000006</v>
      </c>
      <c r="B102" s="7" t="b">
        <v>1</v>
      </c>
      <c r="U102" s="9"/>
      <c r="V102" s="9"/>
      <c r="W102" s="10"/>
      <c r="X102" s="17"/>
      <c r="Y102" s="17"/>
      <c r="Z102" s="17"/>
      <c r="AA102" s="17"/>
      <c r="AB102" s="17"/>
      <c r="AC102" s="17"/>
      <c r="AD102" s="17"/>
      <c r="AE102" s="17"/>
      <c r="AG102" s="9"/>
      <c r="AH102" s="9"/>
      <c r="AI102" s="10"/>
      <c r="AJ102" s="17"/>
      <c r="AK102" s="17"/>
      <c r="AL102" s="17"/>
      <c r="AM102" s="17"/>
      <c r="AN102" s="17"/>
      <c r="AO102" s="17"/>
      <c r="AP102" s="17"/>
      <c r="AQ102" s="17"/>
      <c r="AS102" s="9"/>
      <c r="AT102" s="9"/>
      <c r="AU102" s="10"/>
      <c r="AV102" s="17"/>
      <c r="AW102" s="17"/>
      <c r="AX102" s="17"/>
      <c r="AY102" s="17"/>
      <c r="AZ102" s="17"/>
      <c r="BA102" s="17"/>
      <c r="BB102" s="17"/>
      <c r="BC102" s="17"/>
      <c r="BE102" s="17">
        <v>3.3299180327868855E-2</v>
      </c>
      <c r="BF102" s="9">
        <v>48.8</v>
      </c>
      <c r="BG102" s="9">
        <v>51.754588083156406</v>
      </c>
      <c r="BH102" s="9">
        <v>52.314830541829366</v>
      </c>
      <c r="BI102" s="9">
        <v>2.3443868773041494</v>
      </c>
      <c r="BJ102" s="9">
        <f ca="1"/>
        <v>50.423168584042301</v>
      </c>
      <c r="BK102" s="9">
        <f ca="1"/>
        <v>52.161992658615084</v>
      </c>
      <c r="BL102" s="9">
        <v>44.286272903747239</v>
      </c>
      <c r="BM102" s="9">
        <f ca="1"/>
        <v>50.188340882558194</v>
      </c>
      <c r="BN102" s="9">
        <v>50.588517557254114</v>
      </c>
      <c r="BP102" s="9"/>
      <c r="BQ102" s="40"/>
      <c r="BR102" s="9"/>
      <c r="BS102" s="40"/>
      <c r="BU102" s="9"/>
      <c r="BV102" s="40"/>
      <c r="BW102" s="9"/>
      <c r="BX102" s="40"/>
      <c r="BZ102" s="9">
        <v>1.4769230769230768</v>
      </c>
      <c r="CA102" s="9">
        <v>38.507692307692309</v>
      </c>
      <c r="CB102" s="40">
        <v>119463.18651508147</v>
      </c>
      <c r="CC102" s="9">
        <f ca="1"/>
        <v>2.8496153846153836</v>
      </c>
      <c r="CD102" s="9">
        <f ca="1"/>
        <v>3.4242307692307694</v>
      </c>
      <c r="CE102" s="40">
        <f ca="1"/>
        <v>11946.915031196138</v>
      </c>
    </row>
    <row r="103" spans="1:83" x14ac:dyDescent="0.25">
      <c r="A103" s="6">
        <v>74.400000000000006</v>
      </c>
      <c r="B103" s="7" t="b">
        <v>1</v>
      </c>
      <c r="U103" s="9"/>
      <c r="V103" s="9"/>
      <c r="W103" s="10"/>
      <c r="X103" s="17"/>
      <c r="Y103" s="17"/>
      <c r="Z103" s="17"/>
      <c r="AA103" s="17"/>
      <c r="AB103" s="17"/>
      <c r="AC103" s="17"/>
      <c r="AD103" s="17"/>
      <c r="AE103" s="17"/>
      <c r="AG103" s="9"/>
      <c r="AH103" s="9"/>
      <c r="AI103" s="10"/>
      <c r="AJ103" s="17"/>
      <c r="AK103" s="17"/>
      <c r="AL103" s="17"/>
      <c r="AM103" s="17"/>
      <c r="AN103" s="17"/>
      <c r="AO103" s="17"/>
      <c r="AP103" s="17"/>
      <c r="AQ103" s="17"/>
      <c r="AS103" s="9"/>
      <c r="AT103" s="9"/>
      <c r="AU103" s="10"/>
      <c r="AV103" s="17"/>
      <c r="AW103" s="17"/>
      <c r="AX103" s="17"/>
      <c r="AY103" s="17"/>
      <c r="AZ103" s="17"/>
      <c r="BA103" s="17"/>
      <c r="BB103" s="17"/>
      <c r="BC103" s="17"/>
      <c r="BE103" s="17">
        <v>3.3640710382513664E-2</v>
      </c>
      <c r="BF103" s="9">
        <v>48.9</v>
      </c>
      <c r="BG103" s="9">
        <v>51.798258918654028</v>
      </c>
      <c r="BH103" s="9">
        <v>52.350120138396662</v>
      </c>
      <c r="BI103" s="9">
        <v>2.3688479841643244</v>
      </c>
      <c r="BJ103" s="9">
        <f ca="1"/>
        <v>50.480851145835793</v>
      </c>
      <c r="BK103" s="9">
        <f ca="1"/>
        <v>52.199658700216119</v>
      </c>
      <c r="BL103" s="9">
        <v>44.327393238036215</v>
      </c>
      <c r="BM103" s="9">
        <f ca="1"/>
        <v>50.230137212004266</v>
      </c>
      <c r="BN103" s="9">
        <v>50.630975274471233</v>
      </c>
      <c r="BP103" s="9"/>
      <c r="BQ103" s="40"/>
      <c r="BR103" s="9"/>
      <c r="BS103" s="40"/>
      <c r="BU103" s="9"/>
      <c r="BV103" s="40"/>
      <c r="BW103" s="9"/>
      <c r="BX103" s="40"/>
      <c r="BZ103" s="9">
        <v>1.4769230769230768</v>
      </c>
      <c r="CA103" s="9">
        <v>39.784615384615385</v>
      </c>
      <c r="CB103" s="40">
        <v>123519.99437080012</v>
      </c>
      <c r="CC103" s="9">
        <f ca="1"/>
        <v>2.8496153846153836</v>
      </c>
      <c r="CD103" s="9">
        <f ca="1"/>
        <v>3.4880769230769237</v>
      </c>
      <c r="CE103" s="40">
        <f ca="1"/>
        <v>12031.230100712011</v>
      </c>
    </row>
    <row r="104" spans="1:83" x14ac:dyDescent="0.25">
      <c r="A104" s="6">
        <v>73.900000000000006</v>
      </c>
      <c r="B104" s="7" t="b">
        <v>1</v>
      </c>
      <c r="U104" s="9"/>
      <c r="V104" s="9"/>
      <c r="W104" s="10"/>
      <c r="X104" s="17"/>
      <c r="Y104" s="17"/>
      <c r="Z104" s="17"/>
      <c r="AA104" s="17"/>
      <c r="AB104" s="17"/>
      <c r="AC104" s="17"/>
      <c r="AD104" s="17"/>
      <c r="AE104" s="17"/>
      <c r="AG104" s="9"/>
      <c r="AH104" s="9"/>
      <c r="AI104" s="10"/>
      <c r="AJ104" s="17"/>
      <c r="AK104" s="17"/>
      <c r="AL104" s="17"/>
      <c r="AM104" s="17"/>
      <c r="AN104" s="17"/>
      <c r="AO104" s="17"/>
      <c r="AP104" s="17"/>
      <c r="AQ104" s="17"/>
      <c r="AS104" s="9"/>
      <c r="AT104" s="9"/>
      <c r="AU104" s="10"/>
      <c r="AV104" s="17"/>
      <c r="AW104" s="17"/>
      <c r="AX104" s="17"/>
      <c r="AY104" s="17"/>
      <c r="AZ104" s="17"/>
      <c r="BA104" s="17"/>
      <c r="BB104" s="17"/>
      <c r="BC104" s="17"/>
      <c r="BE104" s="17">
        <v>3.3982240437158473E-2</v>
      </c>
      <c r="BF104" s="9">
        <v>48.9</v>
      </c>
      <c r="BG104" s="9">
        <v>51.84156638599481</v>
      </c>
      <c r="BH104" s="9">
        <v>52.385139612551725</v>
      </c>
      <c r="BI104" s="9">
        <v>2.3933177375806491</v>
      </c>
      <c r="BJ104" s="9">
        <f ca="1"/>
        <v>50.538026201849348</v>
      </c>
      <c r="BK104" s="9">
        <f ca="1"/>
        <v>52.237029665819442</v>
      </c>
      <c r="BL104" s="9">
        <v>44.368305364087306</v>
      </c>
      <c r="BM104" s="9">
        <f ca="1"/>
        <v>50.271650093785055</v>
      </c>
      <c r="BN104" s="9">
        <v>50.67314312147608</v>
      </c>
      <c r="BP104" s="9"/>
      <c r="BQ104" s="40"/>
      <c r="BR104" s="9"/>
      <c r="BS104" s="40"/>
      <c r="BU104" s="9"/>
      <c r="BV104" s="40"/>
      <c r="BW104" s="9"/>
      <c r="BX104" s="40"/>
      <c r="BZ104" s="9">
        <v>1.4769230769230768</v>
      </c>
      <c r="CA104" s="9">
        <v>41.061538461538461</v>
      </c>
      <c r="CB104" s="40">
        <v>127581.20715394658</v>
      </c>
      <c r="CC104" s="9">
        <f ca="1"/>
        <v>2.8496153846153836</v>
      </c>
      <c r="CD104" s="9">
        <f ca="1"/>
        <v>3.5519230769230772</v>
      </c>
      <c r="CE104" s="40">
        <f ca="1"/>
        <v>12117.4642528277</v>
      </c>
    </row>
    <row r="105" spans="1:83" x14ac:dyDescent="0.25">
      <c r="A105" s="6">
        <v>73.5</v>
      </c>
      <c r="B105" s="7" t="b">
        <v>1</v>
      </c>
      <c r="U105" s="9"/>
      <c r="V105" s="9"/>
      <c r="W105" s="10"/>
      <c r="X105" s="17"/>
      <c r="Y105" s="17"/>
      <c r="Z105" s="17"/>
      <c r="AA105" s="17"/>
      <c r="AB105" s="17"/>
      <c r="AC105" s="17"/>
      <c r="AD105" s="17"/>
      <c r="AE105" s="17"/>
      <c r="AG105" s="9"/>
      <c r="AH105" s="9"/>
      <c r="AI105" s="10"/>
      <c r="AJ105" s="17"/>
      <c r="AK105" s="17"/>
      <c r="AL105" s="17"/>
      <c r="AM105" s="17"/>
      <c r="AN105" s="17"/>
      <c r="AO105" s="17"/>
      <c r="AP105" s="17"/>
      <c r="AQ105" s="17"/>
      <c r="AS105" s="9"/>
      <c r="AT105" s="9"/>
      <c r="AU105" s="10"/>
      <c r="AV105" s="17"/>
      <c r="AW105" s="17"/>
      <c r="AX105" s="17"/>
      <c r="AY105" s="17"/>
      <c r="AZ105" s="17"/>
      <c r="BA105" s="17"/>
      <c r="BB105" s="17"/>
      <c r="BC105" s="17"/>
      <c r="BE105" s="17">
        <v>3.4323770491803282E-2</v>
      </c>
      <c r="BF105" s="9">
        <v>49</v>
      </c>
      <c r="BG105" s="9">
        <v>51.884517363048175</v>
      </c>
      <c r="BH105" s="9">
        <v>52.419893957650018</v>
      </c>
      <c r="BI105" s="9">
        <v>2.4177961436680926</v>
      </c>
      <c r="BJ105" s="9">
        <f ca="1"/>
        <v>50.594703367829403</v>
      </c>
      <c r="BK105" s="9">
        <f ca="1"/>
        <v>52.274111039030316</v>
      </c>
      <c r="BL105" s="9">
        <v>44.409012412950545</v>
      </c>
      <c r="BM105" s="9">
        <f ca="1"/>
        <v>50.312884393771867</v>
      </c>
      <c r="BN105" s="9">
        <v>50.715026082988686</v>
      </c>
      <c r="BP105" s="9"/>
      <c r="BQ105" s="40"/>
      <c r="BR105" s="9"/>
      <c r="BS105" s="40"/>
      <c r="BU105" s="9"/>
      <c r="BV105" s="40"/>
      <c r="BW105" s="9"/>
      <c r="BX105" s="40"/>
      <c r="BZ105" s="9">
        <v>1.4769230769230768</v>
      </c>
      <c r="CA105" s="9">
        <v>42.338461538461537</v>
      </c>
      <c r="CB105" s="40">
        <v>131646.5565153888</v>
      </c>
      <c r="CC105" s="9">
        <f ca="1"/>
        <v>2.8496153846153836</v>
      </c>
      <c r="CD105" s="9">
        <f ca="1"/>
        <v>3.6157692307692306</v>
      </c>
      <c r="CE105" s="40">
        <f ca="1"/>
        <v>12205.558030253547</v>
      </c>
    </row>
    <row r="106" spans="1:83" x14ac:dyDescent="0.25">
      <c r="A106" s="6">
        <v>73.3</v>
      </c>
      <c r="B106" s="7" t="b">
        <v>1</v>
      </c>
      <c r="U106" s="9"/>
      <c r="V106" s="9"/>
      <c r="W106" s="10"/>
      <c r="X106" s="17"/>
      <c r="Y106" s="17"/>
      <c r="Z106" s="17"/>
      <c r="AA106" s="17"/>
      <c r="AB106" s="17"/>
      <c r="AC106" s="17"/>
      <c r="AD106" s="17"/>
      <c r="AE106" s="17"/>
      <c r="AG106" s="9"/>
      <c r="AH106" s="9"/>
      <c r="AI106" s="10"/>
      <c r="AJ106" s="17"/>
      <c r="AK106" s="17"/>
      <c r="AL106" s="17"/>
      <c r="AM106" s="17"/>
      <c r="AN106" s="17"/>
      <c r="AO106" s="17"/>
      <c r="AP106" s="17"/>
      <c r="AQ106" s="17"/>
      <c r="AS106" s="9"/>
      <c r="AT106" s="9"/>
      <c r="AU106" s="10"/>
      <c r="AV106" s="17"/>
      <c r="AW106" s="17"/>
      <c r="AX106" s="17"/>
      <c r="AY106" s="17"/>
      <c r="AZ106" s="17"/>
      <c r="BA106" s="17"/>
      <c r="BB106" s="17"/>
      <c r="BC106" s="17"/>
      <c r="BE106" s="17">
        <v>3.4665300546448084E-2</v>
      </c>
      <c r="BF106" s="9">
        <v>49.1</v>
      </c>
      <c r="BG106" s="9">
        <v>51.927118530328102</v>
      </c>
      <c r="BH106" s="9">
        <v>52.454388026022073</v>
      </c>
      <c r="BI106" s="9">
        <v>2.4422832085481159</v>
      </c>
      <c r="BJ106" s="9">
        <f ca="1"/>
        <v>50.65089198414433</v>
      </c>
      <c r="BK106" s="9">
        <f ca="1"/>
        <v>52.310908148024637</v>
      </c>
      <c r="BL106" s="9">
        <v>44.449517437979026</v>
      </c>
      <c r="BM106" s="9">
        <f ca="1"/>
        <v>50.353844846933818</v>
      </c>
      <c r="BN106" s="9">
        <v>50.756629009475432</v>
      </c>
      <c r="BP106" s="9"/>
      <c r="BQ106" s="40"/>
      <c r="BR106" s="9"/>
      <c r="BS106" s="40"/>
      <c r="BU106" s="9"/>
      <c r="BV106" s="40"/>
      <c r="BW106" s="9"/>
      <c r="BX106" s="40"/>
      <c r="BZ106" s="9">
        <v>1.4769230769230768</v>
      </c>
      <c r="CA106" s="9">
        <v>43.615384615384613</v>
      </c>
      <c r="CB106" s="40">
        <v>135715.79790595194</v>
      </c>
      <c r="CC106" s="9">
        <f ca="1"/>
        <v>2.8496153846153836</v>
      </c>
      <c r="CD106" s="9">
        <f ca="1"/>
        <v>3.679615384615385</v>
      </c>
      <c r="CE106" s="40">
        <f ca="1"/>
        <v>12295.4547658383</v>
      </c>
    </row>
    <row r="107" spans="1:83" x14ac:dyDescent="0.25">
      <c r="A107" s="6">
        <v>73.2</v>
      </c>
      <c r="B107" s="7" t="b">
        <v>1</v>
      </c>
      <c r="U107" s="9"/>
      <c r="V107" s="9"/>
      <c r="W107" s="10"/>
      <c r="X107" s="17"/>
      <c r="Y107" s="17"/>
      <c r="Z107" s="17"/>
      <c r="AA107" s="17"/>
      <c r="AB107" s="17"/>
      <c r="AC107" s="17"/>
      <c r="AD107" s="17"/>
      <c r="AE107" s="17"/>
      <c r="AG107" s="9"/>
      <c r="AH107" s="9"/>
      <c r="AI107" s="10"/>
      <c r="AJ107" s="17"/>
      <c r="AK107" s="17"/>
      <c r="AL107" s="17"/>
      <c r="AM107" s="17"/>
      <c r="AN107" s="17"/>
      <c r="AO107" s="17"/>
      <c r="AP107" s="17"/>
      <c r="AQ107" s="17"/>
      <c r="AS107" s="9"/>
      <c r="AT107" s="9"/>
      <c r="AU107" s="10"/>
      <c r="AV107" s="17"/>
      <c r="AW107" s="17"/>
      <c r="AX107" s="17"/>
      <c r="AY107" s="17"/>
      <c r="AZ107" s="17"/>
      <c r="BA107" s="17"/>
      <c r="BB107" s="17"/>
      <c r="BC107" s="17"/>
      <c r="BE107" s="17">
        <v>3.5006830601092893E-2</v>
      </c>
      <c r="BF107" s="9">
        <v>49.2</v>
      </c>
      <c r="BG107" s="9">
        <v>51.969376378547061</v>
      </c>
      <c r="BH107" s="9">
        <v>52.488626534309844</v>
      </c>
      <c r="BI107" s="9">
        <v>2.4667789383486509</v>
      </c>
      <c r="BJ107" s="9">
        <f ca="1"/>
        <v>50.706601126294153</v>
      </c>
      <c r="BK107" s="9">
        <f ca="1"/>
        <v>52.347426171445463</v>
      </c>
      <c r="BL107" s="9">
        <v>44.489823417501675</v>
      </c>
      <c r="BM107" s="9">
        <f ca="1"/>
        <v>50.394536062112373</v>
      </c>
      <c r="BN107" s="9">
        <v>50.797956622049902</v>
      </c>
      <c r="BP107" s="9"/>
      <c r="BQ107" s="40"/>
      <c r="BR107" s="9"/>
      <c r="BS107" s="40"/>
      <c r="BU107" s="9"/>
      <c r="BV107" s="40"/>
      <c r="BW107" s="9"/>
      <c r="BX107" s="40"/>
      <c r="BZ107" s="9">
        <v>1.4769230769230768</v>
      </c>
      <c r="CA107" s="9">
        <v>44.892307692307696</v>
      </c>
      <c r="CB107" s="40">
        <v>139788.70784248287</v>
      </c>
      <c r="CC107" s="9">
        <f ca="1"/>
        <v>2.8496153846153836</v>
      </c>
      <c r="CD107" s="9">
        <f ca="1"/>
        <v>3.7434615384615384</v>
      </c>
      <c r="CE107" s="40">
        <f ca="1"/>
        <v>12387.100406977721</v>
      </c>
    </row>
    <row r="108" spans="1:83" x14ac:dyDescent="0.25">
      <c r="A108" s="6">
        <v>73.5</v>
      </c>
      <c r="B108" s="7" t="b">
        <v>1</v>
      </c>
      <c r="U108" s="9"/>
      <c r="V108" s="9"/>
      <c r="W108" s="10"/>
      <c r="X108" s="17"/>
      <c r="Y108" s="17"/>
      <c r="Z108" s="17"/>
      <c r="AA108" s="17"/>
      <c r="AB108" s="17"/>
      <c r="AC108" s="17"/>
      <c r="AD108" s="17"/>
      <c r="AE108" s="17"/>
      <c r="AG108" s="9"/>
      <c r="AH108" s="9"/>
      <c r="AI108" s="10"/>
      <c r="AJ108" s="17"/>
      <c r="AK108" s="17"/>
      <c r="AL108" s="17"/>
      <c r="AM108" s="17"/>
      <c r="AN108" s="17"/>
      <c r="AO108" s="17"/>
      <c r="AP108" s="17"/>
      <c r="AQ108" s="17"/>
      <c r="AS108" s="9"/>
      <c r="AT108" s="9"/>
      <c r="AU108" s="10"/>
      <c r="AV108" s="17"/>
      <c r="AW108" s="17"/>
      <c r="AX108" s="17"/>
      <c r="AY108" s="17"/>
      <c r="AZ108" s="17"/>
      <c r="BA108" s="17"/>
      <c r="BB108" s="17"/>
      <c r="BC108" s="17"/>
      <c r="BE108" s="17">
        <v>3.5348360655737703E-2</v>
      </c>
      <c r="BF108" s="9">
        <v>49.2</v>
      </c>
      <c r="BG108" s="9">
        <v>52.011297215810053</v>
      </c>
      <c r="BH108" s="9">
        <v>52.522614068551356</v>
      </c>
      <c r="BI108" s="9">
        <v>2.491283339204164</v>
      </c>
      <c r="BJ108" s="9">
        <f ca="1"/>
        <v>50.761839614921101</v>
      </c>
      <c r="BK108" s="9">
        <f ca="1"/>
        <v>52.383670144020492</v>
      </c>
      <c r="BL108" s="9">
        <v>44.529933257378943</v>
      </c>
      <c r="BM108" s="9">
        <f ca="1"/>
        <v>50.43496252657701</v>
      </c>
      <c r="BN108" s="9">
        <v>50.839013517148885</v>
      </c>
      <c r="BP108" s="9"/>
      <c r="BQ108" s="40"/>
      <c r="BR108" s="9"/>
      <c r="BS108" s="40"/>
      <c r="BU108" s="9"/>
      <c r="BV108" s="40"/>
      <c r="BW108" s="9"/>
      <c r="BX108" s="40"/>
      <c r="BZ108" s="9">
        <v>1.4769230769230768</v>
      </c>
      <c r="CA108" s="9">
        <v>46.169230769230772</v>
      </c>
      <c r="CB108" s="40">
        <v>143865.08155555034</v>
      </c>
      <c r="CC108" s="9">
        <f ca="1"/>
        <v>2.8496153846153836</v>
      </c>
      <c r="CD108" s="9">
        <f ca="1"/>
        <v>3.8073076923076927</v>
      </c>
      <c r="CE108" s="40">
        <f ca="1"/>
        <v>12480.443353863568</v>
      </c>
    </row>
    <row r="109" spans="1:83" x14ac:dyDescent="0.25">
      <c r="A109" s="6">
        <v>72.900000000000006</v>
      </c>
      <c r="B109" s="7" t="b">
        <v>1</v>
      </c>
      <c r="U109" s="9"/>
      <c r="V109" s="9"/>
      <c r="W109" s="10"/>
      <c r="X109" s="17"/>
      <c r="Y109" s="17"/>
      <c r="Z109" s="17"/>
      <c r="AA109" s="17"/>
      <c r="AB109" s="17"/>
      <c r="AC109" s="17"/>
      <c r="AD109" s="17"/>
      <c r="AE109" s="17"/>
      <c r="AG109" s="9"/>
      <c r="AH109" s="9"/>
      <c r="AI109" s="10"/>
      <c r="AJ109" s="17"/>
      <c r="AK109" s="17"/>
      <c r="AL109" s="17"/>
      <c r="AM109" s="17"/>
      <c r="AN109" s="17"/>
      <c r="AO109" s="17"/>
      <c r="AP109" s="17"/>
      <c r="AQ109" s="17"/>
      <c r="AS109" s="9"/>
      <c r="AT109" s="9"/>
      <c r="AU109" s="10"/>
      <c r="AV109" s="17"/>
      <c r="AW109" s="17"/>
      <c r="AX109" s="17"/>
      <c r="AY109" s="17"/>
      <c r="AZ109" s="17"/>
      <c r="BA109" s="17"/>
      <c r="BB109" s="17"/>
      <c r="BC109" s="17"/>
      <c r="BE109" s="17">
        <v>3.5689890710382512E-2</v>
      </c>
      <c r="BF109" s="9">
        <v>49.2</v>
      </c>
      <c r="BG109" s="9">
        <v>52.05288717446912</v>
      </c>
      <c r="BH109" s="9">
        <v>52.55635508902715</v>
      </c>
      <c r="BI109" s="9">
        <v>2.5157964172556366</v>
      </c>
      <c r="BJ109" s="9">
        <f ca="1"/>
        <v>50.816616025349106</v>
      </c>
      <c r="BK109" s="9">
        <f ca="1"/>
        <v>52.419644961916276</v>
      </c>
      <c r="BL109" s="9">
        <v>44.569849793447673</v>
      </c>
      <c r="BM109" s="9">
        <f ca="1"/>
        <v>50.475128610373964</v>
      </c>
      <c r="BN109" s="9">
        <v>50.879804170995882</v>
      </c>
      <c r="BP109" s="9"/>
      <c r="BQ109" s="40"/>
      <c r="BR109" s="9"/>
      <c r="BS109" s="40"/>
      <c r="BU109" s="9"/>
      <c r="BV109" s="40"/>
      <c r="BW109" s="9"/>
      <c r="BX109" s="40"/>
      <c r="BZ109" s="9">
        <v>1.4769230769230768</v>
      </c>
      <c r="CA109" s="9">
        <v>47.446153846153848</v>
      </c>
      <c r="CB109" s="40">
        <v>147944.73095659961</v>
      </c>
      <c r="CC109" s="9">
        <f ca="1"/>
        <v>2.8496153846153836</v>
      </c>
      <c r="CD109" s="9">
        <f ca="1"/>
        <v>3.8711538461538462</v>
      </c>
      <c r="CE109" s="40">
        <f ca="1"/>
        <v>12575.434310265589</v>
      </c>
    </row>
    <row r="110" spans="1:83" x14ac:dyDescent="0.25">
      <c r="A110" s="6">
        <v>73</v>
      </c>
      <c r="B110" s="7" t="b">
        <v>1</v>
      </c>
      <c r="U110" s="9"/>
      <c r="V110" s="9"/>
      <c r="W110" s="10"/>
      <c r="X110" s="17"/>
      <c r="Y110" s="17"/>
      <c r="Z110" s="17"/>
      <c r="AA110" s="17"/>
      <c r="AB110" s="17"/>
      <c r="AC110" s="17"/>
      <c r="AD110" s="17"/>
      <c r="AE110" s="17"/>
      <c r="AG110" s="9"/>
      <c r="AH110" s="9"/>
      <c r="AI110" s="10"/>
      <c r="AJ110" s="17"/>
      <c r="AK110" s="17"/>
      <c r="AL110" s="17"/>
      <c r="AM110" s="17"/>
      <c r="AN110" s="17"/>
      <c r="AO110" s="17"/>
      <c r="AP110" s="17"/>
      <c r="AQ110" s="17"/>
      <c r="AS110" s="9"/>
      <c r="AT110" s="9"/>
      <c r="AU110" s="10"/>
      <c r="AV110" s="17"/>
      <c r="AW110" s="17"/>
      <c r="AX110" s="17"/>
      <c r="AY110" s="17"/>
      <c r="AZ110" s="17"/>
      <c r="BA110" s="17"/>
      <c r="BB110" s="17"/>
      <c r="BC110" s="17"/>
      <c r="BE110" s="17">
        <v>3.6031420765027321E-2</v>
      </c>
      <c r="BF110" s="9">
        <v>49.3</v>
      </c>
      <c r="BG110" s="9">
        <v>52.094152217657417</v>
      </c>
      <c r="BH110" s="9">
        <v>52.589853934882484</v>
      </c>
      <c r="BI110" s="9">
        <v>2.5403181786505531</v>
      </c>
      <c r="BJ110" s="9">
        <f ca="1"/>
        <v>50.870938696678607</v>
      </c>
      <c r="BK110" s="9">
        <f ca="1"/>
        <v>52.455355387843916</v>
      </c>
      <c r="BL110" s="9">
        <v>44.609575793860913</v>
      </c>
      <c r="BM110" s="9">
        <f ca="1"/>
        <v>50.515038570479419</v>
      </c>
      <c r="BN110" s="9">
        <v>50.920332943863741</v>
      </c>
      <c r="BP110" s="9"/>
      <c r="BQ110" s="40"/>
      <c r="BR110" s="9"/>
      <c r="BS110" s="40"/>
      <c r="BU110" s="9"/>
      <c r="BV110" s="40"/>
      <c r="BW110" s="9"/>
      <c r="BX110" s="40"/>
      <c r="BZ110" s="9">
        <v>1.4769230769230768</v>
      </c>
      <c r="CA110" s="9">
        <v>48.723076923076924</v>
      </c>
      <c r="CB110" s="40">
        <v>152027.48287387533</v>
      </c>
      <c r="CC110" s="9">
        <f ca="1"/>
        <v>2.8496153846153836</v>
      </c>
      <c r="CD110" s="9">
        <f ca="1"/>
        <v>3.9350000000000005</v>
      </c>
      <c r="CE110" s="40">
        <f ca="1"/>
        <v>12672.026145683078</v>
      </c>
    </row>
    <row r="111" spans="1:83" x14ac:dyDescent="0.25">
      <c r="A111" s="6">
        <v>73</v>
      </c>
      <c r="B111" s="7" t="b">
        <v>1</v>
      </c>
      <c r="U111" s="9"/>
      <c r="V111" s="9"/>
      <c r="W111" s="10"/>
      <c r="X111" s="17"/>
      <c r="Y111" s="17"/>
      <c r="Z111" s="17"/>
      <c r="AA111" s="17"/>
      <c r="AB111" s="17"/>
      <c r="AC111" s="17"/>
      <c r="AD111" s="17"/>
      <c r="AE111" s="17"/>
      <c r="AG111" s="9"/>
      <c r="AH111" s="9"/>
      <c r="AI111" s="10"/>
      <c r="AJ111" s="17"/>
      <c r="AK111" s="17"/>
      <c r="AL111" s="17"/>
      <c r="AM111" s="17"/>
      <c r="AN111" s="17"/>
      <c r="AO111" s="17"/>
      <c r="AP111" s="17"/>
      <c r="AQ111" s="17"/>
      <c r="AS111" s="9"/>
      <c r="AT111" s="9"/>
      <c r="AU111" s="10"/>
      <c r="AV111" s="17"/>
      <c r="AW111" s="17"/>
      <c r="AX111" s="17"/>
      <c r="AY111" s="17"/>
      <c r="AZ111" s="17"/>
      <c r="BA111" s="17"/>
      <c r="BB111" s="17"/>
      <c r="BC111" s="17"/>
      <c r="BE111" s="17">
        <v>3.637295081967213E-2</v>
      </c>
      <c r="BF111" s="9">
        <v>49.3</v>
      </c>
      <c r="BG111" s="9">
        <v>52.135098145520779</v>
      </c>
      <c r="BH111" s="9">
        <v>52.623114828537361</v>
      </c>
      <c r="BI111" s="9">
        <v>2.5648486295429644</v>
      </c>
      <c r="BJ111" s="9">
        <f ca="1"/>
        <v>50.924815740461852</v>
      </c>
      <c r="BK111" s="9">
        <f ca="1"/>
        <v>52.490806055929973</v>
      </c>
      <c r="BL111" s="9">
        <v>44.649113961328133</v>
      </c>
      <c r="BM111" s="9">
        <f ca="1"/>
        <v>50.554696554767567</v>
      </c>
      <c r="BN111" s="9">
        <v>50.960604084147221</v>
      </c>
      <c r="BP111" s="9"/>
      <c r="BQ111" s="40"/>
      <c r="BR111" s="9"/>
      <c r="BS111" s="40"/>
      <c r="BU111" s="9"/>
      <c r="BV111" s="40"/>
      <c r="BW111" s="9"/>
      <c r="BX111" s="40"/>
      <c r="BZ111" s="9">
        <v>1.4769230769230768</v>
      </c>
      <c r="CA111" s="9">
        <v>50</v>
      </c>
      <c r="CB111" s="40">
        <v>156113.17751554603</v>
      </c>
      <c r="CC111" s="9">
        <f ca="1"/>
        <v>2.8496153846153836</v>
      </c>
      <c r="CD111" s="9">
        <f ca="1"/>
        <v>3.9988461538461539</v>
      </c>
      <c r="CE111" s="40">
        <f ca="1"/>
        <v>12770.173767827468</v>
      </c>
    </row>
    <row r="112" spans="1:83" x14ac:dyDescent="0.25">
      <c r="A112" s="6">
        <v>72.7</v>
      </c>
      <c r="B112" s="7" t="b">
        <v>1</v>
      </c>
      <c r="U112" s="9"/>
      <c r="V112" s="9"/>
      <c r="W112" s="10"/>
      <c r="X112" s="17"/>
      <c r="Y112" s="17"/>
      <c r="Z112" s="17"/>
      <c r="AA112" s="17"/>
      <c r="AB112" s="17"/>
      <c r="AC112" s="17"/>
      <c r="AD112" s="17"/>
      <c r="AE112" s="17"/>
      <c r="AG112" s="9"/>
      <c r="AH112" s="9"/>
      <c r="AI112" s="10"/>
      <c r="AJ112" s="17"/>
      <c r="AK112" s="17"/>
      <c r="AL112" s="17"/>
      <c r="AM112" s="17"/>
      <c r="AN112" s="17"/>
      <c r="AO112" s="17"/>
      <c r="AP112" s="17"/>
      <c r="AQ112" s="17"/>
      <c r="AS112" s="9"/>
      <c r="AT112" s="9"/>
      <c r="AU112" s="10"/>
      <c r="AV112" s="17"/>
      <c r="AW112" s="17"/>
      <c r="AX112" s="17"/>
      <c r="AY112" s="17"/>
      <c r="AZ112" s="17"/>
      <c r="BA112" s="17"/>
      <c r="BB112" s="17"/>
      <c r="BC112" s="17"/>
      <c r="BE112" s="17">
        <v>3.6714480874316939E-2</v>
      </c>
      <c r="BF112" s="9">
        <v>49.4</v>
      </c>
      <c r="BG112" s="9">
        <v>52.175730601163494</v>
      </c>
      <c r="BH112" s="9">
        <v>52.656141879895905</v>
      </c>
      <c r="BI112" s="9">
        <v>2.5893877760934343</v>
      </c>
      <c r="BJ112" s="9">
        <f ca="1"/>
        <v>50.978255048981048</v>
      </c>
      <c r="BK112" s="9">
        <f ca="1"/>
        <v>52.526001476365558</v>
      </c>
      <c r="BL112" s="9">
        <v>44.688466935261062</v>
      </c>
      <c r="BM112" s="9">
        <f ca="1"/>
        <v>50.594106605803695</v>
      </c>
      <c r="BN112" s="9">
        <v>51.000621732255745</v>
      </c>
      <c r="BP112" s="9"/>
      <c r="BQ112" s="40"/>
      <c r="BR112" s="9"/>
      <c r="BS112" s="40"/>
      <c r="BU112" s="9"/>
      <c r="BV112" s="40"/>
      <c r="BW112" s="9"/>
      <c r="BX112" s="40"/>
      <c r="BZ112" s="9">
        <v>2.7538461538461538</v>
      </c>
      <c r="CA112" s="9">
        <v>0.2</v>
      </c>
      <c r="CB112" s="40">
        <v>15652.723506753615</v>
      </c>
      <c r="CC112" s="9">
        <f ca="1"/>
        <v>2.9134615384615374</v>
      </c>
      <c r="CD112" s="9">
        <f ca="1"/>
        <v>1.5088461538461539</v>
      </c>
      <c r="CE112" s="40">
        <f ca="1"/>
        <v>10821.040017682484</v>
      </c>
    </row>
    <row r="113" spans="1:83" x14ac:dyDescent="0.25">
      <c r="A113" s="6">
        <v>72.599999999999994</v>
      </c>
      <c r="B113" s="7" t="b">
        <v>1</v>
      </c>
      <c r="U113" s="9"/>
      <c r="V113" s="9"/>
      <c r="W113" s="10"/>
      <c r="X113" s="17"/>
      <c r="Y113" s="17"/>
      <c r="Z113" s="17"/>
      <c r="AA113" s="17"/>
      <c r="AB113" s="17"/>
      <c r="AC113" s="17"/>
      <c r="AD113" s="17"/>
      <c r="AE113" s="17"/>
      <c r="AG113" s="9"/>
      <c r="AH113" s="9"/>
      <c r="AI113" s="10"/>
      <c r="AJ113" s="17"/>
      <c r="AK113" s="17"/>
      <c r="AL113" s="17"/>
      <c r="AM113" s="17"/>
      <c r="AN113" s="17"/>
      <c r="AO113" s="17"/>
      <c r="AP113" s="17"/>
      <c r="AQ113" s="17"/>
      <c r="AS113" s="9"/>
      <c r="AT113" s="9"/>
      <c r="AU113" s="10"/>
      <c r="AV113" s="17"/>
      <c r="AW113" s="17"/>
      <c r="AX113" s="17"/>
      <c r="AY113" s="17"/>
      <c r="AZ113" s="17"/>
      <c r="BA113" s="17"/>
      <c r="BB113" s="17"/>
      <c r="BC113" s="17"/>
      <c r="BE113" s="17">
        <v>3.7056010928961748E-2</v>
      </c>
      <c r="BF113" s="9">
        <v>49.4</v>
      </c>
      <c r="BG113" s="9">
        <v>52.216055076323848</v>
      </c>
      <c r="BH113" s="9">
        <v>52.688939090366496</v>
      </c>
      <c r="BI113" s="9">
        <v>2.613935624469105</v>
      </c>
      <c r="BJ113" s="9">
        <f ca="1"/>
        <v>51.031264303151829</v>
      </c>
      <c r="BK113" s="9">
        <f ca="1"/>
        <v>52.560946039845611</v>
      </c>
      <c r="BL113" s="9">
        <v>44.727637293829815</v>
      </c>
      <c r="BM113" s="9">
        <f ca="1"/>
        <v>50.633272664471207</v>
      </c>
      <c r="BN113" s="9">
        <v>51.040389924335763</v>
      </c>
      <c r="BP113" s="9"/>
      <c r="BQ113" s="40"/>
      <c r="BR113" s="9"/>
      <c r="BS113" s="40"/>
      <c r="BU113" s="9"/>
      <c r="BV113" s="40"/>
      <c r="BW113" s="9"/>
      <c r="BX113" s="40"/>
      <c r="BZ113" s="9">
        <v>2.7538461538461538</v>
      </c>
      <c r="CA113" s="9">
        <v>1.4769230769230768</v>
      </c>
      <c r="CB113" s="40">
        <v>10821.304241322363</v>
      </c>
      <c r="CC113" s="9">
        <f ca="1"/>
        <v>2.9134615384615374</v>
      </c>
      <c r="CD113" s="9">
        <f ca="1"/>
        <v>1.5726923076923078</v>
      </c>
      <c r="CE113" s="40">
        <f ca="1"/>
        <v>10787.191995549158</v>
      </c>
    </row>
    <row r="114" spans="1:83" x14ac:dyDescent="0.25">
      <c r="A114" s="6">
        <v>72.599999999999994</v>
      </c>
      <c r="B114" s="7" t="b">
        <v>1</v>
      </c>
      <c r="U114" s="9"/>
      <c r="V114" s="9"/>
      <c r="W114" s="10"/>
      <c r="X114" s="17"/>
      <c r="Y114" s="17"/>
      <c r="Z114" s="17"/>
      <c r="AA114" s="17"/>
      <c r="AB114" s="17"/>
      <c r="AC114" s="17"/>
      <c r="AD114" s="17"/>
      <c r="AE114" s="17"/>
      <c r="AG114" s="9"/>
      <c r="AH114" s="9"/>
      <c r="AI114" s="10"/>
      <c r="AJ114" s="17"/>
      <c r="AK114" s="17"/>
      <c r="AL114" s="17"/>
      <c r="AM114" s="17"/>
      <c r="AN114" s="17"/>
      <c r="AO114" s="17"/>
      <c r="AP114" s="17"/>
      <c r="AQ114" s="17"/>
      <c r="AS114" s="9"/>
      <c r="AT114" s="9"/>
      <c r="AU114" s="10"/>
      <c r="AV114" s="17"/>
      <c r="AW114" s="17"/>
      <c r="AX114" s="17"/>
      <c r="AY114" s="17"/>
      <c r="AZ114" s="17"/>
      <c r="BA114" s="17"/>
      <c r="BB114" s="17"/>
      <c r="BC114" s="17"/>
      <c r="BE114" s="17">
        <v>3.7397540983606557E-2</v>
      </c>
      <c r="BF114" s="9">
        <v>49.4</v>
      </c>
      <c r="BG114" s="9">
        <v>52.2560769167942</v>
      </c>
      <c r="BH114" s="9">
        <v>52.721510356702161</v>
      </c>
      <c r="BI114" s="9">
        <v>2.6384921808436794</v>
      </c>
      <c r="BJ114" s="9">
        <f ca="1"/>
        <v>51.083850980071752</v>
      </c>
      <c r="BK114" s="9">
        <f ca="1"/>
        <v>52.595644021809683</v>
      </c>
      <c r="BL114" s="9">
        <v>44.766627555934043</v>
      </c>
      <c r="BM114" s="9">
        <f ca="1"/>
        <v>50.672198573441719</v>
      </c>
      <c r="BN114" s="9">
        <v>51.0799125958318</v>
      </c>
      <c r="BP114" s="9"/>
      <c r="BQ114" s="40"/>
      <c r="BR114" s="9"/>
      <c r="BS114" s="40"/>
      <c r="BU114" s="9"/>
      <c r="BV114" s="40"/>
      <c r="BW114" s="9"/>
      <c r="BX114" s="40"/>
      <c r="BZ114" s="9">
        <v>2.7538461538461538</v>
      </c>
      <c r="CA114" s="9">
        <v>2.7538461538461538</v>
      </c>
      <c r="CB114" s="40">
        <v>11266.282179292721</v>
      </c>
      <c r="CC114" s="9">
        <f ca="1"/>
        <v>2.9134615384615374</v>
      </c>
      <c r="CD114" s="9">
        <f ca="1"/>
        <v>1.6365384615384617</v>
      </c>
      <c r="CE114" s="40">
        <f ca="1"/>
        <v>10760.849962646218</v>
      </c>
    </row>
    <row r="115" spans="1:83" x14ac:dyDescent="0.25">
      <c r="A115" s="6">
        <v>72</v>
      </c>
      <c r="B115" s="7" t="b">
        <v>1</v>
      </c>
      <c r="U115" s="9"/>
      <c r="V115" s="9"/>
      <c r="W115" s="10"/>
      <c r="X115" s="17"/>
      <c r="Y115" s="17"/>
      <c r="Z115" s="17"/>
      <c r="AA115" s="17"/>
      <c r="AB115" s="17"/>
      <c r="AC115" s="17"/>
      <c r="AD115" s="17"/>
      <c r="AE115" s="17"/>
      <c r="AG115" s="9"/>
      <c r="AH115" s="9"/>
      <c r="AI115" s="10"/>
      <c r="AJ115" s="17"/>
      <c r="AK115" s="17"/>
      <c r="AL115" s="17"/>
      <c r="AM115" s="17"/>
      <c r="AN115" s="17"/>
      <c r="AO115" s="17"/>
      <c r="AP115" s="17"/>
      <c r="AQ115" s="17"/>
      <c r="AS115" s="9"/>
      <c r="AT115" s="9"/>
      <c r="AU115" s="10"/>
      <c r="AV115" s="17"/>
      <c r="AW115" s="17"/>
      <c r="AX115" s="17"/>
      <c r="AY115" s="17"/>
      <c r="AZ115" s="17"/>
      <c r="BA115" s="17"/>
      <c r="BB115" s="17"/>
      <c r="BC115" s="17"/>
      <c r="BE115" s="17">
        <v>3.7739071038251366E-2</v>
      </c>
      <c r="BF115" s="9">
        <v>49.5</v>
      </c>
      <c r="BG115" s="9">
        <v>52.295801327599222</v>
      </c>
      <c r="BH115" s="9">
        <v>52.753859474671529</v>
      </c>
      <c r="BI115" s="9">
        <v>2.663057451397413</v>
      </c>
      <c r="BJ115" s="9">
        <f ca="1"/>
        <v>51.136022360232957</v>
      </c>
      <c r="BK115" s="9">
        <f ca="1"/>
        <v>52.630099586494914</v>
      </c>
      <c r="BL115" s="9">
        <v>44.805440183093125</v>
      </c>
      <c r="BM115" s="9">
        <f ca="1"/>
        <v>50.710888080495998</v>
      </c>
      <c r="BN115" s="9">
        <v>51.119193584894525</v>
      </c>
      <c r="BP115" s="9"/>
      <c r="BQ115" s="40"/>
      <c r="BR115" s="9"/>
      <c r="BS115" s="40"/>
      <c r="BU115" s="9"/>
      <c r="BV115" s="40"/>
      <c r="BW115" s="9"/>
      <c r="BX115" s="40"/>
      <c r="BZ115" s="9">
        <v>2.7538461538461538</v>
      </c>
      <c r="CA115" s="9">
        <v>4.0307692307692298</v>
      </c>
      <c r="CB115" s="40">
        <v>12953.743018961548</v>
      </c>
      <c r="CC115" s="9">
        <f ca="1"/>
        <v>2.9134615384615374</v>
      </c>
      <c r="CD115" s="9">
        <f ca="1"/>
        <v>1.7003846153846154</v>
      </c>
      <c r="CE115" s="40">
        <f ca="1"/>
        <v>10741.527180610276</v>
      </c>
    </row>
    <row r="116" spans="1:83" x14ac:dyDescent="0.25">
      <c r="A116" s="6">
        <v>82.8</v>
      </c>
      <c r="B116" s="7" t="b">
        <v>1</v>
      </c>
      <c r="U116" s="9"/>
      <c r="V116" s="9"/>
      <c r="W116" s="10"/>
      <c r="X116" s="17"/>
      <c r="Y116" s="17"/>
      <c r="Z116" s="17"/>
      <c r="AA116" s="17"/>
      <c r="AB116" s="17"/>
      <c r="AC116" s="17"/>
      <c r="AD116" s="17"/>
      <c r="AE116" s="17"/>
      <c r="AG116" s="9"/>
      <c r="AH116" s="9"/>
      <c r="AI116" s="10"/>
      <c r="AJ116" s="17"/>
      <c r="AK116" s="17"/>
      <c r="AL116" s="17"/>
      <c r="AM116" s="17"/>
      <c r="AN116" s="17"/>
      <c r="AO116" s="17"/>
      <c r="AP116" s="17"/>
      <c r="AQ116" s="17"/>
      <c r="AS116" s="9"/>
      <c r="AT116" s="9"/>
      <c r="AU116" s="10"/>
      <c r="AV116" s="17"/>
      <c r="AW116" s="17"/>
      <c r="AX116" s="17"/>
      <c r="AY116" s="17"/>
      <c r="AZ116" s="17"/>
      <c r="BA116" s="17"/>
      <c r="BB116" s="17"/>
      <c r="BC116" s="17"/>
      <c r="BE116" s="17">
        <v>3.8080601092896176E-2</v>
      </c>
      <c r="BF116" s="9">
        <v>49.6</v>
      </c>
      <c r="BG116" s="9">
        <v>52.335233377945251</v>
      </c>
      <c r="BH116" s="9">
        <v>52.785990142568622</v>
      </c>
      <c r="BI116" s="9">
        <v>2.687631442317163</v>
      </c>
      <c r="BJ116" s="9">
        <f ca="1"/>
        <v>51.18778553441706</v>
      </c>
      <c r="BK116" s="9">
        <f ca="1"/>
        <v>52.664316790811085</v>
      </c>
      <c r="BL116" s="9">
        <v>44.844077581259711</v>
      </c>
      <c r="BM116" s="9">
        <f ca="1"/>
        <v>50.749344841703781</v>
      </c>
      <c r="BN116" s="9">
        <v>51.158236635643682</v>
      </c>
      <c r="BP116" s="9"/>
      <c r="BQ116" s="40"/>
      <c r="BR116" s="9"/>
      <c r="BS116" s="40"/>
      <c r="BU116" s="9"/>
      <c r="BV116" s="40"/>
      <c r="BW116" s="9"/>
      <c r="BX116" s="40"/>
      <c r="BZ116" s="9">
        <v>2.7538461538461538</v>
      </c>
      <c r="CA116" s="9">
        <v>5.3076923076923075</v>
      </c>
      <c r="CB116" s="40">
        <v>15251.122496028489</v>
      </c>
      <c r="CC116" s="9">
        <f ca="1"/>
        <v>2.9134615384615374</v>
      </c>
      <c r="CD116" s="9">
        <f ca="1"/>
        <v>1.7642307692307693</v>
      </c>
      <c r="CE116" s="40">
        <f ca="1"/>
        <v>10728.785453045679</v>
      </c>
    </row>
    <row r="117" spans="1:83" x14ac:dyDescent="0.25">
      <c r="A117" s="6">
        <v>82.7</v>
      </c>
      <c r="B117" s="7" t="b">
        <v>1</v>
      </c>
      <c r="U117" s="9"/>
      <c r="V117" s="9"/>
      <c r="W117" s="10"/>
      <c r="X117" s="17"/>
      <c r="Y117" s="17"/>
      <c r="Z117" s="17"/>
      <c r="AA117" s="17"/>
      <c r="AB117" s="17"/>
      <c r="AC117" s="17"/>
      <c r="AD117" s="17"/>
      <c r="AE117" s="17"/>
      <c r="AG117" s="9"/>
      <c r="AH117" s="9"/>
      <c r="AI117" s="10"/>
      <c r="AJ117" s="17"/>
      <c r="AK117" s="17"/>
      <c r="AL117" s="17"/>
      <c r="AM117" s="17"/>
      <c r="AN117" s="17"/>
      <c r="AO117" s="17"/>
      <c r="AP117" s="17"/>
      <c r="AQ117" s="17"/>
      <c r="AS117" s="9"/>
      <c r="AT117" s="9"/>
      <c r="AU117" s="10"/>
      <c r="AV117" s="17"/>
      <c r="AW117" s="17"/>
      <c r="AX117" s="17"/>
      <c r="AY117" s="17"/>
      <c r="AZ117" s="17"/>
      <c r="BA117" s="17"/>
      <c r="BB117" s="17"/>
      <c r="BC117" s="17"/>
      <c r="BE117" s="17">
        <v>3.8422131147540985E-2</v>
      </c>
      <c r="BF117" s="9">
        <v>49.6</v>
      </c>
      <c r="BG117" s="9">
        <v>52.374378005952764</v>
      </c>
      <c r="BH117" s="9">
        <v>52.817905964570436</v>
      </c>
      <c r="BI117" s="9">
        <v>2.71221415979638</v>
      </c>
      <c r="BJ117" s="9">
        <f ca="1"/>
        <v>51.239147410288723</v>
      </c>
      <c r="BK117" s="9">
        <f ca="1"/>
        <v>52.698299588046986</v>
      </c>
      <c r="BL117" s="9">
        <v>44.882542102560052</v>
      </c>
      <c r="BM117" s="9">
        <f ca="1"/>
        <v>50.787572424469403</v>
      </c>
      <c r="BN117" s="9">
        <v>51.197045401293451</v>
      </c>
      <c r="BP117" s="9"/>
      <c r="BQ117" s="40"/>
      <c r="BR117" s="9"/>
      <c r="BS117" s="40"/>
      <c r="BU117" s="9"/>
      <c r="BV117" s="40"/>
      <c r="BW117" s="9"/>
      <c r="BX117" s="40"/>
      <c r="BZ117" s="9">
        <v>2.7538461538461538</v>
      </c>
      <c r="CA117" s="9">
        <v>6.5846153846153852</v>
      </c>
      <c r="CB117" s="40">
        <v>17916.290279560526</v>
      </c>
      <c r="CC117" s="9">
        <f ca="1"/>
        <v>2.9134615384615374</v>
      </c>
      <c r="CD117" s="9">
        <f ca="1"/>
        <v>1.8280769230769232</v>
      </c>
      <c r="CE117" s="40">
        <f ca="1"/>
        <v>10722.228645977153</v>
      </c>
    </row>
    <row r="118" spans="1:83" x14ac:dyDescent="0.25">
      <c r="A118" s="6">
        <v>82.5</v>
      </c>
      <c r="B118" s="7" t="b">
        <v>1</v>
      </c>
      <c r="U118" s="9"/>
      <c r="V118" s="9"/>
      <c r="W118" s="10"/>
      <c r="X118" s="17"/>
      <c r="Y118" s="17"/>
      <c r="Z118" s="17"/>
      <c r="AA118" s="17"/>
      <c r="AB118" s="17"/>
      <c r="AC118" s="17"/>
      <c r="AD118" s="17"/>
      <c r="AE118" s="17"/>
      <c r="AG118" s="9"/>
      <c r="AH118" s="9"/>
      <c r="AI118" s="10"/>
      <c r="AJ118" s="17"/>
      <c r="AK118" s="17"/>
      <c r="AL118" s="17"/>
      <c r="AM118" s="17"/>
      <c r="AN118" s="17"/>
      <c r="AO118" s="17"/>
      <c r="AP118" s="17"/>
      <c r="AQ118" s="17"/>
      <c r="AS118" s="9"/>
      <c r="AT118" s="9"/>
      <c r="AU118" s="10"/>
      <c r="AV118" s="17"/>
      <c r="AW118" s="17"/>
      <c r="AX118" s="17"/>
      <c r="AY118" s="17"/>
      <c r="AZ118" s="17"/>
      <c r="BA118" s="17"/>
      <c r="BB118" s="17"/>
      <c r="BC118" s="17"/>
      <c r="BE118" s="17">
        <v>3.8763661202185794E-2</v>
      </c>
      <c r="BF118" s="9">
        <v>49.6</v>
      </c>
      <c r="BG118" s="9">
        <v>52.413240023183405</v>
      </c>
      <c r="BH118" s="9">
        <v>52.849610453950064</v>
      </c>
      <c r="BI118" s="9">
        <v>2.7368056100350899</v>
      </c>
      <c r="BJ118" s="9">
        <f ca="1"/>
        <v>51.290114718703649</v>
      </c>
      <c r="BK118" s="9">
        <f ca="1"/>
        <v>52.73205183141706</v>
      </c>
      <c r="BL118" s="9">
        <v>44.920836046965043</v>
      </c>
      <c r="BM118" s="9">
        <f ca="1"/>
        <v>50.82557431045025</v>
      </c>
      <c r="BN118" s="9">
        <v>51.235623447147049</v>
      </c>
      <c r="BP118" s="9"/>
      <c r="BQ118" s="40"/>
      <c r="BR118" s="9"/>
      <c r="BS118" s="40"/>
      <c r="BU118" s="9"/>
      <c r="BV118" s="40"/>
      <c r="BW118" s="9"/>
      <c r="BX118" s="40"/>
      <c r="BZ118" s="9">
        <v>2.7538461538461538</v>
      </c>
      <c r="CA118" s="9">
        <v>7.8615384615384603</v>
      </c>
      <c r="CB118" s="40">
        <v>20828.655777726985</v>
      </c>
      <c r="CC118" s="9">
        <f ca="1"/>
        <v>2.9134615384615374</v>
      </c>
      <c r="CD118" s="9">
        <f ca="1"/>
        <v>1.891923076923077</v>
      </c>
      <c r="CE118" s="40">
        <f ca="1"/>
        <v>10721.497278368068</v>
      </c>
    </row>
    <row r="119" spans="1:83" x14ac:dyDescent="0.25">
      <c r="A119" s="6">
        <v>82.3</v>
      </c>
      <c r="B119" s="7" t="b">
        <v>1</v>
      </c>
      <c r="U119" s="9"/>
      <c r="V119" s="9"/>
      <c r="W119" s="10"/>
      <c r="X119" s="17"/>
      <c r="Y119" s="17"/>
      <c r="Z119" s="17"/>
      <c r="AA119" s="17"/>
      <c r="AB119" s="17"/>
      <c r="AC119" s="17"/>
      <c r="AD119" s="17"/>
      <c r="AE119" s="17"/>
      <c r="AG119" s="9"/>
      <c r="AH119" s="9"/>
      <c r="AI119" s="10"/>
      <c r="AJ119" s="17"/>
      <c r="AK119" s="17"/>
      <c r="AL119" s="17"/>
      <c r="AM119" s="17"/>
      <c r="AN119" s="17"/>
      <c r="AO119" s="17"/>
      <c r="AP119" s="17"/>
      <c r="AQ119" s="17"/>
      <c r="AS119" s="9"/>
      <c r="AT119" s="9"/>
      <c r="AU119" s="10"/>
      <c r="AV119" s="17"/>
      <c r="AW119" s="17"/>
      <c r="AX119" s="17"/>
      <c r="AY119" s="17"/>
      <c r="AZ119" s="17"/>
      <c r="BA119" s="17"/>
      <c r="BB119" s="17"/>
      <c r="BC119" s="17"/>
      <c r="BE119" s="17">
        <v>3.9105191256830603E-2</v>
      </c>
      <c r="BF119" s="9">
        <v>49.6</v>
      </c>
      <c r="BG119" s="9">
        <v>52.451824118972134</v>
      </c>
      <c r="BH119" s="9">
        <v>52.881107036152571</v>
      </c>
      <c r="BI119" s="9">
        <v>2.7614057992399621</v>
      </c>
      <c r="BJ119" s="9">
        <f ca="1"/>
        <v>51.340694019745982</v>
      </c>
      <c r="BK119" s="9">
        <f ca="1"/>
        <v>52.765577277456458</v>
      </c>
      <c r="BL119" s="9">
        <v>44.958961663895025</v>
      </c>
      <c r="BM119" s="9">
        <f ca="1"/>
        <v>50.863353898354262</v>
      </c>
      <c r="BN119" s="9">
        <v>51.273974253467266</v>
      </c>
      <c r="BP119" s="9"/>
      <c r="BQ119" s="40"/>
      <c r="BR119" s="9"/>
      <c r="BS119" s="40"/>
      <c r="BU119" s="9"/>
      <c r="BV119" s="40"/>
      <c r="BW119" s="9"/>
      <c r="BX119" s="40"/>
      <c r="BZ119" s="9">
        <v>2.7538461538461538</v>
      </c>
      <c r="CA119" s="9">
        <v>9.1384615384615362</v>
      </c>
      <c r="CB119" s="40">
        <v>23918.978288804552</v>
      </c>
      <c r="CC119" s="9">
        <f ca="1"/>
        <v>2.9134615384615374</v>
      </c>
      <c r="CD119" s="9">
        <f ca="1"/>
        <v>1.9557692307692309</v>
      </c>
      <c r="CE119" s="40">
        <f ca="1"/>
        <v>10726.263974593936</v>
      </c>
    </row>
    <row r="120" spans="1:83" x14ac:dyDescent="0.25">
      <c r="A120" s="6">
        <v>82</v>
      </c>
      <c r="B120" s="7" t="b">
        <v>1</v>
      </c>
      <c r="U120" s="9"/>
      <c r="V120" s="9"/>
      <c r="W120" s="10"/>
      <c r="X120" s="17"/>
      <c r="Y120" s="17"/>
      <c r="Z120" s="17"/>
      <c r="AA120" s="17"/>
      <c r="AB120" s="17"/>
      <c r="AC120" s="17"/>
      <c r="AD120" s="17"/>
      <c r="AE120" s="17"/>
      <c r="AG120" s="9"/>
      <c r="AH120" s="9"/>
      <c r="AI120" s="10"/>
      <c r="AJ120" s="17"/>
      <c r="AK120" s="17"/>
      <c r="AL120" s="17"/>
      <c r="AM120" s="17"/>
      <c r="AN120" s="17"/>
      <c r="AO120" s="17"/>
      <c r="AP120" s="17"/>
      <c r="AQ120" s="17"/>
      <c r="AS120" s="9"/>
      <c r="AT120" s="9"/>
      <c r="AU120" s="10"/>
      <c r="AV120" s="17"/>
      <c r="AW120" s="17"/>
      <c r="AX120" s="17"/>
      <c r="AY120" s="17"/>
      <c r="AZ120" s="17"/>
      <c r="BA120" s="17"/>
      <c r="BB120" s="17"/>
      <c r="BC120" s="17"/>
      <c r="BE120" s="17">
        <v>3.9446721311475412E-2</v>
      </c>
      <c r="BF120" s="9">
        <v>49.7</v>
      </c>
      <c r="BG120" s="9">
        <v>52.490134864574529</v>
      </c>
      <c r="BH120" s="9">
        <v>52.912399051741048</v>
      </c>
      <c r="BI120" s="9">
        <v>2.7860147336242505</v>
      </c>
      <c r="BJ120" s="9">
        <f ca="1"/>
        <v>51.390891708508704</v>
      </c>
      <c r="BK120" s="9">
        <f ca="1"/>
        <v>52.798879589272197</v>
      </c>
      <c r="BL120" s="9">
        <v>44.996921153761711</v>
      </c>
      <c r="BM120" s="9">
        <f ca="1"/>
        <v>50.900914506622641</v>
      </c>
      <c r="BN120" s="9">
        <v>51.312101218229053</v>
      </c>
      <c r="BP120" s="9"/>
      <c r="BQ120" s="40"/>
      <c r="BR120" s="9"/>
      <c r="BS120" s="40"/>
      <c r="BU120" s="9"/>
      <c r="BV120" s="40"/>
      <c r="BW120" s="9"/>
      <c r="BX120" s="40"/>
      <c r="BZ120" s="9">
        <v>2.7538461538461538</v>
      </c>
      <c r="CA120" s="9">
        <v>10.415384615384614</v>
      </c>
      <c r="CB120" s="40">
        <v>27143.688731364498</v>
      </c>
      <c r="CC120" s="9">
        <f ca="1"/>
        <v>2.9134615384615374</v>
      </c>
      <c r="CD120" s="9">
        <f ca="1"/>
        <v>2.0196153846153848</v>
      </c>
      <c r="CE120" s="40">
        <f ca="1"/>
        <v>10736.229616881366</v>
      </c>
    </row>
    <row r="121" spans="1:83" x14ac:dyDescent="0.25">
      <c r="A121" s="6">
        <v>81.900000000000006</v>
      </c>
      <c r="B121" s="7" t="b">
        <v>1</v>
      </c>
      <c r="U121" s="9"/>
      <c r="V121" s="9"/>
      <c r="W121" s="10"/>
      <c r="X121" s="17"/>
      <c r="Y121" s="17"/>
      <c r="Z121" s="17"/>
      <c r="AA121" s="17"/>
      <c r="AB121" s="17"/>
      <c r="AC121" s="17"/>
      <c r="AD121" s="17"/>
      <c r="AE121" s="17"/>
      <c r="AG121" s="9"/>
      <c r="AH121" s="9"/>
      <c r="AI121" s="10"/>
      <c r="AJ121" s="17"/>
      <c r="AK121" s="17"/>
      <c r="AL121" s="17"/>
      <c r="AM121" s="17"/>
      <c r="AN121" s="17"/>
      <c r="AO121" s="17"/>
      <c r="AP121" s="17"/>
      <c r="AQ121" s="17"/>
      <c r="AS121" s="9"/>
      <c r="AT121" s="9"/>
      <c r="AU121" s="10"/>
      <c r="AV121" s="17"/>
      <c r="AW121" s="17"/>
      <c r="AX121" s="17"/>
      <c r="AY121" s="17"/>
      <c r="AZ121" s="17"/>
      <c r="BA121" s="17"/>
      <c r="BB121" s="17"/>
      <c r="BC121" s="17"/>
      <c r="BE121" s="17">
        <v>3.9788251366120221E-2</v>
      </c>
      <c r="BF121" s="9">
        <v>49.8</v>
      </c>
      <c r="BG121" s="9">
        <v>52.52817671713872</v>
      </c>
      <c r="BH121" s="9">
        <v>52.943489759218927</v>
      </c>
      <c r="BI121" s="9">
        <v>2.8106324194078653</v>
      </c>
      <c r="BJ121" s="9">
        <f ca="1"/>
        <v>51.440714020630303</v>
      </c>
      <c r="BK121" s="9">
        <f ca="1"/>
        <v>52.831962339657828</v>
      </c>
      <c r="BL121" s="9">
        <v>45.034716669450169</v>
      </c>
      <c r="BM121" s="9">
        <f ca="1"/>
        <v>50.938259376003302</v>
      </c>
      <c r="BN121" s="9">
        <v>51.350007659759974</v>
      </c>
      <c r="BP121" s="9"/>
      <c r="BQ121" s="40"/>
      <c r="BR121" s="9"/>
      <c r="BS121" s="40"/>
      <c r="BU121" s="9"/>
      <c r="BV121" s="40"/>
      <c r="BW121" s="9"/>
      <c r="BX121" s="40"/>
      <c r="BZ121" s="9">
        <v>2.7538461538461538</v>
      </c>
      <c r="CA121" s="9">
        <v>11.692307692307692</v>
      </c>
      <c r="CB121" s="40">
        <v>30473.54201558161</v>
      </c>
      <c r="CC121" s="9">
        <f ca="1"/>
        <v>2.9134615384615374</v>
      </c>
      <c r="CD121" s="9">
        <f ca="1"/>
        <v>2.0834615384615387</v>
      </c>
      <c r="CE121" s="40">
        <f ca="1"/>
        <v>10751.120070462292</v>
      </c>
    </row>
    <row r="122" spans="1:83" x14ac:dyDescent="0.25">
      <c r="A122" s="6">
        <v>81.7</v>
      </c>
      <c r="B122" s="7" t="b">
        <v>1</v>
      </c>
      <c r="U122" s="9"/>
      <c r="V122" s="9"/>
      <c r="W122" s="10"/>
      <c r="X122" s="17"/>
      <c r="Y122" s="17"/>
      <c r="Z122" s="17"/>
      <c r="AA122" s="17"/>
      <c r="AB122" s="17"/>
      <c r="AC122" s="17"/>
      <c r="AD122" s="17"/>
      <c r="AE122" s="17"/>
      <c r="AG122" s="9"/>
      <c r="AH122" s="9"/>
      <c r="AI122" s="10"/>
      <c r="AJ122" s="17"/>
      <c r="AK122" s="17"/>
      <c r="AL122" s="17"/>
      <c r="AM122" s="17"/>
      <c r="AN122" s="17"/>
      <c r="AO122" s="17"/>
      <c r="AP122" s="17"/>
      <c r="AQ122" s="17"/>
      <c r="AS122" s="9"/>
      <c r="AT122" s="9"/>
      <c r="AU122" s="10"/>
      <c r="AV122" s="17"/>
      <c r="AW122" s="17"/>
      <c r="AX122" s="17"/>
      <c r="AY122" s="17"/>
      <c r="AZ122" s="17"/>
      <c r="BA122" s="17"/>
      <c r="BB122" s="17"/>
      <c r="BC122" s="17"/>
      <c r="BE122" s="17">
        <v>4.012978142076503E-2</v>
      </c>
      <c r="BF122" s="9">
        <v>49.8</v>
      </c>
      <c r="BG122" s="9">
        <v>52.565954023510763</v>
      </c>
      <c r="BH122" s="9">
        <v>52.974382337735243</v>
      </c>
      <c r="BI122" s="9">
        <v>2.835258862817351</v>
      </c>
      <c r="BJ122" s="9">
        <f ca="1"/>
        <v>51.490167037599825</v>
      </c>
      <c r="BK122" s="9">
        <f ca="1"/>
        <v>52.864829014078381</v>
      </c>
      <c r="BL122" s="9">
        <v>45.072350317743627</v>
      </c>
      <c r="BM122" s="9">
        <f ca="1"/>
        <v>50.975391672020486</v>
      </c>
      <c r="BN122" s="9">
        <v>51.387696819274041</v>
      </c>
      <c r="BP122" s="9"/>
      <c r="BQ122" s="40"/>
      <c r="BR122" s="9"/>
      <c r="BS122" s="40"/>
      <c r="BU122" s="9"/>
      <c r="BV122" s="40"/>
      <c r="BW122" s="9"/>
      <c r="BX122" s="40"/>
      <c r="BZ122" s="9">
        <v>2.7538461538461538</v>
      </c>
      <c r="CA122" s="9">
        <v>12.969230769230769</v>
      </c>
      <c r="CB122" s="40">
        <v>33887.936424622007</v>
      </c>
      <c r="CC122" s="9">
        <f ca="1"/>
        <v>2.9134615384615374</v>
      </c>
      <c r="CD122" s="9">
        <f ca="1"/>
        <v>2.1473076923076926</v>
      </c>
      <c r="CE122" s="40">
        <f ca="1"/>
        <v>10770.683380626153</v>
      </c>
    </row>
    <row r="123" spans="1:83" x14ac:dyDescent="0.25">
      <c r="A123" s="6">
        <v>81.3</v>
      </c>
      <c r="B123" s="7" t="b">
        <v>1</v>
      </c>
      <c r="U123" s="9"/>
      <c r="V123" s="9"/>
      <c r="W123" s="10"/>
      <c r="X123" s="17"/>
      <c r="Y123" s="17"/>
      <c r="Z123" s="17"/>
      <c r="AA123" s="17"/>
      <c r="AB123" s="17"/>
      <c r="AC123" s="17"/>
      <c r="AD123" s="17"/>
      <c r="AE123" s="17"/>
      <c r="AG123" s="9"/>
      <c r="AH123" s="9"/>
      <c r="AI123" s="10"/>
      <c r="AJ123" s="17"/>
      <c r="AK123" s="17"/>
      <c r="AL123" s="17"/>
      <c r="AM123" s="17"/>
      <c r="AN123" s="17"/>
      <c r="AO123" s="17"/>
      <c r="AP123" s="17"/>
      <c r="AQ123" s="17"/>
      <c r="AS123" s="9"/>
      <c r="AT123" s="9"/>
      <c r="AU123" s="10"/>
      <c r="AV123" s="17"/>
      <c r="AW123" s="17"/>
      <c r="AX123" s="17"/>
      <c r="AY123" s="17"/>
      <c r="AZ123" s="17"/>
      <c r="BA123" s="17"/>
      <c r="BB123" s="17"/>
      <c r="BC123" s="17"/>
      <c r="BE123" s="17">
        <v>4.0471311475409839E-2</v>
      </c>
      <c r="BF123" s="9">
        <v>49.8</v>
      </c>
      <c r="BG123" s="9">
        <v>52.603471023881738</v>
      </c>
      <c r="BH123" s="9">
        <v>53.005079889678321</v>
      </c>
      <c r="BI123" s="9">
        <v>2.8598940700858786</v>
      </c>
      <c r="BJ123" s="9">
        <f ca="1"/>
        <v>51.539256691841935</v>
      </c>
      <c r="BK123" s="9">
        <f ca="1"/>
        <v>52.897483013532103</v>
      </c>
      <c r="BL123" s="9">
        <v>45.109824160693904</v>
      </c>
      <c r="BM123" s="9">
        <f ca="1"/>
        <v>51.012314487345591</v>
      </c>
      <c r="BN123" s="9">
        <v>51.425171863304129</v>
      </c>
      <c r="BP123" s="9"/>
      <c r="BQ123" s="40"/>
      <c r="BR123" s="9"/>
      <c r="BS123" s="40"/>
      <c r="BU123" s="9"/>
      <c r="BV123" s="40"/>
      <c r="BW123" s="9"/>
      <c r="BX123" s="40"/>
      <c r="BZ123" s="9">
        <v>2.7538461538461538</v>
      </c>
      <c r="CA123" s="9">
        <v>14.246153846153844</v>
      </c>
      <c r="CB123" s="40">
        <v>37371.803037191414</v>
      </c>
      <c r="CC123" s="9">
        <f ca="1"/>
        <v>2.9134615384615374</v>
      </c>
      <c r="CD123" s="9">
        <f ca="1"/>
        <v>2.211153846153846</v>
      </c>
      <c r="CE123" s="40">
        <f ca="1"/>
        <v>10794.687361157197</v>
      </c>
    </row>
    <row r="124" spans="1:83" x14ac:dyDescent="0.25">
      <c r="A124" s="6">
        <v>81.3</v>
      </c>
      <c r="B124" s="7" t="b">
        <v>1</v>
      </c>
      <c r="U124" s="9"/>
      <c r="V124" s="9"/>
      <c r="W124" s="10"/>
      <c r="X124" s="17"/>
      <c r="Y124" s="17"/>
      <c r="Z124" s="17"/>
      <c r="AA124" s="17"/>
      <c r="AB124" s="17"/>
      <c r="AC124" s="17"/>
      <c r="AD124" s="17"/>
      <c r="AE124" s="17"/>
      <c r="AG124" s="9"/>
      <c r="AH124" s="9"/>
      <c r="AI124" s="10"/>
      <c r="AJ124" s="17"/>
      <c r="AK124" s="17"/>
      <c r="AL124" s="17"/>
      <c r="AM124" s="17"/>
      <c r="AN124" s="17"/>
      <c r="AO124" s="17"/>
      <c r="AP124" s="17"/>
      <c r="AQ124" s="17"/>
      <c r="AS124" s="9"/>
      <c r="AT124" s="9"/>
      <c r="AU124" s="10"/>
      <c r="AV124" s="17"/>
      <c r="AW124" s="17"/>
      <c r="AX124" s="17"/>
      <c r="AY124" s="17"/>
      <c r="AZ124" s="17"/>
      <c r="BA124" s="17"/>
      <c r="BB124" s="17"/>
      <c r="BC124" s="17"/>
      <c r="BE124" s="17">
        <v>4.0812841530054642E-2</v>
      </c>
      <c r="BF124" s="9">
        <v>49.8</v>
      </c>
      <c r="BG124" s="9">
        <v>52.640731855284557</v>
      </c>
      <c r="BH124" s="9">
        <v>53.035585443163392</v>
      </c>
      <c r="BI124" s="9">
        <v>2.8845380474532987</v>
      </c>
      <c r="BJ124" s="9">
        <f ca="1"/>
        <v>51.587988771593054</v>
      </c>
      <c r="BK124" s="9">
        <f ca="1"/>
        <v>52.929927657294968</v>
      </c>
      <c r="BL124" s="9">
        <v>45.147140216939817</v>
      </c>
      <c r="BM124" s="9">
        <f ca="1"/>
        <v>51.049030844073918</v>
      </c>
      <c r="BN124" s="9">
        <v>51.462435886037788</v>
      </c>
      <c r="BP124" s="9"/>
      <c r="BQ124" s="40"/>
      <c r="BR124" s="9"/>
      <c r="BS124" s="40"/>
      <c r="BU124" s="9"/>
      <c r="BV124" s="40"/>
      <c r="BW124" s="9"/>
      <c r="BX124" s="40"/>
      <c r="BZ124" s="9">
        <v>2.7538461538461538</v>
      </c>
      <c r="CA124" s="9">
        <v>15.523076923076919</v>
      </c>
      <c r="CB124" s="40">
        <v>40913.782369236054</v>
      </c>
      <c r="CC124" s="9">
        <f ca="1"/>
        <v>2.9134615384615374</v>
      </c>
      <c r="CD124" s="9">
        <f ca="1"/>
        <v>2.2750000000000004</v>
      </c>
      <c r="CE124" s="40">
        <f ca="1"/>
        <v>10822.91750937773</v>
      </c>
    </row>
    <row r="125" spans="1:83" x14ac:dyDescent="0.25">
      <c r="A125" s="6">
        <v>81.2</v>
      </c>
      <c r="B125" s="7" t="b">
        <v>1</v>
      </c>
      <c r="U125" s="9"/>
      <c r="V125" s="9"/>
      <c r="W125" s="10"/>
      <c r="X125" s="17"/>
      <c r="Y125" s="17"/>
      <c r="Z125" s="17"/>
      <c r="AA125" s="17"/>
      <c r="AB125" s="17"/>
      <c r="AC125" s="17"/>
      <c r="AD125" s="17"/>
      <c r="AE125" s="17"/>
      <c r="AG125" s="9"/>
      <c r="AH125" s="9"/>
      <c r="AI125" s="10"/>
      <c r="AJ125" s="17"/>
      <c r="AK125" s="17"/>
      <c r="AL125" s="17"/>
      <c r="AM125" s="17"/>
      <c r="AN125" s="17"/>
      <c r="AO125" s="17"/>
      <c r="AP125" s="17"/>
      <c r="AQ125" s="17"/>
      <c r="AS125" s="9"/>
      <c r="AT125" s="9"/>
      <c r="AU125" s="10"/>
      <c r="AV125" s="17"/>
      <c r="AW125" s="17"/>
      <c r="AX125" s="17"/>
      <c r="AY125" s="17"/>
      <c r="AZ125" s="17"/>
      <c r="BA125" s="17"/>
      <c r="BB125" s="17"/>
      <c r="BC125" s="17"/>
      <c r="BE125" s="17">
        <v>4.1154371584699451E-2</v>
      </c>
      <c r="BF125" s="9">
        <v>49.9</v>
      </c>
      <c r="BG125" s="9">
        <v>52.677740554947803</v>
      </c>
      <c r="BH125" s="9">
        <v>53.065901954419616</v>
      </c>
      <c r="BI125" s="9">
        <v>2.9091908011661283</v>
      </c>
      <c r="BJ125" s="9">
        <f ca="1"/>
        <v>51.636368925578488</v>
      </c>
      <c r="BK125" s="9">
        <f ca="1"/>
        <v>52.96216618555389</v>
      </c>
      <c r="BL125" s="9">
        <v>45.184300462976132</v>
      </c>
      <c r="BM125" s="9">
        <f ca="1"/>
        <v>51.085543695911809</v>
      </c>
      <c r="BN125" s="9">
        <v>51.499491911561101</v>
      </c>
      <c r="BP125" s="9"/>
      <c r="BQ125" s="40"/>
      <c r="BR125" s="9"/>
      <c r="BS125" s="40"/>
      <c r="BU125" s="9"/>
      <c r="BV125" s="40"/>
      <c r="BW125" s="9"/>
      <c r="BX125" s="40"/>
      <c r="BZ125" s="9">
        <v>2.7538461538461538</v>
      </c>
      <c r="CA125" s="9">
        <v>16.799999999999997</v>
      </c>
      <c r="CB125" s="40">
        <v>44505.096558890204</v>
      </c>
      <c r="CC125" s="9">
        <f ca="1"/>
        <v>2.9134615384615374</v>
      </c>
      <c r="CD125" s="9">
        <f ca="1"/>
        <v>2.3388461538461538</v>
      </c>
      <c r="CE125" s="40">
        <f ca="1"/>
        <v>10855.175195312539</v>
      </c>
    </row>
    <row r="126" spans="1:83" x14ac:dyDescent="0.25">
      <c r="A126" s="6">
        <v>81</v>
      </c>
      <c r="B126" s="7" t="b">
        <v>1</v>
      </c>
      <c r="U126" s="9"/>
      <c r="V126" s="9"/>
      <c r="W126" s="10"/>
      <c r="X126" s="17"/>
      <c r="Y126" s="17"/>
      <c r="Z126" s="17"/>
      <c r="AA126" s="17"/>
      <c r="AB126" s="17"/>
      <c r="AC126" s="17"/>
      <c r="AD126" s="17"/>
      <c r="AE126" s="17"/>
      <c r="AG126" s="9"/>
      <c r="AH126" s="9"/>
      <c r="AI126" s="10"/>
      <c r="AJ126" s="17"/>
      <c r="AK126" s="17"/>
      <c r="AL126" s="17"/>
      <c r="AM126" s="17"/>
      <c r="AN126" s="17"/>
      <c r="AO126" s="17"/>
      <c r="AP126" s="17"/>
      <c r="AQ126" s="17"/>
      <c r="AS126" s="9"/>
      <c r="AT126" s="9"/>
      <c r="AU126" s="10"/>
      <c r="AV126" s="17"/>
      <c r="AW126" s="17"/>
      <c r="AX126" s="17"/>
      <c r="AY126" s="17"/>
      <c r="AZ126" s="17"/>
      <c r="BA126" s="17"/>
      <c r="BB126" s="17"/>
      <c r="BC126" s="17"/>
      <c r="BE126" s="17">
        <v>4.149590163934426E-2</v>
      </c>
      <c r="BF126" s="9">
        <v>49.9</v>
      </c>
      <c r="BG126" s="9">
        <v>52.714501063513595</v>
      </c>
      <c r="BH126" s="9">
        <v>53.096032310081192</v>
      </c>
      <c r="BI126" s="9">
        <v>2.9338523374775369</v>
      </c>
      <c r="BJ126" s="9">
        <f ca="1"/>
        <v>51.684402667500436</v>
      </c>
      <c r="BK126" s="9">
        <f ca="1"/>
        <v>52.994201761933837</v>
      </c>
      <c r="BL126" s="9">
        <v>45.221306834375149</v>
      </c>
      <c r="BM126" s="9">
        <f ca="1"/>
        <v>51.121855930278521</v>
      </c>
      <c r="BN126" s="9">
        <v>51.536342896014936</v>
      </c>
      <c r="BP126" s="9"/>
      <c r="BQ126" s="40"/>
      <c r="BR126" s="9"/>
      <c r="BS126" s="40"/>
      <c r="BU126" s="9"/>
      <c r="BV126" s="40"/>
      <c r="BW126" s="9"/>
      <c r="BX126" s="40"/>
      <c r="BZ126" s="9">
        <v>2.7538461538461538</v>
      </c>
      <c r="CA126" s="9">
        <v>18.076923076923073</v>
      </c>
      <c r="CB126" s="40">
        <v>48138.820695236893</v>
      </c>
      <c r="CC126" s="9">
        <f ca="1"/>
        <v>2.9134615384615374</v>
      </c>
      <c r="CD126" s="9">
        <f ca="1"/>
        <v>2.4026923076923077</v>
      </c>
      <c r="CE126" s="40">
        <f ca="1"/>
        <v>10891.276082170863</v>
      </c>
    </row>
    <row r="127" spans="1:83" x14ac:dyDescent="0.25">
      <c r="A127" s="6">
        <v>86</v>
      </c>
      <c r="B127" s="7" t="b">
        <v>1</v>
      </c>
      <c r="U127" s="9"/>
      <c r="V127" s="9"/>
      <c r="W127" s="10"/>
      <c r="X127" s="17"/>
      <c r="Y127" s="17"/>
      <c r="Z127" s="17"/>
      <c r="AA127" s="17"/>
      <c r="AB127" s="17"/>
      <c r="AC127" s="17"/>
      <c r="AD127" s="17"/>
      <c r="AE127" s="17"/>
      <c r="AG127" s="9"/>
      <c r="AH127" s="9"/>
      <c r="AI127" s="10"/>
      <c r="AJ127" s="17"/>
      <c r="AK127" s="17"/>
      <c r="AL127" s="17"/>
      <c r="AM127" s="17"/>
      <c r="AN127" s="17"/>
      <c r="AO127" s="17"/>
      <c r="AP127" s="17"/>
      <c r="AQ127" s="17"/>
      <c r="AS127" s="9"/>
      <c r="AT127" s="9"/>
      <c r="AU127" s="10"/>
      <c r="AV127" s="17"/>
      <c r="AW127" s="17"/>
      <c r="AX127" s="17"/>
      <c r="AY127" s="17"/>
      <c r="AZ127" s="17"/>
      <c r="BA127" s="17"/>
      <c r="BB127" s="17"/>
      <c r="BC127" s="17"/>
      <c r="BE127" s="17">
        <v>4.1837431693989069E-2</v>
      </c>
      <c r="BF127" s="9">
        <v>50</v>
      </c>
      <c r="BG127" s="9">
        <v>52.751017228126045</v>
      </c>
      <c r="BH127" s="9">
        <v>53.125979329386929</v>
      </c>
      <c r="BI127" s="9">
        <v>2.9585226626474119</v>
      </c>
      <c r="BJ127" s="9">
        <f ca="1"/>
        <v>51.732095380346244</v>
      </c>
      <c r="BK127" s="9">
        <f ca="1"/>
        <v>53.026037475924085</v>
      </c>
      <c r="BL127" s="9">
        <v>45.258161226963161</v>
      </c>
      <c r="BM127" s="9">
        <f ca="1"/>
        <v>51.157970370326659</v>
      </c>
      <c r="BN127" s="9">
        <v>51.57299172966772</v>
      </c>
      <c r="BP127" s="9"/>
      <c r="BQ127" s="40"/>
      <c r="BR127" s="9"/>
      <c r="BS127" s="40"/>
      <c r="BU127" s="9"/>
      <c r="BV127" s="40"/>
      <c r="BW127" s="9"/>
      <c r="BX127" s="40"/>
      <c r="BZ127" s="9">
        <v>2.7538461538461538</v>
      </c>
      <c r="CA127" s="9">
        <v>19.353846153846153</v>
      </c>
      <c r="CB127" s="40">
        <v>51809.394710406908</v>
      </c>
      <c r="CC127" s="9">
        <f ca="1"/>
        <v>2.9134615384615374</v>
      </c>
      <c r="CD127" s="9">
        <f ca="1"/>
        <v>2.4665384615384616</v>
      </c>
      <c r="CE127" s="40">
        <f ca="1"/>
        <v>10931.048743021485</v>
      </c>
    </row>
    <row r="128" spans="1:83" x14ac:dyDescent="0.25">
      <c r="A128" s="6">
        <v>83</v>
      </c>
      <c r="B128" s="7" t="b">
        <v>1</v>
      </c>
      <c r="U128" s="9"/>
      <c r="V128" s="9"/>
      <c r="W128" s="10"/>
      <c r="X128" s="17"/>
      <c r="Y128" s="17"/>
      <c r="Z128" s="17"/>
      <c r="AA128" s="17"/>
      <c r="AB128" s="17"/>
      <c r="AC128" s="17"/>
      <c r="AD128" s="17"/>
      <c r="AE128" s="17"/>
      <c r="AG128" s="9"/>
      <c r="AH128" s="9"/>
      <c r="AI128" s="10"/>
      <c r="AJ128" s="17"/>
      <c r="AK128" s="17"/>
      <c r="AL128" s="17"/>
      <c r="AM128" s="17"/>
      <c r="AN128" s="17"/>
      <c r="AO128" s="17"/>
      <c r="AP128" s="17"/>
      <c r="AQ128" s="17"/>
      <c r="AS128" s="9"/>
      <c r="AT128" s="9"/>
      <c r="AU128" s="10"/>
      <c r="AV128" s="17"/>
      <c r="AW128" s="17"/>
      <c r="AX128" s="17"/>
      <c r="AY128" s="17"/>
      <c r="AZ128" s="17"/>
      <c r="BA128" s="17"/>
      <c r="BB128" s="17"/>
      <c r="BC128" s="17"/>
      <c r="BE128" s="17">
        <v>4.2178961748633878E-2</v>
      </c>
      <c r="BF128" s="9">
        <v>50</v>
      </c>
      <c r="BG128" s="9">
        <v>52.787292805396547</v>
      </c>
      <c r="BH128" s="9">
        <v>53.15574576629313</v>
      </c>
      <c r="BI128" s="9">
        <v>2.9832017829423028</v>
      </c>
      <c r="BJ128" s="9">
        <f ca="1"/>
        <v>51.779452320524911</v>
      </c>
      <c r="BK128" s="9">
        <f ca="1"/>
        <v>53.057676345208371</v>
      </c>
      <c r="BL128" s="9">
        <v>45.294865497953815</v>
      </c>
      <c r="BM128" s="9">
        <f ca="1"/>
        <v>51.193889776885186</v>
      </c>
      <c r="BN128" s="9">
        <v>51.609441238908545</v>
      </c>
      <c r="BP128" s="9"/>
      <c r="BQ128" s="40"/>
      <c r="BR128" s="9"/>
      <c r="BS128" s="40"/>
      <c r="BU128" s="9"/>
      <c r="BV128" s="40"/>
      <c r="BW128" s="9"/>
      <c r="BX128" s="40"/>
      <c r="BZ128" s="9">
        <v>2.7538461538461538</v>
      </c>
      <c r="CA128" s="9">
        <v>20.630769230769229</v>
      </c>
      <c r="CB128" s="40">
        <v>55512.286297845596</v>
      </c>
      <c r="CC128" s="9">
        <f ca="1"/>
        <v>2.9134615384615374</v>
      </c>
      <c r="CD128" s="9">
        <f ca="1"/>
        <v>2.5303846153846159</v>
      </c>
      <c r="CE128" s="40">
        <f ca="1"/>
        <v>10974.333444669928</v>
      </c>
    </row>
    <row r="129" spans="1:83" x14ac:dyDescent="0.25">
      <c r="A129" s="6">
        <v>79.900000000000006</v>
      </c>
      <c r="B129" s="7" t="b">
        <v>1</v>
      </c>
      <c r="U129" s="9"/>
      <c r="V129" s="9"/>
      <c r="W129" s="10"/>
      <c r="X129" s="17"/>
      <c r="Y129" s="17"/>
      <c r="Z129" s="17"/>
      <c r="AA129" s="17"/>
      <c r="AB129" s="17"/>
      <c r="AC129" s="17"/>
      <c r="AD129" s="17"/>
      <c r="AE129" s="17"/>
      <c r="AG129" s="9"/>
      <c r="AH129" s="9"/>
      <c r="AI129" s="10"/>
      <c r="AJ129" s="17"/>
      <c r="AK129" s="17"/>
      <c r="AL129" s="17"/>
      <c r="AM129" s="17"/>
      <c r="AN129" s="17"/>
      <c r="AO129" s="17"/>
      <c r="AP129" s="17"/>
      <c r="AQ129" s="17"/>
      <c r="AS129" s="9"/>
      <c r="AT129" s="9"/>
      <c r="AU129" s="10"/>
      <c r="AV129" s="17"/>
      <c r="AW129" s="17"/>
      <c r="AX129" s="17"/>
      <c r="AY129" s="17"/>
      <c r="AZ129" s="17"/>
      <c r="BA129" s="17"/>
      <c r="BB129" s="17"/>
      <c r="BC129" s="17"/>
      <c r="BE129" s="17">
        <v>4.2520491803278687E-2</v>
      </c>
      <c r="BF129" s="9">
        <v>50</v>
      </c>
      <c r="BG129" s="9">
        <v>52.823331464251837</v>
      </c>
      <c r="BH129" s="9">
        <v>53.18533431150361</v>
      </c>
      <c r="BI129" s="9">
        <v>3.0078897046354882</v>
      </c>
      <c r="BJ129" s="9">
        <f ca="1"/>
        <v>51.826478621840742</v>
      </c>
      <c r="BK129" s="9">
        <f ca="1"/>
        <v>53.089121317903526</v>
      </c>
      <c r="BL129" s="9">
        <v>45.331421467040194</v>
      </c>
      <c r="BM129" s="9">
        <f ca="1"/>
        <v>51.229616850328327</v>
      </c>
      <c r="BN129" s="9">
        <v>51.645694188164441</v>
      </c>
      <c r="BP129" s="9"/>
      <c r="BQ129" s="40"/>
      <c r="BR129" s="9"/>
      <c r="BS129" s="40"/>
      <c r="BU129" s="9"/>
      <c r="BV129" s="40"/>
      <c r="BW129" s="9"/>
      <c r="BX129" s="40"/>
      <c r="BZ129" s="9">
        <v>2.7538461538461538</v>
      </c>
      <c r="CA129" s="9">
        <v>21.907692307692304</v>
      </c>
      <c r="CB129" s="40">
        <v>59243.751977528431</v>
      </c>
      <c r="CC129" s="9">
        <f ca="1"/>
        <v>2.9134615384615374</v>
      </c>
      <c r="CD129" s="9">
        <f ca="1"/>
        <v>2.5942307692307693</v>
      </c>
      <c r="CE129" s="40">
        <f ca="1"/>
        <v>11020.981074677635</v>
      </c>
    </row>
    <row r="130" spans="1:83" x14ac:dyDescent="0.25">
      <c r="A130" s="6">
        <v>79.900000000000006</v>
      </c>
      <c r="B130" s="7" t="b">
        <v>1</v>
      </c>
      <c r="U130" s="9"/>
      <c r="V130" s="9"/>
      <c r="W130" s="10"/>
      <c r="X130" s="17"/>
      <c r="Y130" s="17"/>
      <c r="Z130" s="17"/>
      <c r="AA130" s="17"/>
      <c r="AB130" s="17"/>
      <c r="AC130" s="17"/>
      <c r="AD130" s="17"/>
      <c r="AE130" s="17"/>
      <c r="AG130" s="9"/>
      <c r="AH130" s="9"/>
      <c r="AI130" s="10"/>
      <c r="AJ130" s="17"/>
      <c r="AK130" s="17"/>
      <c r="AL130" s="17"/>
      <c r="AM130" s="17"/>
      <c r="AN130" s="17"/>
      <c r="AO130" s="17"/>
      <c r="AP130" s="17"/>
      <c r="AQ130" s="17"/>
      <c r="AS130" s="9"/>
      <c r="AT130" s="9"/>
      <c r="AU130" s="10"/>
      <c r="AV130" s="17"/>
      <c r="AW130" s="17"/>
      <c r="AX130" s="17"/>
      <c r="AY130" s="17"/>
      <c r="AZ130" s="17"/>
      <c r="BA130" s="17"/>
      <c r="BB130" s="17"/>
      <c r="BC130" s="17"/>
      <c r="BE130" s="17">
        <v>4.2862021857923496E-2</v>
      </c>
      <c r="BF130" s="9">
        <v>50</v>
      </c>
      <c r="BG130" s="9">
        <v>52.859136788670185</v>
      </c>
      <c r="BH130" s="9">
        <v>53.214747594420707</v>
      </c>
      <c r="BI130" s="9">
        <v>3.0325864340069613</v>
      </c>
      <c r="BJ130" s="9">
        <f ca="1"/>
        <v>51.87317929931119</v>
      </c>
      <c r="BK130" s="9">
        <f ca="1"/>
        <v>53.120375274710923</v>
      </c>
      <c r="BL130" s="9">
        <v>45.367830917447556</v>
      </c>
      <c r="BM130" s="9">
        <f ca="1"/>
        <v>51.265154232374002</v>
      </c>
      <c r="BN130" s="9">
        <v>51.681753281745102</v>
      </c>
      <c r="BP130" s="9"/>
      <c r="BQ130" s="40"/>
      <c r="BR130" s="9"/>
      <c r="BS130" s="40"/>
      <c r="BU130" s="9"/>
      <c r="BV130" s="40"/>
      <c r="BW130" s="9"/>
      <c r="BX130" s="40"/>
      <c r="BZ130" s="9">
        <v>2.7538461538461538</v>
      </c>
      <c r="CA130" s="9">
        <v>23.184615384615384</v>
      </c>
      <c r="CB130" s="40">
        <v>63000.663863022579</v>
      </c>
      <c r="CC130" s="9">
        <f ca="1"/>
        <v>2.9134615384615374</v>
      </c>
      <c r="CD130" s="9">
        <f ca="1"/>
        <v>2.6580769230769237</v>
      </c>
      <c r="CE130" s="40">
        <f ca="1"/>
        <v>11070.852191450853</v>
      </c>
    </row>
    <row r="131" spans="1:83" x14ac:dyDescent="0.25">
      <c r="A131" s="6">
        <v>79.5</v>
      </c>
      <c r="B131" s="7" t="b">
        <v>1</v>
      </c>
      <c r="U131" s="9"/>
      <c r="V131" s="9"/>
      <c r="W131" s="10"/>
      <c r="X131" s="17"/>
      <c r="Y131" s="17"/>
      <c r="Z131" s="17"/>
      <c r="AA131" s="17"/>
      <c r="AB131" s="17"/>
      <c r="AC131" s="17"/>
      <c r="AD131" s="17"/>
      <c r="AE131" s="17"/>
      <c r="AG131" s="9"/>
      <c r="AH131" s="9"/>
      <c r="AI131" s="10"/>
      <c r="AJ131" s="17"/>
      <c r="AK131" s="17"/>
      <c r="AL131" s="17"/>
      <c r="AM131" s="17"/>
      <c r="AN131" s="17"/>
      <c r="AO131" s="17"/>
      <c r="AP131" s="17"/>
      <c r="AQ131" s="17"/>
      <c r="AS131" s="9"/>
      <c r="AT131" s="9"/>
      <c r="AU131" s="10"/>
      <c r="AV131" s="17"/>
      <c r="AW131" s="17"/>
      <c r="AX131" s="17"/>
      <c r="AY131" s="17"/>
      <c r="AZ131" s="17"/>
      <c r="BA131" s="17"/>
      <c r="BB131" s="17"/>
      <c r="BC131" s="17"/>
      <c r="BE131" s="17">
        <v>4.3203551912568305E-2</v>
      </c>
      <c r="BF131" s="9">
        <v>50</v>
      </c>
      <c r="BG131" s="9">
        <v>52.894712280311154</v>
      </c>
      <c r="BH131" s="9">
        <v>53.243988185021024</v>
      </c>
      <c r="BI131" s="9">
        <v>3.057291977343414</v>
      </c>
      <c r="BJ131" s="9">
        <f ca="1"/>
        <v>51.919559252836542</v>
      </c>
      <c r="BK131" s="9">
        <f ca="1"/>
        <v>53.151441030984643</v>
      </c>
      <c r="BL131" s="9">
        <v>45.404095596948366</v>
      </c>
      <c r="BM131" s="9">
        <f ca="1"/>
        <v>51.300504507814793</v>
      </c>
      <c r="BN131" s="9">
        <v>51.717621165618468</v>
      </c>
      <c r="BP131" s="9"/>
      <c r="BQ131" s="40"/>
      <c r="BR131" s="9"/>
      <c r="BS131" s="40"/>
      <c r="BU131" s="9"/>
      <c r="BV131" s="40"/>
      <c r="BW131" s="9"/>
      <c r="BX131" s="40"/>
      <c r="BZ131" s="9">
        <v>2.7538461538461538</v>
      </c>
      <c r="CA131" s="9">
        <v>24.46153846153846</v>
      </c>
      <c r="CB131" s="40">
        <v>66780.381558009874</v>
      </c>
      <c r="CC131" s="9">
        <f ca="1"/>
        <v>2.9134615384615374</v>
      </c>
      <c r="CD131" s="9">
        <f ca="1"/>
        <v>2.7219230769230771</v>
      </c>
      <c r="CE131" s="40">
        <f ca="1"/>
        <v>11123.816180571732</v>
      </c>
    </row>
    <row r="132" spans="1:83" x14ac:dyDescent="0.25">
      <c r="A132" s="6">
        <v>81.5</v>
      </c>
      <c r="B132" s="7" t="b">
        <v>1</v>
      </c>
      <c r="U132" s="9"/>
      <c r="V132" s="9"/>
      <c r="W132" s="10"/>
      <c r="X132" s="17"/>
      <c r="Y132" s="17"/>
      <c r="Z132" s="17"/>
      <c r="AA132" s="17"/>
      <c r="AB132" s="17"/>
      <c r="AC132" s="17"/>
      <c r="AD132" s="17"/>
      <c r="AE132" s="17"/>
      <c r="AG132" s="9"/>
      <c r="AH132" s="9"/>
      <c r="AI132" s="10"/>
      <c r="AJ132" s="17"/>
      <c r="AK132" s="17"/>
      <c r="AL132" s="17"/>
      <c r="AM132" s="17"/>
      <c r="AN132" s="17"/>
      <c r="AO132" s="17"/>
      <c r="AP132" s="17"/>
      <c r="AQ132" s="17"/>
      <c r="AS132" s="9"/>
      <c r="AT132" s="9"/>
      <c r="AU132" s="10"/>
      <c r="AV132" s="17"/>
      <c r="AW132" s="17"/>
      <c r="AX132" s="17"/>
      <c r="AY132" s="17"/>
      <c r="AZ132" s="17"/>
      <c r="BA132" s="17"/>
      <c r="BB132" s="17"/>
      <c r="BC132" s="17"/>
      <c r="BE132" s="17">
        <v>4.3545081967213115E-2</v>
      </c>
      <c r="BF132" s="9">
        <v>51</v>
      </c>
      <c r="BG132" s="9">
        <v>52.930061361043741</v>
      </c>
      <c r="BH132" s="9">
        <v>53.273058595659464</v>
      </c>
      <c r="BI132" s="9">
        <v>3.0820063409382961</v>
      </c>
      <c r="BJ132" s="9">
        <f ca="1"/>
        <v>51.965623270728301</v>
      </c>
      <c r="BK132" s="9">
        <f ca="1"/>
        <v>53.18232133872047</v>
      </c>
      <c r="BL132" s="9">
        <v>45.440217218841319</v>
      </c>
      <c r="BM132" s="9">
        <f ca="1"/>
        <v>51.335670206184616</v>
      </c>
      <c r="BN132" s="9">
        <v>51.75330042912033</v>
      </c>
      <c r="BP132" s="9"/>
      <c r="BQ132" s="40"/>
      <c r="BR132" s="9"/>
      <c r="BS132" s="40"/>
      <c r="BU132" s="9"/>
      <c r="BV132" s="40"/>
      <c r="BW132" s="9"/>
      <c r="BX132" s="40"/>
      <c r="BZ132" s="9">
        <v>2.7538461538461538</v>
      </c>
      <c r="CA132" s="9">
        <v>25.738461538461539</v>
      </c>
      <c r="CB132" s="40">
        <v>70580.65575935629</v>
      </c>
      <c r="CC132" s="9">
        <f ca="1"/>
        <v>2.9134615384615374</v>
      </c>
      <c r="CD132" s="9">
        <f ca="1"/>
        <v>2.785769230769231</v>
      </c>
      <c r="CE132" s="40">
        <f ca="1"/>
        <v>11179.750503198185</v>
      </c>
    </row>
    <row r="133" spans="1:83" x14ac:dyDescent="0.25">
      <c r="A133" s="6">
        <v>81.400000000000006</v>
      </c>
      <c r="B133" s="7" t="b">
        <v>1</v>
      </c>
      <c r="U133" s="9"/>
      <c r="V133" s="9"/>
      <c r="W133" s="10"/>
      <c r="X133" s="17"/>
      <c r="Y133" s="17"/>
      <c r="Z133" s="17"/>
      <c r="AA133" s="17"/>
      <c r="AB133" s="17"/>
      <c r="AC133" s="17"/>
      <c r="AD133" s="17"/>
      <c r="AE133" s="17"/>
      <c r="AG133" s="9"/>
      <c r="AH133" s="9"/>
      <c r="AI133" s="10"/>
      <c r="AJ133" s="17"/>
      <c r="AK133" s="17"/>
      <c r="AL133" s="17"/>
      <c r="AM133" s="17"/>
      <c r="AN133" s="17"/>
      <c r="AO133" s="17"/>
      <c r="AP133" s="17"/>
      <c r="AQ133" s="17"/>
      <c r="AS133" s="9"/>
      <c r="AT133" s="9"/>
      <c r="AU133" s="10"/>
      <c r="AV133" s="17"/>
      <c r="AW133" s="17"/>
      <c r="AX133" s="17"/>
      <c r="AY133" s="17"/>
      <c r="AZ133" s="17"/>
      <c r="BA133" s="17"/>
      <c r="BB133" s="17"/>
      <c r="BC133" s="17"/>
      <c r="BE133" s="17">
        <v>4.3886612021857924E-2</v>
      </c>
      <c r="BF133" s="9">
        <v>51</v>
      </c>
      <c r="BG133" s="9">
        <v>52.965187375377695</v>
      </c>
      <c r="BH133" s="9">
        <v>53.301961282804683</v>
      </c>
      <c r="BI133" s="9">
        <v>3.1067295310918004</v>
      </c>
      <c r="BJ133" s="9">
        <f ca="1"/>
        <v>52.011376033102586</v>
      </c>
      <c r="BK133" s="9">
        <f ca="1"/>
        <v>53.213018888469151</v>
      </c>
      <c r="BL133" s="9">
        <v>45.476197462895847</v>
      </c>
      <c r="BM133" s="9">
        <f ca="1"/>
        <v>51.370653803363965</v>
      </c>
      <c r="BN133" s="9">
        <v>51.788793606600748</v>
      </c>
      <c r="BP133" s="9"/>
      <c r="BQ133" s="40"/>
      <c r="BR133" s="9"/>
      <c r="BS133" s="40"/>
      <c r="BU133" s="9"/>
      <c r="BV133" s="40"/>
      <c r="BW133" s="9"/>
      <c r="BX133" s="40"/>
      <c r="BZ133" s="9">
        <v>2.7538461538461538</v>
      </c>
      <c r="CA133" s="9">
        <v>27.015384615384612</v>
      </c>
      <c r="CB133" s="40">
        <v>74399.554585619349</v>
      </c>
      <c r="CC133" s="9">
        <f ca="1"/>
        <v>2.9134615384615374</v>
      </c>
      <c r="CD133" s="9">
        <f ca="1"/>
        <v>2.8496153846153849</v>
      </c>
      <c r="CE133" s="40">
        <f ca="1"/>
        <v>11238.540024541862</v>
      </c>
    </row>
    <row r="134" spans="1:83" x14ac:dyDescent="0.25">
      <c r="A134" s="6">
        <v>81.099999999999994</v>
      </c>
      <c r="B134" s="7" t="b">
        <v>1</v>
      </c>
      <c r="U134" s="9"/>
      <c r="V134" s="9"/>
      <c r="W134" s="10"/>
      <c r="X134" s="17"/>
      <c r="Y134" s="17"/>
      <c r="Z134" s="17"/>
      <c r="AA134" s="17"/>
      <c r="AB134" s="17"/>
      <c r="AC134" s="17"/>
      <c r="AD134" s="17"/>
      <c r="AE134" s="17"/>
      <c r="AG134" s="9"/>
      <c r="AH134" s="9"/>
      <c r="AI134" s="10"/>
      <c r="AJ134" s="17"/>
      <c r="AK134" s="17"/>
      <c r="AL134" s="17"/>
      <c r="AM134" s="17"/>
      <c r="AN134" s="17"/>
      <c r="AO134" s="17"/>
      <c r="AP134" s="17"/>
      <c r="AQ134" s="17"/>
      <c r="AS134" s="9"/>
      <c r="AT134" s="9"/>
      <c r="AU134" s="10"/>
      <c r="AV134" s="17"/>
      <c r="AW134" s="17"/>
      <c r="AX134" s="17"/>
      <c r="AY134" s="17"/>
      <c r="AZ134" s="17"/>
      <c r="BA134" s="17"/>
      <c r="BB134" s="17"/>
      <c r="BC134" s="17"/>
      <c r="BE134" s="17">
        <v>4.4228142076502733E-2</v>
      </c>
      <c r="BF134" s="9">
        <v>51</v>
      </c>
      <c r="BG134" s="9">
        <v>53.000093592802372</v>
      </c>
      <c r="BH134" s="9">
        <v>53.330698648709181</v>
      </c>
      <c r="BI134" s="9">
        <v>3.1314615541108481</v>
      </c>
      <c r="BJ134" s="9">
        <f ca="1"/>
        <v>52.056822115144833</v>
      </c>
      <c r="BK134" s="9">
        <f ca="1"/>
        <v>53.243536311177351</v>
      </c>
      <c r="BL134" s="9">
        <v>45.512037976263642</v>
      </c>
      <c r="BM134" s="9">
        <f ca="1"/>
        <v>51.405457723126268</v>
      </c>
      <c r="BN134" s="9">
        <v>51.824103179010244</v>
      </c>
      <c r="BP134" s="9"/>
      <c r="BQ134" s="40"/>
      <c r="BR134" s="9"/>
      <c r="BS134" s="40"/>
      <c r="BU134" s="9"/>
      <c r="BV134" s="40"/>
      <c r="BW134" s="9"/>
      <c r="BX134" s="40"/>
      <c r="BZ134" s="9">
        <v>2.7538461538461538</v>
      </c>
      <c r="CA134" s="9">
        <v>28.292307692307688</v>
      </c>
      <c r="CB134" s="40">
        <v>78235.406486384556</v>
      </c>
      <c r="CC134" s="9">
        <f ca="1"/>
        <v>2.9134615384615374</v>
      </c>
      <c r="CD134" s="9">
        <f ca="1"/>
        <v>2.9134615384615383</v>
      </c>
      <c r="CE134" s="40">
        <f ca="1"/>
        <v>11300.076412237035</v>
      </c>
    </row>
    <row r="135" spans="1:83" x14ac:dyDescent="0.25">
      <c r="A135" s="6">
        <v>88</v>
      </c>
      <c r="B135" s="7" t="b">
        <v>1</v>
      </c>
      <c r="U135" s="9"/>
      <c r="V135" s="9"/>
      <c r="W135" s="10"/>
      <c r="X135" s="17"/>
      <c r="Y135" s="17"/>
      <c r="Z135" s="17"/>
      <c r="AA135" s="17"/>
      <c r="AB135" s="17"/>
      <c r="AC135" s="17"/>
      <c r="AD135" s="17"/>
      <c r="AE135" s="17"/>
      <c r="AG135" s="9"/>
      <c r="AH135" s="9"/>
      <c r="AI135" s="10"/>
      <c r="AJ135" s="17"/>
      <c r="AK135" s="17"/>
      <c r="AL135" s="17"/>
      <c r="AM135" s="17"/>
      <c r="AN135" s="17"/>
      <c r="AO135" s="17"/>
      <c r="AP135" s="17"/>
      <c r="AQ135" s="17"/>
      <c r="AS135" s="9"/>
      <c r="AT135" s="9"/>
      <c r="AU135" s="10"/>
      <c r="AV135" s="17"/>
      <c r="AW135" s="17"/>
      <c r="AX135" s="17"/>
      <c r="AY135" s="17"/>
      <c r="AZ135" s="17"/>
      <c r="BA135" s="17"/>
      <c r="BB135" s="17"/>
      <c r="BC135" s="17"/>
      <c r="BE135" s="17">
        <v>4.4569672131147542E-2</v>
      </c>
      <c r="BF135" s="9">
        <v>51</v>
      </c>
      <c r="BG135" s="9">
        <v>53.034783210037332</v>
      </c>
      <c r="BH135" s="9">
        <v>53.359273043017019</v>
      </c>
      <c r="BI135" s="9">
        <v>3.1562024163091484</v>
      </c>
      <c r="BJ135" s="9">
        <f ca="1"/>
        <v>52.101965990251735</v>
      </c>
      <c r="BK135" s="9">
        <f ca="1"/>
        <v>53.2738761799598</v>
      </c>
      <c r="BL135" s="9">
        <v>45.547740374358511</v>
      </c>
      <c r="BM135" s="9">
        <f ca="1"/>
        <v>51.440084338628274</v>
      </c>
      <c r="BN135" s="9">
        <v>51.859231575428367</v>
      </c>
      <c r="BP135" s="9"/>
      <c r="BQ135" s="40"/>
      <c r="BR135" s="9"/>
      <c r="BS135" s="40"/>
      <c r="BU135" s="9"/>
      <c r="BV135" s="40"/>
      <c r="BW135" s="9"/>
      <c r="BX135" s="40"/>
      <c r="BZ135" s="9">
        <v>2.7538461538461538</v>
      </c>
      <c r="CA135" s="9">
        <v>29.569230769230764</v>
      </c>
      <c r="CB135" s="40">
        <v>82086.755443950868</v>
      </c>
      <c r="CC135" s="9">
        <f ca="1"/>
        <v>2.9134615384615374</v>
      </c>
      <c r="CD135" s="9">
        <f ca="1"/>
        <v>2.9773076923076927</v>
      </c>
      <c r="CE135" s="40">
        <f ca="1"/>
        <v>11364.257595911249</v>
      </c>
    </row>
    <row r="136" spans="1:83" x14ac:dyDescent="0.25">
      <c r="A136" s="6">
        <v>88</v>
      </c>
      <c r="B136" s="7" t="b">
        <v>1</v>
      </c>
      <c r="U136" s="9"/>
      <c r="V136" s="9"/>
      <c r="W136" s="10"/>
      <c r="X136" s="17"/>
      <c r="Y136" s="17"/>
      <c r="Z136" s="17"/>
      <c r="AA136" s="17"/>
      <c r="AB136" s="17"/>
      <c r="AC136" s="17"/>
      <c r="AD136" s="17"/>
      <c r="AE136" s="17"/>
      <c r="AG136" s="9"/>
      <c r="AH136" s="9"/>
      <c r="AI136" s="10"/>
      <c r="AJ136" s="17"/>
      <c r="AK136" s="17"/>
      <c r="AL136" s="17"/>
      <c r="AM136" s="17"/>
      <c r="AN136" s="17"/>
      <c r="AO136" s="17"/>
      <c r="AP136" s="17"/>
      <c r="AQ136" s="17"/>
      <c r="AS136" s="9"/>
      <c r="AT136" s="9"/>
      <c r="AU136" s="10"/>
      <c r="AV136" s="17"/>
      <c r="AW136" s="17"/>
      <c r="AX136" s="17"/>
      <c r="AY136" s="17"/>
      <c r="AZ136" s="17"/>
      <c r="BA136" s="17"/>
      <c r="BB136" s="17"/>
      <c r="BC136" s="17"/>
      <c r="BE136" s="17">
        <v>4.4911202185792351E-2</v>
      </c>
      <c r="BF136" s="9">
        <v>51</v>
      </c>
      <c r="BG136" s="9">
        <v>53.06925935319876</v>
      </c>
      <c r="BH136" s="9">
        <v>53.387686764311795</v>
      </c>
      <c r="BI136" s="9">
        <v>3.1809521240071787</v>
      </c>
      <c r="BJ136" s="9">
        <f ca="1"/>
        <v>52.146812033055703</v>
      </c>
      <c r="BK136" s="9">
        <f ca="1"/>
        <v>53.304041011805431</v>
      </c>
      <c r="BL136" s="9">
        <v>45.58330624170604</v>
      </c>
      <c r="BM136" s="9">
        <f ca="1"/>
        <v>51.474535973846614</v>
      </c>
      <c r="BN136" s="9">
        <v>51.894181174537067</v>
      </c>
      <c r="BP136" s="9"/>
      <c r="BQ136" s="40"/>
      <c r="BR136" s="9"/>
      <c r="BS136" s="40"/>
      <c r="BU136" s="9"/>
      <c r="BV136" s="40"/>
      <c r="BW136" s="9"/>
      <c r="BX136" s="40"/>
      <c r="BZ136" s="9">
        <v>2.7538461538461538</v>
      </c>
      <c r="CA136" s="9">
        <v>30.84615384615384</v>
      </c>
      <c r="CB136" s="40">
        <v>85952.325420303998</v>
      </c>
      <c r="CC136" s="9">
        <f ca="1"/>
        <v>2.9134615384615374</v>
      </c>
      <c r="CD136" s="9">
        <f ca="1"/>
        <v>3.0411538461538461</v>
      </c>
      <c r="CE136" s="40">
        <f ca="1"/>
        <v>11430.987280517489</v>
      </c>
    </row>
    <row r="137" spans="1:83" x14ac:dyDescent="0.25">
      <c r="A137" s="6">
        <v>84</v>
      </c>
      <c r="B137" s="7" t="b">
        <v>1</v>
      </c>
      <c r="U137" s="9"/>
      <c r="V137" s="9"/>
      <c r="W137" s="10"/>
      <c r="X137" s="17"/>
      <c r="Y137" s="17"/>
      <c r="Z137" s="17"/>
      <c r="AA137" s="17"/>
      <c r="AB137" s="17"/>
      <c r="AC137" s="17"/>
      <c r="AD137" s="17"/>
      <c r="AE137" s="17"/>
      <c r="AG137" s="9"/>
      <c r="AH137" s="9"/>
      <c r="AI137" s="10"/>
      <c r="AJ137" s="17"/>
      <c r="AK137" s="17"/>
      <c r="AL137" s="17"/>
      <c r="AM137" s="17"/>
      <c r="AN137" s="17"/>
      <c r="AO137" s="17"/>
      <c r="AP137" s="17"/>
      <c r="AQ137" s="17"/>
      <c r="AS137" s="9"/>
      <c r="AT137" s="9"/>
      <c r="AU137" s="10"/>
      <c r="AV137" s="17"/>
      <c r="AW137" s="17"/>
      <c r="AX137" s="17"/>
      <c r="AY137" s="17"/>
      <c r="AZ137" s="17"/>
      <c r="BA137" s="17"/>
      <c r="BB137" s="17"/>
      <c r="BC137" s="17"/>
      <c r="BE137" s="17">
        <v>4.525273224043716E-2</v>
      </c>
      <c r="BF137" s="9">
        <v>51</v>
      </c>
      <c r="BG137" s="9">
        <v>53.103525079885259</v>
      </c>
      <c r="BH137" s="9">
        <v>53.415942061607595</v>
      </c>
      <c r="BI137" s="9">
        <v>3.2057106835321774</v>
      </c>
      <c r="BJ137" s="9">
        <f ca="1"/>
        <v>52.191364522337274</v>
      </c>
      <c r="BK137" s="9">
        <f ca="1"/>
        <v>53.334033269220605</v>
      </c>
      <c r="BL137" s="9">
        <v>45.618737132764132</v>
      </c>
      <c r="BM137" s="9">
        <f ca="1"/>
        <v>51.508814904963046</v>
      </c>
      <c r="BN137" s="9">
        <v>51.928954306041469</v>
      </c>
      <c r="BP137" s="9"/>
      <c r="BQ137" s="40"/>
      <c r="BR137" s="9"/>
      <c r="BS137" s="40"/>
      <c r="BU137" s="9"/>
      <c r="BV137" s="40"/>
      <c r="BW137" s="9"/>
      <c r="BX137" s="40"/>
      <c r="BZ137" s="9">
        <v>2.7538461538461538</v>
      </c>
      <c r="CA137" s="9">
        <v>32.123076923076923</v>
      </c>
      <c r="CB137" s="40">
        <v>89830.991849112906</v>
      </c>
      <c r="CC137" s="9">
        <f ca="1"/>
        <v>2.9134615384615374</v>
      </c>
      <c r="CD137" s="9">
        <f ca="1"/>
        <v>3.1050000000000004</v>
      </c>
      <c r="CE137" s="40">
        <f ca="1"/>
        <v>11500.1745070342</v>
      </c>
    </row>
    <row r="138" spans="1:83" x14ac:dyDescent="0.25">
      <c r="A138" s="6">
        <v>82</v>
      </c>
      <c r="B138" s="7" t="b">
        <v>1</v>
      </c>
      <c r="U138" s="9"/>
      <c r="V138" s="9"/>
      <c r="W138" s="10"/>
      <c r="X138" s="17"/>
      <c r="Y138" s="17"/>
      <c r="Z138" s="17"/>
      <c r="AA138" s="17"/>
      <c r="AB138" s="17"/>
      <c r="AC138" s="17"/>
      <c r="AD138" s="17"/>
      <c r="AE138" s="17"/>
      <c r="AG138" s="9"/>
      <c r="AH138" s="9"/>
      <c r="AI138" s="10"/>
      <c r="AJ138" s="17"/>
      <c r="AK138" s="17"/>
      <c r="AL138" s="17"/>
      <c r="AM138" s="17"/>
      <c r="AN138" s="17"/>
      <c r="AO138" s="17"/>
      <c r="AP138" s="17"/>
      <c r="AQ138" s="17"/>
      <c r="AS138" s="9"/>
      <c r="AT138" s="9"/>
      <c r="AU138" s="10"/>
      <c r="AV138" s="17"/>
      <c r="AW138" s="17"/>
      <c r="AX138" s="17"/>
      <c r="AY138" s="17"/>
      <c r="AZ138" s="17"/>
      <c r="BA138" s="17"/>
      <c r="BB138" s="17"/>
      <c r="BC138" s="17"/>
      <c r="BE138" s="17">
        <v>4.5594262295081969E-2</v>
      </c>
      <c r="BF138" s="9">
        <v>51</v>
      </c>
      <c r="BG138" s="9">
        <v>53.137583381186914</v>
      </c>
      <c r="BH138" s="9">
        <v>53.444041135785746</v>
      </c>
      <c r="BI138" s="9">
        <v>3.2304781012182051</v>
      </c>
      <c r="BJ138" s="9">
        <f ca="1"/>
        <v>52.235627643830426</v>
      </c>
      <c r="BK138" s="9">
        <f ca="1"/>
        <v>53.363855361812263</v>
      </c>
      <c r="BL138" s="9">
        <v>45.654034572715794</v>
      </c>
      <c r="BM138" s="9">
        <f ca="1"/>
        <v>51.542923361700502</v>
      </c>
      <c r="BN138" s="9">
        <v>51.963553252040057</v>
      </c>
      <c r="BP138" s="9"/>
      <c r="BQ138" s="40"/>
      <c r="BR138" s="9"/>
      <c r="BS138" s="40"/>
      <c r="BU138" s="9"/>
      <c r="BV138" s="40"/>
      <c r="BW138" s="9"/>
      <c r="BX138" s="40"/>
      <c r="BZ138" s="9">
        <v>2.7538461538461538</v>
      </c>
      <c r="CA138" s="9">
        <v>33.4</v>
      </c>
      <c r="CB138" s="40">
        <v>93721.75856043004</v>
      </c>
      <c r="CC138" s="9">
        <f ca="1"/>
        <v>2.9134615384615374</v>
      </c>
      <c r="CD138" s="9">
        <f ca="1"/>
        <v>3.1688461538461539</v>
      </c>
      <c r="CE138" s="40">
        <f ca="1"/>
        <v>11571.733255019486</v>
      </c>
    </row>
    <row r="139" spans="1:83" x14ac:dyDescent="0.25">
      <c r="A139" s="6">
        <v>84</v>
      </c>
      <c r="B139" s="7" t="b">
        <v>1</v>
      </c>
      <c r="U139" s="9"/>
      <c r="V139" s="9"/>
      <c r="W139" s="10"/>
      <c r="X139" s="17"/>
      <c r="Y139" s="17"/>
      <c r="Z139" s="17"/>
      <c r="AA139" s="17"/>
      <c r="AB139" s="17"/>
      <c r="AC139" s="17"/>
      <c r="AD139" s="17"/>
      <c r="AE139" s="17"/>
      <c r="AG139" s="9"/>
      <c r="AH139" s="9"/>
      <c r="AI139" s="10"/>
      <c r="AJ139" s="17"/>
      <c r="AK139" s="17"/>
      <c r="AL139" s="17"/>
      <c r="AM139" s="17"/>
      <c r="AN139" s="17"/>
      <c r="AO139" s="17"/>
      <c r="AP139" s="17"/>
      <c r="AQ139" s="17"/>
      <c r="AS139" s="9"/>
      <c r="AT139" s="9"/>
      <c r="AU139" s="10"/>
      <c r="AV139" s="17"/>
      <c r="AW139" s="17"/>
      <c r="AX139" s="17"/>
      <c r="AY139" s="17"/>
      <c r="AZ139" s="17"/>
      <c r="BA139" s="17"/>
      <c r="BB139" s="17"/>
      <c r="BC139" s="17"/>
      <c r="BE139" s="17">
        <v>4.5935792349726778E-2</v>
      </c>
      <c r="BF139" s="9">
        <v>51.1</v>
      </c>
      <c r="BG139" s="9">
        <v>53.171437183620661</v>
      </c>
      <c r="BH139" s="9">
        <v>53.471986140979077</v>
      </c>
      <c r="BI139" s="9">
        <v>3.2552543834060912</v>
      </c>
      <c r="BJ139" s="9">
        <f ca="1"/>
        <v>52.279605492925349</v>
      </c>
      <c r="BK139" s="9">
        <f ca="1"/>
        <v>53.393509647813424</v>
      </c>
      <c r="BL139" s="9">
        <v>45.689200058235251</v>
      </c>
      <c r="BM139" s="9">
        <f ca="1"/>
        <v>51.576863528612094</v>
      </c>
      <c r="BN139" s="9">
        <v>51.997980248346678</v>
      </c>
      <c r="BP139" s="9"/>
      <c r="BQ139" s="40"/>
      <c r="BR139" s="9"/>
      <c r="BS139" s="40"/>
      <c r="BU139" s="9"/>
      <c r="BV139" s="40"/>
      <c r="BW139" s="9"/>
      <c r="BX139" s="40"/>
      <c r="BZ139" s="9">
        <v>2.7538461538461538</v>
      </c>
      <c r="CA139" s="9">
        <v>34.676923076923075</v>
      </c>
      <c r="CB139" s="40">
        <v>97623.738940680094</v>
      </c>
      <c r="CC139" s="9">
        <f ca="1"/>
        <v>2.9134615384615374</v>
      </c>
      <c r="CD139" s="9">
        <f ca="1"/>
        <v>3.2326923076923082</v>
      </c>
      <c r="CE139" s="40">
        <f ca="1"/>
        <v>11645.582082249188</v>
      </c>
    </row>
    <row r="140" spans="1:83" x14ac:dyDescent="0.25">
      <c r="A140" s="6">
        <v>81</v>
      </c>
      <c r="B140" s="7" t="b">
        <v>1</v>
      </c>
      <c r="U140" s="9"/>
      <c r="V140" s="9"/>
      <c r="W140" s="10"/>
      <c r="X140" s="17"/>
      <c r="Y140" s="17"/>
      <c r="Z140" s="17"/>
      <c r="AA140" s="17"/>
      <c r="AB140" s="17"/>
      <c r="AC140" s="17"/>
      <c r="AD140" s="17"/>
      <c r="AE140" s="17"/>
      <c r="AG140" s="9"/>
      <c r="AH140" s="9"/>
      <c r="AI140" s="10"/>
      <c r="AJ140" s="17"/>
      <c r="AK140" s="17"/>
      <c r="AL140" s="17"/>
      <c r="AM140" s="17"/>
      <c r="AN140" s="17"/>
      <c r="AO140" s="17"/>
      <c r="AP140" s="17"/>
      <c r="AQ140" s="17"/>
      <c r="AS140" s="9"/>
      <c r="AT140" s="9"/>
      <c r="AU140" s="10"/>
      <c r="AV140" s="17"/>
      <c r="AW140" s="17"/>
      <c r="AX140" s="17"/>
      <c r="AY140" s="17"/>
      <c r="AZ140" s="17"/>
      <c r="BA140" s="17"/>
      <c r="BB140" s="17"/>
      <c r="BC140" s="17"/>
      <c r="BE140" s="17">
        <v>4.6277322404371588E-2</v>
      </c>
      <c r="BF140" s="9">
        <v>51.1</v>
      </c>
      <c r="BG140" s="9">
        <v>53.205089350995465</v>
      </c>
      <c r="BH140" s="9">
        <v>53.499779185906569</v>
      </c>
      <c r="BI140" s="9">
        <v>3.2800395364435007</v>
      </c>
      <c r="BJ140" s="9">
        <f ca="1"/>
        <v>52.323302077273418</v>
      </c>
      <c r="BK140" s="9">
        <f ca="1"/>
        <v>53.422998435553751</v>
      </c>
      <c r="BL140" s="9">
        <v>45.72423505822843</v>
      </c>
      <c r="BM140" s="9">
        <f ca="1"/>
        <v>51.610637546325066</v>
      </c>
      <c r="BN140" s="9">
        <v>52.032237485766196</v>
      </c>
      <c r="BP140" s="9"/>
      <c r="BQ140" s="40"/>
      <c r="BR140" s="9"/>
      <c r="BS140" s="40"/>
      <c r="BU140" s="9"/>
      <c r="BV140" s="40"/>
      <c r="BW140" s="9"/>
      <c r="BX140" s="40"/>
      <c r="BZ140" s="9">
        <v>2.7538461538461538</v>
      </c>
      <c r="CA140" s="9">
        <v>35.95384615384615</v>
      </c>
      <c r="CB140" s="40">
        <v>101536.14042767721</v>
      </c>
      <c r="CC140" s="9">
        <f ca="1"/>
        <v>2.9134615384615374</v>
      </c>
      <c r="CD140" s="9">
        <f ca="1"/>
        <v>3.2965384615384616</v>
      </c>
      <c r="CE140" s="40">
        <f ca="1"/>
        <v>11721.643797298086</v>
      </c>
    </row>
    <row r="141" spans="1:83" x14ac:dyDescent="0.25">
      <c r="A141" s="6">
        <v>79.8</v>
      </c>
      <c r="B141" s="7" t="b">
        <v>1</v>
      </c>
      <c r="U141" s="9"/>
      <c r="V141" s="9"/>
      <c r="W141" s="10"/>
      <c r="X141" s="17"/>
      <c r="Y141" s="17"/>
      <c r="Z141" s="17"/>
      <c r="AA141" s="17"/>
      <c r="AB141" s="17"/>
      <c r="AC141" s="17"/>
      <c r="AD141" s="17"/>
      <c r="AE141" s="17"/>
      <c r="AG141" s="9"/>
      <c r="AH141" s="9"/>
      <c r="AI141" s="10"/>
      <c r="AJ141" s="17"/>
      <c r="AK141" s="17"/>
      <c r="AL141" s="17"/>
      <c r="AM141" s="17"/>
      <c r="AN141" s="17"/>
      <c r="AO141" s="17"/>
      <c r="AP141" s="17"/>
      <c r="AQ141" s="17"/>
      <c r="AS141" s="9"/>
      <c r="AT141" s="9"/>
      <c r="AU141" s="10"/>
      <c r="AV141" s="17"/>
      <c r="AW141" s="17"/>
      <c r="AX141" s="17"/>
      <c r="AY141" s="17"/>
      <c r="AZ141" s="17"/>
      <c r="BA141" s="17"/>
      <c r="BB141" s="17"/>
      <c r="BC141" s="17"/>
      <c r="BE141" s="17">
        <v>4.6618852459016397E-2</v>
      </c>
      <c r="BF141" s="9">
        <v>51.1</v>
      </c>
      <c r="BG141" s="9">
        <v>53.238542686210209</v>
      </c>
      <c r="BH141" s="9">
        <v>53.527422335160409</v>
      </c>
      <c r="BI141" s="9">
        <v>3.3048335666849167</v>
      </c>
      <c r="BJ141" s="9">
        <f ca="1"/>
        <v>52.366721319298314</v>
      </c>
      <c r="BK141" s="9">
        <f ca="1"/>
        <v>53.452323984877381</v>
      </c>
      <c r="BL141" s="9">
        <v>45.759141014548931</v>
      </c>
      <c r="BM141" s="9">
        <f ca="1"/>
        <v>51.644247512741522</v>
      </c>
      <c r="BN141" s="9">
        <v>52.066327111325904</v>
      </c>
      <c r="BP141" s="9"/>
      <c r="BQ141" s="40"/>
      <c r="BR141" s="9"/>
      <c r="BS141" s="40"/>
      <c r="BU141" s="9"/>
      <c r="BV141" s="40"/>
      <c r="BW141" s="9"/>
      <c r="BX141" s="40"/>
      <c r="BZ141" s="9">
        <v>2.7538461538461538</v>
      </c>
      <c r="CA141" s="9">
        <v>37.230769230769226</v>
      </c>
      <c r="CB141" s="40">
        <v>105458.25165613113</v>
      </c>
      <c r="CC141" s="9">
        <f ca="1"/>
        <v>2.9134615384615374</v>
      </c>
      <c r="CD141" s="9">
        <f ca="1"/>
        <v>3.360384615384616</v>
      </c>
      <c r="CE141" s="40">
        <f ca="1"/>
        <v>11799.845161459645</v>
      </c>
    </row>
    <row r="142" spans="1:83" x14ac:dyDescent="0.25">
      <c r="A142" s="6">
        <v>79.400000000000006</v>
      </c>
      <c r="B142" s="7" t="b">
        <v>1</v>
      </c>
      <c r="U142" s="9"/>
      <c r="V142" s="9"/>
      <c r="W142" s="10"/>
      <c r="X142" s="17"/>
      <c r="Y142" s="17"/>
      <c r="Z142" s="17"/>
      <c r="AA142" s="17"/>
      <c r="AB142" s="17"/>
      <c r="AC142" s="17"/>
      <c r="AD142" s="17"/>
      <c r="AE142" s="17"/>
      <c r="AG142" s="9"/>
      <c r="AH142" s="9"/>
      <c r="AI142" s="10"/>
      <c r="AJ142" s="17"/>
      <c r="AK142" s="17"/>
      <c r="AL142" s="17"/>
      <c r="AM142" s="17"/>
      <c r="AN142" s="17"/>
      <c r="AO142" s="17"/>
      <c r="AP142" s="17"/>
      <c r="AQ142" s="17"/>
      <c r="AS142" s="9"/>
      <c r="AT142" s="9"/>
      <c r="AU142" s="10"/>
      <c r="AV142" s="17"/>
      <c r="AW142" s="17"/>
      <c r="AX142" s="17"/>
      <c r="AY142" s="17"/>
      <c r="AZ142" s="17"/>
      <c r="BA142" s="17"/>
      <c r="BB142" s="17"/>
      <c r="BC142" s="17"/>
      <c r="BE142" s="17">
        <v>4.6960382513661199E-2</v>
      </c>
      <c r="BF142" s="9">
        <v>51.2</v>
      </c>
      <c r="BG142" s="9">
        <v>53.271799932987257</v>
      </c>
      <c r="BH142" s="9">
        <v>53.554917610447134</v>
      </c>
      <c r="BI142" s="9">
        <v>3.3296364804916321</v>
      </c>
      <c r="BJ142" s="9">
        <f ca="1"/>
        <v>52.409867058617493</v>
      </c>
      <c r="BK142" s="9">
        <f ca="1"/>
        <v>53.481488508510502</v>
      </c>
      <c r="BL142" s="9">
        <v>45.793919342690451</v>
      </c>
      <c r="BM142" s="9">
        <f ca="1"/>
        <v>51.677695484197855</v>
      </c>
      <c r="BN142" s="9">
        <v>52.100251229464504</v>
      </c>
      <c r="BP142" s="9"/>
      <c r="BQ142" s="40"/>
      <c r="BR142" s="9"/>
      <c r="BS142" s="40"/>
      <c r="BU142" s="9"/>
      <c r="BV142" s="40"/>
      <c r="BW142" s="9"/>
      <c r="BX142" s="40"/>
      <c r="BZ142" s="9">
        <v>2.7538461538461538</v>
      </c>
      <c r="CA142" s="9">
        <v>38.507692307692309</v>
      </c>
      <c r="CB142" s="40">
        <v>109389.43172767067</v>
      </c>
      <c r="CC142" s="9">
        <f ca="1"/>
        <v>2.9134615384615374</v>
      </c>
      <c r="CD142" s="9">
        <f ca="1"/>
        <v>3.4242307692307694</v>
      </c>
      <c r="CE142" s="40">
        <f ca="1"/>
        <v>11880.11661685666</v>
      </c>
    </row>
    <row r="143" spans="1:83" x14ac:dyDescent="0.25">
      <c r="A143" s="6">
        <v>79.3</v>
      </c>
      <c r="B143" s="7" t="b">
        <v>1</v>
      </c>
      <c r="U143" s="9"/>
      <c r="V143" s="9"/>
      <c r="W143" s="10"/>
      <c r="X143" s="17"/>
      <c r="Y143" s="17"/>
      <c r="Z143" s="17"/>
      <c r="AA143" s="17"/>
      <c r="AB143" s="17"/>
      <c r="AC143" s="17"/>
      <c r="AD143" s="17"/>
      <c r="AE143" s="17"/>
      <c r="AG143" s="9"/>
      <c r="AH143" s="9"/>
      <c r="AI143" s="10"/>
      <c r="AJ143" s="17"/>
      <c r="AK143" s="17"/>
      <c r="AL143" s="17"/>
      <c r="AM143" s="17"/>
      <c r="AN143" s="17"/>
      <c r="AO143" s="17"/>
      <c r="AP143" s="17"/>
      <c r="AQ143" s="17"/>
      <c r="AS143" s="9"/>
      <c r="AT143" s="9"/>
      <c r="AU143" s="10"/>
      <c r="AV143" s="17"/>
      <c r="AW143" s="17"/>
      <c r="AX143" s="17"/>
      <c r="AY143" s="17"/>
      <c r="AZ143" s="17"/>
      <c r="BA143" s="17"/>
      <c r="BB143" s="17"/>
      <c r="BC143" s="17"/>
      <c r="BE143" s="17">
        <v>4.7301912568306008E-2</v>
      </c>
      <c r="BF143" s="9">
        <v>51.2</v>
      </c>
      <c r="BG143" s="9">
        <v>53.304863777544377</v>
      </c>
      <c r="BH143" s="9">
        <v>53.582266991785325</v>
      </c>
      <c r="BI143" s="9">
        <v>3.3544482842318026</v>
      </c>
      <c r="BJ143" s="9">
        <f ca="1"/>
        <v>52.452743054377876</v>
      </c>
      <c r="BK143" s="9">
        <f ca="1"/>
        <v>53.510494173380557</v>
      </c>
      <c r="BL143" s="9">
        <v>45.828571432456535</v>
      </c>
      <c r="BM143" s="9">
        <f ca="1"/>
        <v>51.71098347658446</v>
      </c>
      <c r="BN143" s="9">
        <v>52.134011903180308</v>
      </c>
      <c r="BP143" s="9"/>
      <c r="BQ143" s="40"/>
      <c r="BR143" s="9"/>
      <c r="BS143" s="40"/>
      <c r="BU143" s="9"/>
      <c r="BV143" s="40"/>
      <c r="BW143" s="9"/>
      <c r="BX143" s="40"/>
      <c r="BZ143" s="9">
        <v>2.7538461538461538</v>
      </c>
      <c r="CA143" s="9">
        <v>39.784615384615385</v>
      </c>
      <c r="CB143" s="40">
        <v>113329.10119734363</v>
      </c>
      <c r="CC143" s="9">
        <f ca="1"/>
        <v>2.9134615384615374</v>
      </c>
      <c r="CD143" s="9">
        <f ca="1"/>
        <v>3.4880769230769237</v>
      </c>
      <c r="CE143" s="40">
        <f ca="1"/>
        <v>11962.392037987049</v>
      </c>
    </row>
    <row r="144" spans="1:83" x14ac:dyDescent="0.25">
      <c r="A144" s="6">
        <v>78.8</v>
      </c>
      <c r="B144" s="7" t="b">
        <v>1</v>
      </c>
      <c r="U144" s="9"/>
      <c r="V144" s="9"/>
      <c r="W144" s="10"/>
      <c r="X144" s="17"/>
      <c r="Y144" s="17"/>
      <c r="Z144" s="17"/>
      <c r="AA144" s="17"/>
      <c r="AB144" s="17"/>
      <c r="AC144" s="17"/>
      <c r="AD144" s="17"/>
      <c r="AE144" s="17"/>
      <c r="AG144" s="9"/>
      <c r="AH144" s="9"/>
      <c r="AI144" s="10"/>
      <c r="AJ144" s="17"/>
      <c r="AK144" s="17"/>
      <c r="AL144" s="17"/>
      <c r="AM144" s="17"/>
      <c r="AN144" s="17"/>
      <c r="AO144" s="17"/>
      <c r="AP144" s="17"/>
      <c r="AQ144" s="17"/>
      <c r="AS144" s="9"/>
      <c r="AT144" s="9"/>
      <c r="AU144" s="10"/>
      <c r="AV144" s="17"/>
      <c r="AW144" s="17"/>
      <c r="AX144" s="17"/>
      <c r="AY144" s="17"/>
      <c r="AZ144" s="17"/>
      <c r="BA144" s="17"/>
      <c r="BB144" s="17"/>
      <c r="BC144" s="17"/>
      <c r="BE144" s="17">
        <v>4.7643442622950817E-2</v>
      </c>
      <c r="BF144" s="9">
        <v>51.2</v>
      </c>
      <c r="BG144" s="9">
        <v>53.337736850207691</v>
      </c>
      <c r="BH144" s="9">
        <v>53.609472418661198</v>
      </c>
      <c r="BI144" s="9">
        <v>3.379268984280432</v>
      </c>
      <c r="BJ144" s="9">
        <f ca="1"/>
        <v>52.495352987509307</v>
      </c>
      <c r="BK144" s="9">
        <f ca="1"/>
        <v>53.539343101889266</v>
      </c>
      <c r="BL144" s="9">
        <v>45.863098648608648</v>
      </c>
      <c r="BM144" s="9">
        <f ca="1"/>
        <v>51.744113466427464</v>
      </c>
      <c r="BN144" s="9">
        <v>52.167611155140506</v>
      </c>
      <c r="BP144" s="9"/>
      <c r="BQ144" s="40"/>
      <c r="BR144" s="9"/>
      <c r="BS144" s="40"/>
      <c r="BU144" s="9"/>
      <c r="BV144" s="40"/>
      <c r="BW144" s="9"/>
      <c r="BX144" s="40"/>
      <c r="BZ144" s="9">
        <v>2.7538461538461538</v>
      </c>
      <c r="CA144" s="9">
        <v>41.061538461538461</v>
      </c>
      <c r="CB144" s="40">
        <v>117276.73445717792</v>
      </c>
      <c r="CC144" s="9">
        <f ca="1"/>
        <v>2.9134615384615374</v>
      </c>
      <c r="CD144" s="9">
        <f ca="1"/>
        <v>3.5519230769230772</v>
      </c>
      <c r="CE144" s="40">
        <f ca="1"/>
        <v>12046.608504285228</v>
      </c>
    </row>
    <row r="145" spans="1:83" x14ac:dyDescent="0.25">
      <c r="A145" s="6">
        <v>78.7</v>
      </c>
      <c r="B145" s="7" t="b">
        <v>1</v>
      </c>
      <c r="U145" s="9"/>
      <c r="V145" s="9"/>
      <c r="W145" s="10"/>
      <c r="X145" s="17"/>
      <c r="Y145" s="17"/>
      <c r="Z145" s="17"/>
      <c r="AA145" s="17"/>
      <c r="AB145" s="17"/>
      <c r="AC145" s="17"/>
      <c r="AD145" s="17"/>
      <c r="AE145" s="17"/>
      <c r="AG145" s="9"/>
      <c r="AH145" s="9"/>
      <c r="AI145" s="10"/>
      <c r="AJ145" s="17"/>
      <c r="AK145" s="17"/>
      <c r="AL145" s="17"/>
      <c r="AM145" s="17"/>
      <c r="AN145" s="17"/>
      <c r="AO145" s="17"/>
      <c r="AP145" s="17"/>
      <c r="AQ145" s="17"/>
      <c r="AS145" s="9"/>
      <c r="AT145" s="9"/>
      <c r="AU145" s="10"/>
      <c r="AV145" s="17"/>
      <c r="AW145" s="17"/>
      <c r="AX145" s="17"/>
      <c r="AY145" s="17"/>
      <c r="AZ145" s="17"/>
      <c r="BA145" s="17"/>
      <c r="BB145" s="17"/>
      <c r="BC145" s="17"/>
      <c r="BE145" s="17">
        <v>4.7984972677595626E-2</v>
      </c>
      <c r="BF145" s="9">
        <v>51.2</v>
      </c>
      <c r="BG145" s="9">
        <v>53.37042172696821</v>
      </c>
      <c r="BH145" s="9">
        <v>53.636535791144397</v>
      </c>
      <c r="BI145" s="9">
        <v>3.4040985870193623</v>
      </c>
      <c r="BJ145" s="9">
        <f ca="1"/>
        <v>52.537700462899124</v>
      </c>
      <c r="BK145" s="9">
        <f ca="1"/>
        <v>53.568037373141451</v>
      </c>
      <c r="BL145" s="9">
        <v>45.897502331493378</v>
      </c>
      <c r="BM145" s="9">
        <f ca="1"/>
        <v>51.777087391933946</v>
      </c>
      <c r="BN145" s="9">
        <v>52.201050968752973</v>
      </c>
      <c r="BP145" s="9"/>
      <c r="BQ145" s="40"/>
      <c r="BR145" s="9"/>
      <c r="BS145" s="40"/>
      <c r="BU145" s="9"/>
      <c r="BV145" s="40"/>
      <c r="BW145" s="9"/>
      <c r="BX145" s="40"/>
      <c r="BZ145" s="9">
        <v>2.7538461538461538</v>
      </c>
      <c r="CA145" s="9">
        <v>42.338461538461537</v>
      </c>
      <c r="CB145" s="40">
        <v>121231.85326466705</v>
      </c>
      <c r="CC145" s="9">
        <f ca="1"/>
        <v>2.9134615384615374</v>
      </c>
      <c r="CD145" s="9">
        <f ca="1"/>
        <v>3.6157692307692306</v>
      </c>
      <c r="CE145" s="40">
        <f ca="1"/>
        <v>12132.706091569527</v>
      </c>
    </row>
    <row r="146" spans="1:83" x14ac:dyDescent="0.25">
      <c r="A146" s="6">
        <v>78.599999999999994</v>
      </c>
      <c r="B146" s="7" t="b">
        <v>1</v>
      </c>
      <c r="U146" s="9"/>
      <c r="V146" s="9"/>
      <c r="W146" s="10"/>
      <c r="X146" s="17"/>
      <c r="Y146" s="17"/>
      <c r="Z146" s="17"/>
      <c r="AA146" s="17"/>
      <c r="AB146" s="17"/>
      <c r="AC146" s="17"/>
      <c r="AD146" s="17"/>
      <c r="AE146" s="17"/>
      <c r="AG146" s="9"/>
      <c r="AH146" s="9"/>
      <c r="AI146" s="10"/>
      <c r="AJ146" s="17"/>
      <c r="AK146" s="17"/>
      <c r="AL146" s="17"/>
      <c r="AM146" s="17"/>
      <c r="AN146" s="17"/>
      <c r="AO146" s="17"/>
      <c r="AP146" s="17"/>
      <c r="AQ146" s="17"/>
      <c r="AS146" s="9"/>
      <c r="AT146" s="9"/>
      <c r="AU146" s="10"/>
      <c r="AV146" s="17"/>
      <c r="AW146" s="17"/>
      <c r="AX146" s="17"/>
      <c r="AY146" s="17"/>
      <c r="AZ146" s="17"/>
      <c r="BA146" s="17"/>
      <c r="BB146" s="17"/>
      <c r="BC146" s="17"/>
      <c r="BE146" s="17">
        <v>4.8326502732240435E-2</v>
      </c>
      <c r="BF146" s="9">
        <v>51.2</v>
      </c>
      <c r="BG146" s="9">
        <v>53.402920930984152</v>
      </c>
      <c r="BH146" s="9">
        <v>53.663458970965067</v>
      </c>
      <c r="BI146" s="9">
        <v>3.428937098837336</v>
      </c>
      <c r="BJ146" s="9">
        <f ca="1"/>
        <v>52.579789011491457</v>
      </c>
      <c r="BK146" s="9">
        <f ca="1"/>
        <v>53.59657902413133</v>
      </c>
      <c r="BL146" s="9">
        <v>45.931783797649537</v>
      </c>
      <c r="BM146" s="9">
        <f ca="1"/>
        <v>51.809907154002275</v>
      </c>
      <c r="BN146" s="9">
        <v>52.234333289202198</v>
      </c>
      <c r="BP146" s="9"/>
      <c r="BQ146" s="40"/>
      <c r="BR146" s="9"/>
      <c r="BS146" s="40"/>
      <c r="BU146" s="9"/>
      <c r="BV146" s="40"/>
      <c r="BW146" s="9"/>
      <c r="BX146" s="40"/>
      <c r="BZ146" s="9">
        <v>2.7538461538461538</v>
      </c>
      <c r="CA146" s="9">
        <v>43.615384615384613</v>
      </c>
      <c r="CB146" s="40">
        <v>125194.02121562579</v>
      </c>
      <c r="CC146" s="9">
        <f ca="1"/>
        <v>2.9134615384615374</v>
      </c>
      <c r="CD146" s="9">
        <f ca="1"/>
        <v>3.679615384615385</v>
      </c>
      <c r="CE146" s="40">
        <f ca="1"/>
        <v>12220.627680496504</v>
      </c>
    </row>
    <row r="147" spans="1:83" x14ac:dyDescent="0.25">
      <c r="A147" s="6">
        <v>78.099999999999994</v>
      </c>
      <c r="B147" s="7" t="b">
        <v>1</v>
      </c>
      <c r="U147" s="9"/>
      <c r="V147" s="9"/>
      <c r="W147" s="10"/>
      <c r="X147" s="17"/>
      <c r="Y147" s="17"/>
      <c r="Z147" s="17"/>
      <c r="AA147" s="17"/>
      <c r="AB147" s="17"/>
      <c r="AC147" s="17"/>
      <c r="AD147" s="17"/>
      <c r="AE147" s="17"/>
      <c r="AG147" s="9"/>
      <c r="AH147" s="9"/>
      <c r="AI147" s="10"/>
      <c r="AJ147" s="17"/>
      <c r="AK147" s="17"/>
      <c r="AL147" s="17"/>
      <c r="AM147" s="17"/>
      <c r="AN147" s="17"/>
      <c r="AO147" s="17"/>
      <c r="AP147" s="17"/>
      <c r="AQ147" s="17"/>
      <c r="AS147" s="9"/>
      <c r="AT147" s="9"/>
      <c r="AU147" s="10"/>
      <c r="AV147" s="17"/>
      <c r="AW147" s="17"/>
      <c r="AX147" s="17"/>
      <c r="AY147" s="17"/>
      <c r="AZ147" s="17"/>
      <c r="BA147" s="17"/>
      <c r="BB147" s="17"/>
      <c r="BC147" s="17"/>
      <c r="BE147" s="17">
        <v>4.8668032786885244E-2</v>
      </c>
      <c r="BF147" s="9">
        <v>51.3</v>
      </c>
      <c r="BG147" s="9">
        <v>53.435236934031437</v>
      </c>
      <c r="BH147" s="9">
        <v>53.690243782554106</v>
      </c>
      <c r="BI147" s="9">
        <v>3.4537845261299434</v>
      </c>
      <c r="BJ147" s="9">
        <f ca="1"/>
        <v>52.621622092314119</v>
      </c>
      <c r="BK147" s="9">
        <f ca="1"/>
        <v>53.624970050888216</v>
      </c>
      <c r="BL147" s="9">
        <v>45.965944340396078</v>
      </c>
      <c r="BM147" s="9">
        <f ca="1"/>
        <v>51.842574617198686</v>
      </c>
      <c r="BN147" s="9">
        <v>52.267460024450742</v>
      </c>
      <c r="BP147" s="9"/>
      <c r="BQ147" s="40"/>
      <c r="BR147" s="9"/>
      <c r="BS147" s="40"/>
      <c r="BU147" s="9"/>
      <c r="BV147" s="40"/>
      <c r="BW147" s="9"/>
      <c r="BX147" s="40"/>
      <c r="BZ147" s="9">
        <v>2.7538461538461538</v>
      </c>
      <c r="CA147" s="9">
        <v>44.892307692307696</v>
      </c>
      <c r="CB147" s="40">
        <v>129162.83900065409</v>
      </c>
      <c r="CC147" s="9">
        <f ca="1"/>
        <v>2.9134615384615374</v>
      </c>
      <c r="CD147" s="9">
        <f ca="1"/>
        <v>3.7434615384615384</v>
      </c>
      <c r="CE147" s="40">
        <f ca="1"/>
        <v>12310.318780360172</v>
      </c>
    </row>
    <row r="148" spans="1:83" x14ac:dyDescent="0.25">
      <c r="A148" s="6">
        <v>72.7</v>
      </c>
      <c r="B148" s="7" t="b">
        <v>1</v>
      </c>
      <c r="U148" s="9"/>
      <c r="V148" s="9"/>
      <c r="W148" s="10"/>
      <c r="X148" s="17"/>
      <c r="Y148" s="17"/>
      <c r="Z148" s="17"/>
      <c r="AA148" s="17"/>
      <c r="AB148" s="17"/>
      <c r="AC148" s="17"/>
      <c r="AD148" s="17"/>
      <c r="AE148" s="17"/>
      <c r="AG148" s="9"/>
      <c r="AH148" s="9"/>
      <c r="AI148" s="10"/>
      <c r="AJ148" s="17"/>
      <c r="AK148" s="17"/>
      <c r="AL148" s="17"/>
      <c r="AM148" s="17"/>
      <c r="AN148" s="17"/>
      <c r="AO148" s="17"/>
      <c r="AP148" s="17"/>
      <c r="AQ148" s="17"/>
      <c r="AS148" s="9"/>
      <c r="AT148" s="9"/>
      <c r="AU148" s="10"/>
      <c r="AV148" s="17"/>
      <c r="AW148" s="17"/>
      <c r="AX148" s="17"/>
      <c r="AY148" s="17"/>
      <c r="AZ148" s="17"/>
      <c r="BA148" s="17"/>
      <c r="BB148" s="17"/>
      <c r="BC148" s="17"/>
      <c r="BE148" s="17">
        <v>4.9009562841530054E-2</v>
      </c>
      <c r="BF148" s="9">
        <v>51.3</v>
      </c>
      <c r="BG148" s="9">
        <v>53.467372157904407</v>
      </c>
      <c r="BH148" s="9">
        <v>53.716892014048341</v>
      </c>
      <c r="BI148" s="9">
        <v>3.4786408752996874</v>
      </c>
      <c r="BJ148" s="9">
        <f ca="1"/>
        <v>52.66320309443612</v>
      </c>
      <c r="BK148" s="9">
        <f ca="1"/>
        <v>53.653212409583226</v>
      </c>
      <c r="BL148" s="9">
        <v>45.999985230401364</v>
      </c>
      <c r="BM148" s="9">
        <f ca="1"/>
        <v>51.87509161070183</v>
      </c>
      <c r="BN148" s="9">
        <v>52.300433046207615</v>
      </c>
      <c r="BP148" s="9"/>
      <c r="BQ148" s="40"/>
      <c r="BR148" s="9"/>
      <c r="BS148" s="40"/>
      <c r="BU148" s="9"/>
      <c r="BV148" s="40"/>
      <c r="BW148" s="9"/>
      <c r="BX148" s="40"/>
      <c r="BZ148" s="9">
        <v>2.7538461538461538</v>
      </c>
      <c r="CA148" s="9">
        <v>46.169230769230772</v>
      </c>
      <c r="CB148" s="40">
        <v>133137.94031555444</v>
      </c>
      <c r="CC148" s="9">
        <f ca="1"/>
        <v>2.9134615384615374</v>
      </c>
      <c r="CD148" s="9">
        <f ca="1"/>
        <v>3.8073076923076927</v>
      </c>
      <c r="CE148" s="40">
        <f ca="1"/>
        <v>12401.727366762689</v>
      </c>
    </row>
    <row r="149" spans="1:83" x14ac:dyDescent="0.25">
      <c r="A149" s="6">
        <v>72.5</v>
      </c>
      <c r="B149" s="7" t="b">
        <v>1</v>
      </c>
      <c r="U149" s="9"/>
      <c r="V149" s="9"/>
      <c r="W149" s="10"/>
      <c r="X149" s="17"/>
      <c r="Y149" s="17"/>
      <c r="Z149" s="17"/>
      <c r="AA149" s="17"/>
      <c r="AB149" s="17"/>
      <c r="AC149" s="17"/>
      <c r="AD149" s="17"/>
      <c r="AE149" s="17"/>
      <c r="AG149" s="9"/>
      <c r="AH149" s="9"/>
      <c r="AI149" s="10"/>
      <c r="AJ149" s="17"/>
      <c r="AK149" s="17"/>
      <c r="AL149" s="17"/>
      <c r="AM149" s="17"/>
      <c r="AN149" s="17"/>
      <c r="AO149" s="17"/>
      <c r="AP149" s="17"/>
      <c r="AQ149" s="17"/>
      <c r="AS149" s="9"/>
      <c r="AT149" s="9"/>
      <c r="AU149" s="10"/>
      <c r="AV149" s="17"/>
      <c r="AW149" s="17"/>
      <c r="AX149" s="17"/>
      <c r="AY149" s="17"/>
      <c r="AZ149" s="17"/>
      <c r="BA149" s="17"/>
      <c r="BB149" s="17"/>
      <c r="BC149" s="17"/>
      <c r="BE149" s="17">
        <v>4.9351092896174863E-2</v>
      </c>
      <c r="BF149" s="9">
        <v>51.3</v>
      </c>
      <c r="BG149" s="9">
        <v>53.499328975768968</v>
      </c>
      <c r="BH149" s="9">
        <v>53.743405418261389</v>
      </c>
      <c r="BI149" s="9">
        <v>3.5035061527559717</v>
      </c>
      <c r="BJ149" s="9">
        <f ca="1"/>
        <v>52.70453533885874</v>
      </c>
      <c r="BK149" s="9">
        <f ca="1"/>
        <v>53.681308017598447</v>
      </c>
      <c r="BL149" s="9">
        <v>46.033907716234729</v>
      </c>
      <c r="BM149" s="9">
        <f ca="1"/>
        <v>51.907459929216202</v>
      </c>
      <c r="BN149" s="9">
        <v>52.333254190864963</v>
      </c>
      <c r="BP149" s="9"/>
      <c r="BQ149" s="40"/>
      <c r="BR149" s="9"/>
      <c r="BS149" s="40"/>
      <c r="BU149" s="9"/>
      <c r="BV149" s="40"/>
      <c r="BW149" s="9"/>
      <c r="BX149" s="40"/>
      <c r="BZ149" s="9">
        <v>2.7538461538461538</v>
      </c>
      <c r="CA149" s="9">
        <v>47.446153846153848</v>
      </c>
      <c r="CB149" s="40">
        <v>137118.9883203725</v>
      </c>
      <c r="CC149" s="9">
        <f ca="1"/>
        <v>2.9134615384615374</v>
      </c>
      <c r="CD149" s="9">
        <f ca="1"/>
        <v>3.8711538461538462</v>
      </c>
      <c r="CE149" s="40">
        <f ca="1"/>
        <v>12494.803731847547</v>
      </c>
    </row>
    <row r="150" spans="1:83" x14ac:dyDescent="0.25">
      <c r="A150" s="6">
        <v>72.2</v>
      </c>
      <c r="B150" s="7" t="b">
        <v>1</v>
      </c>
      <c r="U150" s="9"/>
      <c r="V150" s="9"/>
      <c r="W150" s="10"/>
      <c r="X150" s="17"/>
      <c r="Y150" s="17"/>
      <c r="Z150" s="17"/>
      <c r="AA150" s="17"/>
      <c r="AB150" s="17"/>
      <c r="AC150" s="17"/>
      <c r="AD150" s="17"/>
      <c r="AE150" s="17"/>
      <c r="AG150" s="9"/>
      <c r="AH150" s="9"/>
      <c r="AI150" s="10"/>
      <c r="AJ150" s="17"/>
      <c r="AK150" s="17"/>
      <c r="AL150" s="17"/>
      <c r="AM150" s="17"/>
      <c r="AN150" s="17"/>
      <c r="AO150" s="17"/>
      <c r="AP150" s="17"/>
      <c r="AQ150" s="17"/>
      <c r="AS150" s="9"/>
      <c r="AT150" s="9"/>
      <c r="AU150" s="10"/>
      <c r="AV150" s="17"/>
      <c r="AW150" s="17"/>
      <c r="AX150" s="17"/>
      <c r="AY150" s="17"/>
      <c r="AZ150" s="17"/>
      <c r="BA150" s="17"/>
      <c r="BB150" s="17"/>
      <c r="BC150" s="17"/>
      <c r="BE150" s="17">
        <v>4.9692622950819672E-2</v>
      </c>
      <c r="BF150" s="9">
        <v>51.4</v>
      </c>
      <c r="BG150" s="9">
        <v>53.53110971346981</v>
      </c>
      <c r="BH150" s="9">
        <v>53.769785713622348</v>
      </c>
      <c r="BI150" s="9">
        <v>3.5283803649150824</v>
      </c>
      <c r="BJ150" s="9">
        <f ca="1"/>
        <v>52.745622080342656</v>
      </c>
      <c r="BK150" s="9">
        <f ca="1"/>
        <v>53.709258754560416</v>
      </c>
      <c r="BL150" s="9">
        <v>46.067713024900804</v>
      </c>
      <c r="BM150" s="9">
        <f ca="1"/>
        <v>51.939681333855958</v>
      </c>
      <c r="BN150" s="9">
        <v>52.365925260404111</v>
      </c>
      <c r="BP150" s="9"/>
      <c r="BQ150" s="40"/>
      <c r="BR150" s="9"/>
      <c r="BS150" s="40"/>
      <c r="BU150" s="9"/>
      <c r="BV150" s="40"/>
      <c r="BW150" s="9"/>
      <c r="BX150" s="40"/>
      <c r="BZ150" s="9">
        <v>2.7538461538461538</v>
      </c>
      <c r="CA150" s="9">
        <v>48.723076923076924</v>
      </c>
      <c r="CB150" s="40">
        <v>141105.67256102784</v>
      </c>
      <c r="CC150" s="9">
        <f ca="1"/>
        <v>2.9134615384615374</v>
      </c>
      <c r="CD150" s="9">
        <f ca="1"/>
        <v>3.9350000000000005</v>
      </c>
      <c r="CE150" s="40">
        <f ca="1"/>
        <v>12589.500345929657</v>
      </c>
    </row>
    <row r="151" spans="1:83" x14ac:dyDescent="0.25">
      <c r="A151" s="6">
        <v>71.900000000000006</v>
      </c>
      <c r="B151" s="7" t="b">
        <v>1</v>
      </c>
      <c r="U151" s="9"/>
      <c r="V151" s="9"/>
      <c r="W151" s="10"/>
      <c r="X151" s="17"/>
      <c r="Y151" s="17"/>
      <c r="Z151" s="17"/>
      <c r="AA151" s="17"/>
      <c r="AB151" s="17"/>
      <c r="AC151" s="17"/>
      <c r="AD151" s="17"/>
      <c r="AE151" s="17"/>
      <c r="AG151" s="9"/>
      <c r="AH151" s="9"/>
      <c r="AI151" s="10"/>
      <c r="AJ151" s="17"/>
      <c r="AK151" s="17"/>
      <c r="AL151" s="17"/>
      <c r="AM151" s="17"/>
      <c r="AN151" s="17"/>
      <c r="AO151" s="17"/>
      <c r="AP151" s="17"/>
      <c r="AQ151" s="17"/>
      <c r="AS151" s="9"/>
      <c r="AT151" s="9"/>
      <c r="AU151" s="10"/>
      <c r="AV151" s="17"/>
      <c r="AW151" s="17"/>
      <c r="AX151" s="17"/>
      <c r="AY151" s="17"/>
      <c r="AZ151" s="17"/>
      <c r="BA151" s="17"/>
      <c r="BB151" s="17"/>
      <c r="BC151" s="17"/>
      <c r="BE151" s="17">
        <v>5.0034153005464481E-2</v>
      </c>
      <c r="BF151" s="9">
        <v>51.4</v>
      </c>
      <c r="BG151" s="9">
        <v>53.562716650793895</v>
      </c>
      <c r="BH151" s="9">
        <v>53.796034585083035</v>
      </c>
      <c r="BI151" s="9">
        <v>3.5532635182002523</v>
      </c>
      <c r="BJ151" s="9">
        <f ca="1"/>
        <v>52.786466509174062</v>
      </c>
      <c r="BK151" s="9">
        <f ca="1"/>
        <v>53.737066463338948</v>
      </c>
      <c r="BL151" s="9">
        <v>46.101402362357391</v>
      </c>
      <c r="BM151" s="9">
        <f ca="1"/>
        <v>51.971757553000067</v>
      </c>
      <c r="BN151" s="9">
        <v>52.398448023272472</v>
      </c>
      <c r="BP151" s="9"/>
      <c r="BQ151" s="40"/>
      <c r="BR151" s="9"/>
      <c r="BS151" s="40"/>
      <c r="BU151" s="9"/>
      <c r="BV151" s="40"/>
      <c r="BW151" s="9"/>
      <c r="BX151" s="40"/>
      <c r="BZ151" s="9">
        <v>2.7538461538461538</v>
      </c>
      <c r="CA151" s="9">
        <v>50</v>
      </c>
      <c r="CB151" s="40">
        <v>145097.70628285172</v>
      </c>
      <c r="CC151" s="9">
        <f ca="1"/>
        <v>2.9134615384615374</v>
      </c>
      <c r="CD151" s="9">
        <f ca="1"/>
        <v>3.9988461538461539</v>
      </c>
      <c r="CE151" s="40">
        <f ca="1"/>
        <v>12685.771729482463</v>
      </c>
    </row>
    <row r="152" spans="1:83" x14ac:dyDescent="0.25">
      <c r="A152" s="6">
        <v>71.599999999999994</v>
      </c>
      <c r="B152" s="7" t="b">
        <v>1</v>
      </c>
      <c r="U152" s="9"/>
      <c r="V152" s="9"/>
      <c r="W152" s="10"/>
      <c r="X152" s="17"/>
      <c r="Y152" s="17"/>
      <c r="Z152" s="17"/>
      <c r="AA152" s="17"/>
      <c r="AB152" s="17"/>
      <c r="AC152" s="17"/>
      <c r="AD152" s="17"/>
      <c r="AE152" s="17"/>
      <c r="AG152" s="9"/>
      <c r="AH152" s="9"/>
      <c r="AI152" s="10"/>
      <c r="AJ152" s="17"/>
      <c r="AK152" s="17"/>
      <c r="AL152" s="17"/>
      <c r="AM152" s="17"/>
      <c r="AN152" s="17"/>
      <c r="AO152" s="17"/>
      <c r="AP152" s="17"/>
      <c r="AQ152" s="17"/>
      <c r="AS152" s="9"/>
      <c r="AT152" s="9"/>
      <c r="AU152" s="10"/>
      <c r="AV152" s="17"/>
      <c r="AW152" s="17"/>
      <c r="AX152" s="17"/>
      <c r="AY152" s="17"/>
      <c r="AZ152" s="17"/>
      <c r="BA152" s="17"/>
      <c r="BB152" s="17"/>
      <c r="BC152" s="17"/>
      <c r="BE152" s="17">
        <v>5.037568306010929E-2</v>
      </c>
      <c r="BF152" s="9">
        <v>51.4</v>
      </c>
      <c r="BG152" s="9">
        <v>53.594152022691695</v>
      </c>
      <c r="BH152" s="9">
        <v>53.822153684995364</v>
      </c>
      <c r="BI152" s="9">
        <v>3.5781556190416408</v>
      </c>
      <c r="BJ152" s="9">
        <f ca="1"/>
        <v>52.827071752871845</v>
      </c>
      <c r="BK152" s="9">
        <f ca="1"/>
        <v>53.764732951013038</v>
      </c>
      <c r="BL152" s="9">
        <v>46.134976914017457</v>
      </c>
      <c r="BM152" s="9">
        <f ca="1"/>
        <v>52.003690283120079</v>
      </c>
      <c r="BN152" s="9">
        <v>52.430824215232121</v>
      </c>
      <c r="BP152" s="9"/>
      <c r="BQ152" s="40"/>
      <c r="BR152" s="9"/>
      <c r="BS152" s="40"/>
      <c r="BU152" s="9"/>
      <c r="BV152" s="40"/>
      <c r="BW152" s="9"/>
      <c r="BX152" s="40"/>
      <c r="BZ152" s="9">
        <v>4.0307692307692298</v>
      </c>
      <c r="CA152" s="9">
        <v>0.2</v>
      </c>
      <c r="CB152" s="40">
        <v>17375.004874022448</v>
      </c>
      <c r="CC152" s="9">
        <f ca="1"/>
        <v>2.9773076923076913</v>
      </c>
      <c r="CD152" s="9">
        <f ca="1"/>
        <v>1.5088461538461539</v>
      </c>
      <c r="CE152" s="40">
        <f ca="1"/>
        <v>10830.656651397105</v>
      </c>
    </row>
    <row r="153" spans="1:83" x14ac:dyDescent="0.25">
      <c r="A153" s="6">
        <v>71.099999999999994</v>
      </c>
      <c r="B153" s="7" t="b">
        <v>1</v>
      </c>
      <c r="U153" s="9"/>
      <c r="V153" s="9"/>
      <c r="W153" s="10"/>
      <c r="X153" s="17"/>
      <c r="Y153" s="17"/>
      <c r="Z153" s="17"/>
      <c r="AA153" s="17"/>
      <c r="AB153" s="17"/>
      <c r="AC153" s="17"/>
      <c r="AD153" s="17"/>
      <c r="AE153" s="17"/>
      <c r="AG153" s="9"/>
      <c r="AH153" s="9"/>
      <c r="AI153" s="10"/>
      <c r="AJ153" s="17"/>
      <c r="AK153" s="17"/>
      <c r="AL153" s="17"/>
      <c r="AM153" s="17"/>
      <c r="AN153" s="17"/>
      <c r="AO153" s="17"/>
      <c r="AP153" s="17"/>
      <c r="AQ153" s="17"/>
      <c r="AS153" s="9"/>
      <c r="AT153" s="9"/>
      <c r="AU153" s="10"/>
      <c r="AV153" s="17"/>
      <c r="AW153" s="17"/>
      <c r="AX153" s="17"/>
      <c r="AY153" s="17"/>
      <c r="AZ153" s="17"/>
      <c r="BA153" s="17"/>
      <c r="BB153" s="17"/>
      <c r="BC153" s="17"/>
      <c r="BE153" s="17">
        <v>5.0717213114754099E-2</v>
      </c>
      <c r="BF153" s="9">
        <v>51.4</v>
      </c>
      <c r="BG153" s="9">
        <v>53.625418020458056</v>
      </c>
      <c r="BH153" s="9">
        <v>53.848144633959883</v>
      </c>
      <c r="BI153" s="9">
        <v>3.6030566738763228</v>
      </c>
      <c r="BJ153" s="9">
        <f ca="1"/>
        <v>52.867440877838277</v>
      </c>
      <c r="BK153" s="9">
        <f ca="1"/>
        <v>53.792259989804855</v>
      </c>
      <c r="BL153" s="9">
        <v>46.1684378452358</v>
      </c>
      <c r="BM153" s="9">
        <f ca="1"/>
        <v>52.035481189581468</v>
      </c>
      <c r="BN153" s="9">
        <v>52.463055540181422</v>
      </c>
      <c r="BP153" s="9"/>
      <c r="BQ153" s="40"/>
      <c r="BR153" s="9"/>
      <c r="BS153" s="40"/>
      <c r="BU153" s="9"/>
      <c r="BV153" s="40"/>
      <c r="BW153" s="9"/>
      <c r="BX153" s="40"/>
      <c r="BZ153" s="9">
        <v>4.0307692307692298</v>
      </c>
      <c r="CA153" s="9">
        <v>1.4769230769230768</v>
      </c>
      <c r="CB153" s="40">
        <v>11246.09952343497</v>
      </c>
      <c r="CC153" s="9">
        <f ca="1"/>
        <v>2.9773076923076913</v>
      </c>
      <c r="CD153" s="9">
        <f ca="1"/>
        <v>1.5726923076923078</v>
      </c>
      <c r="CE153" s="40">
        <f ca="1"/>
        <v>10793.829639288495</v>
      </c>
    </row>
    <row r="154" spans="1:83" x14ac:dyDescent="0.25">
      <c r="A154" s="6">
        <v>78</v>
      </c>
      <c r="B154" s="7" t="b">
        <v>1</v>
      </c>
      <c r="U154" s="9"/>
      <c r="V154" s="9"/>
      <c r="W154" s="10"/>
      <c r="X154" s="17"/>
      <c r="Y154" s="17"/>
      <c r="Z154" s="17"/>
      <c r="AA154" s="17"/>
      <c r="AB154" s="17"/>
      <c r="AC154" s="17"/>
      <c r="AD154" s="17"/>
      <c r="AE154" s="17"/>
      <c r="AG154" s="9"/>
      <c r="AH154" s="9"/>
      <c r="AI154" s="10"/>
      <c r="AJ154" s="17"/>
      <c r="AK154" s="17"/>
      <c r="AL154" s="17"/>
      <c r="AM154" s="17"/>
      <c r="AN154" s="17"/>
      <c r="AO154" s="17"/>
      <c r="AP154" s="17"/>
      <c r="AQ154" s="17"/>
      <c r="AS154" s="9"/>
      <c r="AT154" s="9"/>
      <c r="AU154" s="10"/>
      <c r="AV154" s="17"/>
      <c r="AW154" s="17"/>
      <c r="AX154" s="17"/>
      <c r="AY154" s="17"/>
      <c r="AZ154" s="17"/>
      <c r="BA154" s="17"/>
      <c r="BB154" s="17"/>
      <c r="BC154" s="17"/>
      <c r="BE154" s="17">
        <v>5.1058743169398908E-2</v>
      </c>
      <c r="BF154" s="9">
        <v>51.5</v>
      </c>
      <c r="BG154" s="9">
        <v>53.656516792874157</v>
      </c>
      <c r="BH154" s="9">
        <v>53.874009021646536</v>
      </c>
      <c r="BI154" s="9">
        <v>3.6279666891483542</v>
      </c>
      <c r="BJ154" s="9">
        <f ca="1"/>
        <v>52.907576890955752</v>
      </c>
      <c r="BK154" s="9">
        <f ca="1"/>
        <v>53.819649317983384</v>
      </c>
      <c r="BL154" s="9">
        <v>46.201786301781034</v>
      </c>
      <c r="BM154" s="9">
        <f ca="1"/>
        <v>52.067131907419594</v>
      </c>
      <c r="BN154" s="9">
        <v>52.495143670950526</v>
      </c>
      <c r="BP154" s="9"/>
      <c r="BQ154" s="40"/>
      <c r="BR154" s="9"/>
      <c r="BS154" s="40"/>
      <c r="BU154" s="9"/>
      <c r="BV154" s="40"/>
      <c r="BW154" s="9"/>
      <c r="BX154" s="40"/>
      <c r="BZ154" s="9">
        <v>4.0307692307692298</v>
      </c>
      <c r="CA154" s="9">
        <v>2.7538461538461538</v>
      </c>
      <c r="CB154" s="40">
        <v>10730.432202126358</v>
      </c>
      <c r="CC154" s="9">
        <f ca="1"/>
        <v>2.9773076923076913</v>
      </c>
      <c r="CD154" s="9">
        <f ca="1"/>
        <v>1.6365384615384617</v>
      </c>
      <c r="CE154" s="40">
        <f ca="1"/>
        <v>10764.55511847309</v>
      </c>
    </row>
    <row r="155" spans="1:83" x14ac:dyDescent="0.25">
      <c r="A155" s="6">
        <v>73</v>
      </c>
      <c r="B155" s="7" t="b">
        <v>1</v>
      </c>
      <c r="U155" s="9"/>
      <c r="V155" s="9"/>
      <c r="W155" s="10"/>
      <c r="X155" s="17"/>
      <c r="Y155" s="17"/>
      <c r="Z155" s="17"/>
      <c r="AA155" s="17"/>
      <c r="AB155" s="17"/>
      <c r="AC155" s="17"/>
      <c r="AD155" s="17"/>
      <c r="AE155" s="17"/>
      <c r="AG155" s="9"/>
      <c r="AH155" s="9"/>
      <c r="AI155" s="10"/>
      <c r="AJ155" s="17"/>
      <c r="AK155" s="17"/>
      <c r="AL155" s="17"/>
      <c r="AM155" s="17"/>
      <c r="AN155" s="17"/>
      <c r="AO155" s="17"/>
      <c r="AP155" s="17"/>
      <c r="AQ155" s="17"/>
      <c r="AS155" s="9"/>
      <c r="AT155" s="9"/>
      <c r="AU155" s="10"/>
      <c r="AV155" s="17"/>
      <c r="AW155" s="17"/>
      <c r="AX155" s="17"/>
      <c r="AY155" s="17"/>
      <c r="AZ155" s="17"/>
      <c r="BA155" s="17"/>
      <c r="BB155" s="17"/>
      <c r="BC155" s="17"/>
      <c r="BE155" s="17">
        <v>5.1400273224043717E-2</v>
      </c>
      <c r="BF155" s="9">
        <v>51.5</v>
      </c>
      <c r="BG155" s="9">
        <v>53.687450447312195</v>
      </c>
      <c r="BH155" s="9">
        <v>53.899748407589151</v>
      </c>
      <c r="BI155" s="9">
        <v>3.6528856713087174</v>
      </c>
      <c r="BJ155" s="9">
        <f ca="1"/>
        <v>52.947482741131104</v>
      </c>
      <c r="BK155" s="9">
        <f ca="1"/>
        <v>53.846902640738627</v>
      </c>
      <c r="BL155" s="9">
        <v>46.23502341029338</v>
      </c>
      <c r="BM155" s="9">
        <f ca="1"/>
        <v>52.098644042091259</v>
      </c>
      <c r="BN155" s="9">
        <v>52.527090250071879</v>
      </c>
      <c r="BP155" s="9"/>
      <c r="BQ155" s="40"/>
      <c r="BR155" s="9"/>
      <c r="BS155" s="40"/>
      <c r="BU155" s="9"/>
      <c r="BV155" s="40"/>
      <c r="BW155" s="9"/>
      <c r="BX155" s="40"/>
      <c r="BZ155" s="9">
        <v>4.0307692307692298</v>
      </c>
      <c r="CA155" s="9">
        <v>4.0307692307692298</v>
      </c>
      <c r="CB155" s="40">
        <v>11654.569750248784</v>
      </c>
      <c r="CC155" s="9">
        <f ca="1"/>
        <v>2.9773076923076913</v>
      </c>
      <c r="CD155" s="9">
        <f ca="1"/>
        <v>1.7003846153846154</v>
      </c>
      <c r="CE155" s="40">
        <f ca="1"/>
        <v>10742.344927579677</v>
      </c>
    </row>
    <row r="156" spans="1:83" x14ac:dyDescent="0.25">
      <c r="A156" s="6">
        <v>73</v>
      </c>
      <c r="B156" s="7" t="b">
        <v>1</v>
      </c>
      <c r="U156" s="9"/>
      <c r="V156" s="9"/>
      <c r="W156" s="10"/>
      <c r="X156" s="17"/>
      <c r="Y156" s="17"/>
      <c r="Z156" s="17"/>
      <c r="AA156" s="17"/>
      <c r="AB156" s="17"/>
      <c r="AC156" s="17"/>
      <c r="AD156" s="17"/>
      <c r="AE156" s="17"/>
      <c r="AG156" s="9"/>
      <c r="AH156" s="9"/>
      <c r="AI156" s="10"/>
      <c r="AJ156" s="17"/>
      <c r="AK156" s="17"/>
      <c r="AL156" s="17"/>
      <c r="AM156" s="17"/>
      <c r="AN156" s="17"/>
      <c r="AO156" s="17"/>
      <c r="AP156" s="17"/>
      <c r="AQ156" s="17"/>
      <c r="AS156" s="9"/>
      <c r="AT156" s="9"/>
      <c r="AU156" s="10"/>
      <c r="AV156" s="17"/>
      <c r="AW156" s="17"/>
      <c r="AX156" s="17"/>
      <c r="AY156" s="17"/>
      <c r="AZ156" s="17"/>
      <c r="BA156" s="17"/>
      <c r="BB156" s="17"/>
      <c r="BC156" s="17"/>
      <c r="BE156" s="17">
        <v>5.1741803278688527E-2</v>
      </c>
      <c r="BF156" s="9">
        <v>51.5</v>
      </c>
      <c r="BG156" s="9">
        <v>53.718221050804154</v>
      </c>
      <c r="BH156" s="9">
        <v>53.925364321954063</v>
      </c>
      <c r="BI156" s="9">
        <v>3.6778136268153898</v>
      </c>
      <c r="BJ156" s="9">
        <f ca="1"/>
        <v>52.987161320790229</v>
      </c>
      <c r="BK156" s="9">
        <f ca="1"/>
        <v>53.874021631027674</v>
      </c>
      <c r="BL156" s="9">
        <v>46.268150278728783</v>
      </c>
      <c r="BM156" s="9">
        <f ca="1"/>
        <v>52.1300191702028</v>
      </c>
      <c r="BN156" s="9">
        <v>52.558896890526619</v>
      </c>
      <c r="BP156" s="9"/>
      <c r="BQ156" s="40"/>
      <c r="BR156" s="9"/>
      <c r="BS156" s="40"/>
      <c r="BU156" s="9"/>
      <c r="BV156" s="40"/>
      <c r="BW156" s="9"/>
      <c r="BX156" s="40"/>
      <c r="BZ156" s="9">
        <v>4.0307692307692298</v>
      </c>
      <c r="CA156" s="9">
        <v>5.3076923076923075</v>
      </c>
      <c r="CB156" s="40">
        <v>13318.475486067888</v>
      </c>
      <c r="CC156" s="9">
        <f ca="1"/>
        <v>2.9773076923076913</v>
      </c>
      <c r="CD156" s="9">
        <f ca="1"/>
        <v>1.7642307692307693</v>
      </c>
      <c r="CE156" s="40">
        <f ca="1"/>
        <v>10726.759511264943</v>
      </c>
    </row>
    <row r="157" spans="1:83" x14ac:dyDescent="0.25">
      <c r="A157" s="6">
        <v>69.2</v>
      </c>
      <c r="B157" s="7" t="b">
        <v>1</v>
      </c>
      <c r="U157" s="9"/>
      <c r="V157" s="9"/>
      <c r="W157" s="10"/>
      <c r="X157" s="17"/>
      <c r="Y157" s="17"/>
      <c r="Z157" s="17"/>
      <c r="AA157" s="17"/>
      <c r="AB157" s="17"/>
      <c r="AC157" s="17"/>
      <c r="AD157" s="17"/>
      <c r="AE157" s="17"/>
      <c r="AG157" s="9"/>
      <c r="AH157" s="9"/>
      <c r="AI157" s="10"/>
      <c r="AJ157" s="17"/>
      <c r="AK157" s="17"/>
      <c r="AL157" s="17"/>
      <c r="AM157" s="17"/>
      <c r="AN157" s="17"/>
      <c r="AO157" s="17"/>
      <c r="AP157" s="17"/>
      <c r="AQ157" s="17"/>
      <c r="AS157" s="9"/>
      <c r="AT157" s="9"/>
      <c r="AU157" s="10"/>
      <c r="AV157" s="17"/>
      <c r="AW157" s="17"/>
      <c r="AX157" s="17"/>
      <c r="AY157" s="17"/>
      <c r="AZ157" s="17"/>
      <c r="BA157" s="17"/>
      <c r="BB157" s="17"/>
      <c r="BC157" s="17"/>
      <c r="BE157" s="17">
        <v>5.2083333333333336E-2</v>
      </c>
      <c r="BF157" s="9">
        <v>51.5</v>
      </c>
      <c r="BG157" s="9">
        <v>53.748830631076167</v>
      </c>
      <c r="BH157" s="9">
        <v>53.950858266284285</v>
      </c>
      <c r="BI157" s="9">
        <v>3.7027505621333261</v>
      </c>
      <c r="BJ157" s="9">
        <f ca="1"/>
        <v>53.026615467324369</v>
      </c>
      <c r="BK157" s="9">
        <f ca="1"/>
        <v>53.901007930393661</v>
      </c>
      <c r="BL157" s="9">
        <v>46.301167996789843</v>
      </c>
      <c r="BM157" s="9">
        <f ca="1"/>
        <v>52.161258840215517</v>
      </c>
      <c r="BN157" s="9">
        <v>52.590565176467763</v>
      </c>
      <c r="BP157" s="9"/>
      <c r="BQ157" s="40"/>
      <c r="BR157" s="9"/>
      <c r="BS157" s="40"/>
      <c r="BU157" s="9"/>
      <c r="BV157" s="40"/>
      <c r="BW157" s="9"/>
      <c r="BX157" s="40"/>
      <c r="BZ157" s="9">
        <v>4.0307692307692298</v>
      </c>
      <c r="CA157" s="9">
        <v>6.5846153846153852</v>
      </c>
      <c r="CB157" s="40">
        <v>15442.172320015387</v>
      </c>
      <c r="CC157" s="9">
        <f ca="1"/>
        <v>2.9773076923076913</v>
      </c>
      <c r="CD157" s="9">
        <f ca="1"/>
        <v>1.8280769230769232</v>
      </c>
      <c r="CE157" s="40">
        <f ca="1"/>
        <v>10717.401436893068</v>
      </c>
    </row>
    <row r="158" spans="1:83" x14ac:dyDescent="0.25">
      <c r="A158" s="6">
        <v>68.400000000000006</v>
      </c>
      <c r="B158" s="7" t="b">
        <v>1</v>
      </c>
      <c r="U158" s="9"/>
      <c r="V158" s="9"/>
      <c r="W158" s="10"/>
      <c r="X158" s="17"/>
      <c r="Y158" s="17"/>
      <c r="Z158" s="17"/>
      <c r="AA158" s="17"/>
      <c r="AB158" s="17"/>
      <c r="AC158" s="17"/>
      <c r="AD158" s="17"/>
      <c r="AE158" s="17"/>
      <c r="AG158" s="9"/>
      <c r="AH158" s="9"/>
      <c r="AI158" s="10"/>
      <c r="AJ158" s="17"/>
      <c r="AK158" s="17"/>
      <c r="AL158" s="17"/>
      <c r="AM158" s="17"/>
      <c r="AN158" s="17"/>
      <c r="AO158" s="17"/>
      <c r="AP158" s="17"/>
      <c r="AQ158" s="17"/>
      <c r="AS158" s="9"/>
      <c r="AT158" s="9"/>
      <c r="AU158" s="10"/>
      <c r="AV158" s="17"/>
      <c r="AW158" s="17"/>
      <c r="AX158" s="17"/>
      <c r="AY158" s="17"/>
      <c r="AZ158" s="17"/>
      <c r="BA158" s="17"/>
      <c r="BB158" s="17"/>
      <c r="BC158" s="17"/>
      <c r="BE158" s="17">
        <v>5.2424863387978145E-2</v>
      </c>
      <c r="BF158" s="9">
        <v>51.5</v>
      </c>
      <c r="BG158" s="9">
        <v>53.77928117754972</v>
      </c>
      <c r="BH158" s="9">
        <v>53.976231714220127</v>
      </c>
      <c r="BI158" s="9">
        <v>3.7276964837344462</v>
      </c>
      <c r="BJ158" s="9">
        <f ca="1"/>
        <v>53.065847964490146</v>
      </c>
      <c r="BK158" s="9">
        <f ca="1"/>
        <v>53.927863149758736</v>
      </c>
      <c r="BL158" s="9">
        <v>46.334077636344084</v>
      </c>
      <c r="BM158" s="9">
        <f ca="1"/>
        <v>52.192364573129389</v>
      </c>
      <c r="BN158" s="9">
        <v>52.622096663921127</v>
      </c>
      <c r="BP158" s="9"/>
      <c r="BQ158" s="40"/>
      <c r="BR158" s="9"/>
      <c r="BS158" s="40"/>
      <c r="BU158" s="9"/>
      <c r="BV158" s="40"/>
      <c r="BW158" s="9"/>
      <c r="BX158" s="40"/>
      <c r="BZ158" s="9">
        <v>4.0307692307692298</v>
      </c>
      <c r="CA158" s="9">
        <v>7.8615384615384603</v>
      </c>
      <c r="CB158" s="40">
        <v>17881.691420577496</v>
      </c>
      <c r="CC158" s="9">
        <f ca="1"/>
        <v>2.9773076923076913</v>
      </c>
      <c r="CD158" s="9">
        <f ca="1"/>
        <v>1.891923076923077</v>
      </c>
      <c r="CE158" s="40">
        <f ca="1"/>
        <v>10713.909981553474</v>
      </c>
    </row>
    <row r="159" spans="1:83" x14ac:dyDescent="0.25">
      <c r="A159" s="6">
        <v>68.400000000000006</v>
      </c>
      <c r="B159" s="7" t="b">
        <v>1</v>
      </c>
      <c r="U159" s="9"/>
      <c r="V159" s="9"/>
      <c r="W159" s="10"/>
      <c r="X159" s="17"/>
      <c r="Y159" s="17"/>
      <c r="Z159" s="17"/>
      <c r="AA159" s="17"/>
      <c r="AB159" s="17"/>
      <c r="AC159" s="17"/>
      <c r="AD159" s="17"/>
      <c r="AE159" s="17"/>
      <c r="AG159" s="9"/>
      <c r="AH159" s="9"/>
      <c r="AI159" s="10"/>
      <c r="AJ159" s="17"/>
      <c r="AK159" s="17"/>
      <c r="AL159" s="17"/>
      <c r="AM159" s="17"/>
      <c r="AN159" s="17"/>
      <c r="AO159" s="17"/>
      <c r="AP159" s="17"/>
      <c r="AQ159" s="17"/>
      <c r="AS159" s="9"/>
      <c r="AT159" s="9"/>
      <c r="AU159" s="10"/>
      <c r="AV159" s="17"/>
      <c r="AW159" s="17"/>
      <c r="AX159" s="17"/>
      <c r="AY159" s="17"/>
      <c r="AZ159" s="17"/>
      <c r="BA159" s="17"/>
      <c r="BB159" s="17"/>
      <c r="BC159" s="17"/>
      <c r="BE159" s="17">
        <v>5.2766393442622954E-2</v>
      </c>
      <c r="BF159" s="9">
        <v>51.5</v>
      </c>
      <c r="BG159" s="9">
        <v>53.809574642310942</v>
      </c>
      <c r="BH159" s="9">
        <v>54.001486112197021</v>
      </c>
      <c r="BI159" s="9">
        <v>3.7526513980976928</v>
      </c>
      <c r="BJ159" s="9">
        <f ca="1"/>
        <v>53.104861543765317</v>
      </c>
      <c r="BK159" s="9">
        <f ca="1"/>
        <v>53.954588870191877</v>
      </c>
      <c r="BL159" s="9">
        <v>46.366880251829983</v>
      </c>
      <c r="BM159" s="9">
        <f ca="1"/>
        <v>52.223337863145844</v>
      </c>
      <c r="BN159" s="9">
        <v>52.653492881464686</v>
      </c>
      <c r="BP159" s="9"/>
      <c r="BQ159" s="40"/>
      <c r="BR159" s="9"/>
      <c r="BS159" s="40"/>
      <c r="BU159" s="9"/>
      <c r="BV159" s="40"/>
      <c r="BW159" s="9"/>
      <c r="BX159" s="40"/>
      <c r="BZ159" s="9">
        <v>4.0307692307692298</v>
      </c>
      <c r="CA159" s="9">
        <v>9.1384615384615362</v>
      </c>
      <c r="CB159" s="40">
        <v>20552.331573854306</v>
      </c>
      <c r="CC159" s="9">
        <f ca="1"/>
        <v>2.9773076923076913</v>
      </c>
      <c r="CD159" s="9">
        <f ca="1"/>
        <v>1.9557692307692309</v>
      </c>
      <c r="CE159" s="40">
        <f ca="1"/>
        <v>10715.956581283472</v>
      </c>
    </row>
    <row r="160" spans="1:83" x14ac:dyDescent="0.25">
      <c r="A160" s="6">
        <v>67.8</v>
      </c>
      <c r="B160" s="7" t="b">
        <v>1</v>
      </c>
      <c r="U160" s="9"/>
      <c r="V160" s="9"/>
      <c r="W160" s="10"/>
      <c r="X160" s="17"/>
      <c r="Y160" s="17"/>
      <c r="Z160" s="17"/>
      <c r="AA160" s="17"/>
      <c r="AB160" s="17"/>
      <c r="AC160" s="17"/>
      <c r="AD160" s="17"/>
      <c r="AE160" s="17"/>
      <c r="AG160" s="9"/>
      <c r="AH160" s="9"/>
      <c r="AI160" s="10"/>
      <c r="AJ160" s="17"/>
      <c r="AK160" s="17"/>
      <c r="AL160" s="17"/>
      <c r="AM160" s="17"/>
      <c r="AN160" s="17"/>
      <c r="AO160" s="17"/>
      <c r="AP160" s="17"/>
      <c r="AQ160" s="17"/>
      <c r="AS160" s="9"/>
      <c r="AT160" s="9"/>
      <c r="AU160" s="10"/>
      <c r="AV160" s="17"/>
      <c r="AW160" s="17"/>
      <c r="AX160" s="17"/>
      <c r="AY160" s="17"/>
      <c r="AZ160" s="17"/>
      <c r="BA160" s="17"/>
      <c r="BB160" s="17"/>
      <c r="BC160" s="17"/>
      <c r="BE160" s="17">
        <v>5.3107923497267763E-2</v>
      </c>
      <c r="BF160" s="9">
        <v>51.5</v>
      </c>
      <c r="BG160" s="9">
        <v>53.839712941049335</v>
      </c>
      <c r="BH160" s="9">
        <v>54.026622880121437</v>
      </c>
      <c r="BI160" s="9">
        <v>3.7776153117090203</v>
      </c>
      <c r="BJ160" s="9">
        <f ca="1"/>
        <v>53.143658885661573</v>
      </c>
      <c r="BK160" s="9">
        <f ca="1"/>
        <v>53.981186643652677</v>
      </c>
      <c r="BL160" s="9">
        <v>46.399576880651139</v>
      </c>
      <c r="BM160" s="9">
        <f ca="1"/>
        <v>52.254180178310328</v>
      </c>
      <c r="BN160" s="9">
        <v>52.684755330887313</v>
      </c>
      <c r="BP160" s="9"/>
      <c r="BQ160" s="40"/>
      <c r="BR160" s="9"/>
      <c r="BS160" s="40"/>
      <c r="BU160" s="9"/>
      <c r="BV160" s="40"/>
      <c r="BW160" s="9"/>
      <c r="BX160" s="40"/>
      <c r="BZ160" s="9">
        <v>4.0307692307692298</v>
      </c>
      <c r="CA160" s="9">
        <v>10.415384615384614</v>
      </c>
      <c r="CB160" s="40">
        <v>23399.764428192109</v>
      </c>
      <c r="CC160" s="9">
        <f ca="1"/>
        <v>2.9773076923076913</v>
      </c>
      <c r="CD160" s="9">
        <f ca="1"/>
        <v>2.0196153846153848</v>
      </c>
      <c r="CE160" s="40">
        <f ca="1"/>
        <v>10723.240980484836</v>
      </c>
    </row>
    <row r="161" spans="1:83" x14ac:dyDescent="0.25">
      <c r="A161" s="6">
        <v>67.8</v>
      </c>
      <c r="B161" s="7" t="b">
        <v>1</v>
      </c>
      <c r="U161" s="9"/>
      <c r="V161" s="9"/>
      <c r="W161" s="10"/>
      <c r="X161" s="17"/>
      <c r="Y161" s="17"/>
      <c r="Z161" s="17"/>
      <c r="AA161" s="17"/>
      <c r="AB161" s="17"/>
      <c r="AC161" s="17"/>
      <c r="AD161" s="17"/>
      <c r="AE161" s="17"/>
      <c r="AG161" s="9"/>
      <c r="AH161" s="9"/>
      <c r="AI161" s="10"/>
      <c r="AJ161" s="17"/>
      <c r="AK161" s="17"/>
      <c r="AL161" s="17"/>
      <c r="AM161" s="17"/>
      <c r="AN161" s="17"/>
      <c r="AO161" s="17"/>
      <c r="AP161" s="17"/>
      <c r="AQ161" s="17"/>
      <c r="AS161" s="9"/>
      <c r="AT161" s="9"/>
      <c r="AU161" s="10"/>
      <c r="AV161" s="17"/>
      <c r="AW161" s="17"/>
      <c r="AX161" s="17"/>
      <c r="AY161" s="17"/>
      <c r="AZ161" s="17"/>
      <c r="BA161" s="17"/>
      <c r="BB161" s="17"/>
      <c r="BC161" s="17"/>
      <c r="BE161" s="17">
        <v>5.3449453551912565E-2</v>
      </c>
      <c r="BF161" s="9">
        <v>51.5</v>
      </c>
      <c r="BG161" s="9">
        <v>53.869697953966934</v>
      </c>
      <c r="BH161" s="9">
        <v>54.051643412025882</v>
      </c>
      <c r="BI161" s="9">
        <v>3.8025882310613763</v>
      </c>
      <c r="BJ161" s="9">
        <f ca="1"/>
        <v>53.182242620996064</v>
      </c>
      <c r="BK161" s="9">
        <f ca="1"/>
        <v>54.007657993711888</v>
      </c>
      <c r="BL161" s="9">
        <v>46.432168543559108</v>
      </c>
      <c r="BM161" s="9">
        <f ca="1"/>
        <v>52.284892961135441</v>
      </c>
      <c r="BN161" s="9">
        <v>52.715885487827478</v>
      </c>
      <c r="BP161" s="9"/>
      <c r="BQ161" s="40"/>
      <c r="BR161" s="9"/>
      <c r="BS161" s="40"/>
      <c r="BU161" s="9"/>
      <c r="BV161" s="40"/>
      <c r="BW161" s="9"/>
      <c r="BX161" s="40"/>
      <c r="BZ161" s="9">
        <v>4.0307692307692298</v>
      </c>
      <c r="CA161" s="9">
        <v>11.692307692307692</v>
      </c>
      <c r="CB161" s="40">
        <v>26386.954538894985</v>
      </c>
      <c r="CC161" s="9">
        <f ca="1"/>
        <v>2.9773076923076913</v>
      </c>
      <c r="CD161" s="9">
        <f ca="1"/>
        <v>2.0834615384615387</v>
      </c>
      <c r="CE161" s="40">
        <f ca="1"/>
        <v>10735.487954265192</v>
      </c>
    </row>
    <row r="162" spans="1:83" x14ac:dyDescent="0.25">
      <c r="A162" s="6">
        <v>67.5</v>
      </c>
      <c r="B162" s="7" t="b">
        <v>1</v>
      </c>
      <c r="U162" s="9"/>
      <c r="V162" s="9"/>
      <c r="W162" s="10"/>
      <c r="X162" s="17"/>
      <c r="Y162" s="17"/>
      <c r="Z162" s="17"/>
      <c r="AA162" s="17"/>
      <c r="AB162" s="17"/>
      <c r="AC162" s="17"/>
      <c r="AD162" s="17"/>
      <c r="AE162" s="17"/>
      <c r="AG162" s="9"/>
      <c r="AH162" s="9"/>
      <c r="AI162" s="10"/>
      <c r="AJ162" s="17"/>
      <c r="AK162" s="17"/>
      <c r="AL162" s="17"/>
      <c r="AM162" s="17"/>
      <c r="AN162" s="17"/>
      <c r="AO162" s="17"/>
      <c r="AP162" s="17"/>
      <c r="AQ162" s="17"/>
      <c r="AS162" s="9"/>
      <c r="AT162" s="9"/>
      <c r="AU162" s="10"/>
      <c r="AV162" s="17"/>
      <c r="AW162" s="17"/>
      <c r="AX162" s="17"/>
      <c r="AY162" s="17"/>
      <c r="AZ162" s="17"/>
      <c r="BA162" s="17"/>
      <c r="BB162" s="17"/>
      <c r="BC162" s="17"/>
      <c r="BE162" s="17">
        <v>5.3790983606557374E-2</v>
      </c>
      <c r="BF162" s="9">
        <v>51.6</v>
      </c>
      <c r="BG162" s="9">
        <v>53.899531526659125</v>
      </c>
      <c r="BH162" s="9">
        <v>54.076549076703557</v>
      </c>
      <c r="BI162" s="9">
        <v>3.8275701626547618</v>
      </c>
      <c r="BJ162" s="9">
        <f ca="1"/>
        <v>53.220615332123664</v>
      </c>
      <c r="BK162" s="9">
        <f ca="1"/>
        <v>54.034004416249651</v>
      </c>
      <c r="BL162" s="9">
        <v>46.464656245025232</v>
      </c>
      <c r="BM162" s="9">
        <f ca="1"/>
        <v>52.315477629205382</v>
      </c>
      <c r="BN162" s="9">
        <v>52.746884802392906</v>
      </c>
      <c r="BP162" s="9"/>
      <c r="BQ162" s="40"/>
      <c r="BR162" s="9"/>
      <c r="BS162" s="40"/>
      <c r="BU162" s="9"/>
      <c r="BV162" s="40"/>
      <c r="BW162" s="9"/>
      <c r="BX162" s="40"/>
      <c r="BZ162" s="9">
        <v>4.0307692307692298</v>
      </c>
      <c r="CA162" s="9">
        <v>12.969230769230769</v>
      </c>
      <c r="CB162" s="40">
        <v>29487.477623195256</v>
      </c>
      <c r="CC162" s="9">
        <f ca="1"/>
        <v>2.9773076923076913</v>
      </c>
      <c r="CD162" s="9">
        <f ca="1"/>
        <v>2.1473076923076926</v>
      </c>
      <c r="CE162" s="40">
        <f ca="1"/>
        <v>10752.444502869968</v>
      </c>
    </row>
    <row r="163" spans="1:83" x14ac:dyDescent="0.25">
      <c r="A163" s="6">
        <v>66.599999999999994</v>
      </c>
      <c r="B163" s="7" t="b">
        <v>1</v>
      </c>
      <c r="U163" s="9"/>
      <c r="V163" s="9"/>
      <c r="W163" s="10"/>
      <c r="X163" s="17"/>
      <c r="Y163" s="17"/>
      <c r="Z163" s="17"/>
      <c r="AA163" s="17"/>
      <c r="AB163" s="17"/>
      <c r="AC163" s="17"/>
      <c r="AD163" s="17"/>
      <c r="AE163" s="17"/>
      <c r="AG163" s="9"/>
      <c r="AH163" s="9"/>
      <c r="AI163" s="10"/>
      <c r="AJ163" s="17"/>
      <c r="AK163" s="17"/>
      <c r="AL163" s="17"/>
      <c r="AM163" s="17"/>
      <c r="AN163" s="17"/>
      <c r="AO163" s="17"/>
      <c r="AP163" s="17"/>
      <c r="AQ163" s="17"/>
      <c r="AS163" s="9"/>
      <c r="AT163" s="9"/>
      <c r="AU163" s="10"/>
      <c r="AV163" s="17"/>
      <c r="AW163" s="17"/>
      <c r="AX163" s="17"/>
      <c r="AY163" s="17"/>
      <c r="AZ163" s="17"/>
      <c r="BA163" s="17"/>
      <c r="BB163" s="17"/>
      <c r="BC163" s="17"/>
      <c r="BE163" s="17">
        <v>5.4132513661202183E-2</v>
      </c>
      <c r="BF163" s="9">
        <v>51.6</v>
      </c>
      <c r="BG163" s="9">
        <v>53.92921547096811</v>
      </c>
      <c r="BH163" s="9">
        <v>54.101341218323441</v>
      </c>
      <c r="BI163" s="9">
        <v>3.8525611129962192</v>
      </c>
      <c r="BJ163" s="9">
        <f ca="1"/>
        <v>53.258779554130669</v>
      </c>
      <c r="BK163" s="9">
        <f ca="1"/>
        <v>54.060227380132197</v>
      </c>
      <c r="BL163" s="9">
        <v>46.497040973601834</v>
      </c>
      <c r="BM163" s="9">
        <f ca="1"/>
        <v>52.345935575762255</v>
      </c>
      <c r="BN163" s="9">
        <v>52.777754699761481</v>
      </c>
      <c r="BP163" s="9"/>
      <c r="BQ163" s="40"/>
      <c r="BR163" s="9"/>
      <c r="BS163" s="40"/>
      <c r="BU163" s="9"/>
      <c r="BV163" s="40"/>
      <c r="BW163" s="9"/>
      <c r="BX163" s="40"/>
      <c r="BZ163" s="9">
        <v>4.0307692307692298</v>
      </c>
      <c r="CA163" s="9">
        <v>14.246153846153844</v>
      </c>
      <c r="CB163" s="40">
        <v>32681.798294807973</v>
      </c>
      <c r="CC163" s="9">
        <f ca="1"/>
        <v>2.9773076923076913</v>
      </c>
      <c r="CD163" s="9">
        <f ca="1"/>
        <v>2.211153846153846</v>
      </c>
      <c r="CE163" s="40">
        <f ca="1"/>
        <v>10773.877437676154</v>
      </c>
    </row>
    <row r="164" spans="1:83" x14ac:dyDescent="0.25">
      <c r="A164" s="6">
        <v>76.099999999999994</v>
      </c>
      <c r="B164" s="7" t="b">
        <v>1</v>
      </c>
      <c r="U164" s="9"/>
      <c r="V164" s="9"/>
      <c r="W164" s="10"/>
      <c r="X164" s="17"/>
      <c r="Y164" s="17"/>
      <c r="Z164" s="17"/>
      <c r="AA164" s="17"/>
      <c r="AB164" s="17"/>
      <c r="AC164" s="17"/>
      <c r="AD164" s="17"/>
      <c r="AE164" s="17"/>
      <c r="AG164" s="9"/>
      <c r="AH164" s="9"/>
      <c r="AI164" s="10"/>
      <c r="AJ164" s="17"/>
      <c r="AK164" s="17"/>
      <c r="AL164" s="17"/>
      <c r="AM164" s="17"/>
      <c r="AN164" s="17"/>
      <c r="AO164" s="17"/>
      <c r="AP164" s="17"/>
      <c r="AQ164" s="17"/>
      <c r="AS164" s="9"/>
      <c r="AT164" s="9"/>
      <c r="AU164" s="10"/>
      <c r="AV164" s="17"/>
      <c r="AW164" s="17"/>
      <c r="AX164" s="17"/>
      <c r="AY164" s="17"/>
      <c r="AZ164" s="17"/>
      <c r="BA164" s="17"/>
      <c r="BB164" s="17"/>
      <c r="BC164" s="17"/>
      <c r="BE164" s="17">
        <v>5.4474043715846993E-2</v>
      </c>
      <c r="BF164" s="9">
        <v>51.6</v>
      </c>
      <c r="BG164" s="9">
        <v>53.95875156581009</v>
      </c>
      <c r="BH164" s="9">
        <v>54.126021157026756</v>
      </c>
      <c r="BI164" s="9">
        <v>3.8775610885998155</v>
      </c>
      <c r="BJ164" s="9">
        <f ca="1"/>
        <v>53.296737775991993</v>
      </c>
      <c r="BK164" s="9">
        <f ca="1"/>
        <v>54.086328327867875</v>
      </c>
      <c r="BL164" s="9">
        <v>46.529323702273231</v>
      </c>
      <c r="BM164" s="9">
        <f ca="1"/>
        <v>52.376268170275083</v>
      </c>
      <c r="BN164" s="9">
        <v>52.80849658076454</v>
      </c>
      <c r="BP164" s="9"/>
      <c r="BQ164" s="40"/>
      <c r="BR164" s="9"/>
      <c r="BS164" s="40"/>
      <c r="BU164" s="9"/>
      <c r="BV164" s="40"/>
      <c r="BW164" s="9"/>
      <c r="BX164" s="40"/>
      <c r="BZ164" s="9">
        <v>4.0307692307692298</v>
      </c>
      <c r="CA164" s="9">
        <v>15.523076923076919</v>
      </c>
      <c r="CB164" s="40">
        <v>35955.055688990149</v>
      </c>
      <c r="CC164" s="9">
        <f ca="1"/>
        <v>2.9773076923076913</v>
      </c>
      <c r="CD164" s="9">
        <f ca="1"/>
        <v>2.2750000000000004</v>
      </c>
      <c r="CE164" s="40">
        <f ca="1"/>
        <v>10799.571293954978</v>
      </c>
    </row>
    <row r="165" spans="1:83" x14ac:dyDescent="0.25">
      <c r="A165" s="6">
        <v>75.400000000000006</v>
      </c>
      <c r="B165" s="7" t="b">
        <v>1</v>
      </c>
      <c r="U165" s="9"/>
      <c r="V165" s="9"/>
      <c r="W165" s="10"/>
      <c r="X165" s="17"/>
      <c r="Y165" s="17"/>
      <c r="Z165" s="17"/>
      <c r="AA165" s="17"/>
      <c r="AB165" s="17"/>
      <c r="AC165" s="17"/>
      <c r="AD165" s="17"/>
      <c r="AE165" s="17"/>
      <c r="AG165" s="9"/>
      <c r="AH165" s="9"/>
      <c r="AI165" s="10"/>
      <c r="AJ165" s="17"/>
      <c r="AK165" s="17"/>
      <c r="AL165" s="17"/>
      <c r="AM165" s="17"/>
      <c r="AN165" s="17"/>
      <c r="AO165" s="17"/>
      <c r="AP165" s="17"/>
      <c r="AQ165" s="17"/>
      <c r="AS165" s="9"/>
      <c r="AT165" s="9"/>
      <c r="AU165" s="10"/>
      <c r="AV165" s="17"/>
      <c r="AW165" s="17"/>
      <c r="AX165" s="17"/>
      <c r="AY165" s="17"/>
      <c r="AZ165" s="17"/>
      <c r="BA165" s="17"/>
      <c r="BB165" s="17"/>
      <c r="BC165" s="17"/>
      <c r="BE165" s="17">
        <v>5.4815573770491802E-2</v>
      </c>
      <c r="BF165" s="9">
        <v>51.6</v>
      </c>
      <c r="BG165" s="9">
        <v>53.98814155797713</v>
      </c>
      <c r="BH165" s="9">
        <v>54.15059018950523</v>
      </c>
      <c r="BI165" s="9">
        <v>3.90257009598671</v>
      </c>
      <c r="BJ165" s="9">
        <f ca="1"/>
        <v>53.334492441693016</v>
      </c>
      <c r="BK165" s="9">
        <f ca="1"/>
        <v>54.11230867624321</v>
      </c>
      <c r="BL165" s="9">
        <v>46.561505388796789</v>
      </c>
      <c r="BM165" s="9">
        <f ca="1"/>
        <v>52.406476758991971</v>
      </c>
      <c r="BN165" s="9">
        <v>52.839111822452807</v>
      </c>
      <c r="BP165" s="9"/>
      <c r="BQ165" s="40"/>
      <c r="BR165" s="9"/>
      <c r="BS165" s="40"/>
      <c r="BU165" s="9"/>
      <c r="BV165" s="40"/>
      <c r="BW165" s="9"/>
      <c r="BX165" s="40"/>
      <c r="BZ165" s="9">
        <v>4.0307692307692298</v>
      </c>
      <c r="CA165" s="9">
        <v>16.799999999999997</v>
      </c>
      <c r="CB165" s="40">
        <v>39295.676154466681</v>
      </c>
      <c r="CC165" s="9">
        <f ca="1"/>
        <v>2.9773076923076913</v>
      </c>
      <c r="CD165" s="9">
        <f ca="1"/>
        <v>2.3388461538461538</v>
      </c>
      <c r="CE165" s="40">
        <f ca="1"/>
        <v>10829.326517905714</v>
      </c>
    </row>
    <row r="166" spans="1:83" x14ac:dyDescent="0.25">
      <c r="A166" s="6">
        <v>74.8</v>
      </c>
      <c r="B166" s="7" t="b">
        <v>1</v>
      </c>
      <c r="U166" s="9"/>
      <c r="V166" s="9"/>
      <c r="W166" s="10"/>
      <c r="X166" s="17"/>
      <c r="Y166" s="17"/>
      <c r="Z166" s="17"/>
      <c r="AA166" s="17"/>
      <c r="AB166" s="17"/>
      <c r="AC166" s="17"/>
      <c r="AD166" s="17"/>
      <c r="AE166" s="17"/>
      <c r="AG166" s="9"/>
      <c r="AH166" s="9"/>
      <c r="AI166" s="10"/>
      <c r="AJ166" s="17"/>
      <c r="AK166" s="17"/>
      <c r="AL166" s="17"/>
      <c r="AM166" s="17"/>
      <c r="AN166" s="17"/>
      <c r="AO166" s="17"/>
      <c r="AP166" s="17"/>
      <c r="AQ166" s="17"/>
      <c r="AS166" s="9"/>
      <c r="AT166" s="9"/>
      <c r="AU166" s="10"/>
      <c r="AV166" s="17"/>
      <c r="AW166" s="17"/>
      <c r="AX166" s="17"/>
      <c r="AY166" s="17"/>
      <c r="AZ166" s="17"/>
      <c r="BA166" s="17"/>
      <c r="BB166" s="17"/>
      <c r="BC166" s="17"/>
      <c r="BE166" s="17">
        <v>5.5157103825136611E-2</v>
      </c>
      <c r="BF166" s="9">
        <v>51.6</v>
      </c>
      <c r="BG166" s="9">
        <v>54.017387162914545</v>
      </c>
      <c r="BH166" s="9">
        <v>54.175049589561894</v>
      </c>
      <c r="BI166" s="9">
        <v>3.9275881416850997</v>
      </c>
      <c r="BJ166" s="9">
        <f ca="1"/>
        <v>53.372045951317119</v>
      </c>
      <c r="BK166" s="9">
        <f ca="1"/>
        <v>54.138169816939723</v>
      </c>
      <c r="BL166" s="9">
        <v>46.593586976034494</v>
      </c>
      <c r="BM166" s="9">
        <f ca="1"/>
        <v>52.436562665476117</v>
      </c>
      <c r="BN166" s="9">
        <v>52.869601778645745</v>
      </c>
      <c r="BP166" s="9"/>
      <c r="BQ166" s="40"/>
      <c r="BR166" s="9"/>
      <c r="BS166" s="40"/>
      <c r="BU166" s="9"/>
      <c r="BV166" s="40"/>
      <c r="BW166" s="9"/>
      <c r="BX166" s="40"/>
      <c r="BZ166" s="9">
        <v>4.0307692307692298</v>
      </c>
      <c r="CA166" s="9">
        <v>18.076923076923073</v>
      </c>
      <c r="CB166" s="40">
        <v>42694.466848867945</v>
      </c>
      <c r="CC166" s="9">
        <f ca="1"/>
        <v>2.9773076923076913</v>
      </c>
      <c r="CD166" s="9">
        <f ca="1"/>
        <v>2.4026923076923077</v>
      </c>
      <c r="CE166" s="40">
        <f ca="1"/>
        <v>10862.957885145357</v>
      </c>
    </row>
    <row r="167" spans="1:83" x14ac:dyDescent="0.25">
      <c r="A167" s="6">
        <v>74.900000000000006</v>
      </c>
      <c r="B167" s="7" t="b">
        <v>1</v>
      </c>
      <c r="U167" s="9"/>
      <c r="V167" s="9"/>
      <c r="W167" s="10"/>
      <c r="X167" s="17"/>
      <c r="Y167" s="17"/>
      <c r="Z167" s="17"/>
      <c r="AA167" s="17"/>
      <c r="AB167" s="17"/>
      <c r="AC167" s="17"/>
      <c r="AD167" s="17"/>
      <c r="AE167" s="17"/>
      <c r="AG167" s="9"/>
      <c r="AH167" s="9"/>
      <c r="AI167" s="10"/>
      <c r="AJ167" s="17"/>
      <c r="AK167" s="17"/>
      <c r="AL167" s="17"/>
      <c r="AM167" s="17"/>
      <c r="AN167" s="17"/>
      <c r="AO167" s="17"/>
      <c r="AP167" s="17"/>
      <c r="AQ167" s="17"/>
      <c r="AS167" s="9"/>
      <c r="AT167" s="9"/>
      <c r="AU167" s="10"/>
      <c r="AV167" s="17"/>
      <c r="AW167" s="17"/>
      <c r="AX167" s="17"/>
      <c r="AY167" s="17"/>
      <c r="AZ167" s="17"/>
      <c r="BA167" s="17"/>
      <c r="BB167" s="17"/>
      <c r="BC167" s="17"/>
      <c r="BE167" s="17">
        <v>5.549863387978142E-2</v>
      </c>
      <c r="BF167" s="9">
        <v>51.7</v>
      </c>
      <c r="BG167" s="9">
        <v>54.046490065474842</v>
      </c>
      <c r="BH167" s="9">
        <v>54.199400608655111</v>
      </c>
      <c r="BI167" s="9">
        <v>3.9526152322302881</v>
      </c>
      <c r="BJ167" s="9">
        <f ca="1"/>
        <v>53.409400662100623</v>
      </c>
      <c r="BK167" s="9">
        <f ca="1"/>
        <v>54.163913117132218</v>
      </c>
      <c r="BL167" s="9">
        <v>46.625569392275246</v>
      </c>
      <c r="BM167" s="9">
        <f ca="1"/>
        <v>52.466527191126154</v>
      </c>
      <c r="BN167" s="9">
        <v>52.899967780465019</v>
      </c>
      <c r="BP167" s="9"/>
      <c r="BQ167" s="40"/>
      <c r="BR167" s="9"/>
      <c r="BS167" s="40"/>
      <c r="BU167" s="9"/>
      <c r="BV167" s="40"/>
      <c r="BW167" s="9"/>
      <c r="BX167" s="40"/>
      <c r="BZ167" s="9">
        <v>4.0307692307692298</v>
      </c>
      <c r="CA167" s="9">
        <v>19.353846153846153</v>
      </c>
      <c r="CB167" s="40">
        <v>46144.002565517425</v>
      </c>
      <c r="CC167" s="9">
        <f ca="1"/>
        <v>2.9773076923076913</v>
      </c>
      <c r="CD167" s="9">
        <f ca="1"/>
        <v>2.4665384615384616</v>
      </c>
      <c r="CE167" s="40">
        <f ca="1"/>
        <v>10900.293115519175</v>
      </c>
    </row>
    <row r="168" spans="1:83" x14ac:dyDescent="0.25">
      <c r="A168" s="6">
        <v>75</v>
      </c>
      <c r="B168" s="7" t="b">
        <v>1</v>
      </c>
      <c r="U168" s="9"/>
      <c r="V168" s="9"/>
      <c r="W168" s="10"/>
      <c r="X168" s="17"/>
      <c r="Y168" s="17"/>
      <c r="Z168" s="17"/>
      <c r="AA168" s="17"/>
      <c r="AB168" s="17"/>
      <c r="AC168" s="17"/>
      <c r="AD168" s="17"/>
      <c r="AE168" s="17"/>
      <c r="AG168" s="9"/>
      <c r="AH168" s="9"/>
      <c r="AI168" s="10"/>
      <c r="AJ168" s="17"/>
      <c r="AK168" s="17"/>
      <c r="AL168" s="17"/>
      <c r="AM168" s="17"/>
      <c r="AN168" s="17"/>
      <c r="AO168" s="17"/>
      <c r="AP168" s="17"/>
      <c r="AQ168" s="17"/>
      <c r="AS168" s="9"/>
      <c r="AT168" s="9"/>
      <c r="AU168" s="10"/>
      <c r="AV168" s="17"/>
      <c r="AW168" s="17"/>
      <c r="AX168" s="17"/>
      <c r="AY168" s="17"/>
      <c r="AZ168" s="17"/>
      <c r="BA168" s="17"/>
      <c r="BB168" s="17"/>
      <c r="BC168" s="17"/>
      <c r="BE168" s="17">
        <v>5.5840163934426229E-2</v>
      </c>
      <c r="BF168" s="9">
        <v>51.7</v>
      </c>
      <c r="BG168" s="9">
        <v>54.075451920648966</v>
      </c>
      <c r="BH168" s="9">
        <v>54.223644476426479</v>
      </c>
      <c r="BI168" s="9">
        <v>3.9776513741646675</v>
      </c>
      <c r="BJ168" s="9">
        <f ca="1"/>
        <v>53.44655888945595</v>
      </c>
      <c r="BK168" s="9">
        <f ca="1"/>
        <v>54.189539920069286</v>
      </c>
      <c r="BL168" s="9">
        <v>46.657453551548286</v>
      </c>
      <c r="BM168" s="9">
        <f ca="1"/>
        <v>52.496371615681554</v>
      </c>
      <c r="BN168" s="9">
        <v>52.930211136852279</v>
      </c>
      <c r="BP168" s="9"/>
      <c r="BQ168" s="40"/>
      <c r="BR168" s="9"/>
      <c r="BS168" s="40"/>
      <c r="BU168" s="9"/>
      <c r="BV168" s="40"/>
      <c r="BW168" s="9"/>
      <c r="BX168" s="40"/>
      <c r="BZ168" s="9">
        <v>4.0307692307692298</v>
      </c>
      <c r="CA168" s="9">
        <v>20.630769230769229</v>
      </c>
      <c r="CB168" s="40">
        <v>49638.198567309766</v>
      </c>
      <c r="CC168" s="9">
        <f ca="1"/>
        <v>2.9773076923076913</v>
      </c>
      <c r="CD168" s="9">
        <f ca="1"/>
        <v>2.5303846153846159</v>
      </c>
      <c r="CE168" s="40">
        <f ca="1"/>
        <v>10941.171655231459</v>
      </c>
    </row>
    <row r="169" spans="1:83" x14ac:dyDescent="0.25">
      <c r="A169" s="6">
        <v>75</v>
      </c>
      <c r="B169" s="7" t="b">
        <v>1</v>
      </c>
      <c r="U169" s="9"/>
      <c r="V169" s="9"/>
      <c r="W169" s="10"/>
      <c r="X169" s="17"/>
      <c r="Y169" s="17"/>
      <c r="Z169" s="17"/>
      <c r="AA169" s="17"/>
      <c r="AB169" s="17"/>
      <c r="AC169" s="17"/>
      <c r="AD169" s="17"/>
      <c r="AE169" s="17"/>
      <c r="AG169" s="9"/>
      <c r="AH169" s="9"/>
      <c r="AI169" s="10"/>
      <c r="AJ169" s="17"/>
      <c r="AK169" s="17"/>
      <c r="AL169" s="17"/>
      <c r="AM169" s="17"/>
      <c r="AN169" s="17"/>
      <c r="AO169" s="17"/>
      <c r="AP169" s="17"/>
      <c r="AQ169" s="17"/>
      <c r="AS169" s="9"/>
      <c r="AT169" s="9"/>
      <c r="AU169" s="10"/>
      <c r="AV169" s="17"/>
      <c r="AW169" s="17"/>
      <c r="AX169" s="17"/>
      <c r="AY169" s="17"/>
      <c r="AZ169" s="17"/>
      <c r="BA169" s="17"/>
      <c r="BB169" s="17"/>
      <c r="BC169" s="17"/>
      <c r="BE169" s="17">
        <v>5.6181693989071038E-2</v>
      </c>
      <c r="BF169" s="9">
        <v>51.7</v>
      </c>
      <c r="BG169" s="9">
        <v>54.104274354275688</v>
      </c>
      <c r="BH169" s="9">
        <v>54.247782401212852</v>
      </c>
      <c r="BI169" s="9">
        <v>4.0026965740377074</v>
      </c>
      <c r="BJ169" s="9">
        <f ca="1"/>
        <v>53.483522907964165</v>
      </c>
      <c r="BK169" s="9">
        <f ca="1"/>
        <v>54.215051545636499</v>
      </c>
      <c r="BL169" s="9">
        <v>46.689240353927985</v>
      </c>
      <c r="BM169" s="9">
        <f ca="1"/>
        <v>52.526097197713334</v>
      </c>
      <c r="BN169" s="9">
        <v>52.960333135072318</v>
      </c>
      <c r="BP169" s="9"/>
      <c r="BQ169" s="40"/>
      <c r="BR169" s="9"/>
      <c r="BS169" s="40"/>
      <c r="BU169" s="9"/>
      <c r="BV169" s="40"/>
      <c r="BW169" s="9"/>
      <c r="BX169" s="40"/>
      <c r="BZ169" s="9">
        <v>4.0307692307692298</v>
      </c>
      <c r="CA169" s="9">
        <v>21.907692307692304</v>
      </c>
      <c r="CB169" s="40">
        <v>53172.005425832947</v>
      </c>
      <c r="CC169" s="9">
        <f ca="1"/>
        <v>2.9773076923076913</v>
      </c>
      <c r="CD169" s="9">
        <f ca="1"/>
        <v>2.5942307692307693</v>
      </c>
      <c r="CE169" s="40">
        <f ca="1"/>
        <v>10985.443602227451</v>
      </c>
    </row>
    <row r="170" spans="1:83" x14ac:dyDescent="0.25">
      <c r="A170" s="6">
        <v>74.599999999999994</v>
      </c>
      <c r="B170" s="7" t="b">
        <v>1</v>
      </c>
      <c r="U170" s="9"/>
      <c r="V170" s="9"/>
      <c r="W170" s="10"/>
      <c r="X170" s="17"/>
      <c r="Y170" s="17"/>
      <c r="Z170" s="17"/>
      <c r="AA170" s="17"/>
      <c r="AB170" s="17"/>
      <c r="AC170" s="17"/>
      <c r="AD170" s="17"/>
      <c r="AE170" s="17"/>
      <c r="AG170" s="9"/>
      <c r="AH170" s="9"/>
      <c r="AI170" s="10"/>
      <c r="AJ170" s="17"/>
      <c r="AK170" s="17"/>
      <c r="AL170" s="17"/>
      <c r="AM170" s="17"/>
      <c r="AN170" s="17"/>
      <c r="AO170" s="17"/>
      <c r="AP170" s="17"/>
      <c r="AQ170" s="17"/>
      <c r="AS170" s="9"/>
      <c r="AT170" s="9"/>
      <c r="AU170" s="10"/>
      <c r="AV170" s="17"/>
      <c r="AW170" s="17"/>
      <c r="AX170" s="17"/>
      <c r="AY170" s="17"/>
      <c r="AZ170" s="17"/>
      <c r="BA170" s="17"/>
      <c r="BB170" s="17"/>
      <c r="BC170" s="17"/>
      <c r="BE170" s="17">
        <v>5.6523224043715847E-2</v>
      </c>
      <c r="BF170" s="9">
        <v>51.8</v>
      </c>
      <c r="BG170" s="9">
        <v>54.132958963729948</v>
      </c>
      <c r="BH170" s="9">
        <v>54.271815570543659</v>
      </c>
      <c r="BI170" s="9">
        <v>4.0277508384060212</v>
      </c>
      <c r="BJ170" s="9">
        <f ca="1"/>
        <v>53.520294952338325</v>
      </c>
      <c r="BK170" s="9">
        <f ca="1"/>
        <v>54.240449290903008</v>
      </c>
      <c r="BL170" s="9">
        <v>46.720930685830297</v>
      </c>
      <c r="BM170" s="9">
        <f ca="1"/>
        <v>52.555705175100883</v>
      </c>
      <c r="BN170" s="9">
        <v>52.990335041201533</v>
      </c>
      <c r="BP170" s="9"/>
      <c r="BQ170" s="40"/>
      <c r="BR170" s="9"/>
      <c r="BS170" s="40"/>
      <c r="BU170" s="9"/>
      <c r="BV170" s="40"/>
      <c r="BW170" s="9"/>
      <c r="BX170" s="40"/>
      <c r="BZ170" s="9">
        <v>4.0307692307692298</v>
      </c>
      <c r="CA170" s="9">
        <v>23.184615384615384</v>
      </c>
      <c r="CB170" s="40">
        <v>56741.186217519105</v>
      </c>
      <c r="CC170" s="9">
        <f ca="1"/>
        <v>2.9773076923076913</v>
      </c>
      <c r="CD170" s="9">
        <f ca="1"/>
        <v>2.6580769230769237</v>
      </c>
      <c r="CE170" s="40">
        <f ca="1"/>
        <v>11032.968754746104</v>
      </c>
    </row>
    <row r="171" spans="1:83" x14ac:dyDescent="0.25">
      <c r="A171" s="6">
        <v>74.5</v>
      </c>
      <c r="B171" s="7" t="b">
        <v>1</v>
      </c>
      <c r="U171" s="9"/>
      <c r="V171" s="9"/>
      <c r="W171" s="10"/>
      <c r="X171" s="17"/>
      <c r="Y171" s="17"/>
      <c r="Z171" s="17"/>
      <c r="AA171" s="17"/>
      <c r="AB171" s="17"/>
      <c r="AC171" s="17"/>
      <c r="AD171" s="17"/>
      <c r="AE171" s="17"/>
      <c r="AG171" s="9"/>
      <c r="AH171" s="9"/>
      <c r="AI171" s="10"/>
      <c r="AJ171" s="17"/>
      <c r="AK171" s="17"/>
      <c r="AL171" s="17"/>
      <c r="AM171" s="17"/>
      <c r="AN171" s="17"/>
      <c r="AO171" s="17"/>
      <c r="AP171" s="17"/>
      <c r="AQ171" s="17"/>
      <c r="AS171" s="9"/>
      <c r="AT171" s="9"/>
      <c r="AU171" s="10"/>
      <c r="AV171" s="17"/>
      <c r="AW171" s="17"/>
      <c r="AX171" s="17"/>
      <c r="AY171" s="17"/>
      <c r="AZ171" s="17"/>
      <c r="BA171" s="17"/>
      <c r="BB171" s="17"/>
      <c r="BC171" s="17"/>
      <c r="BE171" s="17">
        <v>5.6864754098360656E-2</v>
      </c>
      <c r="BF171" s="9">
        <v>51.8</v>
      </c>
      <c r="BG171" s="9">
        <v>54.161507318590822</v>
      </c>
      <c r="BH171" s="9">
        <v>54.295745151623372</v>
      </c>
      <c r="BI171" s="9">
        <v>4.052814173833311</v>
      </c>
      <c r="BJ171" s="9">
        <f ca="1"/>
        <v>53.556877218358188</v>
      </c>
      <c r="BK171" s="9">
        <f ca="1"/>
        <v>54.265734430652188</v>
      </c>
      <c r="BL171" s="9">
        <v>46.752525420301183</v>
      </c>
      <c r="BM171" s="9">
        <f ca="1"/>
        <v>52.585196765495077</v>
      </c>
      <c r="BN171" s="9">
        <v>53.020218100602811</v>
      </c>
      <c r="BP171" s="9"/>
      <c r="BQ171" s="40"/>
      <c r="BR171" s="9"/>
      <c r="BS171" s="40"/>
      <c r="BU171" s="9"/>
      <c r="BV171" s="40"/>
      <c r="BW171" s="9"/>
      <c r="BX171" s="40"/>
      <c r="BZ171" s="9">
        <v>4.0307692307692298</v>
      </c>
      <c r="CA171" s="9">
        <v>24.46153846153846</v>
      </c>
      <c r="CB171" s="40">
        <v>60342.150717546639</v>
      </c>
      <c r="CC171" s="9">
        <f ca="1"/>
        <v>2.9773076923076913</v>
      </c>
      <c r="CD171" s="9">
        <f ca="1"/>
        <v>2.7219230769230771</v>
      </c>
      <c r="CE171" s="40">
        <f ca="1"/>
        <v>11083.615766208901</v>
      </c>
    </row>
    <row r="172" spans="1:83" x14ac:dyDescent="0.25">
      <c r="A172" s="6">
        <v>74.400000000000006</v>
      </c>
      <c r="B172" s="7" t="b">
        <v>1</v>
      </c>
      <c r="U172" s="9"/>
      <c r="V172" s="9"/>
      <c r="W172" s="10"/>
      <c r="X172" s="17"/>
      <c r="Y172" s="17"/>
      <c r="Z172" s="17"/>
      <c r="AA172" s="17"/>
      <c r="AB172" s="17"/>
      <c r="AC172" s="17"/>
      <c r="AD172" s="17"/>
      <c r="AE172" s="17"/>
      <c r="AG172" s="9"/>
      <c r="AH172" s="9"/>
      <c r="AI172" s="10"/>
      <c r="AJ172" s="17"/>
      <c r="AK172" s="17"/>
      <c r="AL172" s="17"/>
      <c r="AM172" s="17"/>
      <c r="AN172" s="17"/>
      <c r="AO172" s="17"/>
      <c r="AP172" s="17"/>
      <c r="AQ172" s="17"/>
      <c r="AS172" s="9"/>
      <c r="AT172" s="9"/>
      <c r="AU172" s="10"/>
      <c r="AV172" s="17"/>
      <c r="AW172" s="17"/>
      <c r="AX172" s="17"/>
      <c r="AY172" s="17"/>
      <c r="AZ172" s="17"/>
      <c r="BA172" s="17"/>
      <c r="BB172" s="17"/>
      <c r="BC172" s="17"/>
      <c r="BE172" s="17">
        <v>5.7206284153005466E-2</v>
      </c>
      <c r="BF172" s="9">
        <v>51.8</v>
      </c>
      <c r="BG172" s="9">
        <v>54.189920961290014</v>
      </c>
      <c r="BH172" s="9">
        <v>54.31957229180005</v>
      </c>
      <c r="BI172" s="9">
        <v>4.077886586890437</v>
      </c>
      <c r="BJ172" s="9">
        <f ca="1"/>
        <v>53.593271863777751</v>
      </c>
      <c r="BK172" s="9">
        <f ca="1"/>
        <v>54.290908217896757</v>
      </c>
      <c r="BL172" s="9">
        <v>46.784025417297272</v>
      </c>
      <c r="BM172" s="9">
        <f ca="1"/>
        <v>52.614573166768494</v>
      </c>
      <c r="BN172" s="9">
        <v>53.049983538386641</v>
      </c>
      <c r="BP172" s="9"/>
      <c r="BQ172" s="40"/>
      <c r="BR172" s="9"/>
      <c r="BS172" s="40"/>
      <c r="BU172" s="9"/>
      <c r="BV172" s="40"/>
      <c r="BW172" s="9"/>
      <c r="BX172" s="40"/>
      <c r="BZ172" s="9">
        <v>4.0307692307692298</v>
      </c>
      <c r="CA172" s="9">
        <v>25.738461538461539</v>
      </c>
      <c r="CB172" s="40">
        <v>63971.829913804133</v>
      </c>
      <c r="CC172" s="9">
        <f ca="1"/>
        <v>2.9773076923076913</v>
      </c>
      <c r="CD172" s="9">
        <f ca="1"/>
        <v>2.785769230769231</v>
      </c>
      <c r="CE172" s="40">
        <f ca="1"/>
        <v>11137.261392264405</v>
      </c>
    </row>
    <row r="173" spans="1:83" x14ac:dyDescent="0.25">
      <c r="A173" s="6">
        <v>74.2</v>
      </c>
      <c r="B173" s="7" t="b">
        <v>1</v>
      </c>
      <c r="U173" s="9"/>
      <c r="V173" s="9"/>
      <c r="W173" s="10"/>
      <c r="X173" s="17"/>
      <c r="Y173" s="17"/>
      <c r="Z173" s="17"/>
      <c r="AA173" s="17"/>
      <c r="AB173" s="17"/>
      <c r="AC173" s="17"/>
      <c r="AD173" s="17"/>
      <c r="AE173" s="17"/>
      <c r="AG173" s="9"/>
      <c r="AH173" s="9"/>
      <c r="AI173" s="10"/>
      <c r="AJ173" s="17"/>
      <c r="AK173" s="17"/>
      <c r="AL173" s="17"/>
      <c r="AM173" s="17"/>
      <c r="AN173" s="17"/>
      <c r="AO173" s="17"/>
      <c r="AP173" s="17"/>
      <c r="AQ173" s="17"/>
      <c r="AS173" s="9"/>
      <c r="AT173" s="9"/>
      <c r="AU173" s="10"/>
      <c r="AV173" s="17"/>
      <c r="AW173" s="17"/>
      <c r="AX173" s="17"/>
      <c r="AY173" s="17"/>
      <c r="AZ173" s="17"/>
      <c r="BA173" s="17"/>
      <c r="BB173" s="17"/>
      <c r="BC173" s="17"/>
      <c r="BE173" s="17">
        <v>5.7547814207650275E-2</v>
      </c>
      <c r="BF173" s="9">
        <v>51.9</v>
      </c>
      <c r="BG173" s="9">
        <v>54.218201407741255</v>
      </c>
      <c r="BH173" s="9">
        <v>54.34329811902041</v>
      </c>
      <c r="BI173" s="9">
        <v>4.1029680841553988</v>
      </c>
      <c r="BJ173" s="9">
        <f ca="1"/>
        <v>53.629481009206202</v>
      </c>
      <c r="BK173" s="9">
        <f ca="1"/>
        <v>54.315971884378975</v>
      </c>
      <c r="BL173" s="9">
        <v>46.815431523958935</v>
      </c>
      <c r="BM173" s="9">
        <f ca="1"/>
        <v>52.643835557452817</v>
      </c>
      <c r="BN173" s="9">
        <v>53.07963255985964</v>
      </c>
      <c r="BP173" s="9"/>
      <c r="BQ173" s="40"/>
      <c r="BR173" s="9"/>
      <c r="BS173" s="40"/>
      <c r="BU173" s="9"/>
      <c r="BV173" s="40"/>
      <c r="BW173" s="9"/>
      <c r="BX173" s="40"/>
      <c r="BZ173" s="9">
        <v>4.0307692307692298</v>
      </c>
      <c r="CA173" s="9">
        <v>27.015384615384612</v>
      </c>
      <c r="CB173" s="40">
        <v>67627.57960109401</v>
      </c>
      <c r="CC173" s="9">
        <f ca="1"/>
        <v>2.9773076923076913</v>
      </c>
      <c r="CD173" s="9">
        <f ca="1"/>
        <v>2.8496153846153849</v>
      </c>
      <c r="CE173" s="40">
        <f ca="1"/>
        <v>11193.789817991608</v>
      </c>
    </row>
    <row r="174" spans="1:83" x14ac:dyDescent="0.25">
      <c r="A174" s="6">
        <v>74.099999999999994</v>
      </c>
      <c r="B174" s="7" t="b">
        <v>1</v>
      </c>
      <c r="U174" s="9"/>
      <c r="V174" s="9"/>
      <c r="W174" s="10"/>
      <c r="X174" s="17"/>
      <c r="Y174" s="17"/>
      <c r="Z174" s="17"/>
      <c r="AA174" s="17"/>
      <c r="AB174" s="17"/>
      <c r="AC174" s="17"/>
      <c r="AD174" s="17"/>
      <c r="AE174" s="17"/>
      <c r="AG174" s="9"/>
      <c r="AH174" s="9"/>
      <c r="AI174" s="10"/>
      <c r="AJ174" s="17"/>
      <c r="AK174" s="17"/>
      <c r="AL174" s="17"/>
      <c r="AM174" s="17"/>
      <c r="AN174" s="17"/>
      <c r="AO174" s="17"/>
      <c r="AP174" s="17"/>
      <c r="AQ174" s="17"/>
      <c r="AS174" s="9"/>
      <c r="AT174" s="9"/>
      <c r="AU174" s="10"/>
      <c r="AV174" s="17"/>
      <c r="AW174" s="17"/>
      <c r="AX174" s="17"/>
      <c r="AY174" s="17"/>
      <c r="AZ174" s="17"/>
      <c r="BA174" s="17"/>
      <c r="BB174" s="17"/>
      <c r="BC174" s="17"/>
      <c r="BE174" s="17">
        <v>5.7889344262295084E-2</v>
      </c>
      <c r="BF174" s="9">
        <v>51.9</v>
      </c>
      <c r="BG174" s="9">
        <v>54.246350147951617</v>
      </c>
      <c r="BH174" s="9">
        <v>54.366923742271702</v>
      </c>
      <c r="BI174" s="9">
        <v>4.1280586722133261</v>
      </c>
      <c r="BJ174" s="9">
        <f ca="1"/>
        <v>53.665506738963394</v>
      </c>
      <c r="BK174" s="9">
        <f ca="1"/>
        <v>54.340926641056534</v>
      </c>
      <c r="BL174" s="9">
        <v>46.846744574876119</v>
      </c>
      <c r="BM174" s="9">
        <f ca="1"/>
        <v>52.672985097164116</v>
      </c>
      <c r="BN174" s="9">
        <v>53.109166350960194</v>
      </c>
      <c r="BP174" s="9"/>
      <c r="BQ174" s="40"/>
      <c r="BR174" s="9"/>
      <c r="BS174" s="40"/>
      <c r="BU174" s="9"/>
      <c r="BV174" s="40"/>
      <c r="BW174" s="9"/>
      <c r="BX174" s="40"/>
      <c r="BZ174" s="9">
        <v>4.0307692307692298</v>
      </c>
      <c r="CA174" s="9">
        <v>28.292307692307688</v>
      </c>
      <c r="CB174" s="40">
        <v>71307.105314452871</v>
      </c>
      <c r="CC174" s="9">
        <f ca="1"/>
        <v>2.9773076923076913</v>
      </c>
      <c r="CD174" s="9">
        <f ca="1"/>
        <v>2.9134615384615383</v>
      </c>
      <c r="CE174" s="40">
        <f ca="1"/>
        <v>11253.092055069492</v>
      </c>
    </row>
    <row r="175" spans="1:83" x14ac:dyDescent="0.25">
      <c r="A175" s="6">
        <v>73.8</v>
      </c>
      <c r="B175" s="7" t="b">
        <v>1</v>
      </c>
      <c r="U175" s="9"/>
      <c r="V175" s="9"/>
      <c r="W175" s="10"/>
      <c r="X175" s="17"/>
      <c r="Y175" s="17"/>
      <c r="Z175" s="17"/>
      <c r="AA175" s="17"/>
      <c r="AB175" s="17"/>
      <c r="AC175" s="17"/>
      <c r="AD175" s="17"/>
      <c r="AE175" s="17"/>
      <c r="AG175" s="9"/>
      <c r="AH175" s="9"/>
      <c r="AI175" s="10"/>
      <c r="AJ175" s="17"/>
      <c r="AK175" s="17"/>
      <c r="AL175" s="17"/>
      <c r="AM175" s="17"/>
      <c r="AN175" s="17"/>
      <c r="AO175" s="17"/>
      <c r="AP175" s="17"/>
      <c r="AQ175" s="17"/>
      <c r="AS175" s="9"/>
      <c r="AT175" s="9"/>
      <c r="AU175" s="10"/>
      <c r="AV175" s="17"/>
      <c r="AW175" s="17"/>
      <c r="AX175" s="17"/>
      <c r="AY175" s="17"/>
      <c r="AZ175" s="17"/>
      <c r="BA175" s="17"/>
      <c r="BB175" s="17"/>
      <c r="BC175" s="17"/>
      <c r="BE175" s="17">
        <v>5.8230874316939893E-2</v>
      </c>
      <c r="BF175" s="9">
        <v>51.9</v>
      </c>
      <c r="BG175" s="9">
        <v>54.274368646615116</v>
      </c>
      <c r="BH175" s="9">
        <v>54.390450252011142</v>
      </c>
      <c r="BI175" s="9">
        <v>4.1531583576565358</v>
      </c>
      <c r="BJ175" s="9">
        <f ca="1"/>
        <v>53.701351101910831</v>
      </c>
      <c r="BK175" s="9">
        <f ca="1"/>
        <v>54.365773678574413</v>
      </c>
      <c r="BL175" s="9">
        <v>46.877965392347136</v>
      </c>
      <c r="BM175" s="9">
        <f ca="1"/>
        <v>52.702022927016301</v>
      </c>
      <c r="BN175" s="9">
        <v>53.13858607868228</v>
      </c>
      <c r="BP175" s="9"/>
      <c r="BQ175" s="40"/>
      <c r="BR175" s="9"/>
      <c r="BS175" s="40"/>
      <c r="BU175" s="9"/>
      <c r="BV175" s="40"/>
      <c r="BW175" s="9"/>
      <c r="BX175" s="40"/>
      <c r="BZ175" s="9">
        <v>4.0307692307692298</v>
      </c>
      <c r="CA175" s="9">
        <v>29.569230769230764</v>
      </c>
      <c r="CB175" s="40">
        <v>75008.40316583142</v>
      </c>
      <c r="CC175" s="9">
        <f ca="1"/>
        <v>2.9773076923076913</v>
      </c>
      <c r="CD175" s="9">
        <f ca="1"/>
        <v>2.9773076923076927</v>
      </c>
      <c r="CE175" s="40">
        <f ca="1"/>
        <v>11315.065400218018</v>
      </c>
    </row>
    <row r="176" spans="1:83" x14ac:dyDescent="0.25">
      <c r="A176" s="6">
        <v>73.2</v>
      </c>
      <c r="B176" s="7" t="b">
        <v>1</v>
      </c>
      <c r="U176" s="9"/>
      <c r="V176" s="9"/>
      <c r="W176" s="10"/>
      <c r="X176" s="17"/>
      <c r="Y176" s="17"/>
      <c r="Z176" s="17"/>
      <c r="AA176" s="17"/>
      <c r="AB176" s="17"/>
      <c r="AC176" s="17"/>
      <c r="AD176" s="17"/>
      <c r="AE176" s="17"/>
      <c r="AG176" s="9"/>
      <c r="AH176" s="9"/>
      <c r="AI176" s="10"/>
      <c r="AJ176" s="17"/>
      <c r="AK176" s="17"/>
      <c r="AL176" s="17"/>
      <c r="AM176" s="17"/>
      <c r="AN176" s="17"/>
      <c r="AO176" s="17"/>
      <c r="AP176" s="17"/>
      <c r="AQ176" s="17"/>
      <c r="AS176" s="9"/>
      <c r="AT176" s="9"/>
      <c r="AU176" s="10"/>
      <c r="AV176" s="17"/>
      <c r="AW176" s="17"/>
      <c r="AX176" s="17"/>
      <c r="AY176" s="17"/>
      <c r="AZ176" s="17"/>
      <c r="BA176" s="17"/>
      <c r="BB176" s="17"/>
      <c r="BC176" s="17"/>
      <c r="BE176" s="17">
        <v>5.8572404371584702E-2</v>
      </c>
      <c r="BF176" s="9">
        <v>51.9</v>
      </c>
      <c r="BG176" s="9">
        <v>54.302258343689324</v>
      </c>
      <c r="BH176" s="9">
        <v>54.4138787205829</v>
      </c>
      <c r="BI176" s="9">
        <v>4.1782671470845161</v>
      </c>
      <c r="BJ176" s="9">
        <f ca="1"/>
        <v>53.737016112258715</v>
      </c>
      <c r="BK176" s="9">
        <f ca="1"/>
        <v>54.390514167723424</v>
      </c>
      <c r="BL176" s="9">
        <v>46.90909478663059</v>
      </c>
      <c r="BM176" s="9">
        <f ca="1"/>
        <v>52.730950170023206</v>
      </c>
      <c r="BN176" s="9">
        <v>53.167892891487419</v>
      </c>
      <c r="BP176" s="9"/>
      <c r="BQ176" s="40"/>
      <c r="BR176" s="9"/>
      <c r="BS176" s="40"/>
      <c r="BU176" s="9"/>
      <c r="BV176" s="40"/>
      <c r="BW176" s="9"/>
      <c r="BX176" s="40"/>
      <c r="BZ176" s="9">
        <v>4.0307692307692298</v>
      </c>
      <c r="CA176" s="9">
        <v>30.84615384615384</v>
      </c>
      <c r="CB176" s="40">
        <v>78729.712700088683</v>
      </c>
      <c r="CC176" s="9">
        <f ca="1"/>
        <v>2.9773076923076913</v>
      </c>
      <c r="CD176" s="9">
        <f ca="1"/>
        <v>3.0411538461538461</v>
      </c>
      <c r="CE176" s="40">
        <f ca="1"/>
        <v>11379.612947465805</v>
      </c>
    </row>
    <row r="177" spans="1:83" x14ac:dyDescent="0.25">
      <c r="A177" s="6">
        <v>73.099999999999994</v>
      </c>
      <c r="B177" s="7" t="b">
        <v>1</v>
      </c>
      <c r="U177" s="9"/>
      <c r="V177" s="9"/>
      <c r="W177" s="10"/>
      <c r="X177" s="17"/>
      <c r="Y177" s="17"/>
      <c r="Z177" s="17"/>
      <c r="AA177" s="17"/>
      <c r="AB177" s="17"/>
      <c r="AC177" s="17"/>
      <c r="AD177" s="17"/>
      <c r="AE177" s="17"/>
      <c r="AG177" s="9"/>
      <c r="AH177" s="9"/>
      <c r="AI177" s="10"/>
      <c r="AJ177" s="17"/>
      <c r="AK177" s="17"/>
      <c r="AL177" s="17"/>
      <c r="AM177" s="17"/>
      <c r="AN177" s="17"/>
      <c r="AO177" s="17"/>
      <c r="AP177" s="17"/>
      <c r="AQ177" s="17"/>
      <c r="AS177" s="9"/>
      <c r="AT177" s="9"/>
      <c r="AU177" s="10"/>
      <c r="AV177" s="17"/>
      <c r="AW177" s="17"/>
      <c r="AX177" s="17"/>
      <c r="AY177" s="17"/>
      <c r="AZ177" s="17"/>
      <c r="BA177" s="17"/>
      <c r="BB177" s="17"/>
      <c r="BC177" s="17"/>
      <c r="BE177" s="17">
        <v>5.8913934426229511E-2</v>
      </c>
      <c r="BF177" s="9">
        <v>51.9</v>
      </c>
      <c r="BG177" s="9">
        <v>54.330020654955582</v>
      </c>
      <c r="BH177" s="9">
        <v>54.43721020262354</v>
      </c>
      <c r="BI177" s="9">
        <v>4.2033850471039189</v>
      </c>
      <c r="BJ177" s="9">
        <f ca="1"/>
        <v>53.772503750350069</v>
      </c>
      <c r="BK177" s="9">
        <f ca="1"/>
        <v>54.415149259885681</v>
      </c>
      <c r="BL177" s="9">
        <v>46.94013355619078</v>
      </c>
      <c r="BM177" s="9">
        <f ca="1"/>
        <v>52.759767931489556</v>
      </c>
      <c r="BN177" s="9">
        <v>53.19708791970541</v>
      </c>
      <c r="BP177" s="9"/>
      <c r="BQ177" s="40"/>
      <c r="BR177" s="9"/>
      <c r="BS177" s="40"/>
      <c r="BU177" s="9"/>
      <c r="BV177" s="40"/>
      <c r="BW177" s="9"/>
      <c r="BX177" s="40"/>
      <c r="BZ177" s="9">
        <v>4.0307692307692298</v>
      </c>
      <c r="CA177" s="9">
        <v>32.123076923076923</v>
      </c>
      <c r="CB177" s="40">
        <v>82469.478951016325</v>
      </c>
      <c r="CC177" s="9">
        <f ca="1"/>
        <v>2.9773076923076913</v>
      </c>
      <c r="CD177" s="9">
        <f ca="1"/>
        <v>3.1050000000000004</v>
      </c>
      <c r="CE177" s="40">
        <f ca="1"/>
        <v>11446.643147846198</v>
      </c>
    </row>
    <row r="178" spans="1:83" x14ac:dyDescent="0.25">
      <c r="A178" s="6">
        <v>72.900000000000006</v>
      </c>
      <c r="B178" s="7" t="b">
        <v>1</v>
      </c>
      <c r="U178" s="9"/>
      <c r="V178" s="9"/>
      <c r="W178" s="10"/>
      <c r="X178" s="17"/>
      <c r="Y178" s="17"/>
      <c r="Z178" s="17"/>
      <c r="AA178" s="17"/>
      <c r="AB178" s="17"/>
      <c r="AC178" s="17"/>
      <c r="AD178" s="17"/>
      <c r="AE178" s="17"/>
      <c r="AG178" s="9"/>
      <c r="AH178" s="9"/>
      <c r="AI178" s="10"/>
      <c r="AJ178" s="17"/>
      <c r="AK178" s="17"/>
      <c r="AL178" s="17"/>
      <c r="AM178" s="17"/>
      <c r="AN178" s="17"/>
      <c r="AO178" s="17"/>
      <c r="AP178" s="17"/>
      <c r="AQ178" s="17"/>
      <c r="AS178" s="9"/>
      <c r="AT178" s="9"/>
      <c r="AU178" s="10"/>
      <c r="AV178" s="17"/>
      <c r="AW178" s="17"/>
      <c r="AX178" s="17"/>
      <c r="AY178" s="17"/>
      <c r="AZ178" s="17"/>
      <c r="BA178" s="17"/>
      <c r="BB178" s="17"/>
      <c r="BC178" s="17"/>
      <c r="BE178" s="17">
        <v>5.925546448087432E-2</v>
      </c>
      <c r="BF178" s="9">
        <v>51.9</v>
      </c>
      <c r="BG178" s="9">
        <v>54.357656972563312</v>
      </c>
      <c r="BH178" s="9">
        <v>54.460445735456048</v>
      </c>
      <c r="BI178" s="9">
        <v>4.2285120643286094</v>
      </c>
      <c r="BJ178" s="9">
        <f ca="1"/>
        <v>53.807815963422826</v>
      </c>
      <c r="BK178" s="9">
        <f ca="1"/>
        <v>54.439680087467671</v>
      </c>
      <c r="BL178" s="9">
        <v>46.971082487936599</v>
      </c>
      <c r="BM178" s="9">
        <f ca="1"/>
        <v>52.788477299391374</v>
      </c>
      <c r="BN178" s="9">
        <v>53.226172275924057</v>
      </c>
      <c r="BP178" s="9"/>
      <c r="BQ178" s="40"/>
      <c r="BR178" s="9"/>
      <c r="BS178" s="40"/>
      <c r="BU178" s="9"/>
      <c r="BV178" s="40"/>
      <c r="BW178" s="9"/>
      <c r="BX178" s="40"/>
      <c r="BZ178" s="9">
        <v>4.0307692307692298</v>
      </c>
      <c r="CA178" s="9">
        <v>33.4</v>
      </c>
      <c r="CB178" s="40">
        <v>86226.321621444804</v>
      </c>
      <c r="CC178" s="9">
        <f ca="1"/>
        <v>2.9773076923076913</v>
      </c>
      <c r="CD178" s="9">
        <f ca="1"/>
        <v>3.1688461538461539</v>
      </c>
      <c r="CE178" s="40">
        <f ca="1"/>
        <v>11516.069411004109</v>
      </c>
    </row>
    <row r="179" spans="1:83" x14ac:dyDescent="0.25">
      <c r="A179" s="6">
        <v>72.599999999999994</v>
      </c>
      <c r="B179" s="7" t="b">
        <v>1</v>
      </c>
      <c r="U179" s="9"/>
      <c r="V179" s="9"/>
      <c r="W179" s="10"/>
      <c r="X179" s="17"/>
      <c r="Y179" s="17"/>
      <c r="Z179" s="17"/>
      <c r="AA179" s="17"/>
      <c r="AB179" s="17"/>
      <c r="AC179" s="17"/>
      <c r="AD179" s="17"/>
      <c r="AE179" s="17"/>
      <c r="AG179" s="9"/>
      <c r="AH179" s="9"/>
      <c r="AI179" s="10"/>
      <c r="AJ179" s="17"/>
      <c r="AK179" s="17"/>
      <c r="AL179" s="17"/>
      <c r="AM179" s="17"/>
      <c r="AN179" s="17"/>
      <c r="AO179" s="17"/>
      <c r="AP179" s="17"/>
      <c r="AQ179" s="17"/>
      <c r="AS179" s="9"/>
      <c r="AT179" s="9"/>
      <c r="AU179" s="10"/>
      <c r="AV179" s="17"/>
      <c r="AW179" s="17"/>
      <c r="AX179" s="17"/>
      <c r="AY179" s="17"/>
      <c r="AZ179" s="17"/>
      <c r="BA179" s="17"/>
      <c r="BB179" s="17"/>
      <c r="BC179" s="17"/>
      <c r="BE179" s="17">
        <v>5.9596994535519122E-2</v>
      </c>
      <c r="BF179" s="9">
        <v>52</v>
      </c>
      <c r="BG179" s="9">
        <v>54.385168665559014</v>
      </c>
      <c r="BH179" s="9">
        <v>54.483586339472737</v>
      </c>
      <c r="BI179" s="9">
        <v>4.2536482053796618</v>
      </c>
      <c r="BJ179" s="9">
        <f ca="1"/>
        <v>53.842954666350316</v>
      </c>
      <c r="BK179" s="9">
        <f ca="1"/>
        <v>54.464107764321135</v>
      </c>
      <c r="BL179" s="9">
        <v>47.001942357454382</v>
      </c>
      <c r="BM179" s="9">
        <f ca="1"/>
        <v>52.817079344746027</v>
      </c>
      <c r="BN179" s="9">
        <v>53.25514705536839</v>
      </c>
      <c r="BP179" s="9"/>
      <c r="BQ179" s="40"/>
      <c r="BR179" s="9"/>
      <c r="BS179" s="40"/>
      <c r="BU179" s="9"/>
      <c r="BV179" s="40"/>
      <c r="BW179" s="9"/>
      <c r="BX179" s="40"/>
      <c r="BZ179" s="9">
        <v>4.0307692307692298</v>
      </c>
      <c r="CA179" s="9">
        <v>34.676923076923075</v>
      </c>
      <c r="CB179" s="40">
        <v>89999.009838750237</v>
      </c>
      <c r="CC179" s="9">
        <f ca="1"/>
        <v>2.9773076923076913</v>
      </c>
      <c r="CD179" s="9">
        <f ca="1"/>
        <v>3.2326923076923082</v>
      </c>
      <c r="CE179" s="40">
        <f ca="1"/>
        <v>11587.809743939428</v>
      </c>
    </row>
    <row r="180" spans="1:83" x14ac:dyDescent="0.25">
      <c r="A180" s="6">
        <v>76.900000000000006</v>
      </c>
      <c r="B180" s="7" t="b">
        <v>1</v>
      </c>
      <c r="U180" s="9"/>
      <c r="V180" s="9"/>
      <c r="W180" s="10"/>
      <c r="X180" s="17"/>
      <c r="Y180" s="17"/>
      <c r="Z180" s="17"/>
      <c r="AA180" s="17"/>
      <c r="AB180" s="17"/>
      <c r="AC180" s="17"/>
      <c r="AD180" s="17"/>
      <c r="AE180" s="17"/>
      <c r="AG180" s="9"/>
      <c r="AH180" s="9"/>
      <c r="AI180" s="10"/>
      <c r="AJ180" s="17"/>
      <c r="AK180" s="17"/>
      <c r="AL180" s="17"/>
      <c r="AM180" s="17"/>
      <c r="AN180" s="17"/>
      <c r="AO180" s="17"/>
      <c r="AP180" s="17"/>
      <c r="AQ180" s="17"/>
      <c r="AS180" s="9"/>
      <c r="AT180" s="9"/>
      <c r="AU180" s="10"/>
      <c r="AV180" s="17"/>
      <c r="AW180" s="17"/>
      <c r="AX180" s="17"/>
      <c r="AY180" s="17"/>
      <c r="AZ180" s="17"/>
      <c r="BA180" s="17"/>
      <c r="BB180" s="17"/>
      <c r="BC180" s="17"/>
      <c r="BE180" s="17">
        <v>5.9938524590163932E-2</v>
      </c>
      <c r="BF180" s="9">
        <v>52</v>
      </c>
      <c r="BG180" s="9">
        <v>54.412557080400475</v>
      </c>
      <c r="BH180" s="9">
        <v>54.506633018507628</v>
      </c>
      <c r="BI180" s="9">
        <v>4.2787934768853386</v>
      </c>
      <c r="BJ180" s="9">
        <f ca="1"/>
        <v>53.877921742361082</v>
      </c>
      <c r="BK180" s="9">
        <f ca="1"/>
        <v>54.488433386152224</v>
      </c>
      <c r="BL180" s="9">
        <v>47.032713929234617</v>
      </c>
      <c r="BM180" s="9">
        <f ca="1"/>
        <v>52.84557512197226</v>
      </c>
      <c r="BN180" s="9">
        <v>53.284013336269624</v>
      </c>
      <c r="BP180" s="9"/>
      <c r="BQ180" s="40"/>
      <c r="BR180" s="9"/>
      <c r="BS180" s="40"/>
      <c r="BU180" s="9"/>
      <c r="BV180" s="40"/>
      <c r="BW180" s="9"/>
      <c r="BX180" s="40"/>
      <c r="BZ180" s="9">
        <v>4.0307692307692298</v>
      </c>
      <c r="CA180" s="9">
        <v>35.95384615384615</v>
      </c>
      <c r="CB180" s="40">
        <v>93786.441316504803</v>
      </c>
      <c r="CC180" s="9">
        <f ca="1"/>
        <v>2.9773076923076913</v>
      </c>
      <c r="CD180" s="9">
        <f ca="1"/>
        <v>3.2965384615384616</v>
      </c>
      <c r="CE180" s="40">
        <f ca="1"/>
        <v>11661.786422742885</v>
      </c>
    </row>
    <row r="181" spans="1:83" x14ac:dyDescent="0.25">
      <c r="A181" s="6">
        <v>76.8</v>
      </c>
      <c r="B181" s="7" t="b">
        <v>1</v>
      </c>
      <c r="U181" s="9"/>
      <c r="V181" s="9"/>
      <c r="W181" s="10"/>
      <c r="X181" s="17"/>
      <c r="Y181" s="17"/>
      <c r="Z181" s="17"/>
      <c r="AA181" s="17"/>
      <c r="AB181" s="17"/>
      <c r="AC181" s="17"/>
      <c r="AD181" s="17"/>
      <c r="AE181" s="17"/>
      <c r="AG181" s="9"/>
      <c r="AH181" s="9"/>
      <c r="AI181" s="10"/>
      <c r="AJ181" s="17"/>
      <c r="AK181" s="17"/>
      <c r="AL181" s="17"/>
      <c r="AM181" s="17"/>
      <c r="AN181" s="17"/>
      <c r="AO181" s="17"/>
      <c r="AP181" s="17"/>
      <c r="AQ181" s="17"/>
      <c r="AS181" s="9"/>
      <c r="AT181" s="9"/>
      <c r="AU181" s="10"/>
      <c r="AV181" s="17"/>
      <c r="AW181" s="17"/>
      <c r="AX181" s="17"/>
      <c r="AY181" s="17"/>
      <c r="AZ181" s="17"/>
      <c r="BA181" s="17"/>
      <c r="BB181" s="17"/>
      <c r="BC181" s="17"/>
      <c r="BE181" s="17">
        <v>6.0280054644808741E-2</v>
      </c>
      <c r="BF181" s="9">
        <v>52</v>
      </c>
      <c r="BG181" s="9">
        <v>54.439823541456633</v>
      </c>
      <c r="BH181" s="9">
        <v>54.529586760198654</v>
      </c>
      <c r="BI181" s="9">
        <v>4.3039478854811613</v>
      </c>
      <c r="BJ181" s="9">
        <f ca="1"/>
        <v>53.912719043738825</v>
      </c>
      <c r="BK181" s="9">
        <f ca="1"/>
        <v>54.512658030919404</v>
      </c>
      <c r="BL181" s="9">
        <v>47.063397956892977</v>
      </c>
      <c r="BM181" s="9">
        <f ca="1"/>
        <v>52.873965669240647</v>
      </c>
      <c r="BN181" s="9">
        <v>53.312772180224222</v>
      </c>
      <c r="BP181" s="9"/>
      <c r="BQ181" s="40"/>
      <c r="BR181" s="9"/>
      <c r="BS181" s="40"/>
      <c r="BU181" s="9"/>
      <c r="BV181" s="40"/>
      <c r="BW181" s="9"/>
      <c r="BX181" s="40"/>
      <c r="BZ181" s="9">
        <v>4.0307692307692298</v>
      </c>
      <c r="CA181" s="9">
        <v>37.230769230769226</v>
      </c>
      <c r="CB181" s="40">
        <v>97587.625029698247</v>
      </c>
      <c r="CC181" s="9">
        <f ca="1"/>
        <v>2.9773076923076913</v>
      </c>
      <c r="CD181" s="9">
        <f ca="1"/>
        <v>3.360384615384616</v>
      </c>
      <c r="CE181" s="40">
        <f ca="1"/>
        <v>11737.925693716499</v>
      </c>
    </row>
    <row r="182" spans="1:83" x14ac:dyDescent="0.25">
      <c r="A182" s="6">
        <v>76.7</v>
      </c>
      <c r="B182" s="7" t="b">
        <v>1</v>
      </c>
      <c r="U182" s="9"/>
      <c r="V182" s="9"/>
      <c r="W182" s="10"/>
      <c r="X182" s="17"/>
      <c r="Y182" s="17"/>
      <c r="Z182" s="17"/>
      <c r="AA182" s="17"/>
      <c r="AB182" s="17"/>
      <c r="AC182" s="17"/>
      <c r="AD182" s="17"/>
      <c r="AE182" s="17"/>
      <c r="AG182" s="9"/>
      <c r="AH182" s="9"/>
      <c r="AI182" s="10"/>
      <c r="AJ182" s="17"/>
      <c r="AK182" s="17"/>
      <c r="AL182" s="17"/>
      <c r="AM182" s="17"/>
      <c r="AN182" s="17"/>
      <c r="AO182" s="17"/>
      <c r="AP182" s="17"/>
      <c r="AQ182" s="17"/>
      <c r="AS182" s="9"/>
      <c r="AT182" s="9"/>
      <c r="AU182" s="10"/>
      <c r="AV182" s="17"/>
      <c r="AW182" s="17"/>
      <c r="AX182" s="17"/>
      <c r="AY182" s="17"/>
      <c r="AZ182" s="17"/>
      <c r="BA182" s="17"/>
      <c r="BB182" s="17"/>
      <c r="BC182" s="17"/>
      <c r="BE182" s="17">
        <v>6.062158469945355E-2</v>
      </c>
      <c r="BF182" s="9">
        <v>52</v>
      </c>
      <c r="BG182" s="9">
        <v>54.466969351493617</v>
      </c>
      <c r="BH182" s="9">
        <v>54.552448536339696</v>
      </c>
      <c r="BI182" s="9">
        <v>4.3291114378098552</v>
      </c>
      <c r="BJ182" s="9">
        <f ca="1"/>
        <v>53.947348392502818</v>
      </c>
      <c r="BK182" s="9">
        <f ca="1"/>
        <v>54.536782759220472</v>
      </c>
      <c r="BL182" s="9">
        <v>47.093995183385616</v>
      </c>
      <c r="BM182" s="9">
        <f ca="1"/>
        <v>52.902252008814685</v>
      </c>
      <c r="BN182" s="9">
        <v>53.341424632543365</v>
      </c>
      <c r="BP182" s="9"/>
      <c r="BQ182" s="40"/>
      <c r="BR182" s="9"/>
      <c r="BS182" s="40"/>
      <c r="BU182" s="9"/>
      <c r="BV182" s="40"/>
      <c r="BW182" s="9"/>
      <c r="BX182" s="40"/>
      <c r="BZ182" s="9">
        <v>4.0307692307692298</v>
      </c>
      <c r="CA182" s="9">
        <v>38.507692307692309</v>
      </c>
      <c r="CB182" s="40">
        <v>101401.6667151919</v>
      </c>
      <c r="CC182" s="9">
        <f ca="1"/>
        <v>2.9773076923076913</v>
      </c>
      <c r="CD182" s="9">
        <f ca="1"/>
        <v>3.4242307692307694</v>
      </c>
      <c r="CE182" s="40">
        <f ca="1"/>
        <v>11816.157500728032</v>
      </c>
    </row>
    <row r="183" spans="1:83" x14ac:dyDescent="0.25">
      <c r="A183" s="6">
        <v>76.5</v>
      </c>
      <c r="B183" s="7" t="b">
        <v>1</v>
      </c>
      <c r="U183" s="9"/>
      <c r="V183" s="9"/>
      <c r="W183" s="10"/>
      <c r="X183" s="17"/>
      <c r="Y183" s="17"/>
      <c r="Z183" s="17"/>
      <c r="AA183" s="17"/>
      <c r="AB183" s="17"/>
      <c r="AC183" s="17"/>
      <c r="AD183" s="17"/>
      <c r="AE183" s="17"/>
      <c r="AG183" s="9"/>
      <c r="AH183" s="9"/>
      <c r="AI183" s="10"/>
      <c r="AJ183" s="17"/>
      <c r="AK183" s="17"/>
      <c r="AL183" s="17"/>
      <c r="AM183" s="17"/>
      <c r="AN183" s="17"/>
      <c r="AO183" s="17"/>
      <c r="AP183" s="17"/>
      <c r="AQ183" s="17"/>
      <c r="AS183" s="9"/>
      <c r="AT183" s="9"/>
      <c r="AU183" s="10"/>
      <c r="AV183" s="17"/>
      <c r="AW183" s="17"/>
      <c r="AX183" s="17"/>
      <c r="AY183" s="17"/>
      <c r="AZ183" s="17"/>
      <c r="BA183" s="17"/>
      <c r="BB183" s="17"/>
      <c r="BC183" s="17"/>
      <c r="BE183" s="17">
        <v>6.0963114754098359E-2</v>
      </c>
      <c r="BF183" s="9">
        <v>52</v>
      </c>
      <c r="BG183" s="9">
        <v>54.493995792147416</v>
      </c>
      <c r="BH183" s="9">
        <v>54.575219303223264</v>
      </c>
      <c r="BI183" s="9">
        <v>4.3542841405214157</v>
      </c>
      <c r="BJ183" s="9">
        <f ca="1"/>
        <v>53.981811581069735</v>
      </c>
      <c r="BK183" s="9">
        <f ca="1"/>
        <v>54.560808614668865</v>
      </c>
      <c r="BL183" s="9">
        <v>47.124506341219096</v>
      </c>
      <c r="BM183" s="9">
        <f ca="1"/>
        <v>52.930435147382781</v>
      </c>
      <c r="BN183" s="9">
        <v>53.36997172259322</v>
      </c>
      <c r="BP183" s="9"/>
      <c r="BQ183" s="40"/>
      <c r="BR183" s="9"/>
      <c r="BS183" s="40"/>
      <c r="BU183" s="9"/>
      <c r="BV183" s="40"/>
      <c r="BW183" s="9"/>
      <c r="BX183" s="40"/>
      <c r="BZ183" s="9">
        <v>4.0307692307692298</v>
      </c>
      <c r="CA183" s="9">
        <v>39.784615384615385</v>
      </c>
      <c r="CB183" s="40">
        <v>105227.75666155295</v>
      </c>
      <c r="CC183" s="9">
        <f ca="1"/>
        <v>2.9773076923076913</v>
      </c>
      <c r="CD183" s="9">
        <f ca="1"/>
        <v>3.4880769230769237</v>
      </c>
      <c r="CE183" s="40">
        <f ca="1"/>
        <v>11896.415236040912</v>
      </c>
    </row>
    <row r="184" spans="1:83" x14ac:dyDescent="0.25">
      <c r="A184" s="6">
        <v>76.099999999999994</v>
      </c>
      <c r="B184" s="7" t="b">
        <v>1</v>
      </c>
      <c r="U184" s="9"/>
      <c r="V184" s="9"/>
      <c r="W184" s="10"/>
      <c r="X184" s="17"/>
      <c r="Y184" s="17"/>
      <c r="Z184" s="17"/>
      <c r="AA184" s="17"/>
      <c r="AB184" s="17"/>
      <c r="AC184" s="17"/>
      <c r="AD184" s="17"/>
      <c r="AE184" s="17"/>
      <c r="AG184" s="9"/>
      <c r="AH184" s="9"/>
      <c r="AI184" s="10"/>
      <c r="AJ184" s="17"/>
      <c r="AK184" s="17"/>
      <c r="AL184" s="17"/>
      <c r="AM184" s="17"/>
      <c r="AN184" s="17"/>
      <c r="AO184" s="17"/>
      <c r="AP184" s="17"/>
      <c r="AQ184" s="17"/>
      <c r="AS184" s="9"/>
      <c r="AT184" s="9"/>
      <c r="AU184" s="10"/>
      <c r="AV184" s="17"/>
      <c r="AW184" s="17"/>
      <c r="AX184" s="17"/>
      <c r="AY184" s="17"/>
      <c r="AZ184" s="17"/>
      <c r="BA184" s="17"/>
      <c r="BB184" s="17"/>
      <c r="BC184" s="17"/>
      <c r="BE184" s="17">
        <v>6.1304644808743168E-2</v>
      </c>
      <c r="BF184" s="9">
        <v>52</v>
      </c>
      <c r="BG184" s="9">
        <v>54.520904124383605</v>
      </c>
      <c r="BH184" s="9">
        <v>54.597900001973692</v>
      </c>
      <c r="BI184" s="9">
        <v>4.3794660002730943</v>
      </c>
      <c r="BJ184" s="9">
        <f ca="1"/>
        <v>54.01611037289738</v>
      </c>
      <c r="BK184" s="9">
        <f ca="1"/>
        <v>54.584736624259811</v>
      </c>
      <c r="BL184" s="9">
        <v>47.154932152655</v>
      </c>
      <c r="BM184" s="9">
        <f ca="1"/>
        <v>52.958516076381585</v>
      </c>
      <c r="BN184" s="9">
        <v>53.39841446412612</v>
      </c>
      <c r="BP184" s="9"/>
      <c r="BQ184" s="40"/>
      <c r="BR184" s="9"/>
      <c r="BS184" s="40"/>
      <c r="BU184" s="9"/>
      <c r="BV184" s="40"/>
      <c r="BW184" s="9"/>
      <c r="BX184" s="40"/>
      <c r="BZ184" s="9">
        <v>4.0307692307692298</v>
      </c>
      <c r="CA184" s="9">
        <v>41.061538461538461</v>
      </c>
      <c r="CB184" s="40">
        <v>109065.15936743423</v>
      </c>
      <c r="CC184" s="9">
        <f ca="1"/>
        <v>2.9773076923076913</v>
      </c>
      <c r="CD184" s="9">
        <f ca="1"/>
        <v>3.5519230769230772</v>
      </c>
      <c r="CE184" s="40">
        <f ca="1"/>
        <v>11978.635512197538</v>
      </c>
    </row>
    <row r="185" spans="1:83" x14ac:dyDescent="0.25">
      <c r="A185" s="6">
        <v>76.099999999999994</v>
      </c>
      <c r="B185" s="7" t="b">
        <v>1</v>
      </c>
      <c r="U185" s="9"/>
      <c r="V185" s="9"/>
      <c r="W185" s="10"/>
      <c r="X185" s="17"/>
      <c r="Y185" s="17"/>
      <c r="Z185" s="17"/>
      <c r="AA185" s="17"/>
      <c r="AB185" s="17"/>
      <c r="AC185" s="17"/>
      <c r="AD185" s="17"/>
      <c r="AE185" s="17"/>
      <c r="AG185" s="9"/>
      <c r="AH185" s="9"/>
      <c r="AI185" s="10"/>
      <c r="AJ185" s="17"/>
      <c r="AK185" s="17"/>
      <c r="AL185" s="17"/>
      <c r="AM185" s="17"/>
      <c r="AN185" s="17"/>
      <c r="AO185" s="17"/>
      <c r="AP185" s="17"/>
      <c r="AQ185" s="17"/>
      <c r="AS185" s="9"/>
      <c r="AT185" s="9"/>
      <c r="AU185" s="10"/>
      <c r="AV185" s="17"/>
      <c r="AW185" s="17"/>
      <c r="AX185" s="17"/>
      <c r="AY185" s="17"/>
      <c r="AZ185" s="17"/>
      <c r="BA185" s="17"/>
      <c r="BB185" s="17"/>
      <c r="BC185" s="17"/>
      <c r="BE185" s="17">
        <v>6.1646174863387977E-2</v>
      </c>
      <c r="BF185" s="9">
        <v>52.1</v>
      </c>
      <c r="BG185" s="9">
        <v>54.547695588944578</v>
      </c>
      <c r="BH185" s="9">
        <v>54.620491558871493</v>
      </c>
      <c r="BI185" s="9">
        <v>4.4046570237293903</v>
      </c>
      <c r="BJ185" s="9">
        <f ca="1"/>
        <v>54.050246503110849</v>
      </c>
      <c r="BK185" s="9">
        <f ca="1"/>
        <v>54.608567798726661</v>
      </c>
      <c r="BL185" s="9">
        <v>47.1852733299094</v>
      </c>
      <c r="BM185" s="9">
        <f ca="1"/>
        <v>52.986495772310832</v>
      </c>
      <c r="BN185" s="9">
        <v>53.426753855603188</v>
      </c>
      <c r="BP185" s="9"/>
      <c r="BQ185" s="40"/>
      <c r="BR185" s="9"/>
      <c r="BS185" s="40"/>
      <c r="BU185" s="9"/>
      <c r="BV185" s="40"/>
      <c r="BW185" s="9"/>
      <c r="BX185" s="40"/>
      <c r="BZ185" s="9">
        <v>4.0307692307692298</v>
      </c>
      <c r="CA185" s="9">
        <v>42.338461538461537</v>
      </c>
      <c r="CB185" s="40">
        <v>112913.20473531805</v>
      </c>
      <c r="CC185" s="9">
        <f ca="1"/>
        <v>2.9773076923076913</v>
      </c>
      <c r="CD185" s="9">
        <f ca="1"/>
        <v>3.6157692307692306</v>
      </c>
      <c r="CE185" s="40">
        <f ca="1"/>
        <v>12062.757952824068</v>
      </c>
    </row>
    <row r="186" spans="1:83" x14ac:dyDescent="0.25">
      <c r="A186" s="6">
        <v>76</v>
      </c>
      <c r="B186" s="7" t="b">
        <v>1</v>
      </c>
      <c r="U186" s="9"/>
      <c r="V186" s="9"/>
      <c r="W186" s="10"/>
      <c r="X186" s="17"/>
      <c r="Y186" s="17"/>
      <c r="Z186" s="17"/>
      <c r="AA186" s="17"/>
      <c r="AB186" s="17"/>
      <c r="AC186" s="17"/>
      <c r="AD186" s="17"/>
      <c r="AE186" s="17"/>
      <c r="AG186" s="9"/>
      <c r="AH186" s="9"/>
      <c r="AI186" s="10"/>
      <c r="AJ186" s="17"/>
      <c r="AK186" s="17"/>
      <c r="AL186" s="17"/>
      <c r="AM186" s="17"/>
      <c r="AN186" s="17"/>
      <c r="AO186" s="17"/>
      <c r="AP186" s="17"/>
      <c r="AQ186" s="17"/>
      <c r="AS186" s="9"/>
      <c r="AT186" s="9"/>
      <c r="AU186" s="10"/>
      <c r="AV186" s="17"/>
      <c r="AW186" s="17"/>
      <c r="AX186" s="17"/>
      <c r="AY186" s="17"/>
      <c r="AZ186" s="17"/>
      <c r="BA186" s="17"/>
      <c r="BB186" s="17"/>
      <c r="BC186" s="17"/>
      <c r="BE186" s="17">
        <v>6.1987704918032786E-2</v>
      </c>
      <c r="BF186" s="9">
        <v>52.1</v>
      </c>
      <c r="BG186" s="9">
        <v>54.574371406784621</v>
      </c>
      <c r="BH186" s="9">
        <v>54.642994885668898</v>
      </c>
      <c r="BI186" s="9">
        <v>4.4298572175621018</v>
      </c>
      <c r="BJ186" s="9">
        <f ca="1"/>
        <v>54.084221679111842</v>
      </c>
      <c r="BK186" s="9">
        <f ca="1"/>
        <v>54.632303132887522</v>
      </c>
      <c r="BL186" s="9">
        <v>47.215530575347401</v>
      </c>
      <c r="BM186" s="9">
        <f ca="1"/>
        <v>53.014375197039854</v>
      </c>
      <c r="BN186" s="9">
        <v>53.454990880508447</v>
      </c>
      <c r="BP186" s="9"/>
      <c r="BQ186" s="40"/>
      <c r="BR186" s="9"/>
      <c r="BS186" s="40"/>
      <c r="BU186" s="9"/>
      <c r="BV186" s="40"/>
      <c r="BW186" s="9"/>
      <c r="BX186" s="40"/>
      <c r="BZ186" s="9">
        <v>4.0307692307692298</v>
      </c>
      <c r="CA186" s="9">
        <v>43.615384615384613</v>
      </c>
      <c r="CB186" s="40">
        <v>116771.28053477492</v>
      </c>
      <c r="CC186" s="9">
        <f ca="1"/>
        <v>2.9773076923076913</v>
      </c>
      <c r="CD186" s="9">
        <f ca="1"/>
        <v>3.679615384615385</v>
      </c>
      <c r="CE186" s="40">
        <f ca="1"/>
        <v>12148.725000475288</v>
      </c>
    </row>
    <row r="187" spans="1:83" x14ac:dyDescent="0.25">
      <c r="A187" s="6">
        <v>75.8</v>
      </c>
      <c r="B187" s="7" t="b">
        <v>1</v>
      </c>
      <c r="U187" s="9"/>
      <c r="V187" s="9"/>
      <c r="W187" s="10"/>
      <c r="X187" s="17"/>
      <c r="Y187" s="17"/>
      <c r="Z187" s="17"/>
      <c r="AA187" s="17"/>
      <c r="AB187" s="17"/>
      <c r="AC187" s="17"/>
      <c r="AD187" s="17"/>
      <c r="AE187" s="17"/>
      <c r="AG187" s="9"/>
      <c r="AH187" s="9"/>
      <c r="AI187" s="10"/>
      <c r="AJ187" s="17"/>
      <c r="AK187" s="17"/>
      <c r="AL187" s="17"/>
      <c r="AM187" s="17"/>
      <c r="AN187" s="17"/>
      <c r="AO187" s="17"/>
      <c r="AP187" s="17"/>
      <c r="AQ187" s="17"/>
      <c r="AS187" s="9"/>
      <c r="AT187" s="9"/>
      <c r="AU187" s="10"/>
      <c r="AV187" s="17"/>
      <c r="AW187" s="17"/>
      <c r="AX187" s="17"/>
      <c r="AY187" s="17"/>
      <c r="AZ187" s="17"/>
      <c r="BA187" s="17"/>
      <c r="BB187" s="17"/>
      <c r="BC187" s="17"/>
      <c r="BE187" s="17">
        <v>6.2329234972677595E-2</v>
      </c>
      <c r="BF187" s="9">
        <v>52.1</v>
      </c>
      <c r="BG187" s="9">
        <v>54.600932779493348</v>
      </c>
      <c r="BH187" s="9">
        <v>54.665410879897124</v>
      </c>
      <c r="BI187" s="9">
        <v>4.4550665884503156</v>
      </c>
      <c r="BJ187" s="9">
        <f ca="1"/>
        <v>54.118037581171627</v>
      </c>
      <c r="BK187" s="9">
        <f ca="1"/>
        <v>54.655943605982671</v>
      </c>
      <c r="BL187" s="9">
        <v>47.245704581672825</v>
      </c>
      <c r="BM187" s="9">
        <f ca="1"/>
        <v>53.042155298106366</v>
      </c>
      <c r="BN187" s="9">
        <v>53.483126507654852</v>
      </c>
      <c r="BP187" s="9"/>
      <c r="BQ187" s="40"/>
      <c r="BR187" s="9"/>
      <c r="BS187" s="40"/>
      <c r="BU187" s="9"/>
      <c r="BV187" s="40"/>
      <c r="BW187" s="9"/>
      <c r="BX187" s="40"/>
      <c r="BZ187" s="9">
        <v>4.0307692307692298</v>
      </c>
      <c r="CA187" s="9">
        <v>44.892307692307696</v>
      </c>
      <c r="CB187" s="40">
        <v>120638.82592163772</v>
      </c>
      <c r="CC187" s="9">
        <f ca="1"/>
        <v>2.9773076923076913</v>
      </c>
      <c r="CD187" s="9">
        <f ca="1"/>
        <v>3.7434615384615384</v>
      </c>
      <c r="CE187" s="40">
        <f ca="1"/>
        <v>12236.481739855635</v>
      </c>
    </row>
    <row r="188" spans="1:83" x14ac:dyDescent="0.25">
      <c r="A188" s="6">
        <v>75.599999999999994</v>
      </c>
      <c r="B188" s="7" t="b">
        <v>1</v>
      </c>
      <c r="U188" s="9"/>
      <c r="V188" s="9"/>
      <c r="W188" s="10"/>
      <c r="X188" s="17"/>
      <c r="Y188" s="17"/>
      <c r="Z188" s="17"/>
      <c r="AA188" s="17"/>
      <c r="AB188" s="17"/>
      <c r="AC188" s="17"/>
      <c r="AD188" s="17"/>
      <c r="AE188" s="17"/>
      <c r="AG188" s="9"/>
      <c r="AH188" s="9"/>
      <c r="AI188" s="10"/>
      <c r="AJ188" s="17"/>
      <c r="AK188" s="17"/>
      <c r="AL188" s="17"/>
      <c r="AM188" s="17"/>
      <c r="AN188" s="17"/>
      <c r="AO188" s="17"/>
      <c r="AP188" s="17"/>
      <c r="AQ188" s="17"/>
      <c r="AS188" s="9"/>
      <c r="AT188" s="9"/>
      <c r="AU188" s="10"/>
      <c r="AV188" s="17"/>
      <c r="AW188" s="17"/>
      <c r="AX188" s="17"/>
      <c r="AY188" s="17"/>
      <c r="AZ188" s="17"/>
      <c r="BA188" s="17"/>
      <c r="BB188" s="17"/>
      <c r="BC188" s="17"/>
      <c r="BE188" s="17">
        <v>6.2670765027322398E-2</v>
      </c>
      <c r="BF188" s="9">
        <v>52.1</v>
      </c>
      <c r="BG188" s="9">
        <v>54.62738088970778</v>
      </c>
      <c r="BH188" s="9">
        <v>54.687740425165366</v>
      </c>
      <c r="BI188" s="9">
        <v>4.4802851430803958</v>
      </c>
      <c r="BJ188" s="9">
        <f ca="1"/>
        <v>54.151695863007959</v>
      </c>
      <c r="BK188" s="9">
        <f ca="1"/>
        <v>54.679490182003057</v>
      </c>
      <c r="BL188" s="9">
        <v>47.275796032113263</v>
      </c>
      <c r="BM188" s="9">
        <f ca="1"/>
        <v>53.069837009007344</v>
      </c>
      <c r="BN188" s="9">
        <v>53.511161691482357</v>
      </c>
      <c r="BP188" s="9"/>
      <c r="BQ188" s="40"/>
      <c r="BR188" s="9"/>
      <c r="BS188" s="40"/>
      <c r="BU188" s="9"/>
      <c r="BV188" s="40"/>
      <c r="BW188" s="9"/>
      <c r="BX188" s="40"/>
      <c r="BZ188" s="9">
        <v>4.0307692307692298</v>
      </c>
      <c r="CA188" s="9">
        <v>46.169230769230772</v>
      </c>
      <c r="CB188" s="40">
        <v>124515.32584030541</v>
      </c>
      <c r="CC188" s="9">
        <f ca="1"/>
        <v>2.9773076923076913</v>
      </c>
      <c r="CD188" s="9">
        <f ca="1"/>
        <v>3.8073076923076927</v>
      </c>
      <c r="CE188" s="40">
        <f ca="1"/>
        <v>12325.97573494099</v>
      </c>
    </row>
    <row r="189" spans="1:83" x14ac:dyDescent="0.25">
      <c r="A189" s="6">
        <v>75.5</v>
      </c>
      <c r="B189" s="7" t="b">
        <v>1</v>
      </c>
      <c r="U189" s="9"/>
      <c r="V189" s="9"/>
      <c r="W189" s="10"/>
      <c r="X189" s="17"/>
      <c r="Y189" s="17"/>
      <c r="Z189" s="17"/>
      <c r="AA189" s="17"/>
      <c r="AB189" s="17"/>
      <c r="AC189" s="17"/>
      <c r="AD189" s="17"/>
      <c r="AE189" s="17"/>
      <c r="AG189" s="9"/>
      <c r="AH189" s="9"/>
      <c r="AI189" s="10"/>
      <c r="AJ189" s="17"/>
      <c r="AK189" s="17"/>
      <c r="AL189" s="17"/>
      <c r="AM189" s="17"/>
      <c r="AN189" s="17"/>
      <c r="AO189" s="17"/>
      <c r="AP189" s="17"/>
      <c r="AQ189" s="17"/>
      <c r="AS189" s="9"/>
      <c r="AT189" s="9"/>
      <c r="AU189" s="10"/>
      <c r="AV189" s="17"/>
      <c r="AW189" s="17"/>
      <c r="AX189" s="17"/>
      <c r="AY189" s="17"/>
      <c r="AZ189" s="17"/>
      <c r="BA189" s="17"/>
      <c r="BB189" s="17"/>
      <c r="BC189" s="17"/>
      <c r="BE189" s="17">
        <v>6.3012295081967207E-2</v>
      </c>
      <c r="BF189" s="9">
        <v>52.1</v>
      </c>
      <c r="BG189" s="9">
        <v>54.653716901513384</v>
      </c>
      <c r="BH189" s="9">
        <v>54.709984391451826</v>
      </c>
      <c r="BI189" s="9">
        <v>4.5055128881460407</v>
      </c>
      <c r="BJ189" s="9">
        <f ca="1"/>
        <v>54.185198152346949</v>
      </c>
      <c r="BK189" s="9">
        <f ca="1"/>
        <v>54.702943810010048</v>
      </c>
      <c r="BL189" s="9">
        <v>47.305805600600578</v>
      </c>
      <c r="BM189" s="9">
        <f ca="1"/>
        <v>53.097421249482565</v>
      </c>
      <c r="BN189" s="9">
        <v>53.539097372348408</v>
      </c>
      <c r="BP189" s="9"/>
      <c r="BQ189" s="40"/>
      <c r="BR189" s="9"/>
      <c r="BS189" s="40"/>
      <c r="BU189" s="9"/>
      <c r="BV189" s="40"/>
      <c r="BW189" s="9"/>
      <c r="BX189" s="40"/>
      <c r="BZ189" s="9">
        <v>4.0307692307692298</v>
      </c>
      <c r="CA189" s="9">
        <v>47.446153846153848</v>
      </c>
      <c r="CB189" s="40">
        <v>128400.30616850234</v>
      </c>
      <c r="CC189" s="9">
        <f ca="1"/>
        <v>2.9773076923076913</v>
      </c>
      <c r="CD189" s="9">
        <f ca="1"/>
        <v>3.8711538461538462</v>
      </c>
      <c r="CE189" s="40">
        <f ca="1"/>
        <v>12417.156878690457</v>
      </c>
    </row>
    <row r="190" spans="1:83" x14ac:dyDescent="0.25">
      <c r="A190" s="6">
        <v>75.3</v>
      </c>
      <c r="B190" s="7" t="b">
        <v>1</v>
      </c>
      <c r="U190" s="9"/>
      <c r="V190" s="9"/>
      <c r="W190" s="10"/>
      <c r="X190" s="17"/>
      <c r="Y190" s="17"/>
      <c r="Z190" s="17"/>
      <c r="AA190" s="17"/>
      <c r="AB190" s="17"/>
      <c r="AC190" s="17"/>
      <c r="AD190" s="17"/>
      <c r="AE190" s="17"/>
      <c r="AG190" s="9"/>
      <c r="AH190" s="9"/>
      <c r="AI190" s="10"/>
      <c r="AJ190" s="17"/>
      <c r="AK190" s="17"/>
      <c r="AL190" s="17"/>
      <c r="AM190" s="17"/>
      <c r="AN190" s="17"/>
      <c r="AO190" s="17"/>
      <c r="AP190" s="17"/>
      <c r="AQ190" s="17"/>
      <c r="AS190" s="9"/>
      <c r="AT190" s="9"/>
      <c r="AU190" s="10"/>
      <c r="AV190" s="17"/>
      <c r="AW190" s="17"/>
      <c r="AX190" s="17"/>
      <c r="AY190" s="17"/>
      <c r="AZ190" s="17"/>
      <c r="BA190" s="17"/>
      <c r="BB190" s="17"/>
      <c r="BC190" s="17"/>
      <c r="BE190" s="17">
        <v>6.3353825136612016E-2</v>
      </c>
      <c r="BF190" s="9">
        <v>52.1</v>
      </c>
      <c r="BG190" s="9">
        <v>54.679941960834611</v>
      </c>
      <c r="BH190" s="9">
        <v>54.732143635387523</v>
      </c>
      <c r="BI190" s="9">
        <v>4.5307498303482685</v>
      </c>
      <c r="BJ190" s="9">
        <f ca="1"/>
        <v>54.218546051469815</v>
      </c>
      <c r="BK190" s="9">
        <f ca="1"/>
        <v>54.726305424446807</v>
      </c>
      <c r="BL190" s="9">
        <v>47.335733951946978</v>
      </c>
      <c r="BM190" s="9">
        <f ca="1"/>
        <v>53.124908925790891</v>
      </c>
      <c r="BN190" s="9">
        <v>53.566934476810985</v>
      </c>
      <c r="BP190" s="9"/>
      <c r="BQ190" s="40"/>
      <c r="BR190" s="9"/>
      <c r="BS190" s="40"/>
      <c r="BU190" s="9"/>
      <c r="BV190" s="40"/>
      <c r="BW190" s="9"/>
      <c r="BX190" s="40"/>
      <c r="BZ190" s="9">
        <v>4.0307692307692298</v>
      </c>
      <c r="CA190" s="9">
        <v>48.723076923076924</v>
      </c>
      <c r="CB190" s="40">
        <v>132293.32948930986</v>
      </c>
      <c r="CC190" s="9">
        <f ca="1"/>
        <v>2.9773076923076913</v>
      </c>
      <c r="CD190" s="9">
        <f ca="1"/>
        <v>3.9350000000000005</v>
      </c>
      <c r="CE190" s="40">
        <f ca="1"/>
        <v>12509.97725418098</v>
      </c>
    </row>
    <row r="191" spans="1:83" x14ac:dyDescent="0.25">
      <c r="A191" s="6">
        <v>75.2</v>
      </c>
      <c r="B191" s="7" t="b">
        <v>1</v>
      </c>
      <c r="U191" s="9"/>
      <c r="V191" s="9"/>
      <c r="W191" s="10"/>
      <c r="X191" s="17"/>
      <c r="Y191" s="17"/>
      <c r="Z191" s="17"/>
      <c r="AA191" s="17"/>
      <c r="AB191" s="17"/>
      <c r="AC191" s="17"/>
      <c r="AD191" s="17"/>
      <c r="AE191" s="17"/>
      <c r="AG191" s="9"/>
      <c r="AH191" s="9"/>
      <c r="AI191" s="10"/>
      <c r="AJ191" s="17"/>
      <c r="AK191" s="17"/>
      <c r="AL191" s="17"/>
      <c r="AM191" s="17"/>
      <c r="AN191" s="17"/>
      <c r="AO191" s="17"/>
      <c r="AP191" s="17"/>
      <c r="AQ191" s="17"/>
      <c r="AS191" s="9"/>
      <c r="AT191" s="9"/>
      <c r="AU191" s="10"/>
      <c r="AV191" s="17"/>
      <c r="AW191" s="17"/>
      <c r="AX191" s="17"/>
      <c r="AY191" s="17"/>
      <c r="AZ191" s="17"/>
      <c r="BA191" s="17"/>
      <c r="BB191" s="17"/>
      <c r="BC191" s="17"/>
      <c r="BE191" s="17">
        <v>6.3695355191256825E-2</v>
      </c>
      <c r="BF191" s="9">
        <v>52.1</v>
      </c>
      <c r="BG191" s="9">
        <v>54.706057195815063</v>
      </c>
      <c r="BH191" s="9">
        <v>54.754219000532068</v>
      </c>
      <c r="BI191" s="9">
        <v>4.5559959763954048</v>
      </c>
      <c r="BJ191" s="9">
        <f ca="1"/>
        <v>54.251741137745391</v>
      </c>
      <c r="BK191" s="9">
        <f ca="1"/>
        <v>54.749575945441507</v>
      </c>
      <c r="BL191" s="9">
        <v>47.365581742016914</v>
      </c>
      <c r="BM191" s="9">
        <f ca="1"/>
        <v>53.152300930979507</v>
      </c>
      <c r="BN191" s="9">
        <v>53.594673917904451</v>
      </c>
      <c r="BP191" s="9"/>
      <c r="BQ191" s="40"/>
      <c r="BR191" s="9"/>
      <c r="BS191" s="40"/>
      <c r="BU191" s="9"/>
      <c r="BV191" s="40"/>
      <c r="BW191" s="9"/>
      <c r="BX191" s="40"/>
      <c r="BZ191" s="9">
        <v>4.0307692307692298</v>
      </c>
      <c r="CA191" s="9">
        <v>50</v>
      </c>
      <c r="CB191" s="40">
        <v>136193.99139563346</v>
      </c>
      <c r="CC191" s="9">
        <f ca="1"/>
        <v>2.9773076923076913</v>
      </c>
      <c r="CD191" s="9">
        <f ca="1"/>
        <v>3.9988461538461539</v>
      </c>
      <c r="CE191" s="40">
        <f ca="1"/>
        <v>12604.391006123384</v>
      </c>
    </row>
    <row r="192" spans="1:83" x14ac:dyDescent="0.25">
      <c r="A192" s="6">
        <v>75</v>
      </c>
      <c r="B192" s="7" t="b">
        <v>1</v>
      </c>
      <c r="U192" s="9"/>
      <c r="V192" s="9"/>
      <c r="W192" s="10"/>
      <c r="X192" s="17"/>
      <c r="Y192" s="17"/>
      <c r="Z192" s="17"/>
      <c r="AA192" s="17"/>
      <c r="AB192" s="17"/>
      <c r="AC192" s="17"/>
      <c r="AD192" s="17"/>
      <c r="AE192" s="17"/>
      <c r="AG192" s="9"/>
      <c r="AH192" s="9"/>
      <c r="AI192" s="10"/>
      <c r="AJ192" s="17"/>
      <c r="AK192" s="17"/>
      <c r="AL192" s="17"/>
      <c r="AM192" s="17"/>
      <c r="AN192" s="17"/>
      <c r="AO192" s="17"/>
      <c r="AP192" s="17"/>
      <c r="AQ192" s="17"/>
      <c r="AS192" s="9"/>
      <c r="AT192" s="9"/>
      <c r="AU192" s="10"/>
      <c r="AV192" s="17"/>
      <c r="AW192" s="17"/>
      <c r="AX192" s="17"/>
      <c r="AY192" s="17"/>
      <c r="AZ192" s="17"/>
      <c r="BA192" s="17"/>
      <c r="BB192" s="17"/>
      <c r="BC192" s="17"/>
      <c r="BE192" s="17">
        <v>6.4036885245901634E-2</v>
      </c>
      <c r="BF192" s="9">
        <v>52.1</v>
      </c>
      <c r="BG192" s="9">
        <v>54.732063717187742</v>
      </c>
      <c r="BH192" s="9">
        <v>54.776211317642776</v>
      </c>
      <c r="BI192" s="9">
        <v>4.5812513330031504</v>
      </c>
      <c r="BJ192" s="9">
        <f ca="1"/>
        <v>54.28478496414872</v>
      </c>
      <c r="BK192" s="9">
        <f ca="1"/>
        <v>54.77275627910268</v>
      </c>
      <c r="BL192" s="9">
        <v>47.395349617894738</v>
      </c>
      <c r="BM192" s="9">
        <f ca="1"/>
        <v>53.179598145146443</v>
      </c>
      <c r="BN192" s="9">
        <v>53.622316595408478</v>
      </c>
      <c r="BP192" s="9"/>
      <c r="BQ192" s="40"/>
      <c r="BR192" s="9"/>
      <c r="BS192" s="40"/>
      <c r="BU192" s="9"/>
      <c r="BV192" s="40"/>
      <c r="BW192" s="9"/>
      <c r="BX192" s="40"/>
      <c r="BZ192" s="9">
        <v>5.3076923076923075</v>
      </c>
      <c r="CA192" s="9">
        <v>0.2</v>
      </c>
      <c r="CB192" s="40">
        <v>19173.042085079574</v>
      </c>
      <c r="CC192" s="9">
        <f ca="1"/>
        <v>3.0411538461538452</v>
      </c>
      <c r="CD192" s="9">
        <f ca="1"/>
        <v>1.5088461538461539</v>
      </c>
      <c r="CE192" s="40">
        <f ca="1"/>
        <v>10842.050634594159</v>
      </c>
    </row>
    <row r="193" spans="1:83" x14ac:dyDescent="0.25">
      <c r="A193" s="6">
        <v>74.900000000000006</v>
      </c>
      <c r="B193" s="7" t="b">
        <v>1</v>
      </c>
      <c r="U193" s="9"/>
      <c r="V193" s="9"/>
      <c r="W193" s="10"/>
      <c r="X193" s="17"/>
      <c r="Y193" s="17"/>
      <c r="Z193" s="17"/>
      <c r="AA193" s="17"/>
      <c r="AB193" s="17"/>
      <c r="AC193" s="17"/>
      <c r="AD193" s="17"/>
      <c r="AE193" s="17"/>
      <c r="AG193" s="9"/>
      <c r="AH193" s="9"/>
      <c r="AI193" s="10"/>
      <c r="AJ193" s="17"/>
      <c r="AK193" s="17"/>
      <c r="AL193" s="17"/>
      <c r="AM193" s="17"/>
      <c r="AN193" s="17"/>
      <c r="AO193" s="17"/>
      <c r="AP193" s="17"/>
      <c r="AQ193" s="17"/>
      <c r="AS193" s="9"/>
      <c r="AT193" s="9"/>
      <c r="AU193" s="10"/>
      <c r="AV193" s="17"/>
      <c r="AW193" s="17"/>
      <c r="AX193" s="17"/>
      <c r="AY193" s="17"/>
      <c r="AZ193" s="17"/>
      <c r="BA193" s="17"/>
      <c r="BB193" s="17"/>
      <c r="BC193" s="17"/>
      <c r="BE193" s="17">
        <v>6.4378415300546443E-2</v>
      </c>
      <c r="BF193" s="9">
        <v>52.2</v>
      </c>
      <c r="BG193" s="9">
        <v>54.757962618635609</v>
      </c>
      <c r="BH193" s="9">
        <v>54.798121404936829</v>
      </c>
      <c r="BI193" s="9">
        <v>4.6065159068945247</v>
      </c>
      <c r="BJ193" s="9">
        <f ca="1"/>
        <v>54.317679059766</v>
      </c>
      <c r="BK193" s="9">
        <f ca="1"/>
        <v>54.795847317806974</v>
      </c>
      <c r="BL193" s="9">
        <v>47.425038218048371</v>
      </c>
      <c r="BM193" s="9">
        <f ca="1"/>
        <v>53.206801435696434</v>
      </c>
      <c r="BN193" s="9">
        <v>53.649863396110163</v>
      </c>
      <c r="BP193" s="9"/>
      <c r="BQ193" s="40"/>
      <c r="BR193" s="9"/>
      <c r="BS193" s="40"/>
      <c r="BU193" s="9"/>
      <c r="BV193" s="40"/>
      <c r="BW193" s="9"/>
      <c r="BX193" s="40"/>
      <c r="BZ193" s="9">
        <v>5.3076923076923075</v>
      </c>
      <c r="CA193" s="9">
        <v>1.4769230769230768</v>
      </c>
      <c r="CB193" s="40">
        <v>12083.491475213128</v>
      </c>
      <c r="CC193" s="9">
        <f ca="1"/>
        <v>3.0411538461538452</v>
      </c>
      <c r="CD193" s="9">
        <f ca="1"/>
        <v>1.5726923076923078</v>
      </c>
      <c r="CE193" s="40">
        <f ca="1"/>
        <v>10802.291134573079</v>
      </c>
    </row>
    <row r="194" spans="1:83" x14ac:dyDescent="0.25">
      <c r="A194" s="6">
        <v>74.7</v>
      </c>
      <c r="B194" s="7" t="b">
        <v>1</v>
      </c>
      <c r="U194" s="9"/>
      <c r="V194" s="9"/>
      <c r="W194" s="10"/>
      <c r="X194" s="17"/>
      <c r="Y194" s="17"/>
      <c r="Z194" s="17"/>
      <c r="AA194" s="17"/>
      <c r="AB194" s="17"/>
      <c r="AC194" s="17"/>
      <c r="AD194" s="17"/>
      <c r="AE194" s="17"/>
      <c r="AG194" s="9"/>
      <c r="AH194" s="9"/>
      <c r="AI194" s="10"/>
      <c r="AJ194" s="17"/>
      <c r="AK194" s="17"/>
      <c r="AL194" s="17"/>
      <c r="AM194" s="17"/>
      <c r="AN194" s="17"/>
      <c r="AO194" s="17"/>
      <c r="AP194" s="17"/>
      <c r="AQ194" s="17"/>
      <c r="AS194" s="9"/>
      <c r="AT194" s="9"/>
      <c r="AU194" s="10"/>
      <c r="AV194" s="17"/>
      <c r="AW194" s="17"/>
      <c r="AX194" s="17"/>
      <c r="AY194" s="17"/>
      <c r="AZ194" s="17"/>
      <c r="BA194" s="17"/>
      <c r="BB194" s="17"/>
      <c r="BC194" s="17"/>
      <c r="BE194" s="17">
        <v>6.4719945355191252E-2</v>
      </c>
      <c r="BF194" s="9">
        <v>52.2</v>
      </c>
      <c r="BG194" s="9">
        <v>54.783754977142877</v>
      </c>
      <c r="BH194" s="9">
        <v>54.819950068346188</v>
      </c>
      <c r="BI194" s="9">
        <v>4.6317897047999388</v>
      </c>
      <c r="BJ194" s="9">
        <f ca="1"/>
        <v>54.350424930286671</v>
      </c>
      <c r="BK194" s="9">
        <f ca="1"/>
        <v>54.818849940479339</v>
      </c>
      <c r="BL194" s="9">
        <v>47.454648172489129</v>
      </c>
      <c r="BM194" s="9">
        <f ca="1"/>
        <v>53.23391165759044</v>
      </c>
      <c r="BN194" s="9">
        <v>53.677315194059688</v>
      </c>
      <c r="BP194" s="9"/>
      <c r="BQ194" s="40"/>
      <c r="BR194" s="9"/>
      <c r="BS194" s="40"/>
      <c r="BU194" s="9"/>
      <c r="BV194" s="40"/>
      <c r="BW194" s="9"/>
      <c r="BX194" s="40"/>
      <c r="BZ194" s="9">
        <v>5.3076923076923075</v>
      </c>
      <c r="CA194" s="9">
        <v>2.7538461538461538</v>
      </c>
      <c r="CB194" s="40">
        <v>10804.500862358114</v>
      </c>
      <c r="CC194" s="9">
        <f ca="1"/>
        <v>3.0411538461538452</v>
      </c>
      <c r="CD194" s="9">
        <f ca="1"/>
        <v>1.6365384615384617</v>
      </c>
      <c r="CE194" s="40">
        <f ca="1"/>
        <v>10770.1292049002</v>
      </c>
    </row>
    <row r="195" spans="1:83" x14ac:dyDescent="0.25">
      <c r="A195" s="6">
        <v>74.5</v>
      </c>
      <c r="B195" s="7" t="b">
        <v>1</v>
      </c>
      <c r="U195" s="9"/>
      <c r="V195" s="9"/>
      <c r="W195" s="10"/>
      <c r="X195" s="17"/>
      <c r="Y195" s="17"/>
      <c r="Z195" s="17"/>
      <c r="AA195" s="17"/>
      <c r="AB195" s="17"/>
      <c r="AC195" s="17"/>
      <c r="AD195" s="17"/>
      <c r="AE195" s="17"/>
      <c r="AG195" s="9"/>
      <c r="AH195" s="9"/>
      <c r="AI195" s="10"/>
      <c r="AJ195" s="17"/>
      <c r="AK195" s="17"/>
      <c r="AL195" s="17"/>
      <c r="AM195" s="17"/>
      <c r="AN195" s="17"/>
      <c r="AO195" s="17"/>
      <c r="AP195" s="17"/>
      <c r="AQ195" s="17"/>
      <c r="AS195" s="9"/>
      <c r="AT195" s="9"/>
      <c r="AU195" s="10"/>
      <c r="AV195" s="17"/>
      <c r="AW195" s="17"/>
      <c r="AX195" s="17"/>
      <c r="AY195" s="17"/>
      <c r="AZ195" s="17"/>
      <c r="BA195" s="17"/>
      <c r="BB195" s="17"/>
      <c r="BC195" s="17"/>
      <c r="BE195" s="17">
        <v>6.5061475409836061E-2</v>
      </c>
      <c r="BF195" s="9">
        <v>52.2</v>
      </c>
      <c r="BG195" s="9">
        <v>54.809441853337155</v>
      </c>
      <c r="BH195" s="9">
        <v>54.841698101766681</v>
      </c>
      <c r="BI195" s="9">
        <v>4.6570727334571753</v>
      </c>
      <c r="BJ195" s="9">
        <f ca="1"/>
        <v>54.383024058482668</v>
      </c>
      <c r="BK195" s="9">
        <f ca="1"/>
        <v>54.841765012866276</v>
      </c>
      <c r="BL195" s="9">
        <v>47.484180102927667</v>
      </c>
      <c r="BM195" s="9">
        <f ca="1"/>
        <v>53.260929653588946</v>
      </c>
      <c r="BN195" s="9">
        <v>53.704672850819506</v>
      </c>
      <c r="BP195" s="9"/>
      <c r="BQ195" s="40"/>
      <c r="BR195" s="9"/>
      <c r="BS195" s="40"/>
      <c r="BU195" s="9"/>
      <c r="BV195" s="40"/>
      <c r="BW195" s="9"/>
      <c r="BX195" s="40"/>
      <c r="BZ195" s="9">
        <v>5.3076923076923075</v>
      </c>
      <c r="CA195" s="9">
        <v>4.0307692307692298</v>
      </c>
      <c r="CB195" s="40">
        <v>11095.164669232689</v>
      </c>
      <c r="CC195" s="9">
        <f ca="1"/>
        <v>3.0411538461538452</v>
      </c>
      <c r="CD195" s="9">
        <f ca="1"/>
        <v>1.7003846153846154</v>
      </c>
      <c r="CE195" s="40">
        <f ca="1"/>
        <v>10745.075325256656</v>
      </c>
    </row>
    <row r="196" spans="1:83" x14ac:dyDescent="0.25">
      <c r="A196" s="6">
        <v>71.8</v>
      </c>
      <c r="B196" s="7" t="b">
        <v>1</v>
      </c>
      <c r="U196" s="9"/>
      <c r="V196" s="9"/>
      <c r="W196" s="10"/>
      <c r="X196" s="17"/>
      <c r="Y196" s="17"/>
      <c r="Z196" s="17"/>
      <c r="AA196" s="17"/>
      <c r="AB196" s="17"/>
      <c r="AC196" s="17"/>
      <c r="AD196" s="17"/>
      <c r="AE196" s="17"/>
      <c r="AG196" s="9"/>
      <c r="AH196" s="9"/>
      <c r="AI196" s="10"/>
      <c r="AJ196" s="17"/>
      <c r="AK196" s="17"/>
      <c r="AL196" s="17"/>
      <c r="AM196" s="17"/>
      <c r="AN196" s="17"/>
      <c r="AO196" s="17"/>
      <c r="AP196" s="17"/>
      <c r="AQ196" s="17"/>
      <c r="AS196" s="9"/>
      <c r="AT196" s="9"/>
      <c r="AU196" s="10"/>
      <c r="AV196" s="17"/>
      <c r="AW196" s="17"/>
      <c r="AX196" s="17"/>
      <c r="AY196" s="17"/>
      <c r="AZ196" s="17"/>
      <c r="BA196" s="17"/>
      <c r="BB196" s="17"/>
      <c r="BC196" s="17"/>
      <c r="BE196" s="17">
        <v>6.5403005464480871E-2</v>
      </c>
      <c r="BF196" s="9">
        <v>52.2</v>
      </c>
      <c r="BG196" s="9">
        <v>54.83502429182289</v>
      </c>
      <c r="BH196" s="9">
        <v>54.863366287300266</v>
      </c>
      <c r="BI196" s="9">
        <v>4.6823649996113792</v>
      </c>
      <c r="BJ196" s="9">
        <f ca="1"/>
        <v>54.415477904675427</v>
      </c>
      <c r="BK196" s="9">
        <f ca="1"/>
        <v>54.864593387801918</v>
      </c>
      <c r="BL196" s="9">
        <v>47.513634622926304</v>
      </c>
      <c r="BM196" s="9">
        <f ca="1"/>
        <v>53.287856254489277</v>
      </c>
      <c r="BN196" s="9">
        <v>53.731937215707504</v>
      </c>
      <c r="BP196" s="9"/>
      <c r="BQ196" s="40"/>
      <c r="BR196" s="9"/>
      <c r="BS196" s="40"/>
      <c r="BU196" s="9"/>
      <c r="BV196" s="40"/>
      <c r="BW196" s="9"/>
      <c r="BX196" s="40"/>
      <c r="BZ196" s="9">
        <v>5.3076923076923075</v>
      </c>
      <c r="CA196" s="9">
        <v>5.3076923076923075</v>
      </c>
      <c r="CB196" s="40">
        <v>12217.599455467247</v>
      </c>
      <c r="CC196" s="9">
        <f ca="1"/>
        <v>3.0411538461538452</v>
      </c>
      <c r="CD196" s="9">
        <f ca="1"/>
        <v>1.7642307692307693</v>
      </c>
      <c r="CE196" s="40">
        <f ca="1"/>
        <v>10726.688641638571</v>
      </c>
    </row>
    <row r="197" spans="1:83" x14ac:dyDescent="0.25">
      <c r="A197" s="6">
        <v>71.400000000000006</v>
      </c>
      <c r="B197" s="7" t="b">
        <v>1</v>
      </c>
      <c r="U197" s="9"/>
      <c r="V197" s="9"/>
      <c r="W197" s="10"/>
      <c r="X197" s="17"/>
      <c r="Y197" s="17"/>
      <c r="Z197" s="17"/>
      <c r="AA197" s="17"/>
      <c r="AB197" s="17"/>
      <c r="AC197" s="17"/>
      <c r="AD197" s="17"/>
      <c r="AE197" s="17"/>
      <c r="AG197" s="9"/>
      <c r="AH197" s="9"/>
      <c r="AI197" s="10"/>
      <c r="AJ197" s="17"/>
      <c r="AK197" s="17"/>
      <c r="AL197" s="17"/>
      <c r="AM197" s="17"/>
      <c r="AN197" s="17"/>
      <c r="AO197" s="17"/>
      <c r="AP197" s="17"/>
      <c r="AQ197" s="17"/>
      <c r="AS197" s="9"/>
      <c r="AT197" s="9"/>
      <c r="AU197" s="10"/>
      <c r="AV197" s="17"/>
      <c r="AW197" s="17"/>
      <c r="AX197" s="17"/>
      <c r="AY197" s="17"/>
      <c r="AZ197" s="17"/>
      <c r="BA197" s="17"/>
      <c r="BB197" s="17"/>
      <c r="BC197" s="17"/>
      <c r="BE197" s="17">
        <v>6.574453551912568E-2</v>
      </c>
      <c r="BF197" s="9">
        <v>52.3</v>
      </c>
      <c r="BG197" s="9">
        <v>54.860503321506286</v>
      </c>
      <c r="BH197" s="9">
        <v>54.884955395491446</v>
      </c>
      <c r="BI197" s="9">
        <v>4.7076665100151214</v>
      </c>
      <c r="BJ197" s="9">
        <f ca="1"/>
        <v>54.447787907191106</v>
      </c>
      <c r="BK197" s="9">
        <f ca="1"/>
        <v>54.887335905467545</v>
      </c>
      <c r="BL197" s="9">
        <v>47.543012338047745</v>
      </c>
      <c r="BM197" s="9">
        <f ca="1"/>
        <v>53.314692279357061</v>
      </c>
      <c r="BN197" s="9">
        <v>53.759109126034033</v>
      </c>
      <c r="BP197" s="9"/>
      <c r="BQ197" s="40"/>
      <c r="BR197" s="9"/>
      <c r="BS197" s="40"/>
      <c r="BU197" s="9"/>
      <c r="BV197" s="40"/>
      <c r="BW197" s="9"/>
      <c r="BX197" s="40"/>
      <c r="BZ197" s="9">
        <v>5.3076923076923075</v>
      </c>
      <c r="CA197" s="9">
        <v>6.5846153846153852</v>
      </c>
      <c r="CB197" s="40">
        <v>13868.449891810418</v>
      </c>
      <c r="CC197" s="9">
        <f ca="1"/>
        <v>3.0411538461538452</v>
      </c>
      <c r="CD197" s="9">
        <f ca="1"/>
        <v>1.8280769230769232</v>
      </c>
      <c r="CE197" s="40">
        <f ca="1"/>
        <v>10714.57047953618</v>
      </c>
    </row>
    <row r="198" spans="1:83" x14ac:dyDescent="0.25">
      <c r="A198" s="6">
        <v>71</v>
      </c>
      <c r="B198" s="7" t="b">
        <v>1</v>
      </c>
      <c r="U198" s="9"/>
      <c r="V198" s="9"/>
      <c r="W198" s="10"/>
      <c r="X198" s="17"/>
      <c r="Y198" s="17"/>
      <c r="Z198" s="17"/>
      <c r="AA198" s="17"/>
      <c r="AB198" s="17"/>
      <c r="AC198" s="17"/>
      <c r="AD198" s="17"/>
      <c r="AE198" s="17"/>
      <c r="AG198" s="9"/>
      <c r="AH198" s="9"/>
      <c r="AI198" s="10"/>
      <c r="AJ198" s="17"/>
      <c r="AK198" s="17"/>
      <c r="AL198" s="17"/>
      <c r="AM198" s="17"/>
      <c r="AN198" s="17"/>
      <c r="AO198" s="17"/>
      <c r="AP198" s="17"/>
      <c r="AQ198" s="17"/>
      <c r="AS198" s="9"/>
      <c r="AT198" s="9"/>
      <c r="AU198" s="10"/>
      <c r="AV198" s="17"/>
      <c r="AW198" s="17"/>
      <c r="AX198" s="17"/>
      <c r="AY198" s="17"/>
      <c r="AZ198" s="17"/>
      <c r="BA198" s="17"/>
      <c r="BB198" s="17"/>
      <c r="BC198" s="17"/>
      <c r="BE198" s="17">
        <v>6.6086065573770489E-2</v>
      </c>
      <c r="BF198" s="9">
        <v>52.3</v>
      </c>
      <c r="BG198" s="9">
        <v>54.885879955911932</v>
      </c>
      <c r="BH198" s="9">
        <v>54.906466185557619</v>
      </c>
      <c r="BI198" s="9">
        <v>4.73297727142835</v>
      </c>
      <c r="BJ198" s="9">
        <f ca="1"/>
        <v>54.47995548280408</v>
      </c>
      <c r="BK198" s="9">
        <f ca="1"/>
        <v>54.909993393644399</v>
      </c>
      <c r="BL198" s="9">
        <v>47.572313846000384</v>
      </c>
      <c r="BM198" s="9">
        <f ca="1"/>
        <v>53.341438535752047</v>
      </c>
      <c r="BN198" s="9">
        <v>53.786189407333332</v>
      </c>
      <c r="BP198" s="9"/>
      <c r="BQ198" s="40"/>
      <c r="BR198" s="9"/>
      <c r="BS198" s="40"/>
      <c r="BU198" s="9"/>
      <c r="BV198" s="40"/>
      <c r="BW198" s="9"/>
      <c r="BX198" s="40"/>
      <c r="BZ198" s="9">
        <v>5.3076923076923075</v>
      </c>
      <c r="CA198" s="9">
        <v>7.8615384615384603</v>
      </c>
      <c r="CB198" s="40">
        <v>15888.286634571785</v>
      </c>
      <c r="CC198" s="9">
        <f ca="1"/>
        <v>3.0411538461538452</v>
      </c>
      <c r="CD198" s="9">
        <f ca="1"/>
        <v>1.891923076923077</v>
      </c>
      <c r="CE198" s="40">
        <f ca="1"/>
        <v>10708.35892770072</v>
      </c>
    </row>
    <row r="199" spans="1:83" x14ac:dyDescent="0.25">
      <c r="A199" s="6">
        <v>77</v>
      </c>
      <c r="B199" s="7" t="b">
        <v>1</v>
      </c>
      <c r="U199" s="9"/>
      <c r="V199" s="9"/>
      <c r="W199" s="10"/>
      <c r="X199" s="17"/>
      <c r="Y199" s="17"/>
      <c r="Z199" s="17"/>
      <c r="AA199" s="17"/>
      <c r="AB199" s="17"/>
      <c r="AC199" s="17"/>
      <c r="AD199" s="17"/>
      <c r="AE199" s="17"/>
      <c r="AG199" s="9"/>
      <c r="AH199" s="9"/>
      <c r="AI199" s="10"/>
      <c r="AJ199" s="17"/>
      <c r="AK199" s="17"/>
      <c r="AL199" s="17"/>
      <c r="AM199" s="17"/>
      <c r="AN199" s="17"/>
      <c r="AO199" s="17"/>
      <c r="AP199" s="17"/>
      <c r="AQ199" s="17"/>
      <c r="AS199" s="9"/>
      <c r="AT199" s="9"/>
      <c r="AU199" s="10"/>
      <c r="AV199" s="17"/>
      <c r="AW199" s="17"/>
      <c r="AX199" s="17"/>
      <c r="AY199" s="17"/>
      <c r="AZ199" s="17"/>
      <c r="BA199" s="17"/>
      <c r="BB199" s="17"/>
      <c r="BC199" s="17"/>
      <c r="BE199" s="17">
        <v>6.6427595628415298E-2</v>
      </c>
      <c r="BF199" s="9">
        <v>52.3</v>
      </c>
      <c r="BG199" s="9">
        <v>54.91115519349151</v>
      </c>
      <c r="BH199" s="9">
        <v>54.927899405613537</v>
      </c>
      <c r="BI199" s="9">
        <v>4.7582972906184535</v>
      </c>
      <c r="BJ199" s="9">
        <f ca="1"/>
        <v>54.51198202716941</v>
      </c>
      <c r="BK199" s="9">
        <f ca="1"/>
        <v>54.932566667960302</v>
      </c>
      <c r="BL199" s="9">
        <v>47.601539736780111</v>
      </c>
      <c r="BM199" s="9">
        <f ca="1"/>
        <v>53.368095819948429</v>
      </c>
      <c r="BN199" s="9">
        <v>53.813178873589131</v>
      </c>
      <c r="BP199" s="9"/>
      <c r="BQ199" s="40"/>
      <c r="BR199" s="9"/>
      <c r="BS199" s="40"/>
      <c r="BU199" s="9"/>
      <c r="BV199" s="40"/>
      <c r="BW199" s="9"/>
      <c r="BX199" s="40"/>
      <c r="BZ199" s="9">
        <v>5.3076923076923075</v>
      </c>
      <c r="CA199" s="9">
        <v>9.1384615384615362</v>
      </c>
      <c r="CB199" s="40">
        <v>18181.649199626401</v>
      </c>
      <c r="CC199" s="9">
        <f ca="1"/>
        <v>3.0411538461538452</v>
      </c>
      <c r="CD199" s="9">
        <f ca="1"/>
        <v>1.9557692307692309</v>
      </c>
      <c r="CE199" s="40">
        <f ca="1"/>
        <v>10707.724284344647</v>
      </c>
    </row>
    <row r="200" spans="1:83" x14ac:dyDescent="0.25">
      <c r="A200" s="6">
        <v>73</v>
      </c>
      <c r="B200" s="7" t="b">
        <v>1</v>
      </c>
      <c r="U200" s="9"/>
      <c r="V200" s="9"/>
      <c r="W200" s="10"/>
      <c r="X200" s="17"/>
      <c r="Y200" s="17"/>
      <c r="Z200" s="17"/>
      <c r="AA200" s="17"/>
      <c r="AB200" s="17"/>
      <c r="AC200" s="17"/>
      <c r="AD200" s="17"/>
      <c r="AE200" s="17"/>
      <c r="AG200" s="9"/>
      <c r="AH200" s="9"/>
      <c r="AI200" s="10"/>
      <c r="AJ200" s="17"/>
      <c r="AK200" s="17"/>
      <c r="AL200" s="17"/>
      <c r="AM200" s="17"/>
      <c r="AN200" s="17"/>
      <c r="AO200" s="17"/>
      <c r="AP200" s="17"/>
      <c r="AQ200" s="17"/>
      <c r="AS200" s="9"/>
      <c r="AT200" s="9"/>
      <c r="AU200" s="10"/>
      <c r="AV200" s="17"/>
      <c r="AW200" s="17"/>
      <c r="AX200" s="17"/>
      <c r="AY200" s="17"/>
      <c r="AZ200" s="17"/>
      <c r="BA200" s="17"/>
      <c r="BB200" s="17"/>
      <c r="BC200" s="17"/>
      <c r="BE200" s="17">
        <v>6.6769125683060107E-2</v>
      </c>
      <c r="BF200" s="9">
        <v>52.4</v>
      </c>
      <c r="BG200" s="9">
        <v>54.93633001792471</v>
      </c>
      <c r="BH200" s="9">
        <v>54.949255792890668</v>
      </c>
      <c r="BI200" s="9">
        <v>4.7836265743602508</v>
      </c>
      <c r="BJ200" s="9">
        <f ca="1"/>
        <v>54.543868915244417</v>
      </c>
      <c r="BK200" s="9">
        <f ca="1"/>
        <v>54.955056532130037</v>
      </c>
      <c r="BL200" s="9">
        <v>47.630690592809017</v>
      </c>
      <c r="BM200" s="9">
        <f ca="1"/>
        <v>53.394664917149854</v>
      </c>
      <c r="BN200" s="9">
        <v>53.840078327454933</v>
      </c>
      <c r="BP200" s="9"/>
      <c r="BQ200" s="40"/>
      <c r="BR200" s="9"/>
      <c r="BS200" s="40"/>
      <c r="BU200" s="9"/>
      <c r="BV200" s="40"/>
      <c r="BW200" s="9"/>
      <c r="BX200" s="40"/>
      <c r="BZ200" s="9">
        <v>5.3076923076923075</v>
      </c>
      <c r="CA200" s="9">
        <v>10.415384615384614</v>
      </c>
      <c r="CB200" s="40">
        <v>20686.41888044991</v>
      </c>
      <c r="CC200" s="9">
        <f ca="1"/>
        <v>3.0411538461538452</v>
      </c>
      <c r="CD200" s="9">
        <f ca="1"/>
        <v>2.0196153846153848</v>
      </c>
      <c r="CE200" s="40">
        <f ca="1"/>
        <v>10712.365203745452</v>
      </c>
    </row>
    <row r="201" spans="1:83" x14ac:dyDescent="0.25">
      <c r="A201" s="6">
        <v>69.900000000000006</v>
      </c>
      <c r="B201" s="7" t="b">
        <v>1</v>
      </c>
      <c r="U201" s="9"/>
      <c r="V201" s="9"/>
      <c r="W201" s="10"/>
      <c r="X201" s="17"/>
      <c r="Y201" s="17"/>
      <c r="Z201" s="17"/>
      <c r="AA201" s="17"/>
      <c r="AB201" s="17"/>
      <c r="AC201" s="17"/>
      <c r="AD201" s="17"/>
      <c r="AE201" s="17"/>
      <c r="AG201" s="9"/>
      <c r="AH201" s="9"/>
      <c r="AI201" s="10"/>
      <c r="AJ201" s="17"/>
      <c r="AK201" s="17"/>
      <c r="AL201" s="17"/>
      <c r="AM201" s="17"/>
      <c r="AN201" s="17"/>
      <c r="AO201" s="17"/>
      <c r="AP201" s="17"/>
      <c r="AQ201" s="17"/>
      <c r="AS201" s="9"/>
      <c r="AT201" s="9"/>
      <c r="AU201" s="10"/>
      <c r="AV201" s="17"/>
      <c r="AW201" s="17"/>
      <c r="AX201" s="17"/>
      <c r="AY201" s="17"/>
      <c r="AZ201" s="17"/>
      <c r="BA201" s="17"/>
      <c r="BB201" s="17"/>
      <c r="BC201" s="17"/>
      <c r="BE201" s="17">
        <v>6.7110655737704916E-2</v>
      </c>
      <c r="BF201" s="9">
        <v>52.4</v>
      </c>
      <c r="BG201" s="9">
        <v>54.961405398412609</v>
      </c>
      <c r="BH201" s="9">
        <v>54.970536073950356</v>
      </c>
      <c r="BI201" s="9">
        <v>4.8089651294359737</v>
      </c>
      <c r="BJ201" s="9">
        <f ca="1"/>
        <v>54.575617501699647</v>
      </c>
      <c r="BK201" s="9">
        <f ca="1"/>
        <v>54.977463778189851</v>
      </c>
      <c r="BL201" s="9">
        <v>47.659766989070725</v>
      </c>
      <c r="BM201" s="9">
        <f ca="1"/>
        <v>53.421146601699242</v>
      </c>
      <c r="BN201" s="9">
        <v>53.866888560468908</v>
      </c>
      <c r="BP201" s="9"/>
      <c r="BQ201" s="40"/>
      <c r="BR201" s="9"/>
      <c r="BS201" s="40"/>
      <c r="BU201" s="9"/>
      <c r="BV201" s="40"/>
      <c r="BW201" s="9"/>
      <c r="BX201" s="40"/>
      <c r="BZ201" s="9">
        <v>5.3076923076923075</v>
      </c>
      <c r="CA201" s="9">
        <v>11.692307692307692</v>
      </c>
      <c r="CB201" s="40">
        <v>23359.737666412864</v>
      </c>
      <c r="CC201" s="9">
        <f ca="1"/>
        <v>3.0411538461538452</v>
      </c>
      <c r="CD201" s="9">
        <f ca="1"/>
        <v>2.0834615384615387</v>
      </c>
      <c r="CE201" s="40">
        <f ca="1"/>
        <v>10722.005415966727</v>
      </c>
    </row>
    <row r="202" spans="1:83" x14ac:dyDescent="0.25">
      <c r="A202" s="6">
        <v>69.5</v>
      </c>
      <c r="B202" s="7" t="b">
        <v>1</v>
      </c>
      <c r="U202" s="9"/>
      <c r="V202" s="9"/>
      <c r="W202" s="10"/>
      <c r="X202" s="17"/>
      <c r="Y202" s="17"/>
      <c r="Z202" s="17"/>
      <c r="AA202" s="17"/>
      <c r="AB202" s="17"/>
      <c r="AC202" s="17"/>
      <c r="AD202" s="17"/>
      <c r="AE202" s="17"/>
      <c r="AG202" s="9"/>
      <c r="AH202" s="9"/>
      <c r="AI202" s="10"/>
      <c r="AJ202" s="17"/>
      <c r="AK202" s="17"/>
      <c r="AL202" s="17"/>
      <c r="AM202" s="17"/>
      <c r="AN202" s="17"/>
      <c r="AO202" s="17"/>
      <c r="AP202" s="17"/>
      <c r="AQ202" s="17"/>
      <c r="AS202" s="9"/>
      <c r="AT202" s="9"/>
      <c r="AU202" s="10"/>
      <c r="AV202" s="17"/>
      <c r="AW202" s="17"/>
      <c r="AX202" s="17"/>
      <c r="AY202" s="17"/>
      <c r="AZ202" s="17"/>
      <c r="BA202" s="17"/>
      <c r="BB202" s="17"/>
      <c r="BC202" s="17"/>
      <c r="BE202" s="17">
        <v>6.7452185792349725E-2</v>
      </c>
      <c r="BF202" s="9">
        <v>52.4</v>
      </c>
      <c r="BG202" s="9">
        <v>54.9863822899638</v>
      </c>
      <c r="BH202" s="9">
        <v>54.991740964892607</v>
      </c>
      <c r="BI202" s="9">
        <v>4.8343129626353303</v>
      </c>
      <c r="BJ202" s="9">
        <f ca="1"/>
        <v>54.60722912131979</v>
      </c>
      <c r="BK202" s="9">
        <f ca="1"/>
        <v>54.999789186726012</v>
      </c>
      <c r="BL202" s="9">
        <v>47.688769493242781</v>
      </c>
      <c r="BM202" s="9">
        <f ca="1"/>
        <v>53.447541637283535</v>
      </c>
      <c r="BN202" s="9">
        <v>53.893610353263696</v>
      </c>
      <c r="BP202" s="9"/>
      <c r="BQ202" s="40"/>
      <c r="BR202" s="9"/>
      <c r="BS202" s="40"/>
      <c r="BU202" s="9"/>
      <c r="BV202" s="40"/>
      <c r="BW202" s="9"/>
      <c r="BX202" s="40"/>
      <c r="BZ202" s="9">
        <v>5.3076923076923075</v>
      </c>
      <c r="CA202" s="9">
        <v>12.969230769230769</v>
      </c>
      <c r="CB202" s="40">
        <v>26170.714809756511</v>
      </c>
      <c r="CC202" s="9">
        <f ca="1"/>
        <v>3.0411538461538452</v>
      </c>
      <c r="CD202" s="9">
        <f ca="1"/>
        <v>2.1473076923076926</v>
      </c>
      <c r="CE202" s="40">
        <f ca="1"/>
        <v>10736.390918846639</v>
      </c>
    </row>
    <row r="203" spans="1:83" x14ac:dyDescent="0.25">
      <c r="A203" s="6">
        <v>69.099999999999994</v>
      </c>
      <c r="B203" s="7" t="b">
        <v>1</v>
      </c>
      <c r="U203" s="9"/>
      <c r="V203" s="9"/>
      <c r="W203" s="10"/>
      <c r="X203" s="17"/>
      <c r="Y203" s="17"/>
      <c r="Z203" s="17"/>
      <c r="AA203" s="17"/>
      <c r="AB203" s="17"/>
      <c r="AC203" s="17"/>
      <c r="AD203" s="17"/>
      <c r="AE203" s="17"/>
      <c r="AG203" s="9"/>
      <c r="AH203" s="9"/>
      <c r="AI203" s="10"/>
      <c r="AJ203" s="17"/>
      <c r="AK203" s="17"/>
      <c r="AL203" s="17"/>
      <c r="AM203" s="17"/>
      <c r="AN203" s="17"/>
      <c r="AO203" s="17"/>
      <c r="AP203" s="17"/>
      <c r="AQ203" s="17"/>
      <c r="AS203" s="9"/>
      <c r="AT203" s="9"/>
      <c r="AU203" s="10"/>
      <c r="AV203" s="17"/>
      <c r="AW203" s="17"/>
      <c r="AX203" s="17"/>
      <c r="AY203" s="17"/>
      <c r="AZ203" s="17"/>
      <c r="BA203" s="17"/>
      <c r="BB203" s="17"/>
      <c r="BC203" s="17"/>
      <c r="BE203" s="17">
        <v>6.7793715846994534E-2</v>
      </c>
      <c r="BF203" s="9">
        <v>52.4</v>
      </c>
      <c r="BG203" s="9">
        <v>55.011261633673406</v>
      </c>
      <c r="BH203" s="9">
        <v>55.012871171559048</v>
      </c>
      <c r="BI203" s="9">
        <v>4.8596700807554871</v>
      </c>
      <c r="BJ203" s="9">
        <f ca="1"/>
        <v>54.638705089394527</v>
      </c>
      <c r="BK203" s="9">
        <f ca="1"/>
        <v>55.02203352709796</v>
      </c>
      <c r="BL203" s="9">
        <v>47.717698665825935</v>
      </c>
      <c r="BM203" s="9">
        <f ca="1"/>
        <v>53.473850777133705</v>
      </c>
      <c r="BN203" s="9">
        <v>53.920244475771142</v>
      </c>
      <c r="BP203" s="9"/>
      <c r="BQ203" s="40"/>
      <c r="BR203" s="9"/>
      <c r="BS203" s="40"/>
      <c r="BU203" s="9"/>
      <c r="BV203" s="40"/>
      <c r="BW203" s="9"/>
      <c r="BX203" s="40"/>
      <c r="BZ203" s="9">
        <v>5.3076923076923075</v>
      </c>
      <c r="CA203" s="9">
        <v>14.246153846153844</v>
      </c>
      <c r="CB203" s="40">
        <v>29096.31354350664</v>
      </c>
      <c r="CC203" s="9">
        <f ca="1"/>
        <v>3.0411538461538452</v>
      </c>
      <c r="CD203" s="9">
        <f ca="1"/>
        <v>2.211153846153846</v>
      </c>
      <c r="CE203" s="40">
        <f ca="1"/>
        <v>10755.287561711117</v>
      </c>
    </row>
    <row r="204" spans="1:83" x14ac:dyDescent="0.25">
      <c r="A204" s="6">
        <v>68.599999999999994</v>
      </c>
      <c r="B204" s="7" t="b">
        <v>1</v>
      </c>
      <c r="U204" s="9"/>
      <c r="V204" s="9"/>
      <c r="W204" s="10"/>
      <c r="X204" s="17"/>
      <c r="Y204" s="17"/>
      <c r="Z204" s="17"/>
      <c r="AA204" s="17"/>
      <c r="AB204" s="17"/>
      <c r="AC204" s="17"/>
      <c r="AD204" s="17"/>
      <c r="AE204" s="17"/>
      <c r="AG204" s="9"/>
      <c r="AH204" s="9"/>
      <c r="AI204" s="10"/>
      <c r="AJ204" s="17"/>
      <c r="AK204" s="17"/>
      <c r="AL204" s="17"/>
      <c r="AM204" s="17"/>
      <c r="AN204" s="17"/>
      <c r="AO204" s="17"/>
      <c r="AP204" s="17"/>
      <c r="AQ204" s="17"/>
      <c r="AS204" s="9"/>
      <c r="AT204" s="9"/>
      <c r="AU204" s="10"/>
      <c r="AV204" s="17"/>
      <c r="AW204" s="17"/>
      <c r="AX204" s="17"/>
      <c r="AY204" s="17"/>
      <c r="AZ204" s="17"/>
      <c r="BA204" s="17"/>
      <c r="BB204" s="17"/>
      <c r="BC204" s="17"/>
      <c r="BE204" s="17">
        <v>6.8135245901639344E-2</v>
      </c>
      <c r="BF204" s="9">
        <v>52.4</v>
      </c>
      <c r="BG204" s="9">
        <v>55.036044356995248</v>
      </c>
      <c r="BH204" s="9">
        <v>55.033927389731183</v>
      </c>
      <c r="BI204" s="9">
        <v>4.8850364906010624</v>
      </c>
      <c r="BJ204" s="9">
        <f ca="1"/>
        <v>54.670046702099903</v>
      </c>
      <c r="BK204" s="9">
        <f ca="1"/>
        <v>55.044197557655849</v>
      </c>
      <c r="BL204" s="9">
        <v>47.746555060270545</v>
      </c>
      <c r="BM204" s="9">
        <f ca="1"/>
        <v>53.50007476421986</v>
      </c>
      <c r="BN204" s="9">
        <v>53.946791687422277</v>
      </c>
      <c r="BP204" s="9"/>
      <c r="BQ204" s="40"/>
      <c r="BR204" s="9"/>
      <c r="BS204" s="40"/>
      <c r="BU204" s="9"/>
      <c r="BV204" s="40"/>
      <c r="BW204" s="9"/>
      <c r="BX204" s="40"/>
      <c r="BZ204" s="9">
        <v>5.3076923076923075</v>
      </c>
      <c r="CA204" s="9">
        <v>15.523076923076919</v>
      </c>
      <c r="CB204" s="40">
        <v>32118.877213511194</v>
      </c>
      <c r="CC204" s="9">
        <f ca="1"/>
        <v>3.0411538461538452</v>
      </c>
      <c r="CD204" s="9">
        <f ca="1"/>
        <v>2.2750000000000004</v>
      </c>
      <c r="CE204" s="40">
        <f ca="1"/>
        <v>10778.478956005869</v>
      </c>
    </row>
    <row r="205" spans="1:83" x14ac:dyDescent="0.25">
      <c r="A205" s="6">
        <v>68.2</v>
      </c>
      <c r="B205" s="7" t="b">
        <v>1</v>
      </c>
      <c r="U205" s="9"/>
      <c r="V205" s="9"/>
      <c r="W205" s="10"/>
      <c r="X205" s="17"/>
      <c r="Y205" s="17"/>
      <c r="Z205" s="17"/>
      <c r="AA205" s="17"/>
      <c r="AB205" s="17"/>
      <c r="AC205" s="17"/>
      <c r="AD205" s="17"/>
      <c r="AE205" s="17"/>
      <c r="AG205" s="9"/>
      <c r="AH205" s="9"/>
      <c r="AI205" s="10"/>
      <c r="AJ205" s="17"/>
      <c r="AK205" s="17"/>
      <c r="AL205" s="17"/>
      <c r="AM205" s="17"/>
      <c r="AN205" s="17"/>
      <c r="AO205" s="17"/>
      <c r="AP205" s="17"/>
      <c r="AQ205" s="17"/>
      <c r="AS205" s="9"/>
      <c r="AT205" s="9"/>
      <c r="AU205" s="10"/>
      <c r="AV205" s="17"/>
      <c r="AW205" s="17"/>
      <c r="AX205" s="17"/>
      <c r="AY205" s="17"/>
      <c r="AZ205" s="17"/>
      <c r="BA205" s="17"/>
      <c r="BB205" s="17"/>
      <c r="BC205" s="17"/>
      <c r="BE205" s="17">
        <v>6.8476775956284153E-2</v>
      </c>
      <c r="BF205" s="9">
        <v>52.5</v>
      </c>
      <c r="BG205" s="9">
        <v>55.060731374007361</v>
      </c>
      <c r="BH205" s="9">
        <v>55.054910305324043</v>
      </c>
      <c r="BI205" s="9">
        <v>4.9104121989841794</v>
      </c>
      <c r="BJ205" s="9">
        <f ca="1"/>
        <v>54.701255236870274</v>
      </c>
      <c r="BK205" s="9">
        <f ca="1"/>
        <v>55.066282025952844</v>
      </c>
      <c r="BL205" s="9">
        <v>47.775339223100083</v>
      </c>
      <c r="BM205" s="9">
        <f ca="1"/>
        <v>53.526214331441864</v>
      </c>
      <c r="BN205" s="9">
        <v>53.973252737342435</v>
      </c>
      <c r="BP205" s="9"/>
      <c r="BQ205" s="40"/>
      <c r="BR205" s="9"/>
      <c r="BS205" s="40"/>
      <c r="BU205" s="9"/>
      <c r="BV205" s="40"/>
      <c r="BW205" s="9"/>
      <c r="BX205" s="40"/>
      <c r="BZ205" s="9">
        <v>5.3076923076923075</v>
      </c>
      <c r="CA205" s="9">
        <v>16.799999999999997</v>
      </c>
      <c r="CB205" s="40">
        <v>35224.56423704225</v>
      </c>
      <c r="CC205" s="9">
        <f ca="1"/>
        <v>3.0411538461538452</v>
      </c>
      <c r="CD205" s="9">
        <f ca="1"/>
        <v>2.3388461538461538</v>
      </c>
      <c r="CE205" s="40">
        <f ca="1"/>
        <v>10805.764660337923</v>
      </c>
    </row>
    <row r="206" spans="1:83" x14ac:dyDescent="0.25">
      <c r="A206" s="6">
        <v>67.8</v>
      </c>
      <c r="B206" s="7" t="b">
        <v>1</v>
      </c>
      <c r="U206" s="9"/>
      <c r="V206" s="9"/>
      <c r="W206" s="10"/>
      <c r="X206" s="17"/>
      <c r="Y206" s="17"/>
      <c r="Z206" s="17"/>
      <c r="AA206" s="17"/>
      <c r="AB206" s="17"/>
      <c r="AC206" s="17"/>
      <c r="AD206" s="17"/>
      <c r="AE206" s="17"/>
      <c r="AG206" s="9"/>
      <c r="AH206" s="9"/>
      <c r="AI206" s="10"/>
      <c r="AJ206" s="17"/>
      <c r="AK206" s="17"/>
      <c r="AL206" s="17"/>
      <c r="AM206" s="17"/>
      <c r="AN206" s="17"/>
      <c r="AO206" s="17"/>
      <c r="AP206" s="17"/>
      <c r="AQ206" s="17"/>
      <c r="AS206" s="9"/>
      <c r="AT206" s="9"/>
      <c r="AU206" s="10"/>
      <c r="AV206" s="17"/>
      <c r="AW206" s="17"/>
      <c r="AX206" s="17"/>
      <c r="AY206" s="17"/>
      <c r="AZ206" s="17"/>
      <c r="BA206" s="17"/>
      <c r="BB206" s="17"/>
      <c r="BC206" s="17"/>
      <c r="BE206" s="17">
        <v>6.8818306010928962E-2</v>
      </c>
      <c r="BF206" s="9">
        <v>52.5</v>
      </c>
      <c r="BG206" s="9">
        <v>55.085323585670984</v>
      </c>
      <c r="BH206" s="9">
        <v>55.075820594574907</v>
      </c>
      <c r="BI206" s="9">
        <v>4.9357972127244558</v>
      </c>
      <c r="BJ206" s="9">
        <f ca="1"/>
        <v>54.732331952761299</v>
      </c>
      <c r="BK206" s="9">
        <f ca="1"/>
        <v>55.088287668952383</v>
      </c>
      <c r="BL206" s="9">
        <v>47.804051694031941</v>
      </c>
      <c r="BM206" s="9">
        <f ca="1"/>
        <v>53.552270201815418</v>
      </c>
      <c r="BN206" s="9">
        <v>53.999628364541977</v>
      </c>
      <c r="BP206" s="9"/>
      <c r="BQ206" s="40"/>
      <c r="BR206" s="9"/>
      <c r="BS206" s="40"/>
      <c r="BU206" s="9"/>
      <c r="BV206" s="40"/>
      <c r="BW206" s="9"/>
      <c r="BX206" s="40"/>
      <c r="BZ206" s="9">
        <v>5.3076923076923075</v>
      </c>
      <c r="CA206" s="9">
        <v>18.076923076923073</v>
      </c>
      <c r="CB206" s="40">
        <v>38402.316632923379</v>
      </c>
      <c r="CC206" s="9">
        <f ca="1"/>
        <v>3.0411538461538452</v>
      </c>
      <c r="CD206" s="9">
        <f ca="1"/>
        <v>2.4026923076923077</v>
      </c>
      <c r="CE206" s="40">
        <f ca="1"/>
        <v>10836.958597100765</v>
      </c>
    </row>
    <row r="207" spans="1:83" x14ac:dyDescent="0.25">
      <c r="A207" s="6">
        <v>67.3</v>
      </c>
      <c r="B207" s="7" t="b">
        <v>1</v>
      </c>
      <c r="U207" s="9"/>
      <c r="V207" s="9"/>
      <c r="W207" s="10"/>
      <c r="X207" s="17"/>
      <c r="Y207" s="17"/>
      <c r="Z207" s="17"/>
      <c r="AA207" s="17"/>
      <c r="AB207" s="17"/>
      <c r="AC207" s="17"/>
      <c r="AD207" s="17"/>
      <c r="AE207" s="17"/>
      <c r="AG207" s="9"/>
      <c r="AH207" s="9"/>
      <c r="AI207" s="10"/>
      <c r="AJ207" s="17"/>
      <c r="AK207" s="17"/>
      <c r="AL207" s="17"/>
      <c r="AM207" s="17"/>
      <c r="AN207" s="17"/>
      <c r="AO207" s="17"/>
      <c r="AP207" s="17"/>
      <c r="AQ207" s="17"/>
      <c r="AS207" s="9"/>
      <c r="AT207" s="9"/>
      <c r="AU207" s="10"/>
      <c r="AV207" s="17"/>
      <c r="AW207" s="17"/>
      <c r="AX207" s="17"/>
      <c r="AY207" s="17"/>
      <c r="AZ207" s="17"/>
      <c r="BA207" s="17"/>
      <c r="BB207" s="17"/>
      <c r="BC207" s="17"/>
      <c r="BE207" s="17">
        <v>6.9159836065573771E-2</v>
      </c>
      <c r="BF207" s="9">
        <v>52.5</v>
      </c>
      <c r="BG207" s="9">
        <v>55.109821880083388</v>
      </c>
      <c r="BH207" s="9">
        <v>55.09665892422759</v>
      </c>
      <c r="BI207" s="9">
        <v>4.9611915386489907</v>
      </c>
      <c r="BJ207" s="9">
        <f ca="1"/>
        <v>54.763278090803993</v>
      </c>
      <c r="BK207" s="9">
        <f ca="1"/>
        <v>55.110215213230234</v>
      </c>
      <c r="BL207" s="9">
        <v>47.832693006095496</v>
      </c>
      <c r="BM207" s="9">
        <f ca="1"/>
        <v>53.578243088653849</v>
      </c>
      <c r="BN207" s="9">
        <v>54.025919298102309</v>
      </c>
      <c r="BP207" s="9"/>
      <c r="BQ207" s="40"/>
      <c r="BR207" s="9"/>
      <c r="BS207" s="40"/>
      <c r="BU207" s="9"/>
      <c r="BV207" s="40"/>
      <c r="BW207" s="9"/>
      <c r="BX207" s="40"/>
      <c r="BZ207" s="9">
        <v>5.3076923076923075</v>
      </c>
      <c r="CA207" s="9">
        <v>19.353846153846153</v>
      </c>
      <c r="CB207" s="40">
        <v>41643.15676392585</v>
      </c>
      <c r="CC207" s="9">
        <f ca="1"/>
        <v>3.0411538461538452</v>
      </c>
      <c r="CD207" s="9">
        <f ca="1"/>
        <v>2.4665384615384616</v>
      </c>
      <c r="CE207" s="40">
        <f ca="1"/>
        <v>10871.887665538425</v>
      </c>
    </row>
    <row r="208" spans="1:83" x14ac:dyDescent="0.25">
      <c r="A208" s="6">
        <v>66.8</v>
      </c>
      <c r="B208" s="7" t="b">
        <v>1</v>
      </c>
      <c r="U208" s="9"/>
      <c r="V208" s="9"/>
      <c r="W208" s="10"/>
      <c r="X208" s="17"/>
      <c r="Y208" s="17"/>
      <c r="Z208" s="17"/>
      <c r="AA208" s="17"/>
      <c r="AB208" s="17"/>
      <c r="AC208" s="17"/>
      <c r="AD208" s="17"/>
      <c r="AE208" s="17"/>
      <c r="AG208" s="9"/>
      <c r="AH208" s="9"/>
      <c r="AI208" s="10"/>
      <c r="AJ208" s="17"/>
      <c r="AK208" s="17"/>
      <c r="AL208" s="17"/>
      <c r="AM208" s="17"/>
      <c r="AN208" s="17"/>
      <c r="AO208" s="17"/>
      <c r="AP208" s="17"/>
      <c r="AQ208" s="17"/>
      <c r="AS208" s="9"/>
      <c r="AT208" s="9"/>
      <c r="AU208" s="10"/>
      <c r="AV208" s="17"/>
      <c r="AW208" s="17"/>
      <c r="AX208" s="17"/>
      <c r="AY208" s="17"/>
      <c r="AZ208" s="17"/>
      <c r="BA208" s="17"/>
      <c r="BB208" s="17"/>
      <c r="BC208" s="17"/>
      <c r="BE208" s="17">
        <v>6.950136612021858E-2</v>
      </c>
      <c r="BF208" s="9">
        <v>52.5</v>
      </c>
      <c r="BG208" s="9">
        <v>55.134227132724419</v>
      </c>
      <c r="BH208" s="9">
        <v>55.117425951712157</v>
      </c>
      <c r="BI208" s="9">
        <v>4.9865951835924296</v>
      </c>
      <c r="BJ208" s="9">
        <f ca="1"/>
        <v>54.794094874350442</v>
      </c>
      <c r="BK208" s="9">
        <f ca="1"/>
        <v>55.132065375171926</v>
      </c>
      <c r="BL208" s="9">
        <v>47.861263685747545</v>
      </c>
      <c r="BM208" s="9">
        <f ca="1"/>
        <v>53.60413369574561</v>
      </c>
      <c r="BN208" s="9">
        <v>54.052126257357898</v>
      </c>
      <c r="BP208" s="9"/>
      <c r="BQ208" s="40"/>
      <c r="BR208" s="9"/>
      <c r="BS208" s="40"/>
      <c r="BU208" s="9"/>
      <c r="BV208" s="40"/>
      <c r="BW208" s="9"/>
      <c r="BX208" s="40"/>
      <c r="BZ208" s="9">
        <v>5.3076923076923075</v>
      </c>
      <c r="CA208" s="9">
        <v>20.630769230769229</v>
      </c>
      <c r="CB208" s="40">
        <v>44939.693944558618</v>
      </c>
      <c r="CC208" s="9">
        <f ca="1"/>
        <v>3.0411538461538452</v>
      </c>
      <c r="CD208" s="9">
        <f ca="1"/>
        <v>2.5303846153846159</v>
      </c>
      <c r="CE208" s="40">
        <f ca="1"/>
        <v>10910.390522238986</v>
      </c>
    </row>
    <row r="209" spans="1:83" x14ac:dyDescent="0.25">
      <c r="A209" s="6">
        <v>66.3</v>
      </c>
      <c r="B209" s="7" t="b">
        <v>1</v>
      </c>
      <c r="U209" s="9"/>
      <c r="V209" s="9"/>
      <c r="W209" s="10"/>
      <c r="X209" s="17"/>
      <c r="Y209" s="17"/>
      <c r="Z209" s="17"/>
      <c r="AA209" s="17"/>
      <c r="AB209" s="17"/>
      <c r="AC209" s="17"/>
      <c r="AD209" s="17"/>
      <c r="AE209" s="17"/>
      <c r="AG209" s="9"/>
      <c r="AH209" s="9"/>
      <c r="AI209" s="10"/>
      <c r="AJ209" s="17"/>
      <c r="AK209" s="17"/>
      <c r="AL209" s="17"/>
      <c r="AM209" s="17"/>
      <c r="AN209" s="17"/>
      <c r="AO209" s="17"/>
      <c r="AP209" s="17"/>
      <c r="AQ209" s="17"/>
      <c r="AS209" s="9"/>
      <c r="AT209" s="9"/>
      <c r="AU209" s="10"/>
      <c r="AV209" s="17"/>
      <c r="AW209" s="17"/>
      <c r="AX209" s="17"/>
      <c r="AY209" s="17"/>
      <c r="AZ209" s="17"/>
      <c r="BA209" s="17"/>
      <c r="BB209" s="17"/>
      <c r="BC209" s="17"/>
      <c r="BE209" s="17">
        <v>6.9842896174863389E-2</v>
      </c>
      <c r="BF209" s="9">
        <v>52.5</v>
      </c>
      <c r="BG209" s="9">
        <v>55.158540206697367</v>
      </c>
      <c r="BH209" s="9">
        <v>55.138122325320779</v>
      </c>
      <c r="BI209" s="9">
        <v>5.0120081543969164</v>
      </c>
      <c r="BJ209" s="9">
        <f ca="1"/>
        <v>54.824783509411013</v>
      </c>
      <c r="BK209" s="9">
        <f ca="1"/>
        <v>55.15383886116539</v>
      </c>
      <c r="BL209" s="9">
        <v>47.889764252985231</v>
      </c>
      <c r="BM209" s="9">
        <f ca="1"/>
        <v>53.629942717527754</v>
      </c>
      <c r="BN209" s="9">
        <v>54.078249952073747</v>
      </c>
      <c r="BP209" s="9"/>
      <c r="BQ209" s="40"/>
      <c r="BR209" s="9"/>
      <c r="BS209" s="40"/>
      <c r="BU209" s="9"/>
      <c r="BV209" s="40"/>
      <c r="BW209" s="9"/>
      <c r="BX209" s="40"/>
      <c r="BZ209" s="9">
        <v>5.3076923076923075</v>
      </c>
      <c r="CA209" s="9">
        <v>21.907692307692304</v>
      </c>
      <c r="CB209" s="40">
        <v>48285.769709273809</v>
      </c>
      <c r="CC209" s="9">
        <f ca="1"/>
        <v>3.0411538461538452</v>
      </c>
      <c r="CD209" s="9">
        <f ca="1"/>
        <v>2.5942307692307693</v>
      </c>
      <c r="CE209" s="40">
        <f ca="1"/>
        <v>10952.316504980407</v>
      </c>
    </row>
    <row r="210" spans="1:83" x14ac:dyDescent="0.25">
      <c r="A210" s="6">
        <v>65.8</v>
      </c>
      <c r="B210" s="7" t="b">
        <v>1</v>
      </c>
      <c r="U210" s="9"/>
      <c r="V210" s="9"/>
      <c r="W210" s="10"/>
      <c r="X210" s="17"/>
      <c r="Y210" s="17"/>
      <c r="Z210" s="17"/>
      <c r="AA210" s="17"/>
      <c r="AB210" s="17"/>
      <c r="AC210" s="17"/>
      <c r="AD210" s="17"/>
      <c r="AE210" s="17"/>
      <c r="AG210" s="9"/>
      <c r="AH210" s="9"/>
      <c r="AI210" s="10"/>
      <c r="AJ210" s="17"/>
      <c r="AK210" s="17"/>
      <c r="AL210" s="17"/>
      <c r="AM210" s="17"/>
      <c r="AN210" s="17"/>
      <c r="AO210" s="17"/>
      <c r="AP210" s="17"/>
      <c r="AQ210" s="17"/>
      <c r="AS210" s="9"/>
      <c r="AT210" s="9"/>
      <c r="AU210" s="10"/>
      <c r="AV210" s="17"/>
      <c r="AW210" s="17"/>
      <c r="AX210" s="17"/>
      <c r="AY210" s="17"/>
      <c r="AZ210" s="17"/>
      <c r="BA210" s="17"/>
      <c r="BB210" s="17"/>
      <c r="BC210" s="17"/>
      <c r="BE210" s="17">
        <v>7.0184426229508198E-2</v>
      </c>
      <c r="BF210" s="9">
        <v>52.5</v>
      </c>
      <c r="BG210" s="9">
        <v>55.182761952963823</v>
      </c>
      <c r="BH210" s="9">
        <v>55.158748684379034</v>
      </c>
      <c r="BI210" s="9">
        <v>5.0374304579121549</v>
      </c>
      <c r="BJ210" s="9">
        <f ca="1"/>
        <v>54.85534518498374</v>
      </c>
      <c r="BK210" s="9">
        <f ca="1"/>
        <v>55.175536367789</v>
      </c>
      <c r="BL210" s="9">
        <v>47.918195221456457</v>
      </c>
      <c r="BM210" s="9">
        <f ca="1"/>
        <v>53.65567083925535</v>
      </c>
      <c r="BN210" s="9">
        <v>54.104291082619</v>
      </c>
      <c r="BP210" s="9"/>
      <c r="BQ210" s="40"/>
      <c r="BR210" s="9"/>
      <c r="BS210" s="40"/>
      <c r="BU210" s="9"/>
      <c r="BV210" s="40"/>
      <c r="BW210" s="9"/>
      <c r="BX210" s="40"/>
      <c r="BZ210" s="9">
        <v>5.3076923076923075</v>
      </c>
      <c r="CA210" s="9">
        <v>23.184615384615384</v>
      </c>
      <c r="CB210" s="40">
        <v>51676.197306000307</v>
      </c>
      <c r="CC210" s="9">
        <f ca="1"/>
        <v>3.0411538461538452</v>
      </c>
      <c r="CD210" s="9">
        <f ca="1"/>
        <v>2.6580769230769237</v>
      </c>
      <c r="CE210" s="40">
        <f ca="1"/>
        <v>10997.524679840992</v>
      </c>
    </row>
    <row r="211" spans="1:83" x14ac:dyDescent="0.25">
      <c r="A211" s="6">
        <v>65.3</v>
      </c>
      <c r="B211" s="7" t="b">
        <v>1</v>
      </c>
      <c r="U211" s="9"/>
      <c r="V211" s="9"/>
      <c r="W211" s="10"/>
      <c r="X211" s="17"/>
      <c r="Y211" s="17"/>
      <c r="Z211" s="17"/>
      <c r="AA211" s="17"/>
      <c r="AB211" s="17"/>
      <c r="AC211" s="17"/>
      <c r="AD211" s="17"/>
      <c r="AE211" s="17"/>
      <c r="AG211" s="9"/>
      <c r="AH211" s="9"/>
      <c r="AI211" s="10"/>
      <c r="AJ211" s="17"/>
      <c r="AK211" s="17"/>
      <c r="AL211" s="17"/>
      <c r="AM211" s="17"/>
      <c r="AN211" s="17"/>
      <c r="AO211" s="17"/>
      <c r="AP211" s="17"/>
      <c r="AQ211" s="17"/>
      <c r="AS211" s="9"/>
      <c r="AT211" s="9"/>
      <c r="AU211" s="10"/>
      <c r="AV211" s="17"/>
      <c r="AW211" s="17"/>
      <c r="AX211" s="17"/>
      <c r="AY211" s="17"/>
      <c r="AZ211" s="17"/>
      <c r="BA211" s="17"/>
      <c r="BB211" s="17"/>
      <c r="BC211" s="17"/>
      <c r="BE211" s="17">
        <v>7.0525956284153007E-2</v>
      </c>
      <c r="BF211" s="9">
        <v>52.6</v>
      </c>
      <c r="BG211" s="9">
        <v>55.20689321057317</v>
      </c>
      <c r="BH211" s="9">
        <v>55.179305659413117</v>
      </c>
      <c r="BI211" s="9">
        <v>5.0628621009953969</v>
      </c>
      <c r="BJ211" s="9">
        <f ca="1"/>
        <v>54.885781073375682</v>
      </c>
      <c r="BK211" s="9">
        <f ca="1"/>
        <v>55.197158581995218</v>
      </c>
      <c r="BL211" s="9">
        <v>47.946557098567894</v>
      </c>
      <c r="BM211" s="9">
        <f ca="1"/>
        <v>53.681318737167047</v>
      </c>
      <c r="BN211" s="9">
        <v>54.130250340136506</v>
      </c>
      <c r="BP211" s="9"/>
      <c r="BQ211" s="40"/>
      <c r="BR211" s="9"/>
      <c r="BS211" s="40"/>
      <c r="BU211" s="9"/>
      <c r="BV211" s="40"/>
      <c r="BW211" s="9"/>
      <c r="BX211" s="40"/>
      <c r="BZ211" s="9">
        <v>5.3076923076923075</v>
      </c>
      <c r="CA211" s="9">
        <v>24.46153846153846</v>
      </c>
      <c r="CB211" s="40">
        <v>55106.566800939065</v>
      </c>
      <c r="CC211" s="9">
        <f ca="1"/>
        <v>3.0411538461538452</v>
      </c>
      <c r="CD211" s="9">
        <f ca="1"/>
        <v>2.7219230769230771</v>
      </c>
      <c r="CE211" s="40">
        <f ca="1"/>
        <v>11045.882994732834</v>
      </c>
    </row>
    <row r="212" spans="1:83" x14ac:dyDescent="0.25">
      <c r="A212" s="6">
        <v>75.5</v>
      </c>
      <c r="B212" s="7" t="b">
        <v>1</v>
      </c>
      <c r="U212" s="9"/>
      <c r="V212" s="9"/>
      <c r="W212" s="10"/>
      <c r="X212" s="17"/>
      <c r="Y212" s="17"/>
      <c r="Z212" s="17"/>
      <c r="AA212" s="17"/>
      <c r="AB212" s="17"/>
      <c r="AC212" s="17"/>
      <c r="AD212" s="17"/>
      <c r="AE212" s="17"/>
      <c r="AG212" s="9"/>
      <c r="AH212" s="9"/>
      <c r="AI212" s="10"/>
      <c r="AJ212" s="17"/>
      <c r="AK212" s="17"/>
      <c r="AL212" s="17"/>
      <c r="AM212" s="17"/>
      <c r="AN212" s="17"/>
      <c r="AO212" s="17"/>
      <c r="AP212" s="17"/>
      <c r="AQ212" s="17"/>
      <c r="AS212" s="9"/>
      <c r="AT212" s="9"/>
      <c r="AU212" s="10"/>
      <c r="AV212" s="17"/>
      <c r="AW212" s="17"/>
      <c r="AX212" s="17"/>
      <c r="AY212" s="17"/>
      <c r="AZ212" s="17"/>
      <c r="BA212" s="17"/>
      <c r="BB212" s="17"/>
      <c r="BC212" s="17"/>
      <c r="BE212" s="17">
        <v>7.0867486338797817E-2</v>
      </c>
      <c r="BF212" s="9">
        <v>52.6</v>
      </c>
      <c r="BG212" s="9">
        <v>55.230934806886516</v>
      </c>
      <c r="BH212" s="9">
        <v>55.199793872313677</v>
      </c>
      <c r="BI212" s="9">
        <v>5.0883030905114337</v>
      </c>
      <c r="BJ212" s="9">
        <f ca="1"/>
        <v>54.916092330516825</v>
      </c>
      <c r="BK212" s="9">
        <f ca="1"/>
        <v>55.218706181289946</v>
      </c>
      <c r="BL212" s="9">
        <v>47.974850385590656</v>
      </c>
      <c r="BM212" s="9">
        <f ca="1"/>
        <v>53.706887078646893</v>
      </c>
      <c r="BN212" s="9">
        <v>54.156128406708518</v>
      </c>
      <c r="BP212" s="9"/>
      <c r="BQ212" s="40"/>
      <c r="BR212" s="9"/>
      <c r="BS212" s="40"/>
      <c r="BU212" s="9"/>
      <c r="BV212" s="40"/>
      <c r="BW212" s="9"/>
      <c r="BX212" s="40"/>
      <c r="BZ212" s="9">
        <v>5.3076923076923075</v>
      </c>
      <c r="CA212" s="9">
        <v>25.738461538461539</v>
      </c>
      <c r="CB212" s="40">
        <v>58573.096858223551</v>
      </c>
      <c r="CC212" s="9">
        <f ca="1"/>
        <v>3.0411538461538452</v>
      </c>
      <c r="CD212" s="9">
        <f ca="1"/>
        <v>2.785769230769231</v>
      </c>
      <c r="CE212" s="40">
        <f ca="1"/>
        <v>11097.267525171867</v>
      </c>
    </row>
    <row r="213" spans="1:83" x14ac:dyDescent="0.25">
      <c r="A213" s="6">
        <v>75.400000000000006</v>
      </c>
      <c r="B213" s="7" t="b">
        <v>1</v>
      </c>
      <c r="U213" s="9"/>
      <c r="V213" s="9"/>
      <c r="W213" s="10"/>
      <c r="X213" s="17"/>
      <c r="Y213" s="17"/>
      <c r="Z213" s="17"/>
      <c r="AA213" s="17"/>
      <c r="AB213" s="17"/>
      <c r="AC213" s="17"/>
      <c r="AD213" s="17"/>
      <c r="AE213" s="17"/>
      <c r="AG213" s="9"/>
      <c r="AH213" s="9"/>
      <c r="AI213" s="10"/>
      <c r="AJ213" s="17"/>
      <c r="AK213" s="17"/>
      <c r="AL213" s="17"/>
      <c r="AM213" s="17"/>
      <c r="AN213" s="17"/>
      <c r="AO213" s="17"/>
      <c r="AP213" s="17"/>
      <c r="AQ213" s="17"/>
      <c r="AS213" s="9"/>
      <c r="AT213" s="9"/>
      <c r="AU213" s="10"/>
      <c r="AV213" s="17"/>
      <c r="AW213" s="17"/>
      <c r="AX213" s="17"/>
      <c r="AY213" s="17"/>
      <c r="AZ213" s="17"/>
      <c r="BA213" s="17"/>
      <c r="BB213" s="17"/>
      <c r="BC213" s="17"/>
      <c r="BE213" s="17">
        <v>7.1209016393442626E-2</v>
      </c>
      <c r="BF213" s="9">
        <v>52.6</v>
      </c>
      <c r="BG213" s="9">
        <v>55.254887557795392</v>
      </c>
      <c r="BH213" s="9">
        <v>55.220213936495163</v>
      </c>
      <c r="BI213" s="9">
        <v>5.1137534333326586</v>
      </c>
      <c r="BJ213" s="9">
        <f ca="1"/>
        <v>54.946280096266548</v>
      </c>
      <c r="BK213" s="9">
        <f ca="1"/>
        <v>55.240179833907618</v>
      </c>
      <c r="BL213" s="9">
        <v>48.003075577763632</v>
      </c>
      <c r="BM213" s="9">
        <f ca="1"/>
        <v>53.732376522382424</v>
      </c>
      <c r="BN213" s="9">
        <v>54.181925955518615</v>
      </c>
      <c r="BP213" s="9"/>
      <c r="BQ213" s="40"/>
      <c r="BR213" s="9"/>
      <c r="BS213" s="40"/>
      <c r="BU213" s="9"/>
      <c r="BV213" s="40"/>
      <c r="BW213" s="9"/>
      <c r="BX213" s="40"/>
      <c r="BZ213" s="9">
        <v>5.3076923076923075</v>
      </c>
      <c r="CA213" s="9">
        <v>27.015384615384612</v>
      </c>
      <c r="CB213" s="40">
        <v>62072.520358106369</v>
      </c>
      <c r="CC213" s="9">
        <f ca="1"/>
        <v>3.0411538461538452</v>
      </c>
      <c r="CD213" s="9">
        <f ca="1"/>
        <v>2.8496153846153849</v>
      </c>
      <c r="CE213" s="40">
        <f ca="1"/>
        <v>11151.561800281779</v>
      </c>
    </row>
    <row r="214" spans="1:83" x14ac:dyDescent="0.25">
      <c r="A214" s="6">
        <v>75.2</v>
      </c>
      <c r="B214" s="7" t="b">
        <v>1</v>
      </c>
      <c r="U214" s="9"/>
      <c r="V214" s="9"/>
      <c r="W214" s="10"/>
      <c r="X214" s="17"/>
      <c r="Y214" s="17"/>
      <c r="Z214" s="17"/>
      <c r="AA214" s="17"/>
      <c r="AB214" s="17"/>
      <c r="AC214" s="17"/>
      <c r="AD214" s="17"/>
      <c r="AE214" s="17"/>
      <c r="AG214" s="9"/>
      <c r="AH214" s="9"/>
      <c r="AI214" s="10"/>
      <c r="AJ214" s="17"/>
      <c r="AK214" s="17"/>
      <c r="AL214" s="17"/>
      <c r="AM214" s="17"/>
      <c r="AN214" s="17"/>
      <c r="AO214" s="17"/>
      <c r="AP214" s="17"/>
      <c r="AQ214" s="17"/>
      <c r="AS214" s="9"/>
      <c r="AT214" s="9"/>
      <c r="AU214" s="10"/>
      <c r="AV214" s="17"/>
      <c r="AW214" s="17"/>
      <c r="AX214" s="17"/>
      <c r="AY214" s="17"/>
      <c r="AZ214" s="17"/>
      <c r="BA214" s="17"/>
      <c r="BB214" s="17"/>
      <c r="BC214" s="17"/>
      <c r="BE214" s="17">
        <v>7.1550546448087435E-2</v>
      </c>
      <c r="BF214" s="9">
        <v>52.6</v>
      </c>
      <c r="BG214" s="9">
        <v>55.278752267935346</v>
      </c>
      <c r="BH214" s="9">
        <v>55.240566457052054</v>
      </c>
      <c r="BI214" s="9">
        <v>5.1392131363390154</v>
      </c>
      <c r="BJ214" s="9">
        <f ca="1"/>
        <v>54.976345494712895</v>
      </c>
      <c r="BK214" s="9">
        <f ca="1"/>
        <v>55.26158019898228</v>
      </c>
      <c r="BL214" s="9">
        <v>48.031233164394649</v>
      </c>
      <c r="BM214" s="9">
        <f ca="1"/>
        <v>53.757787718519239</v>
      </c>
      <c r="BN214" s="9">
        <v>54.207643651009988</v>
      </c>
      <c r="BP214" s="9"/>
      <c r="BQ214" s="40"/>
      <c r="BR214" s="9"/>
      <c r="BS214" s="40"/>
      <c r="BU214" s="9"/>
      <c r="BV214" s="40"/>
      <c r="BW214" s="9"/>
      <c r="BX214" s="40"/>
      <c r="BZ214" s="9">
        <v>5.3076923076923075</v>
      </c>
      <c r="CA214" s="9">
        <v>28.292307692307688</v>
      </c>
      <c r="CB214" s="40">
        <v>65601.994965278485</v>
      </c>
      <c r="CC214" s="9">
        <f ca="1"/>
        <v>3.0411538461538452</v>
      </c>
      <c r="CD214" s="9">
        <f ca="1"/>
        <v>2.9134615384615383</v>
      </c>
      <c r="CE214" s="40">
        <f ca="1"/>
        <v>11208.656198833971</v>
      </c>
    </row>
    <row r="215" spans="1:83" x14ac:dyDescent="0.25">
      <c r="A215" s="6">
        <v>75.099999999999994</v>
      </c>
      <c r="B215" s="7" t="b">
        <v>1</v>
      </c>
      <c r="U215" s="9"/>
      <c r="V215" s="9"/>
      <c r="W215" s="10"/>
      <c r="X215" s="17"/>
      <c r="Y215" s="17"/>
      <c r="Z215" s="17"/>
      <c r="AA215" s="17"/>
      <c r="AB215" s="17"/>
      <c r="AC215" s="17"/>
      <c r="AD215" s="17"/>
      <c r="AE215" s="17"/>
      <c r="AG215" s="9"/>
      <c r="AH215" s="9"/>
      <c r="AI215" s="10"/>
      <c r="AJ215" s="17"/>
      <c r="AK215" s="17"/>
      <c r="AL215" s="17"/>
      <c r="AM215" s="17"/>
      <c r="AN215" s="17"/>
      <c r="AO215" s="17"/>
      <c r="AP215" s="17"/>
      <c r="AQ215" s="17"/>
      <c r="AS215" s="9"/>
      <c r="AT215" s="9"/>
      <c r="AU215" s="10"/>
      <c r="AV215" s="17"/>
      <c r="AW215" s="17"/>
      <c r="AX215" s="17"/>
      <c r="AY215" s="17"/>
      <c r="AZ215" s="17"/>
      <c r="BA215" s="17"/>
      <c r="BB215" s="17"/>
      <c r="BC215" s="17"/>
      <c r="BE215" s="17">
        <v>7.1892076502732244E-2</v>
      </c>
      <c r="BF215" s="9">
        <v>52.6</v>
      </c>
      <c r="BG215" s="9">
        <v>55.302529730894534</v>
      </c>
      <c r="BH215" s="9">
        <v>55.260852030910904</v>
      </c>
      <c r="BI215" s="9">
        <v>5.1646822064180649</v>
      </c>
      <c r="BJ215" s="9">
        <f ca="1"/>
        <v>55.006289634464949</v>
      </c>
      <c r="BK215" s="9">
        <f ca="1"/>
        <v>55.282907926714721</v>
      </c>
      <c r="BL215" s="9">
        <v>48.059323628959447</v>
      </c>
      <c r="BM215" s="9">
        <f ca="1"/>
        <v>53.783121308812063</v>
      </c>
      <c r="BN215" s="9">
        <v>54.233282149040164</v>
      </c>
      <c r="BP215" s="9"/>
      <c r="BQ215" s="40"/>
      <c r="BR215" s="9"/>
      <c r="BS215" s="40"/>
      <c r="BU215" s="9"/>
      <c r="BV215" s="40"/>
      <c r="BW215" s="9"/>
      <c r="BX215" s="40"/>
      <c r="BZ215" s="9">
        <v>5.3076923076923075</v>
      </c>
      <c r="CA215" s="9">
        <v>29.569230769230764</v>
      </c>
      <c r="CB215" s="40">
        <v>69159.032374560833</v>
      </c>
      <c r="CC215" s="9">
        <f ca="1"/>
        <v>3.0411538461538452</v>
      </c>
      <c r="CD215" s="9">
        <f ca="1"/>
        <v>2.9773076923076927</v>
      </c>
      <c r="CE215" s="40">
        <f ca="1"/>
        <v>11268.447406624045</v>
      </c>
    </row>
    <row r="216" spans="1:83" x14ac:dyDescent="0.25">
      <c r="A216" s="6">
        <v>74.900000000000006</v>
      </c>
      <c r="B216" s="7" t="b">
        <v>1</v>
      </c>
      <c r="U216" s="9"/>
      <c r="V216" s="9"/>
      <c r="W216" s="10"/>
      <c r="X216" s="17"/>
      <c r="Y216" s="17"/>
      <c r="Z216" s="17"/>
      <c r="AA216" s="17"/>
      <c r="AB216" s="17"/>
      <c r="AC216" s="17"/>
      <c r="AD216" s="17"/>
      <c r="AE216" s="17"/>
      <c r="AG216" s="9"/>
      <c r="AH216" s="9"/>
      <c r="AI216" s="10"/>
      <c r="AJ216" s="17"/>
      <c r="AK216" s="17"/>
      <c r="AL216" s="17"/>
      <c r="AM216" s="17"/>
      <c r="AN216" s="17"/>
      <c r="AO216" s="17"/>
      <c r="AP216" s="17"/>
      <c r="AQ216" s="17"/>
      <c r="AS216" s="9"/>
      <c r="AT216" s="9"/>
      <c r="AU216" s="10"/>
      <c r="AV216" s="17"/>
      <c r="AW216" s="17"/>
      <c r="AX216" s="17"/>
      <c r="AY216" s="17"/>
      <c r="AZ216" s="17"/>
      <c r="BA216" s="17"/>
      <c r="BB216" s="17"/>
      <c r="BC216" s="17"/>
      <c r="BE216" s="17">
        <v>7.2233606557377053E-2</v>
      </c>
      <c r="BF216" s="9">
        <v>52.7</v>
      </c>
      <c r="BG216" s="9">
        <v>55.326220729417471</v>
      </c>
      <c r="BH216" s="9">
        <v>55.281071246979472</v>
      </c>
      <c r="BI216" s="9">
        <v>5.1901606504649749</v>
      </c>
      <c r="BJ216" s="9">
        <f ca="1"/>
        <v>55.036113608938329</v>
      </c>
      <c r="BK216" s="9">
        <f ca="1"/>
        <v>55.304163658535671</v>
      </c>
      <c r="BL216" s="9">
        <v>48.087347449198525</v>
      </c>
      <c r="BM216" s="9">
        <f ca="1"/>
        <v>53.808377926772508</v>
      </c>
      <c r="BN216" s="9">
        <v>54.258842097032286</v>
      </c>
      <c r="BP216" s="9"/>
      <c r="BQ216" s="40"/>
      <c r="BR216" s="9"/>
      <c r="BS216" s="40"/>
      <c r="BU216" s="9"/>
      <c r="BV216" s="40"/>
      <c r="BW216" s="9"/>
      <c r="BX216" s="40"/>
      <c r="BZ216" s="9">
        <v>5.3076923076923075</v>
      </c>
      <c r="CA216" s="9">
        <v>30.84615384615384</v>
      </c>
      <c r="CB216" s="40">
        <v>72741.441730937004</v>
      </c>
      <c r="CC216" s="9">
        <f ca="1"/>
        <v>3.0411538461538452</v>
      </c>
      <c r="CD216" s="9">
        <f ca="1"/>
        <v>3.0411538461538461</v>
      </c>
      <c r="CE216" s="40">
        <f ca="1"/>
        <v>11330.837927735516</v>
      </c>
    </row>
    <row r="217" spans="1:83" x14ac:dyDescent="0.25">
      <c r="A217" s="6">
        <v>74.7</v>
      </c>
      <c r="B217" s="7" t="b">
        <v>1</v>
      </c>
      <c r="U217" s="9"/>
      <c r="V217" s="9"/>
      <c r="W217" s="10"/>
      <c r="X217" s="17"/>
      <c r="Y217" s="17"/>
      <c r="Z217" s="17"/>
      <c r="AA217" s="17"/>
      <c r="AB217" s="17"/>
      <c r="AC217" s="17"/>
      <c r="AD217" s="17"/>
      <c r="AE217" s="17"/>
      <c r="AG217" s="9"/>
      <c r="AH217" s="9"/>
      <c r="AI217" s="10"/>
      <c r="AJ217" s="17"/>
      <c r="AK217" s="17"/>
      <c r="AL217" s="17"/>
      <c r="AM217" s="17"/>
      <c r="AN217" s="17"/>
      <c r="AO217" s="17"/>
      <c r="AP217" s="17"/>
      <c r="AQ217" s="17"/>
      <c r="AS217" s="9"/>
      <c r="AT217" s="9"/>
      <c r="AU217" s="10"/>
      <c r="AV217" s="17"/>
      <c r="AW217" s="17"/>
      <c r="AX217" s="17"/>
      <c r="AY217" s="17"/>
      <c r="AZ217" s="17"/>
      <c r="BA217" s="17"/>
      <c r="BB217" s="17"/>
      <c r="BC217" s="17"/>
      <c r="BE217" s="17">
        <v>7.2575136612021862E-2</v>
      </c>
      <c r="BF217" s="9">
        <v>52.7</v>
      </c>
      <c r="BG217" s="9">
        <v>55.349826035604096</v>
      </c>
      <c r="BH217" s="9">
        <v>55.301224686292024</v>
      </c>
      <c r="BI217" s="9">
        <v>5.215648475382503</v>
      </c>
      <c r="BJ217" s="9">
        <f ca="1"/>
        <v>55.065818496634186</v>
      </c>
      <c r="BK217" s="9">
        <f ca="1"/>
        <v>55.325348027265328</v>
      </c>
      <c r="BL217" s="9">
        <v>48.115305097211944</v>
      </c>
      <c r="BM217" s="9">
        <f ca="1"/>
        <v>53.833558197813417</v>
      </c>
      <c r="BN217" s="9">
        <v>54.284324134122997</v>
      </c>
      <c r="BP217" s="9"/>
      <c r="BQ217" s="40"/>
      <c r="BR217" s="9"/>
      <c r="BS217" s="40"/>
      <c r="BU217" s="9"/>
      <c r="BV217" s="40"/>
      <c r="BW217" s="9"/>
      <c r="BX217" s="40"/>
      <c r="BZ217" s="9">
        <v>5.3076923076923075</v>
      </c>
      <c r="CA217" s="9">
        <v>32.123076923076923</v>
      </c>
      <c r="CB217" s="40">
        <v>76347.283940975583</v>
      </c>
      <c r="CC217" s="9">
        <f ca="1"/>
        <v>3.0411538461538452</v>
      </c>
      <c r="CD217" s="9">
        <f ca="1"/>
        <v>3.1050000000000004</v>
      </c>
      <c r="CE217" s="40">
        <f ca="1"/>
        <v>11395.735643288532</v>
      </c>
    </row>
    <row r="218" spans="1:83" x14ac:dyDescent="0.25">
      <c r="A218" s="6">
        <v>74.599999999999994</v>
      </c>
      <c r="B218" s="7" t="b">
        <v>1</v>
      </c>
      <c r="U218" s="9"/>
      <c r="V218" s="9"/>
      <c r="W218" s="10"/>
      <c r="X218" s="17"/>
      <c r="Y218" s="17"/>
      <c r="Z218" s="17"/>
      <c r="AA218" s="17"/>
      <c r="AB218" s="17"/>
      <c r="AC218" s="17"/>
      <c r="AD218" s="17"/>
      <c r="AE218" s="17"/>
      <c r="AG218" s="9"/>
      <c r="AH218" s="9"/>
      <c r="AI218" s="10"/>
      <c r="AJ218" s="17"/>
      <c r="AK218" s="17"/>
      <c r="AL218" s="17"/>
      <c r="AM218" s="17"/>
      <c r="AN218" s="17"/>
      <c r="AO218" s="17"/>
      <c r="AP218" s="17"/>
      <c r="AQ218" s="17"/>
      <c r="AS218" s="9"/>
      <c r="AT218" s="9"/>
      <c r="AU218" s="10"/>
      <c r="AV218" s="17"/>
      <c r="AW218" s="17"/>
      <c r="AX218" s="17"/>
      <c r="AY218" s="17"/>
      <c r="AZ218" s="17"/>
      <c r="BA218" s="17"/>
      <c r="BB218" s="17"/>
      <c r="BC218" s="17"/>
      <c r="BE218" s="17">
        <v>7.2916666666666671E-2</v>
      </c>
      <c r="BF218" s="9">
        <v>52.7</v>
      </c>
      <c r="BG218" s="9">
        <v>55.373346411104237</v>
      </c>
      <c r="BH218" s="9">
        <v>55.321312922151513</v>
      </c>
      <c r="BI218" s="9">
        <v>5.2411456880810618</v>
      </c>
      <c r="BJ218" s="9">
        <f ca="1"/>
        <v>55.095405361411721</v>
      </c>
      <c r="BK218" s="9">
        <f ca="1"/>
        <v>55.346461657269259</v>
      </c>
      <c r="BL218" s="9">
        <v>48.14319703955212</v>
      </c>
      <c r="BM218" s="9">
        <f ca="1"/>
        <v>53.858662739390155</v>
      </c>
      <c r="BN218" s="9">
        <v>54.309728891307046</v>
      </c>
      <c r="BP218" s="9"/>
      <c r="BQ218" s="40"/>
      <c r="BR218" s="9"/>
      <c r="BS218" s="40"/>
      <c r="BU218" s="9"/>
      <c r="BV218" s="40"/>
      <c r="BW218" s="9"/>
      <c r="BX218" s="40"/>
      <c r="BZ218" s="9">
        <v>5.3076923076923075</v>
      </c>
      <c r="CA218" s="9">
        <v>33.4</v>
      </c>
      <c r="CB218" s="40">
        <v>79974.83444845966</v>
      </c>
      <c r="CC218" s="9">
        <f ca="1"/>
        <v>3.0411538461538452</v>
      </c>
      <c r="CD218" s="9">
        <f ca="1"/>
        <v>3.1688461538461539</v>
      </c>
      <c r="CE218" s="40">
        <f ca="1"/>
        <v>11463.053412152063</v>
      </c>
    </row>
    <row r="219" spans="1:83" x14ac:dyDescent="0.25">
      <c r="A219" s="6">
        <v>74.400000000000006</v>
      </c>
      <c r="B219" s="7" t="b">
        <v>1</v>
      </c>
      <c r="U219" s="9"/>
      <c r="V219" s="9"/>
      <c r="W219" s="10"/>
      <c r="X219" s="17"/>
      <c r="Y219" s="17"/>
      <c r="Z219" s="17"/>
      <c r="AA219" s="17"/>
      <c r="AB219" s="17"/>
      <c r="AC219" s="17"/>
      <c r="AD219" s="17"/>
      <c r="AE219" s="17"/>
      <c r="AG219" s="9"/>
      <c r="AH219" s="9"/>
      <c r="AI219" s="10"/>
      <c r="AJ219" s="17"/>
      <c r="AK219" s="17"/>
      <c r="AL219" s="17"/>
      <c r="AM219" s="17"/>
      <c r="AN219" s="17"/>
      <c r="AO219" s="17"/>
      <c r="AP219" s="17"/>
      <c r="AQ219" s="17"/>
      <c r="AS219" s="9"/>
      <c r="AT219" s="9"/>
      <c r="AU219" s="10"/>
      <c r="AV219" s="17"/>
      <c r="AW219" s="17"/>
      <c r="AX219" s="17"/>
      <c r="AY219" s="17"/>
      <c r="AZ219" s="17"/>
      <c r="BA219" s="17"/>
      <c r="BB219" s="17"/>
      <c r="BC219" s="17"/>
      <c r="BE219" s="17">
        <v>7.325819672131148E-2</v>
      </c>
      <c r="BF219" s="9">
        <v>52.8</v>
      </c>
      <c r="BG219" s="9">
        <v>55.396782607307642</v>
      </c>
      <c r="BH219" s="9">
        <v>55.341336520268364</v>
      </c>
      <c r="BI219" s="9">
        <v>5.2666522954786972</v>
      </c>
      <c r="BJ219" s="9">
        <f ca="1"/>
        <v>55.124875252754556</v>
      </c>
      <c r="BK219" s="9">
        <f ca="1"/>
        <v>55.36750516461067</v>
      </c>
      <c r="BL219" s="9">
        <v>48.171023737314663</v>
      </c>
      <c r="BM219" s="9">
        <f ca="1"/>
        <v>53.883692161138654</v>
      </c>
      <c r="BN219" s="9">
        <v>54.335056991578753</v>
      </c>
      <c r="BP219" s="9"/>
      <c r="BQ219" s="40"/>
      <c r="BR219" s="9"/>
      <c r="BS219" s="40"/>
      <c r="BU219" s="9"/>
      <c r="BV219" s="40"/>
      <c r="BW219" s="9"/>
      <c r="BX219" s="40"/>
      <c r="BZ219" s="9">
        <v>5.3076923076923075</v>
      </c>
      <c r="CA219" s="9">
        <v>34.676923076923075</v>
      </c>
      <c r="CB219" s="40">
        <v>83622.552656521962</v>
      </c>
      <c r="CC219" s="9">
        <f ca="1"/>
        <v>3.0411538461538452</v>
      </c>
      <c r="CD219" s="9">
        <f ca="1"/>
        <v>3.2326923076923082</v>
      </c>
      <c r="CE219" s="40">
        <f ca="1"/>
        <v>11532.708708841941</v>
      </c>
    </row>
    <row r="220" spans="1:83" x14ac:dyDescent="0.25">
      <c r="A220" s="6">
        <v>74.2</v>
      </c>
      <c r="B220" s="7" t="b">
        <v>1</v>
      </c>
      <c r="U220" s="9"/>
      <c r="V220" s="9"/>
      <c r="W220" s="10"/>
      <c r="X220" s="17"/>
      <c r="Y220" s="17"/>
      <c r="Z220" s="17"/>
      <c r="AA220" s="17"/>
      <c r="AB220" s="17"/>
      <c r="AC220" s="17"/>
      <c r="AD220" s="17"/>
      <c r="AE220" s="17"/>
      <c r="AG220" s="9"/>
      <c r="AH220" s="9"/>
      <c r="AI220" s="10"/>
      <c r="AJ220" s="17"/>
      <c r="AK220" s="17"/>
      <c r="AL220" s="17"/>
      <c r="AM220" s="17"/>
      <c r="AN220" s="17"/>
      <c r="AO220" s="17"/>
      <c r="AP220" s="17"/>
      <c r="AQ220" s="17"/>
      <c r="AS220" s="9"/>
      <c r="AT220" s="9"/>
      <c r="AU220" s="10"/>
      <c r="AV220" s="17"/>
      <c r="AW220" s="17"/>
      <c r="AX220" s="17"/>
      <c r="AY220" s="17"/>
      <c r="AZ220" s="17"/>
      <c r="BA220" s="17"/>
      <c r="BB220" s="17"/>
      <c r="BC220" s="17"/>
      <c r="BE220" s="17">
        <v>7.359972677595629E-2</v>
      </c>
      <c r="BF220" s="9">
        <v>52.8</v>
      </c>
      <c r="BG220" s="9">
        <v>55.420135365529674</v>
      </c>
      <c r="BH220" s="9">
        <v>55.36129603889659</v>
      </c>
      <c r="BI220" s="9">
        <v>5.292168304501085</v>
      </c>
      <c r="BJ220" s="9">
        <f ca="1"/>
        <v>55.154229206030919</v>
      </c>
      <c r="BK220" s="9">
        <f ca="1"/>
        <v>55.388479157199342</v>
      </c>
      <c r="BL220" s="9">
        <v>48.198785646227307</v>
      </c>
      <c r="BM220" s="9">
        <f ca="1"/>
        <v>53.908647065010598</v>
      </c>
      <c r="BN220" s="9">
        <v>54.360309050070299</v>
      </c>
      <c r="BP220" s="9"/>
      <c r="BQ220" s="40"/>
      <c r="BR220" s="9"/>
      <c r="BS220" s="40"/>
      <c r="BU220" s="9"/>
      <c r="BV220" s="40"/>
      <c r="BW220" s="9"/>
      <c r="BX220" s="40"/>
      <c r="BZ220" s="9">
        <v>5.3076923076923075</v>
      </c>
      <c r="CA220" s="9">
        <v>35.95384615384615</v>
      </c>
      <c r="CB220" s="40">
        <v>87289.056619016308</v>
      </c>
      <c r="CC220" s="9">
        <f ca="1"/>
        <v>3.0411538461538452</v>
      </c>
      <c r="CD220" s="9">
        <f ca="1"/>
        <v>3.2965384615384616</v>
      </c>
      <c r="CE220" s="40">
        <f ca="1"/>
        <v>11604.623294457453</v>
      </c>
    </row>
    <row r="221" spans="1:83" x14ac:dyDescent="0.25">
      <c r="A221" s="6">
        <v>74.099999999999994</v>
      </c>
      <c r="B221" s="7" t="b">
        <v>1</v>
      </c>
      <c r="U221" s="9"/>
      <c r="V221" s="9"/>
      <c r="W221" s="10"/>
      <c r="X221" s="17"/>
      <c r="Y221" s="17"/>
      <c r="Z221" s="17"/>
      <c r="AA221" s="17"/>
      <c r="AB221" s="17"/>
      <c r="AC221" s="17"/>
      <c r="AD221" s="17"/>
      <c r="AE221" s="17"/>
      <c r="AG221" s="9"/>
      <c r="AH221" s="9"/>
      <c r="AI221" s="10"/>
      <c r="AJ221" s="17"/>
      <c r="AK221" s="17"/>
      <c r="AL221" s="17"/>
      <c r="AM221" s="17"/>
      <c r="AN221" s="17"/>
      <c r="AO221" s="17"/>
      <c r="AP221" s="17"/>
      <c r="AQ221" s="17"/>
      <c r="AS221" s="9"/>
      <c r="AT221" s="9"/>
      <c r="AU221" s="10"/>
      <c r="AV221" s="17"/>
      <c r="AW221" s="17"/>
      <c r="AX221" s="17"/>
      <c r="AY221" s="17"/>
      <c r="AZ221" s="17"/>
      <c r="BA221" s="17"/>
      <c r="BB221" s="17"/>
      <c r="BC221" s="17"/>
      <c r="BE221" s="17">
        <v>7.3941256830601099E-2</v>
      </c>
      <c r="BF221" s="9">
        <v>52.8</v>
      </c>
      <c r="BG221" s="9">
        <v>55.443405417192821</v>
      </c>
      <c r="BH221" s="9">
        <v>55.381192028966069</v>
      </c>
      <c r="BI221" s="9">
        <v>5.317693722081585</v>
      </c>
      <c r="BJ221" s="9">
        <f ca="1"/>
        <v>55.183468242748091</v>
      </c>
      <c r="BK221" s="9">
        <f ca="1"/>
        <v>55.409384234937171</v>
      </c>
      <c r="BL221" s="9">
        <v>48.226483216737009</v>
      </c>
      <c r="BM221" s="9">
        <f ca="1"/>
        <v>53.933528045405424</v>
      </c>
      <c r="BN221" s="9">
        <v>54.385485674187052</v>
      </c>
      <c r="BP221" s="9"/>
      <c r="BQ221" s="40"/>
      <c r="BR221" s="9"/>
      <c r="BS221" s="40"/>
      <c r="BU221" s="9"/>
      <c r="BV221" s="40"/>
      <c r="BW221" s="9"/>
      <c r="BX221" s="40"/>
      <c r="BZ221" s="9">
        <v>5.3076923076923075</v>
      </c>
      <c r="CA221" s="9">
        <v>37.230769230769226</v>
      </c>
      <c r="CB221" s="40">
        <v>90973.101946163821</v>
      </c>
      <c r="CC221" s="9">
        <f ca="1"/>
        <v>3.0411538461538452</v>
      </c>
      <c r="CD221" s="9">
        <f ca="1"/>
        <v>3.360384615384616</v>
      </c>
      <c r="CE221" s="40">
        <f ca="1"/>
        <v>11678.722917045583</v>
      </c>
    </row>
    <row r="222" spans="1:83" x14ac:dyDescent="0.25">
      <c r="A222" s="6">
        <v>73.900000000000006</v>
      </c>
      <c r="B222" s="7" t="b">
        <v>1</v>
      </c>
      <c r="U222" s="9"/>
      <c r="V222" s="9"/>
      <c r="W222" s="10"/>
      <c r="X222" s="17"/>
      <c r="Y222" s="17"/>
      <c r="Z222" s="17"/>
      <c r="AA222" s="17"/>
      <c r="AB222" s="17"/>
      <c r="AC222" s="17"/>
      <c r="AD222" s="17"/>
      <c r="AE222" s="17"/>
      <c r="AG222" s="9"/>
      <c r="AH222" s="9"/>
      <c r="AI222" s="10"/>
      <c r="AJ222" s="17"/>
      <c r="AK222" s="17"/>
      <c r="AL222" s="17"/>
      <c r="AM222" s="17"/>
      <c r="AN222" s="17"/>
      <c r="AO222" s="17"/>
      <c r="AP222" s="17"/>
      <c r="AQ222" s="17"/>
      <c r="AS222" s="9"/>
      <c r="AT222" s="9"/>
      <c r="AU222" s="10"/>
      <c r="AV222" s="17"/>
      <c r="AW222" s="17"/>
      <c r="AX222" s="17"/>
      <c r="AY222" s="17"/>
      <c r="AZ222" s="17"/>
      <c r="BA222" s="17"/>
      <c r="BB222" s="17"/>
      <c r="BC222" s="17"/>
      <c r="BE222" s="17">
        <v>7.4282786885245908E-2</v>
      </c>
      <c r="BF222" s="9">
        <v>52.8</v>
      </c>
      <c r="BG222" s="9">
        <v>55.466593484004079</v>
      </c>
      <c r="BH222" s="9">
        <v>55.401025034212672</v>
      </c>
      <c r="BI222" s="9">
        <v>5.3432285551612297</v>
      </c>
      <c r="BJ222" s="9">
        <f ca="1"/>
        <v>55.212593370800967</v>
      </c>
      <c r="BK222" s="9">
        <f ca="1"/>
        <v>55.430220989860366</v>
      </c>
      <c r="BL222" s="9">
        <v>48.254116894095198</v>
      </c>
      <c r="BM222" s="9">
        <f ca="1"/>
        <v>53.958335689299687</v>
      </c>
      <c r="BN222" s="9">
        <v>54.41058746373993</v>
      </c>
      <c r="BP222" s="9"/>
      <c r="BQ222" s="40"/>
      <c r="BR222" s="9"/>
      <c r="BS222" s="40"/>
      <c r="BU222" s="9"/>
      <c r="BV222" s="40"/>
      <c r="BW222" s="9"/>
      <c r="BX222" s="40"/>
      <c r="BZ222" s="9">
        <v>5.3076923076923075</v>
      </c>
      <c r="CA222" s="9">
        <v>38.507692307692309</v>
      </c>
      <c r="CB222" s="40">
        <v>94673.564108344333</v>
      </c>
      <c r="CC222" s="9">
        <f ca="1"/>
        <v>3.0411538461538452</v>
      </c>
      <c r="CD222" s="9">
        <f ca="1"/>
        <v>3.4242307692307694</v>
      </c>
      <c r="CE222" s="40">
        <f ca="1"/>
        <v>11754.937038239608</v>
      </c>
    </row>
    <row r="223" spans="1:83" x14ac:dyDescent="0.25">
      <c r="A223" s="6">
        <v>73.8</v>
      </c>
      <c r="B223" s="7" t="b">
        <v>1</v>
      </c>
      <c r="U223" s="9"/>
      <c r="V223" s="9"/>
      <c r="W223" s="10"/>
      <c r="X223" s="17"/>
      <c r="Y223" s="17"/>
      <c r="Z223" s="17"/>
      <c r="AA223" s="17"/>
      <c r="AB223" s="17"/>
      <c r="AC223" s="17"/>
      <c r="AD223" s="17"/>
      <c r="AE223" s="17"/>
      <c r="AG223" s="9"/>
      <c r="AH223" s="9"/>
      <c r="AI223" s="10"/>
      <c r="AJ223" s="17"/>
      <c r="AK223" s="17"/>
      <c r="AL223" s="17"/>
      <c r="AM223" s="17"/>
      <c r="AN223" s="17"/>
      <c r="AO223" s="17"/>
      <c r="AP223" s="17"/>
      <c r="AQ223" s="17"/>
      <c r="AS223" s="9"/>
      <c r="AT223" s="9"/>
      <c r="AU223" s="10"/>
      <c r="AV223" s="17"/>
      <c r="AW223" s="17"/>
      <c r="AX223" s="17"/>
      <c r="AY223" s="17"/>
      <c r="AZ223" s="17"/>
      <c r="BA223" s="17"/>
      <c r="BB223" s="17"/>
      <c r="BC223" s="17"/>
      <c r="BE223" s="17">
        <v>7.4624316939890717E-2</v>
      </c>
      <c r="BF223" s="9">
        <v>52.8</v>
      </c>
      <c r="BG223" s="9">
        <v>55.489700278128353</v>
      </c>
      <c r="BH223" s="9">
        <v>55.420795591304973</v>
      </c>
      <c r="BI223" s="9">
        <v>5.3687728106887107</v>
      </c>
      <c r="BJ223" s="9">
        <f ca="1"/>
        <v>55.241605584715167</v>
      </c>
      <c r="BK223" s="9">
        <f ca="1"/>
        <v>55.450990006278666</v>
      </c>
      <c r="BL223" s="9">
        <v>48.281687118441312</v>
      </c>
      <c r="BM223" s="9">
        <f ca="1"/>
        <v>53.983070576373478</v>
      </c>
      <c r="BN223" s="9">
        <v>54.435615011074887</v>
      </c>
      <c r="BP223" s="9"/>
      <c r="BQ223" s="40"/>
      <c r="BR223" s="9"/>
      <c r="BS223" s="40"/>
      <c r="BU223" s="9"/>
      <c r="BV223" s="40"/>
      <c r="BW223" s="9"/>
      <c r="BX223" s="40"/>
      <c r="BZ223" s="9">
        <v>5.3076923076923075</v>
      </c>
      <c r="CA223" s="9">
        <v>39.784615384615385</v>
      </c>
      <c r="CB223" s="40">
        <v>98389.423500753241</v>
      </c>
      <c r="CC223" s="9">
        <f ca="1"/>
        <v>3.0411538461538452</v>
      </c>
      <c r="CD223" s="9">
        <f ca="1"/>
        <v>3.4880769230769237</v>
      </c>
      <c r="CE223" s="40">
        <f ca="1"/>
        <v>11833.198583410936</v>
      </c>
    </row>
    <row r="224" spans="1:83" x14ac:dyDescent="0.25">
      <c r="A224" s="6">
        <v>73.7</v>
      </c>
      <c r="B224" s="7" t="b">
        <v>1</v>
      </c>
      <c r="U224" s="9"/>
      <c r="V224" s="9"/>
      <c r="W224" s="10"/>
      <c r="X224" s="17"/>
      <c r="Y224" s="17"/>
      <c r="Z224" s="17"/>
      <c r="AA224" s="17"/>
      <c r="AB224" s="17"/>
      <c r="AC224" s="17"/>
      <c r="AD224" s="17"/>
      <c r="AE224" s="17"/>
      <c r="AG224" s="9"/>
      <c r="AH224" s="9"/>
      <c r="AI224" s="10"/>
      <c r="AJ224" s="17"/>
      <c r="AK224" s="17"/>
      <c r="AL224" s="17"/>
      <c r="AM224" s="17"/>
      <c r="AN224" s="17"/>
      <c r="AO224" s="17"/>
      <c r="AP224" s="17"/>
      <c r="AQ224" s="17"/>
      <c r="AS224" s="9"/>
      <c r="AT224" s="9"/>
      <c r="AU224" s="10"/>
      <c r="AV224" s="17"/>
      <c r="AW224" s="17"/>
      <c r="AX224" s="17"/>
      <c r="AY224" s="17"/>
      <c r="AZ224" s="17"/>
      <c r="BA224" s="17"/>
      <c r="BB224" s="17"/>
      <c r="BC224" s="17"/>
      <c r="BE224" s="17">
        <v>7.4965846994535526E-2</v>
      </c>
      <c r="BF224" s="9">
        <v>52.9</v>
      </c>
      <c r="BG224" s="9">
        <v>55.512726502358021</v>
      </c>
      <c r="BH224" s="9">
        <v>55.44050422996844</v>
      </c>
      <c r="BI224" s="9">
        <v>5.3943264956204491</v>
      </c>
      <c r="BJ224" s="9">
        <f ca="1"/>
        <v>55.270505865884608</v>
      </c>
      <c r="BK224" s="9">
        <f ca="1"/>
        <v>55.471691860911257</v>
      </c>
      <c r="BL224" s="9">
        <v>48.309194324884558</v>
      </c>
      <c r="BM224" s="9">
        <f ca="1"/>
        <v>54.007733279134172</v>
      </c>
      <c r="BN224" s="9">
        <v>54.460568901199629</v>
      </c>
      <c r="BP224" s="9"/>
      <c r="BQ224" s="40"/>
      <c r="BR224" s="9"/>
      <c r="BS224" s="40"/>
      <c r="BU224" s="9"/>
      <c r="BV224" s="40"/>
      <c r="BW224" s="9"/>
      <c r="BX224" s="40"/>
      <c r="BZ224" s="9">
        <v>5.3076923076923075</v>
      </c>
      <c r="CA224" s="9">
        <v>41.061538461538461</v>
      </c>
      <c r="CB224" s="40">
        <v>102119.75276702944</v>
      </c>
      <c r="CC224" s="9">
        <f ca="1"/>
        <v>3.0411538461538452</v>
      </c>
      <c r="CD224" s="9">
        <f ca="1"/>
        <v>3.5519230769230772</v>
      </c>
      <c r="CE224" s="40">
        <f ca="1"/>
        <v>11913.443712909793</v>
      </c>
    </row>
    <row r="225" spans="1:83" x14ac:dyDescent="0.25">
      <c r="A225" s="6">
        <v>73.5</v>
      </c>
      <c r="B225" s="7" t="b">
        <v>1</v>
      </c>
      <c r="U225" s="9"/>
      <c r="V225" s="9"/>
      <c r="W225" s="10"/>
      <c r="X225" s="17"/>
      <c r="Y225" s="17"/>
      <c r="Z225" s="17"/>
      <c r="AA225" s="17"/>
      <c r="AB225" s="17"/>
      <c r="AC225" s="17"/>
      <c r="AD225" s="17"/>
      <c r="AE225" s="17"/>
      <c r="AG225" s="9"/>
      <c r="AH225" s="9"/>
      <c r="AI225" s="10"/>
      <c r="AJ225" s="17"/>
      <c r="AK225" s="17"/>
      <c r="AL225" s="17"/>
      <c r="AM225" s="17"/>
      <c r="AN225" s="17"/>
      <c r="AO225" s="17"/>
      <c r="AP225" s="17"/>
      <c r="AQ225" s="17"/>
      <c r="AS225" s="9"/>
      <c r="AT225" s="9"/>
      <c r="AU225" s="10"/>
      <c r="AV225" s="17"/>
      <c r="AW225" s="17"/>
      <c r="AX225" s="17"/>
      <c r="AY225" s="17"/>
      <c r="AZ225" s="17"/>
      <c r="BA225" s="17"/>
      <c r="BB225" s="17"/>
      <c r="BC225" s="17"/>
      <c r="BE225" s="17">
        <v>7.5307377049180321E-2</v>
      </c>
      <c r="BF225" s="9">
        <v>52.9</v>
      </c>
      <c r="BG225" s="9">
        <v>55.535672850278686</v>
      </c>
      <c r="BH225" s="9">
        <v>55.460151473106514</v>
      </c>
      <c r="BI225" s="9">
        <v>5.4198896169205355</v>
      </c>
      <c r="BJ225" s="9">
        <f ca="1"/>
        <v>55.299295182803874</v>
      </c>
      <c r="BK225" s="9">
        <f ca="1"/>
        <v>55.492327123019855</v>
      </c>
      <c r="BL225" s="9">
        <v>48.336638943584077</v>
      </c>
      <c r="BM225" s="9">
        <f ca="1"/>
        <v>54.032324363037546</v>
      </c>
      <c r="BN225" s="9">
        <v>54.485449711907592</v>
      </c>
      <c r="BP225" s="9"/>
      <c r="BQ225" s="40"/>
      <c r="BR225" s="9"/>
      <c r="BS225" s="40"/>
      <c r="BU225" s="9"/>
      <c r="BV225" s="40"/>
      <c r="BW225" s="9"/>
      <c r="BX225" s="40"/>
      <c r="BZ225" s="9">
        <v>5.3076923076923075</v>
      </c>
      <c r="CA225" s="9">
        <v>42.338461538461537</v>
      </c>
      <c r="CB225" s="40">
        <v>105863.70598341139</v>
      </c>
      <c r="CC225" s="9">
        <f ca="1"/>
        <v>3.0411538461538452</v>
      </c>
      <c r="CD225" s="9">
        <f ca="1"/>
        <v>3.6157692307692306</v>
      </c>
      <c r="CE225" s="40">
        <f ca="1"/>
        <v>11995.611612260562</v>
      </c>
    </row>
    <row r="226" spans="1:83" x14ac:dyDescent="0.25">
      <c r="A226" s="6">
        <v>73.400000000000006</v>
      </c>
      <c r="B226" s="7" t="b">
        <v>1</v>
      </c>
      <c r="U226" s="9"/>
      <c r="V226" s="9"/>
      <c r="W226" s="10"/>
      <c r="X226" s="17"/>
      <c r="Y226" s="17"/>
      <c r="Z226" s="17"/>
      <c r="AA226" s="17"/>
      <c r="AB226" s="17"/>
      <c r="AC226" s="17"/>
      <c r="AD226" s="17"/>
      <c r="AE226" s="17"/>
      <c r="AG226" s="9"/>
      <c r="AH226" s="9"/>
      <c r="AI226" s="10"/>
      <c r="AJ226" s="17"/>
      <c r="AK226" s="17"/>
      <c r="AL226" s="17"/>
      <c r="AM226" s="17"/>
      <c r="AN226" s="17"/>
      <c r="AO226" s="17"/>
      <c r="AP226" s="17"/>
      <c r="AQ226" s="17"/>
      <c r="AS226" s="9"/>
      <c r="AT226" s="9"/>
      <c r="AU226" s="10"/>
      <c r="AV226" s="17"/>
      <c r="AW226" s="17"/>
      <c r="AX226" s="17"/>
      <c r="AY226" s="17"/>
      <c r="AZ226" s="17"/>
      <c r="BA226" s="17"/>
      <c r="BB226" s="17"/>
      <c r="BC226" s="17"/>
      <c r="BE226" s="17">
        <v>7.564890710382513E-2</v>
      </c>
      <c r="BF226" s="9">
        <v>52.9</v>
      </c>
      <c r="BG226" s="9">
        <v>55.558540006431222</v>
      </c>
      <c r="BH226" s="9">
        <v>55.479737836919547</v>
      </c>
      <c r="BI226" s="9">
        <v>5.4454621815608073</v>
      </c>
      <c r="BJ226" s="9">
        <f ca="1"/>
        <v>55.3279744912954</v>
      </c>
      <c r="BK226" s="9">
        <f ca="1"/>
        <v>55.512896354538753</v>
      </c>
      <c r="BL226" s="9">
        <v>48.364021399827379</v>
      </c>
      <c r="BM226" s="9">
        <f ca="1"/>
        <v>54.05684438660623</v>
      </c>
      <c r="BN226" s="9">
        <v>54.510258013899289</v>
      </c>
      <c r="BP226" s="9"/>
      <c r="BQ226" s="40"/>
      <c r="BR226" s="9"/>
      <c r="BS226" s="40"/>
      <c r="BU226" s="9"/>
      <c r="BV226" s="40"/>
      <c r="BW226" s="9"/>
      <c r="BX226" s="40"/>
      <c r="BZ226" s="9">
        <v>5.3076923076923075</v>
      </c>
      <c r="CA226" s="9">
        <v>43.615384615384613</v>
      </c>
      <c r="CB226" s="40">
        <v>109620.50938470224</v>
      </c>
      <c r="CC226" s="9">
        <f ca="1"/>
        <v>3.0411538461538452</v>
      </c>
      <c r="CD226" s="9">
        <f ca="1"/>
        <v>3.679615384615385</v>
      </c>
      <c r="CE226" s="40">
        <f ca="1"/>
        <v>12079.644299428464</v>
      </c>
    </row>
    <row r="227" spans="1:83" x14ac:dyDescent="0.25">
      <c r="A227" s="6">
        <v>73.3</v>
      </c>
      <c r="B227" s="7" t="b">
        <v>1</v>
      </c>
      <c r="U227" s="9"/>
      <c r="V227" s="9"/>
      <c r="W227" s="10"/>
      <c r="X227" s="17"/>
      <c r="Y227" s="17"/>
      <c r="Z227" s="17"/>
      <c r="AA227" s="17"/>
      <c r="AB227" s="17"/>
      <c r="AC227" s="17"/>
      <c r="AD227" s="17"/>
      <c r="AE227" s="17"/>
      <c r="AG227" s="9"/>
      <c r="AH227" s="9"/>
      <c r="AI227" s="10"/>
      <c r="AJ227" s="17"/>
      <c r="AK227" s="17"/>
      <c r="AL227" s="17"/>
      <c r="AM227" s="17"/>
      <c r="AN227" s="17"/>
      <c r="AO227" s="17"/>
      <c r="AP227" s="17"/>
      <c r="AQ227" s="17"/>
      <c r="AS227" s="9"/>
      <c r="AT227" s="9"/>
      <c r="AU227" s="10"/>
      <c r="AV227" s="17"/>
      <c r="AW227" s="17"/>
      <c r="AX227" s="17"/>
      <c r="AY227" s="17"/>
      <c r="AZ227" s="17"/>
      <c r="BA227" s="17"/>
      <c r="BB227" s="17"/>
      <c r="BC227" s="17"/>
      <c r="BE227" s="17">
        <v>7.599043715846994E-2</v>
      </c>
      <c r="BF227" s="9">
        <v>52.9</v>
      </c>
      <c r="BG227" s="9">
        <v>55.581328646470439</v>
      </c>
      <c r="BH227" s="9">
        <v>55.499263831020826</v>
      </c>
      <c r="BI227" s="9">
        <v>5.4710441965208298</v>
      </c>
      <c r="BJ227" s="9">
        <f ca="1"/>
        <v>55.356544734731656</v>
      </c>
      <c r="BK227" s="9">
        <f ca="1"/>
        <v>55.533400110202066</v>
      </c>
      <c r="BL227" s="9">
        <v>48.391342114107267</v>
      </c>
      <c r="BM227" s="9">
        <f ca="1"/>
        <v>54.08129390154572</v>
      </c>
      <c r="BN227" s="9">
        <v>54.534994370901082</v>
      </c>
      <c r="BP227" s="9"/>
      <c r="BQ227" s="40"/>
      <c r="BR227" s="9"/>
      <c r="BS227" s="40"/>
      <c r="BU227" s="9"/>
      <c r="BV227" s="40"/>
      <c r="BW227" s="9"/>
      <c r="BX227" s="40"/>
      <c r="BZ227" s="9">
        <v>5.3076923076923075</v>
      </c>
      <c r="CA227" s="9">
        <v>44.892307692307696</v>
      </c>
      <c r="CB227" s="40">
        <v>113389.45337533313</v>
      </c>
      <c r="CC227" s="9">
        <f ca="1"/>
        <v>3.0411538461538452</v>
      </c>
      <c r="CD227" s="9">
        <f ca="1"/>
        <v>3.7434615384615384</v>
      </c>
      <c r="CE227" s="40">
        <f ca="1"/>
        <v>12165.486447491647</v>
      </c>
    </row>
    <row r="228" spans="1:83" x14ac:dyDescent="0.25">
      <c r="A228" s="6">
        <v>72.3</v>
      </c>
      <c r="B228" s="7" t="b">
        <v>1</v>
      </c>
      <c r="U228" s="9"/>
      <c r="V228" s="9"/>
      <c r="W228" s="10"/>
      <c r="X228" s="17"/>
      <c r="Y228" s="17"/>
      <c r="Z228" s="17"/>
      <c r="AA228" s="17"/>
      <c r="AB228" s="17"/>
      <c r="AC228" s="17"/>
      <c r="AD228" s="17"/>
      <c r="AE228" s="17"/>
      <c r="AG228" s="9"/>
      <c r="AH228" s="9"/>
      <c r="AI228" s="10"/>
      <c r="AJ228" s="17"/>
      <c r="AK228" s="17"/>
      <c r="AL228" s="17"/>
      <c r="AM228" s="17"/>
      <c r="AN228" s="17"/>
      <c r="AO228" s="17"/>
      <c r="AP228" s="17"/>
      <c r="AQ228" s="17"/>
      <c r="AS228" s="9"/>
      <c r="AT228" s="9"/>
      <c r="AU228" s="10"/>
      <c r="AV228" s="17"/>
      <c r="AW228" s="17"/>
      <c r="AX228" s="17"/>
      <c r="AY228" s="17"/>
      <c r="AZ228" s="17"/>
      <c r="BA228" s="17"/>
      <c r="BB228" s="17"/>
      <c r="BC228" s="17"/>
      <c r="BE228" s="17">
        <v>7.6331967213114749E-2</v>
      </c>
      <c r="BF228" s="9">
        <v>53</v>
      </c>
      <c r="BG228" s="9">
        <v>55.604039437319919</v>
      </c>
      <c r="BH228" s="9">
        <v>55.518729958550011</v>
      </c>
      <c r="BI228" s="9">
        <v>5.4966356687878841</v>
      </c>
      <c r="BJ228" s="9">
        <f ca="1"/>
        <v>55.385006844252452</v>
      </c>
      <c r="BK228" s="9">
        <f ca="1"/>
        <v>55.553838937668232</v>
      </c>
      <c r="BL228" s="9">
        <v>48.418601502197177</v>
      </c>
      <c r="BM228" s="9">
        <f ca="1"/>
        <v>54.105673452857957</v>
      </c>
      <c r="BN228" s="9">
        <v>54.559659339781405</v>
      </c>
      <c r="BP228" s="9"/>
      <c r="BQ228" s="40"/>
      <c r="BR228" s="9"/>
      <c r="BS228" s="40"/>
      <c r="BU228" s="9"/>
      <c r="BV228" s="40"/>
      <c r="BW228" s="9"/>
      <c r="BX228" s="40"/>
      <c r="BZ228" s="9">
        <v>5.3076923076923075</v>
      </c>
      <c r="CA228" s="9">
        <v>46.169230769230772</v>
      </c>
      <c r="CB228" s="40">
        <v>117169.88561738018</v>
      </c>
      <c r="CC228" s="9">
        <f ca="1"/>
        <v>3.0411538461538452</v>
      </c>
      <c r="CD228" s="9">
        <f ca="1"/>
        <v>3.8073076923076927</v>
      </c>
      <c r="CE228" s="40">
        <f ca="1"/>
        <v>12253.085221241614</v>
      </c>
    </row>
    <row r="229" spans="1:83" x14ac:dyDescent="0.25">
      <c r="A229" s="6">
        <v>72</v>
      </c>
      <c r="B229" s="7" t="b">
        <v>1</v>
      </c>
      <c r="U229" s="9"/>
      <c r="V229" s="9"/>
      <c r="W229" s="10"/>
      <c r="X229" s="17"/>
      <c r="Y229" s="17"/>
      <c r="Z229" s="17"/>
      <c r="AA229" s="17"/>
      <c r="AB229" s="17"/>
      <c r="AC229" s="17"/>
      <c r="AD229" s="17"/>
      <c r="AE229" s="17"/>
      <c r="AG229" s="9"/>
      <c r="AH229" s="9"/>
      <c r="AI229" s="10"/>
      <c r="AJ229" s="17"/>
      <c r="AK229" s="17"/>
      <c r="AL229" s="17"/>
      <c r="AM229" s="17"/>
      <c r="AN229" s="17"/>
      <c r="AO229" s="17"/>
      <c r="AP229" s="17"/>
      <c r="AQ229" s="17"/>
      <c r="AS229" s="9"/>
      <c r="AT229" s="9"/>
      <c r="AU229" s="10"/>
      <c r="AV229" s="17"/>
      <c r="AW229" s="17"/>
      <c r="AX229" s="17"/>
      <c r="AY229" s="17"/>
      <c r="AZ229" s="17"/>
      <c r="BA229" s="17"/>
      <c r="BB229" s="17"/>
      <c r="BC229" s="17"/>
      <c r="BE229" s="17">
        <v>7.6673497267759558E-2</v>
      </c>
      <c r="BF229" s="9">
        <v>53</v>
      </c>
      <c r="BG229" s="9">
        <v>55.626673037323847</v>
      </c>
      <c r="BH229" s="9">
        <v>55.538136716284328</v>
      </c>
      <c r="BI229" s="9">
        <v>5.5222366053570271</v>
      </c>
      <c r="BJ229" s="9">
        <f ca="1"/>
        <v>55.413361738977549</v>
      </c>
      <c r="BK229" s="9">
        <f ca="1"/>
        <v>55.574213377641719</v>
      </c>
      <c r="BL229" s="9">
        <v>48.445799975224965</v>
      </c>
      <c r="BM229" s="9">
        <f ca="1"/>
        <v>54.129983578952391</v>
      </c>
      <c r="BN229" s="9">
        <v>54.584253470664592</v>
      </c>
      <c r="BP229" s="9"/>
      <c r="BQ229" s="40"/>
      <c r="BR229" s="9"/>
      <c r="BS229" s="40"/>
      <c r="BU229" s="9"/>
      <c r="BV229" s="40"/>
      <c r="BW229" s="9"/>
      <c r="BX229" s="40"/>
      <c r="BZ229" s="9">
        <v>5.3076923076923075</v>
      </c>
      <c r="CA229" s="9">
        <v>47.446153846153848</v>
      </c>
      <c r="CB229" s="40">
        <v>120961.20502572901</v>
      </c>
      <c r="CC229" s="9">
        <f ca="1"/>
        <v>3.0411538461538452</v>
      </c>
      <c r="CD229" s="9">
        <f ca="1"/>
        <v>3.8711538461538462</v>
      </c>
      <c r="CE229" s="40">
        <f ca="1"/>
        <v>12342.390126399498</v>
      </c>
    </row>
    <row r="230" spans="1:83" x14ac:dyDescent="0.25">
      <c r="A230" s="6">
        <v>71.7</v>
      </c>
      <c r="B230" s="7" t="b">
        <v>1</v>
      </c>
      <c r="U230" s="9"/>
      <c r="V230" s="9"/>
      <c r="W230" s="10"/>
      <c r="X230" s="17"/>
      <c r="Y230" s="17"/>
      <c r="Z230" s="17"/>
      <c r="AA230" s="17"/>
      <c r="AB230" s="17"/>
      <c r="AC230" s="17"/>
      <c r="AD230" s="17"/>
      <c r="AE230" s="17"/>
      <c r="AG230" s="9"/>
      <c r="AH230" s="9"/>
      <c r="AI230" s="10"/>
      <c r="AJ230" s="17"/>
      <c r="AK230" s="17"/>
      <c r="AL230" s="17"/>
      <c r="AM230" s="17"/>
      <c r="AN230" s="17"/>
      <c r="AO230" s="17"/>
      <c r="AP230" s="17"/>
      <c r="AQ230" s="17"/>
      <c r="AS230" s="9"/>
      <c r="AT230" s="9"/>
      <c r="AU230" s="10"/>
      <c r="AV230" s="17"/>
      <c r="AW230" s="17"/>
      <c r="AX230" s="17"/>
      <c r="AY230" s="17"/>
      <c r="AZ230" s="17"/>
      <c r="BA230" s="17"/>
      <c r="BB230" s="17"/>
      <c r="BC230" s="17"/>
      <c r="BE230" s="17">
        <v>7.7015027322404367E-2</v>
      </c>
      <c r="BF230" s="9">
        <v>53</v>
      </c>
      <c r="BG230" s="9">
        <v>55.649230096395186</v>
      </c>
      <c r="BH230" s="9">
        <v>55.557484594747294</v>
      </c>
      <c r="BI230" s="9">
        <v>5.5478470132310829</v>
      </c>
      <c r="BJ230" s="9">
        <f ca="1"/>
        <v>55.441610326214558</v>
      </c>
      <c r="BK230" s="9">
        <f ca="1"/>
        <v>55.594523963992216</v>
      </c>
      <c r="BL230" s="9">
        <v>48.4729379397453</v>
      </c>
      <c r="BM230" s="9">
        <f ca="1"/>
        <v>54.154224811754887</v>
      </c>
      <c r="BN230" s="9">
        <v>54.608777307042295</v>
      </c>
      <c r="BP230" s="9"/>
      <c r="BQ230" s="40"/>
      <c r="BR230" s="9"/>
      <c r="BS230" s="40"/>
      <c r="BU230" s="9"/>
      <c r="BV230" s="40"/>
      <c r="BW230" s="9"/>
      <c r="BX230" s="40"/>
      <c r="BZ230" s="9">
        <v>5.3076923076923075</v>
      </c>
      <c r="CA230" s="9">
        <v>48.723076923076924</v>
      </c>
      <c r="CB230" s="40">
        <v>124762.85653103702</v>
      </c>
      <c r="CC230" s="9">
        <f ca="1"/>
        <v>3.0411538461538452</v>
      </c>
      <c r="CD230" s="9">
        <f ca="1"/>
        <v>3.9350000000000005</v>
      </c>
      <c r="CE230" s="40">
        <f ca="1"/>
        <v>12433.35287027961</v>
      </c>
    </row>
    <row r="231" spans="1:83" x14ac:dyDescent="0.25">
      <c r="A231" s="6">
        <v>71.900000000000006</v>
      </c>
      <c r="B231" s="7" t="b">
        <v>1</v>
      </c>
      <c r="U231" s="9"/>
      <c r="V231" s="9"/>
      <c r="W231" s="10"/>
      <c r="X231" s="17"/>
      <c r="Y231" s="17"/>
      <c r="Z231" s="17"/>
      <c r="AA231" s="17"/>
      <c r="AB231" s="17"/>
      <c r="AC231" s="17"/>
      <c r="AD231" s="17"/>
      <c r="AE231" s="17"/>
      <c r="AG231" s="9"/>
      <c r="AH231" s="9"/>
      <c r="AI231" s="10"/>
      <c r="AJ231" s="17"/>
      <c r="AK231" s="17"/>
      <c r="AL231" s="17"/>
      <c r="AM231" s="17"/>
      <c r="AN231" s="17"/>
      <c r="AO231" s="17"/>
      <c r="AP231" s="17"/>
      <c r="AQ231" s="17"/>
      <c r="AS231" s="9"/>
      <c r="AT231" s="9"/>
      <c r="AU231" s="10"/>
      <c r="AV231" s="17"/>
      <c r="AW231" s="17"/>
      <c r="AX231" s="17"/>
      <c r="AY231" s="17"/>
      <c r="AZ231" s="17"/>
      <c r="BA231" s="17"/>
      <c r="BB231" s="17"/>
      <c r="BC231" s="17"/>
      <c r="BE231" s="17">
        <v>7.7356557377049176E-2</v>
      </c>
      <c r="BF231" s="9">
        <v>53.1</v>
      </c>
      <c r="BG231" s="9">
        <v>55.671711256161011</v>
      </c>
      <c r="BH231" s="9">
        <v>55.576774078314969</v>
      </c>
      <c r="BI231" s="9">
        <v>5.5734668994206205</v>
      </c>
      <c r="BJ231" s="9">
        <f ca="1"/>
        <v>55.469753501662375</v>
      </c>
      <c r="BK231" s="9">
        <f ca="1"/>
        <v>55.614771223871195</v>
      </c>
      <c r="BL231" s="9">
        <v>48.500015797810534</v>
      </c>
      <c r="BM231" s="9">
        <f ca="1"/>
        <v>54.178397676814171</v>
      </c>
      <c r="BN231" s="9">
        <v>54.633231385882496</v>
      </c>
      <c r="BP231" s="9"/>
      <c r="BQ231" s="40"/>
      <c r="BR231" s="9"/>
      <c r="BS231" s="40"/>
      <c r="BU231" s="9"/>
      <c r="BV231" s="40"/>
      <c r="BW231" s="9"/>
      <c r="BX231" s="40"/>
      <c r="BZ231" s="9">
        <v>5.3076923076923075</v>
      </c>
      <c r="CA231" s="9">
        <v>50</v>
      </c>
      <c r="CB231" s="40">
        <v>128574.32649552597</v>
      </c>
      <c r="CC231" s="9">
        <f ca="1"/>
        <v>3.0411538461538452</v>
      </c>
      <c r="CD231" s="9">
        <f ca="1"/>
        <v>3.9988461538461539</v>
      </c>
      <c r="CE231" s="40">
        <f ca="1"/>
        <v>12525.927232857352</v>
      </c>
    </row>
    <row r="232" spans="1:83" x14ac:dyDescent="0.25">
      <c r="A232" s="6">
        <v>72</v>
      </c>
      <c r="B232" s="7" t="b">
        <v>1</v>
      </c>
      <c r="U232" s="9"/>
      <c r="V232" s="9"/>
      <c r="W232" s="10"/>
      <c r="X232" s="17"/>
      <c r="Y232" s="17"/>
      <c r="Z232" s="17"/>
      <c r="AA232" s="17"/>
      <c r="AB232" s="17"/>
      <c r="AC232" s="17"/>
      <c r="AD232" s="17"/>
      <c r="AE232" s="17"/>
      <c r="AG232" s="9"/>
      <c r="AH232" s="9"/>
      <c r="AI232" s="10"/>
      <c r="AJ232" s="17"/>
      <c r="AK232" s="17"/>
      <c r="AL232" s="17"/>
      <c r="AM232" s="17"/>
      <c r="AN232" s="17"/>
      <c r="AO232" s="17"/>
      <c r="AP232" s="17"/>
      <c r="AQ232" s="17"/>
      <c r="AS232" s="9"/>
      <c r="AT232" s="9"/>
      <c r="AU232" s="10"/>
      <c r="AV232" s="17"/>
      <c r="AW232" s="17"/>
      <c r="AX232" s="17"/>
      <c r="AY232" s="17"/>
      <c r="AZ232" s="17"/>
      <c r="BA232" s="17"/>
      <c r="BB232" s="17"/>
      <c r="BC232" s="17"/>
      <c r="BE232" s="17">
        <v>7.7698087431693985E-2</v>
      </c>
      <c r="BF232" s="9">
        <v>53.1</v>
      </c>
      <c r="BG232" s="9">
        <v>55.694117150104418</v>
      </c>
      <c r="BH232" s="9">
        <v>55.596005645320226</v>
      </c>
      <c r="BI232" s="9">
        <v>5.5990962709440266</v>
      </c>
      <c r="BJ232" s="9">
        <f ca="1"/>
        <v>55.497792149610291</v>
      </c>
      <c r="BK232" s="9">
        <f ca="1"/>
        <v>55.634955677825957</v>
      </c>
      <c r="BL232" s="9">
        <v>48.527033947040223</v>
      </c>
      <c r="BM232" s="9">
        <f ca="1"/>
        <v>54.202502693406245</v>
      </c>
      <c r="BN232" s="9">
        <v>54.657616237736448</v>
      </c>
      <c r="BP232" s="9"/>
      <c r="BQ232" s="40"/>
      <c r="BR232" s="9"/>
      <c r="BS232" s="40"/>
      <c r="BU232" s="9"/>
      <c r="BV232" s="40"/>
      <c r="BW232" s="9"/>
      <c r="BX232" s="40"/>
      <c r="BZ232" s="9">
        <v>6.5846153846153852</v>
      </c>
      <c r="CA232" s="9">
        <v>0.2</v>
      </c>
      <c r="CB232" s="40">
        <v>21011.696084570627</v>
      </c>
      <c r="CC232" s="9">
        <f ca="1"/>
        <v>3.1049999999999991</v>
      </c>
      <c r="CD232" s="9">
        <f ca="1"/>
        <v>1.5088461538461539</v>
      </c>
      <c r="CE232" s="40">
        <f ca="1"/>
        <v>10855.151809147663</v>
      </c>
    </row>
    <row r="233" spans="1:83" x14ac:dyDescent="0.25">
      <c r="A233" s="6">
        <v>73</v>
      </c>
      <c r="B233" s="7" t="b">
        <v>1</v>
      </c>
      <c r="U233" s="9"/>
      <c r="V233" s="9"/>
      <c r="W233" s="10"/>
      <c r="X233" s="17"/>
      <c r="Y233" s="17"/>
      <c r="Z233" s="17"/>
      <c r="AA233" s="17"/>
      <c r="AB233" s="17"/>
      <c r="AC233" s="17"/>
      <c r="AD233" s="17"/>
      <c r="AE233" s="17"/>
      <c r="AG233" s="9"/>
      <c r="AH233" s="9"/>
      <c r="AI233" s="10"/>
      <c r="AJ233" s="17"/>
      <c r="AK233" s="17"/>
      <c r="AL233" s="17"/>
      <c r="AM233" s="17"/>
      <c r="AN233" s="17"/>
      <c r="AO233" s="17"/>
      <c r="AP233" s="17"/>
      <c r="AQ233" s="17"/>
      <c r="AS233" s="9"/>
      <c r="AT233" s="9"/>
      <c r="AU233" s="10"/>
      <c r="AV233" s="17"/>
      <c r="AW233" s="17"/>
      <c r="AX233" s="17"/>
      <c r="AY233" s="17"/>
      <c r="AZ233" s="17"/>
      <c r="BA233" s="17"/>
      <c r="BB233" s="17"/>
      <c r="BC233" s="17"/>
      <c r="BE233" s="17">
        <v>7.8039617486338794E-2</v>
      </c>
      <c r="BF233" s="9">
        <v>53.1</v>
      </c>
      <c r="BG233" s="9">
        <v>55.716448403703374</v>
      </c>
      <c r="BH233" s="9">
        <v>55.615179768154363</v>
      </c>
      <c r="BI233" s="9">
        <v>5.624735134827481</v>
      </c>
      <c r="BJ233" s="9">
        <f ca="1"/>
        <v>55.525727143132762</v>
      </c>
      <c r="BK233" s="9">
        <f ca="1"/>
        <v>55.655077839911343</v>
      </c>
      <c r="BL233" s="9">
        <v>48.553992780689228</v>
      </c>
      <c r="BM233" s="9">
        <f ca="1"/>
        <v>54.226540374636514</v>
      </c>
      <c r="BN233" s="9">
        <v>54.681932386843208</v>
      </c>
      <c r="BP233" s="9"/>
      <c r="BQ233" s="40"/>
      <c r="BR233" s="9"/>
      <c r="BS233" s="40"/>
      <c r="BU233" s="9"/>
      <c r="BV233" s="40"/>
      <c r="BW233" s="9"/>
      <c r="BX233" s="40"/>
      <c r="BZ233" s="9">
        <v>6.5846153846153852</v>
      </c>
      <c r="CA233" s="9">
        <v>1.4769230769230768</v>
      </c>
      <c r="CB233" s="40">
        <v>13158.82218315783</v>
      </c>
      <c r="CC233" s="9">
        <f ca="1"/>
        <v>3.1049999999999991</v>
      </c>
      <c r="CD233" s="9">
        <f ca="1"/>
        <v>1.5726923076923078</v>
      </c>
      <c r="CE233" s="40">
        <f ca="1"/>
        <v>10812.504900269108</v>
      </c>
    </row>
    <row r="234" spans="1:83" x14ac:dyDescent="0.25">
      <c r="A234" s="6">
        <v>70</v>
      </c>
      <c r="B234" s="7" t="b">
        <v>1</v>
      </c>
      <c r="U234" s="9"/>
      <c r="V234" s="9"/>
      <c r="W234" s="10"/>
      <c r="X234" s="17"/>
      <c r="Y234" s="17"/>
      <c r="Z234" s="17"/>
      <c r="AA234" s="17"/>
      <c r="AB234" s="17"/>
      <c r="AC234" s="17"/>
      <c r="AD234" s="17"/>
      <c r="AE234" s="17"/>
      <c r="AG234" s="9"/>
      <c r="AH234" s="9"/>
      <c r="AI234" s="10"/>
      <c r="AJ234" s="17"/>
      <c r="AK234" s="17"/>
      <c r="AL234" s="17"/>
      <c r="AM234" s="17"/>
      <c r="AN234" s="17"/>
      <c r="AO234" s="17"/>
      <c r="AP234" s="17"/>
      <c r="AQ234" s="17"/>
      <c r="AS234" s="9"/>
      <c r="AT234" s="9"/>
      <c r="AU234" s="10"/>
      <c r="AV234" s="17"/>
      <c r="AW234" s="17"/>
      <c r="AX234" s="17"/>
      <c r="AY234" s="17"/>
      <c r="AZ234" s="17"/>
      <c r="BA234" s="17"/>
      <c r="BB234" s="17"/>
      <c r="BC234" s="17"/>
      <c r="BE234" s="17">
        <v>7.8381147540983603E-2</v>
      </c>
      <c r="BF234" s="9">
        <v>53.1</v>
      </c>
      <c r="BG234" s="9">
        <v>55.738705634566969</v>
      </c>
      <c r="BH234" s="9">
        <v>55.634296913367265</v>
      </c>
      <c r="BI234" s="9">
        <v>5.6503834981049508</v>
      </c>
      <c r="BJ234" s="9">
        <f ca="1"/>
        <v>55.553559344279996</v>
      </c>
      <c r="BK234" s="9">
        <f ca="1"/>
        <v>55.675138217798946</v>
      </c>
      <c r="BL234" s="9">
        <v>48.580892687714503</v>
      </c>
      <c r="BM234" s="9">
        <f ca="1"/>
        <v>54.250511227539896</v>
      </c>
      <c r="BN234" s="9">
        <v>54.706180351232057</v>
      </c>
      <c r="BP234" s="9"/>
      <c r="BQ234" s="40"/>
      <c r="BR234" s="9"/>
      <c r="BS234" s="40"/>
      <c r="BU234" s="9"/>
      <c r="BV234" s="40"/>
      <c r="BW234" s="9"/>
      <c r="BX234" s="40"/>
      <c r="BZ234" s="9">
        <v>6.5846153846153852</v>
      </c>
      <c r="CA234" s="9">
        <v>2.7538461538461538</v>
      </c>
      <c r="CB234" s="40">
        <v>11246.357829054959</v>
      </c>
      <c r="CC234" s="9">
        <f ca="1"/>
        <v>3.1049999999999991</v>
      </c>
      <c r="CD234" s="9">
        <f ca="1"/>
        <v>1.6365384615384617</v>
      </c>
      <c r="CE234" s="40">
        <f ca="1"/>
        <v>10777.499281846098</v>
      </c>
    </row>
    <row r="235" spans="1:83" x14ac:dyDescent="0.25">
      <c r="A235" s="6">
        <v>70</v>
      </c>
      <c r="B235" s="7" t="b">
        <v>1</v>
      </c>
      <c r="U235" s="9"/>
      <c r="V235" s="9"/>
      <c r="W235" s="10"/>
      <c r="X235" s="17"/>
      <c r="Y235" s="17"/>
      <c r="Z235" s="17"/>
      <c r="AA235" s="17"/>
      <c r="AB235" s="17"/>
      <c r="AC235" s="17"/>
      <c r="AD235" s="17"/>
      <c r="AE235" s="17"/>
      <c r="AG235" s="9"/>
      <c r="AH235" s="9"/>
      <c r="AI235" s="10"/>
      <c r="AJ235" s="17"/>
      <c r="AK235" s="17"/>
      <c r="AL235" s="17"/>
      <c r="AM235" s="17"/>
      <c r="AN235" s="17"/>
      <c r="AO235" s="17"/>
      <c r="AP235" s="17"/>
      <c r="AQ235" s="17"/>
      <c r="AS235" s="9"/>
      <c r="AT235" s="9"/>
      <c r="AU235" s="10"/>
      <c r="AV235" s="17"/>
      <c r="AW235" s="17"/>
      <c r="AX235" s="17"/>
      <c r="AY235" s="17"/>
      <c r="AZ235" s="17"/>
      <c r="BA235" s="17"/>
      <c r="BB235" s="17"/>
      <c r="BC235" s="17"/>
      <c r="BE235" s="17">
        <v>7.8722677595628412E-2</v>
      </c>
      <c r="BF235" s="9">
        <v>53.1</v>
      </c>
      <c r="BG235" s="9">
        <v>55.760889452568264</v>
      </c>
      <c r="BH235" s="9">
        <v>55.653357541764613</v>
      </c>
      <c r="BI235" s="9">
        <v>5.6760413678182564</v>
      </c>
      <c r="BJ235" s="9">
        <f ca="1"/>
        <v>55.58128960426459</v>
      </c>
      <c r="BK235" s="9">
        <f ca="1"/>
        <v>55.695137312884157</v>
      </c>
      <c r="BL235" s="9">
        <v>48.60773405284057</v>
      </c>
      <c r="BM235" s="9">
        <f ca="1"/>
        <v>54.274415753178801</v>
      </c>
      <c r="BN235" s="9">
        <v>54.730360642822959</v>
      </c>
      <c r="BP235" s="9"/>
      <c r="BQ235" s="40"/>
      <c r="BR235" s="9"/>
      <c r="BS235" s="40"/>
      <c r="BU235" s="9"/>
      <c r="BV235" s="40"/>
      <c r="BW235" s="9"/>
      <c r="BX235" s="40"/>
      <c r="BZ235" s="9">
        <v>6.5846153846153852</v>
      </c>
      <c r="CA235" s="9">
        <v>4.0307692307692298</v>
      </c>
      <c r="CB235" s="40">
        <v>10995.550686344995</v>
      </c>
      <c r="CC235" s="9">
        <f ca="1"/>
        <v>3.1049999999999991</v>
      </c>
      <c r="CD235" s="9">
        <f ca="1"/>
        <v>1.7003846153846154</v>
      </c>
      <c r="CE235" s="40">
        <f ca="1"/>
        <v>10749.644134899196</v>
      </c>
    </row>
    <row r="236" spans="1:83" x14ac:dyDescent="0.25">
      <c r="A236" s="6">
        <v>69.8</v>
      </c>
      <c r="B236" s="7" t="b">
        <v>1</v>
      </c>
      <c r="U236" s="9"/>
      <c r="V236" s="9"/>
      <c r="W236" s="10"/>
      <c r="X236" s="17"/>
      <c r="Y236" s="17"/>
      <c r="Z236" s="17"/>
      <c r="AA236" s="17"/>
      <c r="AB236" s="17"/>
      <c r="AC236" s="17"/>
      <c r="AD236" s="17"/>
      <c r="AE236" s="17"/>
      <c r="AG236" s="9"/>
      <c r="AH236" s="9"/>
      <c r="AI236" s="10"/>
      <c r="AJ236" s="17"/>
      <c r="AK236" s="17"/>
      <c r="AL236" s="17"/>
      <c r="AM236" s="17"/>
      <c r="AN236" s="17"/>
      <c r="AO236" s="17"/>
      <c r="AP236" s="17"/>
      <c r="AQ236" s="17"/>
      <c r="AS236" s="9"/>
      <c r="AT236" s="9"/>
      <c r="AU236" s="10"/>
      <c r="AV236" s="17"/>
      <c r="AW236" s="17"/>
      <c r="AX236" s="17"/>
      <c r="AY236" s="17"/>
      <c r="AZ236" s="17"/>
      <c r="BA236" s="17"/>
      <c r="BB236" s="17"/>
      <c r="BC236" s="17"/>
      <c r="BE236" s="17">
        <v>7.9064207650273222E-2</v>
      </c>
      <c r="BF236" s="9">
        <v>53.1</v>
      </c>
      <c r="BG236" s="9">
        <v>55.783000459974744</v>
      </c>
      <c r="BH236" s="9">
        <v>55.672362108503584</v>
      </c>
      <c r="BI236" s="9">
        <v>5.7017087510170201</v>
      </c>
      <c r="BJ236" s="9">
        <f ca="1"/>
        <v>55.608918763644077</v>
      </c>
      <c r="BK236" s="9">
        <f ca="1"/>
        <v>55.715075620390799</v>
      </c>
      <c r="BL236" s="9">
        <v>48.634517256623745</v>
      </c>
      <c r="BM236" s="9">
        <f ca="1"/>
        <v>54.298254446739158</v>
      </c>
      <c r="BN236" s="9">
        <v>54.754473767524757</v>
      </c>
      <c r="BP236" s="9"/>
      <c r="BQ236" s="40"/>
      <c r="BR236" s="9"/>
      <c r="BS236" s="40"/>
      <c r="BU236" s="9"/>
      <c r="BV236" s="40"/>
      <c r="BW236" s="9"/>
      <c r="BX236" s="40"/>
      <c r="BZ236" s="9">
        <v>6.5846153846153852</v>
      </c>
      <c r="CA236" s="9">
        <v>5.3076923076923075</v>
      </c>
      <c r="CB236" s="40">
        <v>11645.139074975228</v>
      </c>
      <c r="CC236" s="9">
        <f ca="1"/>
        <v>3.1049999999999991</v>
      </c>
      <c r="CD236" s="9">
        <f ca="1"/>
        <v>1.7642307692307693</v>
      </c>
      <c r="CE236" s="40">
        <f ca="1"/>
        <v>10728.497363550605</v>
      </c>
    </row>
    <row r="237" spans="1:83" x14ac:dyDescent="0.25">
      <c r="A237" s="6">
        <v>68.900000000000006</v>
      </c>
      <c r="B237" s="7" t="b">
        <v>1</v>
      </c>
      <c r="U237" s="9"/>
      <c r="V237" s="9"/>
      <c r="W237" s="10"/>
      <c r="X237" s="17"/>
      <c r="Y237" s="17"/>
      <c r="Z237" s="17"/>
      <c r="AA237" s="17"/>
      <c r="AB237" s="17"/>
      <c r="AC237" s="17"/>
      <c r="AD237" s="17"/>
      <c r="AE237" s="17"/>
      <c r="AG237" s="9"/>
      <c r="AH237" s="9"/>
      <c r="AI237" s="10"/>
      <c r="AJ237" s="17"/>
      <c r="AK237" s="17"/>
      <c r="AL237" s="17"/>
      <c r="AM237" s="17"/>
      <c r="AN237" s="17"/>
      <c r="AO237" s="17"/>
      <c r="AP237" s="17"/>
      <c r="AQ237" s="17"/>
      <c r="AS237" s="9"/>
      <c r="AT237" s="9"/>
      <c r="AU237" s="10"/>
      <c r="AV237" s="17"/>
      <c r="AW237" s="17"/>
      <c r="AX237" s="17"/>
      <c r="AY237" s="17"/>
      <c r="AZ237" s="17"/>
      <c r="BA237" s="17"/>
      <c r="BB237" s="17"/>
      <c r="BC237" s="17"/>
      <c r="BE237" s="17">
        <v>7.9405737704918031E-2</v>
      </c>
      <c r="BF237" s="9">
        <v>53.2</v>
      </c>
      <c r="BG237" s="9">
        <v>55.805039251575664</v>
      </c>
      <c r="BH237" s="9">
        <v>55.691311063186575</v>
      </c>
      <c r="BI237" s="9">
        <v>5.7273856547587307</v>
      </c>
      <c r="BJ237" s="9">
        <f ca="1"/>
        <v>55.636447652499754</v>
      </c>
      <c r="BK237" s="9">
        <f ca="1"/>
        <v>55.734953629473736</v>
      </c>
      <c r="BL237" s="9">
        <v>48.661242675515027</v>
      </c>
      <c r="BM237" s="9">
        <f ca="1"/>
        <v>54.3220277976245</v>
      </c>
      <c r="BN237" s="9">
        <v>54.778520225331555</v>
      </c>
      <c r="BP237" s="9"/>
      <c r="BQ237" s="40"/>
      <c r="BR237" s="9"/>
      <c r="BS237" s="40"/>
      <c r="BU237" s="9"/>
      <c r="BV237" s="40"/>
      <c r="BW237" s="9"/>
      <c r="BX237" s="40"/>
      <c r="BZ237" s="9">
        <v>6.5846153846153852</v>
      </c>
      <c r="CA237" s="9">
        <v>6.5846153846153852</v>
      </c>
      <c r="CB237" s="40">
        <v>12876.307153517655</v>
      </c>
      <c r="CC237" s="9">
        <f ca="1"/>
        <v>3.1049999999999991</v>
      </c>
      <c r="CD237" s="9">
        <f ca="1"/>
        <v>1.8280769230769232</v>
      </c>
      <c r="CE237" s="40">
        <f ca="1"/>
        <v>10713.659104952349</v>
      </c>
    </row>
    <row r="238" spans="1:83" x14ac:dyDescent="0.25">
      <c r="A238" s="6">
        <v>68.099999999999994</v>
      </c>
      <c r="B238" s="7" t="b">
        <v>1</v>
      </c>
      <c r="U238" s="9"/>
      <c r="V238" s="9"/>
      <c r="W238" s="10"/>
      <c r="X238" s="17"/>
      <c r="Y238" s="17"/>
      <c r="Z238" s="17"/>
      <c r="AA238" s="17"/>
      <c r="AB238" s="17"/>
      <c r="AC238" s="17"/>
      <c r="AD238" s="17"/>
      <c r="AE238" s="17"/>
      <c r="AG238" s="9"/>
      <c r="AH238" s="9"/>
      <c r="AI238" s="10"/>
      <c r="AJ238" s="17"/>
      <c r="AK238" s="17"/>
      <c r="AL238" s="17"/>
      <c r="AM238" s="17"/>
      <c r="AN238" s="17"/>
      <c r="AO238" s="17"/>
      <c r="AP238" s="17"/>
      <c r="AQ238" s="17"/>
      <c r="AS238" s="9"/>
      <c r="AT238" s="9"/>
      <c r="AU238" s="10"/>
      <c r="AV238" s="17"/>
      <c r="AW238" s="17"/>
      <c r="AX238" s="17"/>
      <c r="AY238" s="17"/>
      <c r="AZ238" s="17"/>
      <c r="BA238" s="17"/>
      <c r="BB238" s="17"/>
      <c r="BC238" s="17"/>
      <c r="BE238" s="17">
        <v>7.974726775956284E-2</v>
      </c>
      <c r="BF238" s="9">
        <v>53.2</v>
      </c>
      <c r="BG238" s="9">
        <v>55.827006414807109</v>
      </c>
      <c r="BH238" s="9">
        <v>55.710204849952653</v>
      </c>
      <c r="BI238" s="9">
        <v>5.7530720861087365</v>
      </c>
      <c r="BJ238" s="9">
        <f ca="1"/>
        <v>55.66387709061172</v>
      </c>
      <c r="BK238" s="9">
        <f ca="1"/>
        <v>55.754771823319217</v>
      </c>
      <c r="BL238" s="9">
        <v>48.687910681921906</v>
      </c>
      <c r="BM238" s="9">
        <f ca="1"/>
        <v>54.345736289548114</v>
      </c>
      <c r="BN238" s="9">
        <v>54.802500510416998</v>
      </c>
      <c r="BP238" s="9"/>
      <c r="BQ238" s="40"/>
      <c r="BR238" s="9"/>
      <c r="BS238" s="40"/>
      <c r="BU238" s="9"/>
      <c r="BV238" s="40"/>
      <c r="BW238" s="9"/>
      <c r="BX238" s="40"/>
      <c r="BZ238" s="9">
        <v>6.5846153846153852</v>
      </c>
      <c r="CA238" s="9">
        <v>7.8615384615384603</v>
      </c>
      <c r="CB238" s="40">
        <v>14518.866308056871</v>
      </c>
      <c r="CC238" s="9">
        <f ca="1"/>
        <v>3.1049999999999991</v>
      </c>
      <c r="CD238" s="9">
        <f ca="1"/>
        <v>1.891923076923077</v>
      </c>
      <c r="CE238" s="40">
        <f ca="1"/>
        <v>10704.766310030824</v>
      </c>
    </row>
    <row r="239" spans="1:83" x14ac:dyDescent="0.25">
      <c r="A239" s="6">
        <v>68.2</v>
      </c>
      <c r="B239" s="7" t="b">
        <v>1</v>
      </c>
      <c r="U239" s="9"/>
      <c r="V239" s="9"/>
      <c r="W239" s="10"/>
      <c r="X239" s="17"/>
      <c r="Y239" s="17"/>
      <c r="Z239" s="17"/>
      <c r="AA239" s="17"/>
      <c r="AB239" s="17"/>
      <c r="AC239" s="17"/>
      <c r="AD239" s="17"/>
      <c r="AE239" s="17"/>
      <c r="AG239" s="9"/>
      <c r="AH239" s="9"/>
      <c r="AI239" s="10"/>
      <c r="AJ239" s="17"/>
      <c r="AK239" s="17"/>
      <c r="AL239" s="17"/>
      <c r="AM239" s="17"/>
      <c r="AN239" s="17"/>
      <c r="AO239" s="17"/>
      <c r="AP239" s="17"/>
      <c r="AQ239" s="17"/>
      <c r="AS239" s="9"/>
      <c r="AT239" s="9"/>
      <c r="AU239" s="10"/>
      <c r="AV239" s="17"/>
      <c r="AW239" s="17"/>
      <c r="AX239" s="17"/>
      <c r="AY239" s="17"/>
      <c r="AZ239" s="17"/>
      <c r="BA239" s="17"/>
      <c r="BB239" s="17"/>
      <c r="BC239" s="17"/>
      <c r="BE239" s="17">
        <v>8.0088797814207649E-2</v>
      </c>
      <c r="BF239" s="9">
        <v>53.2</v>
      </c>
      <c r="BG239" s="9">
        <v>55.848902529874032</v>
      </c>
      <c r="BH239" s="9">
        <v>55.729043907567394</v>
      </c>
      <c r="BI239" s="9">
        <v>5.7787680521402258</v>
      </c>
      <c r="BJ239" s="9">
        <f ca="1"/>
        <v>55.691207887630142</v>
      </c>
      <c r="BK239" s="9">
        <f ca="1"/>
        <v>55.774530679243185</v>
      </c>
      <c r="BL239" s="9">
        <v>48.714521644268849</v>
      </c>
      <c r="BM239" s="9">
        <f ca="1"/>
        <v>54.369380400623356</v>
      </c>
      <c r="BN239" s="9">
        <v>54.826415111226794</v>
      </c>
      <c r="BP239" s="9"/>
      <c r="BQ239" s="40"/>
      <c r="BR239" s="9"/>
      <c r="BS239" s="40"/>
      <c r="BU239" s="9"/>
      <c r="BV239" s="40"/>
      <c r="BW239" s="9"/>
      <c r="BX239" s="40"/>
      <c r="BZ239" s="9">
        <v>6.5846153846153852</v>
      </c>
      <c r="CA239" s="9">
        <v>9.1384615384615362</v>
      </c>
      <c r="CB239" s="40">
        <v>16469.565699597191</v>
      </c>
      <c r="CC239" s="9">
        <f ca="1"/>
        <v>3.1049999999999991</v>
      </c>
      <c r="CD239" s="9">
        <f ca="1"/>
        <v>1.9557692307692309</v>
      </c>
      <c r="CE239" s="40">
        <f ca="1"/>
        <v>10701.488186874185</v>
      </c>
    </row>
    <row r="240" spans="1:83" x14ac:dyDescent="0.25">
      <c r="A240" s="6">
        <v>67.7</v>
      </c>
      <c r="B240" s="7" t="b">
        <v>1</v>
      </c>
      <c r="U240" s="9"/>
      <c r="V240" s="9"/>
      <c r="W240" s="10"/>
      <c r="X240" s="17"/>
      <c r="Y240" s="17"/>
      <c r="Z240" s="17"/>
      <c r="AA240" s="17"/>
      <c r="AB240" s="17"/>
      <c r="AC240" s="17"/>
      <c r="AD240" s="17"/>
      <c r="AE240" s="17"/>
      <c r="AG240" s="9"/>
      <c r="AH240" s="9"/>
      <c r="AI240" s="10"/>
      <c r="AJ240" s="17"/>
      <c r="AK240" s="17"/>
      <c r="AL240" s="17"/>
      <c r="AM240" s="17"/>
      <c r="AN240" s="17"/>
      <c r="AO240" s="17"/>
      <c r="AP240" s="17"/>
      <c r="AQ240" s="17"/>
      <c r="AS240" s="9"/>
      <c r="AT240" s="9"/>
      <c r="AU240" s="10"/>
      <c r="AV240" s="17"/>
      <c r="AW240" s="17"/>
      <c r="AX240" s="17"/>
      <c r="AY240" s="17"/>
      <c r="AZ240" s="17"/>
      <c r="BA240" s="17"/>
      <c r="BB240" s="17"/>
      <c r="BC240" s="17"/>
      <c r="BE240" s="17">
        <v>8.0430327868852458E-2</v>
      </c>
      <c r="BF240" s="9">
        <v>53.2</v>
      </c>
      <c r="BG240" s="9">
        <v>55.870728169870162</v>
      </c>
      <c r="BH240" s="9">
        <v>55.747828669510731</v>
      </c>
      <c r="BI240" s="9">
        <v>5.8044735599343023</v>
      </c>
      <c r="BJ240" s="9">
        <f ca="1"/>
        <v>55.718440843243108</v>
      </c>
      <c r="BK240" s="9">
        <f ca="1"/>
        <v>55.794230668787563</v>
      </c>
      <c r="BL240" s="9">
        <v>48.74107592705672</v>
      </c>
      <c r="BM240" s="9">
        <f ca="1"/>
        <v>54.39296060345211</v>
      </c>
      <c r="BN240" s="9">
        <v>54.850264510569225</v>
      </c>
      <c r="BP240" s="9"/>
      <c r="BQ240" s="40"/>
      <c r="BR240" s="9"/>
      <c r="BS240" s="40"/>
      <c r="BU240" s="9"/>
      <c r="BV240" s="40"/>
      <c r="BW240" s="9"/>
      <c r="BX240" s="40"/>
      <c r="BZ240" s="9">
        <v>6.5846153846153852</v>
      </c>
      <c r="CA240" s="9">
        <v>10.415384615384614</v>
      </c>
      <c r="CB240" s="40">
        <v>18660.464055680706</v>
      </c>
      <c r="CC240" s="9">
        <f ca="1"/>
        <v>3.1049999999999991</v>
      </c>
      <c r="CD240" s="9">
        <f ca="1"/>
        <v>2.0196153846153848</v>
      </c>
      <c r="CE240" s="40">
        <f ca="1"/>
        <v>10703.522344715904</v>
      </c>
    </row>
    <row r="241" spans="1:83" x14ac:dyDescent="0.25">
      <c r="A241" s="6">
        <v>67.2</v>
      </c>
      <c r="B241" s="7" t="b">
        <v>1</v>
      </c>
      <c r="U241" s="9"/>
      <c r="V241" s="9"/>
      <c r="W241" s="10"/>
      <c r="X241" s="17"/>
      <c r="Y241" s="17"/>
      <c r="Z241" s="17"/>
      <c r="AA241" s="17"/>
      <c r="AB241" s="17"/>
      <c r="AC241" s="17"/>
      <c r="AD241" s="17"/>
      <c r="AE241" s="17"/>
      <c r="AG241" s="9"/>
      <c r="AH241" s="9"/>
      <c r="AI241" s="10"/>
      <c r="AJ241" s="17"/>
      <c r="AK241" s="17"/>
      <c r="AL241" s="17"/>
      <c r="AM241" s="17"/>
      <c r="AN241" s="17"/>
      <c r="AO241" s="17"/>
      <c r="AP241" s="17"/>
      <c r="AQ241" s="17"/>
      <c r="AS241" s="9"/>
      <c r="AT241" s="9"/>
      <c r="AU241" s="10"/>
      <c r="AV241" s="17"/>
      <c r="AW241" s="17"/>
      <c r="AX241" s="17"/>
      <c r="AY241" s="17"/>
      <c r="AZ241" s="17"/>
      <c r="BA241" s="17"/>
      <c r="BB241" s="17"/>
      <c r="BC241" s="17"/>
      <c r="BE241" s="17">
        <v>8.0771857923497267E-2</v>
      </c>
      <c r="BF241" s="9">
        <v>53.2</v>
      </c>
      <c r="BG241" s="9">
        <v>55.892483900894973</v>
      </c>
      <c r="BH241" s="9">
        <v>55.76655956406298</v>
      </c>
      <c r="BI241" s="9">
        <v>5.8301886165799237</v>
      </c>
      <c r="BJ241" s="9">
        <f ca="1"/>
        <v>55.745576747340934</v>
      </c>
      <c r="BK241" s="9">
        <f ca="1"/>
        <v>55.813872257814552</v>
      </c>
      <c r="BL241" s="9">
        <v>48.767573890921007</v>
      </c>
      <c r="BM241" s="9">
        <f ca="1"/>
        <v>54.416477365211577</v>
      </c>
      <c r="BN241" s="9">
        <v>54.874049185704024</v>
      </c>
      <c r="BP241" s="9"/>
      <c r="BQ241" s="40"/>
      <c r="BR241" s="9"/>
      <c r="BS241" s="40"/>
      <c r="BU241" s="9"/>
      <c r="BV241" s="40"/>
      <c r="BW241" s="9"/>
      <c r="BX241" s="40"/>
      <c r="BZ241" s="9">
        <v>6.5846153846153852</v>
      </c>
      <c r="CA241" s="9">
        <v>11.692307692307692</v>
      </c>
      <c r="CB241" s="40">
        <v>21044.23690068689</v>
      </c>
      <c r="CC241" s="9">
        <f ca="1"/>
        <v>3.1049999999999991</v>
      </c>
      <c r="CD241" s="9">
        <f ca="1"/>
        <v>2.0834615384615387</v>
      </c>
      <c r="CE241" s="40">
        <f ca="1"/>
        <v>10710.591511212315</v>
      </c>
    </row>
    <row r="242" spans="1:83" x14ac:dyDescent="0.25">
      <c r="A242" s="6">
        <v>67.7</v>
      </c>
      <c r="B242" s="7" t="b">
        <v>1</v>
      </c>
      <c r="U242" s="9"/>
      <c r="V242" s="9"/>
      <c r="W242" s="10"/>
      <c r="X242" s="17"/>
      <c r="Y242" s="17"/>
      <c r="Z242" s="17"/>
      <c r="AA242" s="17"/>
      <c r="AB242" s="17"/>
      <c r="AC242" s="17"/>
      <c r="AD242" s="17"/>
      <c r="AE242" s="17"/>
      <c r="AG242" s="9"/>
      <c r="AH242" s="9"/>
      <c r="AI242" s="10"/>
      <c r="AJ242" s="17"/>
      <c r="AK242" s="17"/>
      <c r="AL242" s="17"/>
      <c r="AM242" s="17"/>
      <c r="AN242" s="17"/>
      <c r="AO242" s="17"/>
      <c r="AP242" s="17"/>
      <c r="AQ242" s="17"/>
      <c r="AS242" s="9"/>
      <c r="AT242" s="9"/>
      <c r="AU242" s="10"/>
      <c r="AV242" s="17"/>
      <c r="AW242" s="17"/>
      <c r="AX242" s="17"/>
      <c r="AY242" s="17"/>
      <c r="AZ242" s="17"/>
      <c r="BA242" s="17"/>
      <c r="BB242" s="17"/>
      <c r="BC242" s="17"/>
      <c r="BE242" s="17">
        <v>8.1113387978142076E-2</v>
      </c>
      <c r="BF242" s="9">
        <v>53.3</v>
      </c>
      <c r="BG242" s="9">
        <v>55.914170282168634</v>
      </c>
      <c r="BH242" s="9">
        <v>55.785237014389274</v>
      </c>
      <c r="BI242" s="9">
        <v>5.8559132291739804</v>
      </c>
      <c r="BJ242" s="9">
        <f ca="1"/>
        <v>55.77261638017707</v>
      </c>
      <c r="BK242" s="9">
        <f ca="1"/>
        <v>55.833455906598957</v>
      </c>
      <c r="BL242" s="9">
        <v>48.794015892688989</v>
      </c>
      <c r="BM242" s="9">
        <f ca="1"/>
        <v>54.439931147739202</v>
      </c>
      <c r="BN242" s="9">
        <v>54.897769608429321</v>
      </c>
      <c r="BP242" s="9"/>
      <c r="BQ242" s="40"/>
      <c r="BR242" s="9"/>
      <c r="BS242" s="40"/>
      <c r="BU242" s="9"/>
      <c r="BV242" s="40"/>
      <c r="BW242" s="9"/>
      <c r="BX242" s="40"/>
      <c r="BZ242" s="9">
        <v>6.5846153846153852</v>
      </c>
      <c r="CA242" s="9">
        <v>12.969230769230769</v>
      </c>
      <c r="CB242" s="40">
        <v>23586.492106168065</v>
      </c>
      <c r="CC242" s="9">
        <f ca="1"/>
        <v>3.1049999999999991</v>
      </c>
      <c r="CD242" s="9">
        <f ca="1"/>
        <v>2.1473076923076926</v>
      </c>
      <c r="CE242" s="40">
        <f ca="1"/>
        <v>10722.440722150521</v>
      </c>
    </row>
    <row r="243" spans="1:83" x14ac:dyDescent="0.25">
      <c r="A243" s="6">
        <v>68</v>
      </c>
      <c r="B243" s="7" t="b">
        <v>1</v>
      </c>
      <c r="U243" s="9"/>
      <c r="V243" s="9"/>
      <c r="W243" s="10"/>
      <c r="X243" s="17"/>
      <c r="Y243" s="17"/>
      <c r="Z243" s="17"/>
      <c r="AA243" s="17"/>
      <c r="AB243" s="17"/>
      <c r="AC243" s="17"/>
      <c r="AD243" s="17"/>
      <c r="AE243" s="17"/>
      <c r="AG243" s="9"/>
      <c r="AH243" s="9"/>
      <c r="AI243" s="10"/>
      <c r="AJ243" s="17"/>
      <c r="AK243" s="17"/>
      <c r="AL243" s="17"/>
      <c r="AM243" s="17"/>
      <c r="AN243" s="17"/>
      <c r="AO243" s="17"/>
      <c r="AP243" s="17"/>
      <c r="AQ243" s="17"/>
      <c r="AS243" s="9"/>
      <c r="AT243" s="9"/>
      <c r="AU243" s="10"/>
      <c r="AV243" s="17"/>
      <c r="AW243" s="17"/>
      <c r="AX243" s="17"/>
      <c r="AY243" s="17"/>
      <c r="AZ243" s="17"/>
      <c r="BA243" s="17"/>
      <c r="BB243" s="17"/>
      <c r="BC243" s="17"/>
      <c r="BE243" s="17">
        <v>8.1454918032786885E-2</v>
      </c>
      <c r="BF243" s="9">
        <v>53.3</v>
      </c>
      <c r="BG243" s="9">
        <v>55.935787866144423</v>
      </c>
      <c r="BH243" s="9">
        <v>55.803861438622107</v>
      </c>
      <c r="BI243" s="9">
        <v>5.8816474048212743</v>
      </c>
      <c r="BJ243" s="9">
        <f ca="1"/>
        <v>55.799560512525744</v>
      </c>
      <c r="BK243" s="9">
        <f ca="1"/>
        <v>55.852982069918717</v>
      </c>
      <c r="BL243" s="9">
        <v>48.82040228543579</v>
      </c>
      <c r="BM243" s="9">
        <f ca="1"/>
        <v>54.463322407616047</v>
      </c>
      <c r="BN243" s="9">
        <v>54.921426245166948</v>
      </c>
      <c r="BP243" s="9"/>
      <c r="BQ243" s="40"/>
      <c r="BR243" s="9"/>
      <c r="BS243" s="40"/>
      <c r="BU243" s="9"/>
      <c r="BV243" s="40"/>
      <c r="BW243" s="9"/>
      <c r="BX243" s="40"/>
      <c r="BZ243" s="9">
        <v>6.5846153846153852</v>
      </c>
      <c r="CA243" s="9">
        <v>14.246153846153844</v>
      </c>
      <c r="CB243" s="40">
        <v>26261.397115740605</v>
      </c>
      <c r="CC243" s="9">
        <f ca="1"/>
        <v>3.1049999999999991</v>
      </c>
      <c r="CD243" s="9">
        <f ca="1"/>
        <v>2.211153846153846</v>
      </c>
      <c r="CE243" s="40">
        <f ca="1"/>
        <v>10738.834903030927</v>
      </c>
    </row>
    <row r="244" spans="1:83" x14ac:dyDescent="0.25">
      <c r="A244" s="6">
        <v>81.099999999999994</v>
      </c>
      <c r="B244" s="7" t="b">
        <v>1</v>
      </c>
      <c r="U244" s="9"/>
      <c r="V244" s="9"/>
      <c r="W244" s="10"/>
      <c r="X244" s="17"/>
      <c r="Y244" s="17"/>
      <c r="Z244" s="17"/>
      <c r="AA244" s="17"/>
      <c r="AB244" s="17"/>
      <c r="AC244" s="17"/>
      <c r="AD244" s="17"/>
      <c r="AE244" s="17"/>
      <c r="AG244" s="9"/>
      <c r="AH244" s="9"/>
      <c r="AI244" s="10"/>
      <c r="AJ244" s="17"/>
      <c r="AK244" s="17"/>
      <c r="AL244" s="17"/>
      <c r="AM244" s="17"/>
      <c r="AN244" s="17"/>
      <c r="AO244" s="17"/>
      <c r="AP244" s="17"/>
      <c r="AQ244" s="17"/>
      <c r="AS244" s="9"/>
      <c r="AT244" s="9"/>
      <c r="AU244" s="10"/>
      <c r="AV244" s="17"/>
      <c r="AW244" s="17"/>
      <c r="AX244" s="17"/>
      <c r="AY244" s="17"/>
      <c r="AZ244" s="17"/>
      <c r="BA244" s="17"/>
      <c r="BB244" s="17"/>
      <c r="BC244" s="17"/>
      <c r="BE244" s="17">
        <v>8.1796448087431695E-2</v>
      </c>
      <c r="BF244" s="9">
        <v>53.3</v>
      </c>
      <c r="BG244" s="9">
        <v>55.957337198618823</v>
      </c>
      <c r="BH244" s="9">
        <v>55.822433249942229</v>
      </c>
      <c r="BI244" s="9">
        <v>5.9073911506345098</v>
      </c>
      <c r="BJ244" s="9">
        <f ca="1"/>
        <v>55.826409905836286</v>
      </c>
      <c r="BK244" s="9">
        <f ca="1"/>
        <v>55.872451197143455</v>
      </c>
      <c r="BL244" s="9">
        <v>48.84673341853938</v>
      </c>
      <c r="BM244" s="9">
        <f ca="1"/>
        <v>54.486651596248436</v>
      </c>
      <c r="BN244" s="9">
        <v>54.945019557046052</v>
      </c>
      <c r="BP244" s="9"/>
      <c r="BQ244" s="40"/>
      <c r="BR244" s="9"/>
      <c r="BS244" s="40"/>
      <c r="BU244" s="9"/>
      <c r="BV244" s="40"/>
      <c r="BW244" s="9"/>
      <c r="BX244" s="40"/>
      <c r="BZ244" s="9">
        <v>6.5846153846153852</v>
      </c>
      <c r="CA244" s="9">
        <v>15.523076923076919</v>
      </c>
      <c r="CB244" s="40">
        <v>29049.027343799706</v>
      </c>
      <c r="CC244" s="9">
        <f ca="1"/>
        <v>3.1049999999999991</v>
      </c>
      <c r="CD244" s="9">
        <f ca="1"/>
        <v>2.2750000000000004</v>
      </c>
      <c r="CE244" s="40">
        <f ca="1"/>
        <v>10759.556777706995</v>
      </c>
    </row>
    <row r="245" spans="1:83" x14ac:dyDescent="0.25">
      <c r="A245" s="6">
        <v>89</v>
      </c>
      <c r="B245" s="7" t="b">
        <v>1</v>
      </c>
      <c r="U245" s="9"/>
      <c r="V245" s="9"/>
      <c r="W245" s="10"/>
      <c r="X245" s="17"/>
      <c r="Y245" s="17"/>
      <c r="Z245" s="17"/>
      <c r="AA245" s="17"/>
      <c r="AB245" s="17"/>
      <c r="AC245" s="17"/>
      <c r="AD245" s="17"/>
      <c r="AE245" s="17"/>
      <c r="AG245" s="9"/>
      <c r="AH245" s="9"/>
      <c r="AI245" s="10"/>
      <c r="AJ245" s="17"/>
      <c r="AK245" s="17"/>
      <c r="AL245" s="17"/>
      <c r="AM245" s="17"/>
      <c r="AN245" s="17"/>
      <c r="AO245" s="17"/>
      <c r="AP245" s="17"/>
      <c r="AQ245" s="17"/>
      <c r="AS245" s="9"/>
      <c r="AT245" s="9"/>
      <c r="AU245" s="10"/>
      <c r="AV245" s="17"/>
      <c r="AW245" s="17"/>
      <c r="AX245" s="17"/>
      <c r="AY245" s="17"/>
      <c r="AZ245" s="17"/>
      <c r="BA245" s="17"/>
      <c r="BB245" s="17"/>
      <c r="BC245" s="17"/>
      <c r="BE245" s="17">
        <v>8.2137978142076504E-2</v>
      </c>
      <c r="BF245" s="9">
        <v>53.3</v>
      </c>
      <c r="BG245" s="9">
        <v>55.978818818839386</v>
      </c>
      <c r="BH245" s="9">
        <v>55.84095285665785</v>
      </c>
      <c r="BI245" s="9">
        <v>5.9331444737343553</v>
      </c>
      <c r="BJ245" s="9">
        <f ca="1"/>
        <v>55.853165312384441</v>
      </c>
      <c r="BK245" s="9">
        <f ca="1"/>
        <v>55.891863732321397</v>
      </c>
      <c r="BL245" s="9">
        <v>48.873009637734555</v>
      </c>
      <c r="BM245" s="9">
        <f ca="1"/>
        <v>54.509919159948026</v>
      </c>
      <c r="BN245" s="9">
        <v>54.968549999985058</v>
      </c>
      <c r="BP245" s="9"/>
      <c r="BQ245" s="40"/>
      <c r="BR245" s="9"/>
      <c r="BS245" s="40"/>
      <c r="BU245" s="9"/>
      <c r="BV245" s="40"/>
      <c r="BW245" s="9"/>
      <c r="BX245" s="40"/>
      <c r="BZ245" s="9">
        <v>6.5846153846153852</v>
      </c>
      <c r="CA245" s="9">
        <v>16.799999999999997</v>
      </c>
      <c r="CB245" s="40">
        <v>31933.676068810608</v>
      </c>
      <c r="CC245" s="9">
        <f ca="1"/>
        <v>3.1049999999999991</v>
      </c>
      <c r="CD245" s="9">
        <f ca="1"/>
        <v>2.3388461538461538</v>
      </c>
      <c r="CE245" s="40">
        <f ca="1"/>
        <v>10784.405051562249</v>
      </c>
    </row>
    <row r="246" spans="1:83" x14ac:dyDescent="0.25">
      <c r="A246" s="6">
        <v>87</v>
      </c>
      <c r="B246" s="7" t="b">
        <v>1</v>
      </c>
      <c r="U246" s="9"/>
      <c r="V246" s="9"/>
      <c r="W246" s="10"/>
      <c r="X246" s="17"/>
      <c r="Y246" s="17"/>
      <c r="Z246" s="17"/>
      <c r="AA246" s="17"/>
      <c r="AB246" s="17"/>
      <c r="AC246" s="17"/>
      <c r="AD246" s="17"/>
      <c r="AE246" s="17"/>
      <c r="AG246" s="9"/>
      <c r="AH246" s="9"/>
      <c r="AI246" s="10"/>
      <c r="AJ246" s="17"/>
      <c r="AK246" s="17"/>
      <c r="AL246" s="17"/>
      <c r="AM246" s="17"/>
      <c r="AN246" s="17"/>
      <c r="AO246" s="17"/>
      <c r="AP246" s="17"/>
      <c r="AQ246" s="17"/>
      <c r="AS246" s="9"/>
      <c r="AT246" s="9"/>
      <c r="AU246" s="10"/>
      <c r="AV246" s="17"/>
      <c r="AW246" s="17"/>
      <c r="AX246" s="17"/>
      <c r="AY246" s="17"/>
      <c r="AZ246" s="17"/>
      <c r="BA246" s="17"/>
      <c r="BB246" s="17"/>
      <c r="BC246" s="17"/>
      <c r="BE246" s="17">
        <v>8.2479508196721313E-2</v>
      </c>
      <c r="BF246" s="9">
        <v>53.4</v>
      </c>
      <c r="BG246" s="9">
        <v>56.000233259610425</v>
      </c>
      <c r="BH246" s="9">
        <v>55.859420662282595</v>
      </c>
      <c r="BI246" s="9">
        <v>5.9589073812494284</v>
      </c>
      <c r="BJ246" s="9">
        <f ca="1"/>
        <v>55.879827475420484</v>
      </c>
      <c r="BK246" s="9">
        <f ca="1"/>
        <v>55.911220114264431</v>
      </c>
      <c r="BL246" s="9">
        <v>48.899231285165889</v>
      </c>
      <c r="BM246" s="9">
        <f ca="1"/>
        <v>54.533125540010325</v>
      </c>
      <c r="BN246" s="9">
        <v>54.992018024772015</v>
      </c>
      <c r="BP246" s="9"/>
      <c r="BQ246" s="40"/>
      <c r="BR246" s="9"/>
      <c r="BS246" s="40"/>
      <c r="BU246" s="9"/>
      <c r="BV246" s="40"/>
      <c r="BW246" s="9"/>
      <c r="BX246" s="40"/>
      <c r="BZ246" s="9">
        <v>6.5846153846153852</v>
      </c>
      <c r="CA246" s="9">
        <v>18.076923076923073</v>
      </c>
      <c r="CB246" s="40">
        <v>34902.732879044881</v>
      </c>
      <c r="CC246" s="9">
        <f ca="1"/>
        <v>3.1049999999999991</v>
      </c>
      <c r="CD246" s="9">
        <f ca="1"/>
        <v>2.4026923076923077</v>
      </c>
      <c r="CE246" s="40">
        <f ca="1"/>
        <v>10813.192826388928</v>
      </c>
    </row>
    <row r="247" spans="1:83" x14ac:dyDescent="0.25">
      <c r="A247" s="6">
        <v>83</v>
      </c>
      <c r="B247" s="7" t="b">
        <v>1</v>
      </c>
      <c r="U247" s="9"/>
      <c r="V247" s="9"/>
      <c r="W247" s="10"/>
      <c r="X247" s="17"/>
      <c r="Y247" s="17"/>
      <c r="Z247" s="17"/>
      <c r="AA247" s="17"/>
      <c r="AB247" s="17"/>
      <c r="AC247" s="17"/>
      <c r="AD247" s="17"/>
      <c r="AE247" s="17"/>
      <c r="AG247" s="9"/>
      <c r="AH247" s="9"/>
      <c r="AI247" s="10"/>
      <c r="AJ247" s="17"/>
      <c r="AK247" s="17"/>
      <c r="AL247" s="17"/>
      <c r="AM247" s="17"/>
      <c r="AN247" s="17"/>
      <c r="AO247" s="17"/>
      <c r="AP247" s="17"/>
      <c r="AQ247" s="17"/>
      <c r="AS247" s="9"/>
      <c r="AT247" s="9"/>
      <c r="AU247" s="10"/>
      <c r="AV247" s="17"/>
      <c r="AW247" s="17"/>
      <c r="AX247" s="17"/>
      <c r="AY247" s="17"/>
      <c r="AZ247" s="17"/>
      <c r="BA247" s="17"/>
      <c r="BB247" s="17"/>
      <c r="BC247" s="17"/>
      <c r="BE247" s="17">
        <v>8.2821038251366122E-2</v>
      </c>
      <c r="BF247" s="9">
        <v>53.4</v>
      </c>
      <c r="BG247" s="9">
        <v>56.021581047396623</v>
      </c>
      <c r="BH247" s="9">
        <v>55.877837065611317</v>
      </c>
      <c r="BI247" s="9">
        <v>5.9846798803162837</v>
      </c>
      <c r="BJ247" s="9">
        <f ca="1"/>
        <v>55.906397129314378</v>
      </c>
      <c r="BK247" s="9">
        <f ca="1"/>
        <v>55.930520776631496</v>
      </c>
      <c r="BL247" s="9">
        <v>48.925398699439739</v>
      </c>
      <c r="BM247" s="9">
        <f ca="1"/>
        <v>54.556271172791632</v>
      </c>
      <c r="BN247" s="9">
        <v>55.015424077143408</v>
      </c>
      <c r="BP247" s="9"/>
      <c r="BQ247" s="40"/>
      <c r="BR247" s="9"/>
      <c r="BS247" s="40"/>
      <c r="BU247" s="9"/>
      <c r="BV247" s="40"/>
      <c r="BW247" s="9"/>
      <c r="BX247" s="40"/>
      <c r="BZ247" s="9">
        <v>6.5846153846153852</v>
      </c>
      <c r="CA247" s="9">
        <v>19.353846153846153</v>
      </c>
      <c r="CB247" s="40">
        <v>37945.914188887677</v>
      </c>
      <c r="CC247" s="9">
        <f ca="1"/>
        <v>3.1049999999999991</v>
      </c>
      <c r="CD247" s="9">
        <f ca="1"/>
        <v>2.4665384615384616</v>
      </c>
      <c r="CE247" s="40">
        <f ca="1"/>
        <v>10845.746211814869</v>
      </c>
    </row>
    <row r="248" spans="1:83" x14ac:dyDescent="0.25">
      <c r="A248" s="6">
        <v>83</v>
      </c>
      <c r="B248" s="7" t="b">
        <v>1</v>
      </c>
      <c r="U248" s="9"/>
      <c r="V248" s="9"/>
      <c r="W248" s="10"/>
      <c r="X248" s="17"/>
      <c r="Y248" s="17"/>
      <c r="Z248" s="17"/>
      <c r="AA248" s="17"/>
      <c r="AB248" s="17"/>
      <c r="AC248" s="17"/>
      <c r="AD248" s="17"/>
      <c r="AE248" s="17"/>
      <c r="AG248" s="9"/>
      <c r="AH248" s="9"/>
      <c r="AI248" s="10"/>
      <c r="AJ248" s="17"/>
      <c r="AK248" s="17"/>
      <c r="AL248" s="17"/>
      <c r="AM248" s="17"/>
      <c r="AN248" s="17"/>
      <c r="AO248" s="17"/>
      <c r="AP248" s="17"/>
      <c r="AQ248" s="17"/>
      <c r="AS248" s="9"/>
      <c r="AT248" s="9"/>
      <c r="AU248" s="10"/>
      <c r="AV248" s="17"/>
      <c r="AW248" s="17"/>
      <c r="AX248" s="17"/>
      <c r="AY248" s="17"/>
      <c r="AZ248" s="17"/>
      <c r="BA248" s="17"/>
      <c r="BB248" s="17"/>
      <c r="BC248" s="17"/>
      <c r="BE248" s="17">
        <v>8.3162568306010931E-2</v>
      </c>
      <c r="BF248" s="9">
        <v>53.5</v>
      </c>
      <c r="BG248" s="9">
        <v>56.042862702424515</v>
      </c>
      <c r="BH248" s="9">
        <v>55.896202460795124</v>
      </c>
      <c r="BI248" s="9">
        <v>6.0104619780794755</v>
      </c>
      <c r="BJ248" s="9">
        <f ca="1"/>
        <v>55.932874999698122</v>
      </c>
      <c r="BK248" s="9">
        <f ca="1"/>
        <v>55.949766148010241</v>
      </c>
      <c r="BL248" s="9">
        <v>48.951512215675237</v>
      </c>
      <c r="BM248" s="9">
        <f ca="1"/>
        <v>54.579356489784544</v>
      </c>
      <c r="BN248" s="9">
        <v>55.038768597861392</v>
      </c>
      <c r="BP248" s="9"/>
      <c r="BQ248" s="40"/>
      <c r="BR248" s="9"/>
      <c r="BS248" s="40"/>
      <c r="BU248" s="9"/>
      <c r="BV248" s="40"/>
      <c r="BW248" s="9"/>
      <c r="BX248" s="40"/>
      <c r="BZ248" s="9">
        <v>6.5846153846153852</v>
      </c>
      <c r="CA248" s="9">
        <v>20.630769230769229</v>
      </c>
      <c r="CB248" s="40">
        <v>41054.72027571268</v>
      </c>
      <c r="CC248" s="9">
        <f ca="1"/>
        <v>3.1049999999999991</v>
      </c>
      <c r="CD248" s="9">
        <f ca="1"/>
        <v>2.5303846153846159</v>
      </c>
      <c r="CE248" s="40">
        <f ca="1"/>
        <v>10881.903104260871</v>
      </c>
    </row>
    <row r="249" spans="1:83" x14ac:dyDescent="0.25">
      <c r="A249" s="6">
        <v>80</v>
      </c>
      <c r="B249" s="7" t="b">
        <v>1</v>
      </c>
      <c r="U249" s="9"/>
      <c r="V249" s="9"/>
      <c r="W249" s="10"/>
      <c r="X249" s="17"/>
      <c r="Y249" s="17"/>
      <c r="Z249" s="17"/>
      <c r="AA249" s="17"/>
      <c r="AB249" s="17"/>
      <c r="AC249" s="17"/>
      <c r="AD249" s="17"/>
      <c r="AE249" s="17"/>
      <c r="AG249" s="9"/>
      <c r="AH249" s="9"/>
      <c r="AI249" s="10"/>
      <c r="AJ249" s="17"/>
      <c r="AK249" s="17"/>
      <c r="AL249" s="17"/>
      <c r="AM249" s="17"/>
      <c r="AN249" s="17"/>
      <c r="AO249" s="17"/>
      <c r="AP249" s="17"/>
      <c r="AQ249" s="17"/>
      <c r="AS249" s="9"/>
      <c r="AT249" s="9"/>
      <c r="AU249" s="10"/>
      <c r="AV249" s="17"/>
      <c r="AW249" s="17"/>
      <c r="AX249" s="17"/>
      <c r="AY249" s="17"/>
      <c r="AZ249" s="17"/>
      <c r="BA249" s="17"/>
      <c r="BB249" s="17"/>
      <c r="BC249" s="17"/>
      <c r="BE249" s="17">
        <v>8.350409836065574E-2</v>
      </c>
      <c r="BF249" s="9">
        <v>53.5</v>
      </c>
      <c r="BG249" s="9">
        <v>56.064078738781802</v>
      </c>
      <c r="BH249" s="9">
        <v>55.914517237414039</v>
      </c>
      <c r="BI249" s="9">
        <v>6.0362536816915435</v>
      </c>
      <c r="BJ249" s="9">
        <f ca="1"/>
        <v>55.959261803605052</v>
      </c>
      <c r="BK249" s="9">
        <f ca="1"/>
        <v>55.968956651997203</v>
      </c>
      <c r="BL249" s="9">
        <v>48.977572165554356</v>
      </c>
      <c r="BM249" s="9">
        <f ca="1"/>
        <v>54.602381917691964</v>
      </c>
      <c r="BN249" s="9">
        <v>55.062052022789587</v>
      </c>
      <c r="BP249" s="9"/>
      <c r="BQ249" s="40"/>
      <c r="BR249" s="9"/>
      <c r="BS249" s="40"/>
      <c r="BU249" s="9"/>
      <c r="BV249" s="40"/>
      <c r="BW249" s="9"/>
      <c r="BX249" s="40"/>
      <c r="BZ249" s="9">
        <v>6.5846153846153852</v>
      </c>
      <c r="CA249" s="9">
        <v>21.907692307692304</v>
      </c>
      <c r="CB249" s="40">
        <v>44222.042845467942</v>
      </c>
      <c r="CC249" s="9">
        <f ca="1"/>
        <v>3.1049999999999991</v>
      </c>
      <c r="CD249" s="9">
        <f ca="1"/>
        <v>2.5942307692307693</v>
      </c>
      <c r="CE249" s="40">
        <f ca="1"/>
        <v>10921.512109344214</v>
      </c>
    </row>
    <row r="250" spans="1:83" x14ac:dyDescent="0.25">
      <c r="A250" s="6">
        <v>79.8</v>
      </c>
      <c r="B250" s="7" t="b">
        <v>1</v>
      </c>
      <c r="U250" s="9"/>
      <c r="V250" s="9"/>
      <c r="W250" s="10"/>
      <c r="X250" s="17"/>
      <c r="Y250" s="17"/>
      <c r="Z250" s="17"/>
      <c r="AA250" s="17"/>
      <c r="AB250" s="17"/>
      <c r="AC250" s="17"/>
      <c r="AD250" s="17"/>
      <c r="AE250" s="17"/>
      <c r="AG250" s="9"/>
      <c r="AH250" s="9"/>
      <c r="AI250" s="10"/>
      <c r="AJ250" s="17"/>
      <c r="AK250" s="17"/>
      <c r="AL250" s="17"/>
      <c r="AM250" s="17"/>
      <c r="AN250" s="17"/>
      <c r="AO250" s="17"/>
      <c r="AP250" s="17"/>
      <c r="AQ250" s="17"/>
      <c r="AS250" s="9"/>
      <c r="AT250" s="9"/>
      <c r="AU250" s="10"/>
      <c r="AV250" s="17"/>
      <c r="AW250" s="17"/>
      <c r="AX250" s="17"/>
      <c r="AY250" s="17"/>
      <c r="AZ250" s="17"/>
      <c r="BA250" s="17"/>
      <c r="BB250" s="17"/>
      <c r="BC250" s="17"/>
      <c r="BE250" s="17">
        <v>8.3845628415300549E-2</v>
      </c>
      <c r="BF250" s="9">
        <v>53.5</v>
      </c>
      <c r="BG250" s="9">
        <v>56.085229664514856</v>
      </c>
      <c r="BH250" s="9">
        <v>55.932781780549007</v>
      </c>
      <c r="BI250" s="9">
        <v>6.0620549983129983</v>
      </c>
      <c r="BJ250" s="9">
        <f ca="1"/>
        <v>55.98555824960647</v>
      </c>
      <c r="BK250" s="9">
        <f ca="1"/>
        <v>55.988092707276273</v>
      </c>
      <c r="BL250" s="9">
        <v>49.003578877371112</v>
      </c>
      <c r="BM250" s="9">
        <f ca="1"/>
        <v>54.625347878499696</v>
      </c>
      <c r="BN250" s="9">
        <v>55.085274782967346</v>
      </c>
      <c r="BP250" s="9"/>
      <c r="BQ250" s="40"/>
      <c r="BR250" s="9"/>
      <c r="BS250" s="40"/>
      <c r="BU250" s="9"/>
      <c r="BV250" s="40"/>
      <c r="BW250" s="9"/>
      <c r="BX250" s="40"/>
      <c r="BZ250" s="9">
        <v>6.5846153846153852</v>
      </c>
      <c r="CA250" s="9">
        <v>23.184615384615384</v>
      </c>
      <c r="CB250" s="40">
        <v>47441.875437105642</v>
      </c>
      <c r="CC250" s="9">
        <f ca="1"/>
        <v>3.1049999999999991</v>
      </c>
      <c r="CD250" s="9">
        <f ca="1"/>
        <v>2.6580769230769237</v>
      </c>
      <c r="CE250" s="40">
        <f ca="1"/>
        <v>10964.431587633841</v>
      </c>
    </row>
    <row r="251" spans="1:83" x14ac:dyDescent="0.25">
      <c r="A251" s="6">
        <v>79.5</v>
      </c>
      <c r="B251" s="7" t="b">
        <v>1</v>
      </c>
      <c r="U251" s="9"/>
      <c r="V251" s="9"/>
      <c r="W251" s="10"/>
      <c r="X251" s="17"/>
      <c r="Y251" s="17"/>
      <c r="Z251" s="17"/>
      <c r="AA251" s="17"/>
      <c r="AB251" s="17"/>
      <c r="AC251" s="17"/>
      <c r="AD251" s="17"/>
      <c r="AE251" s="17"/>
      <c r="AG251" s="9"/>
      <c r="AH251" s="9"/>
      <c r="AI251" s="10"/>
      <c r="AJ251" s="17"/>
      <c r="AK251" s="17"/>
      <c r="AL251" s="17"/>
      <c r="AM251" s="17"/>
      <c r="AN251" s="17"/>
      <c r="AO251" s="17"/>
      <c r="AP251" s="17"/>
      <c r="AQ251" s="17"/>
      <c r="AS251" s="9"/>
      <c r="AT251" s="9"/>
      <c r="AU251" s="10"/>
      <c r="AV251" s="17"/>
      <c r="AW251" s="17"/>
      <c r="AX251" s="17"/>
      <c r="AY251" s="17"/>
      <c r="AZ251" s="17"/>
      <c r="BA251" s="17"/>
      <c r="BB251" s="17"/>
      <c r="BC251" s="17"/>
      <c r="BE251" s="17">
        <v>8.4187158469945358E-2</v>
      </c>
      <c r="BF251" s="9">
        <v>53.6</v>
      </c>
      <c r="BG251" s="9">
        <v>56.106315981724308</v>
      </c>
      <c r="BH251" s="9">
        <v>55.950996470852139</v>
      </c>
      <c r="BI251" s="9">
        <v>6.0878659351123963</v>
      </c>
      <c r="BJ251" s="9">
        <f ca="1"/>
        <v>56.011765037945601</v>
      </c>
      <c r="BK251" s="9">
        <f ca="1"/>
        <v>56.007174727695599</v>
      </c>
      <c r="BL251" s="9">
        <v>49.029532676079739</v>
      </c>
      <c r="BM251" s="9">
        <f ca="1"/>
        <v>54.648254789547643</v>
      </c>
      <c r="BN251" s="9">
        <v>55.108437304682703</v>
      </c>
      <c r="BP251" s="9"/>
      <c r="BQ251" s="40"/>
      <c r="BR251" s="9"/>
      <c r="BS251" s="40"/>
      <c r="BU251" s="9"/>
      <c r="BV251" s="40"/>
      <c r="BW251" s="9"/>
      <c r="BX251" s="40"/>
      <c r="BZ251" s="9">
        <v>6.5846153846153852</v>
      </c>
      <c r="CA251" s="9">
        <v>24.46153846153846</v>
      </c>
      <c r="CB251" s="40">
        <v>50709.095793071072</v>
      </c>
      <c r="CC251" s="9">
        <f ca="1"/>
        <v>3.1049999999999991</v>
      </c>
      <c r="CD251" s="9">
        <f ca="1"/>
        <v>2.7219230769230771</v>
      </c>
      <c r="CE251" s="40">
        <f ca="1"/>
        <v>11010.528806909218</v>
      </c>
    </row>
    <row r="252" spans="1:83" x14ac:dyDescent="0.25">
      <c r="A252" s="6">
        <v>79.5</v>
      </c>
      <c r="B252" s="7" t="b">
        <v>1</v>
      </c>
      <c r="U252" s="9"/>
      <c r="V252" s="9"/>
      <c r="W252" s="10"/>
      <c r="X252" s="17"/>
      <c r="Y252" s="17"/>
      <c r="Z252" s="17"/>
      <c r="AA252" s="17"/>
      <c r="AB252" s="17"/>
      <c r="AC252" s="17"/>
      <c r="AD252" s="17"/>
      <c r="AE252" s="17"/>
      <c r="AG252" s="9"/>
      <c r="AH252" s="9"/>
      <c r="AI252" s="10"/>
      <c r="AJ252" s="17"/>
      <c r="AK252" s="17"/>
      <c r="AL252" s="17"/>
      <c r="AM252" s="17"/>
      <c r="AN252" s="17"/>
      <c r="AO252" s="17"/>
      <c r="AP252" s="17"/>
      <c r="AQ252" s="17"/>
      <c r="AS252" s="9"/>
      <c r="AT252" s="9"/>
      <c r="AU252" s="10"/>
      <c r="AV252" s="17"/>
      <c r="AW252" s="17"/>
      <c r="AX252" s="17"/>
      <c r="AY252" s="17"/>
      <c r="AZ252" s="17"/>
      <c r="BA252" s="17"/>
      <c r="BB252" s="17"/>
      <c r="BC252" s="17"/>
      <c r="BE252" s="17">
        <v>8.4528688524590168E-2</v>
      </c>
      <c r="BF252" s="9">
        <v>53.6</v>
      </c>
      <c r="BG252" s="9">
        <v>56.127338186658577</v>
      </c>
      <c r="BH252" s="9">
        <v>55.969161684615464</v>
      </c>
      <c r="BI252" s="9">
        <v>6.1136864992662785</v>
      </c>
      <c r="BJ252" s="9">
        <f ca="1"/>
        <v>56.037882860668766</v>
      </c>
      <c r="BK252" s="9">
        <f ca="1"/>
        <v>56.026203122343084</v>
      </c>
      <c r="BL252" s="9">
        <v>49.055433883342133</v>
      </c>
      <c r="BM252" s="9">
        <f ca="1"/>
        <v>54.671103063599688</v>
      </c>
      <c r="BN252" s="9">
        <v>55.131540009543798</v>
      </c>
      <c r="BP252" s="9"/>
      <c r="BQ252" s="40"/>
      <c r="BR252" s="9"/>
      <c r="BS252" s="40"/>
      <c r="BU252" s="9"/>
      <c r="BV252" s="40"/>
      <c r="BW252" s="9"/>
      <c r="BX252" s="40"/>
      <c r="BZ252" s="9">
        <v>6.5846153846153852</v>
      </c>
      <c r="CA252" s="9">
        <v>25.738461538461539</v>
      </c>
      <c r="CB252" s="40">
        <v>54019.299662949255</v>
      </c>
      <c r="CC252" s="9">
        <f ca="1"/>
        <v>3.1049999999999991</v>
      </c>
      <c r="CD252" s="9">
        <f ca="1"/>
        <v>2.785769230769231</v>
      </c>
      <c r="CE252" s="40">
        <f ca="1"/>
        <v>11059.679186730953</v>
      </c>
    </row>
    <row r="253" spans="1:83" x14ac:dyDescent="0.25">
      <c r="A253" s="6">
        <v>79.400000000000006</v>
      </c>
      <c r="B253" s="7" t="b">
        <v>1</v>
      </c>
      <c r="U253" s="9"/>
      <c r="V253" s="9"/>
      <c r="W253" s="10"/>
      <c r="X253" s="17"/>
      <c r="Y253" s="17"/>
      <c r="Z253" s="17"/>
      <c r="AA253" s="17"/>
      <c r="AB253" s="17"/>
      <c r="AC253" s="17"/>
      <c r="AD253" s="17"/>
      <c r="AE253" s="17"/>
      <c r="AG253" s="9"/>
      <c r="AH253" s="9"/>
      <c r="AI253" s="10"/>
      <c r="AJ253" s="17"/>
      <c r="AK253" s="17"/>
      <c r="AL253" s="17"/>
      <c r="AM253" s="17"/>
      <c r="AN253" s="17"/>
      <c r="AO253" s="17"/>
      <c r="AP253" s="17"/>
      <c r="AQ253" s="17"/>
      <c r="AS253" s="9"/>
      <c r="AT253" s="9"/>
      <c r="AU253" s="10"/>
      <c r="AV253" s="17"/>
      <c r="AW253" s="17"/>
      <c r="AX253" s="17"/>
      <c r="AY253" s="17"/>
      <c r="AZ253" s="17"/>
      <c r="BA253" s="17"/>
      <c r="BB253" s="17"/>
      <c r="BC253" s="17"/>
      <c r="BE253" s="17">
        <v>8.4870218579234977E-2</v>
      </c>
      <c r="BF253" s="9">
        <v>53.6</v>
      </c>
      <c r="BG253" s="9">
        <v>56.148296769805654</v>
      </c>
      <c r="BH253" s="9">
        <v>55.987277793838693</v>
      </c>
      <c r="BI253" s="9">
        <v>6.1395166979592481</v>
      </c>
      <c r="BJ253" s="9">
        <f ca="1"/>
        <v>56.063912401754088</v>
      </c>
      <c r="BK253" s="9">
        <f ca="1"/>
        <v>56.045178295620317</v>
      </c>
      <c r="BL253" s="9">
        <v>49.081282817574319</v>
      </c>
      <c r="BM253" s="9">
        <f ca="1"/>
        <v>54.693893108912135</v>
      </c>
      <c r="BN253" s="9">
        <v>55.154583314549029</v>
      </c>
      <c r="BP253" s="9"/>
      <c r="BQ253" s="40"/>
      <c r="BR253" s="9"/>
      <c r="BS253" s="40"/>
      <c r="BU253" s="9"/>
      <c r="BV253" s="40"/>
      <c r="BW253" s="9"/>
      <c r="BX253" s="40"/>
      <c r="BZ253" s="9">
        <v>6.5846153846153852</v>
      </c>
      <c r="CA253" s="9">
        <v>27.015384615384612</v>
      </c>
      <c r="CB253" s="40">
        <v>57368.672056644704</v>
      </c>
      <c r="CC253" s="9">
        <f ca="1"/>
        <v>3.1049999999999991</v>
      </c>
      <c r="CD253" s="9">
        <f ca="1"/>
        <v>2.8496153846153849</v>
      </c>
      <c r="CE253" s="40">
        <f ca="1"/>
        <v>11111.765623315179</v>
      </c>
    </row>
    <row r="254" spans="1:83" x14ac:dyDescent="0.25">
      <c r="A254" s="6">
        <v>78.900000000000006</v>
      </c>
      <c r="B254" s="7" t="b">
        <v>1</v>
      </c>
      <c r="U254" s="9"/>
      <c r="V254" s="9"/>
      <c r="W254" s="10"/>
      <c r="X254" s="17"/>
      <c r="Y254" s="17"/>
      <c r="Z254" s="17"/>
      <c r="AA254" s="17"/>
      <c r="AB254" s="17"/>
      <c r="AC254" s="17"/>
      <c r="AD254" s="17"/>
      <c r="AE254" s="17"/>
      <c r="AG254" s="9"/>
      <c r="AH254" s="9"/>
      <c r="AI254" s="10"/>
      <c r="AJ254" s="17"/>
      <c r="AK254" s="17"/>
      <c r="AL254" s="17"/>
      <c r="AM254" s="17"/>
      <c r="AN254" s="17"/>
      <c r="AO254" s="17"/>
      <c r="AP254" s="17"/>
      <c r="AQ254" s="17"/>
      <c r="AS254" s="9"/>
      <c r="AT254" s="9"/>
      <c r="AU254" s="10"/>
      <c r="AV254" s="17"/>
      <c r="AW254" s="17"/>
      <c r="AX254" s="17"/>
      <c r="AY254" s="17"/>
      <c r="AZ254" s="17"/>
      <c r="BA254" s="17"/>
      <c r="BB254" s="17"/>
      <c r="BC254" s="17"/>
      <c r="BE254" s="17">
        <v>8.5211748633879786E-2</v>
      </c>
      <c r="BF254" s="9">
        <v>53.6</v>
      </c>
      <c r="BG254" s="9">
        <v>56.169192215983067</v>
      </c>
      <c r="BH254" s="9">
        <v>56.005345166295243</v>
      </c>
      <c r="BI254" s="9">
        <v>6.1653565383839517</v>
      </c>
      <c r="BJ254" s="9">
        <f ca="1"/>
        <v>56.089854337237611</v>
      </c>
      <c r="BK254" s="9">
        <f ca="1"/>
        <v>56.064100647315087</v>
      </c>
      <c r="BL254" s="9">
        <v>49.10707979399217</v>
      </c>
      <c r="BM254" s="9">
        <f ca="1"/>
        <v>54.71662532930101</v>
      </c>
      <c r="BN254" s="9">
        <v>55.177567632155863</v>
      </c>
      <c r="BP254" s="9"/>
      <c r="BQ254" s="40"/>
      <c r="BR254" s="9"/>
      <c r="BS254" s="40"/>
      <c r="BU254" s="9"/>
      <c r="BV254" s="40"/>
      <c r="BW254" s="9"/>
      <c r="BX254" s="40"/>
      <c r="BZ254" s="9">
        <v>6.5846153846153852</v>
      </c>
      <c r="CA254" s="9">
        <v>28.292307692307688</v>
      </c>
      <c r="CB254" s="40">
        <v>60753.88622172075</v>
      </c>
      <c r="CC254" s="9">
        <f ca="1"/>
        <v>3.1049999999999991</v>
      </c>
      <c r="CD254" s="9">
        <f ca="1"/>
        <v>2.9134615384615383</v>
      </c>
      <c r="CE254" s="40">
        <f ca="1"/>
        <v>11166.677884508921</v>
      </c>
    </row>
    <row r="255" spans="1:83" x14ac:dyDescent="0.25">
      <c r="A255" s="6">
        <v>78.8</v>
      </c>
      <c r="B255" s="7" t="b">
        <v>1</v>
      </c>
      <c r="U255" s="9"/>
      <c r="V255" s="9"/>
      <c r="W255" s="10"/>
      <c r="X255" s="17"/>
      <c r="Y255" s="17"/>
      <c r="Z255" s="17"/>
      <c r="AA255" s="17"/>
      <c r="AB255" s="17"/>
      <c r="AC255" s="17"/>
      <c r="AD255" s="17"/>
      <c r="AE255" s="17"/>
      <c r="AG255" s="9"/>
      <c r="AH255" s="9"/>
      <c r="AI255" s="10"/>
      <c r="AJ255" s="17"/>
      <c r="AK255" s="17"/>
      <c r="AL255" s="17"/>
      <c r="AM255" s="17"/>
      <c r="AN255" s="17"/>
      <c r="AO255" s="17"/>
      <c r="AP255" s="17"/>
      <c r="AQ255" s="17"/>
      <c r="AS255" s="9"/>
      <c r="AT255" s="9"/>
      <c r="AU255" s="10"/>
      <c r="AV255" s="17"/>
      <c r="AW255" s="17"/>
      <c r="AX255" s="17"/>
      <c r="AY255" s="17"/>
      <c r="AZ255" s="17"/>
      <c r="BA255" s="17"/>
      <c r="BB255" s="17"/>
      <c r="BC255" s="17"/>
      <c r="BE255" s="17">
        <v>8.5553278688524595E-2</v>
      </c>
      <c r="BF255" s="9">
        <v>53.6</v>
      </c>
      <c r="BG255" s="9">
        <v>56.190025004426147</v>
      </c>
      <c r="BH255" s="9">
        <v>56.023364165597386</v>
      </c>
      <c r="BI255" s="9">
        <v>6.1912060277410683</v>
      </c>
      <c r="BJ255" s="9">
        <f ca="1"/>
        <v>56.115709335336938</v>
      </c>
      <c r="BK255" s="9">
        <f ca="1"/>
        <v>56.082970572672508</v>
      </c>
      <c r="BL255" s="9">
        <v>49.132825124656172</v>
      </c>
      <c r="BM255" s="9">
        <f ca="1"/>
        <v>54.739300124207986</v>
      </c>
      <c r="BN255" s="9">
        <v>55.200493370348362</v>
      </c>
      <c r="BP255" s="9"/>
      <c r="BQ255" s="40"/>
      <c r="BR255" s="9"/>
      <c r="BS255" s="40"/>
      <c r="BU255" s="9"/>
      <c r="BV255" s="40"/>
      <c r="BW255" s="9"/>
      <c r="BX255" s="40"/>
      <c r="BZ255" s="9">
        <v>6.5846153846153852</v>
      </c>
      <c r="CA255" s="9">
        <v>29.569230769230764</v>
      </c>
      <c r="CB255" s="40">
        <v>64172.023453122223</v>
      </c>
      <c r="CC255" s="9">
        <f ca="1"/>
        <v>3.1049999999999991</v>
      </c>
      <c r="CD255" s="9">
        <f ca="1"/>
        <v>2.9773076923076927</v>
      </c>
      <c r="CE255" s="40">
        <f ca="1"/>
        <v>11224.312066162676</v>
      </c>
    </row>
    <row r="256" spans="1:83" x14ac:dyDescent="0.25">
      <c r="A256" s="6">
        <v>78.3</v>
      </c>
      <c r="B256" s="7" t="b">
        <v>1</v>
      </c>
      <c r="U256" s="9"/>
      <c r="V256" s="9"/>
      <c r="W256" s="10"/>
      <c r="X256" s="17"/>
      <c r="Y256" s="17"/>
      <c r="Z256" s="17"/>
      <c r="AA256" s="17"/>
      <c r="AB256" s="17"/>
      <c r="AC256" s="17"/>
      <c r="AD256" s="17"/>
      <c r="AE256" s="17"/>
      <c r="AG256" s="9"/>
      <c r="AH256" s="9"/>
      <c r="AI256" s="10"/>
      <c r="AJ256" s="17"/>
      <c r="AK256" s="17"/>
      <c r="AL256" s="17"/>
      <c r="AM256" s="17"/>
      <c r="AN256" s="17"/>
      <c r="AO256" s="17"/>
      <c r="AP256" s="17"/>
      <c r="AQ256" s="17"/>
      <c r="AS256" s="9"/>
      <c r="AT256" s="9"/>
      <c r="AU256" s="10"/>
      <c r="AV256" s="17"/>
      <c r="AW256" s="17"/>
      <c r="AX256" s="17"/>
      <c r="AY256" s="17"/>
      <c r="AZ256" s="17"/>
      <c r="BA256" s="17"/>
      <c r="BB256" s="17"/>
      <c r="BC256" s="17"/>
      <c r="BE256" s="17">
        <v>8.5894808743169404E-2</v>
      </c>
      <c r="BF256" s="9">
        <v>53.7</v>
      </c>
      <c r="BG256" s="9">
        <v>56.210795608874406</v>
      </c>
      <c r="BH256" s="9">
        <v>56.041335151259744</v>
      </c>
      <c r="BI256" s="9">
        <v>6.2170651732393809</v>
      </c>
      <c r="BJ256" s="9">
        <f ca="1"/>
        <v>56.141478056572524</v>
      </c>
      <c r="BK256" s="9">
        <f ca="1"/>
        <v>56.101788462464704</v>
      </c>
      <c r="BL256" s="9">
        <v>49.158519118515557</v>
      </c>
      <c r="BM256" s="9">
        <f ca="1"/>
        <v>54.761917888765062</v>
      </c>
      <c r="BN256" s="9">
        <v>55.223360932703358</v>
      </c>
      <c r="BP256" s="9"/>
      <c r="BQ256" s="40"/>
      <c r="BR256" s="9"/>
      <c r="BS256" s="40"/>
      <c r="BU256" s="9"/>
      <c r="BV256" s="40"/>
      <c r="BW256" s="9"/>
      <c r="BX256" s="40"/>
      <c r="BZ256" s="9">
        <v>6.5846153846153852</v>
      </c>
      <c r="CA256" s="9">
        <v>30.84615384615384</v>
      </c>
      <c r="CB256" s="40">
        <v>67620.508768609114</v>
      </c>
      <c r="CC256" s="9">
        <f ca="1"/>
        <v>3.1049999999999991</v>
      </c>
      <c r="CD256" s="9">
        <f ca="1"/>
        <v>3.0411538461538461</v>
      </c>
      <c r="CE256" s="40">
        <f ca="1"/>
        <v>11284.570102446773</v>
      </c>
    </row>
    <row r="257" spans="1:83" x14ac:dyDescent="0.25">
      <c r="A257" s="6">
        <v>78</v>
      </c>
      <c r="B257" s="7" t="b">
        <v>1</v>
      </c>
      <c r="U257" s="9"/>
      <c r="V257" s="9"/>
      <c r="W257" s="10"/>
      <c r="X257" s="17"/>
      <c r="Y257" s="17"/>
      <c r="Z257" s="17"/>
      <c r="AA257" s="17"/>
      <c r="AB257" s="17"/>
      <c r="AC257" s="17"/>
      <c r="AD257" s="17"/>
      <c r="AE257" s="17"/>
      <c r="AG257" s="9"/>
      <c r="AH257" s="9"/>
      <c r="AI257" s="10"/>
      <c r="AJ257" s="17"/>
      <c r="AK257" s="17"/>
      <c r="AL257" s="17"/>
      <c r="AM257" s="17"/>
      <c r="AN257" s="17"/>
      <c r="AO257" s="17"/>
      <c r="AP257" s="17"/>
      <c r="AQ257" s="17"/>
      <c r="AS257" s="9"/>
      <c r="AT257" s="9"/>
      <c r="AU257" s="10"/>
      <c r="AV257" s="17"/>
      <c r="AW257" s="17"/>
      <c r="AX257" s="17"/>
      <c r="AY257" s="17"/>
      <c r="AZ257" s="17"/>
      <c r="BA257" s="17"/>
      <c r="BB257" s="17"/>
      <c r="BC257" s="17"/>
      <c r="BE257" s="17">
        <v>8.6236338797814213E-2</v>
      </c>
      <c r="BF257" s="9">
        <v>53.7</v>
      </c>
      <c r="BG257" s="9">
        <v>56.231504497656417</v>
      </c>
      <c r="BH257" s="9">
        <v>56.05925847876189</v>
      </c>
      <c r="BI257" s="9">
        <v>6.2429339820957193</v>
      </c>
      <c r="BJ257" s="9">
        <f ca="1"/>
        <v>56.167161153886525</v>
      </c>
      <c r="BK257" s="9">
        <f ca="1"/>
        <v>56.120554703059277</v>
      </c>
      <c r="BL257" s="9">
        <v>49.184162081451511</v>
      </c>
      <c r="BM257" s="9">
        <f ca="1"/>
        <v>54.784479013858103</v>
      </c>
      <c r="BN257" s="9">
        <v>55.246170718455488</v>
      </c>
      <c r="BP257" s="9"/>
      <c r="BQ257" s="40"/>
      <c r="BR257" s="9"/>
      <c r="BS257" s="40"/>
      <c r="BU257" s="9"/>
      <c r="BV257" s="40"/>
      <c r="BW257" s="9"/>
      <c r="BX257" s="40"/>
      <c r="BZ257" s="9">
        <v>6.5846153846153852</v>
      </c>
      <c r="CA257" s="9">
        <v>32.123076923076923</v>
      </c>
      <c r="CB257" s="40">
        <v>71097.058815703567</v>
      </c>
      <c r="CC257" s="9">
        <f ca="1"/>
        <v>3.1049999999999991</v>
      </c>
      <c r="CD257" s="9">
        <f ca="1"/>
        <v>3.1050000000000004</v>
      </c>
      <c r="CE257" s="40">
        <f ca="1"/>
        <v>11347.359323705408</v>
      </c>
    </row>
    <row r="258" spans="1:83" x14ac:dyDescent="0.25">
      <c r="A258" s="6">
        <v>78</v>
      </c>
      <c r="B258" s="7" t="b">
        <v>1</v>
      </c>
      <c r="U258" s="9"/>
      <c r="V258" s="9"/>
      <c r="W258" s="10"/>
      <c r="X258" s="17"/>
      <c r="Y258" s="17"/>
      <c r="Z258" s="17"/>
      <c r="AA258" s="17"/>
      <c r="AB258" s="17"/>
      <c r="AC258" s="17"/>
      <c r="AD258" s="17"/>
      <c r="AE258" s="17"/>
      <c r="AG258" s="9"/>
      <c r="AH258" s="9"/>
      <c r="AI258" s="10"/>
      <c r="AJ258" s="17"/>
      <c r="AK258" s="17"/>
      <c r="AL258" s="17"/>
      <c r="AM258" s="17"/>
      <c r="AN258" s="17"/>
      <c r="AO258" s="17"/>
      <c r="AP258" s="17"/>
      <c r="AQ258" s="17"/>
      <c r="AS258" s="9"/>
      <c r="AT258" s="9"/>
      <c r="AU258" s="10"/>
      <c r="AV258" s="17"/>
      <c r="AW258" s="17"/>
      <c r="AX258" s="17"/>
      <c r="AY258" s="17"/>
      <c r="AZ258" s="17"/>
      <c r="BA258" s="17"/>
      <c r="BB258" s="17"/>
      <c r="BC258" s="17"/>
      <c r="BE258" s="17">
        <v>8.6577868852459022E-2</v>
      </c>
      <c r="BF258" s="9">
        <v>53.7</v>
      </c>
      <c r="BG258" s="9">
        <v>56.252152133772967</v>
      </c>
      <c r="BH258" s="9">
        <v>56.077134499609684</v>
      </c>
      <c r="BI258" s="9">
        <v>6.268812461535032</v>
      </c>
      <c r="BJ258" s="9">
        <f ca="1"/>
        <v>56.192759272759432</v>
      </c>
      <c r="BK258" s="9">
        <f ca="1"/>
        <v>56.1392696764863</v>
      </c>
      <c r="BL258" s="9">
        <v>49.20975431631966</v>
      </c>
      <c r="BM258" s="9">
        <f ca="1"/>
        <v>54.806983886189144</v>
      </c>
      <c r="BN258" s="9">
        <v>55.26892312256097</v>
      </c>
      <c r="BP258" s="9"/>
      <c r="BQ258" s="40"/>
      <c r="BR258" s="9"/>
      <c r="BS258" s="40"/>
      <c r="BU258" s="9"/>
      <c r="BV258" s="40"/>
      <c r="BW258" s="9"/>
      <c r="BX258" s="40"/>
      <c r="BZ258" s="9">
        <v>6.5846153846153852</v>
      </c>
      <c r="CA258" s="9">
        <v>33.4</v>
      </c>
      <c r="CB258" s="40">
        <v>74599.639313944572</v>
      </c>
      <c r="CC258" s="9">
        <f ca="1"/>
        <v>3.1049999999999991</v>
      </c>
      <c r="CD258" s="9">
        <f ca="1"/>
        <v>3.1688461538461539</v>
      </c>
      <c r="CE258" s="40">
        <f ca="1"/>
        <v>11412.592056323496</v>
      </c>
    </row>
    <row r="259" spans="1:83" x14ac:dyDescent="0.25">
      <c r="A259" s="6">
        <v>77.599999999999994</v>
      </c>
      <c r="B259" s="7" t="b">
        <v>1</v>
      </c>
      <c r="U259" s="9"/>
      <c r="V259" s="9"/>
      <c r="W259" s="10"/>
      <c r="X259" s="17"/>
      <c r="Y259" s="17"/>
      <c r="Z259" s="17"/>
      <c r="AA259" s="17"/>
      <c r="AB259" s="17"/>
      <c r="AC259" s="17"/>
      <c r="AD259" s="17"/>
      <c r="AE259" s="17"/>
      <c r="AG259" s="9"/>
      <c r="AH259" s="9"/>
      <c r="AI259" s="10"/>
      <c r="AJ259" s="17"/>
      <c r="AK259" s="17"/>
      <c r="AL259" s="17"/>
      <c r="AM259" s="17"/>
      <c r="AN259" s="17"/>
      <c r="AO259" s="17"/>
      <c r="AP259" s="17"/>
      <c r="AQ259" s="17"/>
      <c r="AS259" s="9"/>
      <c r="AT259" s="9"/>
      <c r="AU259" s="10"/>
      <c r="AV259" s="17"/>
      <c r="AW259" s="17"/>
      <c r="AX259" s="17"/>
      <c r="AY259" s="17"/>
      <c r="AZ259" s="17"/>
      <c r="BA259" s="17"/>
      <c r="BB259" s="17"/>
      <c r="BC259" s="17"/>
      <c r="BE259" s="17">
        <v>8.6919398907103831E-2</v>
      </c>
      <c r="BF259" s="9">
        <v>53.8</v>
      </c>
      <c r="BG259" s="9">
        <v>56.272738974978651</v>
      </c>
      <c r="BH259" s="9">
        <v>56.094963561395211</v>
      </c>
      <c r="BI259" s="9">
        <v>6.2947006187903769</v>
      </c>
      <c r="BJ259" s="9">
        <f ca="1"/>
        <v>56.218273051324424</v>
      </c>
      <c r="BK259" s="9">
        <f ca="1"/>
        <v>56.157933760504164</v>
      </c>
      <c r="BL259" s="9">
        <v>49.235296122991812</v>
      </c>
      <c r="BM259" s="9">
        <f ca="1"/>
        <v>54.82943288833755</v>
      </c>
      <c r="BN259" s="9">
        <v>55.291618535760207</v>
      </c>
      <c r="BP259" s="9"/>
      <c r="BQ259" s="40"/>
      <c r="BR259" s="9"/>
      <c r="BS259" s="40"/>
      <c r="BU259" s="9"/>
      <c r="BV259" s="40"/>
      <c r="BW259" s="9"/>
      <c r="BX259" s="40"/>
      <c r="BZ259" s="9">
        <v>6.5846153846153852</v>
      </c>
      <c r="CA259" s="9">
        <v>34.676923076923075</v>
      </c>
      <c r="CB259" s="40">
        <v>78126.430006746581</v>
      </c>
      <c r="CC259" s="9">
        <f ca="1"/>
        <v>3.1049999999999991</v>
      </c>
      <c r="CD259" s="9">
        <f ca="1"/>
        <v>3.2326923076923082</v>
      </c>
      <c r="CE259" s="40">
        <f ca="1"/>
        <v>11480.18525982543</v>
      </c>
    </row>
    <row r="260" spans="1:83" x14ac:dyDescent="0.25">
      <c r="A260" s="6">
        <v>71</v>
      </c>
      <c r="B260" s="7" t="b">
        <v>1</v>
      </c>
      <c r="U260" s="9"/>
      <c r="V260" s="9"/>
      <c r="W260" s="10"/>
      <c r="X260" s="17"/>
      <c r="Y260" s="17"/>
      <c r="Z260" s="17"/>
      <c r="AA260" s="17"/>
      <c r="AB260" s="17"/>
      <c r="AC260" s="17"/>
      <c r="AD260" s="17"/>
      <c r="AE260" s="17"/>
      <c r="AG260" s="9"/>
      <c r="AH260" s="9"/>
      <c r="AI260" s="10"/>
      <c r="AJ260" s="17"/>
      <c r="AK260" s="17"/>
      <c r="AL260" s="17"/>
      <c r="AM260" s="17"/>
      <c r="AN260" s="17"/>
      <c r="AO260" s="17"/>
      <c r="AP260" s="17"/>
      <c r="AQ260" s="17"/>
      <c r="AS260" s="9"/>
      <c r="AT260" s="9"/>
      <c r="AU260" s="10"/>
      <c r="AV260" s="17"/>
      <c r="AW260" s="17"/>
      <c r="AX260" s="17"/>
      <c r="AY260" s="17"/>
      <c r="AZ260" s="17"/>
      <c r="BA260" s="17"/>
      <c r="BB260" s="17"/>
      <c r="BC260" s="17"/>
      <c r="BE260" s="17">
        <v>8.7260928961748641E-2</v>
      </c>
      <c r="BF260" s="9">
        <v>53.8</v>
      </c>
      <c r="BG260" s="9">
        <v>56.293265473861823</v>
      </c>
      <c r="BH260" s="9">
        <v>56.112746007855876</v>
      </c>
      <c r="BI260" s="9">
        <v>6.3205984611028985</v>
      </c>
      <c r="BJ260" s="9">
        <f ca="1"/>
        <v>56.243703120479481</v>
      </c>
      <c r="BK260" s="9">
        <f ca="1"/>
        <v>56.176547328664064</v>
      </c>
      <c r="BL260" s="9">
        <v>49.260787798396962</v>
      </c>
      <c r="BM260" s="9">
        <f ca="1"/>
        <v>54.851826398820087</v>
      </c>
      <c r="BN260" s="9">
        <v>55.314257344639223</v>
      </c>
      <c r="BP260" s="9"/>
      <c r="BQ260" s="40"/>
      <c r="BR260" s="9"/>
      <c r="BS260" s="40"/>
      <c r="BU260" s="9"/>
      <c r="BV260" s="40"/>
      <c r="BW260" s="9"/>
      <c r="BX260" s="40"/>
      <c r="BZ260" s="9">
        <v>6.5846153846153852</v>
      </c>
      <c r="CA260" s="9">
        <v>35.95384615384615</v>
      </c>
      <c r="CB260" s="40">
        <v>81675.795583194951</v>
      </c>
      <c r="CC260" s="9">
        <f ca="1"/>
        <v>3.1049999999999991</v>
      </c>
      <c r="CD260" s="9">
        <f ca="1"/>
        <v>3.2965384615384616</v>
      </c>
      <c r="CE260" s="40">
        <f ca="1"/>
        <v>11550.060197055458</v>
      </c>
    </row>
    <row r="261" spans="1:83" x14ac:dyDescent="0.25">
      <c r="A261" s="6">
        <v>70</v>
      </c>
      <c r="B261" s="7" t="b">
        <v>1</v>
      </c>
      <c r="U261" s="9"/>
      <c r="V261" s="9"/>
      <c r="W261" s="10"/>
      <c r="X261" s="17"/>
      <c r="Y261" s="17"/>
      <c r="Z261" s="17"/>
      <c r="AA261" s="17"/>
      <c r="AB261" s="17"/>
      <c r="AC261" s="17"/>
      <c r="AD261" s="17"/>
      <c r="AE261" s="17"/>
      <c r="AG261" s="9"/>
      <c r="AH261" s="9"/>
      <c r="AI261" s="10"/>
      <c r="AJ261" s="17"/>
      <c r="AK261" s="17"/>
      <c r="AL261" s="17"/>
      <c r="AM261" s="17"/>
      <c r="AN261" s="17"/>
      <c r="AO261" s="17"/>
      <c r="AP261" s="17"/>
      <c r="AQ261" s="17"/>
      <c r="AS261" s="9"/>
      <c r="AT261" s="9"/>
      <c r="AU261" s="10"/>
      <c r="AV261" s="17"/>
      <c r="AW261" s="17"/>
      <c r="AX261" s="17"/>
      <c r="AY261" s="17"/>
      <c r="AZ261" s="17"/>
      <c r="BA261" s="17"/>
      <c r="BB261" s="17"/>
      <c r="BC261" s="17"/>
      <c r="BE261" s="17">
        <v>8.7602459016393436E-2</v>
      </c>
      <c r="BF261" s="9">
        <v>53.8</v>
      </c>
      <c r="BG261" s="9">
        <v>56.313732077923063</v>
      </c>
      <c r="BH261" s="9">
        <v>56.130482178932162</v>
      </c>
      <c r="BI261" s="9">
        <v>6.346505995721901</v>
      </c>
      <c r="BJ261" s="9">
        <f ca="1"/>
        <v>56.269050103997451</v>
      </c>
      <c r="BK261" s="9">
        <f ca="1"/>
        <v>56.195110750373381</v>
      </c>
      <c r="BL261" s="9">
        <v>49.286229636561536</v>
      </c>
      <c r="BM261" s="9">
        <f ca="1"/>
        <v>54.87416479214977</v>
      </c>
      <c r="BN261" s="9">
        <v>55.336839931689944</v>
      </c>
      <c r="BP261" s="9"/>
      <c r="BQ261" s="40"/>
      <c r="BR261" s="9"/>
      <c r="BS261" s="40"/>
      <c r="BU261" s="9"/>
      <c r="BV261" s="40"/>
      <c r="BW261" s="9"/>
      <c r="BX261" s="40"/>
      <c r="BZ261" s="9">
        <v>6.5846153846153852</v>
      </c>
      <c r="CA261" s="9">
        <v>37.230769230769226</v>
      </c>
      <c r="CB261" s="40">
        <v>85246.261387029343</v>
      </c>
      <c r="CC261" s="9">
        <f ca="1"/>
        <v>3.1049999999999991</v>
      </c>
      <c r="CD261" s="9">
        <f ca="1"/>
        <v>3.360384615384616</v>
      </c>
      <c r="CE261" s="40">
        <f ca="1"/>
        <v>11622.142133826079</v>
      </c>
    </row>
    <row r="262" spans="1:83" x14ac:dyDescent="0.25">
      <c r="A262" s="6">
        <v>69.8</v>
      </c>
      <c r="B262" s="7" t="b">
        <v>1</v>
      </c>
      <c r="U262" s="9"/>
      <c r="V262" s="9"/>
      <c r="W262" s="10"/>
      <c r="X262" s="17"/>
      <c r="Y262" s="17"/>
      <c r="Z262" s="17"/>
      <c r="AA262" s="17"/>
      <c r="AB262" s="17"/>
      <c r="AC262" s="17"/>
      <c r="AD262" s="17"/>
      <c r="AE262" s="17"/>
      <c r="AG262" s="9"/>
      <c r="AH262" s="9"/>
      <c r="AI262" s="10"/>
      <c r="AJ262" s="17"/>
      <c r="AK262" s="17"/>
      <c r="AL262" s="17"/>
      <c r="AM262" s="17"/>
      <c r="AN262" s="17"/>
      <c r="AO262" s="17"/>
      <c r="AP262" s="17"/>
      <c r="AQ262" s="17"/>
      <c r="AS262" s="9"/>
      <c r="AT262" s="9"/>
      <c r="AU262" s="10"/>
      <c r="AV262" s="17"/>
      <c r="AW262" s="17"/>
      <c r="AX262" s="17"/>
      <c r="AY262" s="17"/>
      <c r="AZ262" s="17"/>
      <c r="BA262" s="17"/>
      <c r="BB262" s="17"/>
      <c r="BC262" s="17"/>
      <c r="BE262" s="17">
        <v>8.7943989071038245E-2</v>
      </c>
      <c r="BF262" s="9">
        <v>53.9</v>
      </c>
      <c r="BG262" s="9">
        <v>56.334139229652202</v>
      </c>
      <c r="BH262" s="9">
        <v>56.148172410824458</v>
      </c>
      <c r="BI262" s="9">
        <v>6.3724232299048298</v>
      </c>
      <c r="BJ262" s="9">
        <f ca="1"/>
        <v>56.294314618633976</v>
      </c>
      <c r="BK262" s="9">
        <f ca="1"/>
        <v>56.213624390957733</v>
      </c>
      <c r="BL262" s="9">
        <v>49.311621928648997</v>
      </c>
      <c r="BM262" s="9">
        <f ca="1"/>
        <v>54.896448438893771</v>
      </c>
      <c r="BN262" s="9">
        <v>55.359366675369436</v>
      </c>
      <c r="BP262" s="9"/>
      <c r="BQ262" s="40"/>
      <c r="BR262" s="9"/>
      <c r="BS262" s="40"/>
      <c r="BU262" s="9"/>
      <c r="BV262" s="40"/>
      <c r="BW262" s="9"/>
      <c r="BX262" s="40"/>
      <c r="BZ262" s="9">
        <v>6.5846153846153852</v>
      </c>
      <c r="CA262" s="9">
        <v>38.507692307692309</v>
      </c>
      <c r="CB262" s="40">
        <v>88836.492995258741</v>
      </c>
      <c r="CC262" s="9">
        <f ca="1"/>
        <v>3.1049999999999991</v>
      </c>
      <c r="CD262" s="9">
        <f ca="1"/>
        <v>3.4242307692307694</v>
      </c>
      <c r="CE262" s="40">
        <f ca="1"/>
        <v>11696.360064878552</v>
      </c>
    </row>
    <row r="263" spans="1:83" x14ac:dyDescent="0.25">
      <c r="A263" s="6">
        <v>69.400000000000006</v>
      </c>
      <c r="B263" s="7" t="b">
        <v>1</v>
      </c>
      <c r="U263" s="9"/>
      <c r="V263" s="9"/>
      <c r="W263" s="10"/>
      <c r="X263" s="17"/>
      <c r="Y263" s="17"/>
      <c r="Z263" s="17"/>
      <c r="AA263" s="17"/>
      <c r="AB263" s="17"/>
      <c r="AC263" s="17"/>
      <c r="AD263" s="17"/>
      <c r="AE263" s="17"/>
      <c r="AG263" s="9"/>
      <c r="AH263" s="9"/>
      <c r="AI263" s="10"/>
      <c r="AJ263" s="17"/>
      <c r="AK263" s="17"/>
      <c r="AL263" s="17"/>
      <c r="AM263" s="17"/>
      <c r="AN263" s="17"/>
      <c r="AO263" s="17"/>
      <c r="AP263" s="17"/>
      <c r="AQ263" s="17"/>
      <c r="AS263" s="9"/>
      <c r="AT263" s="9"/>
      <c r="AU263" s="10"/>
      <c r="AV263" s="17"/>
      <c r="AW263" s="17"/>
      <c r="AX263" s="17"/>
      <c r="AY263" s="17"/>
      <c r="AZ263" s="17"/>
      <c r="BA263" s="17"/>
      <c r="BB263" s="17"/>
      <c r="BC263" s="17"/>
      <c r="BE263" s="17">
        <v>8.8285519125683054E-2</v>
      </c>
      <c r="BF263" s="9">
        <v>54</v>
      </c>
      <c r="BG263" s="9">
        <v>56.354487366603813</v>
      </c>
      <c r="BH263" s="9">
        <v>56.165817036048843</v>
      </c>
      <c r="BI263" s="9">
        <v>6.3983501709172597</v>
      </c>
      <c r="BJ263" s="9">
        <f ca="1"/>
        <v>56.319497274233278</v>
      </c>
      <c r="BK263" s="9">
        <f ca="1"/>
        <v>56.23208861172197</v>
      </c>
      <c r="BL263" s="9">
        <v>49.336964962998678</v>
      </c>
      <c r="BM263" s="9">
        <f ca="1"/>
        <v>54.918677705730211</v>
      </c>
      <c r="BN263" s="9">
        <v>55.381837950158015</v>
      </c>
      <c r="BP263" s="9"/>
      <c r="BQ263" s="40"/>
      <c r="BR263" s="9"/>
      <c r="BS263" s="40"/>
      <c r="BU263" s="9"/>
      <c r="BV263" s="40"/>
      <c r="BW263" s="9"/>
      <c r="BX263" s="40"/>
      <c r="BZ263" s="9">
        <v>6.5846153846153852</v>
      </c>
      <c r="CA263" s="9">
        <v>39.784615384615385</v>
      </c>
      <c r="CB263" s="40">
        <v>92445.278948061619</v>
      </c>
      <c r="CC263" s="9">
        <f ca="1"/>
        <v>3.1049999999999991</v>
      </c>
      <c r="CD263" s="9">
        <f ca="1"/>
        <v>3.4880769230769237</v>
      </c>
      <c r="CE263" s="40">
        <f ca="1"/>
        <v>11772.646463392111</v>
      </c>
    </row>
    <row r="264" spans="1:83" x14ac:dyDescent="0.25">
      <c r="A264" s="6">
        <v>69.400000000000006</v>
      </c>
      <c r="B264" s="7" t="b">
        <v>1</v>
      </c>
      <c r="U264" s="9"/>
      <c r="V264" s="9"/>
      <c r="W264" s="10"/>
      <c r="X264" s="17"/>
      <c r="Y264" s="17"/>
      <c r="Z264" s="17"/>
      <c r="AA264" s="17"/>
      <c r="AB264" s="17"/>
      <c r="AC264" s="17"/>
      <c r="AD264" s="17"/>
      <c r="AE264" s="17"/>
      <c r="AG264" s="9"/>
      <c r="AH264" s="9"/>
      <c r="AI264" s="10"/>
      <c r="AJ264" s="17"/>
      <c r="AK264" s="17"/>
      <c r="AL264" s="17"/>
      <c r="AM264" s="17"/>
      <c r="AN264" s="17"/>
      <c r="AO264" s="17"/>
      <c r="AP264" s="17"/>
      <c r="AQ264" s="17"/>
      <c r="AS264" s="9"/>
      <c r="AT264" s="9"/>
      <c r="AU264" s="10"/>
      <c r="AV264" s="17"/>
      <c r="AW264" s="17"/>
      <c r="AX264" s="17"/>
      <c r="AY264" s="17"/>
      <c r="AZ264" s="17"/>
      <c r="BA264" s="17"/>
      <c r="BB264" s="17"/>
      <c r="BC264" s="17"/>
      <c r="BE264" s="17">
        <v>8.8627049180327863E-2</v>
      </c>
      <c r="BF264" s="9">
        <v>54</v>
      </c>
      <c r="BG264" s="9">
        <v>56.374776921471295</v>
      </c>
      <c r="BH264" s="9">
        <v>56.183416383491476</v>
      </c>
      <c r="BI264" s="9">
        <v>6.4242868260329544</v>
      </c>
      <c r="BJ264" s="9">
        <f ca="1"/>
        <v>56.344598673832145</v>
      </c>
      <c r="BK264" s="9">
        <f ca="1"/>
        <v>56.250503770009956</v>
      </c>
      <c r="BL264" s="9">
        <v>49.362259025164029</v>
      </c>
      <c r="BM264" s="9">
        <f ca="1"/>
        <v>54.940852955503843</v>
      </c>
      <c r="BN264" s="9">
        <v>55.404254126616287</v>
      </c>
      <c r="BP264" s="9"/>
      <c r="BQ264" s="40"/>
      <c r="BR264" s="9"/>
      <c r="BS264" s="40"/>
      <c r="BU264" s="9"/>
      <c r="BV264" s="40"/>
      <c r="BW264" s="9"/>
      <c r="BX264" s="40"/>
      <c r="BZ264" s="9">
        <v>6.5846153846153852</v>
      </c>
      <c r="CA264" s="9">
        <v>41.061538461538461</v>
      </c>
      <c r="CB264" s="40">
        <v>96071.516062835013</v>
      </c>
      <c r="CC264" s="9">
        <f ca="1"/>
        <v>3.1049999999999991</v>
      </c>
      <c r="CD264" s="9">
        <f ca="1"/>
        <v>3.5519230769230772</v>
      </c>
      <c r="CE264" s="40">
        <f ca="1"/>
        <v>11850.93705161521</v>
      </c>
    </row>
    <row r="265" spans="1:83" x14ac:dyDescent="0.25">
      <c r="A265" s="6">
        <v>69.5</v>
      </c>
      <c r="B265" s="7" t="b">
        <v>1</v>
      </c>
      <c r="U265" s="9"/>
      <c r="V265" s="9"/>
      <c r="W265" s="10"/>
      <c r="X265" s="17"/>
      <c r="Y265" s="17"/>
      <c r="Z265" s="17"/>
      <c r="AA265" s="17"/>
      <c r="AB265" s="17"/>
      <c r="AC265" s="17"/>
      <c r="AD265" s="17"/>
      <c r="AE265" s="17"/>
      <c r="AG265" s="9"/>
      <c r="AH265" s="9"/>
      <c r="AI265" s="10"/>
      <c r="AJ265" s="17"/>
      <c r="AK265" s="17"/>
      <c r="AL265" s="17"/>
      <c r="AM265" s="17"/>
      <c r="AN265" s="17"/>
      <c r="AO265" s="17"/>
      <c r="AP265" s="17"/>
      <c r="AQ265" s="17"/>
      <c r="AS265" s="9"/>
      <c r="AT265" s="9"/>
      <c r="AU265" s="10"/>
      <c r="AV265" s="17"/>
      <c r="AW265" s="17"/>
      <c r="AX265" s="17"/>
      <c r="AY265" s="17"/>
      <c r="AZ265" s="17"/>
      <c r="BA265" s="17"/>
      <c r="BB265" s="17"/>
      <c r="BC265" s="17"/>
      <c r="BE265" s="17">
        <v>8.8968579234972672E-2</v>
      </c>
      <c r="BF265" s="9">
        <v>54</v>
      </c>
      <c r="BG265" s="9">
        <v>56.395008322159555</v>
      </c>
      <c r="BH265" s="9">
        <v>56.20097077846237</v>
      </c>
      <c r="BI265" s="9">
        <v>6.4502332025338625</v>
      </c>
      <c r="BJ265" s="9">
        <f ca="1"/>
        <v>56.369619413761804</v>
      </c>
      <c r="BK265" s="9">
        <f ca="1"/>
        <v>56.268870219263263</v>
      </c>
      <c r="BL265" s="9">
        <v>49.387504397950124</v>
      </c>
      <c r="BM265" s="9">
        <f ca="1"/>
        <v>54.962974547280872</v>
      </c>
      <c r="BN265" s="9">
        <v>55.426615571441204</v>
      </c>
      <c r="BP265" s="9"/>
      <c r="BQ265" s="40"/>
      <c r="BR265" s="9"/>
      <c r="BS265" s="40"/>
      <c r="BU265" s="9"/>
      <c r="BV265" s="40"/>
      <c r="BW265" s="9"/>
      <c r="BX265" s="40"/>
      <c r="BZ265" s="9">
        <v>6.5846153846153852</v>
      </c>
      <c r="CA265" s="9">
        <v>42.338461538461537</v>
      </c>
      <c r="CB265" s="40">
        <v>99714.196881051888</v>
      </c>
      <c r="CC265" s="9">
        <f ca="1"/>
        <v>3.1049999999999991</v>
      </c>
      <c r="CD265" s="9">
        <f ca="1"/>
        <v>3.6157692307692306</v>
      </c>
      <c r="CE265" s="40">
        <f ca="1"/>
        <v>11931.170590482659</v>
      </c>
    </row>
    <row r="266" spans="1:83" x14ac:dyDescent="0.25">
      <c r="A266" s="6">
        <v>69.5</v>
      </c>
      <c r="B266" s="7" t="b">
        <v>1</v>
      </c>
      <c r="U266" s="9"/>
      <c r="V266" s="9"/>
      <c r="W266" s="10"/>
      <c r="X266" s="17"/>
      <c r="Y266" s="17"/>
      <c r="Z266" s="17"/>
      <c r="AA266" s="17"/>
      <c r="AB266" s="17"/>
      <c r="AC266" s="17"/>
      <c r="AD266" s="17"/>
      <c r="AE266" s="17"/>
      <c r="AG266" s="9"/>
      <c r="AH266" s="9"/>
      <c r="AI266" s="10"/>
      <c r="AJ266" s="17"/>
      <c r="AK266" s="17"/>
      <c r="AL266" s="17"/>
      <c r="AM266" s="17"/>
      <c r="AN266" s="17"/>
      <c r="AO266" s="17"/>
      <c r="AP266" s="17"/>
      <c r="AQ266" s="17"/>
      <c r="AS266" s="9"/>
      <c r="AT266" s="9"/>
      <c r="AU266" s="10"/>
      <c r="AV266" s="17"/>
      <c r="AW266" s="17"/>
      <c r="AX266" s="17"/>
      <c r="AY266" s="17"/>
      <c r="AZ266" s="17"/>
      <c r="BA266" s="17"/>
      <c r="BB266" s="17"/>
      <c r="BC266" s="17"/>
      <c r="BE266" s="17">
        <v>8.9310109289617481E-2</v>
      </c>
      <c r="BF266" s="9">
        <v>54</v>
      </c>
      <c r="BG266" s="9">
        <v>56.415181991856414</v>
      </c>
      <c r="BH266" s="9">
        <v>56.218480542748168</v>
      </c>
      <c r="BI266" s="9">
        <v>6.4761893077100945</v>
      </c>
      <c r="BJ266" s="9">
        <f ca="1"/>
        <v>56.394560083747905</v>
      </c>
      <c r="BK266" s="9">
        <f ca="1"/>
        <v>56.287188309078765</v>
      </c>
      <c r="BL266" s="9">
        <v>49.412701361450544</v>
      </c>
      <c r="BM266" s="9">
        <f ca="1"/>
        <v>54.985042836402684</v>
      </c>
      <c r="BN266" s="9">
        <v>55.448922647521016</v>
      </c>
      <c r="BP266" s="9"/>
      <c r="BQ266" s="40"/>
      <c r="BR266" s="9"/>
      <c r="BS266" s="40"/>
      <c r="BU266" s="9"/>
      <c r="BV266" s="40"/>
      <c r="BW266" s="9"/>
      <c r="BX266" s="40"/>
      <c r="BZ266" s="9">
        <v>6.5846153846153852</v>
      </c>
      <c r="CA266" s="9">
        <v>43.615384615384613</v>
      </c>
      <c r="CB266" s="40">
        <v>103372.39888611047</v>
      </c>
      <c r="CC266" s="9">
        <f ca="1"/>
        <v>3.1049999999999991</v>
      </c>
      <c r="CD266" s="9">
        <f ca="1"/>
        <v>3.679615384615385</v>
      </c>
      <c r="CE266" s="40">
        <f ca="1"/>
        <v>12013.288686333397</v>
      </c>
    </row>
    <row r="267" spans="1:83" x14ac:dyDescent="0.25">
      <c r="A267" s="6">
        <v>69.599999999999994</v>
      </c>
      <c r="B267" s="7" t="b">
        <v>1</v>
      </c>
      <c r="U267" s="9"/>
      <c r="V267" s="9"/>
      <c r="W267" s="10"/>
      <c r="X267" s="17"/>
      <c r="Y267" s="17"/>
      <c r="Z267" s="17"/>
      <c r="AA267" s="17"/>
      <c r="AB267" s="17"/>
      <c r="AC267" s="17"/>
      <c r="AD267" s="17"/>
      <c r="AE267" s="17"/>
      <c r="AG267" s="9"/>
      <c r="AH267" s="9"/>
      <c r="AI267" s="10"/>
      <c r="AJ267" s="17"/>
      <c r="AK267" s="17"/>
      <c r="AL267" s="17"/>
      <c r="AM267" s="17"/>
      <c r="AN267" s="17"/>
      <c r="AO267" s="17"/>
      <c r="AP267" s="17"/>
      <c r="AQ267" s="17"/>
      <c r="AS267" s="9"/>
      <c r="AT267" s="9"/>
      <c r="AU267" s="10"/>
      <c r="AV267" s="17"/>
      <c r="AW267" s="17"/>
      <c r="AX267" s="17"/>
      <c r="AY267" s="17"/>
      <c r="AZ267" s="17"/>
      <c r="BA267" s="17"/>
      <c r="BB267" s="17"/>
      <c r="BC267" s="17"/>
      <c r="BE267" s="17">
        <v>8.9651639344262291E-2</v>
      </c>
      <c r="BF267" s="9">
        <v>54</v>
      </c>
      <c r="BG267" s="9">
        <v>56.435298349102524</v>
      </c>
      <c r="BH267" s="9">
        <v>56.235945994663503</v>
      </c>
      <c r="BI267" s="9">
        <v>6.5021551488599956</v>
      </c>
      <c r="BJ267" s="9">
        <f ca="1"/>
        <v>56.419421267008701</v>
      </c>
      <c r="BK267" s="9">
        <f ca="1"/>
        <v>56.305458385265176</v>
      </c>
      <c r="BL267" s="9">
        <v>49.43785019308369</v>
      </c>
      <c r="BM267" s="9">
        <f ca="1"/>
        <v>55.007058174538614</v>
      </c>
      <c r="BN267" s="9">
        <v>55.471175713989375</v>
      </c>
      <c r="BP267" s="9"/>
      <c r="BQ267" s="40"/>
      <c r="BR267" s="9"/>
      <c r="BS267" s="40"/>
      <c r="BU267" s="9"/>
      <c r="BV267" s="40"/>
      <c r="BW267" s="9"/>
      <c r="BX267" s="40"/>
      <c r="BZ267" s="9">
        <v>6.5846153846153852</v>
      </c>
      <c r="CA267" s="9">
        <v>44.892307692307696</v>
      </c>
      <c r="CB267" s="40">
        <v>107045.27520012016</v>
      </c>
      <c r="CC267" s="9">
        <f ca="1"/>
        <v>3.1049999999999991</v>
      </c>
      <c r="CD267" s="9">
        <f ca="1"/>
        <v>3.7434615384615384</v>
      </c>
      <c r="CE267" s="40">
        <f ca="1"/>
        <v>12097.235613061188</v>
      </c>
    </row>
    <row r="268" spans="1:83" x14ac:dyDescent="0.25">
      <c r="A268" s="6">
        <v>69.599999999999994</v>
      </c>
      <c r="B268" s="7" t="b">
        <v>1</v>
      </c>
      <c r="U268" s="9"/>
      <c r="V268" s="9"/>
      <c r="W268" s="10"/>
      <c r="X268" s="17"/>
      <c r="Y268" s="17"/>
      <c r="Z268" s="17"/>
      <c r="AA268" s="17"/>
      <c r="AB268" s="17"/>
      <c r="AC268" s="17"/>
      <c r="AD268" s="17"/>
      <c r="AE268" s="17"/>
      <c r="AG268" s="9"/>
      <c r="AH268" s="9"/>
      <c r="AI268" s="10"/>
      <c r="AJ268" s="17"/>
      <c r="AK268" s="17"/>
      <c r="AL268" s="17"/>
      <c r="AM268" s="17"/>
      <c r="AN268" s="17"/>
      <c r="AO268" s="17"/>
      <c r="AP268" s="17"/>
      <c r="AQ268" s="17"/>
      <c r="AS268" s="9"/>
      <c r="AT268" s="9"/>
      <c r="AU268" s="10"/>
      <c r="AV268" s="17"/>
      <c r="AW268" s="17"/>
      <c r="AX268" s="17"/>
      <c r="AY268" s="17"/>
      <c r="AZ268" s="17"/>
      <c r="BA268" s="17"/>
      <c r="BB268" s="17"/>
      <c r="BC268" s="17"/>
      <c r="BE268" s="17">
        <v>8.99931693989071E-2</v>
      </c>
      <c r="BF268" s="9">
        <v>54</v>
      </c>
      <c r="BG268" s="9">
        <v>56.455357807860096</v>
      </c>
      <c r="BH268" s="9">
        <v>56.253367449102015</v>
      </c>
      <c r="BI268" s="9">
        <v>6.5281307332900989</v>
      </c>
      <c r="BJ268" s="9">
        <f ca="1"/>
        <v>56.444203540351346</v>
      </c>
      <c r="BK268" s="9">
        <f ca="1"/>
        <v>56.323680789898532</v>
      </c>
      <c r="BL268" s="9">
        <v>49.462951167628347</v>
      </c>
      <c r="BM268" s="9">
        <f ca="1"/>
        <v>55.029020909737824</v>
      </c>
      <c r="BN268" s="9">
        <v>55.493375126278323</v>
      </c>
      <c r="BP268" s="9"/>
      <c r="BQ268" s="40"/>
      <c r="BR268" s="9"/>
      <c r="BS268" s="40"/>
      <c r="BU268" s="9"/>
      <c r="BV268" s="40"/>
      <c r="BW268" s="9"/>
      <c r="BX268" s="40"/>
      <c r="BZ268" s="9">
        <v>6.5846153846153852</v>
      </c>
      <c r="CA268" s="9">
        <v>46.169230769230772</v>
      </c>
      <c r="CB268" s="40">
        <v>110732.04652231972</v>
      </c>
      <c r="CC268" s="9">
        <f ca="1"/>
        <v>3.1049999999999991</v>
      </c>
      <c r="CD268" s="9">
        <f ca="1"/>
        <v>3.8073076923076927</v>
      </c>
      <c r="CE268" s="40">
        <f ca="1"/>
        <v>12182.95814821957</v>
      </c>
    </row>
    <row r="269" spans="1:83" x14ac:dyDescent="0.25">
      <c r="A269" s="6">
        <v>69.400000000000006</v>
      </c>
      <c r="B269" s="7" t="b">
        <v>1</v>
      </c>
      <c r="U269" s="9"/>
      <c r="V269" s="9"/>
      <c r="W269" s="10"/>
      <c r="X269" s="17"/>
      <c r="Y269" s="17"/>
      <c r="Z269" s="17"/>
      <c r="AA269" s="17"/>
      <c r="AB269" s="17"/>
      <c r="AC269" s="17"/>
      <c r="AD269" s="17"/>
      <c r="AE269" s="17"/>
      <c r="AG269" s="9"/>
      <c r="AH269" s="9"/>
      <c r="AI269" s="10"/>
      <c r="AJ269" s="17"/>
      <c r="AK269" s="17"/>
      <c r="AL269" s="17"/>
      <c r="AM269" s="17"/>
      <c r="AN269" s="17"/>
      <c r="AO269" s="17"/>
      <c r="AP269" s="17"/>
      <c r="AQ269" s="17"/>
      <c r="AS269" s="9"/>
      <c r="AT269" s="9"/>
      <c r="AU269" s="10"/>
      <c r="AV269" s="17"/>
      <c r="AW269" s="17"/>
      <c r="AX269" s="17"/>
      <c r="AY269" s="17"/>
      <c r="AZ269" s="17"/>
      <c r="BA269" s="17"/>
      <c r="BB269" s="17"/>
      <c r="BC269" s="17"/>
      <c r="BE269" s="17">
        <v>9.0334699453551909E-2</v>
      </c>
      <c r="BF269" s="9">
        <v>54</v>
      </c>
      <c r="BG269" s="9">
        <v>56.475360777580391</v>
      </c>
      <c r="BH269" s="9">
        <v>56.270745217585855</v>
      </c>
      <c r="BI269" s="9">
        <v>6.5541160683151878</v>
      </c>
      <c r="BJ269" s="9">
        <f ca="1"/>
        <v>56.46890747426643</v>
      </c>
      <c r="BK269" s="9">
        <f ca="1"/>
        <v>56.341855861376622</v>
      </c>
      <c r="BL269" s="9">
        <v>49.488004557258748</v>
      </c>
      <c r="BM269" s="9">
        <f ca="1"/>
        <v>55.050931386480158</v>
      </c>
      <c r="BN269" s="9">
        <v>55.515521236170429</v>
      </c>
      <c r="BP269" s="9"/>
      <c r="BQ269" s="40"/>
      <c r="BR269" s="9"/>
      <c r="BS269" s="40"/>
      <c r="BU269" s="9"/>
      <c r="BV269" s="40"/>
      <c r="BW269" s="9"/>
      <c r="BX269" s="40"/>
      <c r="BZ269" s="9">
        <v>6.5846153846153852</v>
      </c>
      <c r="CA269" s="9">
        <v>47.446153846153848</v>
      </c>
      <c r="CB269" s="40">
        <v>114431.99411516852</v>
      </c>
      <c r="CC269" s="9">
        <f ca="1"/>
        <v>3.1049999999999991</v>
      </c>
      <c r="CD269" s="9">
        <f ca="1"/>
        <v>3.8711538461538462</v>
      </c>
      <c r="CE269" s="40">
        <f ca="1"/>
        <v>12270.405421767049</v>
      </c>
    </row>
    <row r="270" spans="1:83" x14ac:dyDescent="0.25">
      <c r="A270" s="6">
        <v>69</v>
      </c>
      <c r="B270" s="7" t="b">
        <v>1</v>
      </c>
      <c r="U270" s="9"/>
      <c r="V270" s="9"/>
      <c r="W270" s="10"/>
      <c r="X270" s="17"/>
      <c r="Y270" s="17"/>
      <c r="Z270" s="17"/>
      <c r="AA270" s="17"/>
      <c r="AB270" s="17"/>
      <c r="AC270" s="17"/>
      <c r="AD270" s="17"/>
      <c r="AE270" s="17"/>
      <c r="AG270" s="9"/>
      <c r="AH270" s="9"/>
      <c r="AI270" s="10"/>
      <c r="AJ270" s="17"/>
      <c r="AK270" s="17"/>
      <c r="AL270" s="17"/>
      <c r="AM270" s="17"/>
      <c r="AN270" s="17"/>
      <c r="AO270" s="17"/>
      <c r="AP270" s="17"/>
      <c r="AQ270" s="17"/>
      <c r="AS270" s="9"/>
      <c r="AT270" s="9"/>
      <c r="AU270" s="10"/>
      <c r="AV270" s="17"/>
      <c r="AW270" s="17"/>
      <c r="AX270" s="17"/>
      <c r="AY270" s="17"/>
      <c r="AZ270" s="17"/>
      <c r="BA270" s="17"/>
      <c r="BB270" s="17"/>
      <c r="BC270" s="17"/>
      <c r="BE270" s="17">
        <v>9.0676229508196718E-2</v>
      </c>
      <c r="BF270" s="9">
        <v>54</v>
      </c>
      <c r="BG270" s="9">
        <v>56.49530766326977</v>
      </c>
      <c r="BH270" s="9">
        <v>56.288079608314845</v>
      </c>
      <c r="BI270" s="9">
        <v>6.5801111612582845</v>
      </c>
      <c r="BJ270" s="9">
        <f ca="1"/>
        <v>56.493533633020789</v>
      </c>
      <c r="BK270" s="9">
        <f ca="1"/>
        <v>56.35998393447251</v>
      </c>
      <c r="BL270" s="9">
        <v>49.513010631579029</v>
      </c>
      <c r="BM270" s="9">
        <f ca="1"/>
        <v>55.072789945726235</v>
      </c>
      <c r="BN270" s="9">
        <v>55.537614391849942</v>
      </c>
      <c r="BP270" s="9"/>
      <c r="BQ270" s="40"/>
      <c r="BR270" s="9"/>
      <c r="BS270" s="40"/>
      <c r="BU270" s="9"/>
      <c r="BV270" s="40"/>
      <c r="BW270" s="9"/>
      <c r="BX270" s="40"/>
      <c r="BZ270" s="9">
        <v>6.5846153846153852</v>
      </c>
      <c r="CA270" s="9">
        <v>48.723076923076924</v>
      </c>
      <c r="CB270" s="40">
        <v>118144.45367864268</v>
      </c>
      <c r="CC270" s="9">
        <f ca="1"/>
        <v>3.1049999999999991</v>
      </c>
      <c r="CD270" s="9">
        <f ca="1"/>
        <v>3.9350000000000005</v>
      </c>
      <c r="CE270" s="40">
        <f ca="1"/>
        <v>12359.528776282497</v>
      </c>
    </row>
    <row r="271" spans="1:83" x14ac:dyDescent="0.25">
      <c r="A271" s="6">
        <v>68.7</v>
      </c>
      <c r="B271" s="7" t="b">
        <v>1</v>
      </c>
      <c r="U271" s="9"/>
      <c r="V271" s="9"/>
      <c r="W271" s="10"/>
      <c r="X271" s="17"/>
      <c r="Y271" s="17"/>
      <c r="Z271" s="17"/>
      <c r="AA271" s="17"/>
      <c r="AB271" s="17"/>
      <c r="AC271" s="17"/>
      <c r="AD271" s="17"/>
      <c r="AE271" s="17"/>
      <c r="AG271" s="9"/>
      <c r="AH271" s="9"/>
      <c r="AI271" s="10"/>
      <c r="AJ271" s="17"/>
      <c r="AK271" s="17"/>
      <c r="AL271" s="17"/>
      <c r="AM271" s="17"/>
      <c r="AN271" s="17"/>
      <c r="AO271" s="17"/>
      <c r="AP271" s="17"/>
      <c r="AQ271" s="17"/>
      <c r="AS271" s="9"/>
      <c r="AT271" s="9"/>
      <c r="AU271" s="10"/>
      <c r="AV271" s="17"/>
      <c r="AW271" s="17"/>
      <c r="AX271" s="17"/>
      <c r="AY271" s="17"/>
      <c r="AZ271" s="17"/>
      <c r="BA271" s="17"/>
      <c r="BB271" s="17"/>
      <c r="BC271" s="17"/>
      <c r="BE271" s="17">
        <v>9.1017759562841527E-2</v>
      </c>
      <c r="BF271" s="9">
        <v>54</v>
      </c>
      <c r="BG271" s="9">
        <v>56.515198865554787</v>
      </c>
      <c r="BH271" s="9">
        <v>56.305370926214167</v>
      </c>
      <c r="BI271" s="9">
        <v>6.606116019450643</v>
      </c>
      <c r="BJ271" s="9">
        <f ca="1"/>
        <v>56.518082574748533</v>
      </c>
      <c r="BK271" s="9">
        <f ca="1"/>
        <v>56.378065340387003</v>
      </c>
      <c r="BL271" s="9">
        <v>49.537969657657023</v>
      </c>
      <c r="BM271" s="9">
        <f ca="1"/>
        <v>55.094596924966496</v>
      </c>
      <c r="BN271" s="9">
        <v>55.559654937953056</v>
      </c>
      <c r="BP271" s="9"/>
      <c r="BQ271" s="40"/>
      <c r="BR271" s="9"/>
      <c r="BS271" s="40"/>
      <c r="BU271" s="9"/>
      <c r="BV271" s="40"/>
      <c r="BW271" s="9"/>
      <c r="BX271" s="40"/>
      <c r="BZ271" s="9">
        <v>6.5846153846153852</v>
      </c>
      <c r="CA271" s="9">
        <v>50</v>
      </c>
      <c r="CB271" s="40">
        <v>121868.80998091609</v>
      </c>
      <c r="CC271" s="9">
        <f ca="1"/>
        <v>3.1049999999999991</v>
      </c>
      <c r="CD271" s="9">
        <f ca="1"/>
        <v>3.9988461538461539</v>
      </c>
      <c r="CE271" s="40">
        <f ca="1"/>
        <v>12450.281637606531</v>
      </c>
    </row>
    <row r="272" spans="1:83" x14ac:dyDescent="0.25">
      <c r="A272" s="6">
        <v>68.400000000000006</v>
      </c>
      <c r="B272" s="7" t="b">
        <v>1</v>
      </c>
      <c r="U272" s="9"/>
      <c r="V272" s="9"/>
      <c r="W272" s="10"/>
      <c r="X272" s="17"/>
      <c r="Y272" s="17"/>
      <c r="Z272" s="17"/>
      <c r="AA272" s="17"/>
      <c r="AB272" s="17"/>
      <c r="AC272" s="17"/>
      <c r="AD272" s="17"/>
      <c r="AE272" s="17"/>
      <c r="AG272" s="9"/>
      <c r="AH272" s="9"/>
      <c r="AI272" s="10"/>
      <c r="AJ272" s="17"/>
      <c r="AK272" s="17"/>
      <c r="AL272" s="17"/>
      <c r="AM272" s="17"/>
      <c r="AN272" s="17"/>
      <c r="AO272" s="17"/>
      <c r="AP272" s="17"/>
      <c r="AQ272" s="17"/>
      <c r="AS272" s="9"/>
      <c r="AT272" s="9"/>
      <c r="AU272" s="10"/>
      <c r="AV272" s="17"/>
      <c r="AW272" s="17"/>
      <c r="AX272" s="17"/>
      <c r="AY272" s="17"/>
      <c r="AZ272" s="17"/>
      <c r="BA272" s="17"/>
      <c r="BB272" s="17"/>
      <c r="BC272" s="17"/>
      <c r="BE272" s="17">
        <v>9.1359289617486336E-2</v>
      </c>
      <c r="BF272" s="9">
        <v>54.1</v>
      </c>
      <c r="BG272" s="9">
        <v>56.53503478074586</v>
      </c>
      <c r="BH272" s="9">
        <v>56.322619472981643</v>
      </c>
      <c r="BI272" s="9">
        <v>6.6321306502318045</v>
      </c>
      <c r="BJ272" s="9">
        <f ca="1"/>
        <v>56.542554851540494</v>
      </c>
      <c r="BK272" s="9">
        <f ca="1"/>
        <v>56.396100406800159</v>
      </c>
      <c r="BL272" s="9">
        <v>49.56288190005759</v>
      </c>
      <c r="BM272" s="9">
        <f ca="1"/>
        <v>55.116352658269491</v>
      </c>
      <c r="BN272" s="9">
        <v>55.581643215617333</v>
      </c>
      <c r="BP272" s="9"/>
      <c r="BQ272" s="40"/>
      <c r="BR272" s="9"/>
      <c r="BS272" s="40"/>
      <c r="BU272" s="9"/>
      <c r="BV272" s="40"/>
      <c r="BW272" s="9"/>
      <c r="BX272" s="40"/>
      <c r="BZ272" s="9">
        <v>7.8615384615384603</v>
      </c>
      <c r="CA272" s="9">
        <v>0.2</v>
      </c>
      <c r="CB272" s="40">
        <v>22875.695456734356</v>
      </c>
      <c r="CC272" s="9">
        <f ca="1"/>
        <v>3.168846153846153</v>
      </c>
      <c r="CD272" s="9">
        <f ca="1"/>
        <v>1.5088461538461539</v>
      </c>
      <c r="CE272" s="40">
        <f ca="1"/>
        <v>10869.894122448593</v>
      </c>
    </row>
    <row r="273" spans="1:83" x14ac:dyDescent="0.25">
      <c r="A273" s="6">
        <v>68.5</v>
      </c>
      <c r="B273" s="7" t="b">
        <v>1</v>
      </c>
      <c r="U273" s="9"/>
      <c r="V273" s="9"/>
      <c r="W273" s="10"/>
      <c r="X273" s="17"/>
      <c r="Y273" s="17"/>
      <c r="Z273" s="17"/>
      <c r="AA273" s="17"/>
      <c r="AB273" s="17"/>
      <c r="AC273" s="17"/>
      <c r="AD273" s="17"/>
      <c r="AE273" s="17"/>
      <c r="AG273" s="9"/>
      <c r="AH273" s="9"/>
      <c r="AI273" s="10"/>
      <c r="AJ273" s="17"/>
      <c r="AK273" s="17"/>
      <c r="AL273" s="17"/>
      <c r="AM273" s="17"/>
      <c r="AN273" s="17"/>
      <c r="AO273" s="17"/>
      <c r="AP273" s="17"/>
      <c r="AQ273" s="17"/>
      <c r="AS273" s="9"/>
      <c r="AT273" s="9"/>
      <c r="AU273" s="10"/>
      <c r="AV273" s="17"/>
      <c r="AW273" s="17"/>
      <c r="AX273" s="17"/>
      <c r="AY273" s="17"/>
      <c r="AZ273" s="17"/>
      <c r="BA273" s="17"/>
      <c r="BB273" s="17"/>
      <c r="BC273" s="17"/>
      <c r="BE273" s="17">
        <v>9.1700819672131145E-2</v>
      </c>
      <c r="BF273" s="9">
        <v>54.1</v>
      </c>
      <c r="BG273" s="9">
        <v>56.554815800900023</v>
      </c>
      <c r="BH273" s="9">
        <v>56.339825547134055</v>
      </c>
      <c r="BI273" s="9">
        <v>6.6581550609495874</v>
      </c>
      <c r="BJ273" s="9">
        <f ca="1"/>
        <v>56.566951009532012</v>
      </c>
      <c r="BK273" s="9">
        <f ca="1"/>
        <v>56.414089457921939</v>
      </c>
      <c r="BL273" s="9">
        <v>49.587747620875305</v>
      </c>
      <c r="BM273" s="9">
        <f ca="1"/>
        <v>55.138057476329315</v>
      </c>
      <c r="BN273" s="9">
        <v>55.603579562530179</v>
      </c>
      <c r="BP273" s="9"/>
      <c r="BQ273" s="40"/>
      <c r="BR273" s="9"/>
      <c r="BS273" s="40"/>
      <c r="BU273" s="9"/>
      <c r="BV273" s="40"/>
      <c r="BW273" s="9"/>
      <c r="BX273" s="40"/>
      <c r="BZ273" s="9">
        <v>7.8615384615384603</v>
      </c>
      <c r="CA273" s="9">
        <v>1.4769230769230768</v>
      </c>
      <c r="CB273" s="40">
        <v>14389.347814073621</v>
      </c>
      <c r="CC273" s="9">
        <f ca="1"/>
        <v>3.168846153846153</v>
      </c>
      <c r="CD273" s="9">
        <f ca="1"/>
        <v>1.5726923076923078</v>
      </c>
      <c r="CE273" s="40">
        <f ca="1"/>
        <v>10824.403524819902</v>
      </c>
    </row>
    <row r="274" spans="1:83" x14ac:dyDescent="0.25">
      <c r="A274" s="6">
        <v>68.2</v>
      </c>
      <c r="B274" s="7" t="b">
        <v>1</v>
      </c>
      <c r="U274" s="9"/>
      <c r="V274" s="9"/>
      <c r="W274" s="10"/>
      <c r="X274" s="17"/>
      <c r="Y274" s="17"/>
      <c r="Z274" s="17"/>
      <c r="AA274" s="17"/>
      <c r="AB274" s="17"/>
      <c r="AC274" s="17"/>
      <c r="AD274" s="17"/>
      <c r="AE274" s="17"/>
      <c r="AG274" s="9"/>
      <c r="AH274" s="9"/>
      <c r="AI274" s="10"/>
      <c r="AJ274" s="17"/>
      <c r="AK274" s="17"/>
      <c r="AL274" s="17"/>
      <c r="AM274" s="17"/>
      <c r="AN274" s="17"/>
      <c r="AO274" s="17"/>
      <c r="AP274" s="17"/>
      <c r="AQ274" s="17"/>
      <c r="AS274" s="9"/>
      <c r="AT274" s="9"/>
      <c r="AU274" s="10"/>
      <c r="AV274" s="17"/>
      <c r="AW274" s="17"/>
      <c r="AX274" s="17"/>
      <c r="AY274" s="17"/>
      <c r="AZ274" s="17"/>
      <c r="BA274" s="17"/>
      <c r="BB274" s="17"/>
      <c r="BC274" s="17"/>
      <c r="BE274" s="17">
        <v>9.2042349726775954E-2</v>
      </c>
      <c r="BF274" s="9">
        <v>54.1</v>
      </c>
      <c r="BG274" s="9">
        <v>56.574542313882191</v>
      </c>
      <c r="BH274" s="9">
        <v>56.356989444052246</v>
      </c>
      <c r="BI274" s="9">
        <v>6.6841892589600782</v>
      </c>
      <c r="BJ274" s="9">
        <f ca="1"/>
        <v>56.591271588989088</v>
      </c>
      <c r="BK274" s="9">
        <f ca="1"/>
        <v>56.432032814541834</v>
      </c>
      <c r="BL274" s="9">
        <v>49.612567079766634</v>
      </c>
      <c r="BM274" s="9">
        <f ca="1"/>
        <v>55.159711706512127</v>
      </c>
      <c r="BN274" s="9">
        <v>55.625464312976504</v>
      </c>
      <c r="BP274" s="9"/>
      <c r="BQ274" s="40"/>
      <c r="BR274" s="9"/>
      <c r="BS274" s="40"/>
      <c r="BU274" s="9"/>
      <c r="BV274" s="40"/>
      <c r="BW274" s="9"/>
      <c r="BX274" s="40"/>
      <c r="BZ274" s="9">
        <v>7.8615384615384603</v>
      </c>
      <c r="CA274" s="9">
        <v>2.7538461538461538</v>
      </c>
      <c r="CB274" s="40">
        <v>11935.412510386228</v>
      </c>
      <c r="CC274" s="9">
        <f ca="1"/>
        <v>3.168846153846153</v>
      </c>
      <c r="CD274" s="9">
        <f ca="1"/>
        <v>1.6365384615384617</v>
      </c>
      <c r="CE274" s="40">
        <f ca="1"/>
        <v>10786.596639093541</v>
      </c>
    </row>
    <row r="275" spans="1:83" x14ac:dyDescent="0.25">
      <c r="A275" s="6">
        <v>68.3</v>
      </c>
      <c r="B275" s="7" t="b">
        <v>1</v>
      </c>
      <c r="U275" s="9"/>
      <c r="V275" s="9"/>
      <c r="W275" s="10"/>
      <c r="X275" s="17"/>
      <c r="Y275" s="17"/>
      <c r="Z275" s="17"/>
      <c r="AA275" s="17"/>
      <c r="AB275" s="17"/>
      <c r="AC275" s="17"/>
      <c r="AD275" s="17"/>
      <c r="AE275" s="17"/>
      <c r="AG275" s="9"/>
      <c r="AH275" s="9"/>
      <c r="AI275" s="10"/>
      <c r="AJ275" s="17"/>
      <c r="AK275" s="17"/>
      <c r="AL275" s="17"/>
      <c r="AM275" s="17"/>
      <c r="AN275" s="17"/>
      <c r="AO275" s="17"/>
      <c r="AP275" s="17"/>
      <c r="AQ275" s="17"/>
      <c r="AS275" s="9"/>
      <c r="AT275" s="9"/>
      <c r="AU275" s="10"/>
      <c r="AV275" s="17"/>
      <c r="AW275" s="17"/>
      <c r="AX275" s="17"/>
      <c r="AY275" s="17"/>
      <c r="AZ275" s="17"/>
      <c r="BA275" s="17"/>
      <c r="BB275" s="17"/>
      <c r="BC275" s="17"/>
      <c r="BE275" s="17">
        <v>9.2383879781420764E-2</v>
      </c>
      <c r="BF275" s="9">
        <v>54.1</v>
      </c>
      <c r="BG275" s="9">
        <v>56.594214703425727</v>
      </c>
      <c r="BH275" s="9">
        <v>56.374111456026156</v>
      </c>
      <c r="BI275" s="9">
        <v>6.710233251627689</v>
      </c>
      <c r="BJ275" s="9">
        <f ca="1"/>
        <v>56.615517124393023</v>
      </c>
      <c r="BK275" s="9">
        <f ca="1"/>
        <v>56.449930794077723</v>
      </c>
      <c r="BL275" s="9">
        <v>49.637340533981586</v>
      </c>
      <c r="BM275" s="9">
        <f ca="1"/>
        <v>55.181315672901931</v>
      </c>
      <c r="BN275" s="9">
        <v>55.647297797885557</v>
      </c>
      <c r="BP275" s="9"/>
      <c r="BQ275" s="40"/>
      <c r="BR275" s="9"/>
      <c r="BS275" s="40"/>
      <c r="BU275" s="9"/>
      <c r="BV275" s="40"/>
      <c r="BW275" s="9"/>
      <c r="BX275" s="40"/>
      <c r="BZ275" s="9">
        <v>7.8615384615384603</v>
      </c>
      <c r="CA275" s="9">
        <v>4.0307692307692298</v>
      </c>
      <c r="CB275" s="40">
        <v>11211.758970071935</v>
      </c>
      <c r="CC275" s="9">
        <f ca="1"/>
        <v>3.168846153846153</v>
      </c>
      <c r="CD275" s="9">
        <f ca="1"/>
        <v>1.7003846153846154</v>
      </c>
      <c r="CE275" s="40">
        <f ca="1"/>
        <v>10755.98140441613</v>
      </c>
    </row>
    <row r="276" spans="1:83" x14ac:dyDescent="0.25">
      <c r="A276" s="6">
        <v>60</v>
      </c>
      <c r="B276" s="7" t="b">
        <v>1</v>
      </c>
      <c r="U276" s="9"/>
      <c r="V276" s="9"/>
      <c r="W276" s="10"/>
      <c r="X276" s="17"/>
      <c r="Y276" s="17"/>
      <c r="Z276" s="17"/>
      <c r="AA276" s="17"/>
      <c r="AB276" s="17"/>
      <c r="AC276" s="17"/>
      <c r="AD276" s="17"/>
      <c r="AE276" s="17"/>
      <c r="AG276" s="9"/>
      <c r="AH276" s="9"/>
      <c r="AI276" s="10"/>
      <c r="AJ276" s="17"/>
      <c r="AK276" s="17"/>
      <c r="AL276" s="17"/>
      <c r="AM276" s="17"/>
      <c r="AN276" s="17"/>
      <c r="AO276" s="17"/>
      <c r="AP276" s="17"/>
      <c r="AQ276" s="17"/>
      <c r="AS276" s="9"/>
      <c r="AT276" s="9"/>
      <c r="AU276" s="10"/>
      <c r="AV276" s="17"/>
      <c r="AW276" s="17"/>
      <c r="AX276" s="17"/>
      <c r="AY276" s="17"/>
      <c r="AZ276" s="17"/>
      <c r="BA276" s="17"/>
      <c r="BB276" s="17"/>
      <c r="BC276" s="17"/>
      <c r="BE276" s="17">
        <v>9.2725409836065573E-2</v>
      </c>
      <c r="BF276" s="9">
        <v>54.1</v>
      </c>
      <c r="BG276" s="9">
        <v>56.613833349191594</v>
      </c>
      <c r="BH276" s="9">
        <v>56.391191872298364</v>
      </c>
      <c r="BI276" s="9">
        <v>6.7362870463251472</v>
      </c>
      <c r="BJ276" s="9">
        <f ca="1"/>
        <v>56.639688144523539</v>
      </c>
      <c r="BK276" s="9">
        <f ca="1"/>
        <v>56.467783710623742</v>
      </c>
      <c r="BL276" s="9">
        <v>49.662068238394809</v>
      </c>
      <c r="BM276" s="9">
        <f ca="1"/>
        <v>55.202869696345573</v>
      </c>
      <c r="BN276" s="9">
        <v>55.66908034487696</v>
      </c>
      <c r="BP276" s="9"/>
      <c r="BQ276" s="40"/>
      <c r="BR276" s="9"/>
      <c r="BS276" s="40"/>
      <c r="BU276" s="9"/>
      <c r="BV276" s="40"/>
      <c r="BW276" s="9"/>
      <c r="BX276" s="40"/>
      <c r="BZ276" s="9">
        <v>7.8615384615384603</v>
      </c>
      <c r="CA276" s="9">
        <v>5.3076923076923075</v>
      </c>
      <c r="CB276" s="40">
        <v>11441.665000901416</v>
      </c>
      <c r="CC276" s="9">
        <f ca="1"/>
        <v>3.168846153846153</v>
      </c>
      <c r="CD276" s="9">
        <f ca="1"/>
        <v>1.7642307692307693</v>
      </c>
      <c r="CE276" s="40">
        <f ca="1"/>
        <v>10732.11453657168</v>
      </c>
    </row>
    <row r="277" spans="1:83" x14ac:dyDescent="0.25">
      <c r="A277" s="6">
        <v>59.7</v>
      </c>
      <c r="B277" s="7" t="b">
        <v>1</v>
      </c>
      <c r="U277" s="9"/>
      <c r="V277" s="9"/>
      <c r="W277" s="10"/>
      <c r="X277" s="17"/>
      <c r="Y277" s="17"/>
      <c r="Z277" s="17"/>
      <c r="AA277" s="17"/>
      <c r="AB277" s="17"/>
      <c r="AC277" s="17"/>
      <c r="AD277" s="17"/>
      <c r="AE277" s="17"/>
      <c r="AG277" s="9"/>
      <c r="AH277" s="9"/>
      <c r="AI277" s="10"/>
      <c r="AJ277" s="17"/>
      <c r="AK277" s="17"/>
      <c r="AL277" s="17"/>
      <c r="AM277" s="17"/>
      <c r="AN277" s="17"/>
      <c r="AO277" s="17"/>
      <c r="AP277" s="17"/>
      <c r="AQ277" s="17"/>
      <c r="AS277" s="9"/>
      <c r="AT277" s="9"/>
      <c r="AU277" s="10"/>
      <c r="AV277" s="17"/>
      <c r="AW277" s="17"/>
      <c r="AX277" s="17"/>
      <c r="AY277" s="17"/>
      <c r="AZ277" s="17"/>
      <c r="BA277" s="17"/>
      <c r="BB277" s="17"/>
      <c r="BC277" s="17"/>
      <c r="BE277" s="17">
        <v>9.3066939890710382E-2</v>
      </c>
      <c r="BF277" s="9">
        <v>54.2</v>
      </c>
      <c r="BG277" s="9">
        <v>56.633398626826555</v>
      </c>
      <c r="BH277" s="9">
        <v>56.40823097910711</v>
      </c>
      <c r="BI277" s="9">
        <v>6.7623506504334836</v>
      </c>
      <c r="BJ277" s="9">
        <f ca="1"/>
        <v>56.663785172540301</v>
      </c>
      <c r="BK277" s="9">
        <f ca="1"/>
        <v>56.48559187499739</v>
      </c>
      <c r="BL277" s="9">
        <v>49.686750445536177</v>
      </c>
      <c r="BM277" s="9">
        <f ca="1"/>
        <v>55.224374094496909</v>
      </c>
      <c r="BN277" s="9">
        <v>55.690812278305884</v>
      </c>
      <c r="BP277" s="9"/>
      <c r="BQ277" s="40"/>
      <c r="BR277" s="9"/>
      <c r="BS277" s="40"/>
      <c r="BU277" s="9"/>
      <c r="BV277" s="40"/>
      <c r="BW277" s="9"/>
      <c r="BX277" s="40"/>
      <c r="BZ277" s="9">
        <v>7.8615384615384603</v>
      </c>
      <c r="CA277" s="9">
        <v>6.5846153846153852</v>
      </c>
      <c r="CB277" s="40">
        <v>12295.555491221681</v>
      </c>
      <c r="CC277" s="9">
        <f ca="1"/>
        <v>3.168846153846153</v>
      </c>
      <c r="CD277" s="9">
        <f ca="1"/>
        <v>1.8280769230769232</v>
      </c>
      <c r="CE277" s="40">
        <f ca="1"/>
        <v>10714.595034887347</v>
      </c>
    </row>
    <row r="278" spans="1:83" x14ac:dyDescent="0.25">
      <c r="A278" s="6">
        <v>59.5</v>
      </c>
      <c r="B278" s="7" t="b">
        <v>1</v>
      </c>
      <c r="U278" s="9"/>
      <c r="V278" s="9"/>
      <c r="W278" s="10"/>
      <c r="X278" s="17"/>
      <c r="Y278" s="17"/>
      <c r="Z278" s="17"/>
      <c r="AA278" s="17"/>
      <c r="AB278" s="17"/>
      <c r="AC278" s="17"/>
      <c r="AD278" s="17"/>
      <c r="AE278" s="17"/>
      <c r="AG278" s="9"/>
      <c r="AH278" s="9"/>
      <c r="AI278" s="10"/>
      <c r="AJ278" s="17"/>
      <c r="AK278" s="17"/>
      <c r="AL278" s="17"/>
      <c r="AM278" s="17"/>
      <c r="AN278" s="17"/>
      <c r="AO278" s="17"/>
      <c r="AP278" s="17"/>
      <c r="AQ278" s="17"/>
      <c r="AS278" s="9"/>
      <c r="AT278" s="9"/>
      <c r="AU278" s="10"/>
      <c r="AV278" s="17"/>
      <c r="AW278" s="17"/>
      <c r="AX278" s="17"/>
      <c r="AY278" s="17"/>
      <c r="AZ278" s="17"/>
      <c r="BA278" s="17"/>
      <c r="BB278" s="17"/>
      <c r="BC278" s="17"/>
      <c r="BE278" s="17">
        <v>9.3408469945355191E-2</v>
      </c>
      <c r="BF278" s="9">
        <v>54.2</v>
      </c>
      <c r="BG278" s="9">
        <v>56.652910908020417</v>
      </c>
      <c r="BH278" s="9">
        <v>56.42522905972875</v>
      </c>
      <c r="BI278" s="9">
        <v>6.7884240713421002</v>
      </c>
      <c r="BJ278" s="9">
        <f ca="1"/>
        <v>56.687808726063132</v>
      </c>
      <c r="BK278" s="9">
        <f ca="1"/>
        <v>56.503355594785717</v>
      </c>
      <c r="BL278" s="9">
        <v>49.711387405620876</v>
      </c>
      <c r="BM278" s="9">
        <f ca="1"/>
        <v>55.245829181860231</v>
      </c>
      <c r="BN278" s="9">
        <v>55.712493919307505</v>
      </c>
      <c r="BP278" s="9"/>
      <c r="BQ278" s="40"/>
      <c r="BR278" s="9"/>
      <c r="BS278" s="40"/>
      <c r="BU278" s="9"/>
      <c r="BV278" s="40"/>
      <c r="BW278" s="9"/>
      <c r="BX278" s="40"/>
      <c r="BZ278" s="9">
        <v>7.8615384615384603</v>
      </c>
      <c r="CA278" s="9">
        <v>7.8615384615384603</v>
      </c>
      <c r="CB278" s="40">
        <v>13595.451472246619</v>
      </c>
      <c r="CC278" s="9">
        <f ca="1"/>
        <v>3.168846153846153</v>
      </c>
      <c r="CD278" s="9">
        <f ca="1"/>
        <v>1.891923076923077</v>
      </c>
      <c r="CE278" s="40">
        <f ca="1"/>
        <v>10703.05876016525</v>
      </c>
    </row>
    <row r="279" spans="1:83" x14ac:dyDescent="0.25">
      <c r="A279" s="6">
        <v>59.3</v>
      </c>
      <c r="B279" s="7" t="b">
        <v>1</v>
      </c>
      <c r="U279" s="9"/>
      <c r="V279" s="9"/>
      <c r="W279" s="10"/>
      <c r="X279" s="17"/>
      <c r="Y279" s="17"/>
      <c r="Z279" s="17"/>
      <c r="AA279" s="17"/>
      <c r="AB279" s="17"/>
      <c r="AC279" s="17"/>
      <c r="AD279" s="17"/>
      <c r="AE279" s="17"/>
      <c r="AG279" s="9"/>
      <c r="AH279" s="9"/>
      <c r="AI279" s="10"/>
      <c r="AJ279" s="17"/>
      <c r="AK279" s="17"/>
      <c r="AL279" s="17"/>
      <c r="AM279" s="17"/>
      <c r="AN279" s="17"/>
      <c r="AO279" s="17"/>
      <c r="AP279" s="17"/>
      <c r="AQ279" s="17"/>
      <c r="AS279" s="9"/>
      <c r="AT279" s="9"/>
      <c r="AU279" s="10"/>
      <c r="AV279" s="17"/>
      <c r="AW279" s="17"/>
      <c r="AX279" s="17"/>
      <c r="AY279" s="17"/>
      <c r="AZ279" s="17"/>
      <c r="BA279" s="17"/>
      <c r="BB279" s="17"/>
      <c r="BC279" s="17"/>
      <c r="BE279" s="17">
        <v>9.375E-2</v>
      </c>
      <c r="BF279" s="9">
        <v>54.3</v>
      </c>
      <c r="BG279" s="9">
        <v>56.672370560562044</v>
      </c>
      <c r="BH279" s="9">
        <v>56.442186394519055</v>
      </c>
      <c r="BI279" s="9">
        <v>6.8145073164487213</v>
      </c>
      <c r="BJ279" s="9">
        <f ca="1"/>
        <v>56.711759317250682</v>
      </c>
      <c r="BK279" s="9">
        <f ca="1"/>
        <v>56.521075174390774</v>
      </c>
      <c r="BL279" s="9">
        <v>49.735979366579031</v>
      </c>
      <c r="BM279" s="9">
        <f ca="1"/>
        <v>55.267235269832895</v>
      </c>
      <c r="BN279" s="9">
        <v>55.734125585840644</v>
      </c>
      <c r="BP279" s="9"/>
      <c r="BQ279" s="40"/>
      <c r="BR279" s="9"/>
      <c r="BS279" s="40"/>
      <c r="BU279" s="9"/>
      <c r="BV279" s="40"/>
      <c r="BW279" s="9"/>
      <c r="BX279" s="40"/>
      <c r="BZ279" s="9">
        <v>7.8615384615384603</v>
      </c>
      <c r="CA279" s="9">
        <v>9.1384615384615362</v>
      </c>
      <c r="CB279" s="40">
        <v>15232.27953904694</v>
      </c>
      <c r="CC279" s="9">
        <f ca="1"/>
        <v>3.168846153846153</v>
      </c>
      <c r="CD279" s="9">
        <f ca="1"/>
        <v>1.9557692307692309</v>
      </c>
      <c r="CE279" s="40">
        <f ca="1"/>
        <v>10697.173875449536</v>
      </c>
    </row>
    <row r="280" spans="1:83" x14ac:dyDescent="0.25">
      <c r="A280" s="6">
        <v>59.1</v>
      </c>
      <c r="B280" s="7" t="b">
        <v>1</v>
      </c>
      <c r="U280" s="9"/>
      <c r="V280" s="9"/>
      <c r="W280" s="10"/>
      <c r="X280" s="17"/>
      <c r="Y280" s="17"/>
      <c r="Z280" s="17"/>
      <c r="AA280" s="17"/>
      <c r="AB280" s="17"/>
      <c r="AC280" s="17"/>
      <c r="AD280" s="17"/>
      <c r="AE280" s="17"/>
      <c r="AG280" s="9"/>
      <c r="AH280" s="9"/>
      <c r="AI280" s="10"/>
      <c r="AJ280" s="17"/>
      <c r="AK280" s="17"/>
      <c r="AL280" s="17"/>
      <c r="AM280" s="17"/>
      <c r="AN280" s="17"/>
      <c r="AO280" s="17"/>
      <c r="AP280" s="17"/>
      <c r="AQ280" s="17"/>
      <c r="AS280" s="9"/>
      <c r="AT280" s="9"/>
      <c r="AU280" s="10"/>
      <c r="AV280" s="17"/>
      <c r="AW280" s="17"/>
      <c r="AX280" s="17"/>
      <c r="AY280" s="17"/>
      <c r="AZ280" s="17"/>
      <c r="BA280" s="17"/>
      <c r="BB280" s="17"/>
      <c r="BC280" s="17"/>
      <c r="BE280" s="17">
        <v>9.4091530054644809E-2</v>
      </c>
      <c r="BF280" s="9">
        <v>54.3</v>
      </c>
      <c r="BG280" s="9">
        <v>56.69177794839463</v>
      </c>
      <c r="BH280" s="9">
        <v>56.459103260954173</v>
      </c>
      <c r="BI280" s="9">
        <v>6.8406003931594599</v>
      </c>
      <c r="BJ280" s="9">
        <f ca="1"/>
        <v>56.735637452877725</v>
      </c>
      <c r="BK280" s="9">
        <f ca="1"/>
        <v>56.538750915074175</v>
      </c>
      <c r="BL280" s="9">
        <v>49.760526574084786</v>
      </c>
      <c r="BM280" s="9">
        <f ca="1"/>
        <v>55.288592666747384</v>
      </c>
      <c r="BN280" s="9">
        <v>55.755707592730772</v>
      </c>
      <c r="BP280" s="9"/>
      <c r="BQ280" s="40"/>
      <c r="BR280" s="9"/>
      <c r="BS280" s="40"/>
      <c r="BU280" s="9"/>
      <c r="BV280" s="40"/>
      <c r="BW280" s="9"/>
      <c r="BX280" s="40"/>
      <c r="BZ280" s="9">
        <v>7.8615384615384603</v>
      </c>
      <c r="CA280" s="9">
        <v>10.415384615384614</v>
      </c>
      <c r="CB280" s="40">
        <v>17133.631954173732</v>
      </c>
      <c r="CC280" s="9">
        <f ca="1"/>
        <v>3.168846153846153</v>
      </c>
      <c r="CD280" s="9">
        <f ca="1"/>
        <v>2.0196153846153848</v>
      </c>
      <c r="CE280" s="40">
        <f ca="1"/>
        <v>10696.63698756639</v>
      </c>
    </row>
    <row r="281" spans="1:83" x14ac:dyDescent="0.25">
      <c r="A281" s="6">
        <v>58.7</v>
      </c>
      <c r="B281" s="7" t="b">
        <v>1</v>
      </c>
      <c r="U281" s="9"/>
      <c r="V281" s="9"/>
      <c r="W281" s="10"/>
      <c r="X281" s="17"/>
      <c r="Y281" s="17"/>
      <c r="Z281" s="17"/>
      <c r="AA281" s="17"/>
      <c r="AB281" s="17"/>
      <c r="AC281" s="17"/>
      <c r="AD281" s="17"/>
      <c r="AE281" s="17"/>
      <c r="AG281" s="9"/>
      <c r="AH281" s="9"/>
      <c r="AI281" s="10"/>
      <c r="AJ281" s="17"/>
      <c r="AK281" s="17"/>
      <c r="AL281" s="17"/>
      <c r="AM281" s="17"/>
      <c r="AN281" s="17"/>
      <c r="AO281" s="17"/>
      <c r="AP281" s="17"/>
      <c r="AQ281" s="17"/>
      <c r="AS281" s="9"/>
      <c r="AT281" s="9"/>
      <c r="AU281" s="10"/>
      <c r="AV281" s="17"/>
      <c r="AW281" s="17"/>
      <c r="AX281" s="17"/>
      <c r="AY281" s="17"/>
      <c r="AZ281" s="17"/>
      <c r="BA281" s="17"/>
      <c r="BB281" s="17"/>
      <c r="BC281" s="17"/>
      <c r="BE281" s="17">
        <v>9.4433060109289618E-2</v>
      </c>
      <c r="BF281" s="9">
        <v>54.3</v>
      </c>
      <c r="BG281" s="9">
        <v>56.711133431669779</v>
      </c>
      <c r="BH281" s="9">
        <v>56.475979933670558</v>
      </c>
      <c r="BI281" s="9">
        <v>6.8667033088888081</v>
      </c>
      <c r="BJ281" s="9">
        <f ca="1"/>
        <v>56.759443634411141</v>
      </c>
      <c r="BK281" s="9">
        <f ca="1"/>
        <v>56.556383115000976</v>
      </c>
      <c r="BL281" s="9">
        <v>49.785029271584932</v>
      </c>
      <c r="BM281" s="9">
        <f ca="1"/>
        <v>55.309901677912407</v>
      </c>
      <c r="BN281" s="9">
        <v>55.777240251712072</v>
      </c>
      <c r="BP281" s="9"/>
      <c r="BQ281" s="40"/>
      <c r="BR281" s="9"/>
      <c r="BS281" s="40"/>
      <c r="BU281" s="9"/>
      <c r="BV281" s="40"/>
      <c r="BW281" s="9"/>
      <c r="BX281" s="40"/>
      <c r="BZ281" s="9">
        <v>7.8615384615384603</v>
      </c>
      <c r="CA281" s="9">
        <v>11.692307692307692</v>
      </c>
      <c r="CB281" s="40">
        <v>19248.682861317433</v>
      </c>
      <c r="CC281" s="9">
        <f ca="1"/>
        <v>3.168846153846153</v>
      </c>
      <c r="CD281" s="9">
        <f ca="1"/>
        <v>2.0834615384615387</v>
      </c>
      <c r="CE281" s="40">
        <f ca="1"/>
        <v>10701.1698621211</v>
      </c>
    </row>
    <row r="282" spans="1:83" x14ac:dyDescent="0.25">
      <c r="A282" s="6">
        <v>58.4</v>
      </c>
      <c r="B282" s="7" t="b">
        <v>1</v>
      </c>
      <c r="U282" s="9"/>
      <c r="V282" s="9"/>
      <c r="W282" s="10"/>
      <c r="X282" s="17"/>
      <c r="Y282" s="17"/>
      <c r="Z282" s="17"/>
      <c r="AA282" s="17"/>
      <c r="AB282" s="17"/>
      <c r="AC282" s="17"/>
      <c r="AD282" s="17"/>
      <c r="AE282" s="17"/>
      <c r="AG282" s="9"/>
      <c r="AH282" s="9"/>
      <c r="AI282" s="10"/>
      <c r="AJ282" s="17"/>
      <c r="AK282" s="17"/>
      <c r="AL282" s="17"/>
      <c r="AM282" s="17"/>
      <c r="AN282" s="17"/>
      <c r="AO282" s="17"/>
      <c r="AP282" s="17"/>
      <c r="AQ282" s="17"/>
      <c r="AS282" s="9"/>
      <c r="AT282" s="9"/>
      <c r="AU282" s="10"/>
      <c r="AV282" s="17"/>
      <c r="AW282" s="17"/>
      <c r="AX282" s="17"/>
      <c r="AY282" s="17"/>
      <c r="AZ282" s="17"/>
      <c r="BA282" s="17"/>
      <c r="BB282" s="17"/>
      <c r="BC282" s="17"/>
      <c r="BE282" s="17">
        <v>9.4774590163934427E-2</v>
      </c>
      <c r="BF282" s="9">
        <v>54.3</v>
      </c>
      <c r="BG282" s="9">
        <v>56.730437366800743</v>
      </c>
      <c r="BH282" s="9">
        <v>56.492816684504568</v>
      </c>
      <c r="BI282" s="9">
        <v>6.8928160710596211</v>
      </c>
      <c r="BJ282" s="9">
        <f ca="1"/>
        <v>56.783178358084434</v>
      </c>
      <c r="BK282" s="9">
        <f ca="1"/>
        <v>56.573972069282654</v>
      </c>
      <c r="BL282" s="9">
        <v>49.809487700327097</v>
      </c>
      <c r="BM282" s="9">
        <f ca="1"/>
        <v>55.331162605653518</v>
      </c>
      <c r="BN282" s="9">
        <v>55.798723871469008</v>
      </c>
      <c r="BP282" s="9"/>
      <c r="BQ282" s="40"/>
      <c r="BR282" s="9"/>
      <c r="BS282" s="40"/>
      <c r="BU282" s="9"/>
      <c r="BV282" s="40"/>
      <c r="BW282" s="9"/>
      <c r="BX282" s="40"/>
      <c r="BZ282" s="9">
        <v>7.8615384615384603</v>
      </c>
      <c r="CA282" s="9">
        <v>12.969230769230769</v>
      </c>
      <c r="CB282" s="40">
        <v>21540.244342621016</v>
      </c>
      <c r="CC282" s="9">
        <f ca="1"/>
        <v>3.168846153846153</v>
      </c>
      <c r="CD282" s="9">
        <f ca="1"/>
        <v>2.1473076923076926</v>
      </c>
      <c r="CE282" s="40">
        <f ca="1"/>
        <v>10710.516611075229</v>
      </c>
    </row>
    <row r="283" spans="1:83" x14ac:dyDescent="0.25">
      <c r="A283" s="6">
        <v>57.6</v>
      </c>
      <c r="B283" s="7" t="b">
        <v>1</v>
      </c>
      <c r="U283" s="9"/>
      <c r="V283" s="9"/>
      <c r="W283" s="10"/>
      <c r="X283" s="17"/>
      <c r="Y283" s="17"/>
      <c r="Z283" s="17"/>
      <c r="AA283" s="17"/>
      <c r="AB283" s="17"/>
      <c r="AC283" s="17"/>
      <c r="AD283" s="17"/>
      <c r="AE283" s="17"/>
      <c r="AG283" s="9"/>
      <c r="AH283" s="9"/>
      <c r="AI283" s="10"/>
      <c r="AJ283" s="17"/>
      <c r="AK283" s="17"/>
      <c r="AL283" s="17"/>
      <c r="AM283" s="17"/>
      <c r="AN283" s="17"/>
      <c r="AO283" s="17"/>
      <c r="AP283" s="17"/>
      <c r="AQ283" s="17"/>
      <c r="AS283" s="9"/>
      <c r="AT283" s="9"/>
      <c r="AU283" s="10"/>
      <c r="AV283" s="17"/>
      <c r="AW283" s="17"/>
      <c r="AX283" s="17"/>
      <c r="AY283" s="17"/>
      <c r="AZ283" s="17"/>
      <c r="BA283" s="17"/>
      <c r="BB283" s="17"/>
      <c r="BC283" s="17"/>
      <c r="BE283" s="17">
        <v>9.5116120218579236E-2</v>
      </c>
      <c r="BF283" s="9">
        <v>54.3</v>
      </c>
      <c r="BG283" s="9">
        <v>56.749690106514677</v>
      </c>
      <c r="BH283" s="9">
        <v>56.509613782530785</v>
      </c>
      <c r="BI283" s="9">
        <v>6.9189386871031946</v>
      </c>
      <c r="BJ283" s="9">
        <f ca="1"/>
        <v>56.806842114971104</v>
      </c>
      <c r="BK283" s="9">
        <f ca="1"/>
        <v>56.59151807001949</v>
      </c>
      <c r="BL283" s="9">
        <v>49.833902099387466</v>
      </c>
      <c r="BM283" s="9">
        <f ca="1"/>
        <v>55.352375749352923</v>
      </c>
      <c r="BN283" s="9">
        <v>55.820158757677035</v>
      </c>
      <c r="BP283" s="9"/>
      <c r="BQ283" s="40"/>
      <c r="BR283" s="9"/>
      <c r="BS283" s="40"/>
      <c r="BU283" s="9"/>
      <c r="BV283" s="40"/>
      <c r="BW283" s="9"/>
      <c r="BX283" s="40"/>
      <c r="BZ283" s="9">
        <v>7.8615384615384603</v>
      </c>
      <c r="CA283" s="9">
        <v>14.246153846153844</v>
      </c>
      <c r="CB283" s="40">
        <v>23980.215910248116</v>
      </c>
      <c r="CC283" s="9">
        <f ca="1"/>
        <v>3.168846153846153</v>
      </c>
      <c r="CD283" s="9">
        <f ca="1"/>
        <v>2.211153846153846</v>
      </c>
      <c r="CE283" s="40">
        <f ca="1"/>
        <v>10724.441272336951</v>
      </c>
    </row>
    <row r="284" spans="1:83" x14ac:dyDescent="0.25">
      <c r="A284" s="6">
        <v>57.1</v>
      </c>
      <c r="B284" s="7" t="b">
        <v>1</v>
      </c>
      <c r="U284" s="9"/>
      <c r="V284" s="9"/>
      <c r="W284" s="10"/>
      <c r="X284" s="17"/>
      <c r="Y284" s="17"/>
      <c r="Z284" s="17"/>
      <c r="AA284" s="17"/>
      <c r="AB284" s="17"/>
      <c r="AC284" s="17"/>
      <c r="AD284" s="17"/>
      <c r="AE284" s="17"/>
      <c r="AG284" s="9"/>
      <c r="AH284" s="9"/>
      <c r="AI284" s="10"/>
      <c r="AJ284" s="17"/>
      <c r="AK284" s="17"/>
      <c r="AL284" s="17"/>
      <c r="AM284" s="17"/>
      <c r="AN284" s="17"/>
      <c r="AO284" s="17"/>
      <c r="AP284" s="17"/>
      <c r="AQ284" s="17"/>
      <c r="AS284" s="9"/>
      <c r="AT284" s="9"/>
      <c r="AU284" s="10"/>
      <c r="AV284" s="17"/>
      <c r="AW284" s="17"/>
      <c r="AX284" s="17"/>
      <c r="AY284" s="17"/>
      <c r="AZ284" s="17"/>
      <c r="BA284" s="17"/>
      <c r="BB284" s="17"/>
      <c r="BC284" s="17"/>
      <c r="BE284" s="17">
        <v>9.5457650273224046E-2</v>
      </c>
      <c r="BF284" s="9">
        <v>54.3</v>
      </c>
      <c r="BG284" s="9">
        <v>56.768891999904035</v>
      </c>
      <c r="BH284" s="9">
        <v>56.526371494100381</v>
      </c>
      <c r="BI284" s="9">
        <v>6.9450711644592031</v>
      </c>
      <c r="BJ284" s="9">
        <f ca="1"/>
        <v>56.830435391056554</v>
      </c>
      <c r="BK284" s="9">
        <f ca="1"/>
        <v>56.609021406342059</v>
      </c>
      <c r="BL284" s="9">
        <v>49.858272705698006</v>
      </c>
      <c r="BM284" s="9">
        <f ca="1"/>
        <v>55.373541405488623</v>
      </c>
      <c r="BN284" s="9">
        <v>55.8415452130427</v>
      </c>
      <c r="BP284" s="9"/>
      <c r="BQ284" s="40"/>
      <c r="BR284" s="9"/>
      <c r="BS284" s="40"/>
      <c r="BU284" s="9"/>
      <c r="BV284" s="40"/>
      <c r="BW284" s="9"/>
      <c r="BX284" s="40"/>
      <c r="BZ284" s="9">
        <v>7.8615384615384603</v>
      </c>
      <c r="CA284" s="9">
        <v>15.523076923076919</v>
      </c>
      <c r="CB284" s="40">
        <v>26546.807839786976</v>
      </c>
      <c r="CC284" s="9">
        <f ca="1"/>
        <v>3.168846153846153</v>
      </c>
      <c r="CD284" s="9">
        <f ca="1"/>
        <v>2.2750000000000004</v>
      </c>
      <c r="CE284" s="40">
        <f ca="1"/>
        <v>10742.725716536219</v>
      </c>
    </row>
    <row r="285" spans="1:83" x14ac:dyDescent="0.25">
      <c r="A285" s="6">
        <v>56.8</v>
      </c>
      <c r="B285" s="7" t="b">
        <v>1</v>
      </c>
      <c r="U285" s="9"/>
      <c r="V285" s="9"/>
      <c r="W285" s="10"/>
      <c r="X285" s="17"/>
      <c r="Y285" s="17"/>
      <c r="Z285" s="17"/>
      <c r="AA285" s="17"/>
      <c r="AB285" s="17"/>
      <c r="AC285" s="17"/>
      <c r="AD285" s="17"/>
      <c r="AE285" s="17"/>
      <c r="AG285" s="9"/>
      <c r="AH285" s="9"/>
      <c r="AI285" s="10"/>
      <c r="AJ285" s="17"/>
      <c r="AK285" s="17"/>
      <c r="AL285" s="17"/>
      <c r="AM285" s="17"/>
      <c r="AN285" s="17"/>
      <c r="AO285" s="17"/>
      <c r="AP285" s="17"/>
      <c r="AQ285" s="17"/>
      <c r="AS285" s="9"/>
      <c r="AT285" s="9"/>
      <c r="AU285" s="10"/>
      <c r="AV285" s="17"/>
      <c r="AW285" s="17"/>
      <c r="AX285" s="17"/>
      <c r="AY285" s="17"/>
      <c r="AZ285" s="17"/>
      <c r="BA285" s="17"/>
      <c r="BB285" s="17"/>
      <c r="BC285" s="17"/>
      <c r="BE285" s="17">
        <v>9.5799180327868855E-2</v>
      </c>
      <c r="BF285" s="9">
        <v>54.4</v>
      </c>
      <c r="BG285" s="9">
        <v>56.788043392476965</v>
      </c>
      <c r="BH285" s="9">
        <v>56.543090082878244</v>
      </c>
      <c r="BI285" s="9">
        <v>6.9712135105757778</v>
      </c>
      <c r="BJ285" s="9">
        <f ca="1"/>
        <v>56.853958667308895</v>
      </c>
      <c r="BK285" s="9">
        <f ca="1"/>
        <v>56.62648236445213</v>
      </c>
      <c r="BL285" s="9">
        <v>49.882599754073333</v>
      </c>
      <c r="BM285" s="9">
        <f ca="1"/>
        <v>55.394659867672985</v>
      </c>
      <c r="BN285" s="9">
        <v>55.862883537343009</v>
      </c>
      <c r="BP285" s="9"/>
      <c r="BQ285" s="40"/>
      <c r="BR285" s="9"/>
      <c r="BS285" s="40"/>
      <c r="BU285" s="9"/>
      <c r="BV285" s="40"/>
      <c r="BW285" s="9"/>
      <c r="BX285" s="40"/>
      <c r="BZ285" s="9">
        <v>7.8615384615384603</v>
      </c>
      <c r="CA285" s="9">
        <v>16.799999999999997</v>
      </c>
      <c r="CB285" s="40">
        <v>29222.760979150757</v>
      </c>
      <c r="CC285" s="9">
        <f ca="1"/>
        <v>3.168846153846153</v>
      </c>
      <c r="CD285" s="9">
        <f ca="1"/>
        <v>2.3388461538461538</v>
      </c>
      <c r="CE285" s="40">
        <f ca="1"/>
        <v>10765.167828455315</v>
      </c>
    </row>
    <row r="286" spans="1:83" x14ac:dyDescent="0.25">
      <c r="A286" s="6">
        <v>56.5</v>
      </c>
      <c r="B286" s="7" t="b">
        <v>1</v>
      </c>
      <c r="U286" s="9"/>
      <c r="V286" s="9"/>
      <c r="W286" s="10"/>
      <c r="X286" s="17"/>
      <c r="Y286" s="17"/>
      <c r="Z286" s="17"/>
      <c r="AA286" s="17"/>
      <c r="AB286" s="17"/>
      <c r="AC286" s="17"/>
      <c r="AD286" s="17"/>
      <c r="AE286" s="17"/>
      <c r="AG286" s="9"/>
      <c r="AH286" s="9"/>
      <c r="AI286" s="10"/>
      <c r="AJ286" s="17"/>
      <c r="AK286" s="17"/>
      <c r="AL286" s="17"/>
      <c r="AM286" s="17"/>
      <c r="AN286" s="17"/>
      <c r="AO286" s="17"/>
      <c r="AP286" s="17"/>
      <c r="AQ286" s="17"/>
      <c r="AS286" s="9"/>
      <c r="AT286" s="9"/>
      <c r="AU286" s="10"/>
      <c r="AV286" s="17"/>
      <c r="AW286" s="17"/>
      <c r="AX286" s="17"/>
      <c r="AY286" s="17"/>
      <c r="AZ286" s="17"/>
      <c r="BA286" s="17"/>
      <c r="BB286" s="17"/>
      <c r="BC286" s="17"/>
      <c r="BE286" s="17">
        <v>9.6140710382513664E-2</v>
      </c>
      <c r="BF286" s="9">
        <v>54.4</v>
      </c>
      <c r="BG286" s="9">
        <v>56.807144626206906</v>
      </c>
      <c r="BH286" s="9">
        <v>56.559769809879924</v>
      </c>
      <c r="BI286" s="9">
        <v>6.997365732909488</v>
      </c>
      <c r="BJ286" s="9">
        <f ca="1"/>
        <v>56.877412419748438</v>
      </c>
      <c r="BK286" s="9">
        <f ca="1"/>
        <v>56.643901227662809</v>
      </c>
      <c r="BL286" s="9">
        <v>49.906883477237088</v>
      </c>
      <c r="BM286" s="9">
        <f ca="1"/>
        <v>55.415731426690527</v>
      </c>
      <c r="BN286" s="9">
        <v>55.884174027464212</v>
      </c>
      <c r="BP286" s="9"/>
      <c r="BQ286" s="40"/>
      <c r="BR286" s="9"/>
      <c r="BS286" s="40"/>
      <c r="BU286" s="9"/>
      <c r="BV286" s="40"/>
      <c r="BW286" s="9"/>
      <c r="BX286" s="40"/>
      <c r="BZ286" s="9">
        <v>7.8615384615384603</v>
      </c>
      <c r="CA286" s="9">
        <v>18.076923076923073</v>
      </c>
      <c r="CB286" s="40">
        <v>31994.158968225565</v>
      </c>
      <c r="CC286" s="9">
        <f ca="1"/>
        <v>3.168846153846153</v>
      </c>
      <c r="CD286" s="9">
        <f ca="1"/>
        <v>2.4026923076923077</v>
      </c>
      <c r="CE286" s="40">
        <f ca="1"/>
        <v>10791.579920270275</v>
      </c>
    </row>
    <row r="287" spans="1:83" x14ac:dyDescent="0.25">
      <c r="A287" s="6">
        <v>56.1</v>
      </c>
      <c r="B287" s="7" t="b">
        <v>1</v>
      </c>
      <c r="U287" s="9"/>
      <c r="V287" s="9"/>
      <c r="W287" s="10"/>
      <c r="X287" s="17"/>
      <c r="Y287" s="17"/>
      <c r="Z287" s="17"/>
      <c r="AA287" s="17"/>
      <c r="AB287" s="17"/>
      <c r="AC287" s="17"/>
      <c r="AD287" s="17"/>
      <c r="AE287" s="17"/>
      <c r="AG287" s="9"/>
      <c r="AH287" s="9"/>
      <c r="AI287" s="10"/>
      <c r="AJ287" s="17"/>
      <c r="AK287" s="17"/>
      <c r="AL287" s="17"/>
      <c r="AM287" s="17"/>
      <c r="AN287" s="17"/>
      <c r="AO287" s="17"/>
      <c r="AP287" s="17"/>
      <c r="AQ287" s="17"/>
      <c r="AS287" s="9"/>
      <c r="AT287" s="9"/>
      <c r="AU287" s="10"/>
      <c r="AV287" s="17"/>
      <c r="AW287" s="17"/>
      <c r="AX287" s="17"/>
      <c r="AY287" s="17"/>
      <c r="AZ287" s="17"/>
      <c r="BA287" s="17"/>
      <c r="BB287" s="17"/>
      <c r="BC287" s="17"/>
      <c r="BE287" s="17">
        <v>9.6482240437158473E-2</v>
      </c>
      <c r="BF287" s="9">
        <v>54.5</v>
      </c>
      <c r="BG287" s="9">
        <v>56.82619603958139</v>
      </c>
      <c r="BH287" s="9">
        <v>56.576410933507397</v>
      </c>
      <c r="BI287" s="9">
        <v>7.0235278389253359</v>
      </c>
      <c r="BJ287" s="9">
        <f ca="1"/>
        <v>56.900797119515971</v>
      </c>
      <c r="BK287" s="9">
        <f ca="1"/>
        <v>56.66127827643794</v>
      </c>
      <c r="BL287" s="9">
        <v>49.931124105847928</v>
      </c>
      <c r="BM287" s="9">
        <f ca="1"/>
        <v>55.436756370535221</v>
      </c>
      <c r="BN287" s="9">
        <v>55.905416977439849</v>
      </c>
      <c r="BP287" s="9"/>
      <c r="BQ287" s="40"/>
      <c r="BR287" s="9"/>
      <c r="BS287" s="40"/>
      <c r="BU287" s="9"/>
      <c r="BV287" s="40"/>
      <c r="BW287" s="9"/>
      <c r="BX287" s="40"/>
      <c r="BZ287" s="9">
        <v>7.8615384615384603</v>
      </c>
      <c r="CA287" s="9">
        <v>19.353846153846153</v>
      </c>
      <c r="CB287" s="40">
        <v>34849.609184260604</v>
      </c>
      <c r="CC287" s="9">
        <f ca="1"/>
        <v>3.168846153846153</v>
      </c>
      <c r="CD287" s="9">
        <f ca="1"/>
        <v>2.4665384615384616</v>
      </c>
      <c r="CE287" s="40">
        <f ca="1"/>
        <v>10821.78734144165</v>
      </c>
    </row>
    <row r="288" spans="1:83" x14ac:dyDescent="0.25">
      <c r="A288" s="6">
        <v>55.8</v>
      </c>
      <c r="B288" s="7" t="b">
        <v>1</v>
      </c>
      <c r="U288" s="9"/>
      <c r="V288" s="9"/>
      <c r="W288" s="10"/>
      <c r="X288" s="17"/>
      <c r="Y288" s="17"/>
      <c r="Z288" s="17"/>
      <c r="AA288" s="17"/>
      <c r="AB288" s="17"/>
      <c r="AC288" s="17"/>
      <c r="AD288" s="17"/>
      <c r="AE288" s="17"/>
      <c r="AG288" s="9"/>
      <c r="AH288" s="9"/>
      <c r="AI288" s="10"/>
      <c r="AJ288" s="17"/>
      <c r="AK288" s="17"/>
      <c r="AL288" s="17"/>
      <c r="AM288" s="17"/>
      <c r="AN288" s="17"/>
      <c r="AO288" s="17"/>
      <c r="AP288" s="17"/>
      <c r="AQ288" s="17"/>
      <c r="AS288" s="9"/>
      <c r="AT288" s="9"/>
      <c r="AU288" s="10"/>
      <c r="AV288" s="17"/>
      <c r="AW288" s="17"/>
      <c r="AX288" s="17"/>
      <c r="AY288" s="17"/>
      <c r="AZ288" s="17"/>
      <c r="BA288" s="17"/>
      <c r="BB288" s="17"/>
      <c r="BC288" s="17"/>
      <c r="BE288" s="17">
        <v>9.6823770491803282E-2</v>
      </c>
      <c r="BF288" s="9">
        <v>54.5</v>
      </c>
      <c r="BG288" s="9">
        <v>56.84519796764981</v>
      </c>
      <c r="BH288" s="9">
        <v>56.593013709584788</v>
      </c>
      <c r="BI288" s="9">
        <v>7.0496998360968117</v>
      </c>
      <c r="BJ288" s="9">
        <f ca="1"/>
        <v>56.924113232939895</v>
      </c>
      <c r="BK288" s="9">
        <f ca="1"/>
        <v>56.678613788430901</v>
      </c>
      <c r="BL288" s="9">
        <v>49.955321868525047</v>
      </c>
      <c r="BM288" s="9">
        <f ca="1"/>
        <v>55.457734984447043</v>
      </c>
      <c r="BN288" s="9">
        <v>55.92661267848824</v>
      </c>
      <c r="BP288" s="9"/>
      <c r="BQ288" s="40"/>
      <c r="BR288" s="9"/>
      <c r="BS288" s="40"/>
      <c r="BU288" s="9"/>
      <c r="BV288" s="40"/>
      <c r="BW288" s="9"/>
      <c r="BX288" s="40"/>
      <c r="BZ288" s="9">
        <v>7.8615384615384603</v>
      </c>
      <c r="CA288" s="9">
        <v>20.630769230769229</v>
      </c>
      <c r="CB288" s="40">
        <v>37779.662076125373</v>
      </c>
      <c r="CC288" s="9">
        <f ca="1"/>
        <v>3.168846153846153</v>
      </c>
      <c r="CD288" s="9">
        <f ca="1"/>
        <v>2.5303846153846159</v>
      </c>
      <c r="CE288" s="40">
        <f ca="1"/>
        <v>10855.627256229574</v>
      </c>
    </row>
    <row r="289" spans="1:83" x14ac:dyDescent="0.25">
      <c r="A289" s="6">
        <v>55.6</v>
      </c>
      <c r="B289" s="7" t="b">
        <v>1</v>
      </c>
      <c r="U289" s="9"/>
      <c r="V289" s="9"/>
      <c r="W289" s="10"/>
      <c r="X289" s="17"/>
      <c r="Y289" s="17"/>
      <c r="Z289" s="17"/>
      <c r="AA289" s="17"/>
      <c r="AB289" s="17"/>
      <c r="AC289" s="17"/>
      <c r="AD289" s="17"/>
      <c r="AE289" s="17"/>
      <c r="AG289" s="9"/>
      <c r="AH289" s="9"/>
      <c r="AI289" s="10"/>
      <c r="AJ289" s="17"/>
      <c r="AK289" s="17"/>
      <c r="AL289" s="17"/>
      <c r="AM289" s="17"/>
      <c r="AN289" s="17"/>
      <c r="AO289" s="17"/>
      <c r="AP289" s="17"/>
      <c r="AQ289" s="17"/>
      <c r="AS289" s="9"/>
      <c r="AT289" s="9"/>
      <c r="AU289" s="10"/>
      <c r="AV289" s="17"/>
      <c r="AW289" s="17"/>
      <c r="AX289" s="17"/>
      <c r="AY289" s="17"/>
      <c r="AZ289" s="17"/>
      <c r="BA289" s="17"/>
      <c r="BB289" s="17"/>
      <c r="BC289" s="17"/>
      <c r="BE289" s="17">
        <v>9.7165300546448091E-2</v>
      </c>
      <c r="BF289" s="9">
        <v>54.5</v>
      </c>
      <c r="BG289" s="9">
        <v>56.864150742070493</v>
      </c>
      <c r="BH289" s="9">
        <v>56.609578391393114</v>
      </c>
      <c r="BI289" s="9">
        <v>7.0758817319058895</v>
      </c>
      <c r="BJ289" s="9">
        <f ca="1"/>
        <v>56.947361221602215</v>
      </c>
      <c r="BK289" s="9">
        <f ca="1"/>
        <v>56.695908038522724</v>
      </c>
      <c r="BL289" s="9">
        <v>49.979476991873405</v>
      </c>
      <c r="BM289" s="9">
        <f ca="1"/>
        <v>55.478667550948018</v>
      </c>
      <c r="BN289" s="9">
        <v>55.947761419049293</v>
      </c>
      <c r="BP289" s="9"/>
      <c r="BQ289" s="40"/>
      <c r="BR289" s="9"/>
      <c r="BS289" s="40"/>
      <c r="BU289" s="9"/>
      <c r="BV289" s="40"/>
      <c r="BW289" s="9"/>
      <c r="BX289" s="40"/>
      <c r="BZ289" s="9">
        <v>7.8615384615384603</v>
      </c>
      <c r="CA289" s="9">
        <v>21.907692307692304</v>
      </c>
      <c r="CB289" s="40">
        <v>40776.389640792229</v>
      </c>
      <c r="CC289" s="9">
        <f ca="1"/>
        <v>3.168846153846153</v>
      </c>
      <c r="CD289" s="9">
        <f ca="1"/>
        <v>2.5942307692307693</v>
      </c>
      <c r="CE289" s="40">
        <f ca="1"/>
        <v>10892.94756474196</v>
      </c>
    </row>
    <row r="290" spans="1:83" x14ac:dyDescent="0.25">
      <c r="A290" s="6">
        <v>55.5</v>
      </c>
      <c r="B290" s="7" t="b">
        <v>1</v>
      </c>
      <c r="U290" s="9"/>
      <c r="V290" s="9"/>
      <c r="W290" s="10"/>
      <c r="X290" s="17"/>
      <c r="Y290" s="17"/>
      <c r="Z290" s="17"/>
      <c r="AA290" s="17"/>
      <c r="AB290" s="17"/>
      <c r="AC290" s="17"/>
      <c r="AD290" s="17"/>
      <c r="AE290" s="17"/>
      <c r="AG290" s="9"/>
      <c r="AH290" s="9"/>
      <c r="AI290" s="10"/>
      <c r="AJ290" s="17"/>
      <c r="AK290" s="17"/>
      <c r="AL290" s="17"/>
      <c r="AM290" s="17"/>
      <c r="AN290" s="17"/>
      <c r="AO290" s="17"/>
      <c r="AP290" s="17"/>
      <c r="AQ290" s="17"/>
      <c r="AS290" s="9"/>
      <c r="AT290" s="9"/>
      <c r="AU290" s="10"/>
      <c r="AV290" s="17"/>
      <c r="AW290" s="17"/>
      <c r="AX290" s="17"/>
      <c r="AY290" s="17"/>
      <c r="AZ290" s="17"/>
      <c r="BA290" s="17"/>
      <c r="BB290" s="17"/>
      <c r="BC290" s="17"/>
      <c r="BE290" s="17">
        <v>9.75068306010929E-2</v>
      </c>
      <c r="BF290" s="9">
        <v>54.5</v>
      </c>
      <c r="BG290" s="9">
        <v>56.883054691157028</v>
      </c>
      <c r="BH290" s="9">
        <v>56.626105229704649</v>
      </c>
      <c r="BI290" s="9">
        <v>7.1020735338430088</v>
      </c>
      <c r="BJ290" s="9">
        <f ca="1"/>
        <v>56.970541542403289</v>
      </c>
      <c r="BK290" s="9">
        <f ca="1"/>
        <v>56.713161298859539</v>
      </c>
      <c r="BL290" s="9">
        <v>50.0035897005084</v>
      </c>
      <c r="BM290" s="9">
        <f ca="1"/>
        <v>55.499554349877585</v>
      </c>
      <c r="BN290" s="9">
        <v>55.96886348482073</v>
      </c>
      <c r="BP290" s="9"/>
      <c r="BQ290" s="40"/>
      <c r="BR290" s="9"/>
      <c r="BS290" s="40"/>
      <c r="BU290" s="9"/>
      <c r="BV290" s="40"/>
      <c r="BW290" s="9"/>
      <c r="BX290" s="40"/>
      <c r="BZ290" s="9">
        <v>7.8615384615384603</v>
      </c>
      <c r="CA290" s="9">
        <v>23.184615384615384</v>
      </c>
      <c r="CB290" s="40">
        <v>43833.073093456551</v>
      </c>
      <c r="CC290" s="9">
        <f ca="1"/>
        <v>3.168846153846153</v>
      </c>
      <c r="CD290" s="9">
        <f ca="1"/>
        <v>2.6580769230769237</v>
      </c>
      <c r="CE290" s="40">
        <f ca="1"/>
        <v>10933.605947415117</v>
      </c>
    </row>
    <row r="291" spans="1:83" x14ac:dyDescent="0.25">
      <c r="A291" s="6">
        <v>55.4</v>
      </c>
      <c r="B291" s="7" t="b">
        <v>1</v>
      </c>
      <c r="U291" s="9"/>
      <c r="V291" s="9"/>
      <c r="W291" s="10"/>
      <c r="X291" s="17"/>
      <c r="Y291" s="17"/>
      <c r="Z291" s="17"/>
      <c r="AA291" s="17"/>
      <c r="AB291" s="17"/>
      <c r="AC291" s="17"/>
      <c r="AD291" s="17"/>
      <c r="AE291" s="17"/>
      <c r="AG291" s="9"/>
      <c r="AH291" s="9"/>
      <c r="AI291" s="10"/>
      <c r="AJ291" s="17"/>
      <c r="AK291" s="17"/>
      <c r="AL291" s="17"/>
      <c r="AM291" s="17"/>
      <c r="AN291" s="17"/>
      <c r="AO291" s="17"/>
      <c r="AP291" s="17"/>
      <c r="AQ291" s="17"/>
      <c r="AS291" s="9"/>
      <c r="AT291" s="9"/>
      <c r="AU291" s="10"/>
      <c r="AV291" s="17"/>
      <c r="AW291" s="17"/>
      <c r="AX291" s="17"/>
      <c r="AY291" s="17"/>
      <c r="AZ291" s="17"/>
      <c r="BA291" s="17"/>
      <c r="BB291" s="17"/>
      <c r="BC291" s="17"/>
      <c r="BE291" s="17">
        <v>9.7848360655737709E-2</v>
      </c>
      <c r="BF291" s="9">
        <v>54.6</v>
      </c>
      <c r="BG291" s="9">
        <v>56.901910139923658</v>
      </c>
      <c r="BH291" s="9">
        <v>56.642594472816398</v>
      </c>
      <c r="BI291" s="9">
        <v>7.1282752494071371</v>
      </c>
      <c r="BJ291" s="9">
        <f ca="1"/>
        <v>56.993654647625675</v>
      </c>
      <c r="BK291" s="9">
        <f ca="1"/>
        <v>56.730373838889435</v>
      </c>
      <c r="BL291" s="9">
        <v>50.02766021708031</v>
      </c>
      <c r="BM291" s="9">
        <f ca="1"/>
        <v>55.520395658427475</v>
      </c>
      <c r="BN291" s="9">
        <v>55.989919158793754</v>
      </c>
      <c r="BP291" s="9"/>
      <c r="BQ291" s="40"/>
      <c r="BR291" s="9"/>
      <c r="BS291" s="40"/>
      <c r="BU291" s="9"/>
      <c r="BV291" s="40"/>
      <c r="BW291" s="9"/>
      <c r="BX291" s="40"/>
      <c r="BZ291" s="9">
        <v>7.8615384615384603</v>
      </c>
      <c r="CA291" s="9">
        <v>24.46153846153846</v>
      </c>
      <c r="CB291" s="40">
        <v>46943.967262015824</v>
      </c>
      <c r="CC291" s="9">
        <f ca="1"/>
        <v>3.168846153846153</v>
      </c>
      <c r="CD291" s="9">
        <f ca="1"/>
        <v>2.7219230769230771</v>
      </c>
      <c r="CE291" s="40">
        <f ca="1"/>
        <v>10977.469016073201</v>
      </c>
    </row>
    <row r="292" spans="1:83" x14ac:dyDescent="0.25">
      <c r="A292" s="6">
        <v>69.8</v>
      </c>
      <c r="B292" s="7" t="b">
        <v>1</v>
      </c>
      <c r="U292" s="9"/>
      <c r="V292" s="9"/>
      <c r="W292" s="10"/>
      <c r="X292" s="17"/>
      <c r="Y292" s="17"/>
      <c r="Z292" s="17"/>
      <c r="AA292" s="17"/>
      <c r="AB292" s="17"/>
      <c r="AC292" s="17"/>
      <c r="AD292" s="17"/>
      <c r="AE292" s="17"/>
      <c r="AG292" s="9"/>
      <c r="AH292" s="9"/>
      <c r="AI292" s="10"/>
      <c r="AJ292" s="17"/>
      <c r="AK292" s="17"/>
      <c r="AL292" s="17"/>
      <c r="AM292" s="17"/>
      <c r="AN292" s="17"/>
      <c r="AO292" s="17"/>
      <c r="AP292" s="17"/>
      <c r="AQ292" s="17"/>
      <c r="AS292" s="9"/>
      <c r="AT292" s="9"/>
      <c r="AU292" s="10"/>
      <c r="AV292" s="17"/>
      <c r="AW292" s="17"/>
      <c r="AX292" s="17"/>
      <c r="AY292" s="17"/>
      <c r="AZ292" s="17"/>
      <c r="BA292" s="17"/>
      <c r="BB292" s="17"/>
      <c r="BC292" s="17"/>
      <c r="BE292" s="17">
        <v>9.8189890710382519E-2</v>
      </c>
      <c r="BF292" s="9">
        <v>54.6</v>
      </c>
      <c r="BG292" s="9">
        <v>56.920717410129896</v>
      </c>
      <c r="BH292" s="9">
        <v>56.659046366583532</v>
      </c>
      <c r="BI292" s="9">
        <v>7.154486886105766</v>
      </c>
      <c r="BJ292" s="9">
        <f ca="1"/>
        <v>57.016700984996675</v>
      </c>
      <c r="BK292" s="9">
        <f ca="1"/>
        <v>56.747545925398576</v>
      </c>
      <c r="BL292" s="9">
        <v>50.051688762298241</v>
      </c>
      <c r="BM292" s="9">
        <f ca="1"/>
        <v>55.541191751175887</v>
      </c>
      <c r="BN292" s="9">
        <v>56.01092872128801</v>
      </c>
      <c r="BP292" s="9"/>
      <c r="BQ292" s="40"/>
      <c r="BR292" s="9"/>
      <c r="BS292" s="40"/>
      <c r="BU292" s="9"/>
      <c r="BV292" s="40"/>
      <c r="BW292" s="9"/>
      <c r="BX292" s="40"/>
      <c r="BZ292" s="9">
        <v>7.8615384615384603</v>
      </c>
      <c r="CA292" s="9">
        <v>25.738461538461539</v>
      </c>
      <c r="CB292" s="40">
        <v>50104.120025706434</v>
      </c>
      <c r="CC292" s="9">
        <f ca="1"/>
        <v>3.168846153846153</v>
      </c>
      <c r="CD292" s="9">
        <f ca="1"/>
        <v>2.785769230769231</v>
      </c>
      <c r="CE292" s="40">
        <f ca="1"/>
        <v>11024.411557369254</v>
      </c>
    </row>
    <row r="293" spans="1:83" x14ac:dyDescent="0.25">
      <c r="A293" s="6">
        <v>69.400000000000006</v>
      </c>
      <c r="B293" s="7" t="b">
        <v>1</v>
      </c>
      <c r="U293" s="9"/>
      <c r="V293" s="9"/>
      <c r="W293" s="10"/>
      <c r="X293" s="17"/>
      <c r="Y293" s="17"/>
      <c r="Z293" s="17"/>
      <c r="AA293" s="17"/>
      <c r="AB293" s="17"/>
      <c r="AC293" s="17"/>
      <c r="AD293" s="17"/>
      <c r="AE293" s="17"/>
      <c r="AG293" s="9"/>
      <c r="AH293" s="9"/>
      <c r="AI293" s="10"/>
      <c r="AJ293" s="17"/>
      <c r="AK293" s="17"/>
      <c r="AL293" s="17"/>
      <c r="AM293" s="17"/>
      <c r="AN293" s="17"/>
      <c r="AO293" s="17"/>
      <c r="AP293" s="17"/>
      <c r="AQ293" s="17"/>
      <c r="AS293" s="9"/>
      <c r="AT293" s="9"/>
      <c r="AU293" s="10"/>
      <c r="AV293" s="17"/>
      <c r="AW293" s="17"/>
      <c r="AX293" s="17"/>
      <c r="AY293" s="17"/>
      <c r="AZ293" s="17"/>
      <c r="BA293" s="17"/>
      <c r="BB293" s="17"/>
      <c r="BC293" s="17"/>
      <c r="BE293" s="17">
        <v>9.8531420765027328E-2</v>
      </c>
      <c r="BF293" s="9">
        <v>54.7</v>
      </c>
      <c r="BG293" s="9">
        <v>56.9394768203246</v>
      </c>
      <c r="BH293" s="9">
        <v>56.675461154451604</v>
      </c>
      <c r="BI293" s="9">
        <v>7.1807084514548878</v>
      </c>
      <c r="BJ293" s="9">
        <f ca="1"/>
        <v>57.039680997749898</v>
      </c>
      <c r="BK293" s="9">
        <f ca="1"/>
        <v>56.764677822546886</v>
      </c>
      <c r="BL293" s="9">
        <v>50.07567555495374</v>
      </c>
      <c r="BM293" s="9">
        <f ca="1"/>
        <v>55.561942900121238</v>
      </c>
      <c r="BN293" s="9">
        <v>56.031892449986131</v>
      </c>
      <c r="BP293" s="9"/>
      <c r="BQ293" s="40"/>
      <c r="BR293" s="9"/>
      <c r="BS293" s="40"/>
      <c r="BU293" s="9"/>
      <c r="BV293" s="40"/>
      <c r="BW293" s="9"/>
      <c r="BX293" s="40"/>
      <c r="BZ293" s="9">
        <v>7.8615384615384603</v>
      </c>
      <c r="CA293" s="9">
        <v>27.015384615384612</v>
      </c>
      <c r="CB293" s="40">
        <v>53309.231977306234</v>
      </c>
      <c r="CC293" s="9">
        <f ca="1"/>
        <v>3.168846153846153</v>
      </c>
      <c r="CD293" s="9">
        <f ca="1"/>
        <v>2.8496153846153849</v>
      </c>
      <c r="CE293" s="40">
        <f ca="1"/>
        <v>11074.315856595025</v>
      </c>
    </row>
    <row r="294" spans="1:83" x14ac:dyDescent="0.25">
      <c r="A294" s="6">
        <v>69.099999999999994</v>
      </c>
      <c r="B294" s="7" t="b">
        <v>1</v>
      </c>
      <c r="U294" s="9"/>
      <c r="V294" s="9"/>
      <c r="W294" s="10"/>
      <c r="X294" s="17"/>
      <c r="Y294" s="17"/>
      <c r="Z294" s="17"/>
      <c r="AA294" s="17"/>
      <c r="AB294" s="17"/>
      <c r="AC294" s="17"/>
      <c r="AD294" s="17"/>
      <c r="AE294" s="17"/>
      <c r="AG294" s="9"/>
      <c r="AH294" s="9"/>
      <c r="AI294" s="10"/>
      <c r="AJ294" s="17"/>
      <c r="AK294" s="17"/>
      <c r="AL294" s="17"/>
      <c r="AM294" s="17"/>
      <c r="AN294" s="17"/>
      <c r="AO294" s="17"/>
      <c r="AP294" s="17"/>
      <c r="AQ294" s="17"/>
      <c r="AS294" s="9"/>
      <c r="AT294" s="9"/>
      <c r="AU294" s="10"/>
      <c r="AV294" s="17"/>
      <c r="AW294" s="17"/>
      <c r="AX294" s="17"/>
      <c r="AY294" s="17"/>
      <c r="AZ294" s="17"/>
      <c r="BA294" s="17"/>
      <c r="BB294" s="17"/>
      <c r="BC294" s="17"/>
      <c r="BE294" s="17">
        <v>9.8872950819672137E-2</v>
      </c>
      <c r="BF294" s="9">
        <v>54.7</v>
      </c>
      <c r="BG294" s="9">
        <v>56.958188685889041</v>
      </c>
      <c r="BH294" s="9">
        <v>56.691839077488829</v>
      </c>
      <c r="BI294" s="9">
        <v>7.2069399529790745</v>
      </c>
      <c r="BJ294" s="9">
        <f ca="1"/>
        <v>57.062595124685885</v>
      </c>
      <c r="BK294" s="9">
        <f ca="1"/>
        <v>56.781769791903002</v>
      </c>
      <c r="BL294" s="9">
        <v>50.099620811944057</v>
      </c>
      <c r="BM294" s="9">
        <f ca="1"/>
        <v>55.582649374715288</v>
      </c>
      <c r="BN294" s="9">
        <v>56.05281061996758</v>
      </c>
      <c r="BP294" s="9"/>
      <c r="BQ294" s="40"/>
      <c r="BR294" s="9"/>
      <c r="BS294" s="40"/>
      <c r="BU294" s="9"/>
      <c r="BV294" s="40"/>
      <c r="BW294" s="9"/>
      <c r="BX294" s="40"/>
      <c r="BZ294" s="9">
        <v>7.8615384615384603</v>
      </c>
      <c r="CA294" s="9">
        <v>28.292307692307688</v>
      </c>
      <c r="CB294" s="40">
        <v>56555.54596450059</v>
      </c>
      <c r="CC294" s="9">
        <f ca="1"/>
        <v>3.168846153846153</v>
      </c>
      <c r="CD294" s="9">
        <f ca="1"/>
        <v>2.9134615384615383</v>
      </c>
      <c r="CE294" s="40">
        <f ca="1"/>
        <v>11127.071091652449</v>
      </c>
    </row>
    <row r="295" spans="1:83" x14ac:dyDescent="0.25">
      <c r="A295" s="6">
        <v>68.7</v>
      </c>
      <c r="B295" s="7" t="b">
        <v>1</v>
      </c>
      <c r="U295" s="9"/>
      <c r="V295" s="9"/>
      <c r="W295" s="10"/>
      <c r="X295" s="17"/>
      <c r="Y295" s="17"/>
      <c r="Z295" s="17"/>
      <c r="AA295" s="17"/>
      <c r="AB295" s="17"/>
      <c r="AC295" s="17"/>
      <c r="AD295" s="17"/>
      <c r="AE295" s="17"/>
      <c r="AG295" s="9"/>
      <c r="AH295" s="9"/>
      <c r="AI295" s="10"/>
      <c r="AJ295" s="17"/>
      <c r="AK295" s="17"/>
      <c r="AL295" s="17"/>
      <c r="AM295" s="17"/>
      <c r="AN295" s="17"/>
      <c r="AO295" s="17"/>
      <c r="AP295" s="17"/>
      <c r="AQ295" s="17"/>
      <c r="AS295" s="9"/>
      <c r="AT295" s="9"/>
      <c r="AU295" s="10"/>
      <c r="AV295" s="17"/>
      <c r="AW295" s="17"/>
      <c r="AX295" s="17"/>
      <c r="AY295" s="17"/>
      <c r="AZ295" s="17"/>
      <c r="BA295" s="17"/>
      <c r="BB295" s="17"/>
      <c r="BC295" s="17"/>
      <c r="BE295" s="17">
        <v>9.9214480874316946E-2</v>
      </c>
      <c r="BF295" s="9">
        <v>54.7</v>
      </c>
      <c r="BG295" s="9">
        <v>56.976853319079389</v>
      </c>
      <c r="BH295" s="9">
        <v>56.708180374417402</v>
      </c>
      <c r="BI295" s="9">
        <v>7.2331813982114239</v>
      </c>
      <c r="BJ295" s="9">
        <f ca="1"/>
        <v>57.085443800231502</v>
      </c>
      <c r="BK295" s="9">
        <f ca="1"/>
        <v>56.798822092478666</v>
      </c>
      <c r="BL295" s="9">
        <v>50.123524748294997</v>
      </c>
      <c r="BM295" s="9">
        <f ca="1"/>
        <v>55.603311441895741</v>
      </c>
      <c r="BN295" s="9">
        <v>56.073683503742075</v>
      </c>
      <c r="BP295" s="9"/>
      <c r="BQ295" s="40"/>
      <c r="BR295" s="9"/>
      <c r="BS295" s="40"/>
      <c r="BU295" s="9"/>
      <c r="BV295" s="40"/>
      <c r="BW295" s="9"/>
      <c r="BX295" s="40"/>
      <c r="BZ295" s="9">
        <v>7.8615384615384603</v>
      </c>
      <c r="CA295" s="9">
        <v>29.569230769230764</v>
      </c>
      <c r="CB295" s="40">
        <v>59839.759155013511</v>
      </c>
      <c r="CC295" s="9">
        <f ca="1"/>
        <v>3.168846153846153</v>
      </c>
      <c r="CD295" s="9">
        <f ca="1"/>
        <v>2.9773076923076927</v>
      </c>
      <c r="CE295" s="40">
        <f ca="1"/>
        <v>11182.572788478832</v>
      </c>
    </row>
    <row r="296" spans="1:83" x14ac:dyDescent="0.25">
      <c r="A296" s="6">
        <v>68.3</v>
      </c>
      <c r="B296" s="7" t="b">
        <v>1</v>
      </c>
      <c r="U296" s="9"/>
      <c r="V296" s="9"/>
      <c r="W296" s="10"/>
      <c r="X296" s="17"/>
      <c r="Y296" s="17"/>
      <c r="Z296" s="17"/>
      <c r="AA296" s="17"/>
      <c r="AB296" s="17"/>
      <c r="AC296" s="17"/>
      <c r="AD296" s="17"/>
      <c r="AE296" s="17"/>
      <c r="AG296" s="9"/>
      <c r="AH296" s="9"/>
      <c r="AI296" s="10"/>
      <c r="AJ296" s="17"/>
      <c r="AK296" s="17"/>
      <c r="AL296" s="17"/>
      <c r="AM296" s="17"/>
      <c r="AN296" s="17"/>
      <c r="AO296" s="17"/>
      <c r="AP296" s="17"/>
      <c r="AQ296" s="17"/>
      <c r="AS296" s="9"/>
      <c r="AT296" s="9"/>
      <c r="AU296" s="10"/>
      <c r="AV296" s="17"/>
      <c r="AW296" s="17"/>
      <c r="AX296" s="17"/>
      <c r="AY296" s="17"/>
      <c r="AZ296" s="17"/>
      <c r="BA296" s="17"/>
      <c r="BB296" s="17"/>
      <c r="BC296" s="17"/>
      <c r="BE296" s="17">
        <v>9.9556010928961755E-2</v>
      </c>
      <c r="BF296" s="9">
        <v>54.7</v>
      </c>
      <c r="BG296" s="9">
        <v>56.995471029068405</v>
      </c>
      <c r="BH296" s="9">
        <v>56.724485281644611</v>
      </c>
      <c r="BI296" s="9">
        <v>7.2594327946936259</v>
      </c>
      <c r="BJ296" s="9">
        <f ca="1"/>
        <v>57.108227454498568</v>
      </c>
      <c r="BK296" s="9">
        <f ca="1"/>
        <v>56.815834980762581</v>
      </c>
      <c r="BL296" s="9">
        <v>50.147387577183494</v>
      </c>
      <c r="BM296" s="9">
        <f ca="1"/>
        <v>55.62392936611829</v>
      </c>
      <c r="BN296" s="9">
        <v>56.094511371282323</v>
      </c>
      <c r="BP296" s="9"/>
      <c r="BQ296" s="40"/>
      <c r="BR296" s="9"/>
      <c r="BS296" s="40"/>
      <c r="BU296" s="9"/>
      <c r="BV296" s="40"/>
      <c r="BW296" s="9"/>
      <c r="BX296" s="40"/>
      <c r="BZ296" s="9">
        <v>7.8615384615384603</v>
      </c>
      <c r="CA296" s="9">
        <v>30.84615384615384</v>
      </c>
      <c r="CB296" s="40">
        <v>63158.952307555941</v>
      </c>
      <c r="CC296" s="9">
        <f ca="1"/>
        <v>3.168846153846153</v>
      </c>
      <c r="CD296" s="9">
        <f ca="1"/>
        <v>3.0411538461538461</v>
      </c>
      <c r="CE296" s="40">
        <f ca="1"/>
        <v>11240.722330468545</v>
      </c>
    </row>
    <row r="297" spans="1:83" x14ac:dyDescent="0.25">
      <c r="A297" s="6">
        <v>67.900000000000006</v>
      </c>
      <c r="B297" s="7" t="b">
        <v>1</v>
      </c>
      <c r="U297" s="9"/>
      <c r="V297" s="9"/>
      <c r="W297" s="10"/>
      <c r="X297" s="17"/>
      <c r="Y297" s="17"/>
      <c r="Z297" s="17"/>
      <c r="AA297" s="17"/>
      <c r="AB297" s="17"/>
      <c r="AC297" s="17"/>
      <c r="AD297" s="17"/>
      <c r="AE297" s="17"/>
      <c r="AG297" s="9"/>
      <c r="AH297" s="9"/>
      <c r="AI297" s="10"/>
      <c r="AJ297" s="17"/>
      <c r="AK297" s="17"/>
      <c r="AL297" s="17"/>
      <c r="AM297" s="17"/>
      <c r="AN297" s="17"/>
      <c r="AO297" s="17"/>
      <c r="AP297" s="17"/>
      <c r="AQ297" s="17"/>
      <c r="AS297" s="9"/>
      <c r="AT297" s="9"/>
      <c r="AU297" s="10"/>
      <c r="AV297" s="17"/>
      <c r="AW297" s="17"/>
      <c r="AX297" s="17"/>
      <c r="AY297" s="17"/>
      <c r="AZ297" s="17"/>
      <c r="BA297" s="17"/>
      <c r="BB297" s="17"/>
      <c r="BC297" s="17"/>
      <c r="BE297" s="17">
        <v>9.9897540983606564E-2</v>
      </c>
      <c r="BF297" s="9">
        <v>54.8</v>
      </c>
      <c r="BG297" s="9">
        <v>57.014042121986584</v>
      </c>
      <c r="BH297" s="9">
        <v>56.740754033293108</v>
      </c>
      <c r="BI297" s="9">
        <v>7.2856941499759547</v>
      </c>
      <c r="BJ297" s="9">
        <f ca="1"/>
        <v>57.130946513341279</v>
      </c>
      <c r="BK297" s="9">
        <f ca="1"/>
        <v>56.832808710753667</v>
      </c>
      <c r="BL297" s="9">
        <v>50.171209509959731</v>
      </c>
      <c r="BM297" s="9">
        <f ca="1"/>
        <v>55.644503409388221</v>
      </c>
      <c r="BN297" s="9">
        <v>56.11529449005635</v>
      </c>
      <c r="BP297" s="9"/>
      <c r="BQ297" s="40"/>
      <c r="BR297" s="9"/>
      <c r="BS297" s="40"/>
      <c r="BU297" s="9"/>
      <c r="BV297" s="40"/>
      <c r="BW297" s="9"/>
      <c r="BX297" s="40"/>
      <c r="BZ297" s="9">
        <v>7.8615384615384603</v>
      </c>
      <c r="CA297" s="9">
        <v>32.123076923076923</v>
      </c>
      <c r="CB297" s="40">
        <v>66510.532345407395</v>
      </c>
      <c r="CC297" s="9">
        <f ca="1"/>
        <v>3.168846153846153</v>
      </c>
      <c r="CD297" s="9">
        <f ca="1"/>
        <v>3.1050000000000004</v>
      </c>
      <c r="CE297" s="40">
        <f ca="1"/>
        <v>11301.426515481739</v>
      </c>
    </row>
    <row r="298" spans="1:83" x14ac:dyDescent="0.25">
      <c r="A298" s="6">
        <v>67.400000000000006</v>
      </c>
      <c r="B298" s="7" t="b">
        <v>1</v>
      </c>
      <c r="U298" s="9"/>
      <c r="V298" s="9"/>
      <c r="W298" s="10"/>
      <c r="X298" s="17"/>
      <c r="Y298" s="17"/>
      <c r="Z298" s="17"/>
      <c r="AA298" s="17"/>
      <c r="AB298" s="17"/>
      <c r="AC298" s="17"/>
      <c r="AD298" s="17"/>
      <c r="AE298" s="17"/>
      <c r="AG298" s="9"/>
      <c r="AH298" s="9"/>
      <c r="AI298" s="10"/>
      <c r="AJ298" s="17"/>
      <c r="AK298" s="17"/>
      <c r="AL298" s="17"/>
      <c r="AM298" s="17"/>
      <c r="AN298" s="17"/>
      <c r="AO298" s="17"/>
      <c r="AP298" s="17"/>
      <c r="AQ298" s="17"/>
      <c r="AS298" s="9"/>
      <c r="AT298" s="9"/>
      <c r="AU298" s="10"/>
      <c r="AV298" s="17"/>
      <c r="AW298" s="17"/>
      <c r="AX298" s="17"/>
      <c r="AY298" s="17"/>
      <c r="AZ298" s="17"/>
      <c r="BA298" s="17"/>
      <c r="BB298" s="17"/>
      <c r="BC298" s="17"/>
      <c r="BE298" s="17">
        <v>0.10023907103825136</v>
      </c>
      <c r="BF298" s="9">
        <v>54.8</v>
      </c>
      <c r="BG298" s="9">
        <v>57.032566900962379</v>
      </c>
      <c r="BH298" s="9">
        <v>56.756986861230928</v>
      </c>
      <c r="BI298" s="9">
        <v>7.3119654716172544</v>
      </c>
      <c r="BJ298" s="9">
        <f ca="1"/>
        <v>57.153601398412825</v>
      </c>
      <c r="BK298" s="9">
        <f ca="1"/>
        <v>56.849743533993824</v>
      </c>
      <c r="BL298" s="9">
        <v>50.194990756169041</v>
      </c>
      <c r="BM298" s="9">
        <f ca="1"/>
        <v>55.665033831291424</v>
      </c>
      <c r="BN298" s="9">
        <v>56.136033125059257</v>
      </c>
      <c r="BP298" s="9"/>
      <c r="BQ298" s="40"/>
      <c r="BR298" s="9"/>
      <c r="BS298" s="40"/>
      <c r="BU298" s="9"/>
      <c r="BV298" s="40"/>
      <c r="BW298" s="9"/>
      <c r="BX298" s="40"/>
      <c r="BZ298" s="9">
        <v>7.8615384615384603</v>
      </c>
      <c r="CA298" s="9">
        <v>33.4</v>
      </c>
      <c r="CB298" s="40">
        <v>69892.185328387757</v>
      </c>
      <c r="CC298" s="9">
        <f ca="1"/>
        <v>3.168846153846153</v>
      </c>
      <c r="CD298" s="9">
        <f ca="1"/>
        <v>3.1688461538461539</v>
      </c>
      <c r="CE298" s="40">
        <f ca="1"/>
        <v>11364.597154911882</v>
      </c>
    </row>
    <row r="299" spans="1:83" x14ac:dyDescent="0.25">
      <c r="A299" s="6">
        <v>67</v>
      </c>
      <c r="B299" s="7" t="b">
        <v>1</v>
      </c>
      <c r="U299" s="9"/>
      <c r="V299" s="9"/>
      <c r="W299" s="10"/>
      <c r="X299" s="17"/>
      <c r="Y299" s="17"/>
      <c r="Z299" s="17"/>
      <c r="AA299" s="17"/>
      <c r="AB299" s="17"/>
      <c r="AC299" s="17"/>
      <c r="AD299" s="17"/>
      <c r="AE299" s="17"/>
      <c r="AG299" s="9"/>
      <c r="AH299" s="9"/>
      <c r="AI299" s="10"/>
      <c r="AJ299" s="17"/>
      <c r="AK299" s="17"/>
      <c r="AL299" s="17"/>
      <c r="AM299" s="17"/>
      <c r="AN299" s="17"/>
      <c r="AO299" s="17"/>
      <c r="AP299" s="17"/>
      <c r="AQ299" s="17"/>
      <c r="AS299" s="9"/>
      <c r="AT299" s="9"/>
      <c r="AU299" s="10"/>
      <c r="AV299" s="17"/>
      <c r="AW299" s="17"/>
      <c r="AX299" s="17"/>
      <c r="AY299" s="17"/>
      <c r="AZ299" s="17"/>
      <c r="BA299" s="17"/>
      <c r="BB299" s="17"/>
      <c r="BC299" s="17"/>
      <c r="BE299" s="17">
        <v>0.10058060109289617</v>
      </c>
      <c r="BF299" s="9">
        <v>54.8</v>
      </c>
      <c r="BG299" s="9">
        <v>57.051045666162011</v>
      </c>
      <c r="BH299" s="9">
        <v>56.773183995100993</v>
      </c>
      <c r="BI299" s="9">
        <v>7.338246767185006</v>
      </c>
      <c r="BJ299" s="9">
        <f ca="1"/>
        <v>57.176192527221005</v>
      </c>
      <c r="BK299" s="9">
        <f ca="1"/>
        <v>56.866639699600036</v>
      </c>
      <c r="BL299" s="9">
        <v>50.218731523573361</v>
      </c>
      <c r="BM299" s="9">
        <f ca="1"/>
        <v>55.685520889024986</v>
      </c>
      <c r="BN299" s="9">
        <v>56.15672753884445</v>
      </c>
      <c r="BP299" s="9"/>
      <c r="BQ299" s="40"/>
      <c r="BR299" s="9"/>
      <c r="BS299" s="40"/>
      <c r="BU299" s="9"/>
      <c r="BV299" s="40"/>
      <c r="BW299" s="9"/>
      <c r="BX299" s="40"/>
      <c r="BZ299" s="9">
        <v>7.8615384615384603</v>
      </c>
      <c r="CA299" s="9">
        <v>34.676923076923075</v>
      </c>
      <c r="CB299" s="40">
        <v>73301.837635144126</v>
      </c>
      <c r="CC299" s="9">
        <f ca="1"/>
        <v>3.168846153846153</v>
      </c>
      <c r="CD299" s="9">
        <f ca="1"/>
        <v>3.2326923076923082</v>
      </c>
      <c r="CE299" s="40">
        <f ca="1"/>
        <v>11430.150710028331</v>
      </c>
    </row>
    <row r="300" spans="1:83" x14ac:dyDescent="0.25">
      <c r="A300" s="6">
        <v>66.5</v>
      </c>
      <c r="B300" s="7" t="b">
        <v>1</v>
      </c>
      <c r="U300" s="9"/>
      <c r="V300" s="9"/>
      <c r="W300" s="10"/>
      <c r="X300" s="17"/>
      <c r="Y300" s="17"/>
      <c r="Z300" s="17"/>
      <c r="AA300" s="17"/>
      <c r="AB300" s="17"/>
      <c r="AC300" s="17"/>
      <c r="AD300" s="17"/>
      <c r="AE300" s="17"/>
      <c r="AG300" s="9"/>
      <c r="AH300" s="9"/>
      <c r="AI300" s="10"/>
      <c r="AJ300" s="17"/>
      <c r="AK300" s="17"/>
      <c r="AL300" s="17"/>
      <c r="AM300" s="17"/>
      <c r="AN300" s="17"/>
      <c r="AO300" s="17"/>
      <c r="AP300" s="17"/>
      <c r="AQ300" s="17"/>
      <c r="AS300" s="9"/>
      <c r="AT300" s="9"/>
      <c r="AU300" s="10"/>
      <c r="AV300" s="17"/>
      <c r="AW300" s="17"/>
      <c r="AX300" s="17"/>
      <c r="AY300" s="17"/>
      <c r="AZ300" s="17"/>
      <c r="BA300" s="17"/>
      <c r="BB300" s="17"/>
      <c r="BC300" s="17"/>
      <c r="BE300" s="17">
        <v>0.10092213114754098</v>
      </c>
      <c r="BF300" s="9">
        <v>54.8</v>
      </c>
      <c r="BG300" s="9">
        <v>57.069478714828378</v>
      </c>
      <c r="BH300" s="9">
        <v>56.789345662349994</v>
      </c>
      <c r="BI300" s="9">
        <v>7.364538044255311</v>
      </c>
      <c r="BJ300" s="9">
        <f ca="1"/>
        <v>57.198720313182982</v>
      </c>
      <c r="BK300" s="9">
        <f ca="1"/>
        <v>56.883497454296069</v>
      </c>
      <c r="BL300" s="9">
        <v>50.242432018172451</v>
      </c>
      <c r="BM300" s="9">
        <f ca="1"/>
        <v>55.705964837427175</v>
      </c>
      <c r="BN300" s="9">
        <v>56.177377991554422</v>
      </c>
      <c r="BP300" s="9"/>
      <c r="BQ300" s="40"/>
      <c r="BR300" s="9"/>
      <c r="BS300" s="40"/>
      <c r="BU300" s="9"/>
      <c r="BV300" s="40"/>
      <c r="BW300" s="9"/>
      <c r="BX300" s="40"/>
      <c r="BZ300" s="9">
        <v>7.8615384615384603</v>
      </c>
      <c r="CA300" s="9">
        <v>35.95384615384615</v>
      </c>
      <c r="CB300" s="40">
        <v>76737.623688279258</v>
      </c>
      <c r="CC300" s="9">
        <f ca="1"/>
        <v>3.168846153846153</v>
      </c>
      <c r="CD300" s="9">
        <f ca="1"/>
        <v>3.2965384615384616</v>
      </c>
      <c r="CE300" s="40">
        <f ca="1"/>
        <v>11498.007961440851</v>
      </c>
    </row>
    <row r="301" spans="1:83" x14ac:dyDescent="0.25">
      <c r="A301" s="6">
        <v>65.8</v>
      </c>
      <c r="B301" s="7" t="b">
        <v>1</v>
      </c>
      <c r="U301" s="9"/>
      <c r="V301" s="9"/>
      <c r="W301" s="10"/>
      <c r="X301" s="17"/>
      <c r="Y301" s="17"/>
      <c r="Z301" s="17"/>
      <c r="AA301" s="17"/>
      <c r="AB301" s="17"/>
      <c r="AC301" s="17"/>
      <c r="AD301" s="17"/>
      <c r="AE301" s="17"/>
      <c r="AG301" s="9"/>
      <c r="AH301" s="9"/>
      <c r="AI301" s="10"/>
      <c r="AJ301" s="17"/>
      <c r="AK301" s="17"/>
      <c r="AL301" s="17"/>
      <c r="AM301" s="17"/>
      <c r="AN301" s="17"/>
      <c r="AO301" s="17"/>
      <c r="AP301" s="17"/>
      <c r="AQ301" s="17"/>
      <c r="AS301" s="9"/>
      <c r="AT301" s="9"/>
      <c r="AU301" s="10"/>
      <c r="AV301" s="17"/>
      <c r="AW301" s="17"/>
      <c r="AX301" s="17"/>
      <c r="AY301" s="17"/>
      <c r="AZ301" s="17"/>
      <c r="BA301" s="17"/>
      <c r="BB301" s="17"/>
      <c r="BC301" s="17"/>
      <c r="BE301" s="17">
        <v>0.10126366120218579</v>
      </c>
      <c r="BF301" s="9">
        <v>54.8</v>
      </c>
      <c r="BG301" s="9">
        <v>57.087866341319497</v>
      </c>
      <c r="BH301" s="9">
        <v>56.805472088256764</v>
      </c>
      <c r="BI301" s="9">
        <v>7.3908393104128791</v>
      </c>
      <c r="BJ301" s="9">
        <f ca="1"/>
        <v>57.221185165678968</v>
      </c>
      <c r="BK301" s="9">
        <f ca="1"/>
        <v>56.900317042443618</v>
      </c>
      <c r="BL301" s="9">
        <v>50.266092444224711</v>
      </c>
      <c r="BM301" s="9">
        <f ca="1"/>
        <v>55.726365929007116</v>
      </c>
      <c r="BN301" s="9">
        <v>56.197984740951014</v>
      </c>
      <c r="BP301" s="9"/>
      <c r="BQ301" s="40"/>
      <c r="BR301" s="9"/>
      <c r="BS301" s="40"/>
      <c r="BU301" s="9"/>
      <c r="BV301" s="40"/>
      <c r="BW301" s="9"/>
      <c r="BX301" s="40"/>
      <c r="BZ301" s="9">
        <v>7.8615384615384603</v>
      </c>
      <c r="CA301" s="9">
        <v>37.230769230769226</v>
      </c>
      <c r="CB301" s="40">
        <v>80197.858938162404</v>
      </c>
      <c r="CC301" s="9">
        <f ca="1"/>
        <v>3.168846153846153</v>
      </c>
      <c r="CD301" s="9">
        <f ca="1"/>
        <v>3.360384615384616</v>
      </c>
      <c r="CE301" s="40">
        <f ca="1"/>
        <v>11568.093708069922</v>
      </c>
    </row>
    <row r="302" spans="1:83" x14ac:dyDescent="0.25">
      <c r="A302" s="6">
        <v>65</v>
      </c>
      <c r="B302" s="7" t="b">
        <v>1</v>
      </c>
      <c r="U302" s="9"/>
      <c r="V302" s="9"/>
      <c r="W302" s="10"/>
      <c r="X302" s="17"/>
      <c r="Y302" s="17"/>
      <c r="Z302" s="17"/>
      <c r="AA302" s="17"/>
      <c r="AB302" s="17"/>
      <c r="AC302" s="17"/>
      <c r="AD302" s="17"/>
      <c r="AE302" s="17"/>
      <c r="AG302" s="9"/>
      <c r="AH302" s="9"/>
      <c r="AI302" s="10"/>
      <c r="AJ302" s="17"/>
      <c r="AK302" s="17"/>
      <c r="AL302" s="17"/>
      <c r="AM302" s="17"/>
      <c r="AN302" s="17"/>
      <c r="AO302" s="17"/>
      <c r="AP302" s="17"/>
      <c r="AQ302" s="17"/>
      <c r="AS302" s="9"/>
      <c r="AT302" s="9"/>
      <c r="AU302" s="10"/>
      <c r="AV302" s="17"/>
      <c r="AW302" s="17"/>
      <c r="AX302" s="17"/>
      <c r="AY302" s="17"/>
      <c r="AZ302" s="17"/>
      <c r="BA302" s="17"/>
      <c r="BB302" s="17"/>
      <c r="BC302" s="17"/>
      <c r="BE302" s="17">
        <v>0.1016051912568306</v>
      </c>
      <c r="BF302" s="9">
        <v>54.8</v>
      </c>
      <c r="BG302" s="9">
        <v>57.106208837146269</v>
      </c>
      <c r="BH302" s="9">
        <v>56.821563495960696</v>
      </c>
      <c r="BI302" s="9">
        <v>7.4171505732510985</v>
      </c>
      <c r="BJ302" s="9">
        <f ca="1"/>
        <v>57.243587490105256</v>
      </c>
      <c r="BK302" s="9">
        <f ca="1"/>
        <v>56.917098706072885</v>
      </c>
      <c r="BL302" s="9">
        <v>50.289713004267753</v>
      </c>
      <c r="BM302" s="9">
        <f ca="1"/>
        <v>55.746724413973851</v>
      </c>
      <c r="BN302" s="9">
        <v>56.218548042445157</v>
      </c>
      <c r="BP302" s="9"/>
      <c r="BQ302" s="40"/>
      <c r="BR302" s="9"/>
      <c r="BS302" s="40"/>
      <c r="BU302" s="9"/>
      <c r="BV302" s="40"/>
      <c r="BW302" s="9"/>
      <c r="BX302" s="40"/>
      <c r="BZ302" s="9">
        <v>7.8615384615384603</v>
      </c>
      <c r="CA302" s="9">
        <v>38.507692307692309</v>
      </c>
      <c r="CB302" s="40">
        <v>83681.017106785701</v>
      </c>
      <c r="CC302" s="9">
        <f ca="1"/>
        <v>3.168846153846153</v>
      </c>
      <c r="CD302" s="9">
        <f ca="1"/>
        <v>3.4242307692307694</v>
      </c>
      <c r="CE302" s="40">
        <f ca="1"/>
        <v>11640.336492464623</v>
      </c>
    </row>
    <row r="303" spans="1:83" x14ac:dyDescent="0.25">
      <c r="A303" s="6">
        <v>64.2</v>
      </c>
      <c r="B303" s="7" t="b">
        <v>1</v>
      </c>
      <c r="U303" s="9"/>
      <c r="V303" s="9"/>
      <c r="W303" s="10"/>
      <c r="X303" s="17"/>
      <c r="Y303" s="17"/>
      <c r="Z303" s="17"/>
      <c r="AA303" s="17"/>
      <c r="AB303" s="17"/>
      <c r="AC303" s="17"/>
      <c r="AD303" s="17"/>
      <c r="AE303" s="17"/>
      <c r="AG303" s="9"/>
      <c r="AH303" s="9"/>
      <c r="AI303" s="10"/>
      <c r="AJ303" s="17"/>
      <c r="AK303" s="17"/>
      <c r="AL303" s="17"/>
      <c r="AM303" s="17"/>
      <c r="AN303" s="17"/>
      <c r="AO303" s="17"/>
      <c r="AP303" s="17"/>
      <c r="AQ303" s="17"/>
      <c r="AS303" s="9"/>
      <c r="AT303" s="9"/>
      <c r="AU303" s="10"/>
      <c r="AV303" s="17"/>
      <c r="AW303" s="17"/>
      <c r="AX303" s="17"/>
      <c r="AY303" s="17"/>
      <c r="AZ303" s="17"/>
      <c r="BA303" s="17"/>
      <c r="BB303" s="17"/>
      <c r="BC303" s="17"/>
      <c r="BE303" s="17">
        <v>0.10194672131147541</v>
      </c>
      <c r="BF303" s="9">
        <v>54.9</v>
      </c>
      <c r="BG303" s="9">
        <v>57.124506491009555</v>
      </c>
      <c r="BH303" s="9">
        <v>56.837620106488842</v>
      </c>
      <c r="BI303" s="9">
        <v>7.4434718403720144</v>
      </c>
      <c r="BJ303" s="9">
        <f ca="1"/>
        <v>57.265927687926215</v>
      </c>
      <c r="BK303" s="9">
        <f ca="1"/>
        <v>56.933842684912726</v>
      </c>
      <c r="BL303" s="9">
        <v>50.313293899138607</v>
      </c>
      <c r="BM303" s="9">
        <f ca="1"/>
        <v>55.767040540264986</v>
      </c>
      <c r="BN303" s="9">
        <v>56.239068149126247</v>
      </c>
      <c r="BP303" s="9"/>
      <c r="BQ303" s="40"/>
      <c r="BR303" s="9"/>
      <c r="BS303" s="40"/>
      <c r="BU303" s="9"/>
      <c r="BV303" s="40"/>
      <c r="BW303" s="9"/>
      <c r="BX303" s="40"/>
      <c r="BZ303" s="9">
        <v>7.8615384615384603</v>
      </c>
      <c r="CA303" s="9">
        <v>39.784615384615385</v>
      </c>
      <c r="CB303" s="40">
        <v>87185.710908086898</v>
      </c>
      <c r="CC303" s="9">
        <f ca="1"/>
        <v>3.168846153846153</v>
      </c>
      <c r="CD303" s="9">
        <f ca="1"/>
        <v>3.4880769230769237</v>
      </c>
      <c r="CE303" s="40">
        <f ca="1"/>
        <v>11714.668349702422</v>
      </c>
    </row>
    <row r="304" spans="1:83" x14ac:dyDescent="0.25">
      <c r="A304" s="6">
        <v>63.3</v>
      </c>
      <c r="B304" s="7" t="b">
        <v>1</v>
      </c>
      <c r="U304" s="9"/>
      <c r="V304" s="9"/>
      <c r="W304" s="10"/>
      <c r="X304" s="17"/>
      <c r="Y304" s="17"/>
      <c r="Z304" s="17"/>
      <c r="AA304" s="17"/>
      <c r="AB304" s="17"/>
      <c r="AC304" s="17"/>
      <c r="AD304" s="17"/>
      <c r="AE304" s="17"/>
      <c r="AG304" s="9"/>
      <c r="AH304" s="9"/>
      <c r="AI304" s="10"/>
      <c r="AJ304" s="17"/>
      <c r="AK304" s="17"/>
      <c r="AL304" s="17"/>
      <c r="AM304" s="17"/>
      <c r="AN304" s="17"/>
      <c r="AO304" s="17"/>
      <c r="AP304" s="17"/>
      <c r="AQ304" s="17"/>
      <c r="AS304" s="9"/>
      <c r="AT304" s="9"/>
      <c r="AU304" s="10"/>
      <c r="AV304" s="17"/>
      <c r="AW304" s="17"/>
      <c r="AX304" s="17"/>
      <c r="AY304" s="17"/>
      <c r="AZ304" s="17"/>
      <c r="BA304" s="17"/>
      <c r="BB304" s="17"/>
      <c r="BC304" s="17"/>
      <c r="BE304" s="17">
        <v>0.10228825136612021</v>
      </c>
      <c r="BF304" s="9">
        <v>54.9</v>
      </c>
      <c r="BG304" s="9">
        <v>57.142759588836711</v>
      </c>
      <c r="BH304" s="9">
        <v>56.853642138783336</v>
      </c>
      <c r="BI304" s="9">
        <v>7.4698031193863246</v>
      </c>
      <c r="BJ304" s="9">
        <f ca="1"/>
        <v>57.288206156725458</v>
      </c>
      <c r="BK304" s="9">
        <f ca="1"/>
        <v>56.950549216420285</v>
      </c>
      <c r="BL304" s="9">
        <v>50.336835327993633</v>
      </c>
      <c r="BM304" s="9">
        <f ca="1"/>
        <v>55.787314553574944</v>
      </c>
      <c r="BN304" s="9">
        <v>56.259545311790937</v>
      </c>
      <c r="BP304" s="9"/>
      <c r="BQ304" s="40"/>
      <c r="BR304" s="9"/>
      <c r="BS304" s="40"/>
      <c r="BU304" s="9"/>
      <c r="BV304" s="40"/>
      <c r="BW304" s="9"/>
      <c r="BX304" s="40"/>
      <c r="BZ304" s="9">
        <v>7.8615384615384603</v>
      </c>
      <c r="CA304" s="9">
        <v>41.061538461538461</v>
      </c>
      <c r="CB304" s="40">
        <v>90710.675624694442</v>
      </c>
      <c r="CC304" s="9">
        <f ca="1"/>
        <v>3.168846153846153</v>
      </c>
      <c r="CD304" s="9">
        <f ca="1"/>
        <v>3.5519230769230772</v>
      </c>
      <c r="CE304" s="40">
        <f ca="1"/>
        <v>11791.0245774422</v>
      </c>
    </row>
    <row r="305" spans="1:83" x14ac:dyDescent="0.25">
      <c r="A305" s="6">
        <v>62.5</v>
      </c>
      <c r="B305" s="7" t="b">
        <v>1</v>
      </c>
      <c r="U305" s="9"/>
      <c r="V305" s="9"/>
      <c r="W305" s="10"/>
      <c r="X305" s="17"/>
      <c r="Y305" s="17"/>
      <c r="Z305" s="17"/>
      <c r="AA305" s="17"/>
      <c r="AB305" s="17"/>
      <c r="AC305" s="17"/>
      <c r="AD305" s="17"/>
      <c r="AE305" s="17"/>
      <c r="AG305" s="9"/>
      <c r="AH305" s="9"/>
      <c r="AI305" s="10"/>
      <c r="AJ305" s="17"/>
      <c r="AK305" s="17"/>
      <c r="AL305" s="17"/>
      <c r="AM305" s="17"/>
      <c r="AN305" s="17"/>
      <c r="AO305" s="17"/>
      <c r="AP305" s="17"/>
      <c r="AQ305" s="17"/>
      <c r="AS305" s="9"/>
      <c r="AT305" s="9"/>
      <c r="AU305" s="10"/>
      <c r="AV305" s="17"/>
      <c r="AW305" s="17"/>
      <c r="AX305" s="17"/>
      <c r="AY305" s="17"/>
      <c r="AZ305" s="17"/>
      <c r="BA305" s="17"/>
      <c r="BB305" s="17"/>
      <c r="BC305" s="17"/>
      <c r="BE305" s="17">
        <v>0.10262978142076502</v>
      </c>
      <c r="BF305" s="9">
        <v>54.9</v>
      </c>
      <c r="BG305" s="9">
        <v>57.160968413817564</v>
      </c>
      <c r="BH305" s="9">
        <v>56.869629809728025</v>
      </c>
      <c r="BI305" s="9">
        <v>7.496144417913448</v>
      </c>
      <c r="BJ305" s="9">
        <f ca="1"/>
        <v>57.310423290256267</v>
      </c>
      <c r="BK305" s="9">
        <f ca="1"/>
        <v>56.967218535810169</v>
      </c>
      <c r="BL305" s="9">
        <v>50.360337488328192</v>
      </c>
      <c r="BM305" s="9">
        <f ca="1"/>
        <v>55.807546697382648</v>
      </c>
      <c r="BN305" s="9">
        <v>56.279979778971594</v>
      </c>
      <c r="BP305" s="9"/>
      <c r="BQ305" s="40"/>
      <c r="BR305" s="9"/>
      <c r="BS305" s="40"/>
      <c r="BU305" s="9"/>
      <c r="BV305" s="40"/>
      <c r="BW305" s="9"/>
      <c r="BX305" s="40"/>
      <c r="BZ305" s="9">
        <v>7.8615384615384603</v>
      </c>
      <c r="CA305" s="9">
        <v>42.338461538461537</v>
      </c>
      <c r="CB305" s="40">
        <v>94254.755046679245</v>
      </c>
      <c r="CC305" s="9">
        <f ca="1"/>
        <v>3.168846153846153</v>
      </c>
      <c r="CD305" s="9">
        <f ca="1"/>
        <v>3.6157692307692306</v>
      </c>
      <c r="CE305" s="40">
        <f ca="1"/>
        <v>11869.343524992488</v>
      </c>
    </row>
    <row r="306" spans="1:83" x14ac:dyDescent="0.25">
      <c r="A306" s="6">
        <v>61.7</v>
      </c>
      <c r="B306" s="7" t="b">
        <v>1</v>
      </c>
      <c r="U306" s="9"/>
      <c r="V306" s="9"/>
      <c r="W306" s="10"/>
      <c r="X306" s="17"/>
      <c r="Y306" s="17"/>
      <c r="Z306" s="17"/>
      <c r="AA306" s="17"/>
      <c r="AB306" s="17"/>
      <c r="AC306" s="17"/>
      <c r="AD306" s="17"/>
      <c r="AE306" s="17"/>
      <c r="AG306" s="9"/>
      <c r="AH306" s="9"/>
      <c r="AI306" s="10"/>
      <c r="AJ306" s="17"/>
      <c r="AK306" s="17"/>
      <c r="AL306" s="17"/>
      <c r="AM306" s="17"/>
      <c r="AN306" s="17"/>
      <c r="AO306" s="17"/>
      <c r="AP306" s="17"/>
      <c r="AQ306" s="17"/>
      <c r="AS306" s="9"/>
      <c r="AT306" s="9"/>
      <c r="AU306" s="10"/>
      <c r="AV306" s="17"/>
      <c r="AW306" s="17"/>
      <c r="AX306" s="17"/>
      <c r="AY306" s="17"/>
      <c r="AZ306" s="17"/>
      <c r="BA306" s="17"/>
      <c r="BB306" s="17"/>
      <c r="BC306" s="17"/>
      <c r="BE306" s="17">
        <v>0.10297131147540983</v>
      </c>
      <c r="BF306" s="9">
        <v>54.9</v>
      </c>
      <c r="BG306" s="9">
        <v>57.179133246439697</v>
      </c>
      <c r="BH306" s="9">
        <v>56.885583334174555</v>
      </c>
      <c r="BI306" s="9">
        <v>7.5224957435814703</v>
      </c>
      <c r="BJ306" s="9">
        <f ca="1"/>
        <v>57.332579478491056</v>
      </c>
      <c r="BK306" s="9">
        <f ca="1"/>
        <v>56.983850876083061</v>
      </c>
      <c r="BL306" s="9">
        <v>50.38380057599592</v>
      </c>
      <c r="BM306" s="9">
        <f ca="1"/>
        <v>55.827737212978938</v>
      </c>
      <c r="BN306" s="9">
        <v>56.30037179696415</v>
      </c>
      <c r="BP306" s="9"/>
      <c r="BQ306" s="40"/>
      <c r="BR306" s="9"/>
      <c r="BS306" s="40"/>
      <c r="BU306" s="9"/>
      <c r="BV306" s="40"/>
      <c r="BW306" s="9"/>
      <c r="BX306" s="40"/>
      <c r="BZ306" s="9">
        <v>7.8615384615384603</v>
      </c>
      <c r="CA306" s="9">
        <v>43.615384615384613</v>
      </c>
      <c r="CB306" s="40">
        <v>97816.889375116618</v>
      </c>
      <c r="CC306" s="9">
        <f ca="1"/>
        <v>3.168846153846153</v>
      </c>
      <c r="CD306" s="9">
        <f ca="1"/>
        <v>3.679615384615385</v>
      </c>
      <c r="CE306" s="40">
        <f ca="1"/>
        <v>11949.566399507832</v>
      </c>
    </row>
    <row r="307" spans="1:83" x14ac:dyDescent="0.25">
      <c r="A307" s="6">
        <v>62</v>
      </c>
      <c r="B307" s="7" t="b">
        <v>1</v>
      </c>
      <c r="U307" s="9"/>
      <c r="V307" s="9"/>
      <c r="W307" s="10"/>
      <c r="X307" s="17"/>
      <c r="Y307" s="17"/>
      <c r="Z307" s="17"/>
      <c r="AA307" s="17"/>
      <c r="AB307" s="17"/>
      <c r="AC307" s="17"/>
      <c r="AD307" s="17"/>
      <c r="AE307" s="17"/>
      <c r="AG307" s="9"/>
      <c r="AH307" s="9"/>
      <c r="AI307" s="10"/>
      <c r="AJ307" s="17"/>
      <c r="AK307" s="17"/>
      <c r="AL307" s="17"/>
      <c r="AM307" s="17"/>
      <c r="AN307" s="17"/>
      <c r="AO307" s="17"/>
      <c r="AP307" s="17"/>
      <c r="AQ307" s="17"/>
      <c r="AS307" s="9"/>
      <c r="AT307" s="9"/>
      <c r="AU307" s="10"/>
      <c r="AV307" s="17"/>
      <c r="AW307" s="17"/>
      <c r="AX307" s="17"/>
      <c r="AY307" s="17"/>
      <c r="AZ307" s="17"/>
      <c r="BA307" s="17"/>
      <c r="BB307" s="17"/>
      <c r="BC307" s="17"/>
      <c r="BE307" s="17">
        <v>0.10331284153005464</v>
      </c>
      <c r="BF307" s="9">
        <v>55</v>
      </c>
      <c r="BG307" s="9">
        <v>57.197254364523211</v>
      </c>
      <c r="BH307" s="9">
        <v>56.901502924968504</v>
      </c>
      <c r="BI307" s="9">
        <v>7.548857104027217</v>
      </c>
      <c r="BJ307" s="9">
        <f ca="1"/>
        <v>57.354675107670175</v>
      </c>
      <c r="BK307" s="9">
        <f ca="1"/>
        <v>57.000446468054029</v>
      </c>
      <c r="BL307" s="9">
        <v>50.407224785227825</v>
      </c>
      <c r="BM307" s="9">
        <f ca="1"/>
        <v>55.847886339493371</v>
      </c>
      <c r="BN307" s="9">
        <v>56.320721609855738</v>
      </c>
      <c r="BP307" s="9"/>
      <c r="BQ307" s="40"/>
      <c r="BR307" s="9"/>
      <c r="BS307" s="40"/>
      <c r="BU307" s="9"/>
      <c r="BV307" s="40"/>
      <c r="BW307" s="9"/>
      <c r="BX307" s="40"/>
      <c r="BZ307" s="9">
        <v>7.8615384615384603</v>
      </c>
      <c r="CA307" s="9">
        <v>44.892307692307696</v>
      </c>
      <c r="CB307" s="40">
        <v>101396.10476927865</v>
      </c>
      <c r="CC307" s="9">
        <f ca="1"/>
        <v>3.168846153846153</v>
      </c>
      <c r="CD307" s="9">
        <f ca="1"/>
        <v>3.7434615384615384</v>
      </c>
      <c r="CE307" s="40">
        <f ca="1"/>
        <v>12031.637087644043</v>
      </c>
    </row>
    <row r="308" spans="1:83" x14ac:dyDescent="0.25">
      <c r="A308" s="6">
        <v>77</v>
      </c>
      <c r="B308" s="7" t="b">
        <v>1</v>
      </c>
      <c r="U308" s="9"/>
      <c r="V308" s="9"/>
      <c r="W308" s="10"/>
      <c r="X308" s="17"/>
      <c r="Y308" s="17"/>
      <c r="Z308" s="17"/>
      <c r="AA308" s="17"/>
      <c r="AB308" s="17"/>
      <c r="AC308" s="17"/>
      <c r="AD308" s="17"/>
      <c r="AE308" s="17"/>
      <c r="AG308" s="9"/>
      <c r="AH308" s="9"/>
      <c r="AI308" s="10"/>
      <c r="AJ308" s="17"/>
      <c r="AK308" s="17"/>
      <c r="AL308" s="17"/>
      <c r="AM308" s="17"/>
      <c r="AN308" s="17"/>
      <c r="AO308" s="17"/>
      <c r="AP308" s="17"/>
      <c r="AQ308" s="17"/>
      <c r="AS308" s="9"/>
      <c r="AT308" s="9"/>
      <c r="AU308" s="10"/>
      <c r="AV308" s="17"/>
      <c r="AW308" s="17"/>
      <c r="AX308" s="17"/>
      <c r="AY308" s="17"/>
      <c r="AZ308" s="17"/>
      <c r="BA308" s="17"/>
      <c r="BB308" s="17"/>
      <c r="BC308" s="17"/>
      <c r="BE308" s="17">
        <v>0.10365437158469945</v>
      </c>
      <c r="BF308" s="9">
        <v>55</v>
      </c>
      <c r="BG308" s="9">
        <v>57.215332043254996</v>
      </c>
      <c r="BH308" s="9">
        <v>56.917388792974506</v>
      </c>
      <c r="BI308" s="9">
        <v>7.5752285068962424</v>
      </c>
      <c r="BJ308" s="9">
        <f ca="1"/>
        <v>57.376710560349835</v>
      </c>
      <c r="BK308" s="9">
        <f ca="1"/>
        <v>57.017005540380268</v>
      </c>
      <c r="BL308" s="9">
        <v>50.430610308650998</v>
      </c>
      <c r="BM308" s="9">
        <f ca="1"/>
        <v>55.867994313920789</v>
      </c>
      <c r="BN308" s="9">
        <v>56.341029459551677</v>
      </c>
      <c r="BP308" s="9"/>
      <c r="BQ308" s="40"/>
      <c r="BR308" s="9"/>
      <c r="BS308" s="40"/>
      <c r="BU308" s="9"/>
      <c r="BV308" s="40"/>
      <c r="BW308" s="9"/>
      <c r="BX308" s="40"/>
      <c r="BZ308" s="9">
        <v>7.8615384615384603</v>
      </c>
      <c r="CA308" s="9">
        <v>46.169230769230772</v>
      </c>
      <c r="CB308" s="40">
        <v>104991.50427597824</v>
      </c>
      <c r="CC308" s="9">
        <f ca="1"/>
        <v>3.168846153846153</v>
      </c>
      <c r="CD308" s="9">
        <f ca="1"/>
        <v>3.8073076923076927</v>
      </c>
      <c r="CE308" s="40">
        <f ca="1"/>
        <v>12115.501991192024</v>
      </c>
    </row>
    <row r="309" spans="1:83" x14ac:dyDescent="0.25">
      <c r="A309" s="6">
        <v>74</v>
      </c>
      <c r="B309" s="7" t="b">
        <v>1</v>
      </c>
      <c r="U309" s="9"/>
      <c r="V309" s="9"/>
      <c r="W309" s="10"/>
      <c r="X309" s="17"/>
      <c r="Y309" s="17"/>
      <c r="Z309" s="17"/>
      <c r="AA309" s="17"/>
      <c r="AB309" s="17"/>
      <c r="AC309" s="17"/>
      <c r="AD309" s="17"/>
      <c r="AE309" s="17"/>
      <c r="AG309" s="9"/>
      <c r="AH309" s="9"/>
      <c r="AI309" s="10"/>
      <c r="AJ309" s="17"/>
      <c r="AK309" s="17"/>
      <c r="AL309" s="17"/>
      <c r="AM309" s="17"/>
      <c r="AN309" s="17"/>
      <c r="AO309" s="17"/>
      <c r="AP309" s="17"/>
      <c r="AQ309" s="17"/>
      <c r="AS309" s="9"/>
      <c r="AT309" s="9"/>
      <c r="AU309" s="10"/>
      <c r="AV309" s="17"/>
      <c r="AW309" s="17"/>
      <c r="AX309" s="17"/>
      <c r="AY309" s="17"/>
      <c r="AZ309" s="17"/>
      <c r="BA309" s="17"/>
      <c r="BB309" s="17"/>
      <c r="BC309" s="17"/>
      <c r="BE309" s="17">
        <v>0.10399590163934426</v>
      </c>
      <c r="BF309" s="9">
        <v>55</v>
      </c>
      <c r="BG309" s="9">
        <v>57.233366555222347</v>
      </c>
      <c r="BH309" s="9">
        <v>56.933241147101484</v>
      </c>
      <c r="BI309" s="9">
        <v>7.601609959842814</v>
      </c>
      <c r="BJ309" s="9">
        <f ca="1"/>
        <v>57.398686215449267</v>
      </c>
      <c r="BK309" s="9">
        <f ca="1"/>
        <v>57.033528319588406</v>
      </c>
      <c r="BL309" s="9">
        <v>50.453957337307102</v>
      </c>
      <c r="BM309" s="9">
        <f ca="1"/>
        <v>55.88806137114733</v>
      </c>
      <c r="BN309" s="9">
        <v>56.361295585802196</v>
      </c>
      <c r="BP309" s="9"/>
      <c r="BQ309" s="40"/>
      <c r="BR309" s="9"/>
      <c r="BS309" s="40"/>
      <c r="BU309" s="9"/>
      <c r="BV309" s="40"/>
      <c r="BW309" s="9"/>
      <c r="BX309" s="40"/>
      <c r="BZ309" s="9">
        <v>7.8615384615384603</v>
      </c>
      <c r="CA309" s="9">
        <v>47.446153846153848</v>
      </c>
      <c r="CB309" s="40">
        <v>108602.2599269933</v>
      </c>
      <c r="CC309" s="9">
        <f ca="1"/>
        <v>3.168846153846153</v>
      </c>
      <c r="CD309" s="9">
        <f ca="1"/>
        <v>3.8711538461538462</v>
      </c>
      <c r="CE309" s="40">
        <f ca="1"/>
        <v>12201.109875374836</v>
      </c>
    </row>
    <row r="310" spans="1:83" x14ac:dyDescent="0.25">
      <c r="A310" s="6">
        <v>71</v>
      </c>
      <c r="B310" s="7" t="b">
        <v>1</v>
      </c>
      <c r="U310" s="9"/>
      <c r="V310" s="9"/>
      <c r="W310" s="10"/>
      <c r="X310" s="17"/>
      <c r="Y310" s="17"/>
      <c r="Z310" s="17"/>
      <c r="AA310" s="17"/>
      <c r="AB310" s="17"/>
      <c r="AC310" s="17"/>
      <c r="AD310" s="17"/>
      <c r="AE310" s="17"/>
      <c r="AG310" s="9"/>
      <c r="AH310" s="9"/>
      <c r="AI310" s="10"/>
      <c r="AJ310" s="17"/>
      <c r="AK310" s="17"/>
      <c r="AL310" s="17"/>
      <c r="AM310" s="17"/>
      <c r="AN310" s="17"/>
      <c r="AO310" s="17"/>
      <c r="AP310" s="17"/>
      <c r="AQ310" s="17"/>
      <c r="AS310" s="9"/>
      <c r="AT310" s="9"/>
      <c r="AU310" s="10"/>
      <c r="AV310" s="17"/>
      <c r="AW310" s="17"/>
      <c r="AX310" s="17"/>
      <c r="AY310" s="17"/>
      <c r="AZ310" s="17"/>
      <c r="BA310" s="17"/>
      <c r="BB310" s="17"/>
      <c r="BC310" s="17"/>
      <c r="BE310" s="17">
        <v>0.10433743169398907</v>
      </c>
      <c r="BF310" s="9">
        <v>55</v>
      </c>
      <c r="BG310" s="9">
        <v>57.251358170446103</v>
      </c>
      <c r="BH310" s="9">
        <v>56.949060194327117</v>
      </c>
      <c r="BI310" s="9">
        <v>7.628001470529993</v>
      </c>
      <c r="BJ310" s="9">
        <f ca="1"/>
        <v>57.420602448297174</v>
      </c>
      <c r="BK310" s="9">
        <f ca="1"/>
        <v>57.050015030101427</v>
      </c>
      <c r="BL310" s="9">
        <v>50.47726606067063</v>
      </c>
      <c r="BM310" s="9">
        <f ca="1"/>
        <v>55.908087743976076</v>
      </c>
      <c r="BN310" s="9">
        <v>56.381520226228687</v>
      </c>
      <c r="BP310" s="9"/>
      <c r="BQ310" s="40"/>
      <c r="BR310" s="9"/>
      <c r="BS310" s="40"/>
      <c r="BU310" s="9"/>
      <c r="BV310" s="40"/>
      <c r="BW310" s="9"/>
      <c r="BX310" s="40"/>
      <c r="BZ310" s="9">
        <v>7.8615384615384603</v>
      </c>
      <c r="CA310" s="9">
        <v>48.723076923076924</v>
      </c>
      <c r="CB310" s="40">
        <v>112227.60582825133</v>
      </c>
      <c r="CC310" s="9">
        <f ca="1"/>
        <v>3.168846153846153</v>
      </c>
      <c r="CD310" s="9">
        <f ca="1"/>
        <v>3.9350000000000005</v>
      </c>
      <c r="CE310" s="40">
        <f ca="1"/>
        <v>12288.411728636574</v>
      </c>
    </row>
    <row r="311" spans="1:83" x14ac:dyDescent="0.25">
      <c r="A311" s="6">
        <v>69.8</v>
      </c>
      <c r="B311" s="7" t="b">
        <v>1</v>
      </c>
      <c r="U311" s="9"/>
      <c r="V311" s="9"/>
      <c r="W311" s="10"/>
      <c r="X311" s="17"/>
      <c r="Y311" s="17"/>
      <c r="Z311" s="17"/>
      <c r="AA311" s="17"/>
      <c r="AB311" s="17"/>
      <c r="AC311" s="17"/>
      <c r="AD311" s="17"/>
      <c r="AE311" s="17"/>
      <c r="AG311" s="9"/>
      <c r="AH311" s="9"/>
      <c r="AI311" s="10"/>
      <c r="AJ311" s="17"/>
      <c r="AK311" s="17"/>
      <c r="AL311" s="17"/>
      <c r="AM311" s="17"/>
      <c r="AN311" s="17"/>
      <c r="AO311" s="17"/>
      <c r="AP311" s="17"/>
      <c r="AQ311" s="17"/>
      <c r="AS311" s="9"/>
      <c r="AT311" s="9"/>
      <c r="AU311" s="10"/>
      <c r="AV311" s="17"/>
      <c r="AW311" s="17"/>
      <c r="AX311" s="17"/>
      <c r="AY311" s="17"/>
      <c r="AZ311" s="17"/>
      <c r="BA311" s="17"/>
      <c r="BB311" s="17"/>
      <c r="BC311" s="17"/>
      <c r="BE311" s="17">
        <v>0.10467896174863388</v>
      </c>
      <c r="BF311" s="9">
        <v>55</v>
      </c>
      <c r="BG311" s="9">
        <v>57.269307156413163</v>
      </c>
      <c r="BH311" s="9">
        <v>56.964846139722219</v>
      </c>
      <c r="BI311" s="9">
        <v>7.6544030466295672</v>
      </c>
      <c r="BJ311" s="9">
        <f ca="1"/>
        <v>57.442459630677405</v>
      </c>
      <c r="BK311" s="9">
        <f ca="1"/>
        <v>57.0664658942651</v>
      </c>
      <c r="BL311" s="9">
        <v>50.500536666666775</v>
      </c>
      <c r="BM311" s="9">
        <f ca="1"/>
        <v>55.928073663152418</v>
      </c>
      <c r="BN311" s="9">
        <v>56.401703616349479</v>
      </c>
      <c r="BP311" s="9"/>
      <c r="BQ311" s="40"/>
      <c r="BR311" s="9"/>
      <c r="BS311" s="40"/>
      <c r="BU311" s="9"/>
      <c r="BV311" s="40"/>
      <c r="BW311" s="9"/>
      <c r="BX311" s="40"/>
      <c r="BZ311" s="9">
        <v>7.8615384615384603</v>
      </c>
      <c r="CA311" s="9">
        <v>50</v>
      </c>
      <c r="CB311" s="40">
        <v>115866.83209482304</v>
      </c>
      <c r="CC311" s="9">
        <f ca="1"/>
        <v>3.168846153846153</v>
      </c>
      <c r="CD311" s="9">
        <f ca="1"/>
        <v>3.9988461538461539</v>
      </c>
      <c r="CE311" s="40">
        <f ca="1"/>
        <v>12377.36063287761</v>
      </c>
    </row>
    <row r="312" spans="1:83" x14ac:dyDescent="0.25">
      <c r="A312" s="6">
        <v>69.3</v>
      </c>
      <c r="B312" s="7" t="b">
        <v>1</v>
      </c>
      <c r="U312" s="9"/>
      <c r="V312" s="9"/>
      <c r="W312" s="10"/>
      <c r="X312" s="17"/>
      <c r="Y312" s="17"/>
      <c r="Z312" s="17"/>
      <c r="AA312" s="17"/>
      <c r="AB312" s="17"/>
      <c r="AC312" s="17"/>
      <c r="AD312" s="17"/>
      <c r="AE312" s="17"/>
      <c r="AG312" s="9"/>
      <c r="AH312" s="9"/>
      <c r="AI312" s="10"/>
      <c r="AJ312" s="17"/>
      <c r="AK312" s="17"/>
      <c r="AL312" s="17"/>
      <c r="AM312" s="17"/>
      <c r="AN312" s="17"/>
      <c r="AO312" s="17"/>
      <c r="AP312" s="17"/>
      <c r="AQ312" s="17"/>
      <c r="AS312" s="9"/>
      <c r="AT312" s="9"/>
      <c r="AU312" s="10"/>
      <c r="AV312" s="17"/>
      <c r="AW312" s="17"/>
      <c r="AX312" s="17"/>
      <c r="AY312" s="17"/>
      <c r="AZ312" s="17"/>
      <c r="BA312" s="17"/>
      <c r="BB312" s="17"/>
      <c r="BC312" s="17"/>
      <c r="BE312" s="17">
        <v>0.10502049180327869</v>
      </c>
      <c r="BF312" s="9">
        <v>55</v>
      </c>
      <c r="BG312" s="9">
        <v>57.287213778108736</v>
      </c>
      <c r="BH312" s="9">
        <v>56.980599186474443</v>
      </c>
      <c r="BI312" s="9">
        <v>7.6808146958221375</v>
      </c>
      <c r="BJ312" s="9">
        <f ca="1"/>
        <v>57.464258130873894</v>
      </c>
      <c r="BK312" s="9">
        <f ca="1"/>
        <v>57.082881132374098</v>
      </c>
      <c r="BL312" s="9">
        <v>50.52376934168916</v>
      </c>
      <c r="BM312" s="9">
        <f ca="1"/>
        <v>55.948019357388844</v>
      </c>
      <c r="BN312" s="9">
        <v>56.421845989605401</v>
      </c>
      <c r="BP312" s="9"/>
      <c r="BQ312" s="40"/>
      <c r="BR312" s="9"/>
      <c r="BS312" s="40"/>
      <c r="BU312" s="9"/>
      <c r="BV312" s="40"/>
      <c r="BW312" s="9"/>
      <c r="BX312" s="40"/>
      <c r="BZ312" s="9">
        <v>9.1384615384615362</v>
      </c>
      <c r="CA312" s="9">
        <v>0.2</v>
      </c>
      <c r="CB312" s="40">
        <v>24757.024498165418</v>
      </c>
      <c r="CC312" s="9">
        <f ca="1"/>
        <v>3.2326923076923064</v>
      </c>
      <c r="CD312" s="9">
        <f ca="1"/>
        <v>1.5088461538461539</v>
      </c>
      <c r="CE312" s="40">
        <f ca="1"/>
        <v>10886.215311071172</v>
      </c>
    </row>
    <row r="313" spans="1:83" x14ac:dyDescent="0.25">
      <c r="A313" s="6">
        <v>68.7</v>
      </c>
      <c r="B313" s="7" t="b">
        <v>1</v>
      </c>
      <c r="U313" s="9"/>
      <c r="V313" s="9"/>
      <c r="W313" s="10"/>
      <c r="X313" s="17"/>
      <c r="Y313" s="17"/>
      <c r="Z313" s="17"/>
      <c r="AA313" s="17"/>
      <c r="AB313" s="17"/>
      <c r="AC313" s="17"/>
      <c r="AD313" s="17"/>
      <c r="AE313" s="17"/>
      <c r="AG313" s="9"/>
      <c r="AH313" s="9"/>
      <c r="AI313" s="10"/>
      <c r="AJ313" s="17"/>
      <c r="AK313" s="17"/>
      <c r="AL313" s="17"/>
      <c r="AM313" s="17"/>
      <c r="AN313" s="17"/>
      <c r="AO313" s="17"/>
      <c r="AP313" s="17"/>
      <c r="AQ313" s="17"/>
      <c r="AS313" s="9"/>
      <c r="AT313" s="9"/>
      <c r="AU313" s="10"/>
      <c r="AV313" s="17"/>
      <c r="AW313" s="17"/>
      <c r="AX313" s="17"/>
      <c r="AY313" s="17"/>
      <c r="AZ313" s="17"/>
      <c r="BA313" s="17"/>
      <c r="BB313" s="17"/>
      <c r="BC313" s="17"/>
      <c r="BE313" s="17">
        <v>0.1053620218579235</v>
      </c>
      <c r="BF313" s="9">
        <v>55</v>
      </c>
      <c r="BG313" s="9">
        <v>57.305078298047675</v>
      </c>
      <c r="BH313" s="9">
        <v>56.996319535911823</v>
      </c>
      <c r="BI313" s="9">
        <v>7.7072364257970953</v>
      </c>
      <c r="BJ313" s="9">
        <f ca="1"/>
        <v>57.48599831371493</v>
      </c>
      <c r="BK313" s="9">
        <f ca="1"/>
        <v>57.099260962697549</v>
      </c>
      <c r="BL313" s="9">
        <v>50.546964270617224</v>
      </c>
      <c r="BM313" s="9">
        <f ca="1"/>
        <v>55.967925053389486</v>
      </c>
      <c r="BN313" s="9">
        <v>56.441947577384752</v>
      </c>
      <c r="BP313" s="9"/>
      <c r="BQ313" s="40"/>
      <c r="BR313" s="9"/>
      <c r="BS313" s="40"/>
      <c r="BU313" s="9"/>
      <c r="BV313" s="40"/>
      <c r="BW313" s="9"/>
      <c r="BX313" s="40"/>
      <c r="BZ313" s="9">
        <v>9.1384615384615362</v>
      </c>
      <c r="CA313" s="9">
        <v>1.4769230769230768</v>
      </c>
      <c r="CB313" s="40">
        <v>15729.205905920275</v>
      </c>
      <c r="CC313" s="9">
        <f ca="1"/>
        <v>3.2326923076923064</v>
      </c>
      <c r="CD313" s="9">
        <f ca="1"/>
        <v>1.5726923076923078</v>
      </c>
      <c r="CE313" s="40">
        <f ca="1"/>
        <v>10837.923446139128</v>
      </c>
    </row>
    <row r="314" spans="1:83" x14ac:dyDescent="0.25">
      <c r="A314" s="6">
        <v>68</v>
      </c>
      <c r="B314" s="7" t="b">
        <v>1</v>
      </c>
      <c r="U314" s="9"/>
      <c r="V314" s="9"/>
      <c r="W314" s="10"/>
      <c r="X314" s="17"/>
      <c r="Y314" s="17"/>
      <c r="Z314" s="17"/>
      <c r="AA314" s="17"/>
      <c r="AB314" s="17"/>
      <c r="AC314" s="17"/>
      <c r="AD314" s="17"/>
      <c r="AE314" s="17"/>
      <c r="AG314" s="9"/>
      <c r="AH314" s="9"/>
      <c r="AI314" s="10"/>
      <c r="AJ314" s="17"/>
      <c r="AK314" s="17"/>
      <c r="AL314" s="17"/>
      <c r="AM314" s="17"/>
      <c r="AN314" s="17"/>
      <c r="AO314" s="17"/>
      <c r="AP314" s="17"/>
      <c r="AQ314" s="17"/>
      <c r="AS314" s="9"/>
      <c r="AT314" s="9"/>
      <c r="AU314" s="10"/>
      <c r="AV314" s="17"/>
      <c r="AW314" s="17"/>
      <c r="AX314" s="17"/>
      <c r="AY314" s="17"/>
      <c r="AZ314" s="17"/>
      <c r="BA314" s="17"/>
      <c r="BB314" s="17"/>
      <c r="BC314" s="17"/>
      <c r="BE314" s="17">
        <v>0.10570355191256831</v>
      </c>
      <c r="BF314" s="9">
        <v>55</v>
      </c>
      <c r="BG314" s="9">
        <v>57.322900976305704</v>
      </c>
      <c r="BH314" s="9">
        <v>57.012007387525919</v>
      </c>
      <c r="BI314" s="9">
        <v>7.7336682442526152</v>
      </c>
      <c r="BJ314" s="9">
        <f ca="1"/>
        <v>57.507680540616626</v>
      </c>
      <c r="BK314" s="9">
        <f ca="1"/>
        <v>57.115605601504328</v>
      </c>
      <c r="BL314" s="9">
        <v>50.570121636833399</v>
      </c>
      <c r="BM314" s="9">
        <f ca="1"/>
        <v>55.987790975874219</v>
      </c>
      <c r="BN314" s="9">
        <v>56.462008609048048</v>
      </c>
      <c r="BP314" s="9"/>
      <c r="BQ314" s="40"/>
      <c r="BR314" s="9"/>
      <c r="BS314" s="40"/>
      <c r="BU314" s="9"/>
      <c r="BV314" s="40"/>
      <c r="BW314" s="9"/>
      <c r="BX314" s="40"/>
      <c r="BZ314" s="9">
        <v>9.1384615384615362</v>
      </c>
      <c r="CA314" s="9">
        <v>2.7538461538461538</v>
      </c>
      <c r="CB314" s="40">
        <v>12802.424204628553</v>
      </c>
      <c r="CC314" s="9">
        <f ca="1"/>
        <v>3.2326923076923064</v>
      </c>
      <c r="CD314" s="9">
        <f ca="1"/>
        <v>1.6365384615384617</v>
      </c>
      <c r="CE314" s="40">
        <f ca="1"/>
        <v>10797.356472682257</v>
      </c>
    </row>
    <row r="315" spans="1:83" x14ac:dyDescent="0.25">
      <c r="A315" s="6">
        <v>67.400000000000006</v>
      </c>
      <c r="B315" s="7" t="b">
        <v>1</v>
      </c>
      <c r="U315" s="9"/>
      <c r="V315" s="9"/>
      <c r="W315" s="10"/>
      <c r="X315" s="17"/>
      <c r="Y315" s="17"/>
      <c r="Z315" s="17"/>
      <c r="AA315" s="17"/>
      <c r="AB315" s="17"/>
      <c r="AC315" s="17"/>
      <c r="AD315" s="17"/>
      <c r="AE315" s="17"/>
      <c r="AG315" s="9"/>
      <c r="AH315" s="9"/>
      <c r="AI315" s="10"/>
      <c r="AJ315" s="17"/>
      <c r="AK315" s="17"/>
      <c r="AL315" s="17"/>
      <c r="AM315" s="17"/>
      <c r="AN315" s="17"/>
      <c r="AO315" s="17"/>
      <c r="AP315" s="17"/>
      <c r="AQ315" s="17"/>
      <c r="AS315" s="9"/>
      <c r="AT315" s="9"/>
      <c r="AU315" s="10"/>
      <c r="AV315" s="17"/>
      <c r="AW315" s="17"/>
      <c r="AX315" s="17"/>
      <c r="AY315" s="17"/>
      <c r="AZ315" s="17"/>
      <c r="BA315" s="17"/>
      <c r="BB315" s="17"/>
      <c r="BC315" s="17"/>
      <c r="BE315" s="17">
        <v>0.10604508196721311</v>
      </c>
      <c r="BF315" s="9">
        <v>55</v>
      </c>
      <c r="BG315" s="9">
        <v>57.340682070549917</v>
      </c>
      <c r="BH315" s="9">
        <v>57.027662938994375</v>
      </c>
      <c r="BI315" s="9">
        <v>7.7601101588957215</v>
      </c>
      <c r="BJ315" s="9">
        <f ca="1"/>
        <v>57.529305169625879</v>
      </c>
      <c r="BK315" s="9">
        <f ca="1"/>
        <v>57.131915263087897</v>
      </c>
      <c r="BL315" s="9">
        <v>50.593241622240043</v>
      </c>
      <c r="BM315" s="9">
        <f ca="1"/>
        <v>56.007617347602469</v>
      </c>
      <c r="BN315" s="9">
        <v>56.482029311952253</v>
      </c>
      <c r="BP315" s="9"/>
      <c r="BQ315" s="40"/>
      <c r="BR315" s="9"/>
      <c r="BS315" s="40"/>
      <c r="BU315" s="9"/>
      <c r="BV315" s="40"/>
      <c r="BW315" s="9"/>
      <c r="BX315" s="40"/>
      <c r="BZ315" s="9">
        <v>9.1384615384615362</v>
      </c>
      <c r="CA315" s="9">
        <v>4.0307692307692298</v>
      </c>
      <c r="CB315" s="40">
        <v>11659.088306513519</v>
      </c>
      <c r="CC315" s="9">
        <f ca="1"/>
        <v>3.2326923076923064</v>
      </c>
      <c r="CD315" s="9">
        <f ca="1"/>
        <v>1.7003846153846154</v>
      </c>
      <c r="CE315" s="40">
        <f ca="1"/>
        <v>10764.02114150898</v>
      </c>
    </row>
    <row r="316" spans="1:83" x14ac:dyDescent="0.25">
      <c r="A316" s="6">
        <v>66.8</v>
      </c>
      <c r="B316" s="7" t="b">
        <v>1</v>
      </c>
      <c r="U316" s="9"/>
      <c r="V316" s="9"/>
      <c r="W316" s="10"/>
      <c r="X316" s="17"/>
      <c r="Y316" s="17"/>
      <c r="Z316" s="17"/>
      <c r="AA316" s="17"/>
      <c r="AB316" s="17"/>
      <c r="AC316" s="17"/>
      <c r="AD316" s="17"/>
      <c r="AE316" s="17"/>
      <c r="AG316" s="9"/>
      <c r="AH316" s="9"/>
      <c r="AI316" s="10"/>
      <c r="AJ316" s="17"/>
      <c r="AK316" s="17"/>
      <c r="AL316" s="17"/>
      <c r="AM316" s="17"/>
      <c r="AN316" s="17"/>
      <c r="AO316" s="17"/>
      <c r="AP316" s="17"/>
      <c r="AQ316" s="17"/>
      <c r="AS316" s="9"/>
      <c r="AT316" s="9"/>
      <c r="AU316" s="10"/>
      <c r="AV316" s="17"/>
      <c r="AW316" s="17"/>
      <c r="AX316" s="17"/>
      <c r="AY316" s="17"/>
      <c r="AZ316" s="17"/>
      <c r="BA316" s="17"/>
      <c r="BB316" s="17"/>
      <c r="BC316" s="17"/>
      <c r="BE316" s="17">
        <v>0.10638661202185792</v>
      </c>
      <c r="BF316" s="9">
        <v>55</v>
      </c>
      <c r="BG316" s="9">
        <v>57.358421836068928</v>
      </c>
      <c r="BH316" s="9">
        <v>57.04328638620369</v>
      </c>
      <c r="BI316" s="9">
        <v>7.7865621774422697</v>
      </c>
      <c r="BJ316" s="9">
        <f ca="1"/>
        <v>57.550872555462441</v>
      </c>
      <c r="BK316" s="9">
        <f ca="1"/>
        <v>57.148190159790744</v>
      </c>
      <c r="BL316" s="9">
        <v>50.616324407276068</v>
      </c>
      <c r="BM316" s="9">
        <f ca="1"/>
        <v>56.02740438939658</v>
      </c>
      <c r="BN316" s="9">
        <v>56.502009911474801</v>
      </c>
      <c r="BP316" s="9"/>
      <c r="BQ316" s="40"/>
      <c r="BR316" s="9"/>
      <c r="BS316" s="40"/>
      <c r="BU316" s="9"/>
      <c r="BV316" s="40"/>
      <c r="BW316" s="9"/>
      <c r="BX316" s="40"/>
      <c r="BZ316" s="9">
        <v>9.1384615384615362</v>
      </c>
      <c r="CA316" s="9">
        <v>5.3076923076923075</v>
      </c>
      <c r="CB316" s="40">
        <v>11511.716749120838</v>
      </c>
      <c r="CC316" s="9">
        <f ca="1"/>
        <v>3.2326923076923064</v>
      </c>
      <c r="CD316" s="9">
        <f ca="1"/>
        <v>1.7642307692307693</v>
      </c>
      <c r="CE316" s="40">
        <f ca="1"/>
        <v>10737.473030578449</v>
      </c>
    </row>
    <row r="317" spans="1:83" x14ac:dyDescent="0.25">
      <c r="A317" s="6">
        <v>66.2</v>
      </c>
      <c r="B317" s="7" t="b">
        <v>1</v>
      </c>
      <c r="U317" s="9"/>
      <c r="V317" s="9"/>
      <c r="W317" s="10"/>
      <c r="X317" s="17"/>
      <c r="Y317" s="17"/>
      <c r="Z317" s="17"/>
      <c r="AA317" s="17"/>
      <c r="AB317" s="17"/>
      <c r="AC317" s="17"/>
      <c r="AD317" s="17"/>
      <c r="AE317" s="17"/>
      <c r="AG317" s="9"/>
      <c r="AH317" s="9"/>
      <c r="AI317" s="10"/>
      <c r="AJ317" s="17"/>
      <c r="AK317" s="17"/>
      <c r="AL317" s="17"/>
      <c r="AM317" s="17"/>
      <c r="AN317" s="17"/>
      <c r="AO317" s="17"/>
      <c r="AP317" s="17"/>
      <c r="AQ317" s="17"/>
      <c r="AS317" s="9"/>
      <c r="AT317" s="9"/>
      <c r="AU317" s="10"/>
      <c r="AV317" s="17"/>
      <c r="AW317" s="17"/>
      <c r="AX317" s="17"/>
      <c r="AY317" s="17"/>
      <c r="AZ317" s="17"/>
      <c r="BA317" s="17"/>
      <c r="BB317" s="17"/>
      <c r="BC317" s="17"/>
      <c r="BE317" s="17">
        <v>0.10672814207650273</v>
      </c>
      <c r="BF317" s="9">
        <v>55</v>
      </c>
      <c r="BG317" s="9">
        <v>57.376120525802442</v>
      </c>
      <c r="BH317" s="9">
        <v>57.058877923270764</v>
      </c>
      <c r="BI317" s="9">
        <v>7.8130243076169403</v>
      </c>
      <c r="BJ317" s="9">
        <f ca="1"/>
        <v>57.572383049560479</v>
      </c>
      <c r="BK317" s="9">
        <f ca="1"/>
        <v>57.164430502028416</v>
      </c>
      <c r="BL317" s="9">
        <v>50.639370170933425</v>
      </c>
      <c r="BM317" s="9">
        <f ca="1"/>
        <v>56.047152320164841</v>
      </c>
      <c r="BN317" s="9">
        <v>56.521950631037079</v>
      </c>
      <c r="BP317" s="9"/>
      <c r="BQ317" s="40"/>
      <c r="BR317" s="9"/>
      <c r="BS317" s="40"/>
      <c r="BU317" s="9"/>
      <c r="BV317" s="40"/>
      <c r="BW317" s="9"/>
      <c r="BX317" s="40"/>
      <c r="BZ317" s="9">
        <v>9.1384615384615362</v>
      </c>
      <c r="CA317" s="9">
        <v>6.5846153846153852</v>
      </c>
      <c r="CB317" s="40">
        <v>12022.944065926809</v>
      </c>
      <c r="CC317" s="9">
        <f ca="1"/>
        <v>3.2326923076923064</v>
      </c>
      <c r="CD317" s="9">
        <f ca="1"/>
        <v>1.8280769230769232</v>
      </c>
      <c r="CE317" s="40">
        <f ca="1"/>
        <v>10717.31004909357</v>
      </c>
    </row>
    <row r="318" spans="1:83" x14ac:dyDescent="0.25">
      <c r="A318" s="6">
        <v>65.7</v>
      </c>
      <c r="B318" s="7" t="b">
        <v>1</v>
      </c>
      <c r="U318" s="9"/>
      <c r="V318" s="9"/>
      <c r="W318" s="10"/>
      <c r="X318" s="17"/>
      <c r="Y318" s="17"/>
      <c r="Z318" s="17"/>
      <c r="AA318" s="17"/>
      <c r="AB318" s="17"/>
      <c r="AC318" s="17"/>
      <c r="AD318" s="17"/>
      <c r="AE318" s="17"/>
      <c r="AG318" s="9"/>
      <c r="AH318" s="9"/>
      <c r="AI318" s="10"/>
      <c r="AJ318" s="17"/>
      <c r="AK318" s="17"/>
      <c r="AL318" s="17"/>
      <c r="AM318" s="17"/>
      <c r="AN318" s="17"/>
      <c r="AO318" s="17"/>
      <c r="AP318" s="17"/>
      <c r="AQ318" s="17"/>
      <c r="AS318" s="9"/>
      <c r="AT318" s="9"/>
      <c r="AU318" s="10"/>
      <c r="AV318" s="17"/>
      <c r="AW318" s="17"/>
      <c r="AX318" s="17"/>
      <c r="AY318" s="17"/>
      <c r="AZ318" s="17"/>
      <c r="BA318" s="17"/>
      <c r="BB318" s="17"/>
      <c r="BC318" s="17"/>
      <c r="BE318" s="17">
        <v>0.10706967213114754</v>
      </c>
      <c r="BF318" s="9">
        <v>55</v>
      </c>
      <c r="BG318" s="9">
        <v>57.393778390370379</v>
      </c>
      <c r="BH318" s="9">
        <v>57.074437742564932</v>
      </c>
      <c r="BI318" s="9">
        <v>7.8394965571533008</v>
      </c>
      <c r="BJ318" s="9">
        <f ca="1"/>
        <v>57.59383700010946</v>
      </c>
      <c r="BK318" s="9">
        <f ca="1"/>
        <v>57.180636498313298</v>
      </c>
      <c r="BL318" s="9">
        <v>50.662379090773243</v>
      </c>
      <c r="BM318" s="9">
        <f ca="1"/>
        <v>56.06686135692425</v>
      </c>
      <c r="BN318" s="9">
        <v>56.541851692127722</v>
      </c>
      <c r="BP318" s="9"/>
      <c r="BQ318" s="40"/>
      <c r="BR318" s="9"/>
      <c r="BS318" s="40"/>
      <c r="BU318" s="9"/>
      <c r="BV318" s="40"/>
      <c r="BW318" s="9"/>
      <c r="BX318" s="40"/>
      <c r="BZ318" s="9">
        <v>9.1384615384615362</v>
      </c>
      <c r="CA318" s="9">
        <v>7.8615384615384603</v>
      </c>
      <c r="CB318" s="40">
        <v>13008.968722211752</v>
      </c>
      <c r="CC318" s="9">
        <f ca="1"/>
        <v>3.2326923076923064</v>
      </c>
      <c r="CD318" s="9">
        <f ca="1"/>
        <v>1.891923076923077</v>
      </c>
      <c r="CE318" s="40">
        <f ca="1"/>
        <v>10703.167012812386</v>
      </c>
    </row>
    <row r="319" spans="1:83" x14ac:dyDescent="0.25">
      <c r="A319" s="6">
        <v>65.099999999999994</v>
      </c>
      <c r="B319" s="7" t="b">
        <v>1</v>
      </c>
      <c r="U319" s="9"/>
      <c r="V319" s="9"/>
      <c r="W319" s="10"/>
      <c r="X319" s="17"/>
      <c r="Y319" s="17"/>
      <c r="Z319" s="17"/>
      <c r="AA319" s="17"/>
      <c r="AB319" s="17"/>
      <c r="AC319" s="17"/>
      <c r="AD319" s="17"/>
      <c r="AE319" s="17"/>
      <c r="AG319" s="9"/>
      <c r="AH319" s="9"/>
      <c r="AI319" s="10"/>
      <c r="AJ319" s="17"/>
      <c r="AK319" s="17"/>
      <c r="AL319" s="17"/>
      <c r="AM319" s="17"/>
      <c r="AN319" s="17"/>
      <c r="AO319" s="17"/>
      <c r="AP319" s="17"/>
      <c r="AQ319" s="17"/>
      <c r="AS319" s="9"/>
      <c r="AT319" s="9"/>
      <c r="AU319" s="10"/>
      <c r="AV319" s="17"/>
      <c r="AW319" s="17"/>
      <c r="AX319" s="17"/>
      <c r="AY319" s="17"/>
      <c r="AZ319" s="17"/>
      <c r="BA319" s="17"/>
      <c r="BB319" s="17"/>
      <c r="BC319" s="17"/>
      <c r="BE319" s="17">
        <v>0.10741120218579235</v>
      </c>
      <c r="BF319" s="9">
        <v>55</v>
      </c>
      <c r="BG319" s="9">
        <v>57.411395678101684</v>
      </c>
      <c r="BH319" s="9">
        <v>57.089966034729379</v>
      </c>
      <c r="BI319" s="9">
        <v>7.8659789337937953</v>
      </c>
      <c r="BJ319" s="9">
        <f ca="1"/>
        <v>57.615234752094359</v>
      </c>
      <c r="BK319" s="9">
        <f ca="1"/>
        <v>57.196808355277916</v>
      </c>
      <c r="BL319" s="9">
        <v>50.685351342941821</v>
      </c>
      <c r="BM319" s="9">
        <f ca="1"/>
        <v>56.086531714822819</v>
      </c>
      <c r="BN319" s="9">
        <v>56.561713314325416</v>
      </c>
      <c r="BP319" s="9"/>
      <c r="BQ319" s="40"/>
      <c r="BR319" s="9"/>
      <c r="BS319" s="40"/>
      <c r="BU319" s="9"/>
      <c r="BV319" s="40"/>
      <c r="BW319" s="9"/>
      <c r="BX319" s="40"/>
      <c r="BZ319" s="9">
        <v>9.1384615384615362</v>
      </c>
      <c r="CA319" s="9">
        <v>9.1384615384615362</v>
      </c>
      <c r="CB319" s="40">
        <v>14356.250848055368</v>
      </c>
      <c r="CC319" s="9">
        <f ca="1"/>
        <v>3.2326923076923064</v>
      </c>
      <c r="CD319" s="9">
        <f ca="1"/>
        <v>1.9557692307692309</v>
      </c>
      <c r="CE319" s="40">
        <f ca="1"/>
        <v>10694.711082371809</v>
      </c>
    </row>
    <row r="320" spans="1:83" x14ac:dyDescent="0.25">
      <c r="A320" s="6">
        <v>64.5</v>
      </c>
      <c r="B320" s="7" t="b">
        <v>1</v>
      </c>
      <c r="U320" s="9"/>
      <c r="V320" s="9"/>
      <c r="W320" s="10"/>
      <c r="X320" s="17"/>
      <c r="Y320" s="17"/>
      <c r="Z320" s="17"/>
      <c r="AA320" s="17"/>
      <c r="AB320" s="17"/>
      <c r="AC320" s="17"/>
      <c r="AD320" s="17"/>
      <c r="AE320" s="17"/>
      <c r="AG320" s="9"/>
      <c r="AH320" s="9"/>
      <c r="AI320" s="10"/>
      <c r="AJ320" s="17"/>
      <c r="AK320" s="17"/>
      <c r="AL320" s="17"/>
      <c r="AM320" s="17"/>
      <c r="AN320" s="17"/>
      <c r="AO320" s="17"/>
      <c r="AP320" s="17"/>
      <c r="AQ320" s="17"/>
      <c r="AS320" s="9"/>
      <c r="AT320" s="9"/>
      <c r="AU320" s="10"/>
      <c r="AV320" s="17"/>
      <c r="AW320" s="17"/>
      <c r="AX320" s="17"/>
      <c r="AY320" s="17"/>
      <c r="AZ320" s="17"/>
      <c r="BA320" s="17"/>
      <c r="BB320" s="17"/>
      <c r="BC320" s="17"/>
      <c r="BE320" s="17">
        <v>0.10775273224043716</v>
      </c>
      <c r="BF320" s="9">
        <v>55.1</v>
      </c>
      <c r="BG320" s="9">
        <v>57.428972635062522</v>
      </c>
      <c r="BH320" s="9">
        <v>57.105462988701838</v>
      </c>
      <c r="BI320" s="9">
        <v>7.89247144528973</v>
      </c>
      <c r="BJ320" s="9">
        <f ca="1"/>
        <v>57.636576647335232</v>
      </c>
      <c r="BK320" s="9">
        <f ca="1"/>
        <v>57.212946277697867</v>
      </c>
      <c r="BL320" s="9">
        <v>50.708287102186361</v>
      </c>
      <c r="BM320" s="9">
        <f ca="1"/>
        <v>56.106163607161605</v>
      </c>
      <c r="BN320" s="9">
        <v>56.581535715321493</v>
      </c>
      <c r="BP320" s="9"/>
      <c r="BQ320" s="40"/>
      <c r="BR320" s="9"/>
      <c r="BS320" s="40"/>
      <c r="BU320" s="9"/>
      <c r="BV320" s="40"/>
      <c r="BW320" s="9"/>
      <c r="BX320" s="40"/>
      <c r="BZ320" s="9">
        <v>9.1384615384615362</v>
      </c>
      <c r="CA320" s="9">
        <v>10.415384615384614</v>
      </c>
      <c r="CB320" s="40">
        <v>15988.881325319686</v>
      </c>
      <c r="CC320" s="9">
        <f ca="1"/>
        <v>3.2326923076923064</v>
      </c>
      <c r="CD320" s="9">
        <f ca="1"/>
        <v>2.0196153846153848</v>
      </c>
      <c r="CE320" s="40">
        <f ca="1"/>
        <v>10691.637902546954</v>
      </c>
    </row>
    <row r="321" spans="1:83" x14ac:dyDescent="0.25">
      <c r="A321" s="6">
        <v>63.9</v>
      </c>
      <c r="B321" s="7" t="b">
        <v>1</v>
      </c>
      <c r="U321" s="9"/>
      <c r="V321" s="9"/>
      <c r="W321" s="10"/>
      <c r="X321" s="17"/>
      <c r="Y321" s="17"/>
      <c r="Z321" s="17"/>
      <c r="AA321" s="17"/>
      <c r="AB321" s="17"/>
      <c r="AC321" s="17"/>
      <c r="AD321" s="17"/>
      <c r="AE321" s="17"/>
      <c r="AG321" s="9"/>
      <c r="AH321" s="9"/>
      <c r="AI321" s="10"/>
      <c r="AJ321" s="17"/>
      <c r="AK321" s="17"/>
      <c r="AL321" s="17"/>
      <c r="AM321" s="17"/>
      <c r="AN321" s="17"/>
      <c r="AO321" s="17"/>
      <c r="AP321" s="17"/>
      <c r="AQ321" s="17"/>
      <c r="AS321" s="9"/>
      <c r="AT321" s="9"/>
      <c r="AU321" s="10"/>
      <c r="AV321" s="17"/>
      <c r="AW321" s="17"/>
      <c r="AX321" s="17"/>
      <c r="AY321" s="17"/>
      <c r="AZ321" s="17"/>
      <c r="BA321" s="17"/>
      <c r="BB321" s="17"/>
      <c r="BC321" s="17"/>
      <c r="BE321" s="17">
        <v>0.10809426229508197</v>
      </c>
      <c r="BF321" s="9">
        <v>55.2</v>
      </c>
      <c r="BG321" s="9">
        <v>57.446509505084052</v>
      </c>
      <c r="BH321" s="9">
        <v>57.120928791735714</v>
      </c>
      <c r="BI321" s="9">
        <v>7.9189740994013471</v>
      </c>
      <c r="BJ321" s="9">
        <f ca="1"/>
        <v>57.6578630245263</v>
      </c>
      <c r="BK321" s="9">
        <f ca="1"/>
        <v>57.22905046851448</v>
      </c>
      <c r="BL321" s="9">
        <v>50.731186541870471</v>
      </c>
      <c r="BM321" s="9">
        <f ca="1"/>
        <v>56.125757245416459</v>
      </c>
      <c r="BN321" s="9">
        <v>56.601319110942057</v>
      </c>
      <c r="BP321" s="9"/>
      <c r="BQ321" s="40"/>
      <c r="BR321" s="9"/>
      <c r="BS321" s="40"/>
      <c r="BU321" s="9"/>
      <c r="BV321" s="40"/>
      <c r="BW321" s="9"/>
      <c r="BX321" s="40"/>
      <c r="BZ321" s="9">
        <v>9.1384615384615362</v>
      </c>
      <c r="CA321" s="9">
        <v>11.692307692307692</v>
      </c>
      <c r="CB321" s="40">
        <v>17853.238508285805</v>
      </c>
      <c r="CC321" s="9">
        <f ca="1"/>
        <v>3.2326923076923064</v>
      </c>
      <c r="CD321" s="9">
        <f ca="1"/>
        <v>2.0834615384615387</v>
      </c>
      <c r="CE321" s="40">
        <f ca="1"/>
        <v>10693.668315117591</v>
      </c>
    </row>
    <row r="322" spans="1:83" x14ac:dyDescent="0.25">
      <c r="A322" s="6">
        <v>63.3</v>
      </c>
      <c r="B322" s="7" t="b">
        <v>1</v>
      </c>
      <c r="U322" s="9"/>
      <c r="V322" s="9"/>
      <c r="W322" s="10"/>
      <c r="X322" s="17"/>
      <c r="Y322" s="17"/>
      <c r="Z322" s="17"/>
      <c r="AA322" s="17"/>
      <c r="AB322" s="17"/>
      <c r="AC322" s="17"/>
      <c r="AD322" s="17"/>
      <c r="AE322" s="17"/>
      <c r="AG322" s="9"/>
      <c r="AH322" s="9"/>
      <c r="AI322" s="10"/>
      <c r="AJ322" s="17"/>
      <c r="AK322" s="17"/>
      <c r="AL322" s="17"/>
      <c r="AM322" s="17"/>
      <c r="AN322" s="17"/>
      <c r="AO322" s="17"/>
      <c r="AP322" s="17"/>
      <c r="AQ322" s="17"/>
      <c r="AS322" s="9"/>
      <c r="AT322" s="9"/>
      <c r="AU322" s="10"/>
      <c r="AV322" s="17"/>
      <c r="AW322" s="17"/>
      <c r="AX322" s="17"/>
      <c r="AY322" s="17"/>
      <c r="AZ322" s="17"/>
      <c r="BA322" s="17"/>
      <c r="BB322" s="17"/>
      <c r="BC322" s="17"/>
      <c r="BE322" s="17">
        <v>0.10843579234972678</v>
      </c>
      <c r="BF322" s="9">
        <v>55.3</v>
      </c>
      <c r="BG322" s="9">
        <v>57.464006529789927</v>
      </c>
      <c r="BH322" s="9">
        <v>57.136363629420124</v>
      </c>
      <c r="BI322" s="9">
        <v>7.9454869038977733</v>
      </c>
      <c r="BJ322" s="9">
        <f ca="1"/>
        <v>57.679094219274234</v>
      </c>
      <c r="BK322" s="9">
        <f ca="1"/>
        <v>57.245121128857093</v>
      </c>
      <c r="BL322" s="9">
        <v>50.754049833989441</v>
      </c>
      <c r="BM322" s="9">
        <f ca="1"/>
        <v>56.145312839259319</v>
      </c>
      <c r="BN322" s="9">
        <v>56.621063715169889</v>
      </c>
      <c r="BP322" s="9"/>
      <c r="BQ322" s="40"/>
      <c r="BR322" s="9"/>
      <c r="BS322" s="40"/>
      <c r="BU322" s="9"/>
      <c r="BV322" s="40"/>
      <c r="BW322" s="9"/>
      <c r="BX322" s="40"/>
      <c r="BZ322" s="9">
        <v>9.1384615384615362</v>
      </c>
      <c r="CA322" s="9">
        <v>12.969230769230769</v>
      </c>
      <c r="CB322" s="40">
        <v>19909.866547643906</v>
      </c>
      <c r="CC322" s="9">
        <f ca="1"/>
        <v>3.2326923076923064</v>
      </c>
      <c r="CD322" s="9">
        <f ca="1"/>
        <v>2.1473076923076926</v>
      </c>
      <c r="CE322" s="40">
        <f ca="1"/>
        <v>10700.545544453036</v>
      </c>
    </row>
    <row r="323" spans="1:83" x14ac:dyDescent="0.25">
      <c r="A323" s="6">
        <v>62.6</v>
      </c>
      <c r="B323" s="7" t="b">
        <v>1</v>
      </c>
      <c r="U323" s="9"/>
      <c r="V323" s="9"/>
      <c r="W323" s="10"/>
      <c r="X323" s="17"/>
      <c r="Y323" s="17"/>
      <c r="Z323" s="17"/>
      <c r="AA323" s="17"/>
      <c r="AB323" s="17"/>
      <c r="AC323" s="17"/>
      <c r="AD323" s="17"/>
      <c r="AE323" s="17"/>
      <c r="AG323" s="9"/>
      <c r="AH323" s="9"/>
      <c r="AI323" s="10"/>
      <c r="AJ323" s="17"/>
      <c r="AK323" s="17"/>
      <c r="AL323" s="17"/>
      <c r="AM323" s="17"/>
      <c r="AN323" s="17"/>
      <c r="AO323" s="17"/>
      <c r="AP323" s="17"/>
      <c r="AQ323" s="17"/>
      <c r="AS323" s="9"/>
      <c r="AT323" s="9"/>
      <c r="AU323" s="10"/>
      <c r="AV323" s="17"/>
      <c r="AW323" s="17"/>
      <c r="AX323" s="17"/>
      <c r="AY323" s="17"/>
      <c r="AZ323" s="17"/>
      <c r="BA323" s="17"/>
      <c r="BB323" s="17"/>
      <c r="BC323" s="17"/>
      <c r="BE323" s="17">
        <v>0.10877732240437159</v>
      </c>
      <c r="BF323" s="9">
        <v>55.3</v>
      </c>
      <c r="BG323" s="9">
        <v>57.481463948623194</v>
      </c>
      <c r="BH323" s="9">
        <v>57.151767685700186</v>
      </c>
      <c r="BI323" s="9">
        <v>7.9720098665570909</v>
      </c>
      <c r="BJ323" s="9">
        <f ca="1"/>
        <v>57.700270564136019</v>
      </c>
      <c r="BK323" s="9">
        <f ca="1"/>
        <v>57.261158458064997</v>
      </c>
      <c r="BL323" s="9">
        <v>50.776877149185346</v>
      </c>
      <c r="BM323" s="9">
        <f ca="1"/>
        <v>56.164830596579343</v>
      </c>
      <c r="BN323" s="9">
        <v>56.640769740165965</v>
      </c>
      <c r="BP323" s="9"/>
      <c r="BQ323" s="40"/>
      <c r="BR323" s="9"/>
      <c r="BS323" s="40"/>
      <c r="BU323" s="9"/>
      <c r="BV323" s="40"/>
      <c r="BW323" s="9"/>
      <c r="BX323" s="40"/>
      <c r="BZ323" s="9">
        <v>9.1384615384615362</v>
      </c>
      <c r="CA323" s="9">
        <v>14.246153846153844</v>
      </c>
      <c r="CB323" s="40">
        <v>22128.799816750798</v>
      </c>
      <c r="CC323" s="9">
        <f ca="1"/>
        <v>3.2326923076923064</v>
      </c>
      <c r="CD323" s="9">
        <f ca="1"/>
        <v>2.211153846153846</v>
      </c>
      <c r="CE323" s="40">
        <f ca="1"/>
        <v>10712.032775237958</v>
      </c>
    </row>
    <row r="324" spans="1:83" x14ac:dyDescent="0.25">
      <c r="A324" s="6">
        <v>77.400000000000006</v>
      </c>
      <c r="B324" s="7" t="b">
        <v>1</v>
      </c>
      <c r="U324" s="9"/>
      <c r="V324" s="9"/>
      <c r="W324" s="10"/>
      <c r="X324" s="17"/>
      <c r="Y324" s="17"/>
      <c r="Z324" s="17"/>
      <c r="AA324" s="17"/>
      <c r="AB324" s="17"/>
      <c r="AC324" s="17"/>
      <c r="AD324" s="17"/>
      <c r="AE324" s="17"/>
      <c r="AG324" s="9"/>
      <c r="AH324" s="9"/>
      <c r="AI324" s="10"/>
      <c r="AJ324" s="17"/>
      <c r="AK324" s="17"/>
      <c r="AL324" s="17"/>
      <c r="AM324" s="17"/>
      <c r="AN324" s="17"/>
      <c r="AO324" s="17"/>
      <c r="AP324" s="17"/>
      <c r="AQ324" s="17"/>
      <c r="AS324" s="9"/>
      <c r="AT324" s="9"/>
      <c r="AU324" s="10"/>
      <c r="AV324" s="17"/>
      <c r="AW324" s="17"/>
      <c r="AX324" s="17"/>
      <c r="AY324" s="17"/>
      <c r="AZ324" s="17"/>
      <c r="BA324" s="17"/>
      <c r="BB324" s="17"/>
      <c r="BC324" s="17"/>
      <c r="BE324" s="17">
        <v>0.1091188524590164</v>
      </c>
      <c r="BF324" s="9">
        <v>55.3</v>
      </c>
      <c r="BG324" s="9">
        <v>57.498881998872868</v>
      </c>
      <c r="BH324" s="9">
        <v>57.167141142896867</v>
      </c>
      <c r="BI324" s="9">
        <v>7.9985429951663241</v>
      </c>
      <c r="BJ324" s="9">
        <f ca="1"/>
        <v>57.72139238865617</v>
      </c>
      <c r="BK324" s="9">
        <f ca="1"/>
        <v>57.277162653708984</v>
      </c>
      <c r="BL324" s="9">
        <v>50.799668656761867</v>
      </c>
      <c r="BM324" s="9">
        <f ca="1"/>
        <v>56.1843107235036</v>
      </c>
      <c r="BN324" s="9">
        <v>56.660437396290689</v>
      </c>
      <c r="BP324" s="9"/>
      <c r="BQ324" s="40"/>
      <c r="BR324" s="9"/>
      <c r="BS324" s="40"/>
      <c r="BU324" s="9"/>
      <c r="BV324" s="40"/>
      <c r="BW324" s="9"/>
      <c r="BX324" s="40"/>
      <c r="BZ324" s="9">
        <v>9.1384615384615362</v>
      </c>
      <c r="CA324" s="9">
        <v>15.523076923076919</v>
      </c>
      <c r="CB324" s="40">
        <v>24486.696160642608</v>
      </c>
      <c r="CC324" s="9">
        <f ca="1"/>
        <v>3.2326923076923064</v>
      </c>
      <c r="CD324" s="9">
        <f ca="1"/>
        <v>2.2750000000000004</v>
      </c>
      <c r="CE324" s="40">
        <f ca="1"/>
        <v>10727.911057501067</v>
      </c>
    </row>
    <row r="325" spans="1:83" x14ac:dyDescent="0.25">
      <c r="A325" s="6">
        <v>77.2</v>
      </c>
      <c r="B325" s="7" t="b">
        <v>1</v>
      </c>
      <c r="U325" s="9"/>
      <c r="V325" s="9"/>
      <c r="W325" s="10"/>
      <c r="X325" s="17"/>
      <c r="Y325" s="17"/>
      <c r="Z325" s="17"/>
      <c r="AA325" s="17"/>
      <c r="AB325" s="17"/>
      <c r="AC325" s="17"/>
      <c r="AD325" s="17"/>
      <c r="AE325" s="17"/>
      <c r="AG325" s="9"/>
      <c r="AH325" s="9"/>
      <c r="AI325" s="10"/>
      <c r="AJ325" s="17"/>
      <c r="AK325" s="17"/>
      <c r="AL325" s="17"/>
      <c r="AM325" s="17"/>
      <c r="AN325" s="17"/>
      <c r="AO325" s="17"/>
      <c r="AP325" s="17"/>
      <c r="AQ325" s="17"/>
      <c r="AS325" s="9"/>
      <c r="AT325" s="9"/>
      <c r="AU325" s="10"/>
      <c r="AV325" s="17"/>
      <c r="AW325" s="17"/>
      <c r="AX325" s="17"/>
      <c r="AY325" s="17"/>
      <c r="AZ325" s="17"/>
      <c r="BA325" s="17"/>
      <c r="BB325" s="17"/>
      <c r="BC325" s="17"/>
      <c r="BE325" s="17">
        <v>0.10946038251366121</v>
      </c>
      <c r="BF325" s="9">
        <v>55.3</v>
      </c>
      <c r="BG325" s="9">
        <v>57.516260915700045</v>
      </c>
      <c r="BH325" s="9">
        <v>57.182484181726245</v>
      </c>
      <c r="BI325" s="9">
        <v>8.0250862975214314</v>
      </c>
      <c r="BJ325" s="9">
        <f ca="1"/>
        <v>57.742460019403339</v>
      </c>
      <c r="BK325" s="9">
        <f ca="1"/>
        <v>57.293133911612671</v>
      </c>
      <c r="BL325" s="9">
        <v>50.822424524698974</v>
      </c>
      <c r="BM325" s="9">
        <f ca="1"/>
        <v>56.203753424417528</v>
      </c>
      <c r="BN325" s="9">
        <v>56.680066892124763</v>
      </c>
      <c r="BP325" s="9"/>
      <c r="BQ325" s="40"/>
      <c r="BR325" s="9"/>
      <c r="BS325" s="40"/>
      <c r="BU325" s="9"/>
      <c r="BV325" s="40"/>
      <c r="BW325" s="9"/>
      <c r="BX325" s="40"/>
      <c r="BZ325" s="9">
        <v>9.1384615384615362</v>
      </c>
      <c r="CA325" s="9">
        <v>16.799999999999997</v>
      </c>
      <c r="CB325" s="40">
        <v>26964.990478847099</v>
      </c>
      <c r="CC325" s="9">
        <f ca="1"/>
        <v>3.2326923076923064</v>
      </c>
      <c r="CD325" s="9">
        <f ca="1"/>
        <v>2.3388461538461538</v>
      </c>
      <c r="CE325" s="40">
        <f ca="1"/>
        <v>10747.977486408445</v>
      </c>
    </row>
    <row r="326" spans="1:83" x14ac:dyDescent="0.25">
      <c r="A326" s="6">
        <v>77</v>
      </c>
      <c r="B326" s="7" t="b">
        <v>1</v>
      </c>
      <c r="U326" s="9"/>
      <c r="V326" s="9"/>
      <c r="W326" s="10"/>
      <c r="X326" s="17"/>
      <c r="Y326" s="17"/>
      <c r="Z326" s="17"/>
      <c r="AA326" s="17"/>
      <c r="AB326" s="17"/>
      <c r="AC326" s="17"/>
      <c r="AD326" s="17"/>
      <c r="AE326" s="17"/>
      <c r="AG326" s="9"/>
      <c r="AH326" s="9"/>
      <c r="AI326" s="10"/>
      <c r="AJ326" s="17"/>
      <c r="AK326" s="17"/>
      <c r="AL326" s="17"/>
      <c r="AM326" s="17"/>
      <c r="AN326" s="17"/>
      <c r="AO326" s="17"/>
      <c r="AP326" s="17"/>
      <c r="AQ326" s="17"/>
      <c r="AS326" s="9"/>
      <c r="AT326" s="9"/>
      <c r="AU326" s="10"/>
      <c r="AV326" s="17"/>
      <c r="AW326" s="17"/>
      <c r="AX326" s="17"/>
      <c r="AY326" s="17"/>
      <c r="AZ326" s="17"/>
      <c r="BA326" s="17"/>
      <c r="BB326" s="17"/>
      <c r="BC326" s="17"/>
      <c r="BE326" s="17">
        <v>0.10980191256830601</v>
      </c>
      <c r="BF326" s="9">
        <v>55.3</v>
      </c>
      <c r="BG326" s="9">
        <v>57.533600932163772</v>
      </c>
      <c r="BH326" s="9">
        <v>57.197796981318902</v>
      </c>
      <c r="BI326" s="9">
        <v>8.0516397814273724</v>
      </c>
      <c r="BJ326" s="9">
        <f ca="1"/>
        <v>57.763473780006464</v>
      </c>
      <c r="BK326" s="9">
        <f ca="1"/>
        <v>57.309072425873438</v>
      </c>
      <c r="BL326" s="9">
        <v>50.845144919667348</v>
      </c>
      <c r="BM326" s="9">
        <f ca="1"/>
        <v>56.223158901985101</v>
      </c>
      <c r="BN326" s="9">
        <v>56.69965843448982</v>
      </c>
      <c r="BP326" s="9"/>
      <c r="BQ326" s="40"/>
      <c r="BR326" s="9"/>
      <c r="BS326" s="40"/>
      <c r="BU326" s="9"/>
      <c r="BV326" s="40"/>
      <c r="BW326" s="9"/>
      <c r="BX326" s="40"/>
      <c r="BZ326" s="9">
        <v>9.1384615384615362</v>
      </c>
      <c r="CA326" s="9">
        <v>18.076923076923073</v>
      </c>
      <c r="CB326" s="40">
        <v>29548.6573741139</v>
      </c>
      <c r="CC326" s="9">
        <f ca="1"/>
        <v>3.2326923076923064</v>
      </c>
      <c r="CD326" s="9">
        <f ca="1"/>
        <v>2.4026923076923077</v>
      </c>
      <c r="CE326" s="40">
        <f ca="1"/>
        <v>10772.043613968841</v>
      </c>
    </row>
    <row r="327" spans="1:83" x14ac:dyDescent="0.25">
      <c r="A327" s="6">
        <v>76.8</v>
      </c>
      <c r="B327" s="7" t="b">
        <v>1</v>
      </c>
      <c r="U327" s="9"/>
      <c r="V327" s="9"/>
      <c r="W327" s="10"/>
      <c r="X327" s="17"/>
      <c r="Y327" s="17"/>
      <c r="Z327" s="17"/>
      <c r="AA327" s="17"/>
      <c r="AB327" s="17"/>
      <c r="AC327" s="17"/>
      <c r="AD327" s="17"/>
      <c r="AE327" s="17"/>
      <c r="AG327" s="9"/>
      <c r="AH327" s="9"/>
      <c r="AI327" s="10"/>
      <c r="AJ327" s="17"/>
      <c r="AK327" s="17"/>
      <c r="AL327" s="17"/>
      <c r="AM327" s="17"/>
      <c r="AN327" s="17"/>
      <c r="AO327" s="17"/>
      <c r="AP327" s="17"/>
      <c r="AQ327" s="17"/>
      <c r="AS327" s="9"/>
      <c r="AT327" s="9"/>
      <c r="AU327" s="10"/>
      <c r="AV327" s="17"/>
      <c r="AW327" s="17"/>
      <c r="AX327" s="17"/>
      <c r="AY327" s="17"/>
      <c r="AZ327" s="17"/>
      <c r="BA327" s="17"/>
      <c r="BB327" s="17"/>
      <c r="BC327" s="17"/>
      <c r="BE327" s="17">
        <v>0.11014344262295082</v>
      </c>
      <c r="BF327" s="9">
        <v>55.3</v>
      </c>
      <c r="BG327" s="9">
        <v>57.550902279246259</v>
      </c>
      <c r="BH327" s="9">
        <v>57.213079719238628</v>
      </c>
      <c r="BI327" s="9">
        <v>8.0782034546980643</v>
      </c>
      <c r="BJ327" s="9">
        <f ca="1"/>
        <v>57.784433991190284</v>
      </c>
      <c r="BK327" s="9">
        <f ca="1"/>
        <v>57.324978388883061</v>
      </c>
      <c r="BL327" s="9">
        <v>50.867830007042627</v>
      </c>
      <c r="BM327" s="9">
        <f ca="1"/>
        <v>56.242527357168655</v>
      </c>
      <c r="BN327" s="9">
        <v>56.719212228468706</v>
      </c>
      <c r="BP327" s="9"/>
      <c r="BQ327" s="40"/>
      <c r="BR327" s="9"/>
      <c r="BS327" s="40"/>
      <c r="BU327" s="9"/>
      <c r="BV327" s="40"/>
      <c r="BW327" s="9"/>
      <c r="BX327" s="40"/>
      <c r="BZ327" s="9">
        <v>9.1384615384615362</v>
      </c>
      <c r="CA327" s="9">
        <v>19.353846153846153</v>
      </c>
      <c r="CB327" s="40">
        <v>32225.354395188784</v>
      </c>
      <c r="CC327" s="9">
        <f ca="1"/>
        <v>3.2326923076923064</v>
      </c>
      <c r="CD327" s="9">
        <f ca="1"/>
        <v>2.4665384615384616</v>
      </c>
      <c r="CE327" s="40">
        <f ca="1"/>
        <v>10799.934057482138</v>
      </c>
    </row>
    <row r="328" spans="1:83" x14ac:dyDescent="0.25">
      <c r="A328" s="6">
        <v>76.900000000000006</v>
      </c>
      <c r="B328" s="7" t="b">
        <v>1</v>
      </c>
      <c r="U328" s="9"/>
      <c r="V328" s="9"/>
      <c r="W328" s="10"/>
      <c r="X328" s="17"/>
      <c r="Y328" s="17"/>
      <c r="Z328" s="17"/>
      <c r="AA328" s="17"/>
      <c r="AB328" s="17"/>
      <c r="AC328" s="17"/>
      <c r="AD328" s="17"/>
      <c r="AE328" s="17"/>
      <c r="AG328" s="9"/>
      <c r="AH328" s="9"/>
      <c r="AI328" s="10"/>
      <c r="AJ328" s="17"/>
      <c r="AK328" s="17"/>
      <c r="AL328" s="17"/>
      <c r="AM328" s="17"/>
      <c r="AN328" s="17"/>
      <c r="AO328" s="17"/>
      <c r="AP328" s="17"/>
      <c r="AQ328" s="17"/>
      <c r="AS328" s="9"/>
      <c r="AT328" s="9"/>
      <c r="AU328" s="10"/>
      <c r="AV328" s="17"/>
      <c r="AW328" s="17"/>
      <c r="AX328" s="17"/>
      <c r="AY328" s="17"/>
      <c r="AZ328" s="17"/>
      <c r="BA328" s="17"/>
      <c r="BB328" s="17"/>
      <c r="BC328" s="17"/>
      <c r="BE328" s="17">
        <v>0.11048497267759563</v>
      </c>
      <c r="BF328" s="9">
        <v>55.3</v>
      </c>
      <c r="BG328" s="9">
        <v>57.56816518587798</v>
      </c>
      <c r="BH328" s="9">
        <v>57.228332571501241</v>
      </c>
      <c r="BI328" s="9">
        <v>8.1047773251564408</v>
      </c>
      <c r="BJ328" s="9">
        <f ca="1"/>
        <v>57.805340970810313</v>
      </c>
      <c r="BK328" s="9">
        <f ca="1"/>
        <v>57.340851991348039</v>
      </c>
      <c r="BL328" s="9">
        <v>50.890479950919477</v>
      </c>
      <c r="BM328" s="9">
        <f ca="1"/>
        <v>56.26185898924841</v>
      </c>
      <c r="BN328" s="9">
        <v>56.738728477425497</v>
      </c>
      <c r="BP328" s="9"/>
      <c r="BQ328" s="40"/>
      <c r="BR328" s="9"/>
      <c r="BS328" s="40"/>
      <c r="BU328" s="9"/>
      <c r="BV328" s="40"/>
      <c r="BW328" s="9"/>
      <c r="BX328" s="40"/>
      <c r="BZ328" s="9">
        <v>9.1384615384615362</v>
      </c>
      <c r="CA328" s="9">
        <v>20.630769230769229</v>
      </c>
      <c r="CB328" s="40">
        <v>34984.812281965234</v>
      </c>
      <c r="CC328" s="9">
        <f ca="1"/>
        <v>3.2326923076923064</v>
      </c>
      <c r="CD328" s="9">
        <f ca="1"/>
        <v>2.5303846153846159</v>
      </c>
      <c r="CE328" s="40">
        <f ca="1"/>
        <v>10831.485275699106</v>
      </c>
    </row>
    <row r="329" spans="1:83" x14ac:dyDescent="0.25">
      <c r="A329" s="6">
        <v>76.400000000000006</v>
      </c>
      <c r="B329" s="7" t="b">
        <v>1</v>
      </c>
      <c r="U329" s="9"/>
      <c r="V329" s="9"/>
      <c r="W329" s="10"/>
      <c r="X329" s="17"/>
      <c r="Y329" s="17"/>
      <c r="Z329" s="17"/>
      <c r="AA329" s="17"/>
      <c r="AB329" s="17"/>
      <c r="AC329" s="17"/>
      <c r="AD329" s="17"/>
      <c r="AE329" s="17"/>
      <c r="AG329" s="9"/>
      <c r="AH329" s="9"/>
      <c r="AI329" s="10"/>
      <c r="AJ329" s="17"/>
      <c r="AK329" s="17"/>
      <c r="AL329" s="17"/>
      <c r="AM329" s="17"/>
      <c r="AN329" s="17"/>
      <c r="AO329" s="17"/>
      <c r="AP329" s="17"/>
      <c r="AQ329" s="17"/>
      <c r="AS329" s="9"/>
      <c r="AT329" s="9"/>
      <c r="AU329" s="10"/>
      <c r="AV329" s="17"/>
      <c r="AW329" s="17"/>
      <c r="AX329" s="17"/>
      <c r="AY329" s="17"/>
      <c r="AZ329" s="17"/>
      <c r="BA329" s="17"/>
      <c r="BB329" s="17"/>
      <c r="BC329" s="17"/>
      <c r="BE329" s="17">
        <v>0.11082650273224044</v>
      </c>
      <c r="BF329" s="9">
        <v>55.3</v>
      </c>
      <c r="BG329" s="9">
        <v>57.585389878962211</v>
      </c>
      <c r="BH329" s="9">
        <v>57.243555712592915</v>
      </c>
      <c r="BI329" s="9">
        <v>8.1313614006344554</v>
      </c>
      <c r="BJ329" s="9">
        <f ca="1"/>
        <v>57.826195033887409</v>
      </c>
      <c r="BK329" s="9">
        <f ca="1"/>
        <v>57.356693422309611</v>
      </c>
      <c r="BL329" s="9">
        <v>50.913094914125395</v>
      </c>
      <c r="BM329" s="9">
        <f ca="1"/>
        <v>56.281153995841819</v>
      </c>
      <c r="BN329" s="9">
        <v>56.758207383025166</v>
      </c>
      <c r="BP329" s="9"/>
      <c r="BQ329" s="40"/>
      <c r="BR329" s="9"/>
      <c r="BS329" s="40"/>
      <c r="BU329" s="9"/>
      <c r="BV329" s="40"/>
      <c r="BW329" s="9"/>
      <c r="BX329" s="40"/>
      <c r="BZ329" s="9">
        <v>9.1384615384615362</v>
      </c>
      <c r="CA329" s="9">
        <v>21.907692307692304</v>
      </c>
      <c r="CB329" s="40">
        <v>37818.390707658684</v>
      </c>
      <c r="CC329" s="9">
        <f ca="1"/>
        <v>3.2326923076923064</v>
      </c>
      <c r="CD329" s="9">
        <f ca="1"/>
        <v>2.5942307692307693</v>
      </c>
      <c r="CE329" s="40">
        <f ca="1"/>
        <v>10866.544488595029</v>
      </c>
    </row>
    <row r="330" spans="1:83" x14ac:dyDescent="0.25">
      <c r="A330" s="6">
        <v>76.099999999999994</v>
      </c>
      <c r="B330" s="7" t="b">
        <v>1</v>
      </c>
      <c r="U330" s="9"/>
      <c r="V330" s="9"/>
      <c r="W330" s="10"/>
      <c r="X330" s="17"/>
      <c r="Y330" s="17"/>
      <c r="Z330" s="17"/>
      <c r="AA330" s="17"/>
      <c r="AB330" s="17"/>
      <c r="AC330" s="17"/>
      <c r="AD330" s="17"/>
      <c r="AE330" s="17"/>
      <c r="AG330" s="9"/>
      <c r="AH330" s="9"/>
      <c r="AI330" s="10"/>
      <c r="AJ330" s="17"/>
      <c r="AK330" s="17"/>
      <c r="AL330" s="17"/>
      <c r="AM330" s="17"/>
      <c r="AN330" s="17"/>
      <c r="AO330" s="17"/>
      <c r="AP330" s="17"/>
      <c r="AQ330" s="17"/>
      <c r="AS330" s="9"/>
      <c r="AT330" s="9"/>
      <c r="AU330" s="10"/>
      <c r="AV330" s="17"/>
      <c r="AW330" s="17"/>
      <c r="AX330" s="17"/>
      <c r="AY330" s="17"/>
      <c r="AZ330" s="17"/>
      <c r="BA330" s="17"/>
      <c r="BB330" s="17"/>
      <c r="BC330" s="17"/>
      <c r="BE330" s="17">
        <v>0.11116803278688525</v>
      </c>
      <c r="BF330" s="9">
        <v>55.3</v>
      </c>
      <c r="BG330" s="9">
        <v>57.602576583399269</v>
      </c>
      <c r="BH330" s="9">
        <v>57.258749315488018</v>
      </c>
      <c r="BI330" s="9">
        <v>8.1579556889730558</v>
      </c>
      <c r="BJ330" s="9">
        <f ca="1"/>
        <v>57.846996492641622</v>
      </c>
      <c r="BK330" s="9">
        <f ca="1"/>
        <v>57.372502869163498</v>
      </c>
      <c r="BL330" s="9">
        <v>50.935675058234409</v>
      </c>
      <c r="BM330" s="9">
        <f ca="1"/>
        <v>56.300412572922482</v>
      </c>
      <c r="BN330" s="9">
        <v>56.777649145253072</v>
      </c>
      <c r="BP330" s="9"/>
      <c r="BQ330" s="40"/>
      <c r="BR330" s="9"/>
      <c r="BS330" s="40"/>
      <c r="BU330" s="9"/>
      <c r="BV330" s="40"/>
      <c r="BW330" s="9"/>
      <c r="BX330" s="40"/>
      <c r="BZ330" s="9">
        <v>9.1384615384615362</v>
      </c>
      <c r="CA330" s="9">
        <v>23.184615384615384</v>
      </c>
      <c r="CB330" s="40">
        <v>40718.747972916681</v>
      </c>
      <c r="CC330" s="9">
        <f ca="1"/>
        <v>3.2326923076923064</v>
      </c>
      <c r="CD330" s="9">
        <f ca="1"/>
        <v>2.6580769230769237</v>
      </c>
      <c r="CE330" s="40">
        <f ca="1"/>
        <v>10904.968720650892</v>
      </c>
    </row>
    <row r="331" spans="1:83" x14ac:dyDescent="0.25">
      <c r="A331" s="6">
        <v>76</v>
      </c>
      <c r="B331" s="7" t="b">
        <v>1</v>
      </c>
      <c r="U331" s="9"/>
      <c r="V331" s="9"/>
      <c r="W331" s="10"/>
      <c r="X331" s="17"/>
      <c r="Y331" s="17"/>
      <c r="Z331" s="17"/>
      <c r="AA331" s="17"/>
      <c r="AB331" s="17"/>
      <c r="AC331" s="17"/>
      <c r="AD331" s="17"/>
      <c r="AE331" s="17"/>
      <c r="AG331" s="9"/>
      <c r="AH331" s="9"/>
      <c r="AI331" s="10"/>
      <c r="AJ331" s="17"/>
      <c r="AK331" s="17"/>
      <c r="AL331" s="17"/>
      <c r="AM331" s="17"/>
      <c r="AN331" s="17"/>
      <c r="AO331" s="17"/>
      <c r="AP331" s="17"/>
      <c r="AQ331" s="17"/>
      <c r="AS331" s="9"/>
      <c r="AT331" s="9"/>
      <c r="AU331" s="10"/>
      <c r="AV331" s="17"/>
      <c r="AW331" s="17"/>
      <c r="AX331" s="17"/>
      <c r="AY331" s="17"/>
      <c r="AZ331" s="17"/>
      <c r="BA331" s="17"/>
      <c r="BB331" s="17"/>
      <c r="BC331" s="17"/>
      <c r="BE331" s="17">
        <v>0.11150956284153006</v>
      </c>
      <c r="BF331" s="9">
        <v>55.3</v>
      </c>
      <c r="BG331" s="9">
        <v>57.6197255221104</v>
      </c>
      <c r="BH331" s="9">
        <v>57.273913551667121</v>
      </c>
      <c r="BI331" s="9">
        <v>8.1845601980222629</v>
      </c>
      <c r="BJ331" s="9">
        <f ca="1"/>
        <v>57.86774565652572</v>
      </c>
      <c r="BK331" s="9">
        <f ca="1"/>
        <v>57.388280517679298</v>
      </c>
      <c r="BL331" s="9">
        <v>50.958220543580502</v>
      </c>
      <c r="BM331" s="9">
        <f ca="1"/>
        <v>56.319634914838915</v>
      </c>
      <c r="BN331" s="9">
        <v>56.797053962434028</v>
      </c>
      <c r="BP331" s="9"/>
      <c r="BQ331" s="40"/>
      <c r="BR331" s="9"/>
      <c r="BS331" s="40"/>
      <c r="BU331" s="9"/>
      <c r="BV331" s="40"/>
      <c r="BW331" s="9"/>
      <c r="BX331" s="40"/>
      <c r="BZ331" s="9">
        <v>9.1384615384615362</v>
      </c>
      <c r="CA331" s="9">
        <v>24.46153846153846</v>
      </c>
      <c r="CB331" s="40">
        <v>43679.591035288249</v>
      </c>
      <c r="CC331" s="9">
        <f ca="1"/>
        <v>3.2326923076923064</v>
      </c>
      <c r="CD331" s="9">
        <f ca="1"/>
        <v>2.7219230769230771</v>
      </c>
      <c r="CE331" s="40">
        <f ca="1"/>
        <v>10946.623950783283</v>
      </c>
    </row>
    <row r="332" spans="1:83" x14ac:dyDescent="0.25">
      <c r="A332" s="6">
        <v>75.400000000000006</v>
      </c>
      <c r="B332" s="7" t="b">
        <v>1</v>
      </c>
      <c r="U332" s="9"/>
      <c r="V332" s="9"/>
      <c r="W332" s="10"/>
      <c r="X332" s="17"/>
      <c r="Y332" s="17"/>
      <c r="Z332" s="17"/>
      <c r="AA332" s="17"/>
      <c r="AB332" s="17"/>
      <c r="AC332" s="17"/>
      <c r="AD332" s="17"/>
      <c r="AE332" s="17"/>
      <c r="AG332" s="9"/>
      <c r="AH332" s="9"/>
      <c r="AI332" s="10"/>
      <c r="AJ332" s="17"/>
      <c r="AK332" s="17"/>
      <c r="AL332" s="17"/>
      <c r="AM332" s="17"/>
      <c r="AN332" s="17"/>
      <c r="AO332" s="17"/>
      <c r="AP332" s="17"/>
      <c r="AQ332" s="17"/>
      <c r="AS332" s="9"/>
      <c r="AT332" s="9"/>
      <c r="AU332" s="10"/>
      <c r="AV332" s="17"/>
      <c r="AW332" s="17"/>
      <c r="AX332" s="17"/>
      <c r="AY332" s="17"/>
      <c r="AZ332" s="17"/>
      <c r="BA332" s="17"/>
      <c r="BB332" s="17"/>
      <c r="BC332" s="17"/>
      <c r="BE332" s="17">
        <v>0.11185109289617487</v>
      </c>
      <c r="BF332" s="9">
        <v>55.3</v>
      </c>
      <c r="BG332" s="9">
        <v>57.63683691606127</v>
      </c>
      <c r="BH332" s="9">
        <v>57.289048591134538</v>
      </c>
      <c r="BI332" s="9">
        <v>8.2111749356411448</v>
      </c>
      <c r="BJ332" s="9">
        <f ca="1"/>
        <v>57.888442832258129</v>
      </c>
      <c r="BK332" s="9">
        <f ca="1"/>
        <v>57.404026552019666</v>
      </c>
      <c r="BL332" s="9">
        <v>50.98073152927094</v>
      </c>
      <c r="BM332" s="9">
        <f ca="1"/>
        <v>56.338821214332981</v>
      </c>
      <c r="BN332" s="9">
        <v>56.816422031251221</v>
      </c>
      <c r="BP332" s="9"/>
      <c r="BQ332" s="40"/>
      <c r="BR332" s="9"/>
      <c r="BS332" s="40"/>
      <c r="BU332" s="9"/>
      <c r="BV332" s="40"/>
      <c r="BW332" s="9"/>
      <c r="BX332" s="40"/>
      <c r="BZ332" s="9">
        <v>9.1384615384615362</v>
      </c>
      <c r="CA332" s="9">
        <v>25.738461538461539</v>
      </c>
      <c r="CB332" s="40">
        <v>46695.483356882949</v>
      </c>
      <c r="CC332" s="9">
        <f ca="1"/>
        <v>3.2326923076923064</v>
      </c>
      <c r="CD332" s="9">
        <f ca="1"/>
        <v>2.785769230769231</v>
      </c>
      <c r="CE332" s="40">
        <f ca="1"/>
        <v>10991.384354720885</v>
      </c>
    </row>
    <row r="333" spans="1:83" x14ac:dyDescent="0.25">
      <c r="A333" s="6">
        <v>75.7</v>
      </c>
      <c r="B333" s="7" t="b">
        <v>1</v>
      </c>
      <c r="U333" s="9"/>
      <c r="V333" s="9"/>
      <c r="W333" s="10"/>
      <c r="X333" s="17"/>
      <c r="Y333" s="17"/>
      <c r="Z333" s="17"/>
      <c r="AA333" s="17"/>
      <c r="AB333" s="17"/>
      <c r="AC333" s="17"/>
      <c r="AD333" s="17"/>
      <c r="AE333" s="17"/>
      <c r="AG333" s="9"/>
      <c r="AH333" s="9"/>
      <c r="AI333" s="10"/>
      <c r="AJ333" s="17"/>
      <c r="AK333" s="17"/>
      <c r="AL333" s="17"/>
      <c r="AM333" s="17"/>
      <c r="AN333" s="17"/>
      <c r="AO333" s="17"/>
      <c r="AP333" s="17"/>
      <c r="AQ333" s="17"/>
      <c r="AS333" s="9"/>
      <c r="AT333" s="9"/>
      <c r="AU333" s="10"/>
      <c r="AV333" s="17"/>
      <c r="AW333" s="17"/>
      <c r="AX333" s="17"/>
      <c r="AY333" s="17"/>
      <c r="AZ333" s="17"/>
      <c r="BA333" s="17"/>
      <c r="BB333" s="17"/>
      <c r="BC333" s="17"/>
      <c r="BE333" s="17">
        <v>0.11219262295081968</v>
      </c>
      <c r="BF333" s="9">
        <v>55.4</v>
      </c>
      <c r="BG333" s="9">
        <v>57.653910984285162</v>
      </c>
      <c r="BH333" s="9">
        <v>57.304154602435474</v>
      </c>
      <c r="BI333" s="9">
        <v>8.2377999096978147</v>
      </c>
      <c r="BJ333" s="9">
        <f ca="1"/>
        <v>57.909088323855322</v>
      </c>
      <c r="BK333" s="9">
        <f ca="1"/>
        <v>57.419741154759144</v>
      </c>
      <c r="BL333" s="9">
        <v>51.003208173199347</v>
      </c>
      <c r="BM333" s="9">
        <f ca="1"/>
        <v>56.357971662558072</v>
      </c>
      <c r="BN333" s="9">
        <v>56.835753546764792</v>
      </c>
      <c r="BP333" s="9"/>
      <c r="BQ333" s="40"/>
      <c r="BR333" s="9"/>
      <c r="BS333" s="40"/>
      <c r="BU333" s="9"/>
      <c r="BV333" s="40"/>
      <c r="BW333" s="9"/>
      <c r="BX333" s="40"/>
      <c r="BZ333" s="9">
        <v>9.1384615384615362</v>
      </c>
      <c r="CA333" s="9">
        <v>27.015384615384612</v>
      </c>
      <c r="CB333" s="40">
        <v>49761.6951306017</v>
      </c>
      <c r="CC333" s="9">
        <f ca="1"/>
        <v>3.2326923076923064</v>
      </c>
      <c r="CD333" s="9">
        <f ca="1"/>
        <v>2.8496153846153849</v>
      </c>
      <c r="CE333" s="40">
        <f ca="1"/>
        <v>11039.131627810344</v>
      </c>
    </row>
    <row r="334" spans="1:83" x14ac:dyDescent="0.25">
      <c r="A334" s="6">
        <v>75</v>
      </c>
      <c r="B334" s="7" t="b">
        <v>1</v>
      </c>
      <c r="U334" s="9"/>
      <c r="V334" s="9"/>
      <c r="W334" s="10"/>
      <c r="X334" s="17"/>
      <c r="Y334" s="17"/>
      <c r="Z334" s="17"/>
      <c r="AA334" s="17"/>
      <c r="AB334" s="17"/>
      <c r="AC334" s="17"/>
      <c r="AD334" s="17"/>
      <c r="AE334" s="17"/>
      <c r="AG334" s="9"/>
      <c r="AH334" s="9"/>
      <c r="AI334" s="10"/>
      <c r="AJ334" s="17"/>
      <c r="AK334" s="17"/>
      <c r="AL334" s="17"/>
      <c r="AM334" s="17"/>
      <c r="AN334" s="17"/>
      <c r="AO334" s="17"/>
      <c r="AP334" s="17"/>
      <c r="AQ334" s="17"/>
      <c r="AS334" s="9"/>
      <c r="AT334" s="9"/>
      <c r="AU334" s="10"/>
      <c r="AV334" s="17"/>
      <c r="AW334" s="17"/>
      <c r="AX334" s="17"/>
      <c r="AY334" s="17"/>
      <c r="AZ334" s="17"/>
      <c r="BA334" s="17"/>
      <c r="BB334" s="17"/>
      <c r="BC334" s="17"/>
      <c r="BE334" s="17">
        <v>0.11253415300546447</v>
      </c>
      <c r="BF334" s="9">
        <v>55.4</v>
      </c>
      <c r="BG334" s="9">
        <v>57.670947943905752</v>
      </c>
      <c r="BH334" s="9">
        <v>57.319231752673183</v>
      </c>
      <c r="BI334" s="9">
        <v>8.264435128069497</v>
      </c>
      <c r="BJ334" s="9">
        <f ca="1"/>
        <v>57.929682432663874</v>
      </c>
      <c r="BK334" s="9">
        <f ca="1"/>
        <v>57.435424506902748</v>
      </c>
      <c r="BL334" s="9">
        <v>51.025650632058628</v>
      </c>
      <c r="BM334" s="9">
        <f ca="1"/>
        <v>56.377086449097021</v>
      </c>
      <c r="BN334" s="9">
        <v>56.855048702430139</v>
      </c>
      <c r="BP334" s="9"/>
      <c r="BQ334" s="40"/>
      <c r="BR334" s="9"/>
      <c r="BS334" s="40"/>
      <c r="BU334" s="9"/>
      <c r="BV334" s="40"/>
      <c r="BW334" s="9"/>
      <c r="BX334" s="40"/>
      <c r="BZ334" s="9">
        <v>9.1384615384615362</v>
      </c>
      <c r="CA334" s="9">
        <v>28.292307692307688</v>
      </c>
      <c r="CB334" s="40">
        <v>52874.085076907621</v>
      </c>
      <c r="CC334" s="9">
        <f ca="1"/>
        <v>3.2326923076923064</v>
      </c>
      <c r="CD334" s="9">
        <f ca="1"/>
        <v>2.9134615384615383</v>
      </c>
      <c r="CE334" s="40">
        <f ca="1"/>
        <v>11089.75437804039</v>
      </c>
    </row>
    <row r="335" spans="1:83" x14ac:dyDescent="0.25">
      <c r="A335" s="6">
        <v>75.5</v>
      </c>
      <c r="B335" s="7" t="b">
        <v>1</v>
      </c>
      <c r="U335" s="9"/>
      <c r="V335" s="9"/>
      <c r="W335" s="10"/>
      <c r="X335" s="17"/>
      <c r="Y335" s="17"/>
      <c r="Z335" s="17"/>
      <c r="AA335" s="17"/>
      <c r="AB335" s="17"/>
      <c r="AC335" s="17"/>
      <c r="AD335" s="17"/>
      <c r="AE335" s="17"/>
      <c r="AG335" s="9"/>
      <c r="AH335" s="9"/>
      <c r="AI335" s="10"/>
      <c r="AJ335" s="17"/>
      <c r="AK335" s="17"/>
      <c r="AL335" s="17"/>
      <c r="AM335" s="17"/>
      <c r="AN335" s="17"/>
      <c r="AO335" s="17"/>
      <c r="AP335" s="17"/>
      <c r="AQ335" s="17"/>
      <c r="AS335" s="9"/>
      <c r="AT335" s="9"/>
      <c r="AU335" s="10"/>
      <c r="AV335" s="17"/>
      <c r="AW335" s="17"/>
      <c r="AX335" s="17"/>
      <c r="AY335" s="17"/>
      <c r="AZ335" s="17"/>
      <c r="BA335" s="17"/>
      <c r="BB335" s="17"/>
      <c r="BC335" s="17"/>
      <c r="BE335" s="17">
        <v>0.11287568306010928</v>
      </c>
      <c r="BF335" s="9">
        <v>55.4</v>
      </c>
      <c r="BG335" s="9">
        <v>57.687948010159602</v>
      </c>
      <c r="BH335" s="9">
        <v>57.334280207525545</v>
      </c>
      <c r="BI335" s="9">
        <v>8.2910805986425089</v>
      </c>
      <c r="BJ335" s="9">
        <f ca="1"/>
        <v>57.950225457391944</v>
      </c>
      <c r="BK335" s="9">
        <f ca="1"/>
        <v>57.451076787904285</v>
      </c>
      <c r="BL335" s="9">
        <v>51.048059061353705</v>
      </c>
      <c r="BM335" s="9">
        <f ca="1"/>
        <v>56.396165761979802</v>
      </c>
      <c r="BN335" s="9">
        <v>56.874307690116026</v>
      </c>
      <c r="BP335" s="9"/>
      <c r="BQ335" s="40"/>
      <c r="BR335" s="9"/>
      <c r="BS335" s="40"/>
      <c r="BU335" s="9"/>
      <c r="BV335" s="40"/>
      <c r="BW335" s="9"/>
      <c r="BX335" s="40"/>
      <c r="BZ335" s="9">
        <v>9.1384615384615362</v>
      </c>
      <c r="CA335" s="9">
        <v>29.569230769230764</v>
      </c>
      <c r="CB335" s="40">
        <v>56029.006104475513</v>
      </c>
      <c r="CC335" s="9">
        <f ca="1"/>
        <v>3.2326923076923064</v>
      </c>
      <c r="CD335" s="9">
        <f ca="1"/>
        <v>2.9773076923076927</v>
      </c>
      <c r="CE335" s="40">
        <f ca="1"/>
        <v>11143.147580572389</v>
      </c>
    </row>
    <row r="336" spans="1:83" x14ac:dyDescent="0.25">
      <c r="A336" s="6">
        <v>75.2</v>
      </c>
      <c r="B336" s="7" t="b">
        <v>1</v>
      </c>
      <c r="U336" s="9"/>
      <c r="V336" s="9"/>
      <c r="W336" s="10"/>
      <c r="X336" s="17"/>
      <c r="Y336" s="17"/>
      <c r="Z336" s="17"/>
      <c r="AA336" s="17"/>
      <c r="AB336" s="17"/>
      <c r="AC336" s="17"/>
      <c r="AD336" s="17"/>
      <c r="AE336" s="17"/>
      <c r="AG336" s="9"/>
      <c r="AH336" s="9"/>
      <c r="AI336" s="10"/>
      <c r="AJ336" s="17"/>
      <c r="AK336" s="17"/>
      <c r="AL336" s="17"/>
      <c r="AM336" s="17"/>
      <c r="AN336" s="17"/>
      <c r="AO336" s="17"/>
      <c r="AP336" s="17"/>
      <c r="AQ336" s="17"/>
      <c r="AS336" s="9"/>
      <c r="AT336" s="9"/>
      <c r="AU336" s="10"/>
      <c r="AV336" s="17"/>
      <c r="AW336" s="17"/>
      <c r="AX336" s="17"/>
      <c r="AY336" s="17"/>
      <c r="AZ336" s="17"/>
      <c r="BA336" s="17"/>
      <c r="BB336" s="17"/>
      <c r="BC336" s="17"/>
      <c r="BE336" s="17">
        <v>0.11321721311475409</v>
      </c>
      <c r="BF336" s="9">
        <v>55.5</v>
      </c>
      <c r="BG336" s="9">
        <v>57.704911396418332</v>
      </c>
      <c r="BH336" s="9">
        <v>57.349300131261948</v>
      </c>
      <c r="BI336" s="9">
        <v>8.3177363293122504</v>
      </c>
      <c r="BJ336" s="9">
        <f ca="1"/>
        <v>57.970717694140269</v>
      </c>
      <c r="BK336" s="9">
        <f ca="1"/>
        <v>57.466698175684385</v>
      </c>
      <c r="BL336" s="9">
        <v>51.070433615414117</v>
      </c>
      <c r="BM336" s="9">
        <f ca="1"/>
        <v>56.41520978770091</v>
      </c>
      <c r="BN336" s="9">
        <v>56.893530700122369</v>
      </c>
      <c r="BP336" s="9"/>
      <c r="BQ336" s="40"/>
      <c r="BR336" s="9"/>
      <c r="BS336" s="40"/>
      <c r="BU336" s="9"/>
      <c r="BV336" s="40"/>
      <c r="BW336" s="9"/>
      <c r="BX336" s="40"/>
      <c r="BZ336" s="9">
        <v>9.1384615384615362</v>
      </c>
      <c r="CA336" s="9">
        <v>30.84615384615384</v>
      </c>
      <c r="CB336" s="40">
        <v>59223.229247774681</v>
      </c>
      <c r="CC336" s="9">
        <f ca="1"/>
        <v>3.2326923076923064</v>
      </c>
      <c r="CD336" s="9">
        <f ca="1"/>
        <v>3.0411538461538461</v>
      </c>
      <c r="CE336" s="40">
        <f ca="1"/>
        <v>11199.212086316658</v>
      </c>
    </row>
    <row r="337" spans="1:83" x14ac:dyDescent="0.25">
      <c r="A337" s="6">
        <v>75.400000000000006</v>
      </c>
      <c r="B337" s="7" t="b">
        <v>1</v>
      </c>
      <c r="U337" s="9"/>
      <c r="V337" s="9"/>
      <c r="W337" s="10"/>
      <c r="X337" s="17"/>
      <c r="Y337" s="17"/>
      <c r="Z337" s="17"/>
      <c r="AA337" s="17"/>
      <c r="AB337" s="17"/>
      <c r="AC337" s="17"/>
      <c r="AD337" s="17"/>
      <c r="AE337" s="17"/>
      <c r="AG337" s="9"/>
      <c r="AH337" s="9"/>
      <c r="AI337" s="10"/>
      <c r="AJ337" s="17"/>
      <c r="AK337" s="17"/>
      <c r="AL337" s="17"/>
      <c r="AM337" s="17"/>
      <c r="AN337" s="17"/>
      <c r="AO337" s="17"/>
      <c r="AP337" s="17"/>
      <c r="AQ337" s="17"/>
      <c r="AS337" s="9"/>
      <c r="AT337" s="9"/>
      <c r="AU337" s="10"/>
      <c r="AV337" s="17"/>
      <c r="AW337" s="17"/>
      <c r="AX337" s="17"/>
      <c r="AY337" s="17"/>
      <c r="AZ337" s="17"/>
      <c r="BA337" s="17"/>
      <c r="BB337" s="17"/>
      <c r="BC337" s="17"/>
      <c r="BE337" s="17">
        <v>0.1135587431693989</v>
      </c>
      <c r="BF337" s="9">
        <v>55.5</v>
      </c>
      <c r="BG337" s="9">
        <v>57.721838314210409</v>
      </c>
      <c r="BH337" s="9">
        <v>57.364291686759088</v>
      </c>
      <c r="BI337" s="9">
        <v>8.344402327983282</v>
      </c>
      <c r="BJ337" s="9">
        <f ca="1"/>
        <v>57.991159436432788</v>
      </c>
      <c r="BK337" s="9">
        <f ca="1"/>
        <v>57.482288846648267</v>
      </c>
      <c r="BL337" s="9">
        <v>51.092774447406399</v>
      </c>
      <c r="BM337" s="9">
        <f ca="1"/>
        <v>56.434218711236561</v>
      </c>
      <c r="BN337" s="9">
        <v>56.912717921197796</v>
      </c>
      <c r="BP337" s="9"/>
      <c r="BQ337" s="40"/>
      <c r="BR337" s="9"/>
      <c r="BS337" s="40"/>
      <c r="BU337" s="9"/>
      <c r="BV337" s="40"/>
      <c r="BW337" s="9"/>
      <c r="BX337" s="40"/>
      <c r="BZ337" s="9">
        <v>9.1384615384615362</v>
      </c>
      <c r="CA337" s="9">
        <v>32.123076923076923</v>
      </c>
      <c r="CB337" s="40">
        <v>62453.881770365595</v>
      </c>
      <c r="CC337" s="9">
        <f ca="1"/>
        <v>3.2326923076923064</v>
      </c>
      <c r="CD337" s="9">
        <f ca="1"/>
        <v>3.1050000000000004</v>
      </c>
      <c r="CE337" s="40">
        <f ca="1"/>
        <v>11257.854178141908</v>
      </c>
    </row>
    <row r="338" spans="1:83" x14ac:dyDescent="0.25">
      <c r="A338" s="6">
        <v>74.900000000000006</v>
      </c>
      <c r="B338" s="7" t="b">
        <v>1</v>
      </c>
      <c r="U338" s="9"/>
      <c r="V338" s="9"/>
      <c r="W338" s="10"/>
      <c r="X338" s="17"/>
      <c r="Y338" s="17"/>
      <c r="Z338" s="17"/>
      <c r="AA338" s="17"/>
      <c r="AB338" s="17"/>
      <c r="AC338" s="17"/>
      <c r="AD338" s="17"/>
      <c r="AE338" s="17"/>
      <c r="AG338" s="9"/>
      <c r="AH338" s="9"/>
      <c r="AI338" s="10"/>
      <c r="AJ338" s="17"/>
      <c r="AK338" s="17"/>
      <c r="AL338" s="17"/>
      <c r="AM338" s="17"/>
      <c r="AN338" s="17"/>
      <c r="AO338" s="17"/>
      <c r="AP338" s="17"/>
      <c r="AQ338" s="17"/>
      <c r="AS338" s="9"/>
      <c r="AT338" s="9"/>
      <c r="AU338" s="10"/>
      <c r="AV338" s="17"/>
      <c r="AW338" s="17"/>
      <c r="AX338" s="17"/>
      <c r="AY338" s="17"/>
      <c r="AZ338" s="17"/>
      <c r="BA338" s="17"/>
      <c r="BB338" s="17"/>
      <c r="BC338" s="17"/>
      <c r="BE338" s="17">
        <v>0.11390027322404371</v>
      </c>
      <c r="BF338" s="9">
        <v>55.5</v>
      </c>
      <c r="BG338" s="9">
        <v>57.738728973242644</v>
      </c>
      <c r="BH338" s="9">
        <v>57.379255035517517</v>
      </c>
      <c r="BI338" s="9">
        <v>8.3710786025692698</v>
      </c>
      <c r="BJ338" s="9">
        <f ca="1"/>
        <v>58.011550975246728</v>
      </c>
      <c r="BK338" s="9">
        <f ca="1"/>
        <v>57.497848975703242</v>
      </c>
      <c r="BL338" s="9">
        <v>51.115081709346299</v>
      </c>
      <c r="BM338" s="9">
        <f ca="1"/>
        <v>56.453192716061579</v>
      </c>
      <c r="BN338" s="9">
        <v>56.931869540556946</v>
      </c>
      <c r="BP338" s="9"/>
      <c r="BQ338" s="40"/>
      <c r="BR338" s="9"/>
      <c r="BS338" s="40"/>
      <c r="BU338" s="9"/>
      <c r="BV338" s="40"/>
      <c r="BW338" s="9"/>
      <c r="BX338" s="40"/>
      <c r="BZ338" s="9">
        <v>9.1384615384615362</v>
      </c>
      <c r="CA338" s="9">
        <v>33.4</v>
      </c>
      <c r="CB338" s="40">
        <v>65718.396367300869</v>
      </c>
      <c r="CC338" s="9">
        <f ca="1"/>
        <v>3.2326923076923064</v>
      </c>
      <c r="CD338" s="9">
        <f ca="1"/>
        <v>3.1688461538461539</v>
      </c>
      <c r="CE338" s="40">
        <f ca="1"/>
        <v>11318.98516918657</v>
      </c>
    </row>
    <row r="339" spans="1:83" x14ac:dyDescent="0.25">
      <c r="A339" s="6">
        <v>74.599999999999994</v>
      </c>
      <c r="B339" s="7" t="b">
        <v>1</v>
      </c>
      <c r="U339" s="9"/>
      <c r="V339" s="9"/>
      <c r="W339" s="10"/>
      <c r="X339" s="17"/>
      <c r="Y339" s="17"/>
      <c r="Z339" s="17"/>
      <c r="AA339" s="17"/>
      <c r="AB339" s="17"/>
      <c r="AC339" s="17"/>
      <c r="AD339" s="17"/>
      <c r="AE339" s="17"/>
      <c r="AG339" s="9"/>
      <c r="AH339" s="9"/>
      <c r="AI339" s="10"/>
      <c r="AJ339" s="17"/>
      <c r="AK339" s="17"/>
      <c r="AL339" s="17"/>
      <c r="AM339" s="17"/>
      <c r="AN339" s="17"/>
      <c r="AO339" s="17"/>
      <c r="AP339" s="17"/>
      <c r="AQ339" s="17"/>
      <c r="AS339" s="9"/>
      <c r="AT339" s="9"/>
      <c r="AU339" s="10"/>
      <c r="AV339" s="17"/>
      <c r="AW339" s="17"/>
      <c r="AX339" s="17"/>
      <c r="AY339" s="17"/>
      <c r="AZ339" s="17"/>
      <c r="BA339" s="17"/>
      <c r="BB339" s="17"/>
      <c r="BC339" s="17"/>
      <c r="BE339" s="17">
        <v>0.11424180327868852</v>
      </c>
      <c r="BF339" s="9">
        <v>55.6</v>
      </c>
      <c r="BG339" s="9">
        <v>57.755583581421426</v>
      </c>
      <c r="BH339" s="9">
        <v>57.394190337677088</v>
      </c>
      <c r="BI339" s="9">
        <v>8.397765160993055</v>
      </c>
      <c r="BJ339" s="9">
        <f ca="1"/>
        <v>58.031892599042322</v>
      </c>
      <c r="BK339" s="9">
        <f ca="1"/>
        <v>57.513378736276039</v>
      </c>
      <c r="BL339" s="9">
        <v>51.137355552110904</v>
      </c>
      <c r="BM339" s="9">
        <f ca="1"/>
        <v>56.472131984166111</v>
      </c>
      <c r="BN339" s="9">
        <v>56.950985743897519</v>
      </c>
      <c r="BP339" s="9"/>
      <c r="BQ339" s="40"/>
      <c r="BR339" s="9"/>
      <c r="BS339" s="40"/>
      <c r="BU339" s="9"/>
      <c r="BV339" s="40"/>
      <c r="BW339" s="9"/>
      <c r="BX339" s="40"/>
      <c r="BZ339" s="9">
        <v>9.1384615384615362</v>
      </c>
      <c r="CA339" s="9">
        <v>34.676923076923075</v>
      </c>
      <c r="CB339" s="40">
        <v>69014.469150744626</v>
      </c>
      <c r="CC339" s="9">
        <f ca="1"/>
        <v>3.2326923076923064</v>
      </c>
      <c r="CD339" s="9">
        <f ca="1"/>
        <v>3.2326923076923082</v>
      </c>
      <c r="CE339" s="40">
        <f ca="1"/>
        <v>11382.521038485513</v>
      </c>
    </row>
    <row r="340" spans="1:83" x14ac:dyDescent="0.25">
      <c r="A340" s="6">
        <v>65.7</v>
      </c>
      <c r="B340" s="7" t="b">
        <v>1</v>
      </c>
      <c r="U340" s="9"/>
      <c r="V340" s="9"/>
      <c r="W340" s="10"/>
      <c r="X340" s="17"/>
      <c r="Y340" s="17"/>
      <c r="Z340" s="17"/>
      <c r="AA340" s="17"/>
      <c r="AB340" s="17"/>
      <c r="AC340" s="17"/>
      <c r="AD340" s="17"/>
      <c r="AE340" s="17"/>
      <c r="AG340" s="9"/>
      <c r="AH340" s="9"/>
      <c r="AI340" s="10"/>
      <c r="AJ340" s="17"/>
      <c r="AK340" s="17"/>
      <c r="AL340" s="17"/>
      <c r="AM340" s="17"/>
      <c r="AN340" s="17"/>
      <c r="AO340" s="17"/>
      <c r="AP340" s="17"/>
      <c r="AQ340" s="17"/>
      <c r="AS340" s="9"/>
      <c r="AT340" s="9"/>
      <c r="AU340" s="10"/>
      <c r="AV340" s="17"/>
      <c r="AW340" s="17"/>
      <c r="AX340" s="17"/>
      <c r="AY340" s="17"/>
      <c r="AZ340" s="17"/>
      <c r="BA340" s="17"/>
      <c r="BB340" s="17"/>
      <c r="BC340" s="17"/>
      <c r="BE340" s="17">
        <v>0.11458333333333333</v>
      </c>
      <c r="BF340" s="9">
        <v>55.6</v>
      </c>
      <c r="BG340" s="9">
        <v>57.772402344873569</v>
      </c>
      <c r="BH340" s="9">
        <v>57.409097752032686</v>
      </c>
      <c r="BI340" s="9">
        <v>8.4244620111866446</v>
      </c>
      <c r="BJ340" s="9">
        <f ca="1"/>
        <v>58.05218459379207</v>
      </c>
      <c r="BK340" s="9">
        <f ca="1"/>
        <v>57.528878300329723</v>
      </c>
      <c r="BL340" s="9">
        <v>51.159596125450463</v>
      </c>
      <c r="BM340" s="9">
        <f ca="1"/>
        <v>56.491036696072058</v>
      </c>
      <c r="BN340" s="9">
        <v>56.970066715417147</v>
      </c>
      <c r="BP340" s="9"/>
      <c r="BQ340" s="40"/>
      <c r="BR340" s="9"/>
      <c r="BS340" s="40"/>
      <c r="BU340" s="9"/>
      <c r="BV340" s="40"/>
      <c r="BW340" s="9"/>
      <c r="BX340" s="40"/>
      <c r="BZ340" s="9">
        <v>9.1384615384615362</v>
      </c>
      <c r="CA340" s="9">
        <v>35.95384615384615</v>
      </c>
      <c r="CB340" s="40">
        <v>72340.024649927786</v>
      </c>
      <c r="CC340" s="9">
        <f ca="1"/>
        <v>3.2326923076923064</v>
      </c>
      <c r="CD340" s="9">
        <f ca="1"/>
        <v>3.2965384615384616</v>
      </c>
      <c r="CE340" s="40">
        <f ca="1"/>
        <v>11448.38209975648</v>
      </c>
    </row>
    <row r="341" spans="1:83" x14ac:dyDescent="0.25">
      <c r="A341" s="6">
        <v>65.099999999999994</v>
      </c>
      <c r="B341" s="7" t="b">
        <v>1</v>
      </c>
      <c r="U341" s="9"/>
      <c r="V341" s="9"/>
      <c r="W341" s="10"/>
      <c r="X341" s="17"/>
      <c r="Y341" s="17"/>
      <c r="Z341" s="17"/>
      <c r="AA341" s="17"/>
      <c r="AB341" s="17"/>
      <c r="AC341" s="17"/>
      <c r="AD341" s="17"/>
      <c r="AE341" s="17"/>
      <c r="AG341" s="9"/>
      <c r="AH341" s="9"/>
      <c r="AI341" s="10"/>
      <c r="AJ341" s="17"/>
      <c r="AK341" s="17"/>
      <c r="AL341" s="17"/>
      <c r="AM341" s="17"/>
      <c r="AN341" s="17"/>
      <c r="AO341" s="17"/>
      <c r="AP341" s="17"/>
      <c r="AQ341" s="17"/>
      <c r="AS341" s="9"/>
      <c r="AT341" s="9"/>
      <c r="AU341" s="10"/>
      <c r="AV341" s="17"/>
      <c r="AW341" s="17"/>
      <c r="AX341" s="17"/>
      <c r="AY341" s="17"/>
      <c r="AZ341" s="17"/>
      <c r="BA341" s="17"/>
      <c r="BB341" s="17"/>
      <c r="BC341" s="17"/>
      <c r="BE341" s="17">
        <v>0.11492486338797814</v>
      </c>
      <c r="BF341" s="9">
        <v>55.6</v>
      </c>
      <c r="BG341" s="9">
        <v>57.789185467966838</v>
      </c>
      <c r="BH341" s="9">
        <v>57.423977436049654</v>
      </c>
      <c r="BI341" s="9">
        <v>8.4511691610912063</v>
      </c>
      <c r="BJ341" s="9">
        <f ca="1"/>
        <v>58.072427243009521</v>
      </c>
      <c r="BK341" s="9">
        <f ca="1"/>
        <v>57.544347838380553</v>
      </c>
      <c r="BL341" s="9">
        <v>51.181803578000213</v>
      </c>
      <c r="BM341" s="9">
        <f ca="1"/>
        <v>56.509907030849334</v>
      </c>
      <c r="BN341" s="9">
        <v>56.989112637829948</v>
      </c>
      <c r="BP341" s="9"/>
      <c r="BQ341" s="40"/>
      <c r="BR341" s="9"/>
      <c r="BS341" s="40"/>
      <c r="BU341" s="9"/>
      <c r="BV341" s="40"/>
      <c r="BW341" s="9"/>
      <c r="BX341" s="40"/>
      <c r="BZ341" s="9">
        <v>9.1384615384615362</v>
      </c>
      <c r="CA341" s="9">
        <v>37.230769230769226</v>
      </c>
      <c r="CB341" s="40">
        <v>75693.186460205121</v>
      </c>
      <c r="CC341" s="9">
        <f ca="1"/>
        <v>3.2326923076923064</v>
      </c>
      <c r="CD341" s="9">
        <f ca="1"/>
        <v>3.360384615384616</v>
      </c>
      <c r="CE341" s="40">
        <f ca="1"/>
        <v>11516.49269972778</v>
      </c>
    </row>
    <row r="342" spans="1:83" x14ac:dyDescent="0.25">
      <c r="A342" s="6">
        <v>64.2</v>
      </c>
      <c r="B342" s="7" t="b">
        <v>1</v>
      </c>
      <c r="U342" s="9"/>
      <c r="V342" s="9"/>
      <c r="W342" s="10"/>
      <c r="X342" s="17"/>
      <c r="Y342" s="17"/>
      <c r="Z342" s="17"/>
      <c r="AA342" s="17"/>
      <c r="AB342" s="17"/>
      <c r="AC342" s="17"/>
      <c r="AD342" s="17"/>
      <c r="AE342" s="17"/>
      <c r="AG342" s="9"/>
      <c r="AH342" s="9"/>
      <c r="AI342" s="10"/>
      <c r="AJ342" s="17"/>
      <c r="AK342" s="17"/>
      <c r="AL342" s="17"/>
      <c r="AM342" s="17"/>
      <c r="AN342" s="17"/>
      <c r="AO342" s="17"/>
      <c r="AP342" s="17"/>
      <c r="AQ342" s="17"/>
      <c r="AS342" s="9"/>
      <c r="AT342" s="9"/>
      <c r="AU342" s="10"/>
      <c r="AV342" s="17"/>
      <c r="AW342" s="17"/>
      <c r="AX342" s="17"/>
      <c r="AY342" s="17"/>
      <c r="AZ342" s="17"/>
      <c r="BA342" s="17"/>
      <c r="BB342" s="17"/>
      <c r="BC342" s="17"/>
      <c r="BE342" s="17">
        <v>0.11526639344262295</v>
      </c>
      <c r="BF342" s="9">
        <v>55.6</v>
      </c>
      <c r="BG342" s="9">
        <v>57.805933153330329</v>
      </c>
      <c r="BH342" s="9">
        <v>57.438829545878747</v>
      </c>
      <c r="BI342" s="9">
        <v>8.47788661865712</v>
      </c>
      <c r="BJ342" s="9">
        <f ca="1"/>
        <v>58.092620827777722</v>
      </c>
      <c r="BK342" s="9">
        <f ca="1"/>
        <v>57.559787519514437</v>
      </c>
      <c r="BL342" s="9">
        <v>51.203978057291913</v>
      </c>
      <c r="BM342" s="9">
        <f ca="1"/>
        <v>56.528743166131818</v>
      </c>
      <c r="BN342" s="9">
        <v>57.008123692382874</v>
      </c>
      <c r="BP342" s="9"/>
      <c r="BQ342" s="40"/>
      <c r="BR342" s="9"/>
      <c r="BS342" s="40"/>
      <c r="BU342" s="9"/>
      <c r="BV342" s="40"/>
      <c r="BW342" s="9"/>
      <c r="BX342" s="40"/>
      <c r="BZ342" s="9">
        <v>9.1384615384615362</v>
      </c>
      <c r="CA342" s="9">
        <v>38.507692307692309</v>
      </c>
      <c r="CB342" s="40">
        <v>79072.252477326183</v>
      </c>
      <c r="CC342" s="9">
        <f ca="1"/>
        <v>3.2326923076923064</v>
      </c>
      <c r="CD342" s="9">
        <f ca="1"/>
        <v>3.4242307692307694</v>
      </c>
      <c r="CE342" s="40">
        <f ca="1"/>
        <v>11586.780942846723</v>
      </c>
    </row>
    <row r="343" spans="1:83" x14ac:dyDescent="0.25">
      <c r="A343" s="6">
        <v>63.4</v>
      </c>
      <c r="B343" s="7" t="b">
        <v>1</v>
      </c>
      <c r="U343" s="9"/>
      <c r="V343" s="9"/>
      <c r="W343" s="10"/>
      <c r="X343" s="17"/>
      <c r="Y343" s="17"/>
      <c r="Z343" s="17"/>
      <c r="AA343" s="17"/>
      <c r="AB343" s="17"/>
      <c r="AC343" s="17"/>
      <c r="AD343" s="17"/>
      <c r="AE343" s="17"/>
      <c r="AG343" s="9"/>
      <c r="AH343" s="9"/>
      <c r="AI343" s="10"/>
      <c r="AJ343" s="17"/>
      <c r="AK343" s="17"/>
      <c r="AL343" s="17"/>
      <c r="AM343" s="17"/>
      <c r="AN343" s="17"/>
      <c r="AO343" s="17"/>
      <c r="AP343" s="17"/>
      <c r="AQ343" s="17"/>
      <c r="AS343" s="9"/>
      <c r="AT343" s="9"/>
      <c r="AU343" s="10"/>
      <c r="AV343" s="17"/>
      <c r="AW343" s="17"/>
      <c r="AX343" s="17"/>
      <c r="AY343" s="17"/>
      <c r="AZ343" s="17"/>
      <c r="BA343" s="17"/>
      <c r="BB343" s="17"/>
      <c r="BC343" s="17"/>
      <c r="BE343" s="17">
        <v>0.11560792349726776</v>
      </c>
      <c r="BF343" s="9">
        <v>55.7</v>
      </c>
      <c r="BG343" s="9">
        <v>57.82264560187437</v>
      </c>
      <c r="BH343" s="9">
        <v>57.453654236371392</v>
      </c>
      <c r="BI343" s="9">
        <v>8.5046143918439814</v>
      </c>
      <c r="BJ343" s="9">
        <f ca="1"/>
        <v>58.112765626777204</v>
      </c>
      <c r="BK343" s="9">
        <f ca="1"/>
        <v>57.575197511403239</v>
      </c>
      <c r="BL343" s="9">
        <v>51.226119709765307</v>
      </c>
      <c r="BM343" s="9">
        <f ca="1"/>
        <v>56.547545278133143</v>
      </c>
      <c r="BN343" s="9">
        <v>57.027100058871852</v>
      </c>
      <c r="BP343" s="9"/>
      <c r="BQ343" s="40"/>
      <c r="BR343" s="9"/>
      <c r="BS343" s="40"/>
      <c r="BU343" s="9"/>
      <c r="BV343" s="40"/>
      <c r="BW343" s="9"/>
      <c r="BX343" s="40"/>
      <c r="BZ343" s="9">
        <v>9.1384615384615362</v>
      </c>
      <c r="CA343" s="9">
        <v>39.784615384615385</v>
      </c>
      <c r="CB343" s="40">
        <v>82475.673880461269</v>
      </c>
      <c r="CC343" s="9">
        <f ca="1"/>
        <v>3.2326923076923064</v>
      </c>
      <c r="CD343" s="9">
        <f ca="1"/>
        <v>3.4880769230769237</v>
      </c>
      <c r="CE343" s="40">
        <f ca="1"/>
        <v>11659.178439601201</v>
      </c>
    </row>
    <row r="344" spans="1:83" x14ac:dyDescent="0.25">
      <c r="A344" s="6">
        <v>62.2</v>
      </c>
      <c r="B344" s="7" t="b">
        <v>1</v>
      </c>
      <c r="U344" s="9"/>
      <c r="V344" s="9"/>
      <c r="W344" s="10"/>
      <c r="X344" s="17"/>
      <c r="Y344" s="17"/>
      <c r="Z344" s="17"/>
      <c r="AA344" s="17"/>
      <c r="AB344" s="17"/>
      <c r="AC344" s="17"/>
      <c r="AD344" s="17"/>
      <c r="AE344" s="17"/>
      <c r="AG344" s="9"/>
      <c r="AH344" s="9"/>
      <c r="AI344" s="10"/>
      <c r="AJ344" s="17"/>
      <c r="AK344" s="17"/>
      <c r="AL344" s="17"/>
      <c r="AM344" s="17"/>
      <c r="AN344" s="17"/>
      <c r="AO344" s="17"/>
      <c r="AP344" s="17"/>
      <c r="AQ344" s="17"/>
      <c r="AS344" s="9"/>
      <c r="AT344" s="9"/>
      <c r="AU344" s="10"/>
      <c r="AV344" s="17"/>
      <c r="AW344" s="17"/>
      <c r="AX344" s="17"/>
      <c r="AY344" s="17"/>
      <c r="AZ344" s="17"/>
      <c r="BA344" s="17"/>
      <c r="BB344" s="17"/>
      <c r="BC344" s="17"/>
      <c r="BE344" s="17">
        <v>0.11594945355191257</v>
      </c>
      <c r="BF344" s="9">
        <v>55.7</v>
      </c>
      <c r="BG344" s="9">
        <v>57.839323012810254</v>
      </c>
      <c r="BH344" s="9">
        <v>57.468451661093951</v>
      </c>
      <c r="BI344" s="9">
        <v>8.5313524886205787</v>
      </c>
      <c r="BJ344" s="9">
        <f ca="1"/>
        <v>58.132861916313566</v>
      </c>
      <c r="BK344" s="9">
        <f ca="1"/>
        <v>57.590577980320859</v>
      </c>
      <c r="BL344" s="9">
        <v>51.248228680779391</v>
      </c>
      <c r="BM344" s="9">
        <f ca="1"/>
        <v>56.56631354166224</v>
      </c>
      <c r="BN344" s="9">
        <v>57.046041915657668</v>
      </c>
      <c r="BP344" s="9"/>
      <c r="BQ344" s="40"/>
      <c r="BR344" s="9"/>
      <c r="BS344" s="40"/>
      <c r="BU344" s="9"/>
      <c r="BV344" s="40"/>
      <c r="BW344" s="9"/>
      <c r="BX344" s="40"/>
      <c r="BZ344" s="9">
        <v>9.1384615384615362</v>
      </c>
      <c r="CA344" s="9">
        <v>41.061538461538461</v>
      </c>
      <c r="CB344" s="40">
        <v>85902.037200837687</v>
      </c>
      <c r="CC344" s="9">
        <f ca="1"/>
        <v>3.2326923076923064</v>
      </c>
      <c r="CD344" s="9">
        <f ca="1"/>
        <v>3.5519230769230772</v>
      </c>
      <c r="CE344" s="40">
        <f ca="1"/>
        <v>11733.620076023817</v>
      </c>
    </row>
    <row r="345" spans="1:83" x14ac:dyDescent="0.25">
      <c r="A345" s="6">
        <v>61.1</v>
      </c>
      <c r="B345" s="7" t="b">
        <v>1</v>
      </c>
      <c r="U345" s="9"/>
      <c r="V345" s="9"/>
      <c r="W345" s="10"/>
      <c r="X345" s="17"/>
      <c r="Y345" s="17"/>
      <c r="Z345" s="17"/>
      <c r="AA345" s="17"/>
      <c r="AB345" s="17"/>
      <c r="AC345" s="17"/>
      <c r="AD345" s="17"/>
      <c r="AE345" s="17"/>
      <c r="AG345" s="9"/>
      <c r="AH345" s="9"/>
      <c r="AI345" s="10"/>
      <c r="AJ345" s="17"/>
      <c r="AK345" s="17"/>
      <c r="AL345" s="17"/>
      <c r="AM345" s="17"/>
      <c r="AN345" s="17"/>
      <c r="AO345" s="17"/>
      <c r="AP345" s="17"/>
      <c r="AQ345" s="17"/>
      <c r="AS345" s="9"/>
      <c r="AT345" s="9"/>
      <c r="AU345" s="10"/>
      <c r="AV345" s="17"/>
      <c r="AW345" s="17"/>
      <c r="AX345" s="17"/>
      <c r="AY345" s="17"/>
      <c r="AZ345" s="17"/>
      <c r="BA345" s="17"/>
      <c r="BB345" s="17"/>
      <c r="BC345" s="17"/>
      <c r="BE345" s="17">
        <v>0.11629098360655737</v>
      </c>
      <c r="BF345" s="9">
        <v>55.7</v>
      </c>
      <c r="BG345" s="9">
        <v>57.855965583669615</v>
      </c>
      <c r="BH345" s="9">
        <v>57.483221972342683</v>
      </c>
      <c r="BI345" s="9">
        <v>8.5581009169649676</v>
      </c>
      <c r="BJ345" s="9">
        <f ca="1"/>
        <v>58.152909970344687</v>
      </c>
      <c r="BK345" s="9">
        <f ca="1"/>
        <v>57.605929091159027</v>
      </c>
      <c r="BL345" s="9">
        <v>51.270305114623575</v>
      </c>
      <c r="BM345" s="9">
        <f ca="1"/>
        <v>56.585048130138681</v>
      </c>
      <c r="BN345" s="9">
        <v>57.064949439681698</v>
      </c>
      <c r="BP345" s="9"/>
      <c r="BQ345" s="40"/>
      <c r="BR345" s="9"/>
      <c r="BS345" s="40"/>
      <c r="BU345" s="9"/>
      <c r="BV345" s="40"/>
      <c r="BW345" s="9"/>
      <c r="BX345" s="40"/>
      <c r="BZ345" s="9">
        <v>9.1384615384615362</v>
      </c>
      <c r="CA345" s="9">
        <v>42.338461538461537</v>
      </c>
      <c r="CB345" s="40">
        <v>89350.048946200521</v>
      </c>
      <c r="CC345" s="9">
        <f ca="1"/>
        <v>3.2326923076923064</v>
      </c>
      <c r="CD345" s="9">
        <f ca="1"/>
        <v>3.6157692307692306</v>
      </c>
      <c r="CE345" s="40">
        <f ca="1"/>
        <v>11810.04380223871</v>
      </c>
    </row>
    <row r="346" spans="1:83" x14ac:dyDescent="0.25">
      <c r="A346" s="6">
        <v>59.2</v>
      </c>
      <c r="B346" s="7" t="b">
        <v>1</v>
      </c>
      <c r="U346" s="9"/>
      <c r="V346" s="9"/>
      <c r="W346" s="10"/>
      <c r="X346" s="17"/>
      <c r="Y346" s="17"/>
      <c r="Z346" s="17"/>
      <c r="AA346" s="17"/>
      <c r="AB346" s="17"/>
      <c r="AC346" s="17"/>
      <c r="AD346" s="17"/>
      <c r="AE346" s="17"/>
      <c r="AG346" s="9"/>
      <c r="AH346" s="9"/>
      <c r="AI346" s="10"/>
      <c r="AJ346" s="17"/>
      <c r="AK346" s="17"/>
      <c r="AL346" s="17"/>
      <c r="AM346" s="17"/>
      <c r="AN346" s="17"/>
      <c r="AO346" s="17"/>
      <c r="AP346" s="17"/>
      <c r="AQ346" s="17"/>
      <c r="AS346" s="9"/>
      <c r="AT346" s="9"/>
      <c r="AU346" s="10"/>
      <c r="AV346" s="17"/>
      <c r="AW346" s="17"/>
      <c r="AX346" s="17"/>
      <c r="AY346" s="17"/>
      <c r="AZ346" s="17"/>
      <c r="BA346" s="17"/>
      <c r="BB346" s="17"/>
      <c r="BC346" s="17"/>
      <c r="BE346" s="17">
        <v>0.11663251366120218</v>
      </c>
      <c r="BF346" s="9">
        <v>55.7</v>
      </c>
      <c r="BG346" s="9">
        <v>57.872573510323591</v>
      </c>
      <c r="BH346" s="9">
        <v>57.497965321157636</v>
      </c>
      <c r="BI346" s="9">
        <v>8.5848596848644529</v>
      </c>
      <c r="BJ346" s="9">
        <f ca="1"/>
        <v>58.172910060507519</v>
      </c>
      <c r="BK346" s="9">
        <f ca="1"/>
        <v>57.621251007442929</v>
      </c>
      <c r="BL346" s="9">
        <v>51.292349154528623</v>
      </c>
      <c r="BM346" s="9">
        <f ca="1"/>
        <v>56.603749215607806</v>
      </c>
      <c r="BN346" s="9">
        <v>57.083822806481294</v>
      </c>
      <c r="BP346" s="9"/>
      <c r="BQ346" s="40"/>
      <c r="BR346" s="9"/>
      <c r="BS346" s="40"/>
      <c r="BU346" s="9"/>
      <c r="BV346" s="40"/>
      <c r="BW346" s="9"/>
      <c r="BX346" s="40"/>
      <c r="BZ346" s="9">
        <v>9.1384615384615362</v>
      </c>
      <c r="CA346" s="9">
        <v>43.615384615384613</v>
      </c>
      <c r="CB346" s="40">
        <v>92818.522354790184</v>
      </c>
      <c r="CC346" s="9">
        <f ca="1"/>
        <v>3.2326923076923064</v>
      </c>
      <c r="CD346" s="9">
        <f ca="1"/>
        <v>3.679615384615385</v>
      </c>
      <c r="CE346" s="40">
        <f ca="1"/>
        <v>11888.390438162472</v>
      </c>
    </row>
    <row r="347" spans="1:83" x14ac:dyDescent="0.25">
      <c r="A347" s="6">
        <v>57.5</v>
      </c>
      <c r="B347" s="7" t="b">
        <v>1</v>
      </c>
      <c r="U347" s="9"/>
      <c r="V347" s="9"/>
      <c r="W347" s="10"/>
      <c r="X347" s="17"/>
      <c r="Y347" s="17"/>
      <c r="Z347" s="17"/>
      <c r="AA347" s="17"/>
      <c r="AB347" s="17"/>
      <c r="AC347" s="17"/>
      <c r="AD347" s="17"/>
      <c r="AE347" s="17"/>
      <c r="AG347" s="9"/>
      <c r="AH347" s="9"/>
      <c r="AI347" s="10"/>
      <c r="AJ347" s="17"/>
      <c r="AK347" s="17"/>
      <c r="AL347" s="17"/>
      <c r="AM347" s="17"/>
      <c r="AN347" s="17"/>
      <c r="AO347" s="17"/>
      <c r="AP347" s="17"/>
      <c r="AQ347" s="17"/>
      <c r="AS347" s="9"/>
      <c r="AT347" s="9"/>
      <c r="AU347" s="10"/>
      <c r="AV347" s="17"/>
      <c r="AW347" s="17"/>
      <c r="AX347" s="17"/>
      <c r="AY347" s="17"/>
      <c r="AZ347" s="17"/>
      <c r="BA347" s="17"/>
      <c r="BB347" s="17"/>
      <c r="BC347" s="17"/>
      <c r="BE347" s="17">
        <v>0.11697404371584699</v>
      </c>
      <c r="BF347" s="9">
        <v>55.7</v>
      </c>
      <c r="BG347" s="9">
        <v>57.889146987001688</v>
      </c>
      <c r="BH347" s="9">
        <v>57.512681857336965</v>
      </c>
      <c r="BI347" s="9">
        <v>8.611628800315577</v>
      </c>
      <c r="BJ347" s="9">
        <f ca="1"/>
        <v>58.19286245614451</v>
      </c>
      <c r="BK347" s="9">
        <f ca="1"/>
        <v>57.636543891346527</v>
      </c>
      <c r="BL347" s="9">
        <v>51.314360942677524</v>
      </c>
      <c r="BM347" s="9">
        <f ca="1"/>
        <v>56.622416968755644</v>
      </c>
      <c r="BN347" s="9">
        <v>57.102662190205102</v>
      </c>
      <c r="BP347" s="9"/>
      <c r="BQ347" s="40"/>
      <c r="BR347" s="9"/>
      <c r="BS347" s="40"/>
      <c r="BU347" s="9"/>
      <c r="BV347" s="40"/>
      <c r="BW347" s="9"/>
      <c r="BX347" s="40"/>
      <c r="BZ347" s="9">
        <v>9.1384615384615362</v>
      </c>
      <c r="CA347" s="9">
        <v>44.892307692307696</v>
      </c>
      <c r="CB347" s="40">
        <v>96306.365933452907</v>
      </c>
      <c r="CC347" s="9">
        <f ca="1"/>
        <v>3.2326923076923064</v>
      </c>
      <c r="CD347" s="9">
        <f ca="1"/>
        <v>3.7434615384615384</v>
      </c>
      <c r="CE347" s="40">
        <f ca="1"/>
        <v>11968.603494688279</v>
      </c>
    </row>
    <row r="348" spans="1:83" x14ac:dyDescent="0.25">
      <c r="A348" s="6">
        <v>56.9</v>
      </c>
      <c r="B348" s="7" t="b">
        <v>1</v>
      </c>
      <c r="U348" s="9"/>
      <c r="V348" s="9"/>
      <c r="W348" s="10"/>
      <c r="X348" s="17"/>
      <c r="Y348" s="17"/>
      <c r="Z348" s="17"/>
      <c r="AA348" s="17"/>
      <c r="AB348" s="17"/>
      <c r="AC348" s="17"/>
      <c r="AD348" s="17"/>
      <c r="AE348" s="17"/>
      <c r="AG348" s="9"/>
      <c r="AH348" s="9"/>
      <c r="AI348" s="10"/>
      <c r="AJ348" s="17"/>
      <c r="AK348" s="17"/>
      <c r="AL348" s="17"/>
      <c r="AM348" s="17"/>
      <c r="AN348" s="17"/>
      <c r="AO348" s="17"/>
      <c r="AP348" s="17"/>
      <c r="AQ348" s="17"/>
      <c r="AS348" s="9"/>
      <c r="AT348" s="9"/>
      <c r="AU348" s="10"/>
      <c r="AV348" s="17"/>
      <c r="AW348" s="17"/>
      <c r="AX348" s="17"/>
      <c r="AY348" s="17"/>
      <c r="AZ348" s="17"/>
      <c r="BA348" s="17"/>
      <c r="BB348" s="17"/>
      <c r="BC348" s="17"/>
      <c r="BE348" s="17">
        <v>0.1173155737704918</v>
      </c>
      <c r="BF348" s="9">
        <v>55.8</v>
      </c>
      <c r="BG348" s="9">
        <v>57.905686206310342</v>
      </c>
      <c r="BH348" s="9">
        <v>57.527371729450969</v>
      </c>
      <c r="BI348" s="9">
        <v>8.6384082713242041</v>
      </c>
      <c r="BJ348" s="9">
        <f ca="1"/>
        <v>58.212767424329677</v>
      </c>
      <c r="BK348" s="9">
        <f ca="1"/>
        <v>57.651807903707819</v>
      </c>
      <c r="BL348" s="9">
        <v>51.336340620216205</v>
      </c>
      <c r="BM348" s="9">
        <f ca="1"/>
        <v>56.6410515589236</v>
      </c>
      <c r="BN348" s="9">
        <v>57.121467763628075</v>
      </c>
      <c r="BP348" s="9"/>
      <c r="BQ348" s="40"/>
      <c r="BR348" s="9"/>
      <c r="BS348" s="40"/>
      <c r="BU348" s="9"/>
      <c r="BV348" s="40"/>
      <c r="BW348" s="9"/>
      <c r="BX348" s="40"/>
      <c r="BZ348" s="9">
        <v>9.1384615384615362</v>
      </c>
      <c r="CA348" s="9">
        <v>46.169230769230772</v>
      </c>
      <c r="CB348" s="40">
        <v>99812.573498318015</v>
      </c>
      <c r="CC348" s="9">
        <f ca="1"/>
        <v>3.2326923076923064</v>
      </c>
      <c r="CD348" s="9">
        <f ca="1"/>
        <v>3.8073076923076927</v>
      </c>
      <c r="CE348" s="40">
        <f ca="1"/>
        <v>12050.629008871592</v>
      </c>
    </row>
    <row r="349" spans="1:83" x14ac:dyDescent="0.25">
      <c r="A349" s="6">
        <v>54.8</v>
      </c>
      <c r="B349" s="7" t="b">
        <v>1</v>
      </c>
      <c r="U349" s="9"/>
      <c r="V349" s="9"/>
      <c r="W349" s="10"/>
      <c r="X349" s="17"/>
      <c r="Y349" s="17"/>
      <c r="Z349" s="17"/>
      <c r="AA349" s="17"/>
      <c r="AB349" s="17"/>
      <c r="AC349" s="17"/>
      <c r="AD349" s="17"/>
      <c r="AE349" s="17"/>
      <c r="AG349" s="9"/>
      <c r="AH349" s="9"/>
      <c r="AI349" s="10"/>
      <c r="AJ349" s="17"/>
      <c r="AK349" s="17"/>
      <c r="AL349" s="17"/>
      <c r="AM349" s="17"/>
      <c r="AN349" s="17"/>
      <c r="AO349" s="17"/>
      <c r="AP349" s="17"/>
      <c r="AQ349" s="17"/>
      <c r="AS349" s="9"/>
      <c r="AT349" s="9"/>
      <c r="AU349" s="10"/>
      <c r="AV349" s="17"/>
      <c r="AW349" s="17"/>
      <c r="AX349" s="17"/>
      <c r="AY349" s="17"/>
      <c r="AZ349" s="17"/>
      <c r="BA349" s="17"/>
      <c r="BB349" s="17"/>
      <c r="BC349" s="17"/>
      <c r="BE349" s="17">
        <v>0.11765710382513661</v>
      </c>
      <c r="BF349" s="9">
        <v>55.9</v>
      </c>
      <c r="BG349" s="9">
        <v>57.922191359251258</v>
      </c>
      <c r="BH349" s="9">
        <v>57.542035084855407</v>
      </c>
      <c r="BI349" s="9">
        <v>8.6651981059054517</v>
      </c>
      <c r="BJ349" s="9">
        <f ca="1"/>
        <v>58.232625229894211</v>
      </c>
      <c r="BK349" s="9">
        <f ca="1"/>
        <v>57.667043204043686</v>
      </c>
      <c r="BL349" s="9">
        <v>51.35828832726407</v>
      </c>
      <c r="BM349" s="9">
        <f ca="1"/>
        <v>56.659653154122964</v>
      </c>
      <c r="BN349" s="9">
        <v>57.140239698166319</v>
      </c>
      <c r="BP349" s="9"/>
      <c r="BQ349" s="40"/>
      <c r="BR349" s="9"/>
      <c r="BS349" s="40"/>
      <c r="BU349" s="9"/>
      <c r="BV349" s="40"/>
      <c r="BW349" s="9"/>
      <c r="BX349" s="40"/>
      <c r="BZ349" s="9">
        <v>9.1384615384615362</v>
      </c>
      <c r="CA349" s="9">
        <v>47.446153846153848</v>
      </c>
      <c r="CB349" s="40">
        <v>103336.21548711743</v>
      </c>
      <c r="CC349" s="9">
        <f ca="1"/>
        <v>3.2326923076923064</v>
      </c>
      <c r="CD349" s="9">
        <f ca="1"/>
        <v>3.8711538461538462</v>
      </c>
      <c r="CE349" s="40">
        <f ca="1"/>
        <v>12134.415391800698</v>
      </c>
    </row>
    <row r="350" spans="1:83" x14ac:dyDescent="0.25">
      <c r="A350" s="6">
        <v>51.7</v>
      </c>
      <c r="B350" s="7" t="b">
        <v>1</v>
      </c>
      <c r="U350" s="9"/>
      <c r="V350" s="9"/>
      <c r="W350" s="10"/>
      <c r="X350" s="17"/>
      <c r="Y350" s="17"/>
      <c r="Z350" s="17"/>
      <c r="AA350" s="17"/>
      <c r="AB350" s="17"/>
      <c r="AC350" s="17"/>
      <c r="AD350" s="17"/>
      <c r="AE350" s="17"/>
      <c r="AG350" s="9"/>
      <c r="AH350" s="9"/>
      <c r="AI350" s="10"/>
      <c r="AJ350" s="17"/>
      <c r="AK350" s="17"/>
      <c r="AL350" s="17"/>
      <c r="AM350" s="17"/>
      <c r="AN350" s="17"/>
      <c r="AO350" s="17"/>
      <c r="AP350" s="17"/>
      <c r="AQ350" s="17"/>
      <c r="AS350" s="9"/>
      <c r="AT350" s="9"/>
      <c r="AU350" s="10"/>
      <c r="AV350" s="17"/>
      <c r="AW350" s="17"/>
      <c r="AX350" s="17"/>
      <c r="AY350" s="17"/>
      <c r="AZ350" s="17"/>
      <c r="BA350" s="17"/>
      <c r="BB350" s="17"/>
      <c r="BC350" s="17"/>
      <c r="BE350" s="17">
        <v>0.11799863387978142</v>
      </c>
      <c r="BF350" s="9">
        <v>55.9</v>
      </c>
      <c r="BG350" s="9">
        <v>57.938662635239496</v>
      </c>
      <c r="BH350" s="9">
        <v>57.556672069705336</v>
      </c>
      <c r="BI350" s="9">
        <v>8.6919983120837774</v>
      </c>
      <c r="BJ350" s="9">
        <f ca="1"/>
        <v>58.252436135451887</v>
      </c>
      <c r="BK350" s="9">
        <f ca="1"/>
        <v>57.682249950564724</v>
      </c>
      <c r="BL350" s="9">
        <v>51.380204202924411</v>
      </c>
      <c r="BM350" s="9">
        <f ca="1"/>
        <v>56.678221921049285</v>
      </c>
      <c r="BN350" s="9">
        <v>57.158978163891703</v>
      </c>
      <c r="BP350" s="9"/>
      <c r="BQ350" s="40"/>
      <c r="BR350" s="9"/>
      <c r="BS350" s="40"/>
      <c r="BU350" s="9"/>
      <c r="BV350" s="40"/>
      <c r="BW350" s="9"/>
      <c r="BX350" s="40"/>
      <c r="BZ350" s="9">
        <v>9.1384615384615362</v>
      </c>
      <c r="CA350" s="9">
        <v>48.723076923076924</v>
      </c>
      <c r="CB350" s="40">
        <v>106876.43135267313</v>
      </c>
      <c r="CC350" s="9">
        <f ca="1"/>
        <v>3.2326923076923064</v>
      </c>
      <c r="CD350" s="9">
        <f ca="1"/>
        <v>3.9350000000000005</v>
      </c>
      <c r="CE350" s="40">
        <f ca="1"/>
        <v>12219.91328797944</v>
      </c>
    </row>
    <row r="351" spans="1:83" x14ac:dyDescent="0.25">
      <c r="A351" s="6">
        <v>48.1</v>
      </c>
      <c r="B351" s="7" t="b">
        <v>1</v>
      </c>
      <c r="U351" s="9"/>
      <c r="V351" s="9"/>
      <c r="W351" s="10"/>
      <c r="X351" s="17"/>
      <c r="Y351" s="17"/>
      <c r="Z351" s="17"/>
      <c r="AA351" s="17"/>
      <c r="AB351" s="17"/>
      <c r="AC351" s="17"/>
      <c r="AD351" s="17"/>
      <c r="AE351" s="17"/>
      <c r="AG351" s="9"/>
      <c r="AH351" s="9"/>
      <c r="AI351" s="10"/>
      <c r="AJ351" s="17"/>
      <c r="AK351" s="17"/>
      <c r="AL351" s="17"/>
      <c r="AM351" s="17"/>
      <c r="AN351" s="17"/>
      <c r="AO351" s="17"/>
      <c r="AP351" s="17"/>
      <c r="AQ351" s="17"/>
      <c r="AS351" s="9"/>
      <c r="AT351" s="9"/>
      <c r="AU351" s="10"/>
      <c r="AV351" s="17"/>
      <c r="AW351" s="17"/>
      <c r="AX351" s="17"/>
      <c r="AY351" s="17"/>
      <c r="AZ351" s="17"/>
      <c r="BA351" s="17"/>
      <c r="BB351" s="17"/>
      <c r="BC351" s="17"/>
      <c r="BE351" s="17">
        <v>0.11834016393442623</v>
      </c>
      <c r="BF351" s="9">
        <v>55.9</v>
      </c>
      <c r="BG351" s="9">
        <v>57.955100222121274</v>
      </c>
      <c r="BH351" s="9">
        <v>57.571282828968279</v>
      </c>
      <c r="BI351" s="9">
        <v>8.718808897892961</v>
      </c>
      <c r="BJ351" s="9">
        <f ca="1"/>
        <v>58.272200401423945</v>
      </c>
      <c r="BK351" s="9">
        <f ca="1"/>
        <v>57.697428300189671</v>
      </c>
      <c r="BL351" s="9">
        <v>51.402088385294711</v>
      </c>
      <c r="BM351" s="9">
        <f ca="1"/>
        <v>56.696758025096401</v>
      </c>
      <c r="BN351" s="9">
        <v>57.17768332954634</v>
      </c>
      <c r="BP351" s="9"/>
      <c r="BQ351" s="40"/>
      <c r="BR351" s="9"/>
      <c r="BS351" s="40"/>
      <c r="BU351" s="9"/>
      <c r="BV351" s="40"/>
      <c r="BW351" s="9"/>
      <c r="BX351" s="40"/>
      <c r="BZ351" s="9">
        <v>9.1384615384615362</v>
      </c>
      <c r="CA351" s="9">
        <v>50</v>
      </c>
      <c r="CB351" s="40">
        <v>110432.42287965651</v>
      </c>
      <c r="CC351" s="9">
        <f ca="1"/>
        <v>3.2326923076923064</v>
      </c>
      <c r="CD351" s="9">
        <f ca="1"/>
        <v>3.9988461538461539</v>
      </c>
      <c r="CE351" s="40">
        <f ca="1"/>
        <v>12307.075445175584</v>
      </c>
    </row>
    <row r="352" spans="1:83" x14ac:dyDescent="0.25">
      <c r="A352" s="6">
        <v>46.4</v>
      </c>
      <c r="B352" s="7" t="b">
        <v>1</v>
      </c>
      <c r="U352" s="9"/>
      <c r="V352" s="9"/>
      <c r="W352" s="10"/>
      <c r="X352" s="17"/>
      <c r="Y352" s="17"/>
      <c r="Z352" s="17"/>
      <c r="AA352" s="17"/>
      <c r="AB352" s="17"/>
      <c r="AC352" s="17"/>
      <c r="AD352" s="17"/>
      <c r="AE352" s="17"/>
      <c r="AG352" s="9"/>
      <c r="AH352" s="9"/>
      <c r="AI352" s="10"/>
      <c r="AJ352" s="17"/>
      <c r="AK352" s="17"/>
      <c r="AL352" s="17"/>
      <c r="AM352" s="17"/>
      <c r="AN352" s="17"/>
      <c r="AO352" s="17"/>
      <c r="AP352" s="17"/>
      <c r="AQ352" s="17"/>
      <c r="AS352" s="9"/>
      <c r="AT352" s="9"/>
      <c r="AU352" s="10"/>
      <c r="AV352" s="17"/>
      <c r="AW352" s="17"/>
      <c r="AX352" s="17"/>
      <c r="AY352" s="17"/>
      <c r="AZ352" s="17"/>
      <c r="BA352" s="17"/>
      <c r="BB352" s="17"/>
      <c r="BC352" s="17"/>
      <c r="BE352" s="17">
        <v>0.11868169398907104</v>
      </c>
      <c r="BF352" s="9">
        <v>56</v>
      </c>
      <c r="BG352" s="9">
        <v>57.971504306191484</v>
      </c>
      <c r="BH352" s="9">
        <v>57.585867506437381</v>
      </c>
      <c r="BI352" s="9">
        <v>8.7456298713760905</v>
      </c>
      <c r="BJ352" s="9">
        <f ca="1"/>
        <v>58.291918286063705</v>
      </c>
      <c r="BK352" s="9">
        <f ca="1"/>
        <v>57.712578408559821</v>
      </c>
      <c r="BL352" s="9">
        <v>51.423941011476806</v>
      </c>
      <c r="BM352" s="9">
        <f ca="1"/>
        <v>56.715261630370406</v>
      </c>
      <c r="BN352" s="9">
        <v>57.196355362556744</v>
      </c>
      <c r="BP352" s="9"/>
      <c r="BQ352" s="40"/>
      <c r="BR352" s="9"/>
      <c r="BS352" s="40"/>
      <c r="BU352" s="9"/>
      <c r="BV352" s="40"/>
      <c r="BW352" s="9"/>
      <c r="BX352" s="40"/>
      <c r="BZ352" s="9">
        <v>10.415384615384614</v>
      </c>
      <c r="CA352" s="9">
        <v>0.2</v>
      </c>
      <c r="CB352" s="40">
        <v>26650.952879295321</v>
      </c>
      <c r="CC352" s="9">
        <f ca="1"/>
        <v>3.2965384615384608</v>
      </c>
      <c r="CD352" s="9">
        <f ca="1"/>
        <v>1.5088461538461539</v>
      </c>
      <c r="CE352" s="40">
        <f ca="1"/>
        <v>10904.056614503987</v>
      </c>
    </row>
    <row r="353" spans="1:83" x14ac:dyDescent="0.25">
      <c r="A353" s="6">
        <v>46</v>
      </c>
      <c r="B353" s="7" t="b">
        <v>1</v>
      </c>
      <c r="U353" s="9"/>
      <c r="V353" s="9"/>
      <c r="W353" s="10"/>
      <c r="X353" s="17"/>
      <c r="Y353" s="17"/>
      <c r="Z353" s="17"/>
      <c r="AA353" s="17"/>
      <c r="AB353" s="17"/>
      <c r="AC353" s="17"/>
      <c r="AD353" s="17"/>
      <c r="AE353" s="17"/>
      <c r="AG353" s="9"/>
      <c r="AH353" s="9"/>
      <c r="AI353" s="10"/>
      <c r="AJ353" s="17"/>
      <c r="AK353" s="17"/>
      <c r="AL353" s="17"/>
      <c r="AM353" s="17"/>
      <c r="AN353" s="17"/>
      <c r="AO353" s="17"/>
      <c r="AP353" s="17"/>
      <c r="AQ353" s="17"/>
      <c r="AS353" s="9"/>
      <c r="AT353" s="9"/>
      <c r="AU353" s="10"/>
      <c r="AV353" s="17"/>
      <c r="AW353" s="17"/>
      <c r="AX353" s="17"/>
      <c r="AY353" s="17"/>
      <c r="AZ353" s="17"/>
      <c r="BA353" s="17"/>
      <c r="BB353" s="17"/>
      <c r="BC353" s="17"/>
      <c r="BE353" s="17">
        <v>0.11902322404371585</v>
      </c>
      <c r="BF353" s="9">
        <v>56</v>
      </c>
      <c r="BG353" s="9">
        <v>57.987875072211096</v>
      </c>
      <c r="BH353" s="9">
        <v>57.600426244744398</v>
      </c>
      <c r="BI353" s="9">
        <v>8.7724612405856419</v>
      </c>
      <c r="BJ353" s="9">
        <f ca="1"/>
        <v>58.311590045480848</v>
      </c>
      <c r="BK353" s="9">
        <f ca="1"/>
        <v>57.727700430053126</v>
      </c>
      <c r="BL353" s="9">
        <v>51.445762217586882</v>
      </c>
      <c r="BM353" s="9">
        <f ca="1"/>
        <v>56.733732899703377</v>
      </c>
      <c r="BN353" s="9">
        <v>57.214994429047977</v>
      </c>
      <c r="BP353" s="9"/>
      <c r="BQ353" s="40"/>
      <c r="BR353" s="9"/>
      <c r="BS353" s="40"/>
      <c r="BU353" s="9"/>
      <c r="BV353" s="40"/>
      <c r="BW353" s="9"/>
      <c r="BX353" s="40"/>
      <c r="BZ353" s="9">
        <v>10.415384615384614</v>
      </c>
      <c r="CA353" s="9">
        <v>1.4769230769230768</v>
      </c>
      <c r="CB353" s="40">
        <v>17150.287889445823</v>
      </c>
      <c r="CC353" s="9">
        <f ca="1"/>
        <v>3.2965384615384608</v>
      </c>
      <c r="CD353" s="9">
        <f ca="1"/>
        <v>1.5726923076923078</v>
      </c>
      <c r="CE353" s="40">
        <f ca="1"/>
        <v>10853.004661841431</v>
      </c>
    </row>
    <row r="354" spans="1:83" x14ac:dyDescent="0.25">
      <c r="A354" s="6">
        <v>46.7</v>
      </c>
      <c r="B354" s="7" t="b">
        <v>1</v>
      </c>
      <c r="U354" s="9"/>
      <c r="V354" s="9"/>
      <c r="W354" s="10"/>
      <c r="X354" s="17"/>
      <c r="Y354" s="17"/>
      <c r="Z354" s="17"/>
      <c r="AA354" s="17"/>
      <c r="AB354" s="17"/>
      <c r="AC354" s="17"/>
      <c r="AD354" s="17"/>
      <c r="AE354" s="17"/>
      <c r="AG354" s="9"/>
      <c r="AH354" s="9"/>
      <c r="AI354" s="10"/>
      <c r="AJ354" s="17"/>
      <c r="AK354" s="17"/>
      <c r="AL354" s="17"/>
      <c r="AM354" s="17"/>
      <c r="AN354" s="17"/>
      <c r="AO354" s="17"/>
      <c r="AP354" s="17"/>
      <c r="AQ354" s="17"/>
      <c r="AS354" s="9"/>
      <c r="AT354" s="9"/>
      <c r="AU354" s="10"/>
      <c r="AV354" s="17"/>
      <c r="AW354" s="17"/>
      <c r="AX354" s="17"/>
      <c r="AY354" s="17"/>
      <c r="AZ354" s="17"/>
      <c r="BA354" s="17"/>
      <c r="BB354" s="17"/>
      <c r="BC354" s="17"/>
      <c r="BE354" s="17">
        <v>0.11936475409836066</v>
      </c>
      <c r="BF354" s="9">
        <v>56</v>
      </c>
      <c r="BG354" s="9">
        <v>58.004212703424145</v>
      </c>
      <c r="BH354" s="9">
        <v>57.614959185372378</v>
      </c>
      <c r="BI354" s="9">
        <v>8.7993030135834331</v>
      </c>
      <c r="BJ354" s="9">
        <f ca="1"/>
        <v>58.331215933665284</v>
      </c>
      <c r="BK354" s="9">
        <f ca="1"/>
        <v>57.742794517798089</v>
      </c>
      <c r="BL354" s="9">
        <v>51.467552138765384</v>
      </c>
      <c r="BM354" s="9">
        <f ca="1"/>
        <v>56.752171994666966</v>
      </c>
      <c r="BN354" s="9">
        <v>57.233600693857426</v>
      </c>
      <c r="BP354" s="9"/>
      <c r="BQ354" s="40"/>
      <c r="BR354" s="9"/>
      <c r="BS354" s="40"/>
      <c r="BU354" s="9"/>
      <c r="BV354" s="40"/>
      <c r="BW354" s="9"/>
      <c r="BX354" s="40"/>
      <c r="BZ354" s="9">
        <v>10.415384615384614</v>
      </c>
      <c r="CA354" s="9">
        <v>2.7538461538461538</v>
      </c>
      <c r="CB354" s="40">
        <v>13803.823830353331</v>
      </c>
      <c r="CC354" s="9">
        <f ca="1"/>
        <v>3.2965384615384608</v>
      </c>
      <c r="CD354" s="9">
        <f ca="1"/>
        <v>1.6365384615384617</v>
      </c>
      <c r="CE354" s="40">
        <f ca="1"/>
        <v>10809.71759188869</v>
      </c>
    </row>
    <row r="355" spans="1:83" x14ac:dyDescent="0.25">
      <c r="A355" s="6">
        <v>47.8</v>
      </c>
      <c r="B355" s="7" t="b">
        <v>1</v>
      </c>
      <c r="U355" s="9"/>
      <c r="V355" s="9"/>
      <c r="W355" s="10"/>
      <c r="X355" s="17"/>
      <c r="Y355" s="17"/>
      <c r="Z355" s="17"/>
      <c r="AA355" s="17"/>
      <c r="AB355" s="17"/>
      <c r="AC355" s="17"/>
      <c r="AD355" s="17"/>
      <c r="AE355" s="17"/>
      <c r="AG355" s="9"/>
      <c r="AH355" s="9"/>
      <c r="AI355" s="10"/>
      <c r="AJ355" s="17"/>
      <c r="AK355" s="17"/>
      <c r="AL355" s="17"/>
      <c r="AM355" s="17"/>
      <c r="AN355" s="17"/>
      <c r="AO355" s="17"/>
      <c r="AP355" s="17"/>
      <c r="AQ355" s="17"/>
      <c r="AS355" s="9"/>
      <c r="AT355" s="9"/>
      <c r="AU355" s="10"/>
      <c r="AV355" s="17"/>
      <c r="AW355" s="17"/>
      <c r="AX355" s="17"/>
      <c r="AY355" s="17"/>
      <c r="AZ355" s="17"/>
      <c r="BA355" s="17"/>
      <c r="BB355" s="17"/>
      <c r="BC355" s="17"/>
      <c r="BE355" s="17">
        <v>0.11970628415300547</v>
      </c>
      <c r="BF355" s="9">
        <v>56</v>
      </c>
      <c r="BG355" s="9">
        <v>58.020517381574592</v>
      </c>
      <c r="BH355" s="9">
        <v>57.629466468668461</v>
      </c>
      <c r="BI355" s="9">
        <v>8.8261551984406754</v>
      </c>
      <c r="BJ355" s="9">
        <f ca="1"/>
        <v>58.350796202510814</v>
      </c>
      <c r="BK355" s="9">
        <f ca="1"/>
        <v>57.757860823687565</v>
      </c>
      <c r="BL355" s="9">
        <v>51.489310909186763</v>
      </c>
      <c r="BM355" s="9">
        <f ca="1"/>
        <v>56.770579075585687</v>
      </c>
      <c r="BN355" s="9">
        <v>57.252174320548491</v>
      </c>
      <c r="BP355" s="9"/>
      <c r="BQ355" s="40"/>
      <c r="BR355" s="9"/>
      <c r="BS355" s="40"/>
      <c r="BU355" s="9"/>
      <c r="BV355" s="40"/>
      <c r="BW355" s="9"/>
      <c r="BX355" s="40"/>
      <c r="BZ355" s="9">
        <v>10.415384615384614</v>
      </c>
      <c r="CA355" s="9">
        <v>4.0307692307692298</v>
      </c>
      <c r="CB355" s="40">
        <v>12283.210344016134</v>
      </c>
      <c r="CC355" s="9">
        <f ca="1"/>
        <v>3.2965384615384608</v>
      </c>
      <c r="CD355" s="9">
        <f ca="1"/>
        <v>1.7003846153846154</v>
      </c>
      <c r="CE355" s="40">
        <f ca="1"/>
        <v>10773.701017629346</v>
      </c>
    </row>
    <row r="356" spans="1:83" x14ac:dyDescent="0.25">
      <c r="A356" s="6">
        <v>75</v>
      </c>
      <c r="B356" s="7" t="b">
        <v>1</v>
      </c>
      <c r="U356" s="9"/>
      <c r="V356" s="9"/>
      <c r="W356" s="10"/>
      <c r="X356" s="17"/>
      <c r="Y356" s="17"/>
      <c r="Z356" s="17"/>
      <c r="AA356" s="17"/>
      <c r="AB356" s="17"/>
      <c r="AC356" s="17"/>
      <c r="AD356" s="17"/>
      <c r="AE356" s="17"/>
      <c r="AG356" s="9"/>
      <c r="AH356" s="9"/>
      <c r="AI356" s="10"/>
      <c r="AJ356" s="17"/>
      <c r="AK356" s="17"/>
      <c r="AL356" s="17"/>
      <c r="AM356" s="17"/>
      <c r="AN356" s="17"/>
      <c r="AO356" s="17"/>
      <c r="AP356" s="17"/>
      <c r="AQ356" s="17"/>
      <c r="AS356" s="9"/>
      <c r="AT356" s="9"/>
      <c r="AU356" s="10"/>
      <c r="AV356" s="17"/>
      <c r="AW356" s="17"/>
      <c r="AX356" s="17"/>
      <c r="AY356" s="17"/>
      <c r="AZ356" s="17"/>
      <c r="BA356" s="17"/>
      <c r="BB356" s="17"/>
      <c r="BC356" s="17"/>
      <c r="BE356" s="17">
        <v>0.12004781420765027</v>
      </c>
      <c r="BF356" s="9">
        <v>56</v>
      </c>
      <c r="BG356" s="9">
        <v>58.036789286922982</v>
      </c>
      <c r="BH356" s="9">
        <v>57.643948233856079</v>
      </c>
      <c r="BI356" s="9">
        <v>8.8530178032379858</v>
      </c>
      <c r="BJ356" s="9">
        <f ca="1"/>
        <v>58.370331101838289</v>
      </c>
      <c r="BK356" s="9">
        <f ca="1"/>
        <v>57.772899498392277</v>
      </c>
      <c r="BL356" s="9">
        <v>51.511038662069154</v>
      </c>
      <c r="BM356" s="9">
        <f ca="1"/>
        <v>56.788954301550191</v>
      </c>
      <c r="BN356" s="9">
        <v>57.27071547142409</v>
      </c>
      <c r="BP356" s="9"/>
      <c r="BQ356" s="40"/>
      <c r="BR356" s="9"/>
      <c r="BS356" s="40"/>
      <c r="BU356" s="9"/>
      <c r="BV356" s="40"/>
      <c r="BW356" s="9"/>
      <c r="BX356" s="40"/>
      <c r="BZ356" s="9">
        <v>10.415384615384614</v>
      </c>
      <c r="CA356" s="9">
        <v>5.3076923076923075</v>
      </c>
      <c r="CB356" s="40">
        <v>11793.175613109155</v>
      </c>
      <c r="CC356" s="9">
        <f ca="1"/>
        <v>3.2965384615384608</v>
      </c>
      <c r="CD356" s="9">
        <f ca="1"/>
        <v>1.7642307692307693</v>
      </c>
      <c r="CE356" s="40">
        <f ca="1"/>
        <v>10744.509426898256</v>
      </c>
    </row>
    <row r="357" spans="1:83" x14ac:dyDescent="0.25">
      <c r="A357" s="6">
        <v>74.8</v>
      </c>
      <c r="B357" s="7" t="b">
        <v>1</v>
      </c>
      <c r="U357" s="9"/>
      <c r="V357" s="9"/>
      <c r="W357" s="10"/>
      <c r="X357" s="17"/>
      <c r="Y357" s="17"/>
      <c r="Z357" s="17"/>
      <c r="AA357" s="17"/>
      <c r="AB357" s="17"/>
      <c r="AC357" s="17"/>
      <c r="AD357" s="17"/>
      <c r="AE357" s="17"/>
      <c r="AG357" s="9"/>
      <c r="AH357" s="9"/>
      <c r="AI357" s="10"/>
      <c r="AJ357" s="17"/>
      <c r="AK357" s="17"/>
      <c r="AL357" s="17"/>
      <c r="AM357" s="17"/>
      <c r="AN357" s="17"/>
      <c r="AO357" s="17"/>
      <c r="AP357" s="17"/>
      <c r="AQ357" s="17"/>
      <c r="AS357" s="9"/>
      <c r="AT357" s="9"/>
      <c r="AU357" s="10"/>
      <c r="AV357" s="17"/>
      <c r="AW357" s="17"/>
      <c r="AX357" s="17"/>
      <c r="AY357" s="17"/>
      <c r="AZ357" s="17"/>
      <c r="BA357" s="17"/>
      <c r="BB357" s="17"/>
      <c r="BC357" s="17"/>
      <c r="BE357" s="17">
        <v>0.12038934426229508</v>
      </c>
      <c r="BF357" s="9">
        <v>56</v>
      </c>
      <c r="BG357" s="9">
        <v>58.053028598262706</v>
      </c>
      <c r="BH357" s="9">
        <v>57.658404619047239</v>
      </c>
      <c r="BI357" s="9">
        <v>8.8798908360653623</v>
      </c>
      <c r="BJ357" s="9">
        <f ca="1"/>
        <v>58.389820879418586</v>
      </c>
      <c r="BK357" s="9">
        <f ca="1"/>
        <v>57.787910691374158</v>
      </c>
      <c r="BL357" s="9">
        <v>51.532735529683833</v>
      </c>
      <c r="BM357" s="9">
        <f ca="1"/>
        <v>56.807297830430187</v>
      </c>
      <c r="BN357" s="9">
        <v>57.289224307539932</v>
      </c>
      <c r="BP357" s="9"/>
      <c r="BQ357" s="40"/>
      <c r="BR357" s="9"/>
      <c r="BS357" s="40"/>
      <c r="BU357" s="9"/>
      <c r="BV357" s="40"/>
      <c r="BW357" s="9"/>
      <c r="BX357" s="40"/>
      <c r="BZ357" s="9">
        <v>10.415384615384614</v>
      </c>
      <c r="CA357" s="9">
        <v>6.5846153846153852</v>
      </c>
      <c r="CB357" s="40">
        <v>11990.531605175147</v>
      </c>
      <c r="CC357" s="9">
        <f ca="1"/>
        <v>3.2965384615384608</v>
      </c>
      <c r="CD357" s="9">
        <f ca="1"/>
        <v>1.8280769230769232</v>
      </c>
      <c r="CE357" s="40">
        <f ca="1"/>
        <v>10721.739683854281</v>
      </c>
    </row>
    <row r="358" spans="1:83" x14ac:dyDescent="0.25">
      <c r="A358" s="6">
        <v>74.7</v>
      </c>
      <c r="B358" s="7" t="b">
        <v>1</v>
      </c>
      <c r="U358" s="9"/>
      <c r="V358" s="9"/>
      <c r="W358" s="10"/>
      <c r="X358" s="17"/>
      <c r="Y358" s="17"/>
      <c r="Z358" s="17"/>
      <c r="AA358" s="17"/>
      <c r="AB358" s="17"/>
      <c r="AC358" s="17"/>
      <c r="AD358" s="17"/>
      <c r="AE358" s="17"/>
      <c r="AG358" s="9"/>
      <c r="AH358" s="9"/>
      <c r="AI358" s="10"/>
      <c r="AJ358" s="17"/>
      <c r="AK358" s="17"/>
      <c r="AL358" s="17"/>
      <c r="AM358" s="17"/>
      <c r="AN358" s="17"/>
      <c r="AO358" s="17"/>
      <c r="AP358" s="17"/>
      <c r="AQ358" s="17"/>
      <c r="AS358" s="9"/>
      <c r="AT358" s="9"/>
      <c r="AU358" s="10"/>
      <c r="AV358" s="17"/>
      <c r="AW358" s="17"/>
      <c r="AX358" s="17"/>
      <c r="AY358" s="17"/>
      <c r="AZ358" s="17"/>
      <c r="BA358" s="17"/>
      <c r="BB358" s="17"/>
      <c r="BC358" s="17"/>
      <c r="BE358" s="17">
        <v>0.12073087431693989</v>
      </c>
      <c r="BF358" s="9">
        <v>56</v>
      </c>
      <c r="BG358" s="9">
        <v>58.069235492936208</v>
      </c>
      <c r="BH358" s="9">
        <v>57.672835761254738</v>
      </c>
      <c r="BI358" s="9">
        <v>8.9067743050222532</v>
      </c>
      <c r="BJ358" s="9">
        <f ca="1"/>
        <v>58.409265780995234</v>
      </c>
      <c r="BK358" s="9">
        <f ca="1"/>
        <v>57.802894550899566</v>
      </c>
      <c r="BL358" s="9">
        <v>51.554401643364656</v>
      </c>
      <c r="BM358" s="9">
        <f ca="1"/>
        <v>56.825609818887386</v>
      </c>
      <c r="BN358" s="9">
        <v>57.307700988717656</v>
      </c>
      <c r="BP358" s="9"/>
      <c r="BQ358" s="40"/>
      <c r="BR358" s="9"/>
      <c r="BS358" s="40"/>
      <c r="BU358" s="9"/>
      <c r="BV358" s="40"/>
      <c r="BW358" s="9"/>
      <c r="BX358" s="40"/>
      <c r="BZ358" s="9">
        <v>10.415384615384614</v>
      </c>
      <c r="CA358" s="9">
        <v>7.8615384615384603</v>
      </c>
      <c r="CB358" s="40">
        <v>12687.010320503374</v>
      </c>
      <c r="CC358" s="9">
        <f ca="1"/>
        <v>3.2965384615384608</v>
      </c>
      <c r="CD358" s="9">
        <f ca="1"/>
        <v>1.891923076923077</v>
      </c>
      <c r="CE358" s="40">
        <f ca="1"/>
        <v>10705.02560184824</v>
      </c>
    </row>
    <row r="359" spans="1:83" x14ac:dyDescent="0.25">
      <c r="A359" s="6">
        <v>74.5</v>
      </c>
      <c r="B359" s="7" t="b">
        <v>1</v>
      </c>
      <c r="U359" s="9"/>
      <c r="V359" s="9"/>
      <c r="W359" s="10"/>
      <c r="X359" s="17"/>
      <c r="Y359" s="17"/>
      <c r="Z359" s="17"/>
      <c r="AA359" s="17"/>
      <c r="AB359" s="17"/>
      <c r="AC359" s="17"/>
      <c r="AD359" s="17"/>
      <c r="AE359" s="17"/>
      <c r="AG359" s="9"/>
      <c r="AH359" s="9"/>
      <c r="AI359" s="10"/>
      <c r="AJ359" s="17"/>
      <c r="AK359" s="17"/>
      <c r="AL359" s="17"/>
      <c r="AM359" s="17"/>
      <c r="AN359" s="17"/>
      <c r="AO359" s="17"/>
      <c r="AP359" s="17"/>
      <c r="AQ359" s="17"/>
      <c r="AS359" s="9"/>
      <c r="AT359" s="9"/>
      <c r="AU359" s="10"/>
      <c r="AV359" s="17"/>
      <c r="AW359" s="17"/>
      <c r="AX359" s="17"/>
      <c r="AY359" s="17"/>
      <c r="AZ359" s="17"/>
      <c r="BA359" s="17"/>
      <c r="BB359" s="17"/>
      <c r="BC359" s="17"/>
      <c r="BE359" s="17">
        <v>0.1210724043715847</v>
      </c>
      <c r="BF359" s="9">
        <v>56</v>
      </c>
      <c r="BG359" s="9">
        <v>58.085410146850933</v>
      </c>
      <c r="BH359" s="9">
        <v>57.687241796403988</v>
      </c>
      <c r="BI359" s="9">
        <v>8.9336682182175498</v>
      </c>
      <c r="BJ359" s="9">
        <f ca="1"/>
        <v>58.428666050306717</v>
      </c>
      <c r="BK359" s="9">
        <f ca="1"/>
        <v>57.817851224052269</v>
      </c>
      <c r="BL359" s="9">
        <v>51.576037133517332</v>
      </c>
      <c r="BM359" s="9">
        <f ca="1"/>
        <v>56.84389042238805</v>
      </c>
      <c r="BN359" s="9">
        <v>57.326145673557789</v>
      </c>
      <c r="BP359" s="9"/>
      <c r="BQ359" s="40"/>
      <c r="BR359" s="9"/>
      <c r="BS359" s="40"/>
      <c r="BU359" s="9"/>
      <c r="BV359" s="40"/>
      <c r="BW359" s="9"/>
      <c r="BX359" s="40"/>
      <c r="BZ359" s="9">
        <v>10.415384615384614</v>
      </c>
      <c r="CA359" s="9">
        <v>9.1384615384615362</v>
      </c>
      <c r="CB359" s="40">
        <v>13765.570508484494</v>
      </c>
      <c r="CC359" s="9">
        <f ca="1"/>
        <v>3.2965384615384608</v>
      </c>
      <c r="CD359" s="9">
        <f ca="1"/>
        <v>1.9557692307692309</v>
      </c>
      <c r="CE359" s="40">
        <f ca="1"/>
        <v>10694.033379465953</v>
      </c>
    </row>
    <row r="360" spans="1:83" x14ac:dyDescent="0.25">
      <c r="A360" s="6">
        <v>74.099999999999994</v>
      </c>
      <c r="B360" s="7" t="b">
        <v>1</v>
      </c>
      <c r="U360" s="9"/>
      <c r="V360" s="9"/>
      <c r="W360" s="10"/>
      <c r="X360" s="17"/>
      <c r="Y360" s="17"/>
      <c r="Z360" s="17"/>
      <c r="AA360" s="17"/>
      <c r="AB360" s="17"/>
      <c r="AC360" s="17"/>
      <c r="AD360" s="17"/>
      <c r="AE360" s="17"/>
      <c r="AG360" s="9"/>
      <c r="AH360" s="9"/>
      <c r="AI360" s="10"/>
      <c r="AJ360" s="17"/>
      <c r="AK360" s="17"/>
      <c r="AL360" s="17"/>
      <c r="AM360" s="17"/>
      <c r="AN360" s="17"/>
      <c r="AO360" s="17"/>
      <c r="AP360" s="17"/>
      <c r="AQ360" s="17"/>
      <c r="AS360" s="9"/>
      <c r="AT360" s="9"/>
      <c r="AU360" s="10"/>
      <c r="AV360" s="17"/>
      <c r="AW360" s="17"/>
      <c r="AX360" s="17"/>
      <c r="AY360" s="17"/>
      <c r="AZ360" s="17"/>
      <c r="BA360" s="17"/>
      <c r="BB360" s="17"/>
      <c r="BC360" s="17"/>
      <c r="BE360" s="17">
        <v>0.12141393442622951</v>
      </c>
      <c r="BF360" s="9">
        <v>56</v>
      </c>
      <c r="BG360" s="9">
        <v>58.101552734494931</v>
      </c>
      <c r="BH360" s="9">
        <v>57.701622859344809</v>
      </c>
      <c r="BI360" s="9">
        <v>8.9605725837695722</v>
      </c>
      <c r="BJ360" s="9">
        <f ca="1"/>
        <v>58.448021929108378</v>
      </c>
      <c r="BK360" s="9">
        <f ca="1"/>
        <v>57.832780856746275</v>
      </c>
      <c r="BL360" s="9">
        <v>51.597642129628561</v>
      </c>
      <c r="BM360" s="9">
        <f ca="1"/>
        <v>56.862139795215626</v>
      </c>
      <c r="BN360" s="9">
        <v>57.344558519452534</v>
      </c>
      <c r="BP360" s="9"/>
      <c r="BQ360" s="40"/>
      <c r="BR360" s="9"/>
      <c r="BS360" s="40"/>
      <c r="BU360" s="9"/>
      <c r="BV360" s="40"/>
      <c r="BW360" s="9"/>
      <c r="BX360" s="40"/>
      <c r="BZ360" s="9">
        <v>10.415384615384614</v>
      </c>
      <c r="CA360" s="9">
        <v>10.415384615384614</v>
      </c>
      <c r="CB360" s="40">
        <v>15147.507261571211</v>
      </c>
      <c r="CC360" s="9">
        <f ca="1"/>
        <v>3.2965384615384608</v>
      </c>
      <c r="CD360" s="9">
        <f ca="1"/>
        <v>2.0196153846153848</v>
      </c>
      <c r="CE360" s="40">
        <f ca="1"/>
        <v>10688.457737657027</v>
      </c>
    </row>
    <row r="361" spans="1:83" x14ac:dyDescent="0.25">
      <c r="A361" s="6">
        <v>73.8</v>
      </c>
      <c r="B361" s="7" t="b">
        <v>1</v>
      </c>
      <c r="U361" s="9"/>
      <c r="V361" s="9"/>
      <c r="W361" s="10"/>
      <c r="X361" s="17"/>
      <c r="Y361" s="17"/>
      <c r="Z361" s="17"/>
      <c r="AA361" s="17"/>
      <c r="AB361" s="17"/>
      <c r="AC361" s="17"/>
      <c r="AD361" s="17"/>
      <c r="AE361" s="17"/>
      <c r="AG361" s="9"/>
      <c r="AH361" s="9"/>
      <c r="AI361" s="10"/>
      <c r="AJ361" s="17"/>
      <c r="AK361" s="17"/>
      <c r="AL361" s="17"/>
      <c r="AM361" s="17"/>
      <c r="AN361" s="17"/>
      <c r="AO361" s="17"/>
      <c r="AP361" s="17"/>
      <c r="AQ361" s="17"/>
      <c r="AS361" s="9"/>
      <c r="AT361" s="9"/>
      <c r="AU361" s="10"/>
      <c r="AV361" s="17"/>
      <c r="AW361" s="17"/>
      <c r="AX361" s="17"/>
      <c r="AY361" s="17"/>
      <c r="AZ361" s="17"/>
      <c r="BA361" s="17"/>
      <c r="BB361" s="17"/>
      <c r="BC361" s="17"/>
      <c r="BE361" s="17">
        <v>0.12175546448087432</v>
      </c>
      <c r="BF361" s="9">
        <v>56.1</v>
      </c>
      <c r="BG361" s="9">
        <v>58.117663428952461</v>
      </c>
      <c r="BH361" s="9">
        <v>57.715979083862933</v>
      </c>
      <c r="BI361" s="9">
        <v>8.9874874098061284</v>
      </c>
      <c r="BJ361" s="9">
        <f ca="1"/>
        <v>58.467333657194246</v>
      </c>
      <c r="BK361" s="9">
        <f ca="1"/>
        <v>57.847683593738445</v>
      </c>
      <c r="BL361" s="9">
        <v>51.619216760275073</v>
      </c>
      <c r="BM361" s="9">
        <f ca="1"/>
        <v>56.880358090482943</v>
      </c>
      <c r="BN361" s="9">
        <v>57.362939682598338</v>
      </c>
      <c r="BP361" s="9"/>
      <c r="BQ361" s="40"/>
      <c r="BR361" s="9"/>
      <c r="BS361" s="40"/>
      <c r="BU361" s="9"/>
      <c r="BV361" s="40"/>
      <c r="BW361" s="9"/>
      <c r="BX361" s="40"/>
      <c r="BZ361" s="9">
        <v>10.415384615384614</v>
      </c>
      <c r="CA361" s="9">
        <v>11.692307692307692</v>
      </c>
      <c r="CB361" s="40">
        <v>16776.931002591846</v>
      </c>
      <c r="CC361" s="9">
        <f ca="1"/>
        <v>3.2965384615384608</v>
      </c>
      <c r="CD361" s="9">
        <f ca="1"/>
        <v>2.0834615384615387</v>
      </c>
      <c r="CE361" s="40">
        <f ca="1"/>
        <v>10688.018630608984</v>
      </c>
    </row>
    <row r="362" spans="1:83" x14ac:dyDescent="0.25">
      <c r="A362" s="6">
        <v>73.599999999999994</v>
      </c>
      <c r="B362" s="7" t="b">
        <v>1</v>
      </c>
      <c r="U362" s="9"/>
      <c r="V362" s="9"/>
      <c r="W362" s="10"/>
      <c r="X362" s="17"/>
      <c r="Y362" s="17"/>
      <c r="Z362" s="17"/>
      <c r="AA362" s="17"/>
      <c r="AB362" s="17"/>
      <c r="AC362" s="17"/>
      <c r="AD362" s="17"/>
      <c r="AE362" s="17"/>
      <c r="AG362" s="9"/>
      <c r="AH362" s="9"/>
      <c r="AI362" s="10"/>
      <c r="AJ362" s="17"/>
      <c r="AK362" s="17"/>
      <c r="AL362" s="17"/>
      <c r="AM362" s="17"/>
      <c r="AN362" s="17"/>
      <c r="AO362" s="17"/>
      <c r="AP362" s="17"/>
      <c r="AQ362" s="17"/>
      <c r="AS362" s="9"/>
      <c r="AT362" s="9"/>
      <c r="AU362" s="10"/>
      <c r="AV362" s="17"/>
      <c r="AW362" s="17"/>
      <c r="AX362" s="17"/>
      <c r="AY362" s="17"/>
      <c r="AZ362" s="17"/>
      <c r="BA362" s="17"/>
      <c r="BB362" s="17"/>
      <c r="BC362" s="17"/>
      <c r="BE362" s="17">
        <v>0.12209699453551913</v>
      </c>
      <c r="BF362" s="9">
        <v>56.1</v>
      </c>
      <c r="BG362" s="9">
        <v>58.133742401919157</v>
      </c>
      <c r="BH362" s="9">
        <v>57.730310602691553</v>
      </c>
      <c r="BI362" s="9">
        <v>9.0144127044645206</v>
      </c>
      <c r="BJ362" s="9">
        <f ca="1"/>
        <v>58.486601472418315</v>
      </c>
      <c r="BK362" s="9">
        <f ca="1"/>
        <v>57.86255957864099</v>
      </c>
      <c r="BL362" s="9">
        <v>51.640761153132587</v>
      </c>
      <c r="BM362" s="9">
        <f ca="1"/>
        <v>56.89854546014449</v>
      </c>
      <c r="BN362" s="9">
        <v>57.381289318008385</v>
      </c>
      <c r="BP362" s="9"/>
      <c r="BQ362" s="40"/>
      <c r="BR362" s="9"/>
      <c r="BS362" s="40"/>
      <c r="BU362" s="9"/>
      <c r="BV362" s="40"/>
      <c r="BW362" s="9"/>
      <c r="BX362" s="40"/>
      <c r="BZ362" s="9">
        <v>10.415384615384614</v>
      </c>
      <c r="CA362" s="9">
        <v>12.969230769230769</v>
      </c>
      <c r="CB362" s="40">
        <v>18612.520743429694</v>
      </c>
      <c r="CC362" s="9">
        <f ca="1"/>
        <v>3.2965384615384608</v>
      </c>
      <c r="CD362" s="9">
        <f ca="1"/>
        <v>2.1473076923076926</v>
      </c>
      <c r="CE362" s="40">
        <f ca="1"/>
        <v>10692.458429467628</v>
      </c>
    </row>
    <row r="363" spans="1:83" x14ac:dyDescent="0.25">
      <c r="A363" s="6">
        <v>73.400000000000006</v>
      </c>
      <c r="B363" s="7" t="b">
        <v>1</v>
      </c>
      <c r="U363" s="9"/>
      <c r="V363" s="9"/>
      <c r="W363" s="10"/>
      <c r="X363" s="17"/>
      <c r="Y363" s="17"/>
      <c r="Z363" s="17"/>
      <c r="AA363" s="17"/>
      <c r="AB363" s="17"/>
      <c r="AC363" s="17"/>
      <c r="AD363" s="17"/>
      <c r="AE363" s="17"/>
      <c r="AG363" s="9"/>
      <c r="AH363" s="9"/>
      <c r="AI363" s="10"/>
      <c r="AJ363" s="17"/>
      <c r="AK363" s="17"/>
      <c r="AL363" s="17"/>
      <c r="AM363" s="17"/>
      <c r="AN363" s="17"/>
      <c r="AO363" s="17"/>
      <c r="AP363" s="17"/>
      <c r="AQ363" s="17"/>
      <c r="AS363" s="9"/>
      <c r="AT363" s="9"/>
      <c r="AU363" s="10"/>
      <c r="AV363" s="17"/>
      <c r="AW363" s="17"/>
      <c r="AX363" s="17"/>
      <c r="AY363" s="17"/>
      <c r="AZ363" s="17"/>
      <c r="BA363" s="17"/>
      <c r="BB363" s="17"/>
      <c r="BC363" s="17"/>
      <c r="BE363" s="17">
        <v>0.12243852459016394</v>
      </c>
      <c r="BF363" s="9">
        <v>56.1</v>
      </c>
      <c r="BG363" s="9">
        <v>58.149789823717157</v>
      </c>
      <c r="BH363" s="9">
        <v>57.744617547522573</v>
      </c>
      <c r="BI363" s="9">
        <v>9.0413484758915192</v>
      </c>
      <c r="BJ363" s="9">
        <f ca="1"/>
        <v>58.505825610715689</v>
      </c>
      <c r="BK363" s="9">
        <f ca="1"/>
        <v>57.877408953933788</v>
      </c>
      <c r="BL363" s="9">
        <v>51.662275434984586</v>
      </c>
      <c r="BM363" s="9">
        <f ca="1"/>
        <v>56.916702055008358</v>
      </c>
      <c r="BN363" s="9">
        <v>57.39960757952484</v>
      </c>
      <c r="BP363" s="9"/>
      <c r="BQ363" s="40"/>
      <c r="BR363" s="9"/>
      <c r="BS363" s="40"/>
      <c r="BU363" s="9"/>
      <c r="BV363" s="40"/>
      <c r="BW363" s="9"/>
      <c r="BX363" s="40"/>
      <c r="BZ363" s="9">
        <v>10.415384615384614</v>
      </c>
      <c r="CA363" s="9">
        <v>14.246153846153844</v>
      </c>
      <c r="CB363" s="40">
        <v>20622.75842688969</v>
      </c>
      <c r="CC363" s="9">
        <f ca="1"/>
        <v>3.2965384615384608</v>
      </c>
      <c r="CD363" s="9">
        <f ca="1"/>
        <v>2.211153846153846</v>
      </c>
      <c r="CE363" s="40">
        <f ca="1"/>
        <v>10701.539498316388</v>
      </c>
    </row>
    <row r="364" spans="1:83" x14ac:dyDescent="0.25">
      <c r="A364" s="6">
        <v>73.3</v>
      </c>
      <c r="B364" s="7" t="b">
        <v>1</v>
      </c>
      <c r="U364" s="9"/>
      <c r="V364" s="9"/>
      <c r="W364" s="10"/>
      <c r="X364" s="17"/>
      <c r="Y364" s="17"/>
      <c r="Z364" s="17"/>
      <c r="AA364" s="17"/>
      <c r="AB364" s="17"/>
      <c r="AC364" s="17"/>
      <c r="AD364" s="17"/>
      <c r="AE364" s="17"/>
      <c r="AG364" s="9"/>
      <c r="AH364" s="9"/>
      <c r="AI364" s="10"/>
      <c r="AJ364" s="17"/>
      <c r="AK364" s="17"/>
      <c r="AL364" s="17"/>
      <c r="AM364" s="17"/>
      <c r="AN364" s="17"/>
      <c r="AO364" s="17"/>
      <c r="AP364" s="17"/>
      <c r="AQ364" s="17"/>
      <c r="AS364" s="9"/>
      <c r="AT364" s="9"/>
      <c r="AU364" s="10"/>
      <c r="AV364" s="17"/>
      <c r="AW364" s="17"/>
      <c r="AX364" s="17"/>
      <c r="AY364" s="17"/>
      <c r="AZ364" s="17"/>
      <c r="BA364" s="17"/>
      <c r="BB364" s="17"/>
      <c r="BC364" s="17"/>
      <c r="BE364" s="17">
        <v>0.12278005464480875</v>
      </c>
      <c r="BF364" s="9">
        <v>56.2</v>
      </c>
      <c r="BG364" s="9">
        <v>58.165805863309963</v>
      </c>
      <c r="BH364" s="9">
        <v>57.758900049017768</v>
      </c>
      <c r="BI364" s="9">
        <v>9.0682947322434426</v>
      </c>
      <c r="BJ364" s="9">
        <f ca="1"/>
        <v>58.525006306123437</v>
      </c>
      <c r="BK364" s="9">
        <f ca="1"/>
        <v>57.892231860976494</v>
      </c>
      <c r="BL364" s="9">
        <v>51.683759731731058</v>
      </c>
      <c r="BM364" s="9">
        <f ca="1"/>
        <v>56.934828024748157</v>
      </c>
      <c r="BN364" s="9">
        <v>57.417894619830989</v>
      </c>
      <c r="BP364" s="9"/>
      <c r="BQ364" s="40"/>
      <c r="BR364" s="9"/>
      <c r="BS364" s="40"/>
      <c r="BU364" s="9"/>
      <c r="BV364" s="40"/>
      <c r="BW364" s="9"/>
      <c r="BX364" s="40"/>
      <c r="BZ364" s="9">
        <v>10.415384615384614</v>
      </c>
      <c r="CA364" s="9">
        <v>15.523076923076919</v>
      </c>
      <c r="CB364" s="40">
        <v>22782.995949622051</v>
      </c>
      <c r="CC364" s="9">
        <f ca="1"/>
        <v>3.2965384615384608</v>
      </c>
      <c r="CD364" s="9">
        <f ca="1"/>
        <v>2.2750000000000004</v>
      </c>
      <c r="CE364" s="40">
        <f ca="1"/>
        <v>10715.042097567781</v>
      </c>
    </row>
    <row r="365" spans="1:83" x14ac:dyDescent="0.25">
      <c r="A365" s="6">
        <v>73</v>
      </c>
      <c r="B365" s="7" t="b">
        <v>1</v>
      </c>
      <c r="U365" s="9"/>
      <c r="V365" s="9"/>
      <c r="W365" s="10"/>
      <c r="X365" s="17"/>
      <c r="Y365" s="17"/>
      <c r="Z365" s="17"/>
      <c r="AA365" s="17"/>
      <c r="AB365" s="17"/>
      <c r="AC365" s="17"/>
      <c r="AD365" s="17"/>
      <c r="AE365" s="17"/>
      <c r="AG365" s="9"/>
      <c r="AH365" s="9"/>
      <c r="AI365" s="10"/>
      <c r="AJ365" s="17"/>
      <c r="AK365" s="17"/>
      <c r="AL365" s="17"/>
      <c r="AM365" s="17"/>
      <c r="AN365" s="17"/>
      <c r="AO365" s="17"/>
      <c r="AP365" s="17"/>
      <c r="AQ365" s="17"/>
      <c r="AS365" s="9"/>
      <c r="AT365" s="9"/>
      <c r="AU365" s="10"/>
      <c r="AV365" s="17"/>
      <c r="AW365" s="17"/>
      <c r="AX365" s="17"/>
      <c r="AY365" s="17"/>
      <c r="AZ365" s="17"/>
      <c r="BA365" s="17"/>
      <c r="BB365" s="17"/>
      <c r="BC365" s="17"/>
      <c r="BE365" s="17">
        <v>0.12312158469945356</v>
      </c>
      <c r="BF365" s="9">
        <v>56.2</v>
      </c>
      <c r="BG365" s="9">
        <v>58.181790688317037</v>
      </c>
      <c r="BH365" s="9">
        <v>57.773158236819562</v>
      </c>
      <c r="BI365" s="9">
        <v>9.0952514816860983</v>
      </c>
      <c r="BJ365" s="9">
        <f ca="1"/>
        <v>58.544143790801023</v>
      </c>
      <c r="BK365" s="9">
        <f ca="1"/>
        <v>57.907028440020525</v>
      </c>
      <c r="BL365" s="9">
        <v>51.705214168397063</v>
      </c>
      <c r="BM365" s="9">
        <f ca="1"/>
        <v>56.952923517914627</v>
      </c>
      <c r="BN365" s="9">
        <v>57.436150590463178</v>
      </c>
      <c r="BP365" s="9"/>
      <c r="BQ365" s="40"/>
      <c r="BR365" s="9"/>
      <c r="BS365" s="40"/>
      <c r="BU365" s="9"/>
      <c r="BV365" s="40"/>
      <c r="BW365" s="9"/>
      <c r="BX365" s="40"/>
      <c r="BZ365" s="9">
        <v>10.415384615384614</v>
      </c>
      <c r="CA365" s="9">
        <v>16.799999999999997</v>
      </c>
      <c r="CB365" s="40">
        <v>25073.559174018577</v>
      </c>
      <c r="CC365" s="9">
        <f ca="1"/>
        <v>3.2965384615384608</v>
      </c>
      <c r="CD365" s="9">
        <f ca="1"/>
        <v>2.3388461538461538</v>
      </c>
      <c r="CE365" s="40">
        <f ca="1"/>
        <v>10732.762562220591</v>
      </c>
    </row>
    <row r="366" spans="1:83" x14ac:dyDescent="0.25">
      <c r="A366" s="6">
        <v>72.7</v>
      </c>
      <c r="B366" s="7" t="b">
        <v>1</v>
      </c>
      <c r="U366" s="9"/>
      <c r="V366" s="9"/>
      <c r="W366" s="10"/>
      <c r="X366" s="17"/>
      <c r="Y366" s="17"/>
      <c r="Z366" s="17"/>
      <c r="AA366" s="17"/>
      <c r="AB366" s="17"/>
      <c r="AC366" s="17"/>
      <c r="AD366" s="17"/>
      <c r="AE366" s="17"/>
      <c r="AG366" s="9"/>
      <c r="AH366" s="9"/>
      <c r="AI366" s="10"/>
      <c r="AJ366" s="17"/>
      <c r="AK366" s="17"/>
      <c r="AL366" s="17"/>
      <c r="AM366" s="17"/>
      <c r="AN366" s="17"/>
      <c r="AO366" s="17"/>
      <c r="AP366" s="17"/>
      <c r="AQ366" s="17"/>
      <c r="AS366" s="9"/>
      <c r="AT366" s="9"/>
      <c r="AU366" s="10"/>
      <c r="AV366" s="17"/>
      <c r="AW366" s="17"/>
      <c r="AX366" s="17"/>
      <c r="AY366" s="17"/>
      <c r="AZ366" s="17"/>
      <c r="BA366" s="17"/>
      <c r="BB366" s="17"/>
      <c r="BC366" s="17"/>
      <c r="BE366" s="17">
        <v>0.12346311475409837</v>
      </c>
      <c r="BF366" s="9">
        <v>56.2</v>
      </c>
      <c r="BG366" s="9">
        <v>58.197744465028343</v>
      </c>
      <c r="BH366" s="9">
        <v>57.787392239562323</v>
      </c>
      <c r="BI366" s="9">
        <v>9.1222187323948738</v>
      </c>
      <c r="BJ366" s="9">
        <f ca="1"/>
        <v>58.563238295050652</v>
      </c>
      <c r="BK366" s="9">
        <f ca="1"/>
        <v>57.921798830220908</v>
      </c>
      <c r="BL366" s="9">
        <v>51.72663886914124</v>
      </c>
      <c r="BM366" s="9">
        <f ca="1"/>
        <v>56.97098868194729</v>
      </c>
      <c r="BN366" s="9">
        <v>57.454375641822637</v>
      </c>
      <c r="BP366" s="9"/>
      <c r="BQ366" s="40"/>
      <c r="BR366" s="9"/>
      <c r="BS366" s="40"/>
      <c r="BU366" s="9"/>
      <c r="BV366" s="40"/>
      <c r="BW366" s="9"/>
      <c r="BX366" s="40"/>
      <c r="BZ366" s="9">
        <v>10.415384615384614</v>
      </c>
      <c r="CA366" s="9">
        <v>18.076923076923073</v>
      </c>
      <c r="CB366" s="40">
        <v>27478.472874325358</v>
      </c>
      <c r="CC366" s="9">
        <f ca="1"/>
        <v>3.2965384615384608</v>
      </c>
      <c r="CD366" s="9">
        <f ca="1"/>
        <v>2.4026923076923077</v>
      </c>
      <c r="CE366" s="40">
        <f ca="1"/>
        <v>10754.511712122916</v>
      </c>
    </row>
    <row r="367" spans="1:83" x14ac:dyDescent="0.25">
      <c r="A367" s="6">
        <v>72</v>
      </c>
      <c r="B367" s="7" t="b">
        <v>1</v>
      </c>
      <c r="U367" s="9"/>
      <c r="V367" s="9"/>
      <c r="W367" s="10"/>
      <c r="X367" s="17"/>
      <c r="Y367" s="17"/>
      <c r="Z367" s="17"/>
      <c r="AA367" s="17"/>
      <c r="AB367" s="17"/>
      <c r="AC367" s="17"/>
      <c r="AD367" s="17"/>
      <c r="AE367" s="17"/>
      <c r="AG367" s="9"/>
      <c r="AH367" s="9"/>
      <c r="AI367" s="10"/>
      <c r="AJ367" s="17"/>
      <c r="AK367" s="17"/>
      <c r="AL367" s="17"/>
      <c r="AM367" s="17"/>
      <c r="AN367" s="17"/>
      <c r="AO367" s="17"/>
      <c r="AP367" s="17"/>
      <c r="AQ367" s="17"/>
      <c r="AS367" s="9"/>
      <c r="AT367" s="9"/>
      <c r="AU367" s="10"/>
      <c r="AV367" s="17"/>
      <c r="AW367" s="17"/>
      <c r="AX367" s="17"/>
      <c r="AY367" s="17"/>
      <c r="AZ367" s="17"/>
      <c r="BA367" s="17"/>
      <c r="BB367" s="17"/>
      <c r="BC367" s="17"/>
      <c r="BE367" s="17">
        <v>0.12380464480874318</v>
      </c>
      <c r="BF367" s="9">
        <v>56.2</v>
      </c>
      <c r="BG367" s="9">
        <v>58.213667358418554</v>
      </c>
      <c r="BH367" s="9">
        <v>57.801602184882427</v>
      </c>
      <c r="BI367" s="9">
        <v>9.149196492554708</v>
      </c>
      <c r="BJ367" s="9">
        <f ca="1"/>
        <v>58.582290047337203</v>
      </c>
      <c r="BK367" s="9">
        <f ca="1"/>
        <v>57.936543169647877</v>
      </c>
      <c r="BL367" s="9">
        <v>51.748033957264191</v>
      </c>
      <c r="BM367" s="9">
        <f ca="1"/>
        <v>56.989023663185726</v>
      </c>
      <c r="BN367" s="9">
        <v>57.472569923187123</v>
      </c>
      <c r="BP367" s="9"/>
      <c r="BQ367" s="40"/>
      <c r="BR367" s="9"/>
      <c r="BS367" s="40"/>
      <c r="BU367" s="9"/>
      <c r="BV367" s="40"/>
      <c r="BW367" s="9"/>
      <c r="BX367" s="40"/>
      <c r="BZ367" s="9">
        <v>10.415384615384614</v>
      </c>
      <c r="CA367" s="9">
        <v>19.353846153846153</v>
      </c>
      <c r="CB367" s="40">
        <v>29984.574890311753</v>
      </c>
      <c r="CC367" s="9">
        <f ca="1"/>
        <v>3.2965384615384608</v>
      </c>
      <c r="CD367" s="9">
        <f ca="1"/>
        <v>2.4665384615384616</v>
      </c>
      <c r="CE367" s="40">
        <f ca="1"/>
        <v>10780.113459065251</v>
      </c>
    </row>
    <row r="368" spans="1:83" x14ac:dyDescent="0.25">
      <c r="A368" s="6">
        <v>71.8</v>
      </c>
      <c r="B368" s="7" t="b">
        <v>1</v>
      </c>
      <c r="U368" s="9"/>
      <c r="V368" s="9"/>
      <c r="W368" s="10"/>
      <c r="X368" s="17"/>
      <c r="Y368" s="17"/>
      <c r="Z368" s="17"/>
      <c r="AA368" s="17"/>
      <c r="AB368" s="17"/>
      <c r="AC368" s="17"/>
      <c r="AD368" s="17"/>
      <c r="AE368" s="17"/>
      <c r="AG368" s="9"/>
      <c r="AH368" s="9"/>
      <c r="AI368" s="10"/>
      <c r="AJ368" s="17"/>
      <c r="AK368" s="17"/>
      <c r="AL368" s="17"/>
      <c r="AM368" s="17"/>
      <c r="AN368" s="17"/>
      <c r="AO368" s="17"/>
      <c r="AP368" s="17"/>
      <c r="AQ368" s="17"/>
      <c r="AS368" s="9"/>
      <c r="AT368" s="9"/>
      <c r="AU368" s="10"/>
      <c r="AV368" s="17"/>
      <c r="AW368" s="17"/>
      <c r="AX368" s="17"/>
      <c r="AY368" s="17"/>
      <c r="AZ368" s="17"/>
      <c r="BA368" s="17"/>
      <c r="BB368" s="17"/>
      <c r="BC368" s="17"/>
      <c r="BE368" s="17">
        <v>0.12414617486338798</v>
      </c>
      <c r="BF368" s="9">
        <v>56.2</v>
      </c>
      <c r="BG368" s="9">
        <v>58.229559532161126</v>
      </c>
      <c r="BH368" s="9">
        <v>57.815788199429441</v>
      </c>
      <c r="BI368" s="9">
        <v>9.1761847703600843</v>
      </c>
      <c r="BJ368" s="9">
        <f ca="1"/>
        <v>58.601299274307912</v>
      </c>
      <c r="BK368" s="9">
        <f ca="1"/>
        <v>57.951261595298412</v>
      </c>
      <c r="BL368" s="9">
        <v>51.769399555216729</v>
      </c>
      <c r="BM368" s="9">
        <f ca="1"/>
        <v>57.007028606880951</v>
      </c>
      <c r="BN368" s="9">
        <v>57.490733582722413</v>
      </c>
      <c r="BP368" s="9"/>
      <c r="BQ368" s="40"/>
      <c r="BR368" s="9"/>
      <c r="BS368" s="40"/>
      <c r="BU368" s="9"/>
      <c r="BV368" s="40"/>
      <c r="BW368" s="9"/>
      <c r="BX368" s="40"/>
      <c r="BZ368" s="9">
        <v>10.415384615384614</v>
      </c>
      <c r="CA368" s="9">
        <v>20.630769230769229</v>
      </c>
      <c r="CB368" s="40">
        <v>32580.883638114803</v>
      </c>
      <c r="CC368" s="9">
        <f ca="1"/>
        <v>3.2965384615384608</v>
      </c>
      <c r="CD368" s="9">
        <f ca="1"/>
        <v>2.5303846153846159</v>
      </c>
      <c r="CE368" s="40">
        <f ca="1"/>
        <v>10809.403581665751</v>
      </c>
    </row>
    <row r="369" spans="1:83" x14ac:dyDescent="0.25">
      <c r="A369" s="6">
        <v>71.400000000000006</v>
      </c>
      <c r="B369" s="7" t="b">
        <v>1</v>
      </c>
      <c r="U369" s="9"/>
      <c r="V369" s="9"/>
      <c r="W369" s="10"/>
      <c r="X369" s="17"/>
      <c r="Y369" s="17"/>
      <c r="Z369" s="17"/>
      <c r="AA369" s="17"/>
      <c r="AB369" s="17"/>
      <c r="AC369" s="17"/>
      <c r="AD369" s="17"/>
      <c r="AE369" s="17"/>
      <c r="AG369" s="9"/>
      <c r="AH369" s="9"/>
      <c r="AI369" s="10"/>
      <c r="AJ369" s="17"/>
      <c r="AK369" s="17"/>
      <c r="AL369" s="17"/>
      <c r="AM369" s="17"/>
      <c r="AN369" s="17"/>
      <c r="AO369" s="17"/>
      <c r="AP369" s="17"/>
      <c r="AQ369" s="17"/>
      <c r="AS369" s="9"/>
      <c r="AT369" s="9"/>
      <c r="AU369" s="10"/>
      <c r="AV369" s="17"/>
      <c r="AW369" s="17"/>
      <c r="AX369" s="17"/>
      <c r="AY369" s="17"/>
      <c r="AZ369" s="17"/>
      <c r="BA369" s="17"/>
      <c r="BB369" s="17"/>
      <c r="BC369" s="17"/>
      <c r="BE369" s="17">
        <v>0.12448770491803279</v>
      </c>
      <c r="BF369" s="9">
        <v>56.3</v>
      </c>
      <c r="BG369" s="9">
        <v>58.245421148642244</v>
      </c>
      <c r="BH369" s="9">
        <v>57.829950408875995</v>
      </c>
      <c r="BI369" s="9">
        <v>9.2031835740151156</v>
      </c>
      <c r="BJ369" s="9">
        <f ca="1"/>
        <v>58.620266200811891</v>
      </c>
      <c r="BK369" s="9">
        <f ca="1"/>
        <v>57.965954243107575</v>
      </c>
      <c r="BL369" s="9">
        <v>51.790735784608103</v>
      </c>
      <c r="BM369" s="9">
        <f ca="1"/>
        <v>57.025003657206405</v>
      </c>
      <c r="BN369" s="9">
        <v>57.508866767493643</v>
      </c>
      <c r="BP369" s="9"/>
      <c r="BQ369" s="40"/>
      <c r="BR369" s="9"/>
      <c r="BS369" s="40"/>
      <c r="BU369" s="9"/>
      <c r="BV369" s="40"/>
      <c r="BW369" s="9"/>
      <c r="BX369" s="40"/>
      <c r="BZ369" s="9">
        <v>10.415384615384614</v>
      </c>
      <c r="CA369" s="9">
        <v>21.907692307692304</v>
      </c>
      <c r="CB369" s="40">
        <v>35258.135876402113</v>
      </c>
      <c r="CC369" s="9">
        <f ca="1"/>
        <v>3.2965384615384608</v>
      </c>
      <c r="CD369" s="9">
        <f ca="1"/>
        <v>2.5942307692307693</v>
      </c>
      <c r="CE369" s="40">
        <f ca="1"/>
        <v>10842.22864394438</v>
      </c>
    </row>
    <row r="370" spans="1:83" x14ac:dyDescent="0.25">
      <c r="A370" s="6">
        <v>71</v>
      </c>
      <c r="B370" s="7" t="b">
        <v>1</v>
      </c>
      <c r="U370" s="9"/>
      <c r="V370" s="9"/>
      <c r="W370" s="10"/>
      <c r="X370" s="17"/>
      <c r="Y370" s="17"/>
      <c r="Z370" s="17"/>
      <c r="AA370" s="17"/>
      <c r="AB370" s="17"/>
      <c r="AC370" s="17"/>
      <c r="AD370" s="17"/>
      <c r="AE370" s="17"/>
      <c r="AG370" s="9"/>
      <c r="AH370" s="9"/>
      <c r="AI370" s="10"/>
      <c r="AJ370" s="17"/>
      <c r="AK370" s="17"/>
      <c r="AL370" s="17"/>
      <c r="AM370" s="17"/>
      <c r="AN370" s="17"/>
      <c r="AO370" s="17"/>
      <c r="AP370" s="17"/>
      <c r="AQ370" s="17"/>
      <c r="AS370" s="9"/>
      <c r="AT370" s="9"/>
      <c r="AU370" s="10"/>
      <c r="AV370" s="17"/>
      <c r="AW370" s="17"/>
      <c r="AX370" s="17"/>
      <c r="AY370" s="17"/>
      <c r="AZ370" s="17"/>
      <c r="BA370" s="17"/>
      <c r="BB370" s="17"/>
      <c r="BC370" s="17"/>
      <c r="BE370" s="17">
        <v>0.1248292349726776</v>
      </c>
      <c r="BF370" s="9">
        <v>56.3</v>
      </c>
      <c r="BG370" s="9">
        <v>58.261252368974425</v>
      </c>
      <c r="BH370" s="9">
        <v>57.844088937928518</v>
      </c>
      <c r="BI370" s="9">
        <v>9.2301929117334787</v>
      </c>
      <c r="BJ370" s="9">
        <f ca="1"/>
        <v>58.639191049919262</v>
      </c>
      <c r="BK370" s="9">
        <f ca="1"/>
        <v>57.980621247959704</v>
      </c>
      <c r="BL370" s="9">
        <v>51.812042766214027</v>
      </c>
      <c r="BM370" s="9">
        <f ca="1"/>
        <v>57.042948957268962</v>
      </c>
      <c r="BN370" s="9">
        <v>57.526969623476532</v>
      </c>
      <c r="BP370" s="9"/>
      <c r="BQ370" s="40"/>
      <c r="BR370" s="9"/>
      <c r="BS370" s="40"/>
      <c r="BU370" s="9"/>
      <c r="BV370" s="40"/>
      <c r="BW370" s="9"/>
      <c r="BX370" s="40"/>
      <c r="BZ370" s="9">
        <v>10.415384615384614</v>
      </c>
      <c r="CA370" s="9">
        <v>23.184615384615384</v>
      </c>
      <c r="CB370" s="40">
        <v>38008.442035472326</v>
      </c>
      <c r="CC370" s="9">
        <f ca="1"/>
        <v>3.2965384615384608</v>
      </c>
      <c r="CD370" s="9">
        <f ca="1"/>
        <v>2.6580769230769237</v>
      </c>
      <c r="CE370" s="40">
        <f ca="1"/>
        <v>10878.445037474554</v>
      </c>
    </row>
    <row r="371" spans="1:83" x14ac:dyDescent="0.25">
      <c r="A371" s="6">
        <v>75</v>
      </c>
      <c r="B371" s="7" t="b">
        <v>1</v>
      </c>
      <c r="U371" s="9"/>
      <c r="V371" s="9"/>
      <c r="W371" s="10"/>
      <c r="X371" s="17"/>
      <c r="Y371" s="17"/>
      <c r="Z371" s="17"/>
      <c r="AA371" s="17"/>
      <c r="AB371" s="17"/>
      <c r="AC371" s="17"/>
      <c r="AD371" s="17"/>
      <c r="AE371" s="17"/>
      <c r="AG371" s="9"/>
      <c r="AH371" s="9"/>
      <c r="AI371" s="10"/>
      <c r="AJ371" s="17"/>
      <c r="AK371" s="17"/>
      <c r="AL371" s="17"/>
      <c r="AM371" s="17"/>
      <c r="AN371" s="17"/>
      <c r="AO371" s="17"/>
      <c r="AP371" s="17"/>
      <c r="AQ371" s="17"/>
      <c r="AS371" s="9"/>
      <c r="AT371" s="9"/>
      <c r="AU371" s="10"/>
      <c r="AV371" s="17"/>
      <c r="AW371" s="17"/>
      <c r="AX371" s="17"/>
      <c r="AY371" s="17"/>
      <c r="AZ371" s="17"/>
      <c r="BA371" s="17"/>
      <c r="BB371" s="17"/>
      <c r="BC371" s="17"/>
      <c r="BE371" s="17">
        <v>0.12517076502732241</v>
      </c>
      <c r="BF371" s="9">
        <v>56.3</v>
      </c>
      <c r="BG371" s="9">
        <v>58.27705335301011</v>
      </c>
      <c r="BH371" s="9">
        <v>57.858203910336904</v>
      </c>
      <c r="BI371" s="9">
        <v>9.2572127917384943</v>
      </c>
      <c r="BJ371" s="9">
        <f ca="1"/>
        <v>58.658074042940058</v>
      </c>
      <c r="BK371" s="9">
        <f ca="1"/>
        <v>57.995262743699477</v>
      </c>
      <c r="BL371" s="9">
        <v>51.83332061998469</v>
      </c>
      <c r="BM371" s="9">
        <f ca="1"/>
        <v>57.060864649119765</v>
      </c>
      <c r="BN371" s="9">
        <v>57.54504229556845</v>
      </c>
      <c r="BP371" s="9"/>
      <c r="BQ371" s="40"/>
      <c r="BR371" s="9"/>
      <c r="BS371" s="40"/>
      <c r="BU371" s="9"/>
      <c r="BV371" s="40"/>
      <c r="BW371" s="9"/>
      <c r="BX371" s="40"/>
      <c r="BZ371" s="9">
        <v>10.415384615384614</v>
      </c>
      <c r="CA371" s="9">
        <v>24.46153846153846</v>
      </c>
      <c r="CB371" s="40">
        <v>40825.024655748377</v>
      </c>
      <c r="CC371" s="9">
        <f ca="1"/>
        <v>3.2965384615384608</v>
      </c>
      <c r="CD371" s="9">
        <f ca="1"/>
        <v>2.7219230769230771</v>
      </c>
      <c r="CE371" s="40">
        <f ca="1"/>
        <v>10917.918130248501</v>
      </c>
    </row>
    <row r="372" spans="1:83" x14ac:dyDescent="0.25">
      <c r="A372" s="6">
        <v>77.7</v>
      </c>
      <c r="B372" s="7" t="b">
        <v>1</v>
      </c>
      <c r="U372" s="9"/>
      <c r="V372" s="9"/>
      <c r="W372" s="10"/>
      <c r="X372" s="17"/>
      <c r="Y372" s="17"/>
      <c r="Z372" s="17"/>
      <c r="AA372" s="17"/>
      <c r="AB372" s="17"/>
      <c r="AC372" s="17"/>
      <c r="AD372" s="17"/>
      <c r="AE372" s="17"/>
      <c r="AG372" s="9"/>
      <c r="AH372" s="9"/>
      <c r="AI372" s="10"/>
      <c r="AJ372" s="17"/>
      <c r="AK372" s="17"/>
      <c r="AL372" s="17"/>
      <c r="AM372" s="17"/>
      <c r="AN372" s="17"/>
      <c r="AO372" s="17"/>
      <c r="AP372" s="17"/>
      <c r="AQ372" s="17"/>
      <c r="AS372" s="9"/>
      <c r="AT372" s="9"/>
      <c r="AU372" s="10"/>
      <c r="AV372" s="17"/>
      <c r="AW372" s="17"/>
      <c r="AX372" s="17"/>
      <c r="AY372" s="17"/>
      <c r="AZ372" s="17"/>
      <c r="BA372" s="17"/>
      <c r="BB372" s="17"/>
      <c r="BC372" s="17"/>
      <c r="BE372" s="17">
        <v>0.12551229508196721</v>
      </c>
      <c r="BF372" s="9">
        <v>56.3</v>
      </c>
      <c r="BG372" s="9">
        <v>58.292824259354951</v>
      </c>
      <c r="BH372" s="9">
        <v>57.872295448904872</v>
      </c>
      <c r="BI372" s="9">
        <v>9.2842432222631057</v>
      </c>
      <c r="BJ372" s="9">
        <f ca="1"/>
        <v>58.676915399442962</v>
      </c>
      <c r="BK372" s="9">
        <f ca="1"/>
        <v>58.009878863142781</v>
      </c>
      <c r="BL372" s="9">
        <v>51.854569465052634</v>
      </c>
      <c r="BM372" s="9">
        <f ca="1"/>
        <v>57.078750873764854</v>
      </c>
      <c r="BN372" s="9">
        <v>57.563084927599292</v>
      </c>
      <c r="BP372" s="9"/>
      <c r="BQ372" s="40"/>
      <c r="BR372" s="9"/>
      <c r="BS372" s="40"/>
      <c r="BU372" s="9"/>
      <c r="BV372" s="40"/>
      <c r="BW372" s="9"/>
      <c r="BX372" s="40"/>
      <c r="BZ372" s="9">
        <v>10.415384615384614</v>
      </c>
      <c r="CA372" s="9">
        <v>25.738461538461539</v>
      </c>
      <c r="CB372" s="40">
        <v>43702.016799461562</v>
      </c>
      <c r="CC372" s="9">
        <f ca="1"/>
        <v>3.2965384615384608</v>
      </c>
      <c r="CD372" s="9">
        <f ca="1"/>
        <v>2.785769230769231</v>
      </c>
      <c r="CE372" s="40">
        <f ca="1"/>
        <v>10960.521508049782</v>
      </c>
    </row>
    <row r="373" spans="1:83" x14ac:dyDescent="0.25">
      <c r="A373" s="6">
        <v>77.599999999999994</v>
      </c>
      <c r="B373" s="7" t="b">
        <v>1</v>
      </c>
      <c r="U373" s="9"/>
      <c r="V373" s="9"/>
      <c r="W373" s="10"/>
      <c r="X373" s="17"/>
      <c r="Y373" s="17"/>
      <c r="Z373" s="17"/>
      <c r="AA373" s="17"/>
      <c r="AB373" s="17"/>
      <c r="AC373" s="17"/>
      <c r="AD373" s="17"/>
      <c r="AE373" s="17"/>
      <c r="AG373" s="9"/>
      <c r="AH373" s="9"/>
      <c r="AI373" s="10"/>
      <c r="AJ373" s="17"/>
      <c r="AK373" s="17"/>
      <c r="AL373" s="17"/>
      <c r="AM373" s="17"/>
      <c r="AN373" s="17"/>
      <c r="AO373" s="17"/>
      <c r="AP373" s="17"/>
      <c r="AQ373" s="17"/>
      <c r="AS373" s="9"/>
      <c r="AT373" s="9"/>
      <c r="AU373" s="10"/>
      <c r="AV373" s="17"/>
      <c r="AW373" s="17"/>
      <c r="AX373" s="17"/>
      <c r="AY373" s="17"/>
      <c r="AZ373" s="17"/>
      <c r="BA373" s="17"/>
      <c r="BB373" s="17"/>
      <c r="BC373" s="17"/>
      <c r="BE373" s="17">
        <v>0.12585382513661203</v>
      </c>
      <c r="BF373" s="9">
        <v>56.4</v>
      </c>
      <c r="BG373" s="9">
        <v>58.308565245380997</v>
      </c>
      <c r="BH373" s="9">
        <v>57.886363675499759</v>
      </c>
      <c r="BI373" s="9">
        <v>9.3112842115499195</v>
      </c>
      <c r="BJ373" s="9">
        <f ca="1"/>
        <v>58.695715337273704</v>
      </c>
      <c r="BK373" s="9">
        <f ca="1"/>
        <v>58.024469738087518</v>
      </c>
      <c r="BL373" s="9">
        <v>51.875789419740492</v>
      </c>
      <c r="BM373" s="9">
        <f ca="1"/>
        <v>57.096607771175769</v>
      </c>
      <c r="BN373" s="9">
        <v>57.581097662342273</v>
      </c>
      <c r="BP373" s="9"/>
      <c r="BQ373" s="40"/>
      <c r="BR373" s="9"/>
      <c r="BS373" s="40"/>
      <c r="BU373" s="9"/>
      <c r="BV373" s="40"/>
      <c r="BW373" s="9"/>
      <c r="BX373" s="40"/>
      <c r="BZ373" s="9">
        <v>10.415384615384614</v>
      </c>
      <c r="CA373" s="9">
        <v>27.015384615384612</v>
      </c>
      <c r="CB373" s="40">
        <v>46634.304532291717</v>
      </c>
      <c r="CC373" s="9">
        <f ca="1"/>
        <v>3.2965384615384608</v>
      </c>
      <c r="CD373" s="9">
        <f ca="1"/>
        <v>2.8496153846153849</v>
      </c>
      <c r="CE373" s="40">
        <f ca="1"/>
        <v>11006.136296311859</v>
      </c>
    </row>
    <row r="374" spans="1:83" x14ac:dyDescent="0.25">
      <c r="A374" s="6">
        <v>77.099999999999994</v>
      </c>
      <c r="B374" s="7" t="b">
        <v>1</v>
      </c>
      <c r="U374" s="9"/>
      <c r="V374" s="9"/>
      <c r="W374" s="10"/>
      <c r="X374" s="17"/>
      <c r="Y374" s="17"/>
      <c r="Z374" s="17"/>
      <c r="AA374" s="17"/>
      <c r="AB374" s="17"/>
      <c r="AC374" s="17"/>
      <c r="AD374" s="17"/>
      <c r="AE374" s="17"/>
      <c r="AG374" s="9"/>
      <c r="AH374" s="9"/>
      <c r="AI374" s="10"/>
      <c r="AJ374" s="17"/>
      <c r="AK374" s="17"/>
      <c r="AL374" s="17"/>
      <c r="AM374" s="17"/>
      <c r="AN374" s="17"/>
      <c r="AO374" s="17"/>
      <c r="AP374" s="17"/>
      <c r="AQ374" s="17"/>
      <c r="AS374" s="9"/>
      <c r="AT374" s="9"/>
      <c r="AU374" s="10"/>
      <c r="AV374" s="17"/>
      <c r="AW374" s="17"/>
      <c r="AX374" s="17"/>
      <c r="AY374" s="17"/>
      <c r="AZ374" s="17"/>
      <c r="BA374" s="17"/>
      <c r="BB374" s="17"/>
      <c r="BC374" s="17"/>
      <c r="BE374" s="17">
        <v>0.12619535519125682</v>
      </c>
      <c r="BF374" s="9">
        <v>56.4</v>
      </c>
      <c r="BG374" s="9">
        <v>58.32427646723967</v>
      </c>
      <c r="BH374" s="9">
        <v>57.90040871106212</v>
      </c>
      <c r="BI374" s="9">
        <v>9.3383357678511754</v>
      </c>
      <c r="BJ374" s="9">
        <f ca="1"/>
        <v>58.714474072573204</v>
      </c>
      <c r="BK374" s="9">
        <f ca="1"/>
        <v>58.039035499324157</v>
      </c>
      <c r="BL374" s="9">
        <v>51.896980601568735</v>
      </c>
      <c r="BM374" s="9">
        <f ca="1"/>
        <v>57.114435480299875</v>
      </c>
      <c r="BN374" s="9">
        <v>57.599080641524594</v>
      </c>
      <c r="BP374" s="9"/>
      <c r="BQ374" s="40"/>
      <c r="BR374" s="9"/>
      <c r="BS374" s="40"/>
      <c r="BU374" s="9"/>
      <c r="BV374" s="40"/>
      <c r="BW374" s="9"/>
      <c r="BX374" s="40"/>
      <c r="BZ374" s="9">
        <v>10.415384615384614</v>
      </c>
      <c r="CA374" s="9">
        <v>28.292307692307688</v>
      </c>
      <c r="CB374" s="40">
        <v>49617.402315652711</v>
      </c>
      <c r="CC374" s="9">
        <f ca="1"/>
        <v>3.2965384615384608</v>
      </c>
      <c r="CD374" s="9">
        <f ca="1"/>
        <v>2.9134615384615383</v>
      </c>
      <c r="CE374" s="40">
        <f ca="1"/>
        <v>11054.650552247527</v>
      </c>
    </row>
    <row r="375" spans="1:83" x14ac:dyDescent="0.25">
      <c r="A375" s="6">
        <v>78.3</v>
      </c>
      <c r="B375" s="7" t="b">
        <v>1</v>
      </c>
      <c r="U375" s="9"/>
      <c r="V375" s="9"/>
      <c r="W375" s="10"/>
      <c r="X375" s="17"/>
      <c r="Y375" s="17"/>
      <c r="Z375" s="17"/>
      <c r="AA375" s="17"/>
      <c r="AB375" s="17"/>
      <c r="AC375" s="17"/>
      <c r="AD375" s="17"/>
      <c r="AE375" s="17"/>
      <c r="AG375" s="9"/>
      <c r="AH375" s="9"/>
      <c r="AI375" s="10"/>
      <c r="AJ375" s="17"/>
      <c r="AK375" s="17"/>
      <c r="AL375" s="17"/>
      <c r="AM375" s="17"/>
      <c r="AN375" s="17"/>
      <c r="AO375" s="17"/>
      <c r="AP375" s="17"/>
      <c r="AQ375" s="17"/>
      <c r="AS375" s="9"/>
      <c r="AT375" s="9"/>
      <c r="AU375" s="10"/>
      <c r="AV375" s="17"/>
      <c r="AW375" s="17"/>
      <c r="AX375" s="17"/>
      <c r="AY375" s="17"/>
      <c r="AZ375" s="17"/>
      <c r="BA375" s="17"/>
      <c r="BB375" s="17"/>
      <c r="BC375" s="17"/>
      <c r="BE375" s="17">
        <v>0.12653688524590165</v>
      </c>
      <c r="BF375" s="9">
        <v>56.4</v>
      </c>
      <c r="BG375" s="9">
        <v>58.33995807987457</v>
      </c>
      <c r="BH375" s="9">
        <v>57.914430675615442</v>
      </c>
      <c r="BI375" s="9">
        <v>9.3653978994288209</v>
      </c>
      <c r="BJ375" s="9">
        <f ca="1"/>
        <v>58.733191819795586</v>
      </c>
      <c r="BK375" s="9">
        <f ca="1"/>
        <v>58.053576276646275</v>
      </c>
      <c r="BL375" s="9">
        <v>51.918143127263221</v>
      </c>
      <c r="BM375" s="9">
        <f ca="1"/>
        <v>57.132234139070718</v>
      </c>
      <c r="BN375" s="9">
        <v>57.617034005837915</v>
      </c>
      <c r="BP375" s="9"/>
      <c r="BQ375" s="40"/>
      <c r="BR375" s="9"/>
      <c r="BS375" s="40"/>
      <c r="BU375" s="9"/>
      <c r="BV375" s="40"/>
      <c r="BW375" s="9"/>
      <c r="BX375" s="40"/>
      <c r="BZ375" s="9">
        <v>10.415384615384614</v>
      </c>
      <c r="CA375" s="9">
        <v>29.569230769230764</v>
      </c>
      <c r="CB375" s="40">
        <v>52647.353333977953</v>
      </c>
      <c r="CC375" s="9">
        <f ca="1"/>
        <v>3.2965384615384608</v>
      </c>
      <c r="CD375" s="9">
        <f ca="1"/>
        <v>2.9773076923076927</v>
      </c>
      <c r="CE375" s="40">
        <f ca="1"/>
        <v>11105.958718534088</v>
      </c>
    </row>
    <row r="376" spans="1:83" x14ac:dyDescent="0.25">
      <c r="A376" s="6">
        <v>77.400000000000006</v>
      </c>
      <c r="B376" s="7" t="b">
        <v>1</v>
      </c>
      <c r="U376" s="9"/>
      <c r="V376" s="9"/>
      <c r="W376" s="10"/>
      <c r="X376" s="17"/>
      <c r="Y376" s="17"/>
      <c r="Z376" s="17"/>
      <c r="AA376" s="17"/>
      <c r="AB376" s="17"/>
      <c r="AC376" s="17"/>
      <c r="AD376" s="17"/>
      <c r="AE376" s="17"/>
      <c r="AG376" s="9"/>
      <c r="AH376" s="9"/>
      <c r="AI376" s="10"/>
      <c r="AJ376" s="17"/>
      <c r="AK376" s="17"/>
      <c r="AL376" s="17"/>
      <c r="AM376" s="17"/>
      <c r="AN376" s="17"/>
      <c r="AO376" s="17"/>
      <c r="AP376" s="17"/>
      <c r="AQ376" s="17"/>
      <c r="AS376" s="9"/>
      <c r="AT376" s="9"/>
      <c r="AU376" s="10"/>
      <c r="AV376" s="17"/>
      <c r="AW376" s="17"/>
      <c r="AX376" s="17"/>
      <c r="AY376" s="17"/>
      <c r="AZ376" s="17"/>
      <c r="BA376" s="17"/>
      <c r="BB376" s="17"/>
      <c r="BC376" s="17"/>
      <c r="BE376" s="17">
        <v>0.12687841530054644</v>
      </c>
      <c r="BF376" s="9">
        <v>56.5</v>
      </c>
      <c r="BG376" s="9">
        <v>58.355610237034107</v>
      </c>
      <c r="BH376" s="9">
        <v>57.928429688275713</v>
      </c>
      <c r="BI376" s="9">
        <v>9.3924706145544707</v>
      </c>
      <c r="BJ376" s="9">
        <f ca="1"/>
        <v>58.751868791725812</v>
      </c>
      <c r="BK376" s="9">
        <f ca="1"/>
        <v>58.068092198860889</v>
      </c>
      <c r="BL376" s="9">
        <v>51.939277112762724</v>
      </c>
      <c r="BM376" s="9">
        <f ca="1"/>
        <v>57.150003884418155</v>
      </c>
      <c r="BN376" s="9">
        <v>57.63495789494872</v>
      </c>
      <c r="BP376" s="9"/>
      <c r="BQ376" s="40"/>
      <c r="BR376" s="9"/>
      <c r="BS376" s="40"/>
      <c r="BU376" s="9"/>
      <c r="BV376" s="40"/>
      <c r="BW376" s="9"/>
      <c r="BX376" s="40"/>
      <c r="BZ376" s="9">
        <v>10.415384615384614</v>
      </c>
      <c r="CA376" s="9">
        <v>30.84615384615384</v>
      </c>
      <c r="CB376" s="40">
        <v>55720.648962016654</v>
      </c>
      <c r="CC376" s="9">
        <f ca="1"/>
        <v>3.2965384615384608</v>
      </c>
      <c r="CD376" s="9">
        <f ca="1"/>
        <v>3.0411538461538461</v>
      </c>
      <c r="CE376" s="40">
        <f ca="1"/>
        <v>11159.961131090411</v>
      </c>
    </row>
    <row r="377" spans="1:83" x14ac:dyDescent="0.25">
      <c r="A377" s="6">
        <v>76.900000000000006</v>
      </c>
      <c r="B377" s="7" t="b">
        <v>1</v>
      </c>
      <c r="U377" s="9"/>
      <c r="V377" s="9"/>
      <c r="W377" s="10"/>
      <c r="X377" s="17"/>
      <c r="Y377" s="17"/>
      <c r="Z377" s="17"/>
      <c r="AA377" s="17"/>
      <c r="AB377" s="17"/>
      <c r="AC377" s="17"/>
      <c r="AD377" s="17"/>
      <c r="AE377" s="17"/>
      <c r="AG377" s="9"/>
      <c r="AH377" s="9"/>
      <c r="AI377" s="10"/>
      <c r="AJ377" s="17"/>
      <c r="AK377" s="17"/>
      <c r="AL377" s="17"/>
      <c r="AM377" s="17"/>
      <c r="AN377" s="17"/>
      <c r="AO377" s="17"/>
      <c r="AP377" s="17"/>
      <c r="AQ377" s="17"/>
      <c r="AS377" s="9"/>
      <c r="AT377" s="9"/>
      <c r="AU377" s="10"/>
      <c r="AV377" s="17"/>
      <c r="AW377" s="17"/>
      <c r="AX377" s="17"/>
      <c r="AY377" s="17"/>
      <c r="AZ377" s="17"/>
      <c r="BA377" s="17"/>
      <c r="BB377" s="17"/>
      <c r="BC377" s="17"/>
      <c r="BE377" s="17">
        <v>0.12721994535519127</v>
      </c>
      <c r="BF377" s="9">
        <v>56.5</v>
      </c>
      <c r="BG377" s="9">
        <v>58.371233091284033</v>
      </c>
      <c r="BH377" s="9">
        <v>57.942405867260604</v>
      </c>
      <c r="BI377" s="9">
        <v>9.4195539215094719</v>
      </c>
      <c r="BJ377" s="9">
        <f ca="1"/>
        <v>58.770505199497237</v>
      </c>
      <c r="BK377" s="9">
        <f ca="1"/>
        <v>58.082583393798593</v>
      </c>
      <c r="BL377" s="9">
        <v>51.960382673226327</v>
      </c>
      <c r="BM377" s="9">
        <f ca="1"/>
        <v>57.167744852278304</v>
      </c>
      <c r="BN377" s="9">
        <v>57.652852447508579</v>
      </c>
      <c r="BP377" s="9"/>
      <c r="BQ377" s="40"/>
      <c r="BR377" s="9"/>
      <c r="BS377" s="40"/>
      <c r="BU377" s="9"/>
      <c r="BV377" s="40"/>
      <c r="BW377" s="9"/>
      <c r="BX377" s="40"/>
      <c r="BZ377" s="9">
        <v>10.415384615384614</v>
      </c>
      <c r="CA377" s="9">
        <v>32.123076923076923</v>
      </c>
      <c r="CB377" s="40">
        <v>58834.163098561941</v>
      </c>
      <c r="CC377" s="9">
        <f ca="1"/>
        <v>3.2965384615384608</v>
      </c>
      <c r="CD377" s="9">
        <f ca="1"/>
        <v>3.1050000000000004</v>
      </c>
      <c r="CE377" s="40">
        <f ca="1"/>
        <v>11216.563574530179</v>
      </c>
    </row>
    <row r="378" spans="1:83" x14ac:dyDescent="0.25">
      <c r="A378" s="6">
        <v>76.8</v>
      </c>
      <c r="B378" s="7" t="b">
        <v>1</v>
      </c>
      <c r="U378" s="9"/>
      <c r="V378" s="9"/>
      <c r="W378" s="10"/>
      <c r="X378" s="17"/>
      <c r="Y378" s="17"/>
      <c r="Z378" s="17"/>
      <c r="AA378" s="17"/>
      <c r="AB378" s="17"/>
      <c r="AC378" s="17"/>
      <c r="AD378" s="17"/>
      <c r="AE378" s="17"/>
      <c r="AG378" s="9"/>
      <c r="AH378" s="9"/>
      <c r="AI378" s="10"/>
      <c r="AJ378" s="17"/>
      <c r="AK378" s="17"/>
      <c r="AL378" s="17"/>
      <c r="AM378" s="17"/>
      <c r="AN378" s="17"/>
      <c r="AO378" s="17"/>
      <c r="AP378" s="17"/>
      <c r="AQ378" s="17"/>
      <c r="AS378" s="9"/>
      <c r="AT378" s="9"/>
      <c r="AU378" s="10"/>
      <c r="AV378" s="17"/>
      <c r="AW378" s="17"/>
      <c r="AX378" s="17"/>
      <c r="AY378" s="17"/>
      <c r="AZ378" s="17"/>
      <c r="BA378" s="17"/>
      <c r="BB378" s="17"/>
      <c r="BC378" s="17"/>
      <c r="BE378" s="17">
        <v>0.12756147540983606</v>
      </c>
      <c r="BF378" s="9">
        <v>56.5</v>
      </c>
      <c r="BG378" s="9">
        <v>58.386826794019683</v>
      </c>
      <c r="BH378" s="9">
        <v>57.956359329898795</v>
      </c>
      <c r="BI378" s="9">
        <v>9.4466478285848883</v>
      </c>
      <c r="BJ378" s="9">
        <f ca="1"/>
        <v>58.789101252608745</v>
      </c>
      <c r="BK378" s="9">
        <f ca="1"/>
        <v>58.097049988323725</v>
      </c>
      <c r="BL378" s="9">
        <v>51.981459923040745</v>
      </c>
      <c r="BM378" s="9">
        <f ca="1"/>
        <v>57.185457177603496</v>
      </c>
      <c r="BN378" s="9">
        <v>57.670717801164244</v>
      </c>
      <c r="BP378" s="9"/>
      <c r="BQ378" s="40"/>
      <c r="BR378" s="9"/>
      <c r="BS378" s="40"/>
      <c r="BU378" s="9"/>
      <c r="BV378" s="40"/>
      <c r="BW378" s="9"/>
      <c r="BX378" s="40"/>
      <c r="BZ378" s="9">
        <v>10.415384615384614</v>
      </c>
      <c r="CA378" s="9">
        <v>33.4</v>
      </c>
      <c r="CB378" s="40">
        <v>61985.098172184516</v>
      </c>
      <c r="CC378" s="9">
        <f ca="1"/>
        <v>3.2965384615384608</v>
      </c>
      <c r="CD378" s="9">
        <f ca="1"/>
        <v>3.1688461538461539</v>
      </c>
      <c r="CE378" s="40">
        <f ca="1"/>
        <v>11275.67687975733</v>
      </c>
    </row>
    <row r="379" spans="1:83" x14ac:dyDescent="0.25">
      <c r="A379" s="6">
        <v>77.2</v>
      </c>
      <c r="B379" s="7" t="b">
        <v>1</v>
      </c>
      <c r="U379" s="9"/>
      <c r="V379" s="9"/>
      <c r="W379" s="10"/>
      <c r="X379" s="17"/>
      <c r="Y379" s="17"/>
      <c r="Z379" s="17"/>
      <c r="AA379" s="17"/>
      <c r="AB379" s="17"/>
      <c r="AC379" s="17"/>
      <c r="AD379" s="17"/>
      <c r="AE379" s="17"/>
      <c r="AG379" s="9"/>
      <c r="AH379" s="9"/>
      <c r="AI379" s="10"/>
      <c r="AJ379" s="17"/>
      <c r="AK379" s="17"/>
      <c r="AL379" s="17"/>
      <c r="AM379" s="17"/>
      <c r="AN379" s="17"/>
      <c r="AO379" s="17"/>
      <c r="AP379" s="17"/>
      <c r="AQ379" s="17"/>
      <c r="AS379" s="9"/>
      <c r="AT379" s="9"/>
      <c r="AU379" s="10"/>
      <c r="AV379" s="17"/>
      <c r="AW379" s="17"/>
      <c r="AX379" s="17"/>
      <c r="AY379" s="17"/>
      <c r="AZ379" s="17"/>
      <c r="BA379" s="17"/>
      <c r="BB379" s="17"/>
      <c r="BC379" s="17"/>
      <c r="BE379" s="17">
        <v>0.12790300546448088</v>
      </c>
      <c r="BF379" s="9">
        <v>56.5</v>
      </c>
      <c r="BG379" s="9">
        <v>58.402391495478163</v>
      </c>
      <c r="BH379" s="9">
        <v>57.970290192639162</v>
      </c>
      <c r="BI379" s="9">
        <v>9.4737523440815075</v>
      </c>
      <c r="BJ379" s="9">
        <f ca="1"/>
        <v>58.807657158941879</v>
      </c>
      <c r="BK379" s="9">
        <f ca="1"/>
        <v>58.111492108344251</v>
      </c>
      <c r="BL379" s="9">
        <v>52.002508975827581</v>
      </c>
      <c r="BM379" s="9">
        <f ca="1"/>
        <v>57.203140994372049</v>
      </c>
      <c r="BN379" s="9">
        <v>57.688554092567642</v>
      </c>
      <c r="BP379" s="9"/>
      <c r="BQ379" s="40"/>
      <c r="BR379" s="9"/>
      <c r="BS379" s="40"/>
      <c r="BU379" s="9"/>
      <c r="BV379" s="40"/>
      <c r="BW379" s="9"/>
      <c r="BX379" s="40"/>
      <c r="BZ379" s="9">
        <v>10.415384615384614</v>
      </c>
      <c r="CA379" s="9">
        <v>34.676923076923075</v>
      </c>
      <c r="CB379" s="40">
        <v>65170.940401675645</v>
      </c>
      <c r="CC379" s="9">
        <f ca="1"/>
        <v>3.2965384615384608</v>
      </c>
      <c r="CD379" s="9">
        <f ca="1"/>
        <v>3.2326923076923082</v>
      </c>
      <c r="CE379" s="40">
        <f ca="1"/>
        <v>11337.216558914721</v>
      </c>
    </row>
    <row r="380" spans="1:83" x14ac:dyDescent="0.25">
      <c r="A380" s="6">
        <v>76</v>
      </c>
      <c r="B380" s="7" t="b">
        <v>1</v>
      </c>
      <c r="U380" s="9"/>
      <c r="V380" s="9"/>
      <c r="W380" s="10"/>
      <c r="X380" s="17"/>
      <c r="Y380" s="17"/>
      <c r="Z380" s="17"/>
      <c r="AA380" s="17"/>
      <c r="AB380" s="17"/>
      <c r="AC380" s="17"/>
      <c r="AD380" s="17"/>
      <c r="AE380" s="17"/>
      <c r="AG380" s="9"/>
      <c r="AH380" s="9"/>
      <c r="AI380" s="10"/>
      <c r="AJ380" s="17"/>
      <c r="AK380" s="17"/>
      <c r="AL380" s="17"/>
      <c r="AM380" s="17"/>
      <c r="AN380" s="17"/>
      <c r="AO380" s="17"/>
      <c r="AP380" s="17"/>
      <c r="AQ380" s="17"/>
      <c r="AS380" s="9"/>
      <c r="AT380" s="9"/>
      <c r="AU380" s="10"/>
      <c r="AV380" s="17"/>
      <c r="AW380" s="17"/>
      <c r="AX380" s="17"/>
      <c r="AY380" s="17"/>
      <c r="AZ380" s="17"/>
      <c r="BA380" s="17"/>
      <c r="BB380" s="17"/>
      <c r="BC380" s="17"/>
      <c r="BE380" s="17">
        <v>0.12824453551912568</v>
      </c>
      <c r="BF380" s="9">
        <v>56.5</v>
      </c>
      <c r="BG380" s="9">
        <v>58.417927344750368</v>
      </c>
      <c r="BH380" s="9">
        <v>57.984198571059693</v>
      </c>
      <c r="BI380" s="9">
        <v>9.5008674763098959</v>
      </c>
      <c r="BJ380" s="9">
        <f ca="1"/>
        <v>58.82617312477754</v>
      </c>
      <c r="BK380" s="9">
        <f ca="1"/>
        <v>58.125909878821595</v>
      </c>
      <c r="BL380" s="9">
        <v>52.023529944450416</v>
      </c>
      <c r="BM380" s="9">
        <f ca="1"/>
        <v>57.220796435597848</v>
      </c>
      <c r="BN380" s="9">
        <v>57.706361457385697</v>
      </c>
      <c r="BP380" s="9"/>
      <c r="BQ380" s="40"/>
      <c r="BR380" s="9"/>
      <c r="BS380" s="40"/>
      <c r="BU380" s="9"/>
      <c r="BV380" s="40"/>
      <c r="BW380" s="9"/>
      <c r="BX380" s="40"/>
      <c r="BZ380" s="9">
        <v>10.415384615384614</v>
      </c>
      <c r="CA380" s="9">
        <v>35.95384615384615</v>
      </c>
      <c r="CB380" s="40">
        <v>68389.422461253736</v>
      </c>
      <c r="CC380" s="9">
        <f ca="1"/>
        <v>3.2965384615384608</v>
      </c>
      <c r="CD380" s="9">
        <f ca="1"/>
        <v>3.2965384615384616</v>
      </c>
      <c r="CE380" s="40">
        <f ca="1"/>
        <v>11401.102473527919</v>
      </c>
    </row>
    <row r="381" spans="1:83" x14ac:dyDescent="0.25">
      <c r="A381" s="6">
        <v>76.3</v>
      </c>
      <c r="B381" s="7" t="b">
        <v>1</v>
      </c>
      <c r="U381" s="9"/>
      <c r="V381" s="9"/>
      <c r="W381" s="10"/>
      <c r="X381" s="17"/>
      <c r="Y381" s="17"/>
      <c r="Z381" s="17"/>
      <c r="AA381" s="17"/>
      <c r="AB381" s="17"/>
      <c r="AC381" s="17"/>
      <c r="AD381" s="17"/>
      <c r="AE381" s="17"/>
      <c r="AG381" s="9"/>
      <c r="AH381" s="9"/>
      <c r="AI381" s="10"/>
      <c r="AJ381" s="17"/>
      <c r="AK381" s="17"/>
      <c r="AL381" s="17"/>
      <c r="AM381" s="17"/>
      <c r="AN381" s="17"/>
      <c r="AO381" s="17"/>
      <c r="AP381" s="17"/>
      <c r="AQ381" s="17"/>
      <c r="AS381" s="9"/>
      <c r="AT381" s="9"/>
      <c r="AU381" s="10"/>
      <c r="AV381" s="17"/>
      <c r="AW381" s="17"/>
      <c r="AX381" s="17"/>
      <c r="AY381" s="17"/>
      <c r="AZ381" s="17"/>
      <c r="BA381" s="17"/>
      <c r="BB381" s="17"/>
      <c r="BC381" s="17"/>
      <c r="BE381" s="17">
        <v>0.1285860655737705</v>
      </c>
      <c r="BF381" s="9">
        <v>56.6</v>
      </c>
      <c r="BG381" s="9">
        <v>58.433434489792774</v>
      </c>
      <c r="BH381" s="9">
        <v>57.998084579876377</v>
      </c>
      <c r="BI381" s="9">
        <v>9.5279932335903617</v>
      </c>
      <c r="BJ381" s="9">
        <f ca="1"/>
        <v>58.844649354812631</v>
      </c>
      <c r="BK381" s="9">
        <f ca="1"/>
        <v>58.140303423780331</v>
      </c>
      <c r="BL381" s="9">
        <v>52.044522941021953</v>
      </c>
      <c r="BM381" s="9">
        <f ca="1"/>
        <v>57.238423633339934</v>
      </c>
      <c r="BN381" s="9">
        <v>57.724140030310096</v>
      </c>
      <c r="BP381" s="9"/>
      <c r="BQ381" s="40"/>
      <c r="BR381" s="9"/>
      <c r="BS381" s="40"/>
      <c r="BU381" s="9"/>
      <c r="BV381" s="40"/>
      <c r="BW381" s="9"/>
      <c r="BX381" s="40"/>
      <c r="BZ381" s="9">
        <v>10.415384615384614</v>
      </c>
      <c r="CA381" s="9">
        <v>37.230769230769226</v>
      </c>
      <c r="CB381" s="40">
        <v>71638.492120028692</v>
      </c>
      <c r="CC381" s="9">
        <f ca="1"/>
        <v>3.2965384615384608</v>
      </c>
      <c r="CD381" s="9">
        <f ca="1"/>
        <v>3.360384615384616</v>
      </c>
      <c r="CE381" s="40">
        <f ca="1"/>
        <v>11467.258532223459</v>
      </c>
    </row>
    <row r="382" spans="1:83" x14ac:dyDescent="0.25">
      <c r="A382" s="6">
        <v>76.2</v>
      </c>
      <c r="B382" s="7" t="b">
        <v>1</v>
      </c>
      <c r="U382" s="9"/>
      <c r="V382" s="9"/>
      <c r="W382" s="10"/>
      <c r="X382" s="17"/>
      <c r="Y382" s="17"/>
      <c r="Z382" s="17"/>
      <c r="AA382" s="17"/>
      <c r="AB382" s="17"/>
      <c r="AC382" s="17"/>
      <c r="AD382" s="17"/>
      <c r="AE382" s="17"/>
      <c r="AG382" s="9"/>
      <c r="AH382" s="9"/>
      <c r="AI382" s="10"/>
      <c r="AJ382" s="17"/>
      <c r="AK382" s="17"/>
      <c r="AL382" s="17"/>
      <c r="AM382" s="17"/>
      <c r="AN382" s="17"/>
      <c r="AO382" s="17"/>
      <c r="AP382" s="17"/>
      <c r="AQ382" s="17"/>
      <c r="AS382" s="9"/>
      <c r="AT382" s="9"/>
      <c r="AU382" s="10"/>
      <c r="AV382" s="17"/>
      <c r="AW382" s="17"/>
      <c r="AX382" s="17"/>
      <c r="AY382" s="17"/>
      <c r="AZ382" s="17"/>
      <c r="BA382" s="17"/>
      <c r="BB382" s="17"/>
      <c r="BC382" s="17"/>
      <c r="BE382" s="17">
        <v>0.1289275956284153</v>
      </c>
      <c r="BF382" s="9">
        <v>56.6</v>
      </c>
      <c r="BG382" s="9">
        <v>58.448913077439151</v>
      </c>
      <c r="BH382" s="9">
        <v>58.01194833295208</v>
      </c>
      <c r="BI382" s="9">
        <v>9.5551296242530217</v>
      </c>
      <c r="BJ382" s="9">
        <f ca="1"/>
        <v>58.863086052176371</v>
      </c>
      <c r="BK382" s="9">
        <f ca="1"/>
        <v>58.154672866317732</v>
      </c>
      <c r="BL382" s="9">
        <v>52.06548807691091</v>
      </c>
      <c r="BM382" s="9">
        <f ca="1"/>
        <v>57.256022718711833</v>
      </c>
      <c r="BN382" s="9">
        <v>57.741889945066887</v>
      </c>
      <c r="BP382" s="9"/>
      <c r="BQ382" s="40"/>
      <c r="BR382" s="9"/>
      <c r="BS382" s="40"/>
      <c r="BU382" s="9"/>
      <c r="BV382" s="40"/>
      <c r="BW382" s="9"/>
      <c r="BX382" s="40"/>
      <c r="BZ382" s="9">
        <v>10.415384615384614</v>
      </c>
      <c r="CA382" s="9">
        <v>38.507692307692309</v>
      </c>
      <c r="CB382" s="40">
        <v>74916.285738983992</v>
      </c>
      <c r="CC382" s="9">
        <f ca="1"/>
        <v>3.2965384615384608</v>
      </c>
      <c r="CD382" s="9">
        <f ca="1"/>
        <v>3.4242307692307694</v>
      </c>
      <c r="CE382" s="40">
        <f ca="1"/>
        <v>11535.612414859082</v>
      </c>
    </row>
    <row r="383" spans="1:83" x14ac:dyDescent="0.25">
      <c r="A383" s="6">
        <v>76.400000000000006</v>
      </c>
      <c r="B383" s="7" t="b">
        <v>1</v>
      </c>
      <c r="U383" s="9"/>
      <c r="V383" s="9"/>
      <c r="W383" s="10"/>
      <c r="X383" s="17"/>
      <c r="Y383" s="17"/>
      <c r="Z383" s="17"/>
      <c r="AA383" s="17"/>
      <c r="AB383" s="17"/>
      <c r="AC383" s="17"/>
      <c r="AD383" s="17"/>
      <c r="AE383" s="17"/>
      <c r="AG383" s="9"/>
      <c r="AH383" s="9"/>
      <c r="AI383" s="10"/>
      <c r="AJ383" s="17"/>
      <c r="AK383" s="17"/>
      <c r="AL383" s="17"/>
      <c r="AM383" s="17"/>
      <c r="AN383" s="17"/>
      <c r="AO383" s="17"/>
      <c r="AP383" s="17"/>
      <c r="AQ383" s="17"/>
      <c r="AS383" s="9"/>
      <c r="AT383" s="9"/>
      <c r="AU383" s="10"/>
      <c r="AV383" s="17"/>
      <c r="AW383" s="17"/>
      <c r="AX383" s="17"/>
      <c r="AY383" s="17"/>
      <c r="AZ383" s="17"/>
      <c r="BA383" s="17"/>
      <c r="BB383" s="17"/>
      <c r="BC383" s="17"/>
      <c r="BE383" s="17">
        <v>0.12926912568306012</v>
      </c>
      <c r="BF383" s="9">
        <v>56.6</v>
      </c>
      <c r="BG383" s="9">
        <v>58.46436325341211</v>
      </c>
      <c r="BH383" s="9">
        <v>58.025789943305099</v>
      </c>
      <c r="BI383" s="9">
        <v>9.5822766566377897</v>
      </c>
      <c r="BJ383" s="9">
        <f ca="1"/>
        <v>58.8814834184465</v>
      </c>
      <c r="BK383" s="9">
        <f ca="1"/>
        <v>58.169018328613248</v>
      </c>
      <c r="BL383" s="9">
        <v>52.08642546274897</v>
      </c>
      <c r="BM383" s="9">
        <f ca="1"/>
        <v>57.27359382189092</v>
      </c>
      <c r="BN383" s="9">
        <v>57.759611334425998</v>
      </c>
      <c r="BP383" s="9"/>
      <c r="BQ383" s="40"/>
      <c r="BR383" s="9"/>
      <c r="BS383" s="40"/>
      <c r="BU383" s="9"/>
      <c r="BV383" s="40"/>
      <c r="BW383" s="9"/>
      <c r="BX383" s="40"/>
      <c r="BZ383" s="9">
        <v>10.415384615384614</v>
      </c>
      <c r="CA383" s="9">
        <v>39.784615384615385</v>
      </c>
      <c r="CB383" s="40">
        <v>78221.105745887209</v>
      </c>
      <c r="CC383" s="9">
        <f ca="1"/>
        <v>3.2965384615384608</v>
      </c>
      <c r="CD383" s="9">
        <f ca="1"/>
        <v>3.4880769230769237</v>
      </c>
      <c r="CE383" s="40">
        <f ca="1"/>
        <v>11606.095320296399</v>
      </c>
    </row>
    <row r="384" spans="1:83" x14ac:dyDescent="0.25">
      <c r="A384" s="6">
        <v>76</v>
      </c>
      <c r="B384" s="7" t="b">
        <v>1</v>
      </c>
      <c r="U384" s="9"/>
      <c r="V384" s="9"/>
      <c r="W384" s="10"/>
      <c r="X384" s="17"/>
      <c r="Y384" s="17"/>
      <c r="Z384" s="17"/>
      <c r="AA384" s="17"/>
      <c r="AB384" s="17"/>
      <c r="AC384" s="17"/>
      <c r="AD384" s="17"/>
      <c r="AE384" s="17"/>
      <c r="AG384" s="9"/>
      <c r="AH384" s="9"/>
      <c r="AI384" s="10"/>
      <c r="AJ384" s="17"/>
      <c r="AK384" s="17"/>
      <c r="AL384" s="17"/>
      <c r="AM384" s="17"/>
      <c r="AN384" s="17"/>
      <c r="AO384" s="17"/>
      <c r="AP384" s="17"/>
      <c r="AQ384" s="17"/>
      <c r="AS384" s="9"/>
      <c r="AT384" s="9"/>
      <c r="AU384" s="10"/>
      <c r="AV384" s="17"/>
      <c r="AW384" s="17"/>
      <c r="AX384" s="17"/>
      <c r="AY384" s="17"/>
      <c r="AZ384" s="17"/>
      <c r="BA384" s="17"/>
      <c r="BB384" s="17"/>
      <c r="BC384" s="17"/>
      <c r="BE384" s="17">
        <v>0.12961065573770492</v>
      </c>
      <c r="BF384" s="9">
        <v>56.7</v>
      </c>
      <c r="BG384" s="9">
        <v>58.479785162334444</v>
      </c>
      <c r="BH384" s="9">
        <v>58.039609523117768</v>
      </c>
      <c r="BI384" s="9">
        <v>9.6094343390943742</v>
      </c>
      <c r="BJ384" s="9">
        <f ca="1"/>
        <v>58.899841653665149</v>
      </c>
      <c r="BK384" s="9">
        <f ca="1"/>
        <v>58.183339931937773</v>
      </c>
      <c r="BL384" s="9">
        <v>52.107335208437561</v>
      </c>
      <c r="BM384" s="9">
        <f ca="1"/>
        <v>57.29113707212754</v>
      </c>
      <c r="BN384" s="9">
        <v>57.777304330210555</v>
      </c>
      <c r="BP384" s="9"/>
      <c r="BQ384" s="40"/>
      <c r="BR384" s="9"/>
      <c r="BS384" s="40"/>
      <c r="BU384" s="9"/>
      <c r="BV384" s="40"/>
      <c r="BW384" s="9"/>
      <c r="BX384" s="40"/>
      <c r="BZ384" s="9">
        <v>10.415384615384614</v>
      </c>
      <c r="CA384" s="9">
        <v>41.061538461538461</v>
      </c>
      <c r="CB384" s="40">
        <v>81551.401389642167</v>
      </c>
      <c r="CC384" s="9">
        <f ca="1"/>
        <v>3.2965384615384608</v>
      </c>
      <c r="CD384" s="9">
        <f ca="1"/>
        <v>3.5519230769230772</v>
      </c>
      <c r="CE384" s="40">
        <f ca="1"/>
        <v>11678.641735383624</v>
      </c>
    </row>
    <row r="385" spans="1:83" x14ac:dyDescent="0.25">
      <c r="A385" s="6">
        <v>74.8</v>
      </c>
      <c r="B385" s="7" t="b">
        <v>1</v>
      </c>
      <c r="U385" s="9"/>
      <c r="V385" s="9"/>
      <c r="W385" s="10"/>
      <c r="X385" s="17"/>
      <c r="Y385" s="17"/>
      <c r="Z385" s="17"/>
      <c r="AA385" s="17"/>
      <c r="AB385" s="17"/>
      <c r="AC385" s="17"/>
      <c r="AD385" s="17"/>
      <c r="AE385" s="17"/>
      <c r="AG385" s="9"/>
      <c r="AH385" s="9"/>
      <c r="AI385" s="10"/>
      <c r="AJ385" s="17"/>
      <c r="AK385" s="17"/>
      <c r="AL385" s="17"/>
      <c r="AM385" s="17"/>
      <c r="AN385" s="17"/>
      <c r="AO385" s="17"/>
      <c r="AP385" s="17"/>
      <c r="AQ385" s="17"/>
      <c r="AS385" s="9"/>
      <c r="AT385" s="9"/>
      <c r="AU385" s="10"/>
      <c r="AV385" s="17"/>
      <c r="AW385" s="17"/>
      <c r="AX385" s="17"/>
      <c r="AY385" s="17"/>
      <c r="AZ385" s="17"/>
      <c r="BA385" s="17"/>
      <c r="BB385" s="17"/>
      <c r="BC385" s="17"/>
      <c r="BE385" s="17">
        <v>0.12995218579234974</v>
      </c>
      <c r="BF385" s="9">
        <v>56.7</v>
      </c>
      <c r="BG385" s="9">
        <v>58.495178947740413</v>
      </c>
      <c r="BH385" s="9">
        <v>58.053407183744817</v>
      </c>
      <c r="BI385" s="9">
        <v>9.6366026799823459</v>
      </c>
      <c r="BJ385" s="9">
        <f ca="1"/>
        <v>58.918160956354654</v>
      </c>
      <c r="BK385" s="9">
        <f ca="1"/>
        <v>58.197637796662868</v>
      </c>
      <c r="BL385" s="9">
        <v>52.128217423154595</v>
      </c>
      <c r="BM385" s="9">
        <f ca="1"/>
        <v>57.308652597754055</v>
      </c>
      <c r="BN385" s="9">
        <v>57.794969063306148</v>
      </c>
      <c r="BP385" s="9"/>
      <c r="BQ385" s="40"/>
      <c r="BR385" s="9"/>
      <c r="BS385" s="40"/>
      <c r="BU385" s="9"/>
      <c r="BV385" s="40"/>
      <c r="BW385" s="9"/>
      <c r="BX385" s="40"/>
      <c r="BZ385" s="9">
        <v>10.415384615384614</v>
      </c>
      <c r="CA385" s="9">
        <v>42.338461538461537</v>
      </c>
      <c r="CB385" s="40">
        <v>84905.752215157423</v>
      </c>
      <c r="CC385" s="9">
        <f ca="1"/>
        <v>3.2965384615384608</v>
      </c>
      <c r="CD385" s="9">
        <f ca="1"/>
        <v>3.6157692307692306</v>
      </c>
      <c r="CE385" s="40">
        <f ca="1"/>
        <v>11753.189223006935</v>
      </c>
    </row>
    <row r="386" spans="1:83" x14ac:dyDescent="0.25">
      <c r="A386" s="6">
        <v>74.7</v>
      </c>
      <c r="B386" s="7" t="b">
        <v>1</v>
      </c>
      <c r="U386" s="9"/>
      <c r="V386" s="9"/>
      <c r="W386" s="10"/>
      <c r="X386" s="17"/>
      <c r="Y386" s="17"/>
      <c r="Z386" s="17"/>
      <c r="AA386" s="17"/>
      <c r="AB386" s="17"/>
      <c r="AC386" s="17"/>
      <c r="AD386" s="17"/>
      <c r="AE386" s="17"/>
      <c r="AG386" s="9"/>
      <c r="AH386" s="9"/>
      <c r="AI386" s="10"/>
      <c r="AJ386" s="17"/>
      <c r="AK386" s="17"/>
      <c r="AL386" s="17"/>
      <c r="AM386" s="17"/>
      <c r="AN386" s="17"/>
      <c r="AO386" s="17"/>
      <c r="AP386" s="17"/>
      <c r="AQ386" s="17"/>
      <c r="AS386" s="9"/>
      <c r="AT386" s="9"/>
      <c r="AU386" s="10"/>
      <c r="AV386" s="17"/>
      <c r="AW386" s="17"/>
      <c r="AX386" s="17"/>
      <c r="AY386" s="17"/>
      <c r="AZ386" s="17"/>
      <c r="BA386" s="17"/>
      <c r="BB386" s="17"/>
      <c r="BC386" s="17"/>
      <c r="BE386" s="17">
        <v>0.13029371584699453</v>
      </c>
      <c r="BF386" s="9">
        <v>56.7</v>
      </c>
      <c r="BG386" s="9">
        <v>58.510544752086822</v>
      </c>
      <c r="BH386" s="9">
        <v>58.067183035721833</v>
      </c>
      <c r="BI386" s="9">
        <v>9.66378168767109</v>
      </c>
      <c r="BJ386" s="9">
        <f ca="1"/>
        <v>58.936441523533013</v>
      </c>
      <c r="BK386" s="9">
        <f ca="1"/>
        <v>58.211912042269851</v>
      </c>
      <c r="BL386" s="9">
        <v>52.149072215361137</v>
      </c>
      <c r="BM386" s="9">
        <f ca="1"/>
        <v>57.326140526193839</v>
      </c>
      <c r="BN386" s="9">
        <v>57.812605663670041</v>
      </c>
      <c r="BP386" s="9"/>
      <c r="BQ386" s="40"/>
      <c r="BR386" s="9"/>
      <c r="BS386" s="40"/>
      <c r="BU386" s="9"/>
      <c r="BV386" s="40"/>
      <c r="BW386" s="9"/>
      <c r="BX386" s="40"/>
      <c r="BZ386" s="9">
        <v>10.415384615384614</v>
      </c>
      <c r="CA386" s="9">
        <v>43.615384615384613</v>
      </c>
      <c r="CB386" s="40">
        <v>88282.853808248081</v>
      </c>
      <c r="CC386" s="9">
        <f ca="1"/>
        <v>3.2965384615384608</v>
      </c>
      <c r="CD386" s="9">
        <f ca="1"/>
        <v>3.679615384615385</v>
      </c>
      <c r="CE386" s="40">
        <f ca="1"/>
        <v>11829.678227320292</v>
      </c>
    </row>
    <row r="387" spans="1:83" x14ac:dyDescent="0.25">
      <c r="A387" s="6">
        <v>74.400000000000006</v>
      </c>
      <c r="B387" s="7" t="b">
        <v>1</v>
      </c>
      <c r="U387" s="9"/>
      <c r="V387" s="9"/>
      <c r="W387" s="10"/>
      <c r="X387" s="17"/>
      <c r="Y387" s="17"/>
      <c r="Z387" s="17"/>
      <c r="AA387" s="17"/>
      <c r="AB387" s="17"/>
      <c r="AC387" s="17"/>
      <c r="AD387" s="17"/>
      <c r="AE387" s="17"/>
      <c r="AG387" s="9"/>
      <c r="AH387" s="9"/>
      <c r="AI387" s="10"/>
      <c r="AJ387" s="17"/>
      <c r="AK387" s="17"/>
      <c r="AL387" s="17"/>
      <c r="AM387" s="17"/>
      <c r="AN387" s="17"/>
      <c r="AO387" s="17"/>
      <c r="AP387" s="17"/>
      <c r="AQ387" s="17"/>
      <c r="AS387" s="9"/>
      <c r="AT387" s="9"/>
      <c r="AU387" s="10"/>
      <c r="AV387" s="17"/>
      <c r="AW387" s="17"/>
      <c r="AX387" s="17"/>
      <c r="AY387" s="17"/>
      <c r="AZ387" s="17"/>
      <c r="BA387" s="17"/>
      <c r="BB387" s="17"/>
      <c r="BC387" s="17"/>
      <c r="BE387" s="17">
        <v>0.13063524590163936</v>
      </c>
      <c r="BF387" s="9">
        <v>56.7</v>
      </c>
      <c r="BG387" s="9">
        <v>58.525882716763952</v>
      </c>
      <c r="BH387" s="9">
        <v>58.080937188773397</v>
      </c>
      <c r="BI387" s="9">
        <v>9.6909713705398772</v>
      </c>
      <c r="BJ387" s="9">
        <f ca="1"/>
        <v>58.954683550729293</v>
      </c>
      <c r="BK387" s="9">
        <f ca="1"/>
        <v>58.226162787358781</v>
      </c>
      <c r="BL387" s="9">
        <v>52.169899692807945</v>
      </c>
      <c r="BM387" s="9">
        <f ca="1"/>
        <v>57.343600983970063</v>
      </c>
      <c r="BN387" s="9">
        <v>57.830214260340128</v>
      </c>
      <c r="BP387" s="9"/>
      <c r="BQ387" s="40"/>
      <c r="BR387" s="9"/>
      <c r="BS387" s="40"/>
      <c r="BU387" s="9"/>
      <c r="BV387" s="40"/>
      <c r="BW387" s="9"/>
      <c r="BX387" s="40"/>
      <c r="BZ387" s="9">
        <v>10.415384615384614</v>
      </c>
      <c r="CA387" s="9">
        <v>44.892307692307696</v>
      </c>
      <c r="CB387" s="40">
        <v>91681.505445075469</v>
      </c>
      <c r="CC387" s="9">
        <f ca="1"/>
        <v>3.2965384615384608</v>
      </c>
      <c r="CD387" s="9">
        <f ca="1"/>
        <v>3.7434615384615384</v>
      </c>
      <c r="CE387" s="40">
        <f ca="1"/>
        <v>11908.051894481432</v>
      </c>
    </row>
    <row r="388" spans="1:83" x14ac:dyDescent="0.25">
      <c r="A388" s="6">
        <v>74.5</v>
      </c>
      <c r="B388" s="7" t="b">
        <v>1</v>
      </c>
      <c r="U388" s="9"/>
      <c r="V388" s="9"/>
      <c r="W388" s="10"/>
      <c r="X388" s="17"/>
      <c r="Y388" s="17"/>
      <c r="Z388" s="17"/>
      <c r="AA388" s="17"/>
      <c r="AB388" s="17"/>
      <c r="AC388" s="17"/>
      <c r="AD388" s="17"/>
      <c r="AE388" s="17"/>
      <c r="AG388" s="9"/>
      <c r="AH388" s="9"/>
      <c r="AI388" s="10"/>
      <c r="AJ388" s="17"/>
      <c r="AK388" s="17"/>
      <c r="AL388" s="17"/>
      <c r="AM388" s="17"/>
      <c r="AN388" s="17"/>
      <c r="AO388" s="17"/>
      <c r="AP388" s="17"/>
      <c r="AQ388" s="17"/>
      <c r="AS388" s="9"/>
      <c r="AT388" s="9"/>
      <c r="AU388" s="10"/>
      <c r="AV388" s="17"/>
      <c r="AW388" s="17"/>
      <c r="AX388" s="17"/>
      <c r="AY388" s="17"/>
      <c r="AZ388" s="17"/>
      <c r="BA388" s="17"/>
      <c r="BB388" s="17"/>
      <c r="BC388" s="17"/>
      <c r="BE388" s="17">
        <v>0.13097677595628415</v>
      </c>
      <c r="BF388" s="9">
        <v>56.7</v>
      </c>
      <c r="BG388" s="9">
        <v>58.541192982106416</v>
      </c>
      <c r="BH388" s="9">
        <v>58.094669751821343</v>
      </c>
      <c r="BI388" s="9">
        <v>9.718171736977844</v>
      </c>
      <c r="BJ388" s="9">
        <f ca="1"/>
        <v>58.972887231998712</v>
      </c>
      <c r="BK388" s="9">
        <f ca="1"/>
        <v>58.240390149657266</v>
      </c>
      <c r="BL388" s="9">
        <v>52.190699962541991</v>
      </c>
      <c r="BM388" s="9">
        <f ca="1"/>
        <v>57.36103409671442</v>
      </c>
      <c r="BN388" s="9">
        <v>57.847794981443862</v>
      </c>
      <c r="BP388" s="9"/>
      <c r="BQ388" s="40"/>
      <c r="BR388" s="9"/>
      <c r="BS388" s="40"/>
      <c r="BU388" s="9"/>
      <c r="BV388" s="40"/>
      <c r="BW388" s="9"/>
      <c r="BX388" s="40"/>
      <c r="BZ388" s="9">
        <v>10.415384615384614</v>
      </c>
      <c r="CA388" s="9">
        <v>46.169230769230772</v>
      </c>
      <c r="CB388" s="40">
        <v>95100.599347725642</v>
      </c>
      <c r="CC388" s="9">
        <f ca="1"/>
        <v>3.2965384615384608</v>
      </c>
      <c r="CD388" s="9">
        <f ca="1"/>
        <v>3.8073076923076927</v>
      </c>
      <c r="CE388" s="40">
        <f ca="1"/>
        <v>11988.255907411038</v>
      </c>
    </row>
    <row r="389" spans="1:83" x14ac:dyDescent="0.25">
      <c r="A389" s="6">
        <v>74.3</v>
      </c>
      <c r="B389" s="7" t="b">
        <v>1</v>
      </c>
      <c r="U389" s="9"/>
      <c r="V389" s="9"/>
      <c r="W389" s="10"/>
      <c r="X389" s="17"/>
      <c r="Y389" s="17"/>
      <c r="Z389" s="17"/>
      <c r="AA389" s="17"/>
      <c r="AB389" s="17"/>
      <c r="AC389" s="17"/>
      <c r="AD389" s="17"/>
      <c r="AE389" s="17"/>
      <c r="AG389" s="9"/>
      <c r="AH389" s="9"/>
      <c r="AI389" s="10"/>
      <c r="AJ389" s="17"/>
      <c r="AK389" s="17"/>
      <c r="AL389" s="17"/>
      <c r="AM389" s="17"/>
      <c r="AN389" s="17"/>
      <c r="AO389" s="17"/>
      <c r="AP389" s="17"/>
      <c r="AQ389" s="17"/>
      <c r="AS389" s="9"/>
      <c r="AT389" s="9"/>
      <c r="AU389" s="10"/>
      <c r="AV389" s="17"/>
      <c r="AW389" s="17"/>
      <c r="AX389" s="17"/>
      <c r="AY389" s="17"/>
      <c r="AZ389" s="17"/>
      <c r="BA389" s="17"/>
      <c r="BB389" s="17"/>
      <c r="BC389" s="17"/>
      <c r="BE389" s="17">
        <v>0.13131830601092895</v>
      </c>
      <c r="BF389" s="9">
        <v>56.7</v>
      </c>
      <c r="BG389" s="9">
        <v>58.556475687403811</v>
      </c>
      <c r="BH389" s="9">
        <v>58.108380832992566</v>
      </c>
      <c r="BI389" s="9">
        <v>9.7453827953840371</v>
      </c>
      <c r="BJ389" s="9">
        <f ca="1"/>
        <v>58.991052759937638</v>
      </c>
      <c r="BK389" s="9">
        <f ca="1"/>
        <v>58.254594246029249</v>
      </c>
      <c r="BL389" s="9">
        <v>52.211473130912864</v>
      </c>
      <c r="BM389" s="9">
        <f ca="1"/>
        <v>57.378439989175774</v>
      </c>
      <c r="BN389" s="9">
        <v>57.865347954207088</v>
      </c>
      <c r="BP389" s="9"/>
      <c r="BQ389" s="40"/>
      <c r="BR389" s="9"/>
      <c r="BS389" s="40"/>
      <c r="BU389" s="9"/>
      <c r="BV389" s="40"/>
      <c r="BW389" s="9"/>
      <c r="BX389" s="40"/>
      <c r="BZ389" s="9">
        <v>10.415384615384614</v>
      </c>
      <c r="CA389" s="9">
        <v>47.446153846153848</v>
      </c>
      <c r="CB389" s="40">
        <v>98539.111300822988</v>
      </c>
      <c r="CC389" s="9">
        <f ca="1"/>
        <v>3.2965384615384608</v>
      </c>
      <c r="CD389" s="9">
        <f ca="1"/>
        <v>3.8711538461538462</v>
      </c>
      <c r="CE389" s="40">
        <f ca="1"/>
        <v>12070.238333257146</v>
      </c>
    </row>
    <row r="390" spans="1:83" x14ac:dyDescent="0.25">
      <c r="A390" s="6">
        <v>74.099999999999994</v>
      </c>
      <c r="B390" s="7" t="b">
        <v>1</v>
      </c>
      <c r="U390" s="9"/>
      <c r="V390" s="9"/>
      <c r="W390" s="10"/>
      <c r="X390" s="17"/>
      <c r="Y390" s="17"/>
      <c r="Z390" s="17"/>
      <c r="AA390" s="17"/>
      <c r="AB390" s="17"/>
      <c r="AC390" s="17"/>
      <c r="AD390" s="17"/>
      <c r="AE390" s="17"/>
      <c r="AG390" s="9"/>
      <c r="AH390" s="9"/>
      <c r="AI390" s="10"/>
      <c r="AJ390" s="17"/>
      <c r="AK390" s="17"/>
      <c r="AL390" s="17"/>
      <c r="AM390" s="17"/>
      <c r="AN390" s="17"/>
      <c r="AO390" s="17"/>
      <c r="AP390" s="17"/>
      <c r="AQ390" s="17"/>
      <c r="AS390" s="9"/>
      <c r="AT390" s="9"/>
      <c r="AU390" s="10"/>
      <c r="AV390" s="17"/>
      <c r="AW390" s="17"/>
      <c r="AX390" s="17"/>
      <c r="AY390" s="17"/>
      <c r="AZ390" s="17"/>
      <c r="BA390" s="17"/>
      <c r="BB390" s="17"/>
      <c r="BC390" s="17"/>
      <c r="BE390" s="17">
        <v>0.13165983606557377</v>
      </c>
      <c r="BF390" s="9">
        <v>56.7</v>
      </c>
      <c r="BG390" s="9">
        <v>58.571730970911261</v>
      </c>
      <c r="BH390" s="9">
        <v>58.122070539627138</v>
      </c>
      <c r="BI390" s="9">
        <v>9.7726045541673745</v>
      </c>
      <c r="BJ390" s="9">
        <f ca="1"/>
        <v>59.009180325698274</v>
      </c>
      <c r="BK390" s="9">
        <f ca="1"/>
        <v>58.268775192483616</v>
      </c>
      <c r="BL390" s="9">
        <v>52.232219303579122</v>
      </c>
      <c r="BM390" s="9">
        <f ca="1"/>
        <v>57.39581878522867</v>
      </c>
      <c r="BN390" s="9">
        <v>57.882873304962736</v>
      </c>
      <c r="BP390" s="9"/>
      <c r="BQ390" s="40"/>
      <c r="BR390" s="9"/>
      <c r="BS390" s="40"/>
      <c r="BU390" s="9"/>
      <c r="BV390" s="40"/>
      <c r="BW390" s="9"/>
      <c r="BX390" s="40"/>
      <c r="BZ390" s="9">
        <v>10.415384615384614</v>
      </c>
      <c r="CA390" s="9">
        <v>48.723076923076924</v>
      </c>
      <c r="CB390" s="40">
        <v>101996.09242679119</v>
      </c>
      <c r="CC390" s="9">
        <f ca="1"/>
        <v>3.2965384615384608</v>
      </c>
      <c r="CD390" s="9">
        <f ca="1"/>
        <v>3.9350000000000005</v>
      </c>
      <c r="CE390" s="40">
        <f ca="1"/>
        <v>12153.949482390995</v>
      </c>
    </row>
    <row r="391" spans="1:83" x14ac:dyDescent="0.25">
      <c r="A391" s="6">
        <v>73.900000000000006</v>
      </c>
      <c r="B391" s="7" t="b">
        <v>1</v>
      </c>
      <c r="U391" s="9"/>
      <c r="V391" s="9"/>
      <c r="W391" s="10"/>
      <c r="X391" s="17"/>
      <c r="Y391" s="17"/>
      <c r="Z391" s="17"/>
      <c r="AA391" s="17"/>
      <c r="AB391" s="17"/>
      <c r="AC391" s="17"/>
      <c r="AD391" s="17"/>
      <c r="AE391" s="17"/>
      <c r="AG391" s="9"/>
      <c r="AH391" s="9"/>
      <c r="AI391" s="10"/>
      <c r="AJ391" s="17"/>
      <c r="AK391" s="17"/>
      <c r="AL391" s="17"/>
      <c r="AM391" s="17"/>
      <c r="AN391" s="17"/>
      <c r="AO391" s="17"/>
      <c r="AP391" s="17"/>
      <c r="AQ391" s="17"/>
      <c r="AS391" s="9"/>
      <c r="AT391" s="9"/>
      <c r="AU391" s="10"/>
      <c r="AV391" s="17"/>
      <c r="AW391" s="17"/>
      <c r="AX391" s="17"/>
      <c r="AY391" s="17"/>
      <c r="AZ391" s="17"/>
      <c r="BA391" s="17"/>
      <c r="BB391" s="17"/>
      <c r="BC391" s="17"/>
      <c r="BE391" s="17">
        <v>0.13200136612021857</v>
      </c>
      <c r="BF391" s="9">
        <v>56.7</v>
      </c>
      <c r="BG391" s="9">
        <v>58.586958969859829</v>
      </c>
      <c r="BH391" s="9">
        <v>58.135738978286021</v>
      </c>
      <c r="BI391" s="9">
        <v>9.7998370217467414</v>
      </c>
      <c r="BJ391" s="9">
        <f ca="1"/>
        <v>59.027270119003305</v>
      </c>
      <c r="BK391" s="9">
        <f ca="1"/>
        <v>58.282933104182732</v>
      </c>
      <c r="BL391" s="9">
        <v>52.252938585514563</v>
      </c>
      <c r="BM391" s="9">
        <f ca="1"/>
        <v>57.41317060788171</v>
      </c>
      <c r="BN391" s="9">
        <v>57.900371159159398</v>
      </c>
      <c r="BP391" s="9"/>
      <c r="BQ391" s="40"/>
      <c r="BR391" s="9"/>
      <c r="BS391" s="40"/>
      <c r="BU391" s="9"/>
      <c r="BV391" s="40"/>
      <c r="BW391" s="9"/>
      <c r="BX391" s="40"/>
      <c r="BZ391" s="9">
        <v>10.415384615384614</v>
      </c>
      <c r="CA391" s="9">
        <v>50</v>
      </c>
      <c r="CB391" s="40">
        <v>105470.6619517142</v>
      </c>
      <c r="CC391" s="9">
        <f ca="1"/>
        <v>3.2965384615384608</v>
      </c>
      <c r="CD391" s="9">
        <f ca="1"/>
        <v>3.9988461538461539</v>
      </c>
      <c r="CE391" s="40">
        <f ca="1"/>
        <v>12239.341777886626</v>
      </c>
    </row>
    <row r="392" spans="1:83" x14ac:dyDescent="0.25">
      <c r="A392" s="6">
        <v>73.7</v>
      </c>
      <c r="B392" s="7" t="b">
        <v>1</v>
      </c>
      <c r="U392" s="9"/>
      <c r="V392" s="9"/>
      <c r="W392" s="10"/>
      <c r="X392" s="17"/>
      <c r="Y392" s="17"/>
      <c r="Z392" s="17"/>
      <c r="AA392" s="17"/>
      <c r="AB392" s="17"/>
      <c r="AC392" s="17"/>
      <c r="AD392" s="17"/>
      <c r="AE392" s="17"/>
      <c r="AG392" s="9"/>
      <c r="AH392" s="9"/>
      <c r="AI392" s="10"/>
      <c r="AJ392" s="17"/>
      <c r="AK392" s="17"/>
      <c r="AL392" s="17"/>
      <c r="AM392" s="17"/>
      <c r="AN392" s="17"/>
      <c r="AO392" s="17"/>
      <c r="AP392" s="17"/>
      <c r="AQ392" s="17"/>
      <c r="AS392" s="9"/>
      <c r="AT392" s="9"/>
      <c r="AU392" s="10"/>
      <c r="AV392" s="17"/>
      <c r="AW392" s="17"/>
      <c r="AX392" s="17"/>
      <c r="AY392" s="17"/>
      <c r="AZ392" s="17"/>
      <c r="BA392" s="17"/>
      <c r="BB392" s="17"/>
      <c r="BC392" s="17"/>
      <c r="BE392" s="17">
        <v>0.13234289617486339</v>
      </c>
      <c r="BF392" s="9">
        <v>56.7</v>
      </c>
      <c r="BG392" s="9">
        <v>58.602159820466774</v>
      </c>
      <c r="BH392" s="9">
        <v>58.149386254758802</v>
      </c>
      <c r="BI392" s="9">
        <v>9.827080206550928</v>
      </c>
      <c r="BJ392" s="9">
        <f ca="1"/>
        <v>59.045322328160232</v>
      </c>
      <c r="BK392" s="9">
        <f ca="1"/>
        <v>58.297068095450854</v>
      </c>
      <c r="BL392" s="9">
        <v>52.273631081014422</v>
      </c>
      <c r="BM392" s="9">
        <f ca="1"/>
        <v>57.430495579285889</v>
      </c>
      <c r="BN392" s="9">
        <v>57.917841641369847</v>
      </c>
      <c r="BP392" s="9"/>
      <c r="BQ392" s="40"/>
      <c r="BR392" s="9"/>
      <c r="BS392" s="40"/>
      <c r="BU392" s="9"/>
      <c r="BV392" s="40"/>
      <c r="BW392" s="9"/>
      <c r="BX392" s="40"/>
      <c r="BZ392" s="9">
        <v>11.692307692307692</v>
      </c>
      <c r="CA392" s="9">
        <v>0.2</v>
      </c>
      <c r="CB392" s="40">
        <v>28554.45529270023</v>
      </c>
      <c r="CC392" s="9">
        <f ca="1"/>
        <v>3.3603846153846142</v>
      </c>
      <c r="CD392" s="9">
        <f ca="1"/>
        <v>1.5088461538461539</v>
      </c>
      <c r="CE392" s="40">
        <f ca="1"/>
        <v>10923.362515564382</v>
      </c>
    </row>
    <row r="393" spans="1:83" x14ac:dyDescent="0.25">
      <c r="A393" s="6">
        <v>73.400000000000006</v>
      </c>
      <c r="B393" s="7" t="b">
        <v>1</v>
      </c>
      <c r="U393" s="9"/>
      <c r="V393" s="9"/>
      <c r="W393" s="10"/>
      <c r="X393" s="17"/>
      <c r="Y393" s="17"/>
      <c r="Z393" s="17"/>
      <c r="AA393" s="17"/>
      <c r="AB393" s="17"/>
      <c r="AC393" s="17"/>
      <c r="AD393" s="17"/>
      <c r="AE393" s="17"/>
      <c r="AG393" s="9"/>
      <c r="AH393" s="9"/>
      <c r="AI393" s="10"/>
      <c r="AJ393" s="17"/>
      <c r="AK393" s="17"/>
      <c r="AL393" s="17"/>
      <c r="AM393" s="17"/>
      <c r="AN393" s="17"/>
      <c r="AO393" s="17"/>
      <c r="AP393" s="17"/>
      <c r="AQ393" s="17"/>
      <c r="AS393" s="9"/>
      <c r="AT393" s="9"/>
      <c r="AU393" s="10"/>
      <c r="AV393" s="17"/>
      <c r="AW393" s="17"/>
      <c r="AX393" s="17"/>
      <c r="AY393" s="17"/>
      <c r="AZ393" s="17"/>
      <c r="BA393" s="17"/>
      <c r="BB393" s="17"/>
      <c r="BC393" s="17"/>
      <c r="BE393" s="17">
        <v>0.13268442622950818</v>
      </c>
      <c r="BF393" s="9">
        <v>56.8</v>
      </c>
      <c r="BG393" s="9">
        <v>58.617333657945721</v>
      </c>
      <c r="BH393" s="9">
        <v>58.163012474071415</v>
      </c>
      <c r="BI393" s="9">
        <v>9.8543341170186967</v>
      </c>
      <c r="BJ393" s="9">
        <f ca="1"/>
        <v>59.06333714007561</v>
      </c>
      <c r="BK393" s="9">
        <f ca="1"/>
        <v>58.311180279782455</v>
      </c>
      <c r="BL393" s="9">
        <v>52.294296893701485</v>
      </c>
      <c r="BM393" s="9">
        <f ca="1"/>
        <v>57.44779382074276</v>
      </c>
      <c r="BN393" s="9">
        <v>57.935284875299388</v>
      </c>
      <c r="BP393" s="9"/>
      <c r="BQ393" s="40"/>
      <c r="BR393" s="9"/>
      <c r="BS393" s="40"/>
      <c r="BU393" s="9"/>
      <c r="BV393" s="40"/>
      <c r="BW393" s="9"/>
      <c r="BX393" s="40"/>
      <c r="BZ393" s="9">
        <v>11.692307692307692</v>
      </c>
      <c r="CA393" s="9">
        <v>1.4769230769230768</v>
      </c>
      <c r="CB393" s="40">
        <v>18634.107945049996</v>
      </c>
      <c r="CC393" s="9">
        <f ca="1"/>
        <v>3.3603846153846142</v>
      </c>
      <c r="CD393" s="9">
        <f ca="1"/>
        <v>1.5726923076923078</v>
      </c>
      <c r="CE393" s="40">
        <f ca="1"/>
        <v>10869.590466405965</v>
      </c>
    </row>
    <row r="394" spans="1:83" x14ac:dyDescent="0.25">
      <c r="A394" s="6">
        <v>73.2</v>
      </c>
      <c r="B394" s="7" t="b">
        <v>1</v>
      </c>
      <c r="U394" s="9"/>
      <c r="V394" s="9"/>
      <c r="W394" s="10"/>
      <c r="X394" s="17"/>
      <c r="Y394" s="17"/>
      <c r="Z394" s="17"/>
      <c r="AA394" s="17"/>
      <c r="AB394" s="17"/>
      <c r="AC394" s="17"/>
      <c r="AD394" s="17"/>
      <c r="AE394" s="17"/>
      <c r="AG394" s="9"/>
      <c r="AH394" s="9"/>
      <c r="AI394" s="10"/>
      <c r="AJ394" s="17"/>
      <c r="AK394" s="17"/>
      <c r="AL394" s="17"/>
      <c r="AM394" s="17"/>
      <c r="AN394" s="17"/>
      <c r="AO394" s="17"/>
      <c r="AP394" s="17"/>
      <c r="AQ394" s="17"/>
      <c r="AS394" s="9"/>
      <c r="AT394" s="9"/>
      <c r="AU394" s="10"/>
      <c r="AV394" s="17"/>
      <c r="AW394" s="17"/>
      <c r="AX394" s="17"/>
      <c r="AY394" s="17"/>
      <c r="AZ394" s="17"/>
      <c r="BA394" s="17"/>
      <c r="BB394" s="17"/>
      <c r="BC394" s="17"/>
      <c r="BE394" s="17">
        <v>0.13302595628415301</v>
      </c>
      <c r="BF394" s="9">
        <v>56.8</v>
      </c>
      <c r="BG394" s="9">
        <v>58.632480616516688</v>
      </c>
      <c r="BH394" s="9">
        <v>58.176617740493619</v>
      </c>
      <c r="BI394" s="9">
        <v>9.881598761598795</v>
      </c>
      <c r="BJ394" s="9">
        <f ca="1"/>
        <v>59.081314740269036</v>
      </c>
      <c r="BK394" s="9">
        <f ca="1"/>
        <v>58.325269769850408</v>
      </c>
      <c r="BL394" s="9">
        <v>52.31493612653216</v>
      </c>
      <c r="BM394" s="9">
        <f ca="1"/>
        <v>57.465065452712608</v>
      </c>
      <c r="BN394" s="9">
        <v>57.952700983794159</v>
      </c>
      <c r="BP394" s="9"/>
      <c r="BQ394" s="40"/>
      <c r="BR394" s="9"/>
      <c r="BS394" s="40"/>
      <c r="BU394" s="9"/>
      <c r="BV394" s="40"/>
      <c r="BW394" s="9"/>
      <c r="BX394" s="40"/>
      <c r="BZ394" s="9">
        <v>11.692307692307692</v>
      </c>
      <c r="CA394" s="9">
        <v>2.7538461538461538</v>
      </c>
      <c r="CB394" s="40">
        <v>14910.366297735336</v>
      </c>
      <c r="CC394" s="9">
        <f ca="1"/>
        <v>3.3603846153846142</v>
      </c>
      <c r="CD394" s="9">
        <f ca="1"/>
        <v>1.6365384615384617</v>
      </c>
      <c r="CE394" s="40">
        <f ca="1"/>
        <v>10823.622153367156</v>
      </c>
    </row>
    <row r="395" spans="1:83" x14ac:dyDescent="0.25">
      <c r="A395" s="6">
        <v>72.900000000000006</v>
      </c>
      <c r="B395" s="7" t="b">
        <v>1</v>
      </c>
      <c r="U395" s="9"/>
      <c r="V395" s="9"/>
      <c r="W395" s="10"/>
      <c r="X395" s="17"/>
      <c r="Y395" s="17"/>
      <c r="Z395" s="17"/>
      <c r="AA395" s="17"/>
      <c r="AB395" s="17"/>
      <c r="AC395" s="17"/>
      <c r="AD395" s="17"/>
      <c r="AE395" s="17"/>
      <c r="AG395" s="9"/>
      <c r="AH395" s="9"/>
      <c r="AI395" s="10"/>
      <c r="AJ395" s="17"/>
      <c r="AK395" s="17"/>
      <c r="AL395" s="17"/>
      <c r="AM395" s="17"/>
      <c r="AN395" s="17"/>
      <c r="AO395" s="17"/>
      <c r="AP395" s="17"/>
      <c r="AQ395" s="17"/>
      <c r="AS395" s="9"/>
      <c r="AT395" s="9"/>
      <c r="AU395" s="10"/>
      <c r="AV395" s="17"/>
      <c r="AW395" s="17"/>
      <c r="AX395" s="17"/>
      <c r="AY395" s="17"/>
      <c r="AZ395" s="17"/>
      <c r="BA395" s="17"/>
      <c r="BB395" s="17"/>
      <c r="BC395" s="17"/>
      <c r="BE395" s="17">
        <v>0.1333674863387978</v>
      </c>
      <c r="BF395" s="9">
        <v>56.8</v>
      </c>
      <c r="BG395" s="9">
        <v>58.64760082941595</v>
      </c>
      <c r="BH395" s="9">
        <v>58.190202157546352</v>
      </c>
      <c r="BI395" s="9">
        <v>9.9088741487499163</v>
      </c>
      <c r="BJ395" s="9">
        <f ca="1"/>
        <v>59.099255312887031</v>
      </c>
      <c r="BK395" s="9">
        <f ca="1"/>
        <v>58.339336677514105</v>
      </c>
      <c r="BL395" s="9">
        <v>52.335548881802438</v>
      </c>
      <c r="BM395" s="9">
        <f ca="1"/>
        <v>57.482310594822408</v>
      </c>
      <c r="BN395" s="9">
        <v>57.970090088849346</v>
      </c>
      <c r="BP395" s="9"/>
      <c r="BQ395" s="40"/>
      <c r="BR395" s="9"/>
      <c r="BS395" s="40"/>
      <c r="BU395" s="9"/>
      <c r="BV395" s="40"/>
      <c r="BW395" s="9"/>
      <c r="BX395" s="40"/>
      <c r="BZ395" s="9">
        <v>11.692307692307692</v>
      </c>
      <c r="CA395" s="9">
        <v>4.0307692307692298</v>
      </c>
      <c r="CB395" s="40">
        <v>13047.089637883839</v>
      </c>
      <c r="CC395" s="9">
        <f ca="1"/>
        <v>3.3603846153846142</v>
      </c>
      <c r="CD395" s="9">
        <f ca="1"/>
        <v>1.7003846153846154</v>
      </c>
      <c r="CE395" s="40">
        <f ca="1"/>
        <v>10784.962099307246</v>
      </c>
    </row>
    <row r="396" spans="1:83" x14ac:dyDescent="0.25">
      <c r="A396" s="6">
        <v>72.599999999999994</v>
      </c>
      <c r="B396" s="7" t="b">
        <v>1</v>
      </c>
      <c r="U396" s="9"/>
      <c r="V396" s="9"/>
      <c r="W396" s="10"/>
      <c r="X396" s="17"/>
      <c r="Y396" s="17"/>
      <c r="Z396" s="17"/>
      <c r="AA396" s="17"/>
      <c r="AB396" s="17"/>
      <c r="AC396" s="17"/>
      <c r="AD396" s="17"/>
      <c r="AE396" s="17"/>
      <c r="AG396" s="9"/>
      <c r="AH396" s="9"/>
      <c r="AI396" s="10"/>
      <c r="AJ396" s="17"/>
      <c r="AK396" s="17"/>
      <c r="AL396" s="17"/>
      <c r="AM396" s="17"/>
      <c r="AN396" s="17"/>
      <c r="AO396" s="17"/>
      <c r="AP396" s="17"/>
      <c r="AQ396" s="17"/>
      <c r="AS396" s="9"/>
      <c r="AT396" s="9"/>
      <c r="AU396" s="10"/>
      <c r="AV396" s="17"/>
      <c r="AW396" s="17"/>
      <c r="AX396" s="17"/>
      <c r="AY396" s="17"/>
      <c r="AZ396" s="17"/>
      <c r="BA396" s="17"/>
      <c r="BB396" s="17"/>
      <c r="BC396" s="17"/>
      <c r="BE396" s="17">
        <v>0.13370901639344263</v>
      </c>
      <c r="BF396" s="9">
        <v>56.8</v>
      </c>
      <c r="BG396" s="9">
        <v>58.662694428905802</v>
      </c>
      <c r="BH396" s="9">
        <v>58.203765828009203</v>
      </c>
      <c r="BI396" s="9">
        <v>9.9361602869408028</v>
      </c>
      <c r="BJ396" s="9">
        <f ca="1"/>
        <v>59.1171590407167</v>
      </c>
      <c r="BK396" s="9">
        <f ca="1"/>
        <v>58.353381113827496</v>
      </c>
      <c r="BL396" s="9">
        <v>52.356135261153852</v>
      </c>
      <c r="BM396" s="9">
        <f ca="1"/>
        <v>57.499529365873741</v>
      </c>
      <c r="BN396" s="9">
        <v>57.987452311617204</v>
      </c>
      <c r="BP396" s="9"/>
      <c r="BQ396" s="40"/>
      <c r="BR396" s="9"/>
      <c r="BS396" s="40"/>
      <c r="BU396" s="9"/>
      <c r="BV396" s="40"/>
      <c r="BW396" s="9"/>
      <c r="BX396" s="40"/>
      <c r="BZ396" s="9">
        <v>11.692307692307692</v>
      </c>
      <c r="CA396" s="9">
        <v>5.3076923076923075</v>
      </c>
      <c r="CB396" s="40">
        <v>12243.18358223689</v>
      </c>
      <c r="CC396" s="9">
        <f ca="1"/>
        <v>3.3603846153846142</v>
      </c>
      <c r="CD396" s="9">
        <f ca="1"/>
        <v>1.7642307692307693</v>
      </c>
      <c r="CE396" s="40">
        <f ca="1"/>
        <v>10753.163747017075</v>
      </c>
    </row>
    <row r="397" spans="1:83" x14ac:dyDescent="0.25">
      <c r="A397" s="6">
        <v>72.2</v>
      </c>
      <c r="B397" s="7" t="b">
        <v>1</v>
      </c>
      <c r="U397" s="9"/>
      <c r="V397" s="9"/>
      <c r="W397" s="10"/>
      <c r="X397" s="17"/>
      <c r="Y397" s="17"/>
      <c r="Z397" s="17"/>
      <c r="AA397" s="17"/>
      <c r="AB397" s="17"/>
      <c r="AC397" s="17"/>
      <c r="AD397" s="17"/>
      <c r="AE397" s="17"/>
      <c r="AG397" s="9"/>
      <c r="AH397" s="9"/>
      <c r="AI397" s="10"/>
      <c r="AJ397" s="17"/>
      <c r="AK397" s="17"/>
      <c r="AL397" s="17"/>
      <c r="AM397" s="17"/>
      <c r="AN397" s="17"/>
      <c r="AO397" s="17"/>
      <c r="AP397" s="17"/>
      <c r="AQ397" s="17"/>
      <c r="AS397" s="9"/>
      <c r="AT397" s="9"/>
      <c r="AU397" s="10"/>
      <c r="AV397" s="17"/>
      <c r="AW397" s="17"/>
      <c r="AX397" s="17"/>
      <c r="AY397" s="17"/>
      <c r="AZ397" s="17"/>
      <c r="BA397" s="17"/>
      <c r="BB397" s="17"/>
      <c r="BC397" s="17"/>
      <c r="BE397" s="17">
        <v>0.13405054644808742</v>
      </c>
      <c r="BF397" s="9">
        <v>56.8</v>
      </c>
      <c r="BG397" s="9">
        <v>58.677761546284273</v>
      </c>
      <c r="BH397" s="9">
        <v>58.217308853927619</v>
      </c>
      <c r="BI397" s="9">
        <v>9.9634571846501707</v>
      </c>
      <c r="BJ397" s="9">
        <f ca="1"/>
        <v>59.135026105199238</v>
      </c>
      <c r="BK397" s="9">
        <f ca="1"/>
        <v>58.367403189046918</v>
      </c>
      <c r="BL397" s="9">
        <v>52.376695365579266</v>
      </c>
      <c r="BM397" s="9">
        <f ca="1"/>
        <v>57.516721883850607</v>
      </c>
      <c r="BN397" s="9">
        <v>58.004787772415099</v>
      </c>
      <c r="BP397" s="9"/>
      <c r="BQ397" s="40"/>
      <c r="BR397" s="9"/>
      <c r="BS397" s="40"/>
      <c r="BU397" s="9"/>
      <c r="BV397" s="40"/>
      <c r="BW397" s="9"/>
      <c r="BX397" s="40"/>
      <c r="BZ397" s="9">
        <v>11.692307692307692</v>
      </c>
      <c r="CA397" s="9">
        <v>6.5846153846153852</v>
      </c>
      <c r="CB397" s="40">
        <v>12150.993633346161</v>
      </c>
      <c r="CC397" s="9">
        <f ca="1"/>
        <v>3.3603846153846142</v>
      </c>
      <c r="CD397" s="9">
        <f ca="1"/>
        <v>1.8280769230769232</v>
      </c>
      <c r="CE397" s="40">
        <f ca="1"/>
        <v>10727.822958248234</v>
      </c>
    </row>
    <row r="398" spans="1:83" x14ac:dyDescent="0.25">
      <c r="A398" s="6">
        <v>72.099999999999994</v>
      </c>
      <c r="B398" s="7" t="b">
        <v>1</v>
      </c>
      <c r="U398" s="9"/>
      <c r="V398" s="9"/>
      <c r="W398" s="10"/>
      <c r="X398" s="17"/>
      <c r="Y398" s="17"/>
      <c r="Z398" s="17"/>
      <c r="AA398" s="17"/>
      <c r="AB398" s="17"/>
      <c r="AC398" s="17"/>
      <c r="AD398" s="17"/>
      <c r="AE398" s="17"/>
      <c r="AG398" s="9"/>
      <c r="AH398" s="9"/>
      <c r="AI398" s="10"/>
      <c r="AJ398" s="17"/>
      <c r="AK398" s="17"/>
      <c r="AL398" s="17"/>
      <c r="AM398" s="17"/>
      <c r="AN398" s="17"/>
      <c r="AO398" s="17"/>
      <c r="AP398" s="17"/>
      <c r="AQ398" s="17"/>
      <c r="AS398" s="9"/>
      <c r="AT398" s="9"/>
      <c r="AU398" s="10"/>
      <c r="AV398" s="17"/>
      <c r="AW398" s="17"/>
      <c r="AX398" s="17"/>
      <c r="AY398" s="17"/>
      <c r="AZ398" s="17"/>
      <c r="BA398" s="17"/>
      <c r="BB398" s="17"/>
      <c r="BC398" s="17"/>
      <c r="BE398" s="17">
        <v>0.13439207650273224</v>
      </c>
      <c r="BF398" s="9">
        <v>56.9</v>
      </c>
      <c r="BG398" s="9">
        <v>58.692802311894567</v>
      </c>
      <c r="BH398" s="9">
        <v>58.230831336620149</v>
      </c>
      <c r="BI398" s="9">
        <v>9.9907648503668049</v>
      </c>
      <c r="BJ398" s="9">
        <f ca="1"/>
        <v>59.152856686443286</v>
      </c>
      <c r="BK398" s="9">
        <f ca="1"/>
        <v>58.381403012639005</v>
      </c>
      <c r="BL398" s="9">
        <v>52.397229295428701</v>
      </c>
      <c r="BM398" s="9">
        <f ca="1"/>
        <v>57.533888265927175</v>
      </c>
      <c r="BN398" s="9">
        <v>58.022096590733398</v>
      </c>
      <c r="BP398" s="9"/>
      <c r="BQ398" s="40"/>
      <c r="BR398" s="9"/>
      <c r="BS398" s="40"/>
      <c r="BU398" s="9"/>
      <c r="BV398" s="40"/>
      <c r="BW398" s="9"/>
      <c r="BX398" s="40"/>
      <c r="BZ398" s="9">
        <v>11.692307692307692</v>
      </c>
      <c r="CA398" s="9">
        <v>7.8615384615384603</v>
      </c>
      <c r="CB398" s="40">
        <v>12578.750410811872</v>
      </c>
      <c r="CC398" s="9">
        <f ca="1"/>
        <v>3.3603846153846142</v>
      </c>
      <c r="CD398" s="9">
        <f ca="1"/>
        <v>1.891923076923077</v>
      </c>
      <c r="CE398" s="40">
        <f ca="1"/>
        <v>10708.572584300493</v>
      </c>
    </row>
    <row r="399" spans="1:83" x14ac:dyDescent="0.25">
      <c r="A399" s="6">
        <v>72.2</v>
      </c>
      <c r="B399" s="7" t="b">
        <v>1</v>
      </c>
      <c r="U399" s="9"/>
      <c r="V399" s="9"/>
      <c r="W399" s="10"/>
      <c r="X399" s="17"/>
      <c r="Y399" s="17"/>
      <c r="Z399" s="17"/>
      <c r="AA399" s="17"/>
      <c r="AB399" s="17"/>
      <c r="AC399" s="17"/>
      <c r="AD399" s="17"/>
      <c r="AE399" s="17"/>
      <c r="AG399" s="9"/>
      <c r="AH399" s="9"/>
      <c r="AI399" s="10"/>
      <c r="AJ399" s="17"/>
      <c r="AK399" s="17"/>
      <c r="AL399" s="17"/>
      <c r="AM399" s="17"/>
      <c r="AN399" s="17"/>
      <c r="AO399" s="17"/>
      <c r="AP399" s="17"/>
      <c r="AQ399" s="17"/>
      <c r="AS399" s="9"/>
      <c r="AT399" s="9"/>
      <c r="AU399" s="10"/>
      <c r="AV399" s="17"/>
      <c r="AW399" s="17"/>
      <c r="AX399" s="17"/>
      <c r="AY399" s="17"/>
      <c r="AZ399" s="17"/>
      <c r="BA399" s="17"/>
      <c r="BB399" s="17"/>
      <c r="BC399" s="17"/>
      <c r="BE399" s="17">
        <v>0.13473360655737704</v>
      </c>
      <c r="BF399" s="9">
        <v>56.9</v>
      </c>
      <c r="BG399" s="9">
        <v>58.70781685513456</v>
      </c>
      <c r="BH399" s="9">
        <v>58.244333376685375</v>
      </c>
      <c r="BI399" s="9">
        <v>10.018083292589527</v>
      </c>
      <c r="BJ399" s="9">
        <f ca="1"/>
        <v>59.170650963238053</v>
      </c>
      <c r="BK399" s="9">
        <f ca="1"/>
        <v>58.395380693288324</v>
      </c>
      <c r="BL399" s="9">
        <v>52.417737150415022</v>
      </c>
      <c r="BM399" s="9">
        <f ca="1"/>
        <v>57.551028628475393</v>
      </c>
      <c r="BN399" s="9">
        <v>58.039378885243217</v>
      </c>
      <c r="BP399" s="9"/>
      <c r="BQ399" s="40"/>
      <c r="BR399" s="9"/>
      <c r="BS399" s="40"/>
      <c r="BU399" s="9"/>
      <c r="BV399" s="40"/>
      <c r="BW399" s="9"/>
      <c r="BX399" s="40"/>
      <c r="BZ399" s="9">
        <v>11.692307692307692</v>
      </c>
      <c r="CA399" s="9">
        <v>9.1384615384615362</v>
      </c>
      <c r="CB399" s="40">
        <v>13406.616874615422</v>
      </c>
      <c r="CC399" s="9">
        <f ca="1"/>
        <v>3.3603846153846142</v>
      </c>
      <c r="CD399" s="9">
        <f ca="1"/>
        <v>1.9557692307692309</v>
      </c>
      <c r="CE399" s="40">
        <f ca="1"/>
        <v>10695.077899934127</v>
      </c>
    </row>
    <row r="400" spans="1:83" x14ac:dyDescent="0.25">
      <c r="A400" s="6">
        <v>72</v>
      </c>
      <c r="B400" s="7" t="b">
        <v>1</v>
      </c>
      <c r="U400" s="9"/>
      <c r="V400" s="9"/>
      <c r="W400" s="10"/>
      <c r="X400" s="17"/>
      <c r="Y400" s="17"/>
      <c r="Z400" s="17"/>
      <c r="AA400" s="17"/>
      <c r="AB400" s="17"/>
      <c r="AC400" s="17"/>
      <c r="AD400" s="17"/>
      <c r="AE400" s="17"/>
      <c r="AG400" s="9"/>
      <c r="AH400" s="9"/>
      <c r="AI400" s="10"/>
      <c r="AJ400" s="17"/>
      <c r="AK400" s="17"/>
      <c r="AL400" s="17"/>
      <c r="AM400" s="17"/>
      <c r="AN400" s="17"/>
      <c r="AO400" s="17"/>
      <c r="AP400" s="17"/>
      <c r="AQ400" s="17"/>
      <c r="AS400" s="9"/>
      <c r="AT400" s="9"/>
      <c r="AU400" s="10"/>
      <c r="AV400" s="17"/>
      <c r="AW400" s="17"/>
      <c r="AX400" s="17"/>
      <c r="AY400" s="17"/>
      <c r="AZ400" s="17"/>
      <c r="BA400" s="17"/>
      <c r="BB400" s="17"/>
      <c r="BC400" s="17"/>
      <c r="BE400" s="17">
        <v>0.13507513661202186</v>
      </c>
      <c r="BF400" s="9">
        <v>56.9</v>
      </c>
      <c r="BG400" s="9">
        <v>58.722805304466007</v>
      </c>
      <c r="BH400" s="9">
        <v>58.257815074009024</v>
      </c>
      <c r="BI400" s="9">
        <v>10.045412519827234</v>
      </c>
      <c r="BJ400" s="9">
        <f ca="1"/>
        <v>59.188409113066406</v>
      </c>
      <c r="BK400" s="9">
        <f ca="1"/>
        <v>58.409336338905</v>
      </c>
      <c r="BL400" s="9">
        <v>52.438219029619617</v>
      </c>
      <c r="BM400" s="9">
        <f ca="1"/>
        <v>57.568143087072528</v>
      </c>
      <c r="BN400" s="9">
        <v>58.056634773804191</v>
      </c>
      <c r="BP400" s="9"/>
      <c r="BQ400" s="40"/>
      <c r="BR400" s="9"/>
      <c r="BS400" s="40"/>
      <c r="BU400" s="9"/>
      <c r="BV400" s="40"/>
      <c r="BW400" s="9"/>
      <c r="BX400" s="40"/>
      <c r="BZ400" s="9">
        <v>11.692307692307692</v>
      </c>
      <c r="CA400" s="9">
        <v>10.415384615384614</v>
      </c>
      <c r="CB400" s="40">
        <v>14553.620185756663</v>
      </c>
      <c r="CC400" s="9">
        <f ca="1"/>
        <v>3.3603846153846142</v>
      </c>
      <c r="CD400" s="9">
        <f ca="1"/>
        <v>2.0196153846153848</v>
      </c>
      <c r="CE400" s="40">
        <f ca="1"/>
        <v>10687.032738506521</v>
      </c>
    </row>
    <row r="401" spans="1:83" x14ac:dyDescent="0.25">
      <c r="A401" s="6">
        <v>71.8</v>
      </c>
      <c r="B401" s="7" t="b">
        <v>1</v>
      </c>
      <c r="U401" s="9"/>
      <c r="V401" s="9"/>
      <c r="W401" s="10"/>
      <c r="X401" s="17"/>
      <c r="Y401" s="17"/>
      <c r="Z401" s="17"/>
      <c r="AA401" s="17"/>
      <c r="AB401" s="17"/>
      <c r="AC401" s="17"/>
      <c r="AD401" s="17"/>
      <c r="AE401" s="17"/>
      <c r="AG401" s="9"/>
      <c r="AH401" s="9"/>
      <c r="AI401" s="10"/>
      <c r="AJ401" s="17"/>
      <c r="AK401" s="17"/>
      <c r="AL401" s="17"/>
      <c r="AM401" s="17"/>
      <c r="AN401" s="17"/>
      <c r="AO401" s="17"/>
      <c r="AP401" s="17"/>
      <c r="AQ401" s="17"/>
      <c r="AS401" s="9"/>
      <c r="AT401" s="9"/>
      <c r="AU401" s="10"/>
      <c r="AV401" s="17"/>
      <c r="AW401" s="17"/>
      <c r="AX401" s="17"/>
      <c r="AY401" s="17"/>
      <c r="AZ401" s="17"/>
      <c r="BA401" s="17"/>
      <c r="BB401" s="17"/>
      <c r="BC401" s="17"/>
      <c r="BE401" s="17">
        <v>0.13541666666666666</v>
      </c>
      <c r="BF401" s="9">
        <v>56.9</v>
      </c>
      <c r="BG401" s="9">
        <v>58.737767787423792</v>
      </c>
      <c r="BH401" s="9">
        <v>58.271276527770887</v>
      </c>
      <c r="BI401" s="9">
        <v>10.072752540598877</v>
      </c>
      <c r="BJ401" s="9">
        <f ca="1"/>
        <v>59.206131312117627</v>
      </c>
      <c r="BK401" s="9">
        <f ca="1"/>
        <v>58.42327005663229</v>
      </c>
      <c r="BL401" s="9">
        <v>52.458675031497947</v>
      </c>
      <c r="BM401" s="9">
        <f ca="1"/>
        <v>57.585231756508591</v>
      </c>
      <c r="BN401" s="9">
        <v>58.073864373472048</v>
      </c>
      <c r="BP401" s="9"/>
      <c r="BQ401" s="40"/>
      <c r="BR401" s="9"/>
      <c r="BS401" s="40"/>
      <c r="BU401" s="9"/>
      <c r="BV401" s="40"/>
      <c r="BW401" s="9"/>
      <c r="BX401" s="40"/>
      <c r="BZ401" s="9">
        <v>11.692307692307692</v>
      </c>
      <c r="CA401" s="9">
        <v>11.692307692307692</v>
      </c>
      <c r="CB401" s="40">
        <v>15962.005628257095</v>
      </c>
      <c r="CC401" s="9">
        <f ca="1"/>
        <v>3.3603846153846142</v>
      </c>
      <c r="CD401" s="9">
        <f ca="1"/>
        <v>2.0834615384615387</v>
      </c>
      <c r="CE401" s="40">
        <f ca="1"/>
        <v>10684.156200981677</v>
      </c>
    </row>
    <row r="402" spans="1:83" x14ac:dyDescent="0.25">
      <c r="A402" s="6">
        <v>71.599999999999994</v>
      </c>
      <c r="B402" s="7" t="b">
        <v>1</v>
      </c>
      <c r="U402" s="9"/>
      <c r="V402" s="9"/>
      <c r="W402" s="10"/>
      <c r="X402" s="17"/>
      <c r="Y402" s="17"/>
      <c r="Z402" s="17"/>
      <c r="AA402" s="17"/>
      <c r="AB402" s="17"/>
      <c r="AC402" s="17"/>
      <c r="AD402" s="17"/>
      <c r="AE402" s="17"/>
      <c r="AG402" s="9"/>
      <c r="AH402" s="9"/>
      <c r="AI402" s="10"/>
      <c r="AJ402" s="17"/>
      <c r="AK402" s="17"/>
      <c r="AL402" s="17"/>
      <c r="AM402" s="17"/>
      <c r="AN402" s="17"/>
      <c r="AO402" s="17"/>
      <c r="AP402" s="17"/>
      <c r="AQ402" s="17"/>
      <c r="AS402" s="9"/>
      <c r="AT402" s="9"/>
      <c r="AU402" s="10"/>
      <c r="AV402" s="17"/>
      <c r="AW402" s="17"/>
      <c r="AX402" s="17"/>
      <c r="AY402" s="17"/>
      <c r="AZ402" s="17"/>
      <c r="BA402" s="17"/>
      <c r="BB402" s="17"/>
      <c r="BC402" s="17"/>
      <c r="BE402" s="17">
        <v>0.13575819672131148</v>
      </c>
      <c r="BF402" s="9">
        <v>57</v>
      </c>
      <c r="BG402" s="9">
        <v>58.752704430624959</v>
      </c>
      <c r="BH402" s="9">
        <v>58.284717836451456</v>
      </c>
      <c r="BI402" s="9">
        <v>10.100103363433538</v>
      </c>
      <c r="BJ402" s="9">
        <f ca="1"/>
        <v>59.223817735300173</v>
      </c>
      <c r="BK402" s="9">
        <f ca="1"/>
        <v>58.437181952853983</v>
      </c>
      <c r="BL402" s="9">
        <v>52.479105253885081</v>
      </c>
      <c r="BM402" s="9">
        <f ca="1"/>
        <v>57.60229475079376</v>
      </c>
      <c r="BN402" s="9">
        <v>58.091067800506153</v>
      </c>
      <c r="BP402" s="9"/>
      <c r="BQ402" s="40"/>
      <c r="BR402" s="9"/>
      <c r="BS402" s="40"/>
      <c r="BU402" s="9"/>
      <c r="BV402" s="40"/>
      <c r="BW402" s="9"/>
      <c r="BX402" s="40"/>
      <c r="BZ402" s="9">
        <v>11.692307692307692</v>
      </c>
      <c r="CA402" s="9">
        <v>12.969230769230769</v>
      </c>
      <c r="CB402" s="40">
        <v>17588.899783448</v>
      </c>
      <c r="CC402" s="9">
        <f ca="1"/>
        <v>3.3603846153846142</v>
      </c>
      <c r="CD402" s="9">
        <f ca="1"/>
        <v>2.1473076923076926</v>
      </c>
      <c r="CE402" s="40">
        <f ca="1"/>
        <v>10686.189837904163</v>
      </c>
    </row>
    <row r="403" spans="1:83" x14ac:dyDescent="0.25">
      <c r="A403" s="6">
        <v>71.099999999999994</v>
      </c>
      <c r="B403" s="7" t="b">
        <v>1</v>
      </c>
      <c r="U403" s="9"/>
      <c r="V403" s="9"/>
      <c r="W403" s="10"/>
      <c r="X403" s="17"/>
      <c r="Y403" s="17"/>
      <c r="Z403" s="17"/>
      <c r="AA403" s="17"/>
      <c r="AB403" s="17"/>
      <c r="AC403" s="17"/>
      <c r="AD403" s="17"/>
      <c r="AE403" s="17"/>
      <c r="AG403" s="9"/>
      <c r="AH403" s="9"/>
      <c r="AI403" s="10"/>
      <c r="AJ403" s="17"/>
      <c r="AK403" s="17"/>
      <c r="AL403" s="17"/>
      <c r="AM403" s="17"/>
      <c r="AN403" s="17"/>
      <c r="AO403" s="17"/>
      <c r="AP403" s="17"/>
      <c r="AQ403" s="17"/>
      <c r="AS403" s="9"/>
      <c r="AT403" s="9"/>
      <c r="AU403" s="10"/>
      <c r="AV403" s="17"/>
      <c r="AW403" s="17"/>
      <c r="AX403" s="17"/>
      <c r="AY403" s="17"/>
      <c r="AZ403" s="17"/>
      <c r="BA403" s="17"/>
      <c r="BB403" s="17"/>
      <c r="BC403" s="17"/>
      <c r="BE403" s="17">
        <v>0.13609972677595628</v>
      </c>
      <c r="BF403" s="9">
        <v>57</v>
      </c>
      <c r="BG403" s="9">
        <v>58.767615359777672</v>
      </c>
      <c r="BH403" s="9">
        <v>58.298139097838977</v>
      </c>
      <c r="BI403" s="9">
        <v>10.127464996870385</v>
      </c>
      <c r="BJ403" s="9">
        <f ca="1"/>
        <v>59.241468556254176</v>
      </c>
      <c r="BK403" s="9">
        <f ca="1"/>
        <v>58.451072133201734</v>
      </c>
      <c r="BL403" s="9">
        <v>52.49950979400117</v>
      </c>
      <c r="BM403" s="9">
        <f ca="1"/>
        <v>57.619332183165611</v>
      </c>
      <c r="BN403" s="9">
        <v>58.108245170376918</v>
      </c>
      <c r="BP403" s="9"/>
      <c r="BQ403" s="40"/>
      <c r="BR403" s="9"/>
      <c r="BS403" s="40"/>
      <c r="BU403" s="9"/>
      <c r="BV403" s="40"/>
      <c r="BW403" s="9"/>
      <c r="BX403" s="40"/>
      <c r="BZ403" s="9">
        <v>11.692307692307692</v>
      </c>
      <c r="CA403" s="9">
        <v>14.246153846153844</v>
      </c>
      <c r="CB403" s="40">
        <v>19401.478645748415</v>
      </c>
      <c r="CC403" s="9">
        <f ca="1"/>
        <v>3.3603846153846142</v>
      </c>
      <c r="CD403" s="9">
        <f ca="1"/>
        <v>2.211153846153846</v>
      </c>
      <c r="CE403" s="40">
        <f ca="1"/>
        <v>10692.8952237412</v>
      </c>
    </row>
    <row r="404" spans="1:83" x14ac:dyDescent="0.25">
      <c r="A404" s="6">
        <v>59.9</v>
      </c>
      <c r="B404" s="7" t="b">
        <v>1</v>
      </c>
      <c r="U404" s="9"/>
      <c r="V404" s="9"/>
      <c r="W404" s="10"/>
      <c r="X404" s="17"/>
      <c r="Y404" s="17"/>
      <c r="Z404" s="17"/>
      <c r="AA404" s="17"/>
      <c r="AB404" s="17"/>
      <c r="AC404" s="17"/>
      <c r="AD404" s="17"/>
      <c r="AE404" s="17"/>
      <c r="AG404" s="9"/>
      <c r="AH404" s="9"/>
      <c r="AI404" s="10"/>
      <c r="AJ404" s="17"/>
      <c r="AK404" s="17"/>
      <c r="AL404" s="17"/>
      <c r="AM404" s="17"/>
      <c r="AN404" s="17"/>
      <c r="AO404" s="17"/>
      <c r="AP404" s="17"/>
      <c r="AQ404" s="17"/>
      <c r="AS404" s="9"/>
      <c r="AT404" s="9"/>
      <c r="AU404" s="10"/>
      <c r="AV404" s="17"/>
      <c r="AW404" s="17"/>
      <c r="AX404" s="17"/>
      <c r="AY404" s="17"/>
      <c r="AZ404" s="17"/>
      <c r="BA404" s="17"/>
      <c r="BB404" s="17"/>
      <c r="BC404" s="17"/>
      <c r="BE404" s="17">
        <v>0.1364412568306011</v>
      </c>
      <c r="BF404" s="9">
        <v>57</v>
      </c>
      <c r="BG404" s="9">
        <v>58.782500699690068</v>
      </c>
      <c r="BH404" s="9">
        <v>58.311540409035914</v>
      </c>
      <c r="BI404" s="9">
        <v>10.154837449458732</v>
      </c>
      <c r="BJ404" s="9">
        <f ca="1"/>
        <v>59.259083947363813</v>
      </c>
      <c r="BK404" s="9">
        <f ca="1"/>
        <v>58.464940702562366</v>
      </c>
      <c r="BL404" s="9">
        <v>52.519888748456822</v>
      </c>
      <c r="BM404" s="9">
        <f ca="1"/>
        <v>57.636344166096308</v>
      </c>
      <c r="BN404" s="9">
        <v>58.125396597773161</v>
      </c>
      <c r="BP404" s="9"/>
      <c r="BQ404" s="40"/>
      <c r="BR404" s="9"/>
      <c r="BS404" s="40"/>
      <c r="BU404" s="9"/>
      <c r="BV404" s="40"/>
      <c r="BW404" s="9"/>
      <c r="BX404" s="40"/>
      <c r="BZ404" s="9">
        <v>11.692307692307692</v>
      </c>
      <c r="CA404" s="9">
        <v>15.523076923076919</v>
      </c>
      <c r="CB404" s="40">
        <v>21373.985074672968</v>
      </c>
      <c r="CC404" s="9">
        <f ca="1"/>
        <v>3.3603846153846142</v>
      </c>
      <c r="CD404" s="9">
        <f ca="1"/>
        <v>2.2750000000000004</v>
      </c>
      <c r="CE404" s="40">
        <f ca="1"/>
        <v>10704.051858738028</v>
      </c>
    </row>
    <row r="405" spans="1:83" x14ac:dyDescent="0.25">
      <c r="A405" s="6">
        <v>59.3</v>
      </c>
      <c r="B405" s="7" t="b">
        <v>1</v>
      </c>
      <c r="U405" s="9"/>
      <c r="V405" s="9"/>
      <c r="W405" s="10"/>
      <c r="X405" s="17"/>
      <c r="Y405" s="17"/>
      <c r="Z405" s="17"/>
      <c r="AA405" s="17"/>
      <c r="AB405" s="17"/>
      <c r="AC405" s="17"/>
      <c r="AD405" s="17"/>
      <c r="AE405" s="17"/>
      <c r="AG405" s="9"/>
      <c r="AH405" s="9"/>
      <c r="AI405" s="10"/>
      <c r="AJ405" s="17"/>
      <c r="AK405" s="17"/>
      <c r="AL405" s="17"/>
      <c r="AM405" s="17"/>
      <c r="AN405" s="17"/>
      <c r="AO405" s="17"/>
      <c r="AP405" s="17"/>
      <c r="AQ405" s="17"/>
      <c r="AS405" s="9"/>
      <c r="AT405" s="9"/>
      <c r="AU405" s="10"/>
      <c r="AV405" s="17"/>
      <c r="AW405" s="17"/>
      <c r="AX405" s="17"/>
      <c r="AY405" s="17"/>
      <c r="AZ405" s="17"/>
      <c r="BA405" s="17"/>
      <c r="BB405" s="17"/>
      <c r="BC405" s="17"/>
      <c r="BE405" s="17">
        <v>0.13678278688524589</v>
      </c>
      <c r="BF405" s="9">
        <v>57</v>
      </c>
      <c r="BG405" s="9">
        <v>58.79736057427899</v>
      </c>
      <c r="BH405" s="9">
        <v>58.324921866465459</v>
      </c>
      <c r="BI405" s="9">
        <v>10.182220729758047</v>
      </c>
      <c r="BJ405" s="9">
        <f ca="1"/>
        <v>59.276664079769589</v>
      </c>
      <c r="BK405" s="9">
        <f ca="1"/>
        <v>58.478787765084959</v>
      </c>
      <c r="BL405" s="9">
        <v>52.540242213258466</v>
      </c>
      <c r="BM405" s="9">
        <f ca="1"/>
        <v>57.653330811299696</v>
      </c>
      <c r="BN405" s="9">
        <v>58.142522196609391</v>
      </c>
      <c r="BP405" s="9"/>
      <c r="BQ405" s="40"/>
      <c r="BR405" s="9"/>
      <c r="BS405" s="40"/>
      <c r="BU405" s="9"/>
      <c r="BV405" s="40"/>
      <c r="BW405" s="9"/>
      <c r="BX405" s="40"/>
      <c r="BZ405" s="9">
        <v>11.692307692307692</v>
      </c>
      <c r="CA405" s="9">
        <v>16.799999999999997</v>
      </c>
      <c r="CB405" s="40">
        <v>23485.795104109486</v>
      </c>
      <c r="CC405" s="9">
        <f ca="1"/>
        <v>3.3603846153846142</v>
      </c>
      <c r="CD405" s="9">
        <f ca="1"/>
        <v>2.3388461538461538</v>
      </c>
      <c r="CE405" s="40">
        <f ca="1"/>
        <v>10719.45534573276</v>
      </c>
    </row>
    <row r="406" spans="1:83" x14ac:dyDescent="0.25">
      <c r="A406" s="6">
        <v>59</v>
      </c>
      <c r="B406" s="7" t="b">
        <v>1</v>
      </c>
      <c r="U406" s="9"/>
      <c r="V406" s="9"/>
      <c r="W406" s="10"/>
      <c r="X406" s="17"/>
      <c r="Y406" s="17"/>
      <c r="Z406" s="17"/>
      <c r="AA406" s="17"/>
      <c r="AB406" s="17"/>
      <c r="AC406" s="17"/>
      <c r="AD406" s="17"/>
      <c r="AE406" s="17"/>
      <c r="AG406" s="9"/>
      <c r="AH406" s="9"/>
      <c r="AI406" s="10"/>
      <c r="AJ406" s="17"/>
      <c r="AK406" s="17"/>
      <c r="AL406" s="17"/>
      <c r="AM406" s="17"/>
      <c r="AN406" s="17"/>
      <c r="AO406" s="17"/>
      <c r="AP406" s="17"/>
      <c r="AQ406" s="17"/>
      <c r="AS406" s="9"/>
      <c r="AT406" s="9"/>
      <c r="AU406" s="10"/>
      <c r="AV406" s="17"/>
      <c r="AW406" s="17"/>
      <c r="AX406" s="17"/>
      <c r="AY406" s="17"/>
      <c r="AZ406" s="17"/>
      <c r="BA406" s="17"/>
      <c r="BB406" s="17"/>
      <c r="BC406" s="17"/>
      <c r="BE406" s="17">
        <v>0.13712431693989072</v>
      </c>
      <c r="BF406" s="9">
        <v>57</v>
      </c>
      <c r="BG406" s="9">
        <v>58.812195106578613</v>
      </c>
      <c r="BH406" s="9">
        <v>58.338283565878292</v>
      </c>
      <c r="BI406" s="9">
        <v>10.20961484633793</v>
      </c>
      <c r="BJ406" s="9">
        <f ca="1"/>
        <v>59.294209123380327</v>
      </c>
      <c r="BK406" s="9">
        <f ca="1"/>
        <v>58.492613424188001</v>
      </c>
      <c r="BL406" s="9">
        <v>52.560570283813604</v>
      </c>
      <c r="BM406" s="9">
        <f ca="1"/>
        <v>57.670292229738372</v>
      </c>
      <c r="BN406" s="9">
        <v>58.159622080032925</v>
      </c>
      <c r="BP406" s="9"/>
      <c r="BQ406" s="40"/>
      <c r="BR406" s="9"/>
      <c r="BS406" s="40"/>
      <c r="BU406" s="9"/>
      <c r="BV406" s="40"/>
      <c r="BW406" s="9"/>
      <c r="BX406" s="40"/>
      <c r="BZ406" s="9">
        <v>11.692307692307692</v>
      </c>
      <c r="CA406" s="9">
        <v>18.076923076923073</v>
      </c>
      <c r="CB406" s="40">
        <v>25720.113799327642</v>
      </c>
      <c r="CC406" s="9">
        <f ca="1"/>
        <v>3.3603846153846142</v>
      </c>
      <c r="CD406" s="9">
        <f ca="1"/>
        <v>2.4026923076923077</v>
      </c>
      <c r="CE406" s="40">
        <f ca="1"/>
        <v>10738.915799064127</v>
      </c>
    </row>
    <row r="407" spans="1:83" x14ac:dyDescent="0.25">
      <c r="A407" s="6">
        <v>58.6</v>
      </c>
      <c r="B407" s="7" t="b">
        <v>1</v>
      </c>
      <c r="U407" s="9"/>
      <c r="V407" s="9"/>
      <c r="W407" s="10"/>
      <c r="X407" s="17"/>
      <c r="Y407" s="17"/>
      <c r="Z407" s="17"/>
      <c r="AA407" s="17"/>
      <c r="AB407" s="17"/>
      <c r="AC407" s="17"/>
      <c r="AD407" s="17"/>
      <c r="AE407" s="17"/>
      <c r="AG407" s="9"/>
      <c r="AH407" s="9"/>
      <c r="AI407" s="10"/>
      <c r="AJ407" s="17"/>
      <c r="AK407" s="17"/>
      <c r="AL407" s="17"/>
      <c r="AM407" s="17"/>
      <c r="AN407" s="17"/>
      <c r="AO407" s="17"/>
      <c r="AP407" s="17"/>
      <c r="AQ407" s="17"/>
      <c r="AS407" s="9"/>
      <c r="AT407" s="9"/>
      <c r="AU407" s="10"/>
      <c r="AV407" s="17"/>
      <c r="AW407" s="17"/>
      <c r="AX407" s="17"/>
      <c r="AY407" s="17"/>
      <c r="AZ407" s="17"/>
      <c r="BA407" s="17"/>
      <c r="BB407" s="17"/>
      <c r="BC407" s="17"/>
      <c r="BE407" s="17">
        <v>0.13746584699453551</v>
      </c>
      <c r="BF407" s="9">
        <v>57</v>
      </c>
      <c r="BG407" s="9">
        <v>58.827004418748984</v>
      </c>
      <c r="BH407" s="9">
        <v>58.351625602358673</v>
      </c>
      <c r="BI407" s="9">
        <v>10.237019807778191</v>
      </c>
      <c r="BJ407" s="9">
        <f ca="1"/>
        <v>59.311719246885204</v>
      </c>
      <c r="BK407" s="9">
        <f ca="1"/>
        <v>58.506417782566331</v>
      </c>
      <c r="BL407" s="9">
        <v>52.580873054936035</v>
      </c>
      <c r="BM407" s="9">
        <f ca="1"/>
        <v>57.687228531630538</v>
      </c>
      <c r="BN407" s="9">
        <v>58.176696360431023</v>
      </c>
      <c r="BP407" s="9"/>
      <c r="BQ407" s="40"/>
      <c r="BR407" s="9"/>
      <c r="BS407" s="40"/>
      <c r="BU407" s="9"/>
      <c r="BV407" s="40"/>
      <c r="BW407" s="9"/>
      <c r="BX407" s="40"/>
      <c r="BZ407" s="9">
        <v>11.692307692307692</v>
      </c>
      <c r="CA407" s="9">
        <v>19.353846153846153</v>
      </c>
      <c r="CB407" s="40">
        <v>28063.066676340706</v>
      </c>
      <c r="CC407" s="9">
        <f ca="1"/>
        <v>3.3603846153846142</v>
      </c>
      <c r="CD407" s="9">
        <f ca="1"/>
        <v>2.4665384615384616</v>
      </c>
      <c r="CE407" s="40">
        <f ca="1"/>
        <v>10762.256450390005</v>
      </c>
    </row>
    <row r="408" spans="1:83" x14ac:dyDescent="0.25">
      <c r="A408" s="6">
        <v>58.1</v>
      </c>
      <c r="B408" s="7" t="b">
        <v>1</v>
      </c>
      <c r="U408" s="9"/>
      <c r="V408" s="9"/>
      <c r="W408" s="10"/>
      <c r="X408" s="17"/>
      <c r="Y408" s="17"/>
      <c r="Z408" s="17"/>
      <c r="AA408" s="17"/>
      <c r="AB408" s="17"/>
      <c r="AC408" s="17"/>
      <c r="AD408" s="17"/>
      <c r="AE408" s="17"/>
      <c r="AG408" s="9"/>
      <c r="AH408" s="9"/>
      <c r="AI408" s="10"/>
      <c r="AJ408" s="17"/>
      <c r="AK408" s="17"/>
      <c r="AL408" s="17"/>
      <c r="AM408" s="17"/>
      <c r="AN408" s="17"/>
      <c r="AO408" s="17"/>
      <c r="AP408" s="17"/>
      <c r="AQ408" s="17"/>
      <c r="AS408" s="9"/>
      <c r="AT408" s="9"/>
      <c r="AU408" s="10"/>
      <c r="AV408" s="17"/>
      <c r="AW408" s="17"/>
      <c r="AX408" s="17"/>
      <c r="AY408" s="17"/>
      <c r="AZ408" s="17"/>
      <c r="BA408" s="17"/>
      <c r="BB408" s="17"/>
      <c r="BC408" s="17"/>
      <c r="BE408" s="17">
        <v>0.13780737704918034</v>
      </c>
      <c r="BF408" s="9">
        <v>57.1</v>
      </c>
      <c r="BG408" s="9">
        <v>58.841788632084445</v>
      </c>
      <c r="BH408" s="9">
        <v>58.364948070331117</v>
      </c>
      <c r="BI408" s="9">
        <v>10.264435622668802</v>
      </c>
      <c r="BJ408" s="9">
        <f ca="1"/>
        <v>59.329194617765445</v>
      </c>
      <c r="BK408" s="9">
        <f ca="1"/>
        <v>58.520200942198109</v>
      </c>
      <c r="BL408" s="9">
        <v>52.601150620851001</v>
      </c>
      <c r="BM408" s="9">
        <f ca="1"/>
        <v>57.704139826456966</v>
      </c>
      <c r="BN408" s="9">
        <v>58.193745149437902</v>
      </c>
      <c r="BP408" s="9"/>
      <c r="BQ408" s="40"/>
      <c r="BR408" s="9"/>
      <c r="BS408" s="40"/>
      <c r="BU408" s="9"/>
      <c r="BV408" s="40"/>
      <c r="BW408" s="9"/>
      <c r="BX408" s="40"/>
      <c r="BZ408" s="9">
        <v>11.692307692307692</v>
      </c>
      <c r="CA408" s="9">
        <v>20.630769230769229</v>
      </c>
      <c r="CB408" s="40">
        <v>30503.049236737595</v>
      </c>
      <c r="CC408" s="9">
        <f ca="1"/>
        <v>3.3603846153846142</v>
      </c>
      <c r="CD408" s="9">
        <f ca="1"/>
        <v>2.5303846153846159</v>
      </c>
      <c r="CE408" s="40">
        <f ca="1"/>
        <v>10789.312422373208</v>
      </c>
    </row>
    <row r="409" spans="1:83" x14ac:dyDescent="0.25">
      <c r="A409" s="6">
        <v>57.5</v>
      </c>
      <c r="B409" s="7" t="b">
        <v>1</v>
      </c>
      <c r="U409" s="9"/>
      <c r="V409" s="9"/>
      <c r="W409" s="10"/>
      <c r="X409" s="17"/>
      <c r="Y409" s="17"/>
      <c r="Z409" s="17"/>
      <c r="AA409" s="17"/>
      <c r="AB409" s="17"/>
      <c r="AC409" s="17"/>
      <c r="AD409" s="17"/>
      <c r="AE409" s="17"/>
      <c r="AG409" s="9"/>
      <c r="AH409" s="9"/>
      <c r="AI409" s="10"/>
      <c r="AJ409" s="17"/>
      <c r="AK409" s="17"/>
      <c r="AL409" s="17"/>
      <c r="AM409" s="17"/>
      <c r="AN409" s="17"/>
      <c r="AO409" s="17"/>
      <c r="AP409" s="17"/>
      <c r="AQ409" s="17"/>
      <c r="AS409" s="9"/>
      <c r="AT409" s="9"/>
      <c r="AU409" s="10"/>
      <c r="AV409" s="17"/>
      <c r="AW409" s="17"/>
      <c r="AX409" s="17"/>
      <c r="AY409" s="17"/>
      <c r="AZ409" s="17"/>
      <c r="BA409" s="17"/>
      <c r="BB409" s="17"/>
      <c r="BC409" s="17"/>
      <c r="BE409" s="17">
        <v>0.13814890710382513</v>
      </c>
      <c r="BF409" s="9">
        <v>57.1</v>
      </c>
      <c r="BG409" s="9">
        <v>58.856547867021916</v>
      </c>
      <c r="BH409" s="9">
        <v>58.378251063566353</v>
      </c>
      <c r="BI409" s="9">
        <v>10.291862299609972</v>
      </c>
      <c r="BJ409" s="9">
        <f ca="1"/>
        <v>59.346635402306042</v>
      </c>
      <c r="BK409" s="9">
        <f ca="1"/>
        <v>58.533963004351584</v>
      </c>
      <c r="BL409" s="9">
        <v>52.62140307520032</v>
      </c>
      <c r="BM409" s="9">
        <f ca="1"/>
        <v>57.721026222967652</v>
      </c>
      <c r="BN409" s="9">
        <v>58.21076855794162</v>
      </c>
      <c r="BP409" s="9"/>
      <c r="BQ409" s="40"/>
      <c r="BR409" s="9"/>
      <c r="BS409" s="40"/>
      <c r="BU409" s="9"/>
      <c r="BV409" s="40"/>
      <c r="BW409" s="9"/>
      <c r="BX409" s="40"/>
      <c r="BZ409" s="9">
        <v>11.692307692307692</v>
      </c>
      <c r="CA409" s="9">
        <v>21.907692307692304</v>
      </c>
      <c r="CB409" s="40">
        <v>33030.250368837093</v>
      </c>
      <c r="CC409" s="9">
        <f ca="1"/>
        <v>3.3603846153846142</v>
      </c>
      <c r="CD409" s="9">
        <f ca="1"/>
        <v>2.5942307692307693</v>
      </c>
      <c r="CE409" s="40">
        <f ca="1"/>
        <v>10819.929646126147</v>
      </c>
    </row>
    <row r="410" spans="1:83" x14ac:dyDescent="0.25">
      <c r="A410" s="6">
        <v>56.9</v>
      </c>
      <c r="B410" s="7" t="b">
        <v>1</v>
      </c>
      <c r="U410" s="9"/>
      <c r="V410" s="9"/>
      <c r="W410" s="10"/>
      <c r="X410" s="17"/>
      <c r="Y410" s="17"/>
      <c r="Z410" s="17"/>
      <c r="AA410" s="17"/>
      <c r="AB410" s="17"/>
      <c r="AC410" s="17"/>
      <c r="AD410" s="17"/>
      <c r="AE410" s="17"/>
      <c r="AG410" s="9"/>
      <c r="AH410" s="9"/>
      <c r="AI410" s="10"/>
      <c r="AJ410" s="17"/>
      <c r="AK410" s="17"/>
      <c r="AL410" s="17"/>
      <c r="AM410" s="17"/>
      <c r="AN410" s="17"/>
      <c r="AO410" s="17"/>
      <c r="AP410" s="17"/>
      <c r="AQ410" s="17"/>
      <c r="AS410" s="9"/>
      <c r="AT410" s="9"/>
      <c r="AU410" s="10"/>
      <c r="AV410" s="17"/>
      <c r="AW410" s="17"/>
      <c r="AX410" s="17"/>
      <c r="AY410" s="17"/>
      <c r="AZ410" s="17"/>
      <c r="BA410" s="17"/>
      <c r="BB410" s="17"/>
      <c r="BC410" s="17"/>
      <c r="BE410" s="17">
        <v>0.13849043715846995</v>
      </c>
      <c r="BF410" s="9">
        <v>57.1</v>
      </c>
      <c r="BG410" s="9">
        <v>58.871282243149174</v>
      </c>
      <c r="BH410" s="9">
        <v>58.391534675187863</v>
      </c>
      <c r="BI410" s="9">
        <v>10.319299847212132</v>
      </c>
      <c r="BJ410" s="9">
        <f ca="1"/>
        <v>59.364041765607197</v>
      </c>
      <c r="BK410" s="9">
        <f ca="1"/>
        <v>58.547704069591852</v>
      </c>
      <c r="BL410" s="9">
        <v>52.641630511047438</v>
      </c>
      <c r="BM410" s="9">
        <f ca="1"/>
        <v>57.737887829188651</v>
      </c>
      <c r="BN410" s="9">
        <v>58.227766696090939</v>
      </c>
      <c r="BP410" s="9"/>
      <c r="BQ410" s="40"/>
      <c r="BR410" s="9"/>
      <c r="BS410" s="40"/>
      <c r="BU410" s="9"/>
      <c r="BV410" s="40"/>
      <c r="BW410" s="9"/>
      <c r="BX410" s="40"/>
      <c r="BZ410" s="9">
        <v>11.692307692307692</v>
      </c>
      <c r="CA410" s="9">
        <v>23.184615384615384</v>
      </c>
      <c r="CB410" s="40">
        <v>35636.296085811657</v>
      </c>
      <c r="CC410" s="9">
        <f ca="1"/>
        <v>3.3603846153846142</v>
      </c>
      <c r="CD410" s="9">
        <f ca="1"/>
        <v>2.6580769230769237</v>
      </c>
      <c r="CE410" s="40">
        <f ca="1"/>
        <v>10853.963902297874</v>
      </c>
    </row>
    <row r="411" spans="1:83" x14ac:dyDescent="0.25">
      <c r="A411" s="6">
        <v>56.1</v>
      </c>
      <c r="B411" s="7" t="b">
        <v>1</v>
      </c>
      <c r="U411" s="9"/>
      <c r="V411" s="9"/>
      <c r="W411" s="10"/>
      <c r="X411" s="17"/>
      <c r="Y411" s="17"/>
      <c r="Z411" s="17"/>
      <c r="AA411" s="17"/>
      <c r="AB411" s="17"/>
      <c r="AC411" s="17"/>
      <c r="AD411" s="17"/>
      <c r="AE411" s="17"/>
      <c r="AG411" s="9"/>
      <c r="AH411" s="9"/>
      <c r="AI411" s="10"/>
      <c r="AJ411" s="17"/>
      <c r="AK411" s="17"/>
      <c r="AL411" s="17"/>
      <c r="AM411" s="17"/>
      <c r="AN411" s="17"/>
      <c r="AO411" s="17"/>
      <c r="AP411" s="17"/>
      <c r="AQ411" s="17"/>
      <c r="AS411" s="9"/>
      <c r="AT411" s="9"/>
      <c r="AU411" s="10"/>
      <c r="AV411" s="17"/>
      <c r="AW411" s="17"/>
      <c r="AX411" s="17"/>
      <c r="AY411" s="17"/>
      <c r="AZ411" s="17"/>
      <c r="BA411" s="17"/>
      <c r="BB411" s="17"/>
      <c r="BC411" s="17"/>
      <c r="BE411" s="17">
        <v>0.13883196721311475</v>
      </c>
      <c r="BF411" s="9">
        <v>57.2</v>
      </c>
      <c r="BG411" s="9">
        <v>58.885991879212931</v>
      </c>
      <c r="BH411" s="9">
        <v>58.404798997677588</v>
      </c>
      <c r="BI411" s="9">
        <v>10.346748274095933</v>
      </c>
      <c r="BJ411" s="9">
        <f ca="1"/>
        <v>59.381413871595726</v>
      </c>
      <c r="BK411" s="9">
        <f ca="1"/>
        <v>58.561424237787556</v>
      </c>
      <c r="BL411" s="9">
        <v>52.661833020882355</v>
      </c>
      <c r="BM411" s="9">
        <f ca="1"/>
        <v>57.754724752428544</v>
      </c>
      <c r="BN411" s="9">
        <v>58.244739673302121</v>
      </c>
      <c r="BP411" s="9"/>
      <c r="BQ411" s="40"/>
      <c r="BR411" s="9"/>
      <c r="BS411" s="40"/>
      <c r="BU411" s="9"/>
      <c r="BV411" s="40"/>
      <c r="BW411" s="9"/>
      <c r="BX411" s="40"/>
      <c r="BZ411" s="9">
        <v>11.692307692307692</v>
      </c>
      <c r="CA411" s="9">
        <v>24.46153846153846</v>
      </c>
      <c r="CB411" s="40">
        <v>38313.978528206258</v>
      </c>
      <c r="CC411" s="9">
        <f ca="1"/>
        <v>3.3603846153846142</v>
      </c>
      <c r="CD411" s="9">
        <f ca="1"/>
        <v>2.7219230769230771</v>
      </c>
      <c r="CE411" s="40">
        <f ca="1"/>
        <v>10891.279968935498</v>
      </c>
    </row>
    <row r="412" spans="1:83" x14ac:dyDescent="0.25">
      <c r="A412" s="6">
        <v>55.3</v>
      </c>
      <c r="B412" s="7" t="b">
        <v>1</v>
      </c>
      <c r="U412" s="9"/>
      <c r="V412" s="9"/>
      <c r="W412" s="10"/>
      <c r="X412" s="17"/>
      <c r="Y412" s="17"/>
      <c r="Z412" s="17"/>
      <c r="AA412" s="17"/>
      <c r="AB412" s="17"/>
      <c r="AC412" s="17"/>
      <c r="AD412" s="17"/>
      <c r="AE412" s="17"/>
      <c r="AG412" s="9"/>
      <c r="AH412" s="9"/>
      <c r="AI412" s="10"/>
      <c r="AJ412" s="17"/>
      <c r="AK412" s="17"/>
      <c r="AL412" s="17"/>
      <c r="AM412" s="17"/>
      <c r="AN412" s="17"/>
      <c r="AO412" s="17"/>
      <c r="AP412" s="17"/>
      <c r="AQ412" s="17"/>
      <c r="AS412" s="9"/>
      <c r="AT412" s="9"/>
      <c r="AU412" s="10"/>
      <c r="AV412" s="17"/>
      <c r="AW412" s="17"/>
      <c r="AX412" s="17"/>
      <c r="AY412" s="17"/>
      <c r="AZ412" s="17"/>
      <c r="BA412" s="17"/>
      <c r="BB412" s="17"/>
      <c r="BC412" s="17"/>
      <c r="BE412" s="17">
        <v>0.13917349726775957</v>
      </c>
      <c r="BF412" s="9">
        <v>57.2</v>
      </c>
      <c r="BG412" s="9">
        <v>58.900676893126892</v>
      </c>
      <c r="BH412" s="9">
        <v>58.41804412288235</v>
      </c>
      <c r="BI412" s="9">
        <v>10.374207588892318</v>
      </c>
      <c r="BJ412" s="9">
        <f ca="1"/>
        <v>59.398751883036283</v>
      </c>
      <c r="BK412" s="9">
        <f ca="1"/>
        <v>58.575123608117423</v>
      </c>
      <c r="BL412" s="9">
        <v>52.68201069662662</v>
      </c>
      <c r="BM412" s="9">
        <f ca="1"/>
        <v>57.771537099285133</v>
      </c>
      <c r="BN412" s="9">
        <v>58.261687598265567</v>
      </c>
      <c r="BP412" s="9"/>
      <c r="BQ412" s="40"/>
      <c r="BR412" s="9"/>
      <c r="BS412" s="40"/>
      <c r="BU412" s="9"/>
      <c r="BV412" s="40"/>
      <c r="BW412" s="9"/>
      <c r="BX412" s="40"/>
      <c r="BZ412" s="9">
        <v>11.692307692307692</v>
      </c>
      <c r="CA412" s="9">
        <v>25.738461538461539</v>
      </c>
      <c r="CB412" s="40">
        <v>41057.046631031204</v>
      </c>
      <c r="CC412" s="9">
        <f ca="1"/>
        <v>3.3603846153846142</v>
      </c>
      <c r="CD412" s="9">
        <f ca="1"/>
        <v>2.785769230769231</v>
      </c>
      <c r="CE412" s="40">
        <f ca="1"/>
        <v>10931.750861909404</v>
      </c>
    </row>
    <row r="413" spans="1:83" x14ac:dyDescent="0.25">
      <c r="A413" s="6">
        <v>54.3</v>
      </c>
      <c r="B413" s="7" t="b">
        <v>1</v>
      </c>
      <c r="U413" s="9"/>
      <c r="V413" s="9"/>
      <c r="W413" s="10"/>
      <c r="X413" s="17"/>
      <c r="Y413" s="17"/>
      <c r="Z413" s="17"/>
      <c r="AA413" s="17"/>
      <c r="AB413" s="17"/>
      <c r="AC413" s="17"/>
      <c r="AD413" s="17"/>
      <c r="AE413" s="17"/>
      <c r="AG413" s="9"/>
      <c r="AH413" s="9"/>
      <c r="AI413" s="10"/>
      <c r="AJ413" s="17"/>
      <c r="AK413" s="17"/>
      <c r="AL413" s="17"/>
      <c r="AM413" s="17"/>
      <c r="AN413" s="17"/>
      <c r="AO413" s="17"/>
      <c r="AP413" s="17"/>
      <c r="AQ413" s="17"/>
      <c r="AS413" s="9"/>
      <c r="AT413" s="9"/>
      <c r="AU413" s="10"/>
      <c r="AV413" s="17"/>
      <c r="AW413" s="17"/>
      <c r="AX413" s="17"/>
      <c r="AY413" s="17"/>
      <c r="AZ413" s="17"/>
      <c r="BA413" s="17"/>
      <c r="BB413" s="17"/>
      <c r="BC413" s="17"/>
      <c r="BE413" s="17">
        <v>0.13951502732240437</v>
      </c>
      <c r="BF413" s="9">
        <v>57.2</v>
      </c>
      <c r="BG413" s="9">
        <v>58.915337401979642</v>
      </c>
      <c r="BH413" s="9">
        <v>58.43127014201972</v>
      </c>
      <c r="BI413" s="9">
        <v>10.401677800242473</v>
      </c>
      <c r="BJ413" s="9">
        <f ca="1"/>
        <v>59.416055961542433</v>
      </c>
      <c r="BK413" s="9">
        <f ca="1"/>
        <v>58.588802279076809</v>
      </c>
      <c r="BL413" s="9">
        <v>52.702163629638193</v>
      </c>
      <c r="BM413" s="9">
        <f ca="1"/>
        <v>57.78832497565179</v>
      </c>
      <c r="BN413" s="9">
        <v>58.278610578952453</v>
      </c>
      <c r="BP413" s="9"/>
      <c r="BQ413" s="40"/>
      <c r="BR413" s="9"/>
      <c r="BS413" s="40"/>
      <c r="BU413" s="9"/>
      <c r="BV413" s="40"/>
      <c r="BW413" s="9"/>
      <c r="BX413" s="40"/>
      <c r="BZ413" s="9">
        <v>11.692307692307692</v>
      </c>
      <c r="CA413" s="9">
        <v>27.015384615384612</v>
      </c>
      <c r="CB413" s="40">
        <v>43860.042200916097</v>
      </c>
      <c r="CC413" s="9">
        <f ca="1"/>
        <v>3.3603846153846142</v>
      </c>
      <c r="CD413" s="9">
        <f ca="1"/>
        <v>2.8496153846153849</v>
      </c>
      <c r="CE413" s="40">
        <f ca="1"/>
        <v>10975.257155877101</v>
      </c>
    </row>
    <row r="414" spans="1:83" x14ac:dyDescent="0.25">
      <c r="A414" s="6">
        <v>53.3</v>
      </c>
      <c r="B414" s="7" t="b">
        <v>1</v>
      </c>
      <c r="U414" s="9"/>
      <c r="V414" s="9"/>
      <c r="W414" s="10"/>
      <c r="X414" s="17"/>
      <c r="Y414" s="17"/>
      <c r="Z414" s="17"/>
      <c r="AA414" s="17"/>
      <c r="AB414" s="17"/>
      <c r="AC414" s="17"/>
      <c r="AD414" s="17"/>
      <c r="AE414" s="17"/>
      <c r="AG414" s="9"/>
      <c r="AH414" s="9"/>
      <c r="AI414" s="10"/>
      <c r="AJ414" s="17"/>
      <c r="AK414" s="17"/>
      <c r="AL414" s="17"/>
      <c r="AM414" s="17"/>
      <c r="AN414" s="17"/>
      <c r="AO414" s="17"/>
      <c r="AP414" s="17"/>
      <c r="AQ414" s="17"/>
      <c r="AS414" s="9"/>
      <c r="AT414" s="9"/>
      <c r="AU414" s="10"/>
      <c r="AV414" s="17"/>
      <c r="AW414" s="17"/>
      <c r="AX414" s="17"/>
      <c r="AY414" s="17"/>
      <c r="AZ414" s="17"/>
      <c r="BA414" s="17"/>
      <c r="BB414" s="17"/>
      <c r="BC414" s="17"/>
      <c r="BE414" s="17">
        <v>0.13985655737704919</v>
      </c>
      <c r="BF414" s="9">
        <v>57.3</v>
      </c>
      <c r="BG414" s="9">
        <v>58.929973522042523</v>
      </c>
      <c r="BH414" s="9">
        <v>58.444477145683692</v>
      </c>
      <c r="BI414" s="9">
        <v>10.429158916797896</v>
      </c>
      <c r="BJ414" s="9">
        <f ca="1"/>
        <v>59.433326267587653</v>
      </c>
      <c r="BK414" s="9">
        <f ca="1"/>
        <v>58.602460348484115</v>
      </c>
      <c r="BL414" s="9">
        <v>52.722291910716251</v>
      </c>
      <c r="BM414" s="9">
        <f ca="1"/>
        <v>57.805088486723903</v>
      </c>
      <c r="BN414" s="9">
        <v>58.295508722621278</v>
      </c>
      <c r="BP414" s="9"/>
      <c r="BQ414" s="40"/>
      <c r="BR414" s="9"/>
      <c r="BS414" s="40"/>
      <c r="BU414" s="9"/>
      <c r="BV414" s="40"/>
      <c r="BW414" s="9"/>
      <c r="BX414" s="40"/>
      <c r="BZ414" s="9">
        <v>11.692307692307692</v>
      </c>
      <c r="CA414" s="9">
        <v>28.292307692307688</v>
      </c>
      <c r="CB414" s="40">
        <v>46718.1699750345</v>
      </c>
      <c r="CC414" s="9">
        <f ca="1"/>
        <v>3.3603846153846142</v>
      </c>
      <c r="CD414" s="9">
        <f ca="1"/>
        <v>2.9134615384615383</v>
      </c>
      <c r="CE414" s="40">
        <f ca="1"/>
        <v>11021.686375567328</v>
      </c>
    </row>
    <row r="415" spans="1:83" x14ac:dyDescent="0.25">
      <c r="A415" s="6">
        <v>52.4</v>
      </c>
      <c r="B415" s="7" t="b">
        <v>1</v>
      </c>
      <c r="U415" s="9"/>
      <c r="V415" s="9"/>
      <c r="W415" s="10"/>
      <c r="X415" s="17"/>
      <c r="Y415" s="17"/>
      <c r="Z415" s="17"/>
      <c r="AA415" s="17"/>
      <c r="AB415" s="17"/>
      <c r="AC415" s="17"/>
      <c r="AD415" s="17"/>
      <c r="AE415" s="17"/>
      <c r="AG415" s="9"/>
      <c r="AH415" s="9"/>
      <c r="AI415" s="10"/>
      <c r="AJ415" s="17"/>
      <c r="AK415" s="17"/>
      <c r="AL415" s="17"/>
      <c r="AM415" s="17"/>
      <c r="AN415" s="17"/>
      <c r="AO415" s="17"/>
      <c r="AP415" s="17"/>
      <c r="AQ415" s="17"/>
      <c r="AS415" s="9"/>
      <c r="AT415" s="9"/>
      <c r="AU415" s="10"/>
      <c r="AV415" s="17"/>
      <c r="AW415" s="17"/>
      <c r="AX415" s="17"/>
      <c r="AY415" s="17"/>
      <c r="AZ415" s="17"/>
      <c r="BA415" s="17"/>
      <c r="BB415" s="17"/>
      <c r="BC415" s="17"/>
      <c r="BE415" s="17">
        <v>0.14019808743169399</v>
      </c>
      <c r="BF415" s="9">
        <v>57.3</v>
      </c>
      <c r="BG415" s="9">
        <v>58.944585368777339</v>
      </c>
      <c r="BH415" s="9">
        <v>58.45766522385091</v>
      </c>
      <c r="BI415" s="9">
        <v>10.456650947220385</v>
      </c>
      <c r="BJ415" s="9">
        <f ca="1"/>
        <v>59.450562960516116</v>
      </c>
      <c r="BK415" s="9">
        <f ca="1"/>
        <v>58.616097913487117</v>
      </c>
      <c r="BL415" s="9">
        <v>52.742395630106003</v>
      </c>
      <c r="BM415" s="9">
        <f ca="1"/>
        <v>57.821827737005215</v>
      </c>
      <c r="BN415" s="9">
        <v>58.312382135824272</v>
      </c>
      <c r="BP415" s="9"/>
      <c r="BQ415" s="40"/>
      <c r="BR415" s="9"/>
      <c r="BS415" s="40"/>
      <c r="BU415" s="9"/>
      <c r="BV415" s="40"/>
      <c r="BW415" s="9"/>
      <c r="BX415" s="40"/>
      <c r="BZ415" s="9">
        <v>11.692307692307692</v>
      </c>
      <c r="CA415" s="9">
        <v>29.569230769230764</v>
      </c>
      <c r="CB415" s="40">
        <v>49627.193478099085</v>
      </c>
      <c r="CC415" s="9">
        <f ca="1"/>
        <v>3.3603846153846142</v>
      </c>
      <c r="CD415" s="9">
        <f ca="1"/>
        <v>2.9773076923076927</v>
      </c>
      <c r="CE415" s="40">
        <f ca="1"/>
        <v>11070.932448665941</v>
      </c>
    </row>
    <row r="416" spans="1:83" x14ac:dyDescent="0.25">
      <c r="A416" s="6">
        <v>51.6</v>
      </c>
      <c r="B416" s="7" t="b">
        <v>1</v>
      </c>
      <c r="U416" s="9"/>
      <c r="V416" s="9"/>
      <c r="W416" s="10"/>
      <c r="X416" s="17"/>
      <c r="Y416" s="17"/>
      <c r="Z416" s="17"/>
      <c r="AA416" s="17"/>
      <c r="AB416" s="17"/>
      <c r="AC416" s="17"/>
      <c r="AD416" s="17"/>
      <c r="AE416" s="17"/>
      <c r="AG416" s="9"/>
      <c r="AH416" s="9"/>
      <c r="AI416" s="10"/>
      <c r="AJ416" s="17"/>
      <c r="AK416" s="17"/>
      <c r="AL416" s="17"/>
      <c r="AM416" s="17"/>
      <c r="AN416" s="17"/>
      <c r="AO416" s="17"/>
      <c r="AP416" s="17"/>
      <c r="AQ416" s="17"/>
      <c r="AS416" s="9"/>
      <c r="AT416" s="9"/>
      <c r="AU416" s="10"/>
      <c r="AV416" s="17"/>
      <c r="AW416" s="17"/>
      <c r="AX416" s="17"/>
      <c r="AY416" s="17"/>
      <c r="AZ416" s="17"/>
      <c r="BA416" s="17"/>
      <c r="BB416" s="17"/>
      <c r="BC416" s="17"/>
      <c r="BE416" s="17">
        <v>0.14053961748633881</v>
      </c>
      <c r="BF416" s="9">
        <v>57.3</v>
      </c>
      <c r="BG416" s="9">
        <v>58.959173056844044</v>
      </c>
      <c r="BH416" s="9">
        <v>58.470834465886064</v>
      </c>
      <c r="BI416" s="9">
        <v>10.484153900182077</v>
      </c>
      <c r="BJ416" s="9">
        <f ca="1"/>
        <v>59.46776619855342</v>
      </c>
      <c r="BK416" s="9">
        <f ca="1"/>
        <v>58.629715070569318</v>
      </c>
      <c r="BL416" s="9">
        <v>52.762474877503365</v>
      </c>
      <c r="BM416" s="9">
        <f ca="1"/>
        <v>57.838542830314026</v>
      </c>
      <c r="BN416" s="9">
        <v>58.329230924413821</v>
      </c>
      <c r="BP416" s="9"/>
      <c r="BQ416" s="40"/>
      <c r="BR416" s="9"/>
      <c r="BS416" s="40"/>
      <c r="BU416" s="9"/>
      <c r="BV416" s="40"/>
      <c r="BW416" s="9"/>
      <c r="BX416" s="40"/>
      <c r="BZ416" s="9">
        <v>11.692307692307692</v>
      </c>
      <c r="CA416" s="9">
        <v>30.84615384615384</v>
      </c>
      <c r="CB416" s="40">
        <v>52583.350720092363</v>
      </c>
      <c r="CC416" s="9">
        <f ca="1"/>
        <v>3.3603846153846142</v>
      </c>
      <c r="CD416" s="9">
        <f ca="1"/>
        <v>3.0411538461538461</v>
      </c>
      <c r="CE416" s="40">
        <f ca="1"/>
        <v>11122.895212836786</v>
      </c>
    </row>
    <row r="417" spans="1:83" x14ac:dyDescent="0.25">
      <c r="A417" s="6">
        <v>51</v>
      </c>
      <c r="B417" s="7" t="b">
        <v>1</v>
      </c>
      <c r="U417" s="9"/>
      <c r="V417" s="9"/>
      <c r="W417" s="10"/>
      <c r="X417" s="17"/>
      <c r="Y417" s="17"/>
      <c r="Z417" s="17"/>
      <c r="AA417" s="17"/>
      <c r="AB417" s="17"/>
      <c r="AC417" s="17"/>
      <c r="AD417" s="17"/>
      <c r="AE417" s="17"/>
      <c r="AG417" s="9"/>
      <c r="AH417" s="9"/>
      <c r="AI417" s="10"/>
      <c r="AJ417" s="17"/>
      <c r="AK417" s="17"/>
      <c r="AL417" s="17"/>
      <c r="AM417" s="17"/>
      <c r="AN417" s="17"/>
      <c r="AO417" s="17"/>
      <c r="AP417" s="17"/>
      <c r="AQ417" s="17"/>
      <c r="AS417" s="9"/>
      <c r="AT417" s="9"/>
      <c r="AU417" s="10"/>
      <c r="AV417" s="17"/>
      <c r="AW417" s="17"/>
      <c r="AX417" s="17"/>
      <c r="AY417" s="17"/>
      <c r="AZ417" s="17"/>
      <c r="BA417" s="17"/>
      <c r="BB417" s="17"/>
      <c r="BC417" s="17"/>
      <c r="BE417" s="17">
        <v>0.1408811475409836</v>
      </c>
      <c r="BF417" s="9">
        <v>57.3</v>
      </c>
      <c r="BG417" s="9">
        <v>58.973736700108248</v>
      </c>
      <c r="BH417" s="9">
        <v>58.483984960547886</v>
      </c>
      <c r="BI417" s="9">
        <v>10.511667784365414</v>
      </c>
      <c r="BJ417" s="9">
        <f ca="1"/>
        <v>59.484936138817154</v>
      </c>
      <c r="BK417" s="9">
        <f ca="1"/>
        <v>58.643311915556055</v>
      </c>
      <c r="BL417" s="9">
        <v>52.782529742059666</v>
      </c>
      <c r="BM417" s="9">
        <f ca="1"/>
        <v>57.855233869789402</v>
      </c>
      <c r="BN417" s="9">
        <v>58.346055193548779</v>
      </c>
      <c r="BP417" s="9"/>
      <c r="BQ417" s="40"/>
      <c r="BR417" s="9"/>
      <c r="BS417" s="40"/>
      <c r="BU417" s="9"/>
      <c r="BV417" s="40"/>
      <c r="BW417" s="9"/>
      <c r="BX417" s="40"/>
      <c r="BZ417" s="9">
        <v>11.692307692307692</v>
      </c>
      <c r="CA417" s="9">
        <v>32.123076923076923</v>
      </c>
      <c r="CB417" s="40">
        <v>55583.285333324297</v>
      </c>
      <c r="CC417" s="9">
        <f ca="1"/>
        <v>3.3603846153846142</v>
      </c>
      <c r="CD417" s="9">
        <f ca="1"/>
        <v>3.1050000000000004</v>
      </c>
      <c r="CE417" s="40">
        <f ca="1"/>
        <v>11177.479970459042</v>
      </c>
    </row>
    <row r="418" spans="1:83" x14ac:dyDescent="0.25">
      <c r="A418" s="6">
        <v>56</v>
      </c>
      <c r="B418" s="7" t="b">
        <v>1</v>
      </c>
      <c r="U418" s="9"/>
      <c r="V418" s="9"/>
      <c r="W418" s="10"/>
      <c r="X418" s="17"/>
      <c r="Y418" s="17"/>
      <c r="Z418" s="17"/>
      <c r="AA418" s="17"/>
      <c r="AB418" s="17"/>
      <c r="AC418" s="17"/>
      <c r="AD418" s="17"/>
      <c r="AE418" s="17"/>
      <c r="AG418" s="9"/>
      <c r="AH418" s="9"/>
      <c r="AI418" s="10"/>
      <c r="AJ418" s="17"/>
      <c r="AK418" s="17"/>
      <c r="AL418" s="17"/>
      <c r="AM418" s="17"/>
      <c r="AN418" s="17"/>
      <c r="AO418" s="17"/>
      <c r="AP418" s="17"/>
      <c r="AQ418" s="17"/>
      <c r="AS418" s="9"/>
      <c r="AT418" s="9"/>
      <c r="AU418" s="10"/>
      <c r="AV418" s="17"/>
      <c r="AW418" s="17"/>
      <c r="AX418" s="17"/>
      <c r="AY418" s="17"/>
      <c r="AZ418" s="17"/>
      <c r="BA418" s="17"/>
      <c r="BB418" s="17"/>
      <c r="BC418" s="17"/>
      <c r="BE418" s="17">
        <v>0.14122267759562843</v>
      </c>
      <c r="BF418" s="9">
        <v>57.3</v>
      </c>
      <c r="BG418" s="9">
        <v>58.988276411648741</v>
      </c>
      <c r="BH418" s="9">
        <v>58.497116795994607</v>
      </c>
      <c r="BI418" s="9">
        <v>10.539192608463237</v>
      </c>
      <c r="BJ418" s="9">
        <f ca="1"/>
        <v>59.502072937327384</v>
      </c>
      <c r="BK418" s="9">
        <f ca="1"/>
        <v>58.656888543620717</v>
      </c>
      <c r="BL418" s="9">
        <v>52.802560312386234</v>
      </c>
      <c r="BM418" s="9">
        <f ca="1"/>
        <v>57.871900957897253</v>
      </c>
      <c r="BN418" s="9">
        <v>58.362855047700705</v>
      </c>
      <c r="BP418" s="9"/>
      <c r="BQ418" s="40"/>
      <c r="BR418" s="9"/>
      <c r="BS418" s="40"/>
      <c r="BU418" s="9"/>
      <c r="BV418" s="40"/>
      <c r="BW418" s="9"/>
      <c r="BX418" s="40"/>
      <c r="BZ418" s="9">
        <v>11.692307692307692</v>
      </c>
      <c r="CA418" s="9">
        <v>33.4</v>
      </c>
      <c r="CB418" s="40">
        <v>58623.989852994913</v>
      </c>
      <c r="CC418" s="9">
        <f ca="1"/>
        <v>3.3603846153846142</v>
      </c>
      <c r="CD418" s="9">
        <f ca="1"/>
        <v>3.1688461538461539</v>
      </c>
      <c r="CE418" s="40">
        <f ca="1"/>
        <v>11234.597085544641</v>
      </c>
    </row>
    <row r="419" spans="1:83" x14ac:dyDescent="0.25">
      <c r="A419" s="6">
        <v>51</v>
      </c>
      <c r="B419" s="7" t="b">
        <v>1</v>
      </c>
      <c r="U419" s="9"/>
      <c r="V419" s="9"/>
      <c r="W419" s="10"/>
      <c r="X419" s="17"/>
      <c r="Y419" s="17"/>
      <c r="Z419" s="17"/>
      <c r="AA419" s="17"/>
      <c r="AB419" s="17"/>
      <c r="AC419" s="17"/>
      <c r="AD419" s="17"/>
      <c r="AE419" s="17"/>
      <c r="AG419" s="9"/>
      <c r="AH419" s="9"/>
      <c r="AI419" s="10"/>
      <c r="AJ419" s="17"/>
      <c r="AK419" s="17"/>
      <c r="AL419" s="17"/>
      <c r="AM419" s="17"/>
      <c r="AN419" s="17"/>
      <c r="AO419" s="17"/>
      <c r="AP419" s="17"/>
      <c r="AQ419" s="17"/>
      <c r="AS419" s="9"/>
      <c r="AT419" s="9"/>
      <c r="AU419" s="10"/>
      <c r="AV419" s="17"/>
      <c r="AW419" s="17"/>
      <c r="AX419" s="17"/>
      <c r="AY419" s="17"/>
      <c r="AZ419" s="17"/>
      <c r="BA419" s="17"/>
      <c r="BB419" s="17"/>
      <c r="BC419" s="17"/>
      <c r="BE419" s="17">
        <v>0.14156420765027322</v>
      </c>
      <c r="BF419" s="9">
        <v>57.3</v>
      </c>
      <c r="BG419" s="9">
        <v>59.002792303764814</v>
      </c>
      <c r="BH419" s="9">
        <v>58.510230059789563</v>
      </c>
      <c r="BI419" s="9">
        <v>10.566728381178722</v>
      </c>
      <c r="BJ419" s="9">
        <f ca="1"/>
        <v>59.519176749016893</v>
      </c>
      <c r="BK419" s="9">
        <f ca="1"/>
        <v>58.670445049290755</v>
      </c>
      <c r="BL419" s="9">
        <v>52.822566676558992</v>
      </c>
      <c r="BM419" s="9">
        <f ca="1"/>
        <v>57.888544196436399</v>
      </c>
      <c r="BN419" s="9">
        <v>58.37963059066</v>
      </c>
      <c r="BP419" s="9"/>
      <c r="BQ419" s="40"/>
      <c r="BR419" s="9"/>
      <c r="BS419" s="40"/>
      <c r="BU419" s="9"/>
      <c r="BV419" s="40"/>
      <c r="BW419" s="9"/>
      <c r="BX419" s="40"/>
      <c r="BZ419" s="9">
        <v>11.692307692307692</v>
      </c>
      <c r="CA419" s="9">
        <v>34.676923076923075</v>
      </c>
      <c r="CB419" s="40">
        <v>61702.758642880537</v>
      </c>
      <c r="CC419" s="9">
        <f ca="1"/>
        <v>3.3603846153846142</v>
      </c>
      <c r="CD419" s="9">
        <f ca="1"/>
        <v>3.2326923076923082</v>
      </c>
      <c r="CE419" s="40">
        <f ca="1"/>
        <v>11294.161618044262</v>
      </c>
    </row>
    <row r="420" spans="1:83" x14ac:dyDescent="0.25">
      <c r="A420" s="6">
        <v>59.6</v>
      </c>
      <c r="B420" s="7" t="b">
        <v>1</v>
      </c>
      <c r="U420" s="9"/>
      <c r="V420" s="9"/>
      <c r="W420" s="10"/>
      <c r="X420" s="17"/>
      <c r="Y420" s="17"/>
      <c r="Z420" s="17"/>
      <c r="AA420" s="17"/>
      <c r="AB420" s="17"/>
      <c r="AC420" s="17"/>
      <c r="AD420" s="17"/>
      <c r="AE420" s="17"/>
      <c r="AG420" s="9"/>
      <c r="AH420" s="9"/>
      <c r="AI420" s="10"/>
      <c r="AJ420" s="17"/>
      <c r="AK420" s="17"/>
      <c r="AL420" s="17"/>
      <c r="AM420" s="17"/>
      <c r="AN420" s="17"/>
      <c r="AO420" s="17"/>
      <c r="AP420" s="17"/>
      <c r="AQ420" s="17"/>
      <c r="AS420" s="9"/>
      <c r="AT420" s="9"/>
      <c r="AU420" s="10"/>
      <c r="AV420" s="17"/>
      <c r="AW420" s="17"/>
      <c r="AX420" s="17"/>
      <c r="AY420" s="17"/>
      <c r="AZ420" s="17"/>
      <c r="BA420" s="17"/>
      <c r="BB420" s="17"/>
      <c r="BC420" s="17"/>
      <c r="BE420" s="17">
        <v>0.14190573770491804</v>
      </c>
      <c r="BF420" s="9">
        <v>57.3</v>
      </c>
      <c r="BG420" s="9">
        <v>59.017284487983623</v>
      </c>
      <c r="BH420" s="9">
        <v>58.523324838906753</v>
      </c>
      <c r="BI420" s="9">
        <v>10.594275111225462</v>
      </c>
      <c r="BJ420" s="9">
        <f ca="1"/>
        <v>59.536247727741475</v>
      </c>
      <c r="BK420" s="9">
        <f ca="1"/>
        <v>58.683981526453671</v>
      </c>
      <c r="BL420" s="9">
        <v>52.842548922122958</v>
      </c>
      <c r="BM420" s="9">
        <f ca="1"/>
        <v>57.905163686544526</v>
      </c>
      <c r="BN420" s="9">
        <v>58.39638192554203</v>
      </c>
      <c r="BP420" s="9"/>
      <c r="BQ420" s="40"/>
      <c r="BR420" s="9"/>
      <c r="BS420" s="40"/>
      <c r="BU420" s="9"/>
      <c r="BV420" s="40"/>
      <c r="BW420" s="9"/>
      <c r="BX420" s="40"/>
      <c r="BZ420" s="9">
        <v>11.692307692307692</v>
      </c>
      <c r="CA420" s="9">
        <v>35.95384615384615</v>
      </c>
      <c r="CB420" s="40">
        <v>64817.148550956146</v>
      </c>
      <c r="CC420" s="9">
        <f ca="1"/>
        <v>3.3603846153846142</v>
      </c>
      <c r="CD420" s="9">
        <f ca="1"/>
        <v>3.2965384615384616</v>
      </c>
      <c r="CE420" s="40">
        <f ca="1"/>
        <v>11356.092991381698</v>
      </c>
    </row>
    <row r="421" spans="1:83" x14ac:dyDescent="0.25">
      <c r="A421" s="6">
        <v>59.1</v>
      </c>
      <c r="B421" s="7" t="b">
        <v>1</v>
      </c>
      <c r="U421" s="9"/>
      <c r="V421" s="9"/>
      <c r="W421" s="10"/>
      <c r="X421" s="17"/>
      <c r="Y421" s="17"/>
      <c r="Z421" s="17"/>
      <c r="AA421" s="17"/>
      <c r="AB421" s="17"/>
      <c r="AC421" s="17"/>
      <c r="AD421" s="17"/>
      <c r="AE421" s="17"/>
      <c r="AG421" s="9"/>
      <c r="AH421" s="9"/>
      <c r="AI421" s="10"/>
      <c r="AJ421" s="17"/>
      <c r="AK421" s="17"/>
      <c r="AL421" s="17"/>
      <c r="AM421" s="17"/>
      <c r="AN421" s="17"/>
      <c r="AO421" s="17"/>
      <c r="AP421" s="17"/>
      <c r="AQ421" s="17"/>
      <c r="AS421" s="9"/>
      <c r="AT421" s="9"/>
      <c r="AU421" s="10"/>
      <c r="AV421" s="17"/>
      <c r="AW421" s="17"/>
      <c r="AX421" s="17"/>
      <c r="AY421" s="17"/>
      <c r="AZ421" s="17"/>
      <c r="BA421" s="17"/>
      <c r="BB421" s="17"/>
      <c r="BC421" s="17"/>
      <c r="BE421" s="17">
        <v>0.14224726775956284</v>
      </c>
      <c r="BF421" s="9">
        <v>57.3</v>
      </c>
      <c r="BG421" s="9">
        <v>59.031753075067328</v>
      </c>
      <c r="BH421" s="9">
        <v>58.536401219736121</v>
      </c>
      <c r="BI421" s="9">
        <v>10.621832807327452</v>
      </c>
      <c r="BJ421" s="9">
        <f ca="1"/>
        <v>59.553286026289975</v>
      </c>
      <c r="BK421" s="9">
        <f ca="1"/>
        <v>58.697498068362989</v>
      </c>
      <c r="BL421" s="9">
        <v>52.862507136096724</v>
      </c>
      <c r="BM421" s="9">
        <f ca="1"/>
        <v>57.921759528704087</v>
      </c>
      <c r="BN421" s="9">
        <v>58.413109154793183</v>
      </c>
      <c r="BP421" s="9"/>
      <c r="BQ421" s="40"/>
      <c r="BR421" s="9"/>
      <c r="BS421" s="40"/>
      <c r="BU421" s="9"/>
      <c r="BV421" s="40"/>
      <c r="BW421" s="9"/>
      <c r="BX421" s="40"/>
      <c r="BZ421" s="9">
        <v>11.692307692307692</v>
      </c>
      <c r="CA421" s="9">
        <v>37.230769230769226</v>
      </c>
      <c r="CB421" s="40">
        <v>67964.945811565965</v>
      </c>
      <c r="CC421" s="9">
        <f ca="1"/>
        <v>3.3603846153846142</v>
      </c>
      <c r="CD421" s="9">
        <f ca="1"/>
        <v>3.360384615384616</v>
      </c>
      <c r="CE421" s="40">
        <f ca="1"/>
        <v>11420.314689593919</v>
      </c>
    </row>
    <row r="422" spans="1:83" x14ac:dyDescent="0.25">
      <c r="A422" s="6">
        <v>58.6</v>
      </c>
      <c r="B422" s="7" t="b">
        <v>1</v>
      </c>
      <c r="U422" s="9"/>
      <c r="V422" s="9"/>
      <c r="W422" s="10"/>
      <c r="X422" s="17"/>
      <c r="Y422" s="17"/>
      <c r="Z422" s="17"/>
      <c r="AA422" s="17"/>
      <c r="AB422" s="17"/>
      <c r="AC422" s="17"/>
      <c r="AD422" s="17"/>
      <c r="AE422" s="17"/>
      <c r="AG422" s="9"/>
      <c r="AH422" s="9"/>
      <c r="AI422" s="10"/>
      <c r="AJ422" s="17"/>
      <c r="AK422" s="17"/>
      <c r="AL422" s="17"/>
      <c r="AM422" s="17"/>
      <c r="AN422" s="17"/>
      <c r="AO422" s="17"/>
      <c r="AP422" s="17"/>
      <c r="AQ422" s="17"/>
      <c r="AS422" s="9"/>
      <c r="AT422" s="9"/>
      <c r="AU422" s="10"/>
      <c r="AV422" s="17"/>
      <c r="AW422" s="17"/>
      <c r="AX422" s="17"/>
      <c r="AY422" s="17"/>
      <c r="AZ422" s="17"/>
      <c r="BA422" s="17"/>
      <c r="BB422" s="17"/>
      <c r="BC422" s="17"/>
      <c r="BE422" s="17">
        <v>0.14258879781420766</v>
      </c>
      <c r="BF422" s="9">
        <v>57.4</v>
      </c>
      <c r="BG422" s="9">
        <v>59.046198175020251</v>
      </c>
      <c r="BH422" s="9">
        <v>58.549459288089238</v>
      </c>
      <c r="BI422" s="9">
        <v>10.649401478219094</v>
      </c>
      <c r="BJ422" s="9">
        <f ca="1"/>
        <v>59.570291796394258</v>
      </c>
      <c r="BK422" s="9">
        <f ca="1"/>
        <v>58.71099476764406</v>
      </c>
      <c r="BL422" s="9">
        <v>52.882441404976866</v>
      </c>
      <c r="BM422" s="9">
        <f ca="1"/>
        <v>57.938331822748097</v>
      </c>
      <c r="BN422" s="9">
        <v>58.429812380196779</v>
      </c>
      <c r="BP422" s="9"/>
      <c r="BQ422" s="40"/>
      <c r="BR422" s="9"/>
      <c r="BS422" s="40"/>
      <c r="BU422" s="9"/>
      <c r="BV422" s="40"/>
      <c r="BW422" s="9"/>
      <c r="BX422" s="40"/>
      <c r="BZ422" s="9">
        <v>11.692307692307692</v>
      </c>
      <c r="CA422" s="9">
        <v>38.507692307692309</v>
      </c>
      <c r="CB422" s="40">
        <v>71144.138034289252</v>
      </c>
      <c r="CC422" s="9">
        <f ca="1"/>
        <v>3.3603846153846142</v>
      </c>
      <c r="CD422" s="9">
        <f ca="1"/>
        <v>3.4242307692307694</v>
      </c>
      <c r="CE422" s="40">
        <f ca="1"/>
        <v>11486.753980912381</v>
      </c>
    </row>
    <row r="423" spans="1:83" x14ac:dyDescent="0.25">
      <c r="A423" s="6">
        <v>58</v>
      </c>
      <c r="B423" s="7" t="b">
        <v>1</v>
      </c>
      <c r="U423" s="9"/>
      <c r="V423" s="9"/>
      <c r="W423" s="10"/>
      <c r="X423" s="17"/>
      <c r="Y423" s="17"/>
      <c r="Z423" s="17"/>
      <c r="AA423" s="17"/>
      <c r="AB423" s="17"/>
      <c r="AC423" s="17"/>
      <c r="AD423" s="17"/>
      <c r="AE423" s="17"/>
      <c r="AG423" s="9"/>
      <c r="AH423" s="9"/>
      <c r="AI423" s="10"/>
      <c r="AJ423" s="17"/>
      <c r="AK423" s="17"/>
      <c r="AL423" s="17"/>
      <c r="AM423" s="17"/>
      <c r="AN423" s="17"/>
      <c r="AO423" s="17"/>
      <c r="AP423" s="17"/>
      <c r="AQ423" s="17"/>
      <c r="AS423" s="9"/>
      <c r="AT423" s="9"/>
      <c r="AU423" s="10"/>
      <c r="AV423" s="17"/>
      <c r="AW423" s="17"/>
      <c r="AX423" s="17"/>
      <c r="AY423" s="17"/>
      <c r="AZ423" s="17"/>
      <c r="BA423" s="17"/>
      <c r="BB423" s="17"/>
      <c r="BC423" s="17"/>
      <c r="BE423" s="17">
        <v>0.14293032786885246</v>
      </c>
      <c r="BF423" s="9">
        <v>57.4</v>
      </c>
      <c r="BG423" s="9">
        <v>59.06061989709594</v>
      </c>
      <c r="BH423" s="9">
        <v>58.562499129204191</v>
      </c>
      <c r="BI423" s="9">
        <v>10.676981132645256</v>
      </c>
      <c r="BJ423" s="9">
        <f ca="1"/>
        <v>59.58726518873906</v>
      </c>
      <c r="BK423" s="9">
        <f ca="1"/>
        <v>58.724471716299831</v>
      </c>
      <c r="BL423" s="9">
        <v>52.902351814742332</v>
      </c>
      <c r="BM423" s="9">
        <f ca="1"/>
        <v>57.954880667865972</v>
      </c>
      <c r="BN423" s="9">
        <v>58.446491702878959</v>
      </c>
      <c r="BP423" s="9"/>
      <c r="BQ423" s="40"/>
      <c r="BR423" s="9"/>
      <c r="BS423" s="40"/>
      <c r="BU423" s="9"/>
      <c r="BV423" s="40"/>
      <c r="BW423" s="9"/>
      <c r="BX423" s="40"/>
      <c r="BZ423" s="9">
        <v>11.692307692307692</v>
      </c>
      <c r="CA423" s="9">
        <v>39.784615384615385</v>
      </c>
      <c r="CB423" s="40">
        <v>74352.890364570892</v>
      </c>
      <c r="CC423" s="9">
        <f ca="1"/>
        <v>3.3603846153846142</v>
      </c>
      <c r="CD423" s="9">
        <f ca="1"/>
        <v>3.4880769230769237</v>
      </c>
      <c r="CE423" s="40">
        <f ca="1"/>
        <v>11555.341665014306</v>
      </c>
    </row>
    <row r="424" spans="1:83" x14ac:dyDescent="0.25">
      <c r="A424" s="6">
        <v>57.4</v>
      </c>
      <c r="B424" s="7" t="b">
        <v>1</v>
      </c>
      <c r="U424" s="9"/>
      <c r="V424" s="9"/>
      <c r="W424" s="10"/>
      <c r="X424" s="17"/>
      <c r="Y424" s="17"/>
      <c r="Z424" s="17"/>
      <c r="AA424" s="17"/>
      <c r="AB424" s="17"/>
      <c r="AC424" s="17"/>
      <c r="AD424" s="17"/>
      <c r="AE424" s="17"/>
      <c r="AG424" s="9"/>
      <c r="AH424" s="9"/>
      <c r="AI424" s="10"/>
      <c r="AJ424" s="17"/>
      <c r="AK424" s="17"/>
      <c r="AL424" s="17"/>
      <c r="AM424" s="17"/>
      <c r="AN424" s="17"/>
      <c r="AO424" s="17"/>
      <c r="AP424" s="17"/>
      <c r="AQ424" s="17"/>
      <c r="AS424" s="9"/>
      <c r="AT424" s="9"/>
      <c r="AU424" s="10"/>
      <c r="AV424" s="17"/>
      <c r="AW424" s="17"/>
      <c r="AX424" s="17"/>
      <c r="AY424" s="17"/>
      <c r="AZ424" s="17"/>
      <c r="BA424" s="17"/>
      <c r="BB424" s="17"/>
      <c r="BC424" s="17"/>
      <c r="BE424" s="17">
        <v>0.14327185792349728</v>
      </c>
      <c r="BF424" s="9">
        <v>57.4</v>
      </c>
      <c r="BG424" s="9">
        <v>59.075018349804061</v>
      </c>
      <c r="BH424" s="9">
        <v>58.575520827751284</v>
      </c>
      <c r="BI424" s="9">
        <v>10.704571779361224</v>
      </c>
      <c r="BJ424" s="9">
        <f ca="1"/>
        <v>59.604206352971737</v>
      </c>
      <c r="BK424" s="9">
        <f ca="1"/>
        <v>58.737929005716637</v>
      </c>
      <c r="BL424" s="9">
        <v>52.922238450858771</v>
      </c>
      <c r="BM424" s="9">
        <f ca="1"/>
        <v>57.971406162609199</v>
      </c>
      <c r="BN424" s="9">
        <v>58.4631472233146</v>
      </c>
      <c r="BP424" s="9"/>
      <c r="BQ424" s="40"/>
      <c r="BR424" s="9"/>
      <c r="BS424" s="40"/>
      <c r="BU424" s="9"/>
      <c r="BV424" s="40"/>
      <c r="BW424" s="9"/>
      <c r="BX424" s="40"/>
      <c r="BZ424" s="9">
        <v>11.692307692307692</v>
      </c>
      <c r="CA424" s="9">
        <v>41.061538461538461</v>
      </c>
      <c r="CB424" s="40">
        <v>77589.525088478898</v>
      </c>
      <c r="CC424" s="9">
        <f ca="1"/>
        <v>3.3603846153846142</v>
      </c>
      <c r="CD424" s="9">
        <f ca="1"/>
        <v>3.5519230769230772</v>
      </c>
      <c r="CE424" s="40">
        <f ca="1"/>
        <v>11626.011841509944</v>
      </c>
    </row>
    <row r="425" spans="1:83" x14ac:dyDescent="0.25">
      <c r="A425" s="6">
        <v>56.8</v>
      </c>
      <c r="B425" s="7" t="b">
        <v>1</v>
      </c>
      <c r="U425" s="9"/>
      <c r="V425" s="9"/>
      <c r="W425" s="10"/>
      <c r="X425" s="17"/>
      <c r="Y425" s="17"/>
      <c r="Z425" s="17"/>
      <c r="AA425" s="17"/>
      <c r="AB425" s="17"/>
      <c r="AC425" s="17"/>
      <c r="AD425" s="17"/>
      <c r="AE425" s="17"/>
      <c r="AG425" s="9"/>
      <c r="AH425" s="9"/>
      <c r="AI425" s="10"/>
      <c r="AJ425" s="17"/>
      <c r="AK425" s="17"/>
      <c r="AL425" s="17"/>
      <c r="AM425" s="17"/>
      <c r="AN425" s="17"/>
      <c r="AO425" s="17"/>
      <c r="AP425" s="17"/>
      <c r="AQ425" s="17"/>
      <c r="AS425" s="9"/>
      <c r="AT425" s="9"/>
      <c r="AU425" s="10"/>
      <c r="AV425" s="17"/>
      <c r="AW425" s="17"/>
      <c r="AX425" s="17"/>
      <c r="AY425" s="17"/>
      <c r="AZ425" s="17"/>
      <c r="BA425" s="17"/>
      <c r="BB425" s="17"/>
      <c r="BC425" s="17"/>
      <c r="BE425" s="17">
        <v>0.14361338797814208</v>
      </c>
      <c r="BF425" s="9">
        <v>57.4</v>
      </c>
      <c r="BG425" s="9">
        <v>59.089393640917343</v>
      </c>
      <c r="BH425" s="9">
        <v>58.588524467837807</v>
      </c>
      <c r="BI425" s="9">
        <v>10.732173427132796</v>
      </c>
      <c r="BJ425" s="9">
        <f ca="1"/>
        <v>59.62111543771185</v>
      </c>
      <c r="BK425" s="9">
        <f ca="1"/>
        <v>58.751366726669758</v>
      </c>
      <c r="BL425" s="9">
        <v>52.942101398282773</v>
      </c>
      <c r="BM425" s="9">
        <f ca="1"/>
        <v>57.987908404896942</v>
      </c>
      <c r="BN425" s="9">
        <v>58.479779041332968</v>
      </c>
      <c r="BP425" s="9"/>
      <c r="BQ425" s="40"/>
      <c r="BR425" s="9"/>
      <c r="BS425" s="40"/>
      <c r="BU425" s="9"/>
      <c r="BV425" s="40"/>
      <c r="BW425" s="9"/>
      <c r="BX425" s="40"/>
      <c r="BZ425" s="9">
        <v>11.692307692307692</v>
      </c>
      <c r="CA425" s="9">
        <v>42.338461538461537</v>
      </c>
      <c r="CB425" s="40">
        <v>80852.50409849461</v>
      </c>
      <c r="CC425" s="9">
        <f ca="1"/>
        <v>3.3603846153846142</v>
      </c>
      <c r="CD425" s="9">
        <f ca="1"/>
        <v>3.6157692307692306</v>
      </c>
      <c r="CE425" s="40">
        <f ca="1"/>
        <v>11698.701697522853</v>
      </c>
    </row>
    <row r="426" spans="1:83" x14ac:dyDescent="0.25">
      <c r="A426" s="6">
        <v>56.2</v>
      </c>
      <c r="B426" s="7" t="b">
        <v>1</v>
      </c>
      <c r="U426" s="9"/>
      <c r="V426" s="9"/>
      <c r="W426" s="10"/>
      <c r="X426" s="17"/>
      <c r="Y426" s="17"/>
      <c r="Z426" s="17"/>
      <c r="AA426" s="17"/>
      <c r="AB426" s="17"/>
      <c r="AC426" s="17"/>
      <c r="AD426" s="17"/>
      <c r="AE426" s="17"/>
      <c r="AG426" s="9"/>
      <c r="AH426" s="9"/>
      <c r="AI426" s="10"/>
      <c r="AJ426" s="17"/>
      <c r="AK426" s="17"/>
      <c r="AL426" s="17"/>
      <c r="AM426" s="17"/>
      <c r="AN426" s="17"/>
      <c r="AO426" s="17"/>
      <c r="AP426" s="17"/>
      <c r="AQ426" s="17"/>
      <c r="AS426" s="9"/>
      <c r="AT426" s="9"/>
      <c r="AU426" s="10"/>
      <c r="AV426" s="17"/>
      <c r="AW426" s="17"/>
      <c r="AX426" s="17"/>
      <c r="AY426" s="17"/>
      <c r="AZ426" s="17"/>
      <c r="BA426" s="17"/>
      <c r="BB426" s="17"/>
      <c r="BC426" s="17"/>
      <c r="BE426" s="17">
        <v>0.14395491803278687</v>
      </c>
      <c r="BF426" s="9">
        <v>57.4</v>
      </c>
      <c r="BG426" s="9">
        <v>59.103745877478339</v>
      </c>
      <c r="BH426" s="9">
        <v>58.601510133013512</v>
      </c>
      <c r="BI426" s="9">
        <v>10.759786084736239</v>
      </c>
      <c r="BJ426" s="9">
        <f ca="1"/>
        <v>59.637992590560735</v>
      </c>
      <c r="BK426" s="9">
        <f ca="1"/>
        <v>58.764784969329064</v>
      </c>
      <c r="BL426" s="9">
        <v>52.961940741466165</v>
      </c>
      <c r="BM426" s="9">
        <f ca="1"/>
        <v>58.004387492021692</v>
      </c>
      <c r="BN426" s="9">
        <v>58.496387256123477</v>
      </c>
      <c r="BP426" s="9"/>
      <c r="BQ426" s="40"/>
      <c r="BR426" s="9"/>
      <c r="BS426" s="40"/>
      <c r="BU426" s="9"/>
      <c r="BV426" s="40"/>
      <c r="BW426" s="9"/>
      <c r="BX426" s="40"/>
      <c r="BZ426" s="9">
        <v>11.692307692307692</v>
      </c>
      <c r="CA426" s="9">
        <v>43.615384615384613</v>
      </c>
      <c r="CB426" s="40">
        <v>84140.413749750252</v>
      </c>
      <c r="CC426" s="9">
        <f ca="1"/>
        <v>3.3603846153846142</v>
      </c>
      <c r="CD426" s="9">
        <f ca="1"/>
        <v>3.679615384615385</v>
      </c>
      <c r="CE426" s="40">
        <f ca="1"/>
        <v>11773.351312471545</v>
      </c>
    </row>
    <row r="427" spans="1:83" x14ac:dyDescent="0.25">
      <c r="A427" s="6">
        <v>55.3</v>
      </c>
      <c r="B427" s="7" t="b">
        <v>1</v>
      </c>
      <c r="U427" s="9"/>
      <c r="V427" s="9"/>
      <c r="W427" s="10"/>
      <c r="X427" s="17"/>
      <c r="Y427" s="17"/>
      <c r="Z427" s="17"/>
      <c r="AA427" s="17"/>
      <c r="AB427" s="17"/>
      <c r="AC427" s="17"/>
      <c r="AD427" s="17"/>
      <c r="AE427" s="17"/>
      <c r="AG427" s="9"/>
      <c r="AH427" s="9"/>
      <c r="AI427" s="10"/>
      <c r="AJ427" s="17"/>
      <c r="AK427" s="17"/>
      <c r="AL427" s="17"/>
      <c r="AM427" s="17"/>
      <c r="AN427" s="17"/>
      <c r="AO427" s="17"/>
      <c r="AP427" s="17"/>
      <c r="AQ427" s="17"/>
      <c r="AS427" s="9"/>
      <c r="AT427" s="9"/>
      <c r="AU427" s="10"/>
      <c r="AV427" s="17"/>
      <c r="AW427" s="17"/>
      <c r="AX427" s="17"/>
      <c r="AY427" s="17"/>
      <c r="AZ427" s="17"/>
      <c r="BA427" s="17"/>
      <c r="BB427" s="17"/>
      <c r="BC427" s="17"/>
      <c r="BE427" s="17">
        <v>0.14429644808743169</v>
      </c>
      <c r="BF427" s="9">
        <v>57.4</v>
      </c>
      <c r="BG427" s="9">
        <v>59.118075165806154</v>
      </c>
      <c r="BH427" s="9">
        <v>58.614477906275489</v>
      </c>
      <c r="BI427" s="9">
        <v>10.787409760958344</v>
      </c>
      <c r="BJ427" s="9">
        <f ca="1"/>
        <v>59.654837958110846</v>
      </c>
      <c r="BK427" s="9">
        <f ca="1"/>
        <v>58.778183823264541</v>
      </c>
      <c r="BL427" s="9">
        <v>52.981756564360161</v>
      </c>
      <c r="BM427" s="9">
        <f ca="1"/>
        <v>58.02084352065468</v>
      </c>
      <c r="BN427" s="9">
        <v>58.512971966241309</v>
      </c>
      <c r="BP427" s="9"/>
      <c r="BQ427" s="40"/>
      <c r="BR427" s="9"/>
      <c r="BS427" s="40"/>
      <c r="BU427" s="9"/>
      <c r="BV427" s="40"/>
      <c r="BW427" s="9"/>
      <c r="BX427" s="40"/>
      <c r="BZ427" s="9">
        <v>11.692307692307692</v>
      </c>
      <c r="CA427" s="9">
        <v>44.892307692307696</v>
      </c>
      <c r="CB427" s="40">
        <v>87451.951724362603</v>
      </c>
      <c r="CC427" s="9">
        <f ca="1"/>
        <v>3.3603846153846142</v>
      </c>
      <c r="CD427" s="9">
        <f ca="1"/>
        <v>3.7434615384615384</v>
      </c>
      <c r="CE427" s="40">
        <f ca="1"/>
        <v>11849.903478378976</v>
      </c>
    </row>
    <row r="428" spans="1:83" x14ac:dyDescent="0.25">
      <c r="A428" s="6">
        <v>54.8</v>
      </c>
      <c r="B428" s="7" t="b">
        <v>1</v>
      </c>
      <c r="U428" s="9"/>
      <c r="V428" s="9"/>
      <c r="W428" s="10"/>
      <c r="X428" s="17"/>
      <c r="Y428" s="17"/>
      <c r="Z428" s="17"/>
      <c r="AA428" s="17"/>
      <c r="AB428" s="17"/>
      <c r="AC428" s="17"/>
      <c r="AD428" s="17"/>
      <c r="AE428" s="17"/>
      <c r="AG428" s="9"/>
      <c r="AH428" s="9"/>
      <c r="AI428" s="10"/>
      <c r="AJ428" s="17"/>
      <c r="AK428" s="17"/>
      <c r="AL428" s="17"/>
      <c r="AM428" s="17"/>
      <c r="AN428" s="17"/>
      <c r="AO428" s="17"/>
      <c r="AP428" s="17"/>
      <c r="AQ428" s="17"/>
      <c r="AS428" s="9"/>
      <c r="AT428" s="9"/>
      <c r="AU428" s="10"/>
      <c r="AV428" s="17"/>
      <c r="AW428" s="17"/>
      <c r="AX428" s="17"/>
      <c r="AY428" s="17"/>
      <c r="AZ428" s="17"/>
      <c r="BA428" s="17"/>
      <c r="BB428" s="17"/>
      <c r="BC428" s="17"/>
      <c r="BE428" s="17">
        <v>0.14463797814207649</v>
      </c>
      <c r="BF428" s="9">
        <v>57.4</v>
      </c>
      <c r="BG428" s="9">
        <v>59.132381611503071</v>
      </c>
      <c r="BH428" s="9">
        <v>58.627427870073291</v>
      </c>
      <c r="BI428" s="9">
        <v>10.815044464596387</v>
      </c>
      <c r="BJ428" s="9">
        <f ca="1"/>
        <v>59.671651685955034</v>
      </c>
      <c r="BK428" s="9">
        <f ca="1"/>
        <v>58.791563377451709</v>
      </c>
      <c r="BL428" s="9">
        <v>53.001548950419505</v>
      </c>
      <c r="BM428" s="9">
        <f ca="1"/>
        <v>58.037276586851434</v>
      </c>
      <c r="BN428" s="9">
        <v>58.52953326961299</v>
      </c>
      <c r="BP428" s="9"/>
      <c r="BQ428" s="40"/>
      <c r="BR428" s="9"/>
      <c r="BS428" s="40"/>
      <c r="BU428" s="9"/>
      <c r="BV428" s="40"/>
      <c r="BW428" s="9"/>
      <c r="BX428" s="40"/>
      <c r="BZ428" s="9">
        <v>11.692307692307692</v>
      </c>
      <c r="CA428" s="9">
        <v>46.169230769230772</v>
      </c>
      <c r="CB428" s="40">
        <v>90785.915591310288</v>
      </c>
      <c r="CC428" s="9">
        <f ca="1"/>
        <v>3.3603846153846142</v>
      </c>
      <c r="CD428" s="9">
        <f ca="1"/>
        <v>3.8073076923076927</v>
      </c>
      <c r="CE428" s="40">
        <f ca="1"/>
        <v>11928.303534225581</v>
      </c>
    </row>
    <row r="429" spans="1:83" x14ac:dyDescent="0.25">
      <c r="A429" s="6">
        <v>54.1</v>
      </c>
      <c r="B429" s="7" t="b">
        <v>1</v>
      </c>
      <c r="U429" s="9"/>
      <c r="V429" s="9"/>
      <c r="W429" s="10"/>
      <c r="X429" s="17"/>
      <c r="Y429" s="17"/>
      <c r="Z429" s="17"/>
      <c r="AA429" s="17"/>
      <c r="AB429" s="17"/>
      <c r="AC429" s="17"/>
      <c r="AD429" s="17"/>
      <c r="AE429" s="17"/>
      <c r="AG429" s="9"/>
      <c r="AH429" s="9"/>
      <c r="AI429" s="10"/>
      <c r="AJ429" s="17"/>
      <c r="AK429" s="17"/>
      <c r="AL429" s="17"/>
      <c r="AM429" s="17"/>
      <c r="AN429" s="17"/>
      <c r="AO429" s="17"/>
      <c r="AP429" s="17"/>
      <c r="AQ429" s="17"/>
      <c r="AS429" s="9"/>
      <c r="AT429" s="9"/>
      <c r="AU429" s="10"/>
      <c r="AV429" s="17"/>
      <c r="AW429" s="17"/>
      <c r="AX429" s="17"/>
      <c r="AY429" s="17"/>
      <c r="AZ429" s="17"/>
      <c r="BA429" s="17"/>
      <c r="BB429" s="17"/>
      <c r="BC429" s="17"/>
      <c r="BE429" s="17">
        <v>0.14497950819672131</v>
      </c>
      <c r="BF429" s="9">
        <v>57.4</v>
      </c>
      <c r="BG429" s="9">
        <v>59.146665319461157</v>
      </c>
      <c r="BH429" s="9">
        <v>58.640360106313729</v>
      </c>
      <c r="BI429" s="9">
        <v>10.842690204458229</v>
      </c>
      <c r="BJ429" s="9">
        <f ca="1"/>
        <v>59.688433918695821</v>
      </c>
      <c r="BK429" s="9">
        <f ca="1"/>
        <v>58.804923720277046</v>
      </c>
      <c r="BL429" s="9">
        <v>53.02131798260659</v>
      </c>
      <c r="BM429" s="9">
        <f ca="1"/>
        <v>58.053686786057085</v>
      </c>
      <c r="BN429" s="9">
        <v>58.546071263541876</v>
      </c>
      <c r="BP429" s="9"/>
      <c r="BQ429" s="40"/>
      <c r="BR429" s="9"/>
      <c r="BS429" s="40"/>
      <c r="BU429" s="9"/>
      <c r="BV429" s="40"/>
      <c r="BW429" s="9"/>
      <c r="BX429" s="40"/>
      <c r="BZ429" s="9">
        <v>11.692307692307692</v>
      </c>
      <c r="CA429" s="9">
        <v>47.446153846153848</v>
      </c>
      <c r="CB429" s="40">
        <v>94141.192804819846</v>
      </c>
      <c r="CC429" s="9">
        <f ca="1"/>
        <v>3.3603846153846142</v>
      </c>
      <c r="CD429" s="9">
        <f ca="1"/>
        <v>3.8711538461538462</v>
      </c>
      <c r="CE429" s="40">
        <f ca="1"/>
        <v>12008.499213026795</v>
      </c>
    </row>
    <row r="430" spans="1:83" x14ac:dyDescent="0.25">
      <c r="A430" s="6">
        <v>53.4</v>
      </c>
      <c r="B430" s="7" t="b">
        <v>1</v>
      </c>
      <c r="U430" s="9"/>
      <c r="V430" s="9"/>
      <c r="W430" s="10"/>
      <c r="X430" s="17"/>
      <c r="Y430" s="17"/>
      <c r="Z430" s="17"/>
      <c r="AA430" s="17"/>
      <c r="AB430" s="17"/>
      <c r="AC430" s="17"/>
      <c r="AD430" s="17"/>
      <c r="AE430" s="17"/>
      <c r="AG430" s="9"/>
      <c r="AH430" s="9"/>
      <c r="AI430" s="10"/>
      <c r="AJ430" s="17"/>
      <c r="AK430" s="17"/>
      <c r="AL430" s="17"/>
      <c r="AM430" s="17"/>
      <c r="AN430" s="17"/>
      <c r="AO430" s="17"/>
      <c r="AP430" s="17"/>
      <c r="AQ430" s="17"/>
      <c r="AS430" s="9"/>
      <c r="AT430" s="9"/>
      <c r="AU430" s="10"/>
      <c r="AV430" s="17"/>
      <c r="AW430" s="17"/>
      <c r="AX430" s="17"/>
      <c r="AY430" s="17"/>
      <c r="AZ430" s="17"/>
      <c r="BA430" s="17"/>
      <c r="BB430" s="17"/>
      <c r="BC430" s="17"/>
      <c r="BE430" s="17">
        <v>0.14532103825136611</v>
      </c>
      <c r="BF430" s="9">
        <v>57.5</v>
      </c>
      <c r="BG430" s="9">
        <v>59.160926393868692</v>
      </c>
      <c r="BH430" s="9">
        <v>58.653274696365933</v>
      </c>
      <c r="BI430" s="9">
        <v>10.87034698936225</v>
      </c>
      <c r="BJ430" s="9">
        <f ca="1"/>
        <v>59.70518479995436</v>
      </c>
      <c r="BK430" s="9">
        <f ca="1"/>
        <v>58.818264939543326</v>
      </c>
      <c r="BL430" s="9">
        <v>53.041063743395512</v>
      </c>
      <c r="BM430" s="9">
        <f ca="1"/>
        <v>58.070074213111774</v>
      </c>
      <c r="BN430" s="9">
        <v>58.562586044713655</v>
      </c>
      <c r="BP430" s="9"/>
      <c r="BQ430" s="40"/>
      <c r="BR430" s="9"/>
      <c r="BS430" s="40"/>
      <c r="BU430" s="9"/>
      <c r="BV430" s="40"/>
      <c r="BW430" s="9"/>
      <c r="BX430" s="40"/>
      <c r="BZ430" s="9">
        <v>11.692307692307692</v>
      </c>
      <c r="CA430" s="9">
        <v>48.723076923076924</v>
      </c>
      <c r="CB430" s="40">
        <v>97516.751928728045</v>
      </c>
      <c r="CC430" s="9">
        <f ca="1"/>
        <v>3.3603846153846142</v>
      </c>
      <c r="CD430" s="9">
        <f ca="1"/>
        <v>3.9350000000000005</v>
      </c>
      <c r="CE430" s="40">
        <f ca="1"/>
        <v>12090.440500460138</v>
      </c>
    </row>
    <row r="431" spans="1:83" x14ac:dyDescent="0.25">
      <c r="A431" s="6">
        <v>52.6</v>
      </c>
      <c r="B431" s="7" t="b">
        <v>1</v>
      </c>
      <c r="U431" s="9"/>
      <c r="V431" s="9"/>
      <c r="W431" s="10"/>
      <c r="X431" s="17"/>
      <c r="Y431" s="17"/>
      <c r="Z431" s="17"/>
      <c r="AA431" s="17"/>
      <c r="AB431" s="17"/>
      <c r="AC431" s="17"/>
      <c r="AD431" s="17"/>
      <c r="AE431" s="17"/>
      <c r="AG431" s="9"/>
      <c r="AH431" s="9"/>
      <c r="AI431" s="10"/>
      <c r="AJ431" s="17"/>
      <c r="AK431" s="17"/>
      <c r="AL431" s="17"/>
      <c r="AM431" s="17"/>
      <c r="AN431" s="17"/>
      <c r="AO431" s="17"/>
      <c r="AP431" s="17"/>
      <c r="AQ431" s="17"/>
      <c r="AS431" s="9"/>
      <c r="AT431" s="9"/>
      <c r="AU431" s="10"/>
      <c r="AV431" s="17"/>
      <c r="AW431" s="17"/>
      <c r="AX431" s="17"/>
      <c r="AY431" s="17"/>
      <c r="AZ431" s="17"/>
      <c r="BA431" s="17"/>
      <c r="BB431" s="17"/>
      <c r="BC431" s="17"/>
      <c r="BE431" s="17">
        <v>0.14566256830601093</v>
      </c>
      <c r="BF431" s="9">
        <v>57.5</v>
      </c>
      <c r="BG431" s="9">
        <v>59.175164938216653</v>
      </c>
      <c r="BH431" s="9">
        <v>58.666171721066171</v>
      </c>
      <c r="BI431" s="9">
        <v>10.898014828137432</v>
      </c>
      <c r="BJ431" s="9">
        <f ca="1"/>
        <v>59.721904472379492</v>
      </c>
      <c r="BK431" s="9">
        <f ca="1"/>
        <v>58.831587122474858</v>
      </c>
      <c r="BL431" s="9">
        <v>53.06078631477606</v>
      </c>
      <c r="BM431" s="9">
        <f ca="1"/>
        <v>58.086438962255855</v>
      </c>
      <c r="BN431" s="9">
        <v>58.579077709201655</v>
      </c>
      <c r="BP431" s="9"/>
      <c r="BQ431" s="40"/>
      <c r="BR431" s="9"/>
      <c r="BS431" s="40"/>
      <c r="BU431" s="9"/>
      <c r="BV431" s="40"/>
      <c r="BW431" s="9"/>
      <c r="BX431" s="40"/>
      <c r="BZ431" s="9">
        <v>11.692307692307692</v>
      </c>
      <c r="CA431" s="9">
        <v>50</v>
      </c>
      <c r="CB431" s="40">
        <v>100911.63491016869</v>
      </c>
      <c r="CC431" s="9">
        <f ca="1"/>
        <v>3.3603846153846142</v>
      </c>
      <c r="CD431" s="9">
        <f ca="1"/>
        <v>3.9988461538461539</v>
      </c>
      <c r="CE431" s="40">
        <f ca="1"/>
        <v>12174.079503993205</v>
      </c>
    </row>
    <row r="432" spans="1:83" x14ac:dyDescent="0.25">
      <c r="A432" s="6">
        <v>51.9</v>
      </c>
      <c r="B432" s="7" t="b">
        <v>1</v>
      </c>
      <c r="U432" s="9"/>
      <c r="V432" s="9"/>
      <c r="W432" s="10"/>
      <c r="X432" s="17"/>
      <c r="Y432" s="17"/>
      <c r="Z432" s="17"/>
      <c r="AA432" s="17"/>
      <c r="AB432" s="17"/>
      <c r="AC432" s="17"/>
      <c r="AD432" s="17"/>
      <c r="AE432" s="17"/>
      <c r="AG432" s="9"/>
      <c r="AH432" s="9"/>
      <c r="AI432" s="10"/>
      <c r="AJ432" s="17"/>
      <c r="AK432" s="17"/>
      <c r="AL432" s="17"/>
      <c r="AM432" s="17"/>
      <c r="AN432" s="17"/>
      <c r="AO432" s="17"/>
      <c r="AP432" s="17"/>
      <c r="AQ432" s="17"/>
      <c r="AS432" s="9"/>
      <c r="AT432" s="9"/>
      <c r="AU432" s="10"/>
      <c r="AV432" s="17"/>
      <c r="AW432" s="17"/>
      <c r="AX432" s="17"/>
      <c r="AY432" s="17"/>
      <c r="AZ432" s="17"/>
      <c r="BA432" s="17"/>
      <c r="BB432" s="17"/>
      <c r="BC432" s="17"/>
      <c r="BE432" s="17">
        <v>0.14600409836065573</v>
      </c>
      <c r="BF432" s="9">
        <v>57.5</v>
      </c>
      <c r="BG432" s="9">
        <v>59.189381055305006</v>
      </c>
      <c r="BH432" s="9">
        <v>58.679051260722616</v>
      </c>
      <c r="BI432" s="9">
        <v>10.925693729623344</v>
      </c>
      <c r="BJ432" s="9">
        <f ca="1"/>
        <v>59.738593077656603</v>
      </c>
      <c r="BK432" s="9">
        <f ca="1"/>
        <v>58.844890355722747</v>
      </c>
      <c r="BL432" s="9">
        <v>53.080485778257724</v>
      </c>
      <c r="BM432" s="9">
        <f ca="1"/>
        <v>58.10278112713516</v>
      </c>
      <c r="BN432" s="9">
        <v>58.59554635247224</v>
      </c>
      <c r="BP432" s="9"/>
      <c r="BQ432" s="40"/>
      <c r="BR432" s="9"/>
      <c r="BS432" s="40"/>
      <c r="BU432" s="9"/>
      <c r="BV432" s="40"/>
      <c r="BW432" s="9"/>
      <c r="BX432" s="40"/>
      <c r="BZ432" s="9">
        <v>12.969230769230769</v>
      </c>
      <c r="CA432" s="9">
        <v>0.2</v>
      </c>
      <c r="CB432" s="40">
        <v>30465.479646641921</v>
      </c>
      <c r="CC432" s="9">
        <f ca="1"/>
        <v>3.4242307692307681</v>
      </c>
      <c r="CD432" s="9">
        <f ca="1"/>
        <v>1.5088461538461539</v>
      </c>
      <c r="CE432" s="40">
        <f ca="1"/>
        <v>10944.080504552318</v>
      </c>
    </row>
    <row r="433" spans="1:83" x14ac:dyDescent="0.25">
      <c r="A433" s="6">
        <v>51.5</v>
      </c>
      <c r="B433" s="7" t="b">
        <v>1</v>
      </c>
      <c r="U433" s="9"/>
      <c r="V433" s="9"/>
      <c r="W433" s="10"/>
      <c r="X433" s="17"/>
      <c r="Y433" s="17"/>
      <c r="Z433" s="17"/>
      <c r="AA433" s="17"/>
      <c r="AB433" s="17"/>
      <c r="AC433" s="17"/>
      <c r="AD433" s="17"/>
      <c r="AE433" s="17"/>
      <c r="AG433" s="9"/>
      <c r="AH433" s="9"/>
      <c r="AI433" s="10"/>
      <c r="AJ433" s="17"/>
      <c r="AK433" s="17"/>
      <c r="AL433" s="17"/>
      <c r="AM433" s="17"/>
      <c r="AN433" s="17"/>
      <c r="AO433" s="17"/>
      <c r="AP433" s="17"/>
      <c r="AQ433" s="17"/>
      <c r="AS433" s="9"/>
      <c r="AT433" s="9"/>
      <c r="AU433" s="10"/>
      <c r="AV433" s="17"/>
      <c r="AW433" s="17"/>
      <c r="AX433" s="17"/>
      <c r="AY433" s="17"/>
      <c r="AZ433" s="17"/>
      <c r="BA433" s="17"/>
      <c r="BB433" s="17"/>
      <c r="BC433" s="17"/>
      <c r="BE433" s="17">
        <v>0.14634562841530055</v>
      </c>
      <c r="BF433" s="9">
        <v>57.5</v>
      </c>
      <c r="BG433" s="9">
        <v>59.203574847248987</v>
      </c>
      <c r="BH433" s="9">
        <v>58.69191339512011</v>
      </c>
      <c r="BI433" s="9">
        <v>10.953383702670138</v>
      </c>
      <c r="BJ433" s="9">
        <f ca="1"/>
        <v>59.755250756516318</v>
      </c>
      <c r="BK433" s="9">
        <f ca="1"/>
        <v>58.85817472537002</v>
      </c>
      <c r="BL433" s="9">
        <v>53.100162214873599</v>
      </c>
      <c r="BM433" s="9">
        <f ca="1"/>
        <v>58.119100800806123</v>
      </c>
      <c r="BN433" s="9">
        <v>58.611992069390055</v>
      </c>
      <c r="BP433" s="9"/>
      <c r="BQ433" s="40"/>
      <c r="BR433" s="9"/>
      <c r="BS433" s="40"/>
      <c r="BU433" s="9"/>
      <c r="BV433" s="40"/>
      <c r="BW433" s="9"/>
      <c r="BX433" s="40"/>
      <c r="BZ433" s="9">
        <v>12.969230769230769</v>
      </c>
      <c r="CA433" s="9">
        <v>1.4769230769230768</v>
      </c>
      <c r="CB433" s="40">
        <v>20167.854710769388</v>
      </c>
      <c r="CC433" s="9">
        <f ca="1"/>
        <v>3.4242307692307681</v>
      </c>
      <c r="CD433" s="9">
        <f ca="1"/>
        <v>1.5726923076923078</v>
      </c>
      <c r="CE433" s="40">
        <f ca="1"/>
        <v>10887.627212307829</v>
      </c>
    </row>
    <row r="434" spans="1:83" x14ac:dyDescent="0.25">
      <c r="A434" s="6">
        <v>51.3</v>
      </c>
      <c r="B434" s="7" t="b">
        <v>1</v>
      </c>
      <c r="U434" s="9"/>
      <c r="V434" s="9"/>
      <c r="W434" s="10"/>
      <c r="X434" s="17"/>
      <c r="Y434" s="17"/>
      <c r="Z434" s="17"/>
      <c r="AA434" s="17"/>
      <c r="AB434" s="17"/>
      <c r="AC434" s="17"/>
      <c r="AD434" s="17"/>
      <c r="AE434" s="17"/>
      <c r="AG434" s="9"/>
      <c r="AH434" s="9"/>
      <c r="AI434" s="10"/>
      <c r="AJ434" s="17"/>
      <c r="AK434" s="17"/>
      <c r="AL434" s="17"/>
      <c r="AM434" s="17"/>
      <c r="AN434" s="17"/>
      <c r="AO434" s="17"/>
      <c r="AP434" s="17"/>
      <c r="AQ434" s="17"/>
      <c r="AS434" s="9"/>
      <c r="AT434" s="9"/>
      <c r="AU434" s="10"/>
      <c r="AV434" s="17"/>
      <c r="AW434" s="17"/>
      <c r="AX434" s="17"/>
      <c r="AY434" s="17"/>
      <c r="AZ434" s="17"/>
      <c r="BA434" s="17"/>
      <c r="BB434" s="17"/>
      <c r="BC434" s="17"/>
      <c r="BE434" s="17">
        <v>0.14668715846994534</v>
      </c>
      <c r="BF434" s="9">
        <v>57.5</v>
      </c>
      <c r="BG434" s="9">
        <v>59.217746415485301</v>
      </c>
      <c r="BH434" s="9">
        <v>58.704758203524662</v>
      </c>
      <c r="BI434" s="9">
        <v>10.981084756138621</v>
      </c>
      <c r="BJ434" s="9">
        <f ca="1"/>
        <v>59.77187764874332</v>
      </c>
      <c r="BK434" s="9">
        <f ca="1"/>
        <v>58.871440316936727</v>
      </c>
      <c r="BL434" s="9">
        <v>53.119815705184294</v>
      </c>
      <c r="BM434" s="9">
        <f ca="1"/>
        <v>58.135398075740909</v>
      </c>
      <c r="BN434" s="9">
        <v>58.628414954223231</v>
      </c>
      <c r="BP434" s="9"/>
      <c r="BQ434" s="40"/>
      <c r="BR434" s="9"/>
      <c r="BS434" s="40"/>
      <c r="BU434" s="9"/>
      <c r="BV434" s="40"/>
      <c r="BW434" s="9"/>
      <c r="BX434" s="40"/>
      <c r="BZ434" s="9">
        <v>12.969230769230769</v>
      </c>
      <c r="CA434" s="9">
        <v>2.7538461538461538</v>
      </c>
      <c r="CB434" s="40">
        <v>16101.449889940457</v>
      </c>
      <c r="CC434" s="9">
        <f ca="1"/>
        <v>3.4242307692307681</v>
      </c>
      <c r="CD434" s="9">
        <f ca="1"/>
        <v>1.6365384615384617</v>
      </c>
      <c r="CE434" s="40">
        <f ca="1"/>
        <v>10839.015419468456</v>
      </c>
    </row>
    <row r="435" spans="1:83" x14ac:dyDescent="0.25">
      <c r="A435" s="6">
        <v>58</v>
      </c>
      <c r="B435" s="7" t="b">
        <v>1</v>
      </c>
      <c r="U435" s="9"/>
      <c r="V435" s="9"/>
      <c r="W435" s="10"/>
      <c r="X435" s="17"/>
      <c r="Y435" s="17"/>
      <c r="Z435" s="17"/>
      <c r="AA435" s="17"/>
      <c r="AB435" s="17"/>
      <c r="AC435" s="17"/>
      <c r="AD435" s="17"/>
      <c r="AE435" s="17"/>
      <c r="AG435" s="9"/>
      <c r="AH435" s="9"/>
      <c r="AI435" s="10"/>
      <c r="AJ435" s="17"/>
      <c r="AK435" s="17"/>
      <c r="AL435" s="17"/>
      <c r="AM435" s="17"/>
      <c r="AN435" s="17"/>
      <c r="AO435" s="17"/>
      <c r="AP435" s="17"/>
      <c r="AQ435" s="17"/>
      <c r="AS435" s="9"/>
      <c r="AT435" s="9"/>
      <c r="AU435" s="10"/>
      <c r="AV435" s="17"/>
      <c r="AW435" s="17"/>
      <c r="AX435" s="17"/>
      <c r="AY435" s="17"/>
      <c r="AZ435" s="17"/>
      <c r="BA435" s="17"/>
      <c r="BB435" s="17"/>
      <c r="BC435" s="17"/>
      <c r="BE435" s="17">
        <v>0.14702868852459017</v>
      </c>
      <c r="BF435" s="9">
        <v>57.5</v>
      </c>
      <c r="BG435" s="9">
        <v>59.231895860778238</v>
      </c>
      <c r="BH435" s="9">
        <v>58.717585764688366</v>
      </c>
      <c r="BI435" s="9">
        <v>11.008796898900213</v>
      </c>
      <c r="BJ435" s="9">
        <f ca="1"/>
        <v>59.788473893184737</v>
      </c>
      <c r="BK435" s="9">
        <f ca="1"/>
        <v>58.884687215384993</v>
      </c>
      <c r="BL435" s="9">
        <v>53.139446329281746</v>
      </c>
      <c r="BM435" s="9">
        <f ca="1"/>
        <v>58.151673043832432</v>
      </c>
      <c r="BN435" s="9">
        <v>58.644815100648557</v>
      </c>
      <c r="BP435" s="9"/>
      <c r="BQ435" s="40"/>
      <c r="BR435" s="9"/>
      <c r="BS435" s="40"/>
      <c r="BU435" s="9"/>
      <c r="BV435" s="40"/>
      <c r="BW435" s="9"/>
      <c r="BX435" s="40"/>
      <c r="BZ435" s="9">
        <v>12.969230769230769</v>
      </c>
      <c r="CA435" s="9">
        <v>4.0307692307692298</v>
      </c>
      <c r="CB435" s="40">
        <v>13924.301905348988</v>
      </c>
      <c r="CC435" s="9">
        <f ca="1"/>
        <v>3.4242307692307681</v>
      </c>
      <c r="CD435" s="9">
        <f ca="1"/>
        <v>1.7003846153846154</v>
      </c>
      <c r="CE435" s="40">
        <f ca="1"/>
        <v>10797.748603849468</v>
      </c>
    </row>
    <row r="436" spans="1:83" x14ac:dyDescent="0.25">
      <c r="A436" s="6">
        <v>53.3</v>
      </c>
      <c r="B436" s="7" t="b">
        <v>1</v>
      </c>
      <c r="U436" s="9"/>
      <c r="V436" s="9"/>
      <c r="W436" s="10"/>
      <c r="X436" s="17"/>
      <c r="Y436" s="17"/>
      <c r="Z436" s="17"/>
      <c r="AA436" s="17"/>
      <c r="AB436" s="17"/>
      <c r="AC436" s="17"/>
      <c r="AD436" s="17"/>
      <c r="AE436" s="17"/>
      <c r="AG436" s="9"/>
      <c r="AH436" s="9"/>
      <c r="AI436" s="10"/>
      <c r="AJ436" s="17"/>
      <c r="AK436" s="17"/>
      <c r="AL436" s="17"/>
      <c r="AM436" s="17"/>
      <c r="AN436" s="17"/>
      <c r="AO436" s="17"/>
      <c r="AP436" s="17"/>
      <c r="AQ436" s="17"/>
      <c r="AS436" s="9"/>
      <c r="AT436" s="9"/>
      <c r="AU436" s="10"/>
      <c r="AV436" s="17"/>
      <c r="AW436" s="17"/>
      <c r="AX436" s="17"/>
      <c r="AY436" s="17"/>
      <c r="AZ436" s="17"/>
      <c r="BA436" s="17"/>
      <c r="BB436" s="17"/>
      <c r="BC436" s="17"/>
      <c r="BE436" s="17">
        <v>0.14737021857923496</v>
      </c>
      <c r="BF436" s="9">
        <v>57.6</v>
      </c>
      <c r="BG436" s="9">
        <v>59.246023283225867</v>
      </c>
      <c r="BH436" s="9">
        <v>58.730396156853963</v>
      </c>
      <c r="BI436" s="9">
        <v>11.036520139837016</v>
      </c>
      <c r="BJ436" s="9">
        <f ca="1"/>
        <v>59.805039627758767</v>
      </c>
      <c r="BK436" s="9">
        <f ca="1"/>
        <v>58.897915505123962</v>
      </c>
      <c r="BL436" s="9">
        <v>53.159054166793069</v>
      </c>
      <c r="BM436" s="9">
        <f ca="1"/>
        <v>58.167925796399388</v>
      </c>
      <c r="BN436" s="9">
        <v>58.661192601756547</v>
      </c>
      <c r="BP436" s="9"/>
      <c r="BQ436" s="40"/>
      <c r="BR436" s="9"/>
      <c r="BS436" s="40"/>
      <c r="BU436" s="9"/>
      <c r="BV436" s="40"/>
      <c r="BW436" s="9"/>
      <c r="BX436" s="40"/>
      <c r="BZ436" s="9">
        <v>12.969230769230769</v>
      </c>
      <c r="CA436" s="9">
        <v>5.3076923076923075</v>
      </c>
      <c r="CB436" s="40">
        <v>12830.849908745329</v>
      </c>
      <c r="CC436" s="9">
        <f ca="1"/>
        <v>3.4242307692307681</v>
      </c>
      <c r="CD436" s="9">
        <f ca="1"/>
        <v>1.7642307692307693</v>
      </c>
      <c r="CE436" s="40">
        <f ca="1"/>
        <v>10763.37920583443</v>
      </c>
    </row>
    <row r="437" spans="1:83" x14ac:dyDescent="0.25">
      <c r="A437" s="6">
        <v>52.8</v>
      </c>
      <c r="B437" s="7" t="b">
        <v>1</v>
      </c>
      <c r="U437" s="9"/>
      <c r="V437" s="9"/>
      <c r="W437" s="10"/>
      <c r="X437" s="17"/>
      <c r="Y437" s="17"/>
      <c r="Z437" s="17"/>
      <c r="AA437" s="17"/>
      <c r="AB437" s="17"/>
      <c r="AC437" s="17"/>
      <c r="AD437" s="17"/>
      <c r="AE437" s="17"/>
      <c r="AG437" s="9"/>
      <c r="AH437" s="9"/>
      <c r="AI437" s="10"/>
      <c r="AJ437" s="17"/>
      <c r="AK437" s="17"/>
      <c r="AL437" s="17"/>
      <c r="AM437" s="17"/>
      <c r="AN437" s="17"/>
      <c r="AO437" s="17"/>
      <c r="AP437" s="17"/>
      <c r="AQ437" s="17"/>
      <c r="AS437" s="9"/>
      <c r="AT437" s="9"/>
      <c r="AU437" s="10"/>
      <c r="AV437" s="17"/>
      <c r="AW437" s="17"/>
      <c r="AX437" s="17"/>
      <c r="AY437" s="17"/>
      <c r="AZ437" s="17"/>
      <c r="BA437" s="17"/>
      <c r="BB437" s="17"/>
      <c r="BC437" s="17"/>
      <c r="BE437" s="17">
        <v>0.14771174863387979</v>
      </c>
      <c r="BF437" s="9">
        <v>57.6</v>
      </c>
      <c r="BG437" s="9">
        <v>59.260128782265632</v>
      </c>
      <c r="BH437" s="9">
        <v>58.74318945775893</v>
      </c>
      <c r="BI437" s="9">
        <v>11.06425448784181</v>
      </c>
      <c r="BJ437" s="9">
        <f ca="1"/>
        <v>59.821574989462981</v>
      </c>
      <c r="BK437" s="9">
        <f ca="1"/>
        <v>58.911125270014793</v>
      </c>
      <c r="BL437" s="9">
        <v>53.17863929688432</v>
      </c>
      <c r="BM437" s="9">
        <f ca="1"/>
        <v>58.184156424191116</v>
      </c>
      <c r="BN437" s="9">
        <v>58.677547550056531</v>
      </c>
      <c r="BP437" s="9"/>
      <c r="BQ437" s="40"/>
      <c r="BR437" s="9"/>
      <c r="BS437" s="40"/>
      <c r="BU437" s="9"/>
      <c r="BV437" s="40"/>
      <c r="BW437" s="9"/>
      <c r="BX437" s="40"/>
      <c r="BZ437" s="9">
        <v>12.969230769230769</v>
      </c>
      <c r="CA437" s="9">
        <v>6.5846153846153852</v>
      </c>
      <c r="CB437" s="40">
        <v>12469.938021992089</v>
      </c>
      <c r="CC437" s="9">
        <f ca="1"/>
        <v>3.4242307692307681</v>
      </c>
      <c r="CD437" s="9">
        <f ca="1"/>
        <v>1.8280769230769232</v>
      </c>
      <c r="CE437" s="40">
        <f ca="1"/>
        <v>10735.502125123889</v>
      </c>
    </row>
    <row r="438" spans="1:83" x14ac:dyDescent="0.25">
      <c r="A438" s="6">
        <v>52.3</v>
      </c>
      <c r="B438" s="7" t="b">
        <v>1</v>
      </c>
      <c r="U438" s="9"/>
      <c r="V438" s="9"/>
      <c r="W438" s="10"/>
      <c r="X438" s="17"/>
      <c r="Y438" s="17"/>
      <c r="Z438" s="17"/>
      <c r="AA438" s="17"/>
      <c r="AB438" s="17"/>
      <c r="AC438" s="17"/>
      <c r="AD438" s="17"/>
      <c r="AE438" s="17"/>
      <c r="AG438" s="9"/>
      <c r="AH438" s="9"/>
      <c r="AI438" s="10"/>
      <c r="AJ438" s="17"/>
      <c r="AK438" s="17"/>
      <c r="AL438" s="17"/>
      <c r="AM438" s="17"/>
      <c r="AN438" s="17"/>
      <c r="AO438" s="17"/>
      <c r="AP438" s="17"/>
      <c r="AQ438" s="17"/>
      <c r="AS438" s="9"/>
      <c r="AT438" s="9"/>
      <c r="AU438" s="10"/>
      <c r="AV438" s="17"/>
      <c r="AW438" s="17"/>
      <c r="AX438" s="17"/>
      <c r="AY438" s="17"/>
      <c r="AZ438" s="17"/>
      <c r="BA438" s="17"/>
      <c r="BB438" s="17"/>
      <c r="BC438" s="17"/>
      <c r="BE438" s="17">
        <v>0.14805327868852458</v>
      </c>
      <c r="BF438" s="9">
        <v>57.6</v>
      </c>
      <c r="BG438" s="9">
        <v>59.274212456680843</v>
      </c>
      <c r="BH438" s="9">
        <v>58.755965744640655</v>
      </c>
      <c r="BI438" s="9">
        <v>11.091999951818035</v>
      </c>
      <c r="BJ438" s="9">
        <f ca="1"/>
        <v>59.838080114382628</v>
      </c>
      <c r="BK438" s="9">
        <f ca="1"/>
        <v>58.924316593375444</v>
      </c>
      <c r="BL438" s="9">
        <v>53.198201798264165</v>
      </c>
      <c r="BM438" s="9">
        <f ca="1"/>
        <v>58.200365017392556</v>
      </c>
      <c r="BN438" s="9">
        <v>58.693880037481605</v>
      </c>
      <c r="BP438" s="9"/>
      <c r="BQ438" s="40"/>
      <c r="BR438" s="9"/>
      <c r="BS438" s="40"/>
      <c r="BU438" s="9"/>
      <c r="BV438" s="40"/>
      <c r="BW438" s="9"/>
      <c r="BX438" s="40"/>
      <c r="BZ438" s="9">
        <v>12.969230769230769</v>
      </c>
      <c r="CA438" s="9">
        <v>7.8615384615384603</v>
      </c>
      <c r="CB438" s="40">
        <v>12647.001075280235</v>
      </c>
      <c r="CC438" s="9">
        <f ca="1"/>
        <v>3.4242307692307681</v>
      </c>
      <c r="CD438" s="9">
        <f ca="1"/>
        <v>1.891923076923077</v>
      </c>
      <c r="CE438" s="40">
        <f ca="1"/>
        <v>10713.749289192066</v>
      </c>
    </row>
    <row r="439" spans="1:83" x14ac:dyDescent="0.25">
      <c r="A439" s="6">
        <v>52</v>
      </c>
      <c r="B439" s="7" t="b">
        <v>1</v>
      </c>
      <c r="U439" s="9"/>
      <c r="V439" s="9"/>
      <c r="W439" s="10"/>
      <c r="X439" s="17"/>
      <c r="Y439" s="17"/>
      <c r="Z439" s="17"/>
      <c r="AA439" s="17"/>
      <c r="AB439" s="17"/>
      <c r="AC439" s="17"/>
      <c r="AD439" s="17"/>
      <c r="AE439" s="17"/>
      <c r="AG439" s="9"/>
      <c r="AH439" s="9"/>
      <c r="AI439" s="10"/>
      <c r="AJ439" s="17"/>
      <c r="AK439" s="17"/>
      <c r="AL439" s="17"/>
      <c r="AM439" s="17"/>
      <c r="AN439" s="17"/>
      <c r="AO439" s="17"/>
      <c r="AP439" s="17"/>
      <c r="AQ439" s="17"/>
      <c r="AS439" s="9"/>
      <c r="AT439" s="9"/>
      <c r="AU439" s="10"/>
      <c r="AV439" s="17"/>
      <c r="AW439" s="17"/>
      <c r="AX439" s="17"/>
      <c r="AY439" s="17"/>
      <c r="AZ439" s="17"/>
      <c r="BA439" s="17"/>
      <c r="BB439" s="17"/>
      <c r="BC439" s="17"/>
      <c r="BE439" s="17">
        <v>0.1483948087431694</v>
      </c>
      <c r="BF439" s="9">
        <v>57.6</v>
      </c>
      <c r="BG439" s="9">
        <v>59.288274404606064</v>
      </c>
      <c r="BH439" s="9">
        <v>58.768725094240132</v>
      </c>
      <c r="BI439" s="9">
        <v>11.119756540679884</v>
      </c>
      <c r="BJ439" s="9">
        <f ca="1"/>
        <v>59.85455513769881</v>
      </c>
      <c r="BK439" s="9">
        <f ca="1"/>
        <v>58.937489557985586</v>
      </c>
      <c r="BL439" s="9">
        <v>53.217741749187667</v>
      </c>
      <c r="BM439" s="9">
        <f ca="1"/>
        <v>58.216551665629034</v>
      </c>
      <c r="BN439" s="9">
        <v>58.710190155393548</v>
      </c>
      <c r="BP439" s="9"/>
      <c r="BQ439" s="40"/>
      <c r="BR439" s="9"/>
      <c r="BS439" s="40"/>
      <c r="BU439" s="9"/>
      <c r="BV439" s="40"/>
      <c r="BW439" s="9"/>
      <c r="BX439" s="40"/>
      <c r="BZ439" s="9">
        <v>12.969230769230769</v>
      </c>
      <c r="CA439" s="9">
        <v>9.1384615384615362</v>
      </c>
      <c r="CB439" s="40">
        <v>13239.934097138308</v>
      </c>
      <c r="CC439" s="9">
        <f ca="1"/>
        <v>3.4242307692307681</v>
      </c>
      <c r="CD439" s="9">
        <f ca="1"/>
        <v>1.9557692307692309</v>
      </c>
      <c r="CE439" s="40">
        <f ca="1"/>
        <v>10697.785085207022</v>
      </c>
    </row>
    <row r="440" spans="1:83" x14ac:dyDescent="0.25">
      <c r="A440" s="6">
        <v>51.7</v>
      </c>
      <c r="B440" s="7" t="b">
        <v>1</v>
      </c>
      <c r="U440" s="9"/>
      <c r="V440" s="9"/>
      <c r="W440" s="10"/>
      <c r="X440" s="17"/>
      <c r="Y440" s="17"/>
      <c r="Z440" s="17"/>
      <c r="AA440" s="17"/>
      <c r="AB440" s="17"/>
      <c r="AC440" s="17"/>
      <c r="AD440" s="17"/>
      <c r="AE440" s="17"/>
      <c r="AG440" s="9"/>
      <c r="AH440" s="9"/>
      <c r="AI440" s="10"/>
      <c r="AJ440" s="17"/>
      <c r="AK440" s="17"/>
      <c r="AL440" s="17"/>
      <c r="AM440" s="17"/>
      <c r="AN440" s="17"/>
      <c r="AO440" s="17"/>
      <c r="AP440" s="17"/>
      <c r="AQ440" s="17"/>
      <c r="AS440" s="9"/>
      <c r="AT440" s="9"/>
      <c r="AU440" s="10"/>
      <c r="AV440" s="17"/>
      <c r="AW440" s="17"/>
      <c r="AX440" s="17"/>
      <c r="AY440" s="17"/>
      <c r="AZ440" s="17"/>
      <c r="BA440" s="17"/>
      <c r="BB440" s="17"/>
      <c r="BC440" s="17"/>
      <c r="BE440" s="17">
        <v>0.1487363387978142</v>
      </c>
      <c r="BF440" s="9">
        <v>57.6</v>
      </c>
      <c r="BG440" s="9">
        <v>59.302314723533165</v>
      </c>
      <c r="BH440" s="9">
        <v>58.781467582807053</v>
      </c>
      <c r="BI440" s="9">
        <v>11.147524263352235</v>
      </c>
      <c r="BJ440" s="9">
        <f ca="1"/>
        <v>59.87100019369656</v>
      </c>
      <c r="BK440" s="9">
        <f ca="1"/>
        <v>58.950644246091265</v>
      </c>
      <c r="BL440" s="9">
        <v>53.237259227459845</v>
      </c>
      <c r="BM440" s="9">
        <f ca="1"/>
        <v>58.232716457971037</v>
      </c>
      <c r="BN440" s="9">
        <v>58.726477994587768</v>
      </c>
      <c r="BP440" s="9"/>
      <c r="BQ440" s="40"/>
      <c r="BR440" s="9"/>
      <c r="BS440" s="40"/>
      <c r="BU440" s="9"/>
      <c r="BV440" s="40"/>
      <c r="BW440" s="9"/>
      <c r="BX440" s="40"/>
      <c r="BZ440" s="9">
        <v>12.969230769230769</v>
      </c>
      <c r="CA440" s="9">
        <v>10.415384615384614</v>
      </c>
      <c r="CB440" s="40">
        <v>14165.899109759332</v>
      </c>
      <c r="CC440" s="9">
        <f ca="1"/>
        <v>3.4242307692307681</v>
      </c>
      <c r="CD440" s="9">
        <f ca="1"/>
        <v>2.0196153846153848</v>
      </c>
      <c r="CE440" s="40">
        <f ca="1"/>
        <v>10687.302493302617</v>
      </c>
    </row>
    <row r="441" spans="1:83" x14ac:dyDescent="0.25">
      <c r="A441" s="6">
        <v>51.5</v>
      </c>
      <c r="B441" s="7" t="b">
        <v>1</v>
      </c>
      <c r="U441" s="9"/>
      <c r="V441" s="9"/>
      <c r="W441" s="10"/>
      <c r="X441" s="17"/>
      <c r="Y441" s="17"/>
      <c r="Z441" s="17"/>
      <c r="AA441" s="17"/>
      <c r="AB441" s="17"/>
      <c r="AC441" s="17"/>
      <c r="AD441" s="17"/>
      <c r="AE441" s="17"/>
      <c r="AG441" s="9"/>
      <c r="AH441" s="9"/>
      <c r="AI441" s="10"/>
      <c r="AJ441" s="17"/>
      <c r="AK441" s="17"/>
      <c r="AL441" s="17"/>
      <c r="AM441" s="17"/>
      <c r="AN441" s="17"/>
      <c r="AO441" s="17"/>
      <c r="AP441" s="17"/>
      <c r="AQ441" s="17"/>
      <c r="AS441" s="9"/>
      <c r="AT441" s="9"/>
      <c r="AU441" s="10"/>
      <c r="AV441" s="17"/>
      <c r="AW441" s="17"/>
      <c r="AX441" s="17"/>
      <c r="AY441" s="17"/>
      <c r="AZ441" s="17"/>
      <c r="BA441" s="17"/>
      <c r="BB441" s="17"/>
      <c r="BC441" s="17"/>
      <c r="BE441" s="17">
        <v>0.14907786885245902</v>
      </c>
      <c r="BF441" s="9">
        <v>57.6</v>
      </c>
      <c r="BG441" s="9">
        <v>59.316333510316845</v>
      </c>
      <c r="BH441" s="9">
        <v>58.7941932861035</v>
      </c>
      <c r="BI441" s="9">
        <v>11.175303128770739</v>
      </c>
      <c r="BJ441" s="9">
        <f ca="1"/>
        <v>59.887415415772928</v>
      </c>
      <c r="BK441" s="9">
        <f ca="1"/>
        <v>58.9637807394097</v>
      </c>
      <c r="BL441" s="9">
        <v>53.256754310439362</v>
      </c>
      <c r="BM441" s="9">
        <f ca="1"/>
        <v>58.248859482939011</v>
      </c>
      <c r="BN441" s="9">
        <v>58.742743645298063</v>
      </c>
      <c r="BP441" s="9"/>
      <c r="BQ441" s="40"/>
      <c r="BR441" s="9"/>
      <c r="BS441" s="40"/>
      <c r="BU441" s="9"/>
      <c r="BV441" s="40"/>
      <c r="BW441" s="9"/>
      <c r="BX441" s="40"/>
      <c r="BZ441" s="9">
        <v>12.969230769230769</v>
      </c>
      <c r="CA441" s="9">
        <v>11.692307692307692</v>
      </c>
      <c r="CB441" s="40">
        <v>15365.588966612815</v>
      </c>
      <c r="CC441" s="9">
        <f ca="1"/>
        <v>3.4242307692307681</v>
      </c>
      <c r="CD441" s="9">
        <f ca="1"/>
        <v>2.0834615384615387</v>
      </c>
      <c r="CE441" s="40">
        <f ca="1"/>
        <v>10682.019793841613</v>
      </c>
    </row>
    <row r="442" spans="1:83" x14ac:dyDescent="0.25">
      <c r="A442" s="6">
        <v>51</v>
      </c>
      <c r="B442" s="7" t="b">
        <v>1</v>
      </c>
      <c r="U442" s="9"/>
      <c r="V442" s="9"/>
      <c r="W442" s="10"/>
      <c r="X442" s="17"/>
      <c r="Y442" s="17"/>
      <c r="Z442" s="17"/>
      <c r="AA442" s="17"/>
      <c r="AB442" s="17"/>
      <c r="AC442" s="17"/>
      <c r="AD442" s="17"/>
      <c r="AE442" s="17"/>
      <c r="AG442" s="9"/>
      <c r="AH442" s="9"/>
      <c r="AI442" s="10"/>
      <c r="AJ442" s="17"/>
      <c r="AK442" s="17"/>
      <c r="AL442" s="17"/>
      <c r="AM442" s="17"/>
      <c r="AN442" s="17"/>
      <c r="AO442" s="17"/>
      <c r="AP442" s="17"/>
      <c r="AQ442" s="17"/>
      <c r="AS442" s="9"/>
      <c r="AT442" s="9"/>
      <c r="AU442" s="10"/>
      <c r="AV442" s="17"/>
      <c r="AW442" s="17"/>
      <c r="AX442" s="17"/>
      <c r="AY442" s="17"/>
      <c r="AZ442" s="17"/>
      <c r="BA442" s="17"/>
      <c r="BB442" s="17"/>
      <c r="BC442" s="17"/>
      <c r="BE442" s="17">
        <v>0.14941939890710382</v>
      </c>
      <c r="BF442" s="9">
        <v>57.6</v>
      </c>
      <c r="BG442" s="9">
        <v>59.330330861180549</v>
      </c>
      <c r="BH442" s="9">
        <v>58.806902279408675</v>
      </c>
      <c r="BI442" s="9">
        <v>11.203093145881803</v>
      </c>
      <c r="BJ442" s="9">
        <f ca="1"/>
        <v>59.903800936444789</v>
      </c>
      <c r="BK442" s="9">
        <f ca="1"/>
        <v>58.976899119133897</v>
      </c>
      <c r="BL442" s="9">
        <v>53.276227075042058</v>
      </c>
      <c r="BM442" s="9">
        <f ca="1"/>
        <v>58.264980828507888</v>
      </c>
      <c r="BN442" s="9">
        <v>58.758987197201456</v>
      </c>
      <c r="BP442" s="9"/>
      <c r="BQ442" s="40"/>
      <c r="BR442" s="9"/>
      <c r="BS442" s="40"/>
      <c r="BU442" s="9"/>
      <c r="BV442" s="40"/>
      <c r="BW442" s="9"/>
      <c r="BX442" s="40"/>
      <c r="BZ442" s="9">
        <v>12.969230769230769</v>
      </c>
      <c r="CA442" s="9">
        <v>12.969230769230769</v>
      </c>
      <c r="CB442" s="40">
        <v>16794.824300644148</v>
      </c>
      <c r="CC442" s="9">
        <f ca="1"/>
        <v>3.4242307692307681</v>
      </c>
      <c r="CD442" s="9">
        <f ca="1"/>
        <v>2.1473076923076926</v>
      </c>
      <c r="CE442" s="40">
        <f ca="1"/>
        <v>10681.677747752381</v>
      </c>
    </row>
    <row r="443" spans="1:83" x14ac:dyDescent="0.25">
      <c r="A443" s="6">
        <v>54</v>
      </c>
      <c r="B443" s="7" t="b">
        <v>1</v>
      </c>
      <c r="U443" s="9"/>
      <c r="V443" s="9"/>
      <c r="W443" s="10"/>
      <c r="X443" s="17"/>
      <c r="Y443" s="17"/>
      <c r="Z443" s="17"/>
      <c r="AA443" s="17"/>
      <c r="AB443" s="17"/>
      <c r="AC443" s="17"/>
      <c r="AD443" s="17"/>
      <c r="AE443" s="17"/>
      <c r="AG443" s="9"/>
      <c r="AH443" s="9"/>
      <c r="AI443" s="10"/>
      <c r="AJ443" s="17"/>
      <c r="AK443" s="17"/>
      <c r="AL443" s="17"/>
      <c r="AM443" s="17"/>
      <c r="AN443" s="17"/>
      <c r="AO443" s="17"/>
      <c r="AP443" s="17"/>
      <c r="AQ443" s="17"/>
      <c r="AS443" s="9"/>
      <c r="AT443" s="9"/>
      <c r="AU443" s="10"/>
      <c r="AV443" s="17"/>
      <c r="AW443" s="17"/>
      <c r="AX443" s="17"/>
      <c r="AY443" s="17"/>
      <c r="AZ443" s="17"/>
      <c r="BA443" s="17"/>
      <c r="BB443" s="17"/>
      <c r="BC443" s="17"/>
      <c r="BE443" s="17">
        <v>0.14976092896174864</v>
      </c>
      <c r="BF443" s="9">
        <v>57.7</v>
      </c>
      <c r="BG443" s="9">
        <v>59.344306871721756</v>
      </c>
      <c r="BH443" s="9">
        <v>58.81959463752284</v>
      </c>
      <c r="BI443" s="9">
        <v>11.230894323642621</v>
      </c>
      <c r="BJ443" s="9">
        <f ca="1"/>
        <v>59.920156887356761</v>
      </c>
      <c r="BK443" s="9">
        <f ca="1"/>
        <v>58.989999465937238</v>
      </c>
      <c r="BL443" s="9">
        <v>53.295677597744501</v>
      </c>
      <c r="BM443" s="9">
        <f ca="1"/>
        <v>58.281080582111848</v>
      </c>
      <c r="BN443" s="9">
        <v>58.775208739422823</v>
      </c>
      <c r="BP443" s="9"/>
      <c r="BQ443" s="40"/>
      <c r="BR443" s="9"/>
      <c r="BS443" s="40"/>
      <c r="BU443" s="9"/>
      <c r="BV443" s="40"/>
      <c r="BW443" s="9"/>
      <c r="BX443" s="40"/>
      <c r="BZ443" s="9">
        <v>12.969230769230769</v>
      </c>
      <c r="CA443" s="9">
        <v>14.246153846153844</v>
      </c>
      <c r="CB443" s="40">
        <v>18419.672069136774</v>
      </c>
      <c r="CC443" s="9">
        <f ca="1"/>
        <v>3.4242307692307681</v>
      </c>
      <c r="CD443" s="9">
        <f ca="1"/>
        <v>2.211153846153846</v>
      </c>
      <c r="CE443" s="40">
        <f ca="1"/>
        <v>10686.037169334853</v>
      </c>
    </row>
    <row r="444" spans="1:83" x14ac:dyDescent="0.25">
      <c r="A444" s="6">
        <v>49.9</v>
      </c>
      <c r="B444" s="7" t="b">
        <v>1</v>
      </c>
      <c r="U444" s="9"/>
      <c r="V444" s="9"/>
      <c r="W444" s="10"/>
      <c r="X444" s="17"/>
      <c r="Y444" s="17"/>
      <c r="Z444" s="17"/>
      <c r="AA444" s="17"/>
      <c r="AB444" s="17"/>
      <c r="AC444" s="17"/>
      <c r="AD444" s="17"/>
      <c r="AE444" s="17"/>
      <c r="AG444" s="9"/>
      <c r="AH444" s="9"/>
      <c r="AI444" s="10"/>
      <c r="AJ444" s="17"/>
      <c r="AK444" s="17"/>
      <c r="AL444" s="17"/>
      <c r="AM444" s="17"/>
      <c r="AN444" s="17"/>
      <c r="AO444" s="17"/>
      <c r="AP444" s="17"/>
      <c r="AQ444" s="17"/>
      <c r="AS444" s="9"/>
      <c r="AT444" s="9"/>
      <c r="AU444" s="10"/>
      <c r="AV444" s="17"/>
      <c r="AW444" s="17"/>
      <c r="AX444" s="17"/>
      <c r="AY444" s="17"/>
      <c r="AZ444" s="17"/>
      <c r="BA444" s="17"/>
      <c r="BB444" s="17"/>
      <c r="BC444" s="17"/>
      <c r="BE444" s="17">
        <v>0.15010245901639344</v>
      </c>
      <c r="BF444" s="9">
        <v>57.7</v>
      </c>
      <c r="BG444" s="9">
        <v>59.358261636917838</v>
      </c>
      <c r="BH444" s="9">
        <v>58.832270434771772</v>
      </c>
      <c r="BI444" s="9">
        <v>11.258706671021148</v>
      </c>
      <c r="BJ444" s="9">
        <f ca="1"/>
        <v>59.936483399288875</v>
      </c>
      <c r="BK444" s="9">
        <f ca="1"/>
        <v>59.00308185997811</v>
      </c>
      <c r="BL444" s="9">
        <v>53.315105954587509</v>
      </c>
      <c r="BM444" s="9">
        <f ca="1"/>
        <v>58.29715883064884</v>
      </c>
      <c r="BN444" s="9">
        <v>58.791408360539705</v>
      </c>
      <c r="BP444" s="9"/>
      <c r="BQ444" s="40"/>
      <c r="BR444" s="9"/>
      <c r="BS444" s="40"/>
      <c r="BU444" s="9"/>
      <c r="BV444" s="40"/>
      <c r="BW444" s="9"/>
      <c r="BX444" s="40"/>
      <c r="BZ444" s="9">
        <v>12.969230769230769</v>
      </c>
      <c r="CA444" s="9">
        <v>15.523076923076919</v>
      </c>
      <c r="CB444" s="40">
        <v>20213.425303101227</v>
      </c>
      <c r="CC444" s="9">
        <f ca="1"/>
        <v>3.4242307692307681</v>
      </c>
      <c r="CD444" s="9">
        <f ca="1"/>
        <v>2.2750000000000004</v>
      </c>
      <c r="CE444" s="40">
        <f ca="1"/>
        <v>10694.876826673604</v>
      </c>
    </row>
    <row r="445" spans="1:83" x14ac:dyDescent="0.25">
      <c r="A445" s="6">
        <v>49.4</v>
      </c>
      <c r="B445" s="7" t="b">
        <v>1</v>
      </c>
      <c r="U445" s="9"/>
      <c r="V445" s="9"/>
      <c r="W445" s="10"/>
      <c r="X445" s="17"/>
      <c r="Y445" s="17"/>
      <c r="Z445" s="17"/>
      <c r="AA445" s="17"/>
      <c r="AB445" s="17"/>
      <c r="AC445" s="17"/>
      <c r="AD445" s="17"/>
      <c r="AE445" s="17"/>
      <c r="AG445" s="9"/>
      <c r="AH445" s="9"/>
      <c r="AI445" s="10"/>
      <c r="AJ445" s="17"/>
      <c r="AK445" s="17"/>
      <c r="AL445" s="17"/>
      <c r="AM445" s="17"/>
      <c r="AN445" s="17"/>
      <c r="AO445" s="17"/>
      <c r="AP445" s="17"/>
      <c r="AQ445" s="17"/>
      <c r="AS445" s="9"/>
      <c r="AT445" s="9"/>
      <c r="AU445" s="10"/>
      <c r="AV445" s="17"/>
      <c r="AW445" s="17"/>
      <c r="AX445" s="17"/>
      <c r="AY445" s="17"/>
      <c r="AZ445" s="17"/>
      <c r="BA445" s="17"/>
      <c r="BB445" s="17"/>
      <c r="BC445" s="17"/>
      <c r="BE445" s="17">
        <v>0.15044398907103826</v>
      </c>
      <c r="BF445" s="9">
        <v>57.7</v>
      </c>
      <c r="BG445" s="9">
        <v>59.372195251131288</v>
      </c>
      <c r="BH445" s="9">
        <v>58.844929745010639</v>
      </c>
      <c r="BI445" s="9">
        <v>11.286530196996198</v>
      </c>
      <c r="BJ445" s="9">
        <f ca="1"/>
        <v>59.95278060216431</v>
      </c>
      <c r="BK445" s="9">
        <f ca="1"/>
        <v>59.01614638090431</v>
      </c>
      <c r="BL445" s="9">
        <v>53.334512221179587</v>
      </c>
      <c r="BM445" s="9">
        <f ca="1"/>
        <v>58.313215660485085</v>
      </c>
      <c r="BN445" s="9">
        <v>58.807586148586793</v>
      </c>
      <c r="BP445" s="9"/>
      <c r="BQ445" s="40"/>
      <c r="BR445" s="9"/>
      <c r="BS445" s="40"/>
      <c r="BU445" s="9"/>
      <c r="BV445" s="40"/>
      <c r="BW445" s="9"/>
      <c r="BX445" s="40"/>
      <c r="BZ445" s="9">
        <v>12.969230769230769</v>
      </c>
      <c r="CA445" s="9">
        <v>16.799999999999997</v>
      </c>
      <c r="CB445" s="40">
        <v>22154.64032744908</v>
      </c>
      <c r="CC445" s="9">
        <f ca="1"/>
        <v>3.4242307692307681</v>
      </c>
      <c r="CD445" s="9">
        <f ca="1"/>
        <v>2.3388461538461538</v>
      </c>
      <c r="CE445" s="40">
        <f ca="1"/>
        <v>10707.991617097368</v>
      </c>
    </row>
    <row r="446" spans="1:83" x14ac:dyDescent="0.25">
      <c r="A446" s="6">
        <v>48.7</v>
      </c>
      <c r="B446" s="7" t="b">
        <v>1</v>
      </c>
      <c r="U446" s="9"/>
      <c r="V446" s="9"/>
      <c r="W446" s="10"/>
      <c r="X446" s="17"/>
      <c r="Y446" s="17"/>
      <c r="Z446" s="17"/>
      <c r="AA446" s="17"/>
      <c r="AB446" s="17"/>
      <c r="AC446" s="17"/>
      <c r="AD446" s="17"/>
      <c r="AE446" s="17"/>
      <c r="AG446" s="9"/>
      <c r="AH446" s="9"/>
      <c r="AI446" s="10"/>
      <c r="AJ446" s="17"/>
      <c r="AK446" s="17"/>
      <c r="AL446" s="17"/>
      <c r="AM446" s="17"/>
      <c r="AN446" s="17"/>
      <c r="AO446" s="17"/>
      <c r="AP446" s="17"/>
      <c r="AQ446" s="17"/>
      <c r="AS446" s="9"/>
      <c r="AT446" s="9"/>
      <c r="AU446" s="10"/>
      <c r="AV446" s="17"/>
      <c r="AW446" s="17"/>
      <c r="AX446" s="17"/>
      <c r="AY446" s="17"/>
      <c r="AZ446" s="17"/>
      <c r="BA446" s="17"/>
      <c r="BB446" s="17"/>
      <c r="BC446" s="17"/>
      <c r="BE446" s="17">
        <v>0.15078551912568305</v>
      </c>
      <c r="BF446" s="9">
        <v>57.8</v>
      </c>
      <c r="BG446" s="9">
        <v>59.386107808115256</v>
      </c>
      <c r="BH446" s="9">
        <v>58.857572641628366</v>
      </c>
      <c r="BI446" s="9">
        <v>11.31436491055738</v>
      </c>
      <c r="BJ446" s="9">
        <f ca="1"/>
        <v>59.969048625056878</v>
      </c>
      <c r="BK446" s="9">
        <f ca="1"/>
        <v>59.029193107857601</v>
      </c>
      <c r="BL446" s="9">
        <v>53.353896472700384</v>
      </c>
      <c r="BM446" s="9">
        <f ca="1"/>
        <v>58.329251157459602</v>
      </c>
      <c r="BN446" s="9">
        <v>58.823742191060589</v>
      </c>
      <c r="BP446" s="9"/>
      <c r="BQ446" s="40"/>
      <c r="BR446" s="9"/>
      <c r="BS446" s="40"/>
      <c r="BU446" s="9"/>
      <c r="BV446" s="40"/>
      <c r="BW446" s="9"/>
      <c r="BX446" s="40"/>
      <c r="BZ446" s="9">
        <v>12.969230769230769</v>
      </c>
      <c r="CA446" s="9">
        <v>18.076923076923073</v>
      </c>
      <c r="CB446" s="40">
        <v>24225.809883694026</v>
      </c>
      <c r="CC446" s="9">
        <f ca="1"/>
        <v>3.4242307692307681</v>
      </c>
      <c r="CD446" s="9">
        <f ca="1"/>
        <v>2.4026923076923077</v>
      </c>
      <c r="CE446" s="40">
        <f ca="1"/>
        <v>10725.190974812273</v>
      </c>
    </row>
    <row r="447" spans="1:83" x14ac:dyDescent="0.25">
      <c r="A447" s="6">
        <v>48.2</v>
      </c>
      <c r="B447" s="7" t="b">
        <v>1</v>
      </c>
      <c r="U447" s="9"/>
      <c r="V447" s="9"/>
      <c r="W447" s="10"/>
      <c r="X447" s="17"/>
      <c r="Y447" s="17"/>
      <c r="Z447" s="17"/>
      <c r="AA447" s="17"/>
      <c r="AB447" s="17"/>
      <c r="AC447" s="17"/>
      <c r="AD447" s="17"/>
      <c r="AE447" s="17"/>
      <c r="AG447" s="9"/>
      <c r="AH447" s="9"/>
      <c r="AI447" s="10"/>
      <c r="AJ447" s="17"/>
      <c r="AK447" s="17"/>
      <c r="AL447" s="17"/>
      <c r="AM447" s="17"/>
      <c r="AN447" s="17"/>
      <c r="AO447" s="17"/>
      <c r="AP447" s="17"/>
      <c r="AQ447" s="17"/>
      <c r="AS447" s="9"/>
      <c r="AT447" s="9"/>
      <c r="AU447" s="10"/>
      <c r="AV447" s="17"/>
      <c r="AW447" s="17"/>
      <c r="AX447" s="17"/>
      <c r="AY447" s="17"/>
      <c r="AZ447" s="17"/>
      <c r="BA447" s="17"/>
      <c r="BB447" s="17"/>
      <c r="BC447" s="17"/>
      <c r="BE447" s="17">
        <v>0.15112704918032788</v>
      </c>
      <c r="BF447" s="9">
        <v>57.8</v>
      </c>
      <c r="BG447" s="9">
        <v>59.39999940101886</v>
      </c>
      <c r="BH447" s="9">
        <v>58.870199197551479</v>
      </c>
      <c r="BI447" s="9">
        <v>11.342210820705168</v>
      </c>
      <c r="BJ447" s="9">
        <f ca="1"/>
        <v>59.985287596198567</v>
      </c>
      <c r="BK447" s="9">
        <f ca="1"/>
        <v>59.042222119478055</v>
      </c>
      <c r="BL447" s="9">
        <v>53.373258783904085</v>
      </c>
      <c r="BM447" s="9">
        <f ca="1"/>
        <v>58.345265406888586</v>
      </c>
      <c r="BN447" s="9">
        <v>58.839876574923927</v>
      </c>
      <c r="BP447" s="9"/>
      <c r="BQ447" s="40"/>
      <c r="BR447" s="9"/>
      <c r="BS447" s="40"/>
      <c r="BU447" s="9"/>
      <c r="BV447" s="40"/>
      <c r="BW447" s="9"/>
      <c r="BX447" s="40"/>
      <c r="BZ447" s="9">
        <v>12.969230769230769</v>
      </c>
      <c r="CA447" s="9">
        <v>19.353846153846153</v>
      </c>
      <c r="CB447" s="40">
        <v>26412.436573300958</v>
      </c>
      <c r="CC447" s="9">
        <f ca="1"/>
        <v>3.4242307692307681</v>
      </c>
      <c r="CD447" s="9">
        <f ca="1"/>
        <v>2.4665384615384616</v>
      </c>
      <c r="CE447" s="40">
        <f ca="1"/>
        <v>10746.297475520854</v>
      </c>
    </row>
    <row r="448" spans="1:83" x14ac:dyDescent="0.25">
      <c r="A448" s="6">
        <v>48</v>
      </c>
      <c r="B448" s="7" t="b">
        <v>1</v>
      </c>
      <c r="U448" s="9"/>
      <c r="V448" s="9"/>
      <c r="W448" s="10"/>
      <c r="X448" s="17"/>
      <c r="Y448" s="17"/>
      <c r="Z448" s="17"/>
      <c r="AA448" s="17"/>
      <c r="AB448" s="17"/>
      <c r="AC448" s="17"/>
      <c r="AD448" s="17"/>
      <c r="AE448" s="17"/>
      <c r="AG448" s="9"/>
      <c r="AH448" s="9"/>
      <c r="AI448" s="10"/>
      <c r="AJ448" s="17"/>
      <c r="AK448" s="17"/>
      <c r="AL448" s="17"/>
      <c r="AM448" s="17"/>
      <c r="AN448" s="17"/>
      <c r="AO448" s="17"/>
      <c r="AP448" s="17"/>
      <c r="AQ448" s="17"/>
      <c r="AS448" s="9"/>
      <c r="AT448" s="9"/>
      <c r="AU448" s="10"/>
      <c r="AV448" s="17"/>
      <c r="AW448" s="17"/>
      <c r="AX448" s="17"/>
      <c r="AY448" s="17"/>
      <c r="AZ448" s="17"/>
      <c r="BA448" s="17"/>
      <c r="BB448" s="17"/>
      <c r="BC448" s="17"/>
      <c r="BE448" s="17">
        <v>0.15146857923497267</v>
      </c>
      <c r="BF448" s="9">
        <v>57.9</v>
      </c>
      <c r="BG448" s="9">
        <v>59.413870122392439</v>
      </c>
      <c r="BH448" s="9">
        <v>58.882809485248004</v>
      </c>
      <c r="BI448" s="9">
        <v>11.370067936450916</v>
      </c>
      <c r="BJ448" s="9">
        <f ca="1"/>
        <v>60.001497642986912</v>
      </c>
      <c r="BK448" s="9">
        <f ca="1"/>
        <v>59.055233493908418</v>
      </c>
      <c r="BL448" s="9">
        <v>53.392599229122766</v>
      </c>
      <c r="BM448" s="9">
        <f ca="1"/>
        <v>58.361258493569835</v>
      </c>
      <c r="BN448" s="9">
        <v>58.855989386610375</v>
      </c>
      <c r="BP448" s="9"/>
      <c r="BQ448" s="40"/>
      <c r="BR448" s="9"/>
      <c r="BS448" s="40"/>
      <c r="BU448" s="9"/>
      <c r="BV448" s="40"/>
      <c r="BW448" s="9"/>
      <c r="BX448" s="40"/>
      <c r="BZ448" s="9">
        <v>12.969230769230769</v>
      </c>
      <c r="CA448" s="9">
        <v>20.630769230769229</v>
      </c>
      <c r="CB448" s="40">
        <v>28702.368027510132</v>
      </c>
      <c r="CC448" s="9">
        <f ca="1"/>
        <v>3.4242307692307681</v>
      </c>
      <c r="CD448" s="9">
        <f ca="1"/>
        <v>2.5303846153846159</v>
      </c>
      <c r="CE448" s="40">
        <f ca="1"/>
        <v>10771.145608978371</v>
      </c>
    </row>
    <row r="449" spans="1:83" x14ac:dyDescent="0.25">
      <c r="A449" s="6">
        <v>47.7</v>
      </c>
      <c r="B449" s="7" t="b">
        <v>1</v>
      </c>
      <c r="U449" s="9"/>
      <c r="V449" s="9"/>
      <c r="W449" s="10"/>
      <c r="X449" s="17"/>
      <c r="Y449" s="17"/>
      <c r="Z449" s="17"/>
      <c r="AA449" s="17"/>
      <c r="AB449" s="17"/>
      <c r="AC449" s="17"/>
      <c r="AD449" s="17"/>
      <c r="AE449" s="17"/>
      <c r="AG449" s="9"/>
      <c r="AH449" s="9"/>
      <c r="AI449" s="10"/>
      <c r="AJ449" s="17"/>
      <c r="AK449" s="17"/>
      <c r="AL449" s="17"/>
      <c r="AM449" s="17"/>
      <c r="AN449" s="17"/>
      <c r="AO449" s="17"/>
      <c r="AP449" s="17"/>
      <c r="AQ449" s="17"/>
      <c r="AS449" s="9"/>
      <c r="AT449" s="9"/>
      <c r="AU449" s="10"/>
      <c r="AV449" s="17"/>
      <c r="AW449" s="17"/>
      <c r="AX449" s="17"/>
      <c r="AY449" s="17"/>
      <c r="AZ449" s="17"/>
      <c r="BA449" s="17"/>
      <c r="BB449" s="17"/>
      <c r="BC449" s="17"/>
      <c r="BE449" s="17">
        <v>0.1518101092896175</v>
      </c>
      <c r="BF449" s="9">
        <v>57.9</v>
      </c>
      <c r="BG449" s="9">
        <v>59.427720064192968</v>
      </c>
      <c r="BH449" s="9">
        <v>58.895403576731972</v>
      </c>
      <c r="BI449" s="9">
        <v>11.397936266816821</v>
      </c>
      <c r="BJ449" s="9">
        <f ca="1"/>
        <v>60.017678891992354</v>
      </c>
      <c r="BK449" s="9">
        <f ca="1"/>
        <v>59.068227308798456</v>
      </c>
      <c r="BL449" s="9">
        <v>53.411917882269734</v>
      </c>
      <c r="BM449" s="9">
        <f ca="1"/>
        <v>58.377230501787068</v>
      </c>
      <c r="BN449" s="9">
        <v>58.872080712028762</v>
      </c>
      <c r="BP449" s="9"/>
      <c r="BQ449" s="40"/>
      <c r="BR449" s="9"/>
      <c r="BS449" s="40"/>
      <c r="BU449" s="9"/>
      <c r="BV449" s="40"/>
      <c r="BW449" s="9"/>
      <c r="BX449" s="40"/>
      <c r="BZ449" s="9">
        <v>12.969230769230769</v>
      </c>
      <c r="CA449" s="9">
        <v>21.907692307692304</v>
      </c>
      <c r="CB449" s="40">
        <v>31085.308717513788</v>
      </c>
      <c r="CC449" s="9">
        <f ca="1"/>
        <v>3.4242307692307681</v>
      </c>
      <c r="CD449" s="9">
        <f ca="1"/>
        <v>2.5942307692307693</v>
      </c>
      <c r="CE449" s="40">
        <f ca="1"/>
        <v>10799.580695372864</v>
      </c>
    </row>
    <row r="450" spans="1:83" x14ac:dyDescent="0.25">
      <c r="A450" s="6">
        <v>47.8</v>
      </c>
      <c r="B450" s="7" t="b">
        <v>1</v>
      </c>
      <c r="U450" s="9"/>
      <c r="V450" s="9"/>
      <c r="W450" s="10"/>
      <c r="X450" s="17"/>
      <c r="Y450" s="17"/>
      <c r="Z450" s="17"/>
      <c r="AA450" s="17"/>
      <c r="AB450" s="17"/>
      <c r="AC450" s="17"/>
      <c r="AD450" s="17"/>
      <c r="AE450" s="17"/>
      <c r="AG450" s="9"/>
      <c r="AH450" s="9"/>
      <c r="AI450" s="10"/>
      <c r="AJ450" s="17"/>
      <c r="AK450" s="17"/>
      <c r="AL450" s="17"/>
      <c r="AM450" s="17"/>
      <c r="AN450" s="17"/>
      <c r="AO450" s="17"/>
      <c r="AP450" s="17"/>
      <c r="AQ450" s="17"/>
      <c r="AS450" s="9"/>
      <c r="AT450" s="9"/>
      <c r="AU450" s="10"/>
      <c r="AV450" s="17"/>
      <c r="AW450" s="17"/>
      <c r="AX450" s="17"/>
      <c r="AY450" s="17"/>
      <c r="AZ450" s="17"/>
      <c r="BA450" s="17"/>
      <c r="BB450" s="17"/>
      <c r="BC450" s="17"/>
      <c r="BE450" s="17">
        <v>0.15215163934426229</v>
      </c>
      <c r="BF450" s="9">
        <v>57.9</v>
      </c>
      <c r="BG450" s="9">
        <v>59.441549317789026</v>
      </c>
      <c r="BH450" s="9">
        <v>58.907981543566613</v>
      </c>
      <c r="BI450" s="9">
        <v>11.425815820836023</v>
      </c>
      <c r="BJ450" s="9">
        <f ca="1"/>
        <v>60.033831468965438</v>
      </c>
      <c r="BK450" s="9">
        <f ca="1"/>
        <v>59.081203641309173</v>
      </c>
      <c r="BL450" s="9">
        <v>53.431214816842818</v>
      </c>
      <c r="BM450" s="9">
        <f ca="1"/>
        <v>58.393181515314168</v>
      </c>
      <c r="BN450" s="9">
        <v>58.888150636567502</v>
      </c>
      <c r="BP450" s="9"/>
      <c r="BQ450" s="40"/>
      <c r="BR450" s="9"/>
      <c r="BS450" s="40"/>
      <c r="BU450" s="9"/>
      <c r="BV450" s="40"/>
      <c r="BW450" s="9"/>
      <c r="BX450" s="40"/>
      <c r="BZ450" s="9">
        <v>12.969230769230769</v>
      </c>
      <c r="CA450" s="9">
        <v>23.184615384615384</v>
      </c>
      <c r="CB450" s="40">
        <v>33552.45425660719</v>
      </c>
      <c r="CC450" s="9">
        <f ca="1"/>
        <v>3.4242307692307681</v>
      </c>
      <c r="CD450" s="9">
        <f ca="1"/>
        <v>2.6580769230769237</v>
      </c>
      <c r="CE450" s="40">
        <f ca="1"/>
        <v>10831.457925408271</v>
      </c>
    </row>
    <row r="451" spans="1:83" x14ac:dyDescent="0.25">
      <c r="A451" s="6">
        <v>47.9</v>
      </c>
      <c r="B451" s="7" t="b">
        <v>1</v>
      </c>
      <c r="U451" s="9"/>
      <c r="V451" s="9"/>
      <c r="W451" s="10"/>
      <c r="X451" s="17"/>
      <c r="Y451" s="17"/>
      <c r="Z451" s="17"/>
      <c r="AA451" s="17"/>
      <c r="AB451" s="17"/>
      <c r="AC451" s="17"/>
      <c r="AD451" s="17"/>
      <c r="AE451" s="17"/>
      <c r="AG451" s="9"/>
      <c r="AH451" s="9"/>
      <c r="AI451" s="10"/>
      <c r="AJ451" s="17"/>
      <c r="AK451" s="17"/>
      <c r="AL451" s="17"/>
      <c r="AM451" s="17"/>
      <c r="AN451" s="17"/>
      <c r="AO451" s="17"/>
      <c r="AP451" s="17"/>
      <c r="AQ451" s="17"/>
      <c r="AS451" s="9"/>
      <c r="AT451" s="9"/>
      <c r="AU451" s="10"/>
      <c r="AV451" s="17"/>
      <c r="AW451" s="17"/>
      <c r="AX451" s="17"/>
      <c r="AY451" s="17"/>
      <c r="AZ451" s="17"/>
      <c r="BA451" s="17"/>
      <c r="BB451" s="17"/>
      <c r="BC451" s="17"/>
      <c r="BE451" s="17">
        <v>0.15249316939890711</v>
      </c>
      <c r="BF451" s="9">
        <v>57.9</v>
      </c>
      <c r="BG451" s="9">
        <v>59.455357973965953</v>
      </c>
      <c r="BH451" s="9">
        <v>58.920543456868799</v>
      </c>
      <c r="BI451" s="9">
        <v>11.453706607552549</v>
      </c>
      <c r="BJ451" s="9">
        <f ca="1"/>
        <v>60.049955498843985</v>
      </c>
      <c r="BK451" s="9">
        <f ca="1"/>
        <v>59.094162568117078</v>
      </c>
      <c r="BL451" s="9">
        <v>53.450490105927635</v>
      </c>
      <c r="BM451" s="9">
        <f ca="1"/>
        <v>58.409111617419526</v>
      </c>
      <c r="BN451" s="9">
        <v>58.904199245098937</v>
      </c>
      <c r="BP451" s="9"/>
      <c r="BQ451" s="40"/>
      <c r="BR451" s="9"/>
      <c r="BS451" s="40"/>
      <c r="BU451" s="9"/>
      <c r="BV451" s="40"/>
      <c r="BW451" s="9"/>
      <c r="BX451" s="40"/>
      <c r="BZ451" s="9">
        <v>12.969230769230769</v>
      </c>
      <c r="CA451" s="9">
        <v>24.46153846153846</v>
      </c>
      <c r="CB451" s="40">
        <v>36096.212658113116</v>
      </c>
      <c r="CC451" s="9">
        <f ca="1"/>
        <v>3.4242307692307681</v>
      </c>
      <c r="CD451" s="9">
        <f ca="1"/>
        <v>2.7219230769230771</v>
      </c>
      <c r="CE451" s="40">
        <f ca="1"/>
        <v>10866.641507218525</v>
      </c>
    </row>
    <row r="452" spans="1:83" x14ac:dyDescent="0.25">
      <c r="A452" s="6">
        <v>73.3</v>
      </c>
      <c r="B452" s="7" t="b">
        <v>1</v>
      </c>
      <c r="U452" s="9"/>
      <c r="V452" s="9"/>
      <c r="W452" s="10"/>
      <c r="X452" s="17"/>
      <c r="Y452" s="17"/>
      <c r="Z452" s="17"/>
      <c r="AA452" s="17"/>
      <c r="AB452" s="17"/>
      <c r="AC452" s="17"/>
      <c r="AD452" s="17"/>
      <c r="AE452" s="17"/>
      <c r="AG452" s="9"/>
      <c r="AH452" s="9"/>
      <c r="AI452" s="10"/>
      <c r="AJ452" s="17"/>
      <c r="AK452" s="17"/>
      <c r="AL452" s="17"/>
      <c r="AM452" s="17"/>
      <c r="AN452" s="17"/>
      <c r="AO452" s="17"/>
      <c r="AP452" s="17"/>
      <c r="AQ452" s="17"/>
      <c r="AS452" s="9"/>
      <c r="AT452" s="9"/>
      <c r="AU452" s="10"/>
      <c r="AV452" s="17"/>
      <c r="AW452" s="17"/>
      <c r="AX452" s="17"/>
      <c r="AY452" s="17"/>
      <c r="AZ452" s="17"/>
      <c r="BA452" s="17"/>
      <c r="BB452" s="17"/>
      <c r="BC452" s="17"/>
      <c r="BE452" s="17">
        <v>0.15283469945355191</v>
      </c>
      <c r="BF452" s="9">
        <v>57.9</v>
      </c>
      <c r="BG452" s="9">
        <v>59.469146122931093</v>
      </c>
      <c r="BH452" s="9">
        <v>58.933089387312613</v>
      </c>
      <c r="BI452" s="9">
        <v>11.481608636021381</v>
      </c>
      <c r="BJ452" s="9">
        <f ca="1"/>
        <v>60.066051105760224</v>
      </c>
      <c r="BK452" s="9">
        <f ca="1"/>
        <v>59.107104165418342</v>
      </c>
      <c r="BL452" s="9">
        <v>53.469743822200797</v>
      </c>
      <c r="BM452" s="9">
        <f ca="1"/>
        <v>58.425020890870151</v>
      </c>
      <c r="BN452" s="9">
        <v>58.920226621983637</v>
      </c>
      <c r="BP452" s="9"/>
      <c r="BQ452" s="40"/>
      <c r="BR452" s="9"/>
      <c r="BS452" s="40"/>
      <c r="BU452" s="9"/>
      <c r="BV452" s="40"/>
      <c r="BW452" s="9"/>
      <c r="BX452" s="40"/>
      <c r="BZ452" s="9">
        <v>12.969230769230769</v>
      </c>
      <c r="CA452" s="9">
        <v>25.738461538461539</v>
      </c>
      <c r="CB452" s="40">
        <v>38709.98859799307</v>
      </c>
      <c r="CC452" s="9">
        <f ca="1"/>
        <v>3.4242307692307681</v>
      </c>
      <c r="CD452" s="9">
        <f ca="1"/>
        <v>2.785769230769231</v>
      </c>
      <c r="CE452" s="40">
        <f ca="1"/>
        <v>10905.003905898049</v>
      </c>
    </row>
    <row r="453" spans="1:83" x14ac:dyDescent="0.25">
      <c r="A453" s="6">
        <v>73</v>
      </c>
      <c r="B453" s="7" t="b">
        <v>1</v>
      </c>
      <c r="U453" s="9"/>
      <c r="V453" s="9"/>
      <c r="W453" s="10"/>
      <c r="X453" s="17"/>
      <c r="Y453" s="17"/>
      <c r="Z453" s="17"/>
      <c r="AA453" s="17"/>
      <c r="AB453" s="17"/>
      <c r="AC453" s="17"/>
      <c r="AD453" s="17"/>
      <c r="AE453" s="17"/>
      <c r="AG453" s="9"/>
      <c r="AH453" s="9"/>
      <c r="AI453" s="10"/>
      <c r="AJ453" s="17"/>
      <c r="AK453" s="17"/>
      <c r="AL453" s="17"/>
      <c r="AM453" s="17"/>
      <c r="AN453" s="17"/>
      <c r="AO453" s="17"/>
      <c r="AP453" s="17"/>
      <c r="AQ453" s="17"/>
      <c r="AS453" s="9"/>
      <c r="AT453" s="9"/>
      <c r="AU453" s="10"/>
      <c r="AV453" s="17"/>
      <c r="AW453" s="17"/>
      <c r="AX453" s="17"/>
      <c r="AY453" s="17"/>
      <c r="AZ453" s="17"/>
      <c r="BA453" s="17"/>
      <c r="BB453" s="17"/>
      <c r="BC453" s="17"/>
      <c r="BE453" s="17">
        <v>0.15317622950819673</v>
      </c>
      <c r="BF453" s="9">
        <v>57.9</v>
      </c>
      <c r="BG453" s="9">
        <v>59.48291385431861</v>
      </c>
      <c r="BH453" s="9">
        <v>58.945619405133243</v>
      </c>
      <c r="BI453" s="9">
        <v>11.509521915308458</v>
      </c>
      <c r="BJ453" s="9">
        <f ca="1"/>
        <v>60.082118413047731</v>
      </c>
      <c r="BK453" s="9">
        <f ca="1"/>
        <v>59.120028508932876</v>
      </c>
      <c r="BL453" s="9">
        <v>53.48897603793317</v>
      </c>
      <c r="BM453" s="9">
        <f ca="1"/>
        <v>58.44090941793587</v>
      </c>
      <c r="BN453" s="9">
        <v>58.936232851074649</v>
      </c>
      <c r="BP453" s="9"/>
      <c r="BQ453" s="40"/>
      <c r="BR453" s="9"/>
      <c r="BS453" s="40"/>
      <c r="BU453" s="9"/>
      <c r="BV453" s="40"/>
      <c r="BW453" s="9"/>
      <c r="BX453" s="40"/>
      <c r="BZ453" s="9">
        <v>12.969230769230769</v>
      </c>
      <c r="CA453" s="9">
        <v>27.015384615384612</v>
      </c>
      <c r="CB453" s="40">
        <v>41388.014158635189</v>
      </c>
      <c r="CC453" s="9">
        <f ca="1"/>
        <v>3.4242307692307681</v>
      </c>
      <c r="CD453" s="9">
        <f ca="1"/>
        <v>2.8496153846153849</v>
      </c>
      <c r="CE453" s="40">
        <f ca="1"/>
        <v>10946.425163620306</v>
      </c>
    </row>
    <row r="454" spans="1:83" x14ac:dyDescent="0.25">
      <c r="A454" s="6">
        <v>72.8</v>
      </c>
      <c r="B454" s="7" t="b">
        <v>1</v>
      </c>
      <c r="U454" s="9"/>
      <c r="V454" s="9"/>
      <c r="W454" s="10"/>
      <c r="X454" s="17"/>
      <c r="Y454" s="17"/>
      <c r="Z454" s="17"/>
      <c r="AA454" s="17"/>
      <c r="AB454" s="17"/>
      <c r="AC454" s="17"/>
      <c r="AD454" s="17"/>
      <c r="AE454" s="17"/>
      <c r="AG454" s="9"/>
      <c r="AH454" s="9"/>
      <c r="AI454" s="10"/>
      <c r="AJ454" s="17"/>
      <c r="AK454" s="17"/>
      <c r="AL454" s="17"/>
      <c r="AM454" s="17"/>
      <c r="AN454" s="17"/>
      <c r="AO454" s="17"/>
      <c r="AP454" s="17"/>
      <c r="AQ454" s="17"/>
      <c r="AS454" s="9"/>
      <c r="AT454" s="9"/>
      <c r="AU454" s="10"/>
      <c r="AV454" s="17"/>
      <c r="AW454" s="17"/>
      <c r="AX454" s="17"/>
      <c r="AY454" s="17"/>
      <c r="AZ454" s="17"/>
      <c r="BA454" s="17"/>
      <c r="BB454" s="17"/>
      <c r="BC454" s="17"/>
      <c r="BE454" s="17">
        <v>0.15351775956284153</v>
      </c>
      <c r="BF454" s="9">
        <v>57.9</v>
      </c>
      <c r="BG454" s="9">
        <v>59.496661257194532</v>
      </c>
      <c r="BH454" s="9">
        <v>58.958133580130671</v>
      </c>
      <c r="BI454" s="9">
        <v>11.537446454490661</v>
      </c>
      <c r="BJ454" s="9">
        <f ca="1"/>
        <v>60.098157543248391</v>
      </c>
      <c r="BK454" s="9">
        <f ca="1"/>
        <v>59.132935673908491</v>
      </c>
      <c r="BL454" s="9">
        <v>53.508186824992947</v>
      </c>
      <c r="BM454" s="9">
        <f ca="1"/>
        <v>58.456777280393425</v>
      </c>
      <c r="BN454" s="9">
        <v>58.95221801572167</v>
      </c>
      <c r="BP454" s="9"/>
      <c r="BQ454" s="40"/>
      <c r="BR454" s="9"/>
      <c r="BS454" s="40"/>
      <c r="BU454" s="9"/>
      <c r="BV454" s="40"/>
      <c r="BW454" s="9"/>
      <c r="BX454" s="40"/>
      <c r="BZ454" s="9">
        <v>12.969230769230769</v>
      </c>
      <c r="CA454" s="9">
        <v>28.292307692307688</v>
      </c>
      <c r="CB454" s="40">
        <v>44125.214417492956</v>
      </c>
      <c r="CC454" s="9">
        <f ca="1"/>
        <v>3.4242307692307681</v>
      </c>
      <c r="CD454" s="9">
        <f ca="1"/>
        <v>2.9134615384615383</v>
      </c>
      <c r="CE454" s="40">
        <f ca="1"/>
        <v>10990.792290122581</v>
      </c>
    </row>
    <row r="455" spans="1:83" x14ac:dyDescent="0.25">
      <c r="A455" s="6">
        <v>72.7</v>
      </c>
      <c r="B455" s="7" t="b">
        <v>1</v>
      </c>
      <c r="U455" s="9"/>
      <c r="V455" s="9"/>
      <c r="W455" s="10"/>
      <c r="X455" s="17"/>
      <c r="Y455" s="17"/>
      <c r="Z455" s="17"/>
      <c r="AA455" s="17"/>
      <c r="AB455" s="17"/>
      <c r="AC455" s="17"/>
      <c r="AD455" s="17"/>
      <c r="AE455" s="17"/>
      <c r="AG455" s="9"/>
      <c r="AH455" s="9"/>
      <c r="AI455" s="10"/>
      <c r="AJ455" s="17"/>
      <c r="AK455" s="17"/>
      <c r="AL455" s="17"/>
      <c r="AM455" s="17"/>
      <c r="AN455" s="17"/>
      <c r="AO455" s="17"/>
      <c r="AP455" s="17"/>
      <c r="AQ455" s="17"/>
      <c r="AS455" s="9"/>
      <c r="AT455" s="9"/>
      <c r="AU455" s="10"/>
      <c r="AV455" s="17"/>
      <c r="AW455" s="17"/>
      <c r="AX455" s="17"/>
      <c r="AY455" s="17"/>
      <c r="AZ455" s="17"/>
      <c r="BA455" s="17"/>
      <c r="BB455" s="17"/>
      <c r="BC455" s="17"/>
      <c r="BE455" s="17">
        <v>0.15385928961748635</v>
      </c>
      <c r="BF455" s="9">
        <v>57.9</v>
      </c>
      <c r="BG455" s="9">
        <v>59.510388420061567</v>
      </c>
      <c r="BH455" s="9">
        <v>58.970631981673321</v>
      </c>
      <c r="BI455" s="9">
        <v>11.565382262655902</v>
      </c>
      <c r="BJ455" s="9">
        <f ca="1"/>
        <v>60.114168618119251</v>
      </c>
      <c r="BK455" s="9">
        <f ca="1"/>
        <v>59.145825735124902</v>
      </c>
      <c r="BL455" s="9">
        <v>53.527376254848861</v>
      </c>
      <c r="BM455" s="9">
        <f ca="1"/>
        <v>58.47262455953053</v>
      </c>
      <c r="BN455" s="9">
        <v>58.968182198775253</v>
      </c>
      <c r="BP455" s="9"/>
      <c r="BQ455" s="40"/>
      <c r="BR455" s="9"/>
      <c r="BS455" s="40"/>
      <c r="BU455" s="9"/>
      <c r="BV455" s="40"/>
      <c r="BW455" s="9"/>
      <c r="BX455" s="40"/>
      <c r="BZ455" s="9">
        <v>12.969230769230769</v>
      </c>
      <c r="CA455" s="9">
        <v>29.569230769230764</v>
      </c>
      <c r="CB455" s="40">
        <v>46917.099534512061</v>
      </c>
      <c r="CC455" s="9">
        <f ca="1"/>
        <v>3.4242307692307681</v>
      </c>
      <c r="CD455" s="9">
        <f ca="1"/>
        <v>2.9773076923076927</v>
      </c>
      <c r="CE455" s="40">
        <f ca="1"/>
        <v>11037.998714835712</v>
      </c>
    </row>
    <row r="456" spans="1:83" x14ac:dyDescent="0.25">
      <c r="A456" s="6">
        <v>72.599999999999994</v>
      </c>
      <c r="B456" s="7" t="b">
        <v>1</v>
      </c>
      <c r="U456" s="9"/>
      <c r="V456" s="9"/>
      <c r="W456" s="10"/>
      <c r="X456" s="17"/>
      <c r="Y456" s="17"/>
      <c r="Z456" s="17"/>
      <c r="AA456" s="17"/>
      <c r="AB456" s="17"/>
      <c r="AC456" s="17"/>
      <c r="AD456" s="17"/>
      <c r="AE456" s="17"/>
      <c r="AG456" s="9"/>
      <c r="AH456" s="9"/>
      <c r="AI456" s="10"/>
      <c r="AJ456" s="17"/>
      <c r="AK456" s="17"/>
      <c r="AL456" s="17"/>
      <c r="AM456" s="17"/>
      <c r="AN456" s="17"/>
      <c r="AO456" s="17"/>
      <c r="AP456" s="17"/>
      <c r="AQ456" s="17"/>
      <c r="AS456" s="9"/>
      <c r="AT456" s="9"/>
      <c r="AU456" s="10"/>
      <c r="AV456" s="17"/>
      <c r="AW456" s="17"/>
      <c r="AX456" s="17"/>
      <c r="AY456" s="17"/>
      <c r="AZ456" s="17"/>
      <c r="BA456" s="17"/>
      <c r="BB456" s="17"/>
      <c r="BC456" s="17"/>
      <c r="BE456" s="17">
        <v>0.15420081967213115</v>
      </c>
      <c r="BF456" s="9">
        <v>58</v>
      </c>
      <c r="BG456" s="9">
        <v>59.524095430864165</v>
      </c>
      <c r="BH456" s="9">
        <v>58.983114678702051</v>
      </c>
      <c r="BI456" s="9">
        <v>11.593329348903056</v>
      </c>
      <c r="BJ456" s="9">
        <f ca="1"/>
        <v>60.130151758639293</v>
      </c>
      <c r="BK456" s="9">
        <f ca="1"/>
        <v>59.1586987668977</v>
      </c>
      <c r="BL456" s="9">
        <v>53.546544398573239</v>
      </c>
      <c r="BM456" s="9">
        <f ca="1"/>
        <v>58.48845133614995</v>
      </c>
      <c r="BN456" s="9">
        <v>58.984125482590876</v>
      </c>
      <c r="BP456" s="9"/>
      <c r="BQ456" s="40"/>
      <c r="BR456" s="9"/>
      <c r="BS456" s="40"/>
      <c r="BU456" s="9"/>
      <c r="BV456" s="40"/>
      <c r="BW456" s="9"/>
      <c r="BX456" s="40"/>
      <c r="BZ456" s="9">
        <v>12.969230769230769</v>
      </c>
      <c r="CA456" s="9">
        <v>30.84615384615384</v>
      </c>
      <c r="CB456" s="40">
        <v>49759.677253192538</v>
      </c>
      <c r="CC456" s="9">
        <f ca="1"/>
        <v>3.4242307692307681</v>
      </c>
      <c r="CD456" s="9">
        <f ca="1"/>
        <v>3.0411538461538461</v>
      </c>
      <c r="CE456" s="40">
        <f ca="1"/>
        <v>11087.94379318905</v>
      </c>
    </row>
    <row r="457" spans="1:83" x14ac:dyDescent="0.25">
      <c r="A457" s="6">
        <v>72.5</v>
      </c>
      <c r="B457" s="7" t="b">
        <v>1</v>
      </c>
      <c r="U457" s="9"/>
      <c r="V457" s="9"/>
      <c r="W457" s="10"/>
      <c r="X457" s="17"/>
      <c r="Y457" s="17"/>
      <c r="Z457" s="17"/>
      <c r="AA457" s="17"/>
      <c r="AB457" s="17"/>
      <c r="AC457" s="17"/>
      <c r="AD457" s="17"/>
      <c r="AE457" s="17"/>
      <c r="AG457" s="9"/>
      <c r="AH457" s="9"/>
      <c r="AI457" s="10"/>
      <c r="AJ457" s="17"/>
      <c r="AK457" s="17"/>
      <c r="AL457" s="17"/>
      <c r="AM457" s="17"/>
      <c r="AN457" s="17"/>
      <c r="AO457" s="17"/>
      <c r="AP457" s="17"/>
      <c r="AQ457" s="17"/>
      <c r="AS457" s="9"/>
      <c r="AT457" s="9"/>
      <c r="AU457" s="10"/>
      <c r="AV457" s="17"/>
      <c r="AW457" s="17"/>
      <c r="AX457" s="17"/>
      <c r="AY457" s="17"/>
      <c r="AZ457" s="17"/>
      <c r="BA457" s="17"/>
      <c r="BB457" s="17"/>
      <c r="BC457" s="17"/>
      <c r="BE457" s="17">
        <v>0.15454234972677597</v>
      </c>
      <c r="BF457" s="9">
        <v>58</v>
      </c>
      <c r="BG457" s="9">
        <v>59.537782376993071</v>
      </c>
      <c r="BH457" s="9">
        <v>58.995581739733311</v>
      </c>
      <c r="BI457" s="9">
        <v>11.621287722342053</v>
      </c>
      <c r="BJ457" s="9">
        <f ca="1"/>
        <v>60.146107085016155</v>
      </c>
      <c r="BK457" s="9">
        <f ca="1"/>
        <v>59.171554843082355</v>
      </c>
      <c r="BL457" s="9">
        <v>53.565691326845105</v>
      </c>
      <c r="BM457" s="9">
        <f ca="1"/>
        <v>58.504257690573411</v>
      </c>
      <c r="BN457" s="9">
        <v>59.000047949033018</v>
      </c>
      <c r="BP457" s="9"/>
      <c r="BQ457" s="40"/>
      <c r="BR457" s="9"/>
      <c r="BS457" s="40"/>
      <c r="BU457" s="9"/>
      <c r="BV457" s="40"/>
      <c r="BW457" s="9"/>
      <c r="BX457" s="40"/>
      <c r="BZ457" s="9">
        <v>12.969230769230769</v>
      </c>
      <c r="CA457" s="9">
        <v>32.123076923076923</v>
      </c>
      <c r="CB457" s="40">
        <v>52649.381312472979</v>
      </c>
      <c r="CC457" s="9">
        <f ca="1"/>
        <v>3.4242307692307681</v>
      </c>
      <c r="CD457" s="9">
        <f ca="1"/>
        <v>3.1050000000000004</v>
      </c>
      <c r="CE457" s="40">
        <f ca="1"/>
        <v>11140.532360669753</v>
      </c>
    </row>
    <row r="458" spans="1:83" x14ac:dyDescent="0.25">
      <c r="A458" s="6">
        <v>72.400000000000006</v>
      </c>
      <c r="B458" s="7" t="b">
        <v>1</v>
      </c>
      <c r="U458" s="9"/>
      <c r="V458" s="9"/>
      <c r="W458" s="10"/>
      <c r="X458" s="17"/>
      <c r="Y458" s="17"/>
      <c r="Z458" s="17"/>
      <c r="AA458" s="17"/>
      <c r="AB458" s="17"/>
      <c r="AC458" s="17"/>
      <c r="AD458" s="17"/>
      <c r="AE458" s="17"/>
      <c r="AG458" s="9"/>
      <c r="AH458" s="9"/>
      <c r="AI458" s="10"/>
      <c r="AJ458" s="17"/>
      <c r="AK458" s="17"/>
      <c r="AL458" s="17"/>
      <c r="AM458" s="17"/>
      <c r="AN458" s="17"/>
      <c r="AO458" s="17"/>
      <c r="AP458" s="17"/>
      <c r="AQ458" s="17"/>
      <c r="AS458" s="9"/>
      <c r="AT458" s="9"/>
      <c r="AU458" s="10"/>
      <c r="AV458" s="17"/>
      <c r="AW458" s="17"/>
      <c r="AX458" s="17"/>
      <c r="AY458" s="17"/>
      <c r="AZ458" s="17"/>
      <c r="BA458" s="17"/>
      <c r="BB458" s="17"/>
      <c r="BC458" s="17"/>
      <c r="BE458" s="17">
        <v>0.15488387978142076</v>
      </c>
      <c r="BF458" s="9">
        <v>58</v>
      </c>
      <c r="BG458" s="9">
        <v>59.551449345290195</v>
      </c>
      <c r="BH458" s="9">
        <v>59.008033232863212</v>
      </c>
      <c r="BI458" s="9">
        <v>11.64925739209386</v>
      </c>
      <c r="BJ458" s="9">
        <f ca="1"/>
        <v>60.162034716692752</v>
      </c>
      <c r="BK458" s="9">
        <f ca="1"/>
        <v>59.184394037078086</v>
      </c>
      <c r="BL458" s="9">
        <v>53.584817109953207</v>
      </c>
      <c r="BM458" s="9">
        <f ca="1"/>
        <v>58.520043702645587</v>
      </c>
      <c r="BN458" s="9">
        <v>59.015949679479206</v>
      </c>
      <c r="BP458" s="9"/>
      <c r="BQ458" s="40"/>
      <c r="BR458" s="9"/>
      <c r="BS458" s="40"/>
      <c r="BU458" s="9"/>
      <c r="BV458" s="40"/>
      <c r="BW458" s="9"/>
      <c r="BX458" s="40"/>
      <c r="BZ458" s="9">
        <v>12.969230769230769</v>
      </c>
      <c r="CA458" s="9">
        <v>33.4</v>
      </c>
      <c r="CB458" s="40">
        <v>55583.012392537668</v>
      </c>
      <c r="CC458" s="9">
        <f ca="1"/>
        <v>3.4242307692307681</v>
      </c>
      <c r="CD458" s="9">
        <f ca="1"/>
        <v>3.1688461538461539</v>
      </c>
      <c r="CE458" s="40">
        <f ca="1"/>
        <v>11195.674329097585</v>
      </c>
    </row>
    <row r="459" spans="1:83" x14ac:dyDescent="0.25">
      <c r="A459" s="6">
        <v>72.400000000000006</v>
      </c>
      <c r="B459" s="7" t="b">
        <v>1</v>
      </c>
      <c r="U459" s="9"/>
      <c r="V459" s="9"/>
      <c r="W459" s="10"/>
      <c r="X459" s="17"/>
      <c r="Y459" s="17"/>
      <c r="Z459" s="17"/>
      <c r="AA459" s="17"/>
      <c r="AB459" s="17"/>
      <c r="AC459" s="17"/>
      <c r="AD459" s="17"/>
      <c r="AE459" s="17"/>
      <c r="AG459" s="9"/>
      <c r="AH459" s="9"/>
      <c r="AI459" s="10"/>
      <c r="AJ459" s="17"/>
      <c r="AK459" s="17"/>
      <c r="AL459" s="17"/>
      <c r="AM459" s="17"/>
      <c r="AN459" s="17"/>
      <c r="AO459" s="17"/>
      <c r="AP459" s="17"/>
      <c r="AQ459" s="17"/>
      <c r="AS459" s="9"/>
      <c r="AT459" s="9"/>
      <c r="AU459" s="10"/>
      <c r="AV459" s="17"/>
      <c r="AW459" s="17"/>
      <c r="AX459" s="17"/>
      <c r="AY459" s="17"/>
      <c r="AZ459" s="17"/>
      <c r="BA459" s="17"/>
      <c r="BB459" s="17"/>
      <c r="BC459" s="17"/>
      <c r="BE459" s="17">
        <v>0.15522540983606559</v>
      </c>
      <c r="BF459" s="9">
        <v>58</v>
      </c>
      <c r="BG459" s="9">
        <v>59.565096422053315</v>
      </c>
      <c r="BH459" s="9">
        <v>59.020469225770732</v>
      </c>
      <c r="BI459" s="9">
        <v>11.677238367290506</v>
      </c>
      <c r="BJ459" s="9">
        <f ca="1"/>
        <v>60.177934772353836</v>
      </c>
      <c r="BK459" s="9">
        <f ca="1"/>
        <v>59.19721642183174</v>
      </c>
      <c r="BL459" s="9">
        <v>53.603921817798998</v>
      </c>
      <c r="BM459" s="9">
        <f ca="1"/>
        <v>58.535809451738004</v>
      </c>
      <c r="BN459" s="9">
        <v>59.031830754823986</v>
      </c>
      <c r="BP459" s="9"/>
      <c r="BQ459" s="40"/>
      <c r="BR459" s="9"/>
      <c r="BS459" s="40"/>
      <c r="BU459" s="9"/>
      <c r="BV459" s="40"/>
      <c r="BW459" s="9"/>
      <c r="BX459" s="40"/>
      <c r="BZ459" s="9">
        <v>12.969230769230769</v>
      </c>
      <c r="CA459" s="9">
        <v>34.676923076923075</v>
      </c>
      <c r="CB459" s="40">
        <v>58557.68903092129</v>
      </c>
      <c r="CC459" s="9">
        <f ca="1"/>
        <v>3.4242307692307681</v>
      </c>
      <c r="CD459" s="9">
        <f ca="1"/>
        <v>3.2326923076923082</v>
      </c>
      <c r="CE459" s="40">
        <f ca="1"/>
        <v>11253.284320321443</v>
      </c>
    </row>
    <row r="460" spans="1:83" x14ac:dyDescent="0.25">
      <c r="A460" s="6">
        <v>72.3</v>
      </c>
      <c r="B460" s="7" t="b">
        <v>1</v>
      </c>
      <c r="U460" s="9"/>
      <c r="V460" s="9"/>
      <c r="W460" s="10"/>
      <c r="X460" s="17"/>
      <c r="Y460" s="17"/>
      <c r="Z460" s="17"/>
      <c r="AA460" s="17"/>
      <c r="AB460" s="17"/>
      <c r="AC460" s="17"/>
      <c r="AD460" s="17"/>
      <c r="AE460" s="17"/>
      <c r="AG460" s="9"/>
      <c r="AH460" s="9"/>
      <c r="AI460" s="10"/>
      <c r="AJ460" s="17"/>
      <c r="AK460" s="17"/>
      <c r="AL460" s="17"/>
      <c r="AM460" s="17"/>
      <c r="AN460" s="17"/>
      <c r="AO460" s="17"/>
      <c r="AP460" s="17"/>
      <c r="AQ460" s="17"/>
      <c r="AS460" s="9"/>
      <c r="AT460" s="9"/>
      <c r="AU460" s="10"/>
      <c r="AV460" s="17"/>
      <c r="AW460" s="17"/>
      <c r="AX460" s="17"/>
      <c r="AY460" s="17"/>
      <c r="AZ460" s="17"/>
      <c r="BA460" s="17"/>
      <c r="BB460" s="17"/>
      <c r="BC460" s="17"/>
      <c r="BE460" s="17">
        <v>0.15556693989071038</v>
      </c>
      <c r="BF460" s="9">
        <v>58</v>
      </c>
      <c r="BG460" s="9">
        <v>59.5787236930407</v>
      </c>
      <c r="BH460" s="9">
        <v>59.03288978572138</v>
      </c>
      <c r="BI460" s="9">
        <v>11.705230657075079</v>
      </c>
      <c r="BJ460" s="9">
        <f ca="1"/>
        <v>60.1938073699325</v>
      </c>
      <c r="BK460" s="9">
        <f ca="1"/>
        <v>59.210022069841649</v>
      </c>
      <c r="BL460" s="9">
        <v>53.623005519899692</v>
      </c>
      <c r="BM460" s="9">
        <f ca="1"/>
        <v>58.551555016752886</v>
      </c>
      <c r="BN460" s="9">
        <v>59.047691255482889</v>
      </c>
      <c r="BP460" s="9"/>
      <c r="BQ460" s="40"/>
      <c r="BR460" s="9"/>
      <c r="BS460" s="40"/>
      <c r="BU460" s="9"/>
      <c r="BV460" s="40"/>
      <c r="BW460" s="9"/>
      <c r="BX460" s="40"/>
      <c r="BZ460" s="9">
        <v>12.969230769230769</v>
      </c>
      <c r="CA460" s="9">
        <v>35.95384615384615</v>
      </c>
      <c r="CB460" s="40">
        <v>61570.806540831443</v>
      </c>
      <c r="CC460" s="9">
        <f ca="1"/>
        <v>3.4242307692307681</v>
      </c>
      <c r="CD460" s="9">
        <f ca="1"/>
        <v>3.2965384615384616</v>
      </c>
      <c r="CE460" s="40">
        <f ca="1"/>
        <v>11313.281333175564</v>
      </c>
    </row>
    <row r="461" spans="1:83" x14ac:dyDescent="0.25">
      <c r="A461" s="6">
        <v>72.099999999999994</v>
      </c>
      <c r="B461" s="7" t="b">
        <v>1</v>
      </c>
      <c r="U461" s="9"/>
      <c r="V461" s="9"/>
      <c r="W461" s="10"/>
      <c r="X461" s="17"/>
      <c r="Y461" s="17"/>
      <c r="Z461" s="17"/>
      <c r="AA461" s="17"/>
      <c r="AB461" s="17"/>
      <c r="AC461" s="17"/>
      <c r="AD461" s="17"/>
      <c r="AE461" s="17"/>
      <c r="AG461" s="9"/>
      <c r="AH461" s="9"/>
      <c r="AI461" s="10"/>
      <c r="AJ461" s="17"/>
      <c r="AK461" s="17"/>
      <c r="AL461" s="17"/>
      <c r="AM461" s="17"/>
      <c r="AN461" s="17"/>
      <c r="AO461" s="17"/>
      <c r="AP461" s="17"/>
      <c r="AQ461" s="17"/>
      <c r="AS461" s="9"/>
      <c r="AT461" s="9"/>
      <c r="AU461" s="10"/>
      <c r="AV461" s="17"/>
      <c r="AW461" s="17"/>
      <c r="AX461" s="17"/>
      <c r="AY461" s="17"/>
      <c r="AZ461" s="17"/>
      <c r="BA461" s="17"/>
      <c r="BB461" s="17"/>
      <c r="BC461" s="17"/>
      <c r="BE461" s="17">
        <v>0.1559084699453552</v>
      </c>
      <c r="BF461" s="9">
        <v>58</v>
      </c>
      <c r="BG461" s="9">
        <v>59.592331243475613</v>
      </c>
      <c r="BH461" s="9">
        <v>59.045294979570677</v>
      </c>
      <c r="BI461" s="9">
        <v>11.733234270601789</v>
      </c>
      <c r="BJ461" s="9">
        <f ca="1"/>
        <v>60.209652626616609</v>
      </c>
      <c r="BK461" s="9">
        <f ca="1"/>
        <v>59.222811053161365</v>
      </c>
      <c r="BL461" s="9">
        <v>53.642068285391119</v>
      </c>
      <c r="BM461" s="9">
        <f ca="1"/>
        <v>58.567280476126982</v>
      </c>
      <c r="BN461" s="9">
        <v>59.063531261396299</v>
      </c>
      <c r="BP461" s="9"/>
      <c r="BQ461" s="40"/>
      <c r="BR461" s="9"/>
      <c r="BS461" s="40"/>
      <c r="BU461" s="9"/>
      <c r="BV461" s="40"/>
      <c r="BW461" s="9"/>
      <c r="BX461" s="40"/>
      <c r="BZ461" s="9">
        <v>12.969230769230769</v>
      </c>
      <c r="CA461" s="9">
        <v>37.230769230769226</v>
      </c>
      <c r="CB461" s="40">
        <v>64620.002405208506</v>
      </c>
      <c r="CC461" s="9">
        <f ca="1"/>
        <v>3.4242307692307681</v>
      </c>
      <c r="CD461" s="9">
        <f ca="1"/>
        <v>3.360384615384616</v>
      </c>
      <c r="CE461" s="40">
        <f ca="1"/>
        <v>11375.588440070618</v>
      </c>
    </row>
    <row r="462" spans="1:83" x14ac:dyDescent="0.25">
      <c r="A462" s="6">
        <v>71.8</v>
      </c>
      <c r="B462" s="7" t="b">
        <v>1</v>
      </c>
      <c r="U462" s="9"/>
      <c r="V462" s="9"/>
      <c r="W462" s="10"/>
      <c r="X462" s="17"/>
      <c r="Y462" s="17"/>
      <c r="Z462" s="17"/>
      <c r="AA462" s="17"/>
      <c r="AB462" s="17"/>
      <c r="AC462" s="17"/>
      <c r="AD462" s="17"/>
      <c r="AE462" s="17"/>
      <c r="AG462" s="9"/>
      <c r="AH462" s="9"/>
      <c r="AI462" s="10"/>
      <c r="AJ462" s="17"/>
      <c r="AK462" s="17"/>
      <c r="AL462" s="17"/>
      <c r="AM462" s="17"/>
      <c r="AN462" s="17"/>
      <c r="AO462" s="17"/>
      <c r="AP462" s="17"/>
      <c r="AQ462" s="17"/>
      <c r="AS462" s="9"/>
      <c r="AT462" s="9"/>
      <c r="AU462" s="10"/>
      <c r="AV462" s="17"/>
      <c r="AW462" s="17"/>
      <c r="AX462" s="17"/>
      <c r="AY462" s="17"/>
      <c r="AZ462" s="17"/>
      <c r="BA462" s="17"/>
      <c r="BB462" s="17"/>
      <c r="BC462" s="17"/>
      <c r="BE462" s="17">
        <v>0.15625</v>
      </c>
      <c r="BF462" s="9">
        <v>58</v>
      </c>
      <c r="BG462" s="9">
        <v>59.605919158051037</v>
      </c>
      <c r="BH462" s="9">
        <v>59.057684873767563</v>
      </c>
      <c r="BI462" s="9">
        <v>11.761249217035934</v>
      </c>
      <c r="BJ462" s="9">
        <f ca="1"/>
        <v>60.225470658855102</v>
      </c>
      <c r="BK462" s="9">
        <f ca="1"/>
        <v>59.235583443403442</v>
      </c>
      <c r="BL462" s="9">
        <v>53.661110183030736</v>
      </c>
      <c r="BM462" s="9">
        <f ca="1"/>
        <v>58.582985907835351</v>
      </c>
      <c r="BN462" s="9">
        <v>59.079350852033343</v>
      </c>
      <c r="BP462" s="9"/>
      <c r="BQ462" s="40"/>
      <c r="BR462" s="9"/>
      <c r="BS462" s="40"/>
      <c r="BU462" s="9"/>
      <c r="BV462" s="40"/>
      <c r="BW462" s="9"/>
      <c r="BX462" s="40"/>
      <c r="BZ462" s="9">
        <v>12.969230769230769</v>
      </c>
      <c r="CA462" s="9">
        <v>38.507692307692309</v>
      </c>
      <c r="CB462" s="40">
        <v>67703.126951311104</v>
      </c>
      <c r="CC462" s="9">
        <f ca="1"/>
        <v>3.4242307692307681</v>
      </c>
      <c r="CD462" s="9">
        <f ca="1"/>
        <v>3.4242307692307694</v>
      </c>
      <c r="CE462" s="40">
        <f ca="1"/>
        <v>11440.132510053689</v>
      </c>
    </row>
    <row r="463" spans="1:83" x14ac:dyDescent="0.25">
      <c r="A463" s="6">
        <v>71.400000000000006</v>
      </c>
      <c r="B463" s="7" t="b">
        <v>1</v>
      </c>
      <c r="U463" s="9"/>
      <c r="V463" s="9"/>
      <c r="W463" s="10"/>
      <c r="X463" s="17"/>
      <c r="Y463" s="17"/>
      <c r="Z463" s="17"/>
      <c r="AA463" s="17"/>
      <c r="AB463" s="17"/>
      <c r="AC463" s="17"/>
      <c r="AD463" s="17"/>
      <c r="AE463" s="17"/>
      <c r="AG463" s="9"/>
      <c r="AH463" s="9"/>
      <c r="AI463" s="10"/>
      <c r="AJ463" s="17"/>
      <c r="AK463" s="17"/>
      <c r="AL463" s="17"/>
      <c r="AM463" s="17"/>
      <c r="AN463" s="17"/>
      <c r="AO463" s="17"/>
      <c r="AP463" s="17"/>
      <c r="AQ463" s="17"/>
      <c r="AS463" s="9"/>
      <c r="AT463" s="9"/>
      <c r="AU463" s="10"/>
      <c r="AV463" s="17"/>
      <c r="AW463" s="17"/>
      <c r="AX463" s="17"/>
      <c r="AY463" s="17"/>
      <c r="AZ463" s="17"/>
      <c r="BA463" s="17"/>
      <c r="BB463" s="17"/>
      <c r="BC463" s="17"/>
      <c r="BE463" s="17">
        <v>0.1565915300546448</v>
      </c>
      <c r="BF463" s="9">
        <v>58</v>
      </c>
      <c r="BG463" s="9">
        <v>59.619487520934065</v>
      </c>
      <c r="BH463" s="9">
        <v>59.070059534357966</v>
      </c>
      <c r="BI463" s="9">
        <v>11.789275505553965</v>
      </c>
      <c r="BJ463" s="9">
        <f ca="1"/>
        <v>60.241261582364366</v>
      </c>
      <c r="BK463" s="9">
        <f ca="1"/>
        <v>59.248339311743152</v>
      </c>
      <c r="BL463" s="9">
        <v>53.68013128120046</v>
      </c>
      <c r="BM463" s="9">
        <f ca="1"/>
        <v>58.598671389395101</v>
      </c>
      <c r="BN463" s="9">
        <v>59.095150106395707</v>
      </c>
      <c r="BP463" s="9"/>
      <c r="BQ463" s="40"/>
      <c r="BR463" s="9"/>
      <c r="BS463" s="40"/>
      <c r="BU463" s="9"/>
      <c r="BV463" s="40"/>
      <c r="BW463" s="9"/>
      <c r="BX463" s="40"/>
      <c r="BZ463" s="9">
        <v>12.969230769230769</v>
      </c>
      <c r="CA463" s="9">
        <v>39.784615384615385</v>
      </c>
      <c r="CB463" s="40">
        <v>70818.218361745312</v>
      </c>
      <c r="CC463" s="9">
        <f ca="1"/>
        <v>3.4242307692307681</v>
      </c>
      <c r="CD463" s="9">
        <f ca="1"/>
        <v>3.4880769230769237</v>
      </c>
      <c r="CE463" s="40">
        <f ca="1"/>
        <v>11506.843955564031</v>
      </c>
    </row>
    <row r="464" spans="1:83" x14ac:dyDescent="0.25">
      <c r="A464" s="6">
        <v>71.099999999999994</v>
      </c>
      <c r="B464" s="7" t="b">
        <v>1</v>
      </c>
      <c r="U464" s="9"/>
      <c r="V464" s="9"/>
      <c r="W464" s="10"/>
      <c r="X464" s="17"/>
      <c r="Y464" s="17"/>
      <c r="Z464" s="17"/>
      <c r="AA464" s="17"/>
      <c r="AB464" s="17"/>
      <c r="AC464" s="17"/>
      <c r="AD464" s="17"/>
      <c r="AE464" s="17"/>
      <c r="AG464" s="9"/>
      <c r="AH464" s="9"/>
      <c r="AI464" s="10"/>
      <c r="AJ464" s="17"/>
      <c r="AK464" s="17"/>
      <c r="AL464" s="17"/>
      <c r="AM464" s="17"/>
      <c r="AN464" s="17"/>
      <c r="AO464" s="17"/>
      <c r="AP464" s="17"/>
      <c r="AQ464" s="17"/>
      <c r="AS464" s="9"/>
      <c r="AT464" s="9"/>
      <c r="AU464" s="10"/>
      <c r="AV464" s="17"/>
      <c r="AW464" s="17"/>
      <c r="AX464" s="17"/>
      <c r="AY464" s="17"/>
      <c r="AZ464" s="17"/>
      <c r="BA464" s="17"/>
      <c r="BB464" s="17"/>
      <c r="BC464" s="17"/>
      <c r="BE464" s="17">
        <v>0.15693306010928962</v>
      </c>
      <c r="BF464" s="9">
        <v>58</v>
      </c>
      <c r="BG464" s="9">
        <v>59.633036415770306</v>
      </c>
      <c r="BH464" s="9">
        <v>59.08241902698785</v>
      </c>
      <c r="BI464" s="9">
        <v>11.817313145343485</v>
      </c>
      <c r="BJ464" s="9">
        <f ca="1"/>
        <v>60.257025512134355</v>
      </c>
      <c r="BK464" s="9">
        <f ca="1"/>
        <v>59.261078728922101</v>
      </c>
      <c r="BL464" s="9">
        <v>53.699131647909553</v>
      </c>
      <c r="BM464" s="9">
        <f ca="1"/>
        <v>58.614336997869088</v>
      </c>
      <c r="BN464" s="9">
        <v>59.110929103021434</v>
      </c>
      <c r="BP464" s="9"/>
      <c r="BQ464" s="40"/>
      <c r="BR464" s="9"/>
      <c r="BS464" s="40"/>
      <c r="BU464" s="9"/>
      <c r="BV464" s="40"/>
      <c r="BW464" s="9"/>
      <c r="BX464" s="40"/>
      <c r="BZ464" s="9">
        <v>12.969230769230769</v>
      </c>
      <c r="CA464" s="9">
        <v>41.061538461538461</v>
      </c>
      <c r="CB464" s="40">
        <v>73963.481270152944</v>
      </c>
      <c r="CC464" s="9">
        <f ca="1"/>
        <v>3.4242307692307681</v>
      </c>
      <c r="CD464" s="9">
        <f ca="1"/>
        <v>3.5519230769230772</v>
      </c>
      <c r="CE464" s="40">
        <f ca="1"/>
        <v>11575.656500449268</v>
      </c>
    </row>
    <row r="465" spans="1:83" x14ac:dyDescent="0.25">
      <c r="A465" s="6">
        <v>77</v>
      </c>
      <c r="B465" s="7" t="b">
        <v>1</v>
      </c>
      <c r="U465" s="9"/>
      <c r="V465" s="9"/>
      <c r="W465" s="10"/>
      <c r="X465" s="17"/>
      <c r="Y465" s="17"/>
      <c r="Z465" s="17"/>
      <c r="AA465" s="17"/>
      <c r="AB465" s="17"/>
      <c r="AC465" s="17"/>
      <c r="AD465" s="17"/>
      <c r="AE465" s="17"/>
      <c r="AG465" s="9"/>
      <c r="AH465" s="9"/>
      <c r="AI465" s="10"/>
      <c r="AJ465" s="17"/>
      <c r="AK465" s="17"/>
      <c r="AL465" s="17"/>
      <c r="AM465" s="17"/>
      <c r="AN465" s="17"/>
      <c r="AO465" s="17"/>
      <c r="AP465" s="17"/>
      <c r="AQ465" s="17"/>
      <c r="AS465" s="9"/>
      <c r="AT465" s="9"/>
      <c r="AU465" s="10"/>
      <c r="AV465" s="17"/>
      <c r="AW465" s="17"/>
      <c r="AX465" s="17"/>
      <c r="AY465" s="17"/>
      <c r="AZ465" s="17"/>
      <c r="BA465" s="17"/>
      <c r="BB465" s="17"/>
      <c r="BC465" s="17"/>
      <c r="BE465" s="17">
        <v>0.15727459016393441</v>
      </c>
      <c r="BF465" s="9">
        <v>58</v>
      </c>
      <c r="BG465" s="9">
        <v>59.646565925688435</v>
      </c>
      <c r="BH465" s="9">
        <v>59.094763416906872</v>
      </c>
      <c r="BI465" s="9">
        <v>11.845362145603238</v>
      </c>
      <c r="BJ465" s="9">
        <f ca="1"/>
        <v>60.272762562434828</v>
      </c>
      <c r="BK465" s="9">
        <f ca="1"/>
        <v>59.273801765251946</v>
      </c>
      <c r="BL465" s="9">
        <v>53.718111350797471</v>
      </c>
      <c r="BM465" s="9">
        <f ca="1"/>
        <v>58.629982809869595</v>
      </c>
      <c r="BN465" s="9">
        <v>59.12668791998864</v>
      </c>
      <c r="BP465" s="9"/>
      <c r="BQ465" s="40"/>
      <c r="BR465" s="9"/>
      <c r="BS465" s="40"/>
      <c r="BU465" s="9"/>
      <c r="BV465" s="40"/>
      <c r="BW465" s="9"/>
      <c r="BX465" s="40"/>
      <c r="BZ465" s="9">
        <v>12.969230769230769</v>
      </c>
      <c r="CA465" s="9">
        <v>42.338461538461537</v>
      </c>
      <c r="CB465" s="40">
        <v>77137.268338334427</v>
      </c>
      <c r="CC465" s="9">
        <f ca="1"/>
        <v>3.4242307692307681</v>
      </c>
      <c r="CD465" s="9">
        <f ca="1"/>
        <v>3.6157692307692306</v>
      </c>
      <c r="CE465" s="40">
        <f ca="1"/>
        <v>11646.50696709751</v>
      </c>
    </row>
    <row r="466" spans="1:83" x14ac:dyDescent="0.25">
      <c r="A466" s="6">
        <v>73</v>
      </c>
      <c r="B466" s="7" t="b">
        <v>1</v>
      </c>
      <c r="U466" s="9"/>
      <c r="V466" s="9"/>
      <c r="W466" s="10"/>
      <c r="X466" s="17"/>
      <c r="Y466" s="17"/>
      <c r="Z466" s="17"/>
      <c r="AA466" s="17"/>
      <c r="AB466" s="17"/>
      <c r="AC466" s="17"/>
      <c r="AD466" s="17"/>
      <c r="AE466" s="17"/>
      <c r="AG466" s="9"/>
      <c r="AH466" s="9"/>
      <c r="AI466" s="10"/>
      <c r="AJ466" s="17"/>
      <c r="AK466" s="17"/>
      <c r="AL466" s="17"/>
      <c r="AM466" s="17"/>
      <c r="AN466" s="17"/>
      <c r="AO466" s="17"/>
      <c r="AP466" s="17"/>
      <c r="AQ466" s="17"/>
      <c r="AS466" s="9"/>
      <c r="AT466" s="9"/>
      <c r="AU466" s="10"/>
      <c r="AV466" s="17"/>
      <c r="AW466" s="17"/>
      <c r="AX466" s="17"/>
      <c r="AY466" s="17"/>
      <c r="AZ466" s="17"/>
      <c r="BA466" s="17"/>
      <c r="BB466" s="17"/>
      <c r="BC466" s="17"/>
      <c r="BE466" s="17">
        <v>0.15761612021857924</v>
      </c>
      <c r="BF466" s="9">
        <v>58</v>
      </c>
      <c r="BG466" s="9">
        <v>59.660076133304379</v>
      </c>
      <c r="BH466" s="9">
        <v>59.107092768971512</v>
      </c>
      <c r="BI466" s="9">
        <v>11.87342251554319</v>
      </c>
      <c r="BJ466" s="9">
        <f ca="1"/>
        <v>60.288472846821406</v>
      </c>
      <c r="BK466" s="9">
        <f ca="1"/>
        <v>59.286508490617877</v>
      </c>
      <c r="BL466" s="9">
        <v>53.737070457136646</v>
      </c>
      <c r="BM466" s="9">
        <f ca="1"/>
        <v>58.645608901561985</v>
      </c>
      <c r="BN466" s="9">
        <v>59.142426634919261</v>
      </c>
      <c r="BP466" s="9"/>
      <c r="BQ466" s="40"/>
      <c r="BR466" s="9"/>
      <c r="BS466" s="40"/>
      <c r="BU466" s="9"/>
      <c r="BV466" s="40"/>
      <c r="BW466" s="9"/>
      <c r="BX466" s="40"/>
      <c r="BZ466" s="9">
        <v>12.969230769230769</v>
      </c>
      <c r="CA466" s="9">
        <v>43.615384615384613</v>
      </c>
      <c r="CB466" s="40">
        <v>80338.064327374348</v>
      </c>
      <c r="CC466" s="9">
        <f ca="1"/>
        <v>3.4242307692307681</v>
      </c>
      <c r="CD466" s="9">
        <f ca="1"/>
        <v>3.679615384615385</v>
      </c>
      <c r="CE466" s="40">
        <f ca="1"/>
        <v>11719.335080792493</v>
      </c>
    </row>
    <row r="467" spans="1:83" x14ac:dyDescent="0.25">
      <c r="A467" s="6">
        <v>69.900000000000006</v>
      </c>
      <c r="B467" s="7" t="b">
        <v>1</v>
      </c>
      <c r="U467" s="9"/>
      <c r="V467" s="9"/>
      <c r="W467" s="10"/>
      <c r="X467" s="17"/>
      <c r="Y467" s="17"/>
      <c r="Z467" s="17"/>
      <c r="AA467" s="17"/>
      <c r="AB467" s="17"/>
      <c r="AC467" s="17"/>
      <c r="AD467" s="17"/>
      <c r="AE467" s="17"/>
      <c r="AG467" s="9"/>
      <c r="AH467" s="9"/>
      <c r="AI467" s="10"/>
      <c r="AJ467" s="17"/>
      <c r="AK467" s="17"/>
      <c r="AL467" s="17"/>
      <c r="AM467" s="17"/>
      <c r="AN467" s="17"/>
      <c r="AO467" s="17"/>
      <c r="AP467" s="17"/>
      <c r="AQ467" s="17"/>
      <c r="AS467" s="9"/>
      <c r="AT467" s="9"/>
      <c r="AU467" s="10"/>
      <c r="AV467" s="17"/>
      <c r="AW467" s="17"/>
      <c r="AX467" s="17"/>
      <c r="AY467" s="17"/>
      <c r="AZ467" s="17"/>
      <c r="BA467" s="17"/>
      <c r="BB467" s="17"/>
      <c r="BC467" s="17"/>
      <c r="BE467" s="17">
        <v>0.15795765027322403</v>
      </c>
      <c r="BF467" s="9">
        <v>58</v>
      </c>
      <c r="BG467" s="9">
        <v>59.673567120725764</v>
      </c>
      <c r="BH467" s="9">
        <v>59.119407147648445</v>
      </c>
      <c r="BI467" s="9">
        <v>11.901494264384475</v>
      </c>
      <c r="BJ467" s="9">
        <f ca="1"/>
        <v>60.304156478141543</v>
      </c>
      <c r="BK467" s="9">
        <f ca="1"/>
        <v>59.299198974482287</v>
      </c>
      <c r="BL467" s="9">
        <v>53.756009033835305</v>
      </c>
      <c r="BM467" s="9">
        <f ca="1"/>
        <v>58.661215348668208</v>
      </c>
      <c r="BN467" s="9">
        <v>59.158145324982669</v>
      </c>
      <c r="BP467" s="9"/>
      <c r="BQ467" s="40"/>
      <c r="BR467" s="9"/>
      <c r="BS467" s="40"/>
      <c r="BU467" s="9"/>
      <c r="BV467" s="40"/>
      <c r="BW467" s="9"/>
      <c r="BX467" s="40"/>
      <c r="BZ467" s="9">
        <v>12.969230769230769</v>
      </c>
      <c r="CA467" s="9">
        <v>44.892307692307696</v>
      </c>
      <c r="CB467" s="40">
        <v>83564.47226628456</v>
      </c>
      <c r="CC467" s="9">
        <f ca="1"/>
        <v>3.4242307692307681</v>
      </c>
      <c r="CD467" s="9">
        <f ca="1"/>
        <v>3.7434615384615384</v>
      </c>
      <c r="CE467" s="40">
        <f ca="1"/>
        <v>11794.083289616925</v>
      </c>
    </row>
    <row r="468" spans="1:83" x14ac:dyDescent="0.25">
      <c r="A468" s="6">
        <v>68.7</v>
      </c>
      <c r="B468" s="7" t="b">
        <v>1</v>
      </c>
      <c r="U468" s="9"/>
      <c r="V468" s="9"/>
      <c r="W468" s="10"/>
      <c r="X468" s="17"/>
      <c r="Y468" s="17"/>
      <c r="Z468" s="17"/>
      <c r="AA468" s="17"/>
      <c r="AB468" s="17"/>
      <c r="AC468" s="17"/>
      <c r="AD468" s="17"/>
      <c r="AE468" s="17"/>
      <c r="AG468" s="9"/>
      <c r="AH468" s="9"/>
      <c r="AI468" s="10"/>
      <c r="AJ468" s="17"/>
      <c r="AK468" s="17"/>
      <c r="AL468" s="17"/>
      <c r="AM468" s="17"/>
      <c r="AN468" s="17"/>
      <c r="AO468" s="17"/>
      <c r="AP468" s="17"/>
      <c r="AQ468" s="17"/>
      <c r="AS468" s="9"/>
      <c r="AT468" s="9"/>
      <c r="AU468" s="10"/>
      <c r="AV468" s="17"/>
      <c r="AW468" s="17"/>
      <c r="AX468" s="17"/>
      <c r="AY468" s="17"/>
      <c r="AZ468" s="17"/>
      <c r="BA468" s="17"/>
      <c r="BB468" s="17"/>
      <c r="BC468" s="17"/>
      <c r="BE468" s="17">
        <v>0.15829918032786885</v>
      </c>
      <c r="BF468" s="9">
        <v>58.1</v>
      </c>
      <c r="BG468" s="9">
        <v>59.687038969556092</v>
      </c>
      <c r="BH468" s="9">
        <v>59.131706617017635</v>
      </c>
      <c r="BI468" s="9">
        <v>11.929577401359476</v>
      </c>
      <c r="BJ468" s="9">
        <f ca="1"/>
        <v>60.319813568540582</v>
      </c>
      <c r="BK468" s="9">
        <f ca="1"/>
        <v>59.311873285888176</v>
      </c>
      <c r="BL468" s="9">
        <v>53.774927147440188</v>
      </c>
      <c r="BM468" s="9">
        <f ca="1"/>
        <v>58.676802226470471</v>
      </c>
      <c r="BN468" s="9">
        <v>59.173844066899385</v>
      </c>
      <c r="BP468" s="9"/>
      <c r="BQ468" s="40"/>
      <c r="BR468" s="9"/>
      <c r="BS468" s="40"/>
      <c r="BU468" s="9"/>
      <c r="BV468" s="40"/>
      <c r="BW468" s="9"/>
      <c r="BX468" s="40"/>
      <c r="BZ468" s="9">
        <v>12.969230769230769</v>
      </c>
      <c r="CA468" s="9">
        <v>46.169230769230772</v>
      </c>
      <c r="CB468" s="40">
        <v>86815.201393644486</v>
      </c>
      <c r="CC468" s="9">
        <f ca="1"/>
        <v>3.4242307692307681</v>
      </c>
      <c r="CD468" s="9">
        <f ca="1"/>
        <v>3.8073076923076927</v>
      </c>
      <c r="CE468" s="40">
        <f ca="1"/>
        <v>11870.696598418637</v>
      </c>
    </row>
    <row r="469" spans="1:83" x14ac:dyDescent="0.25">
      <c r="A469" s="6">
        <v>68.3</v>
      </c>
      <c r="B469" s="7" t="b">
        <v>1</v>
      </c>
      <c r="U469" s="9"/>
      <c r="V469" s="9"/>
      <c r="W469" s="10"/>
      <c r="X469" s="17"/>
      <c r="Y469" s="17"/>
      <c r="Z469" s="17"/>
      <c r="AA469" s="17"/>
      <c r="AB469" s="17"/>
      <c r="AC469" s="17"/>
      <c r="AD469" s="17"/>
      <c r="AE469" s="17"/>
      <c r="AG469" s="9"/>
      <c r="AH469" s="9"/>
      <c r="AI469" s="10"/>
      <c r="AJ469" s="17"/>
      <c r="AK469" s="17"/>
      <c r="AL469" s="17"/>
      <c r="AM469" s="17"/>
      <c r="AN469" s="17"/>
      <c r="AO469" s="17"/>
      <c r="AP469" s="17"/>
      <c r="AQ469" s="17"/>
      <c r="AS469" s="9"/>
      <c r="AT469" s="9"/>
      <c r="AU469" s="10"/>
      <c r="AV469" s="17"/>
      <c r="AW469" s="17"/>
      <c r="AX469" s="17"/>
      <c r="AY469" s="17"/>
      <c r="AZ469" s="17"/>
      <c r="BA469" s="17"/>
      <c r="BB469" s="17"/>
      <c r="BC469" s="17"/>
      <c r="BE469" s="17">
        <v>0.15864071038251365</v>
      </c>
      <c r="BF469" s="9">
        <v>58.1</v>
      </c>
      <c r="BG469" s="9">
        <v>59.700491760898991</v>
      </c>
      <c r="BH469" s="9">
        <v>59.143991240775669</v>
      </c>
      <c r="BI469" s="9">
        <v>11.957671935711808</v>
      </c>
      <c r="BJ469" s="9">
        <f ca="1"/>
        <v>60.335444229467591</v>
      </c>
      <c r="BK469" s="9">
        <f ca="1"/>
        <v>59.324531493462736</v>
      </c>
      <c r="BL469" s="9">
        <v>53.793824864139296</v>
      </c>
      <c r="BM469" s="9">
        <f ca="1"/>
        <v>58.692369609814676</v>
      </c>
      <c r="BN469" s="9">
        <v>59.18952293694457</v>
      </c>
      <c r="BP469" s="9"/>
      <c r="BQ469" s="40"/>
      <c r="BR469" s="9"/>
      <c r="BS469" s="40"/>
      <c r="BU469" s="9"/>
      <c r="BV469" s="40"/>
      <c r="BW469" s="9"/>
      <c r="BX469" s="40"/>
      <c r="BZ469" s="9">
        <v>12.969230769230769</v>
      </c>
      <c r="CA469" s="9">
        <v>47.446153846153848</v>
      </c>
      <c r="CB469" s="40">
        <v>90089.0566050942</v>
      </c>
      <c r="CC469" s="9">
        <f ca="1"/>
        <v>3.4242307692307681</v>
      </c>
      <c r="CD469" s="9">
        <f ca="1"/>
        <v>3.8711538461538462</v>
      </c>
      <c r="CE469" s="40">
        <f ca="1"/>
        <v>11949.122415519347</v>
      </c>
    </row>
    <row r="470" spans="1:83" x14ac:dyDescent="0.25">
      <c r="A470" s="6">
        <v>67.8</v>
      </c>
      <c r="B470" s="7" t="b">
        <v>1</v>
      </c>
      <c r="U470" s="9"/>
      <c r="V470" s="9"/>
      <c r="W470" s="10"/>
      <c r="X470" s="17"/>
      <c r="Y470" s="17"/>
      <c r="Z470" s="17"/>
      <c r="AA470" s="17"/>
      <c r="AB470" s="17"/>
      <c r="AC470" s="17"/>
      <c r="AD470" s="17"/>
      <c r="AE470" s="17"/>
      <c r="AG470" s="9"/>
      <c r="AH470" s="9"/>
      <c r="AI470" s="10"/>
      <c r="AJ470" s="17"/>
      <c r="AK470" s="17"/>
      <c r="AL470" s="17"/>
      <c r="AM470" s="17"/>
      <c r="AN470" s="17"/>
      <c r="AO470" s="17"/>
      <c r="AP470" s="17"/>
      <c r="AQ470" s="17"/>
      <c r="AS470" s="9"/>
      <c r="AT470" s="9"/>
      <c r="AU470" s="10"/>
      <c r="AV470" s="17"/>
      <c r="AW470" s="17"/>
      <c r="AX470" s="17"/>
      <c r="AY470" s="17"/>
      <c r="AZ470" s="17"/>
      <c r="BA470" s="17"/>
      <c r="BB470" s="17"/>
      <c r="BC470" s="17"/>
      <c r="BE470" s="17">
        <v>0.15898224043715847</v>
      </c>
      <c r="BF470" s="9">
        <v>58.1</v>
      </c>
      <c r="BG470" s="9">
        <v>59.713925575362438</v>
      </c>
      <c r="BH470" s="9">
        <v>59.156261082238856</v>
      </c>
      <c r="BI470" s="9">
        <v>11.985777876696355</v>
      </c>
      <c r="BJ470" s="9">
        <f ca="1"/>
        <v>60.35104857168119</v>
      </c>
      <c r="BK470" s="9">
        <f ca="1"/>
        <v>59.3371736654207</v>
      </c>
      <c r="BL470" s="9">
        <v>53.812702249764584</v>
      </c>
      <c r="BM470" s="9">
        <f ca="1"/>
        <v>58.707917573113924</v>
      </c>
      <c r="BN470" s="9">
        <v>59.205182010951702</v>
      </c>
      <c r="BP470" s="9"/>
      <c r="BQ470" s="40"/>
      <c r="BR470" s="9"/>
      <c r="BS470" s="40"/>
      <c r="BU470" s="9"/>
      <c r="BV470" s="40"/>
      <c r="BW470" s="9"/>
      <c r="BX470" s="40"/>
      <c r="BZ470" s="9">
        <v>12.969230769230769</v>
      </c>
      <c r="CA470" s="9">
        <v>48.723076923076924</v>
      </c>
      <c r="CB470" s="40">
        <v>93384.929185519693</v>
      </c>
      <c r="CC470" s="9">
        <f ca="1"/>
        <v>3.4242307692307681</v>
      </c>
      <c r="CD470" s="9">
        <f ca="1"/>
        <v>3.9350000000000005</v>
      </c>
      <c r="CE470" s="40">
        <f ca="1"/>
        <v>12029.31041099012</v>
      </c>
    </row>
    <row r="471" spans="1:83" x14ac:dyDescent="0.25">
      <c r="A471" s="6">
        <v>67.400000000000006</v>
      </c>
      <c r="B471" s="7" t="b">
        <v>1</v>
      </c>
      <c r="U471" s="9"/>
      <c r="V471" s="9"/>
      <c r="W471" s="10"/>
      <c r="X471" s="17"/>
      <c r="Y471" s="17"/>
      <c r="Z471" s="17"/>
      <c r="AA471" s="17"/>
      <c r="AB471" s="17"/>
      <c r="AC471" s="17"/>
      <c r="AD471" s="17"/>
      <c r="AE471" s="17"/>
      <c r="AG471" s="9"/>
      <c r="AH471" s="9"/>
      <c r="AI471" s="10"/>
      <c r="AJ471" s="17"/>
      <c r="AK471" s="17"/>
      <c r="AL471" s="17"/>
      <c r="AM471" s="17"/>
      <c r="AN471" s="17"/>
      <c r="AO471" s="17"/>
      <c r="AP471" s="17"/>
      <c r="AQ471" s="17"/>
      <c r="AS471" s="9"/>
      <c r="AT471" s="9"/>
      <c r="AU471" s="10"/>
      <c r="AV471" s="17"/>
      <c r="AW471" s="17"/>
      <c r="AX471" s="17"/>
      <c r="AY471" s="17"/>
      <c r="AZ471" s="17"/>
      <c r="BA471" s="17"/>
      <c r="BB471" s="17"/>
      <c r="BC471" s="17"/>
      <c r="BE471" s="17">
        <v>0.15932377049180327</v>
      </c>
      <c r="BF471" s="9">
        <v>58.1</v>
      </c>
      <c r="BG471" s="9">
        <v>59.727340493062727</v>
      </c>
      <c r="BH471" s="9">
        <v>59.168516204346389</v>
      </c>
      <c r="BI471" s="9">
        <v>12.013895233579252</v>
      </c>
      <c r="BJ471" s="9">
        <f ca="1"/>
        <v>60.366626705255371</v>
      </c>
      <c r="BK471" s="9">
        <f ca="1"/>
        <v>59.349799869567832</v>
      </c>
      <c r="BL471" s="9">
        <v>53.831559369794647</v>
      </c>
      <c r="BM471" s="9">
        <f ca="1"/>
        <v>58.723446190351993</v>
      </c>
      <c r="BN471" s="9">
        <v>59.220821364315981</v>
      </c>
      <c r="BP471" s="9"/>
      <c r="BQ471" s="40"/>
      <c r="BR471" s="9"/>
      <c r="BS471" s="40"/>
      <c r="BU471" s="9"/>
      <c r="BV471" s="40"/>
      <c r="BW471" s="9"/>
      <c r="BX471" s="40"/>
      <c r="BZ471" s="9">
        <v>12.969230769230769</v>
      </c>
      <c r="CA471" s="9">
        <v>50</v>
      </c>
      <c r="CB471" s="40">
        <v>96701.78864194073</v>
      </c>
      <c r="CC471" s="9">
        <f ca="1"/>
        <v>3.4242307692307681</v>
      </c>
      <c r="CD471" s="9">
        <f ca="1"/>
        <v>3.9988461538461539</v>
      </c>
      <c r="CE471" s="40">
        <f ca="1"/>
        <v>12111.212385444012</v>
      </c>
    </row>
    <row r="472" spans="1:83" x14ac:dyDescent="0.25">
      <c r="A472" s="6">
        <v>67</v>
      </c>
      <c r="B472" s="7" t="b">
        <v>1</v>
      </c>
      <c r="U472" s="9"/>
      <c r="V472" s="9"/>
      <c r="W472" s="10"/>
      <c r="X472" s="17"/>
      <c r="Y472" s="17"/>
      <c r="Z472" s="17"/>
      <c r="AA472" s="17"/>
      <c r="AB472" s="17"/>
      <c r="AC472" s="17"/>
      <c r="AD472" s="17"/>
      <c r="AE472" s="17"/>
      <c r="AG472" s="9"/>
      <c r="AH472" s="9"/>
      <c r="AI472" s="10"/>
      <c r="AJ472" s="17"/>
      <c r="AK472" s="17"/>
      <c r="AL472" s="17"/>
      <c r="AM472" s="17"/>
      <c r="AN472" s="17"/>
      <c r="AO472" s="17"/>
      <c r="AP472" s="17"/>
      <c r="AQ472" s="17"/>
      <c r="AS472" s="9"/>
      <c r="AT472" s="9"/>
      <c r="AU472" s="10"/>
      <c r="AV472" s="17"/>
      <c r="AW472" s="17"/>
      <c r="AX472" s="17"/>
      <c r="AY472" s="17"/>
      <c r="AZ472" s="17"/>
      <c r="BA472" s="17"/>
      <c r="BB472" s="17"/>
      <c r="BC472" s="17"/>
      <c r="BE472" s="17">
        <v>0.15966530054644809</v>
      </c>
      <c r="BF472" s="9">
        <v>58.1</v>
      </c>
      <c r="BG472" s="9">
        <v>59.740736593628853</v>
      </c>
      <c r="BH472" s="9">
        <v>59.180756669663481</v>
      </c>
      <c r="BI472" s="9">
        <v>12.042024015637963</v>
      </c>
      <c r="BJ472" s="9">
        <f ca="1"/>
        <v>60.382178739585157</v>
      </c>
      <c r="BK472" s="9">
        <f ca="1"/>
        <v>59.36241017330422</v>
      </c>
      <c r="BL472" s="9">
        <v>53.85039628935737</v>
      </c>
      <c r="BM472" s="9">
        <f ca="1"/>
        <v>58.738955535086703</v>
      </c>
      <c r="BN472" s="9">
        <v>59.236441071997902</v>
      </c>
      <c r="BP472" s="9"/>
      <c r="BQ472" s="40"/>
      <c r="BR472" s="9"/>
      <c r="BS472" s="40"/>
      <c r="BU472" s="9"/>
      <c r="BV472" s="40"/>
      <c r="BW472" s="9"/>
      <c r="BX472" s="40"/>
      <c r="BZ472" s="9">
        <v>14.246153846153844</v>
      </c>
      <c r="CA472" s="9">
        <v>0.2</v>
      </c>
      <c r="CB472" s="40">
        <v>32382.569940630354</v>
      </c>
      <c r="CC472" s="9">
        <f ca="1"/>
        <v>3.488076923076922</v>
      </c>
      <c r="CD472" s="9">
        <f ca="1"/>
        <v>1.5088461538461539</v>
      </c>
      <c r="CE472" s="40">
        <f ca="1"/>
        <v>10966.160864573045</v>
      </c>
    </row>
    <row r="473" spans="1:83" x14ac:dyDescent="0.25">
      <c r="A473" s="6">
        <v>66.599999999999994</v>
      </c>
      <c r="B473" s="7" t="b">
        <v>1</v>
      </c>
      <c r="U473" s="9"/>
      <c r="V473" s="9"/>
      <c r="W473" s="10"/>
      <c r="X473" s="17"/>
      <c r="Y473" s="17"/>
      <c r="Z473" s="17"/>
      <c r="AA473" s="17"/>
      <c r="AB473" s="17"/>
      <c r="AC473" s="17"/>
      <c r="AD473" s="17"/>
      <c r="AE473" s="17"/>
      <c r="AG473" s="9"/>
      <c r="AH473" s="9"/>
      <c r="AI473" s="10"/>
      <c r="AJ473" s="17"/>
      <c r="AK473" s="17"/>
      <c r="AL473" s="17"/>
      <c r="AM473" s="17"/>
      <c r="AN473" s="17"/>
      <c r="AO473" s="17"/>
      <c r="AP473" s="17"/>
      <c r="AQ473" s="17"/>
      <c r="AS473" s="9"/>
      <c r="AT473" s="9"/>
      <c r="AU473" s="10"/>
      <c r="AV473" s="17"/>
      <c r="AW473" s="17"/>
      <c r="AX473" s="17"/>
      <c r="AY473" s="17"/>
      <c r="AZ473" s="17"/>
      <c r="BA473" s="17"/>
      <c r="BB473" s="17"/>
      <c r="BC473" s="17"/>
      <c r="BE473" s="17">
        <v>0.16000683060109289</v>
      </c>
      <c r="BF473" s="9">
        <v>58.1</v>
      </c>
      <c r="BG473" s="9">
        <v>59.754113956206197</v>
      </c>
      <c r="BH473" s="9">
        <v>59.192982540384335</v>
      </c>
      <c r="BI473" s="9">
        <v>12.070164232161233</v>
      </c>
      <c r="BJ473" s="9">
        <f ca="1"/>
        <v>60.3977047833923</v>
      </c>
      <c r="BK473" s="9">
        <f ca="1"/>
        <v>59.375004643627697</v>
      </c>
      <c r="BL473" s="9">
        <v>53.86921307323253</v>
      </c>
      <c r="BM473" s="9">
        <f ca="1"/>
        <v>58.754445680453344</v>
      </c>
      <c r="BN473" s="9">
        <v>59.252041208526691</v>
      </c>
      <c r="BP473" s="9"/>
      <c r="BQ473" s="40"/>
      <c r="BR473" s="9"/>
      <c r="BS473" s="40"/>
      <c r="BU473" s="9"/>
      <c r="BV473" s="40"/>
      <c r="BW473" s="9"/>
      <c r="BX473" s="40"/>
      <c r="BZ473" s="9">
        <v>14.246153846153844</v>
      </c>
      <c r="CA473" s="9">
        <v>1.4769230769230768</v>
      </c>
      <c r="CB473" s="40">
        <v>21742.281831243632</v>
      </c>
      <c r="CC473" s="9">
        <f ca="1"/>
        <v>3.488076923076922</v>
      </c>
      <c r="CD473" s="9">
        <f ca="1"/>
        <v>1.5726923076923078</v>
      </c>
      <c r="CE473" s="40">
        <f ca="1"/>
        <v>10907.064092527997</v>
      </c>
    </row>
    <row r="474" spans="1:83" x14ac:dyDescent="0.25">
      <c r="A474" s="6">
        <v>66.099999999999994</v>
      </c>
      <c r="B474" s="7" t="b">
        <v>1</v>
      </c>
      <c r="U474" s="9"/>
      <c r="V474" s="9"/>
      <c r="W474" s="10"/>
      <c r="X474" s="17"/>
      <c r="Y474" s="17"/>
      <c r="Z474" s="17"/>
      <c r="AA474" s="17"/>
      <c r="AB474" s="17"/>
      <c r="AC474" s="17"/>
      <c r="AD474" s="17"/>
      <c r="AE474" s="17"/>
      <c r="AG474" s="9"/>
      <c r="AH474" s="9"/>
      <c r="AI474" s="10"/>
      <c r="AJ474" s="17"/>
      <c r="AK474" s="17"/>
      <c r="AL474" s="17"/>
      <c r="AM474" s="17"/>
      <c r="AN474" s="17"/>
      <c r="AO474" s="17"/>
      <c r="AP474" s="17"/>
      <c r="AQ474" s="17"/>
      <c r="AS474" s="9"/>
      <c r="AT474" s="9"/>
      <c r="AU474" s="10"/>
      <c r="AV474" s="17"/>
      <c r="AW474" s="17"/>
      <c r="AX474" s="17"/>
      <c r="AY474" s="17"/>
      <c r="AZ474" s="17"/>
      <c r="BA474" s="17"/>
      <c r="BB474" s="17"/>
      <c r="BC474" s="17"/>
      <c r="BE474" s="17">
        <v>0.16034836065573771</v>
      </c>
      <c r="BF474" s="9">
        <v>58.1</v>
      </c>
      <c r="BG474" s="9">
        <v>59.767472659460829</v>
      </c>
      <c r="BH474" s="9">
        <v>59.205193878335187</v>
      </c>
      <c r="BI474" s="9">
        <v>12.098315892449161</v>
      </c>
      <c r="BJ474" s="9">
        <f ca="1"/>
        <v>60.413204944730843</v>
      </c>
      <c r="BK474" s="9">
        <f ca="1"/>
        <v>59.387583347137088</v>
      </c>
      <c r="BL474" s="9">
        <v>53.888009785854415</v>
      </c>
      <c r="BM474" s="9">
        <f ca="1"/>
        <v>58.769916699167993</v>
      </c>
      <c r="BN474" s="9">
        <v>59.267621848003685</v>
      </c>
      <c r="BP474" s="9"/>
      <c r="BQ474" s="40"/>
      <c r="BR474" s="9"/>
      <c r="BS474" s="40"/>
      <c r="BU474" s="9"/>
      <c r="BV474" s="40"/>
      <c r="BW474" s="9"/>
      <c r="BX474" s="40"/>
      <c r="BZ474" s="9">
        <v>14.246153846153844</v>
      </c>
      <c r="CA474" s="9">
        <v>2.7538461538461538</v>
      </c>
      <c r="CB474" s="40">
        <v>17362.005685674689</v>
      </c>
      <c r="CC474" s="9">
        <f ca="1"/>
        <v>3.488076923076922</v>
      </c>
      <c r="CD474" s="9">
        <f ca="1"/>
        <v>1.6365384615384617</v>
      </c>
      <c r="CE474" s="40">
        <f ca="1"/>
        <v>10855.845538129539</v>
      </c>
    </row>
    <row r="475" spans="1:83" x14ac:dyDescent="0.25">
      <c r="A475" s="6">
        <v>65.599999999999994</v>
      </c>
      <c r="B475" s="7" t="b">
        <v>1</v>
      </c>
      <c r="U475" s="9"/>
      <c r="V475" s="9"/>
      <c r="W475" s="10"/>
      <c r="X475" s="17"/>
      <c r="Y475" s="17"/>
      <c r="Z475" s="17"/>
      <c r="AA475" s="17"/>
      <c r="AB475" s="17"/>
      <c r="AC475" s="17"/>
      <c r="AD475" s="17"/>
      <c r="AE475" s="17"/>
      <c r="AG475" s="9"/>
      <c r="AH475" s="9"/>
      <c r="AI475" s="10"/>
      <c r="AJ475" s="17"/>
      <c r="AK475" s="17"/>
      <c r="AL475" s="17"/>
      <c r="AM475" s="17"/>
      <c r="AN475" s="17"/>
      <c r="AO475" s="17"/>
      <c r="AP475" s="17"/>
      <c r="AQ475" s="17"/>
      <c r="AS475" s="9"/>
      <c r="AT475" s="9"/>
      <c r="AU475" s="10"/>
      <c r="AV475" s="17"/>
      <c r="AW475" s="17"/>
      <c r="AX475" s="17"/>
      <c r="AY475" s="17"/>
      <c r="AZ475" s="17"/>
      <c r="BA475" s="17"/>
      <c r="BB475" s="17"/>
      <c r="BC475" s="17"/>
      <c r="BE475" s="17">
        <v>0.1606898907103825</v>
      </c>
      <c r="BF475" s="9">
        <v>58.1</v>
      </c>
      <c r="BG475" s="9">
        <v>59.7808127815833</v>
      </c>
      <c r="BH475" s="9">
        <v>59.217390744977521</v>
      </c>
      <c r="BI475" s="9">
        <v>12.126479005813202</v>
      </c>
      <c r="BJ475" s="9">
        <f ca="1"/>
        <v>60.428679330992679</v>
      </c>
      <c r="BK475" s="9">
        <f ca="1"/>
        <v>59.400146350035477</v>
      </c>
      <c r="BL475" s="9">
        <v>53.906786491314406</v>
      </c>
      <c r="BM475" s="9">
        <f ca="1"/>
        <v>58.785368663530832</v>
      </c>
      <c r="BN475" s="9">
        <v>59.283183064105749</v>
      </c>
      <c r="BP475" s="9"/>
      <c r="BQ475" s="40"/>
      <c r="BR475" s="9"/>
      <c r="BS475" s="40"/>
      <c r="BU475" s="9"/>
      <c r="BV475" s="40"/>
      <c r="BW475" s="9"/>
      <c r="BX475" s="40"/>
      <c r="BZ475" s="9">
        <v>14.246153846153844</v>
      </c>
      <c r="CA475" s="9">
        <v>4.0307692307692298</v>
      </c>
      <c r="CB475" s="40">
        <v>14895.311760126489</v>
      </c>
      <c r="CC475" s="9">
        <f ca="1"/>
        <v>3.488076923076922</v>
      </c>
      <c r="CD475" s="9">
        <f ca="1"/>
        <v>1.7003846153846154</v>
      </c>
      <c r="CE475" s="40">
        <f ca="1"/>
        <v>10812.007676785684</v>
      </c>
    </row>
    <row r="476" spans="1:83" x14ac:dyDescent="0.25">
      <c r="A476" s="6">
        <v>65</v>
      </c>
      <c r="B476" s="7" t="b">
        <v>1</v>
      </c>
      <c r="U476" s="9"/>
      <c r="V476" s="9"/>
      <c r="W476" s="10"/>
      <c r="X476" s="17"/>
      <c r="Y476" s="17"/>
      <c r="Z476" s="17"/>
      <c r="AA476" s="17"/>
      <c r="AB476" s="17"/>
      <c r="AC476" s="17"/>
      <c r="AD476" s="17"/>
      <c r="AE476" s="17"/>
      <c r="AG476" s="9"/>
      <c r="AH476" s="9"/>
      <c r="AI476" s="10"/>
      <c r="AJ476" s="17"/>
      <c r="AK476" s="17"/>
      <c r="AL476" s="17"/>
      <c r="AM476" s="17"/>
      <c r="AN476" s="17"/>
      <c r="AO476" s="17"/>
      <c r="AP476" s="17"/>
      <c r="AQ476" s="17"/>
      <c r="AS476" s="9"/>
      <c r="AT476" s="9"/>
      <c r="AU476" s="10"/>
      <c r="AV476" s="17"/>
      <c r="AW476" s="17"/>
      <c r="AX476" s="17"/>
      <c r="AY476" s="17"/>
      <c r="AZ476" s="17"/>
      <c r="BA476" s="17"/>
      <c r="BB476" s="17"/>
      <c r="BC476" s="17"/>
      <c r="BE476" s="17">
        <v>0.16103142076502733</v>
      </c>
      <c r="BF476" s="9">
        <v>58.1</v>
      </c>
      <c r="BG476" s="9">
        <v>59.794134400292691</v>
      </c>
      <c r="BH476" s="9">
        <v>59.229573201410808</v>
      </c>
      <c r="BI476" s="9">
        <v>12.154653581576152</v>
      </c>
      <c r="BJ476" s="9">
        <f ca="1"/>
        <v>60.444128048913022</v>
      </c>
      <c r="BK476" s="9">
        <f ca="1"/>
        <v>59.412693718133482</v>
      </c>
      <c r="BL476" s="9">
        <v>53.9255432533635</v>
      </c>
      <c r="BM476" s="9">
        <f ca="1"/>
        <v>58.800801645429431</v>
      </c>
      <c r="BN476" s="9">
        <v>59.298724930088632</v>
      </c>
      <c r="BP476" s="9"/>
      <c r="BQ476" s="40"/>
      <c r="BR476" s="9"/>
      <c r="BS476" s="40"/>
      <c r="BU476" s="9"/>
      <c r="BV476" s="40"/>
      <c r="BW476" s="9"/>
      <c r="BX476" s="40"/>
      <c r="BZ476" s="9">
        <v>14.246153846153844</v>
      </c>
      <c r="CA476" s="9">
        <v>5.3076923076923075</v>
      </c>
      <c r="CB476" s="40">
        <v>13533.1378256603</v>
      </c>
      <c r="CC476" s="9">
        <f ca="1"/>
        <v>3.488076923076922</v>
      </c>
      <c r="CD476" s="9">
        <f ca="1"/>
        <v>1.7642307692307693</v>
      </c>
      <c r="CE476" s="40">
        <f ca="1"/>
        <v>10775.10198682894</v>
      </c>
    </row>
    <row r="477" spans="1:83" x14ac:dyDescent="0.25">
      <c r="A477" s="6">
        <v>64.099999999999994</v>
      </c>
      <c r="B477" s="7" t="b">
        <v>1</v>
      </c>
      <c r="U477" s="9"/>
      <c r="V477" s="9"/>
      <c r="W477" s="10"/>
      <c r="X477" s="17"/>
      <c r="Y477" s="17"/>
      <c r="Z477" s="17"/>
      <c r="AA477" s="17"/>
      <c r="AB477" s="17"/>
      <c r="AC477" s="17"/>
      <c r="AD477" s="17"/>
      <c r="AE477" s="17"/>
      <c r="AG477" s="9"/>
      <c r="AH477" s="9"/>
      <c r="AI477" s="10"/>
      <c r="AJ477" s="17"/>
      <c r="AK477" s="17"/>
      <c r="AL477" s="17"/>
      <c r="AM477" s="17"/>
      <c r="AN477" s="17"/>
      <c r="AO477" s="17"/>
      <c r="AP477" s="17"/>
      <c r="AQ477" s="17"/>
      <c r="AS477" s="9"/>
      <c r="AT477" s="9"/>
      <c r="AU477" s="10"/>
      <c r="AV477" s="17"/>
      <c r="AW477" s="17"/>
      <c r="AX477" s="17"/>
      <c r="AY477" s="17"/>
      <c r="AZ477" s="17"/>
      <c r="BA477" s="17"/>
      <c r="BB477" s="17"/>
      <c r="BC477" s="17"/>
      <c r="BE477" s="17">
        <v>0.16137295081967212</v>
      </c>
      <c r="BF477" s="9">
        <v>58.2</v>
      </c>
      <c r="BG477" s="9">
        <v>59.807437592840273</v>
      </c>
      <c r="BH477" s="9">
        <v>59.241741308375481</v>
      </c>
      <c r="BI477" s="9">
        <v>12.182839629072232</v>
      </c>
      <c r="BJ477" s="9">
        <f ca="1"/>
        <v>60.459551204575817</v>
      </c>
      <c r="BK477" s="9">
        <f ca="1"/>
        <v>59.425225516852421</v>
      </c>
      <c r="BL477" s="9">
        <v>53.944280135414871</v>
      </c>
      <c r="BM477" s="9">
        <f ca="1"/>
        <v>58.816215716341986</v>
      </c>
      <c r="BN477" s="9">
        <v>59.31424751879026</v>
      </c>
      <c r="BP477" s="9"/>
      <c r="BQ477" s="40"/>
      <c r="BR477" s="9"/>
      <c r="BS477" s="40"/>
      <c r="BU477" s="9"/>
      <c r="BV477" s="40"/>
      <c r="BW477" s="9"/>
      <c r="BX477" s="40"/>
      <c r="BZ477" s="9">
        <v>14.246153846153844</v>
      </c>
      <c r="CA477" s="9">
        <v>6.5846153846153852</v>
      </c>
      <c r="CB477" s="40">
        <v>12921.532214729503</v>
      </c>
      <c r="CC477" s="9">
        <f ca="1"/>
        <v>3.488076923076922</v>
      </c>
      <c r="CD477" s="9">
        <f ca="1"/>
        <v>1.8280769230769232</v>
      </c>
      <c r="CE477" s="40">
        <f ca="1"/>
        <v>10744.722444134331</v>
      </c>
    </row>
    <row r="478" spans="1:83" x14ac:dyDescent="0.25">
      <c r="A478" s="6">
        <v>62.9</v>
      </c>
      <c r="B478" s="7" t="b">
        <v>1</v>
      </c>
      <c r="U478" s="9"/>
      <c r="V478" s="9"/>
      <c r="W478" s="10"/>
      <c r="X478" s="17"/>
      <c r="Y478" s="17"/>
      <c r="Z478" s="17"/>
      <c r="AA478" s="17"/>
      <c r="AB478" s="17"/>
      <c r="AC478" s="17"/>
      <c r="AD478" s="17"/>
      <c r="AE478" s="17"/>
      <c r="AG478" s="9"/>
      <c r="AH478" s="9"/>
      <c r="AI478" s="10"/>
      <c r="AJ478" s="17"/>
      <c r="AK478" s="17"/>
      <c r="AL478" s="17"/>
      <c r="AM478" s="17"/>
      <c r="AN478" s="17"/>
      <c r="AO478" s="17"/>
      <c r="AP478" s="17"/>
      <c r="AQ478" s="17"/>
      <c r="AS478" s="9"/>
      <c r="AT478" s="9"/>
      <c r="AU478" s="10"/>
      <c r="AV478" s="17"/>
      <c r="AW478" s="17"/>
      <c r="AX478" s="17"/>
      <c r="AY478" s="17"/>
      <c r="AZ478" s="17"/>
      <c r="BA478" s="17"/>
      <c r="BB478" s="17"/>
      <c r="BC478" s="17"/>
      <c r="BE478" s="17">
        <v>0.16171448087431695</v>
      </c>
      <c r="BF478" s="9">
        <v>58.2</v>
      </c>
      <c r="BG478" s="9">
        <v>59.820722436013654</v>
      </c>
      <c r="BH478" s="9">
        <v>59.253895126256069</v>
      </c>
      <c r="BI478" s="9">
        <v>12.211037157647027</v>
      </c>
      <c r="BJ478" s="9">
        <f ca="1"/>
        <v>60.474948903419119</v>
      </c>
      <c r="BK478" s="9">
        <f ca="1"/>
        <v>59.437741811227504</v>
      </c>
      <c r="BL478" s="9">
        <v>53.962997200546312</v>
      </c>
      <c r="BM478" s="9">
        <f ca="1"/>
        <v>58.831610947340565</v>
      </c>
      <c r="BN478" s="9">
        <v>59.329750902634018</v>
      </c>
      <c r="BP478" s="9"/>
      <c r="BQ478" s="40"/>
      <c r="BR478" s="9"/>
      <c r="BS478" s="40"/>
      <c r="BU478" s="9"/>
      <c r="BV478" s="40"/>
      <c r="BW478" s="9"/>
      <c r="BX478" s="40"/>
      <c r="BZ478" s="9">
        <v>14.246153846153844</v>
      </c>
      <c r="CA478" s="9">
        <v>7.8615384615384603</v>
      </c>
      <c r="CB478" s="40">
        <v>12863.661826072173</v>
      </c>
      <c r="CC478" s="9">
        <f ca="1"/>
        <v>3.488076923076922</v>
      </c>
      <c r="CD478" s="9">
        <f ca="1"/>
        <v>1.891923076923077</v>
      </c>
      <c r="CE478" s="40">
        <f ca="1"/>
        <v>10720.500088583825</v>
      </c>
    </row>
    <row r="479" spans="1:83" x14ac:dyDescent="0.25">
      <c r="A479" s="6">
        <v>61.5</v>
      </c>
      <c r="B479" s="7" t="b">
        <v>1</v>
      </c>
      <c r="U479" s="9"/>
      <c r="V479" s="9"/>
      <c r="W479" s="10"/>
      <c r="X479" s="17"/>
      <c r="Y479" s="17"/>
      <c r="Z479" s="17"/>
      <c r="AA479" s="17"/>
      <c r="AB479" s="17"/>
      <c r="AC479" s="17"/>
      <c r="AD479" s="17"/>
      <c r="AE479" s="17"/>
      <c r="AG479" s="9"/>
      <c r="AH479" s="9"/>
      <c r="AI479" s="10"/>
      <c r="AJ479" s="17"/>
      <c r="AK479" s="17"/>
      <c r="AL479" s="17"/>
      <c r="AM479" s="17"/>
      <c r="AN479" s="17"/>
      <c r="AO479" s="17"/>
      <c r="AP479" s="17"/>
      <c r="AQ479" s="17"/>
      <c r="AS479" s="9"/>
      <c r="AT479" s="9"/>
      <c r="AU479" s="10"/>
      <c r="AV479" s="17"/>
      <c r="AW479" s="17"/>
      <c r="AX479" s="17"/>
      <c r="AY479" s="17"/>
      <c r="AZ479" s="17"/>
      <c r="BA479" s="17"/>
      <c r="BB479" s="17"/>
      <c r="BC479" s="17"/>
      <c r="BE479" s="17">
        <v>0.16205601092896174</v>
      </c>
      <c r="BF479" s="9">
        <v>58.2</v>
      </c>
      <c r="BG479" s="9">
        <v>59.833989006140278</v>
      </c>
      <c r="BH479" s="9">
        <v>59.266034715083634</v>
      </c>
      <c r="BI479" s="9">
        <v>12.239246176657586</v>
      </c>
      <c r="BJ479" s="9">
        <f ca="1"/>
        <v>60.490321250240392</v>
      </c>
      <c r="BK479" s="9">
        <f ca="1"/>
        <v>59.450242665910956</v>
      </c>
      <c r="BL479" s="9">
        <v>53.981694511502809</v>
      </c>
      <c r="BM479" s="9">
        <f ca="1"/>
        <v>58.846987409094226</v>
      </c>
      <c r="BN479" s="9">
        <v>59.345235153632025</v>
      </c>
      <c r="BP479" s="9"/>
      <c r="BQ479" s="40"/>
      <c r="BR479" s="9"/>
      <c r="BS479" s="40"/>
      <c r="BU479" s="9"/>
      <c r="BV479" s="40"/>
      <c r="BW479" s="9"/>
      <c r="BX479" s="40"/>
      <c r="BZ479" s="9">
        <v>14.246153846153844</v>
      </c>
      <c r="CA479" s="9">
        <v>9.1384615384615362</v>
      </c>
      <c r="CB479" s="40">
        <v>13235.55654941001</v>
      </c>
      <c r="CC479" s="9">
        <f ca="1"/>
        <v>3.488076923076922</v>
      </c>
      <c r="CD479" s="9">
        <f ca="1"/>
        <v>1.9557692307692309</v>
      </c>
      <c r="CE479" s="40">
        <f ca="1"/>
        <v>10702.098454121979</v>
      </c>
    </row>
    <row r="480" spans="1:83" x14ac:dyDescent="0.25">
      <c r="A480" s="6">
        <v>63</v>
      </c>
      <c r="B480" s="7" t="b">
        <v>1</v>
      </c>
      <c r="U480" s="9"/>
      <c r="V480" s="9"/>
      <c r="W480" s="10"/>
      <c r="X480" s="17"/>
      <c r="Y480" s="17"/>
      <c r="Z480" s="17"/>
      <c r="AA480" s="17"/>
      <c r="AB480" s="17"/>
      <c r="AC480" s="17"/>
      <c r="AD480" s="17"/>
      <c r="AE480" s="17"/>
      <c r="AG480" s="9"/>
      <c r="AH480" s="9"/>
      <c r="AI480" s="10"/>
      <c r="AJ480" s="17"/>
      <c r="AK480" s="17"/>
      <c r="AL480" s="17"/>
      <c r="AM480" s="17"/>
      <c r="AN480" s="17"/>
      <c r="AO480" s="17"/>
      <c r="AP480" s="17"/>
      <c r="AQ480" s="17"/>
      <c r="AS480" s="9"/>
      <c r="AT480" s="9"/>
      <c r="AU480" s="10"/>
      <c r="AV480" s="17"/>
      <c r="AW480" s="17"/>
      <c r="AX480" s="17"/>
      <c r="AY480" s="17"/>
      <c r="AZ480" s="17"/>
      <c r="BA480" s="17"/>
      <c r="BB480" s="17"/>
      <c r="BC480" s="17"/>
      <c r="BE480" s="17">
        <v>0.16239754098360656</v>
      </c>
      <c r="BF480" s="9">
        <v>58.2</v>
      </c>
      <c r="BG480" s="9">
        <v>59.847237379091482</v>
      </c>
      <c r="BH480" s="9">
        <v>59.278160134539249</v>
      </c>
      <c r="BI480" s="9">
        <v>12.26746669547239</v>
      </c>
      <c r="BJ480" s="9">
        <f ca="1"/>
        <v>60.505668349201805</v>
      </c>
      <c r="BK480" s="9">
        <f ca="1"/>
        <v>59.462728145175134</v>
      </c>
      <c r="BL480" s="9">
        <v>54.000372130698878</v>
      </c>
      <c r="BM480" s="9">
        <f ca="1"/>
        <v>58.862345171872235</v>
      </c>
      <c r="BN480" s="9">
        <v>59.360700343388331</v>
      </c>
      <c r="BP480" s="9"/>
      <c r="BQ480" s="40"/>
      <c r="BR480" s="9"/>
      <c r="BS480" s="40"/>
      <c r="BU480" s="9"/>
      <c r="BV480" s="40"/>
      <c r="BW480" s="9"/>
      <c r="BX480" s="40"/>
      <c r="BZ480" s="9">
        <v>14.246153846153844</v>
      </c>
      <c r="CA480" s="9">
        <v>10.415384615384614</v>
      </c>
      <c r="CB480" s="40">
        <v>13952.825976384102</v>
      </c>
      <c r="CC480" s="9">
        <f ca="1"/>
        <v>3.488076923076922</v>
      </c>
      <c r="CD480" s="9">
        <f ca="1"/>
        <v>2.0196153846153848</v>
      </c>
      <c r="CE480" s="40">
        <f ca="1"/>
        <v>10689.209700281408</v>
      </c>
    </row>
    <row r="481" spans="1:83" x14ac:dyDescent="0.25">
      <c r="A481" s="6">
        <v>59.3</v>
      </c>
      <c r="B481" s="7" t="b">
        <v>1</v>
      </c>
      <c r="U481" s="9"/>
      <c r="V481" s="9"/>
      <c r="W481" s="10"/>
      <c r="X481" s="17"/>
      <c r="Y481" s="17"/>
      <c r="Z481" s="17"/>
      <c r="AA481" s="17"/>
      <c r="AB481" s="17"/>
      <c r="AC481" s="17"/>
      <c r="AD481" s="17"/>
      <c r="AE481" s="17"/>
      <c r="AG481" s="9"/>
      <c r="AH481" s="9"/>
      <c r="AI481" s="10"/>
      <c r="AJ481" s="17"/>
      <c r="AK481" s="17"/>
      <c r="AL481" s="17"/>
      <c r="AM481" s="17"/>
      <c r="AN481" s="17"/>
      <c r="AO481" s="17"/>
      <c r="AP481" s="17"/>
      <c r="AQ481" s="17"/>
      <c r="AS481" s="9"/>
      <c r="AT481" s="9"/>
      <c r="AU481" s="10"/>
      <c r="AV481" s="17"/>
      <c r="AW481" s="17"/>
      <c r="AX481" s="17"/>
      <c r="AY481" s="17"/>
      <c r="AZ481" s="17"/>
      <c r="BA481" s="17"/>
      <c r="BB481" s="17"/>
      <c r="BC481" s="17"/>
      <c r="BE481" s="17">
        <v>0.16273907103825136</v>
      </c>
      <c r="BF481" s="9">
        <v>58.2</v>
      </c>
      <c r="BG481" s="9">
        <v>59.86046763028591</v>
      </c>
      <c r="BH481" s="9">
        <v>59.29027144395625</v>
      </c>
      <c r="BI481" s="9">
        <v>12.295698723471357</v>
      </c>
      <c r="BJ481" s="9">
        <f ca="1"/>
        <v>60.520990303835354</v>
      </c>
      <c r="BK481" s="9">
        <f ca="1"/>
        <v>59.475198312915595</v>
      </c>
      <c r="BL481" s="9">
        <v>54.019030120221089</v>
      </c>
      <c r="BM481" s="9">
        <f ca="1"/>
        <v>58.877684305547163</v>
      </c>
      <c r="BN481" s="9">
        <v>59.376146543102124</v>
      </c>
      <c r="BP481" s="9"/>
      <c r="BQ481" s="40"/>
      <c r="BR481" s="9"/>
      <c r="BS481" s="40"/>
      <c r="BU481" s="9"/>
      <c r="BV481" s="40"/>
      <c r="BW481" s="9"/>
      <c r="BX481" s="40"/>
      <c r="BZ481" s="9">
        <v>14.246153846153844</v>
      </c>
      <c r="CA481" s="9">
        <v>11.692307692307692</v>
      </c>
      <c r="CB481" s="40">
        <v>14954.857012078039</v>
      </c>
      <c r="CC481" s="9">
        <f ca="1"/>
        <v>3.488076923076922</v>
      </c>
      <c r="CD481" s="9">
        <f ca="1"/>
        <v>2.0834615384615387</v>
      </c>
      <c r="CE481" s="40">
        <f ca="1"/>
        <v>10681.551317808682</v>
      </c>
    </row>
    <row r="482" spans="1:83" x14ac:dyDescent="0.25">
      <c r="A482" s="6">
        <v>58.5</v>
      </c>
      <c r="B482" s="7" t="b">
        <v>1</v>
      </c>
      <c r="U482" s="9"/>
      <c r="V482" s="9"/>
      <c r="W482" s="10"/>
      <c r="X482" s="17"/>
      <c r="Y482" s="17"/>
      <c r="Z482" s="17"/>
      <c r="AA482" s="17"/>
      <c r="AB482" s="17"/>
      <c r="AC482" s="17"/>
      <c r="AD482" s="17"/>
      <c r="AE482" s="17"/>
      <c r="AG482" s="9"/>
      <c r="AH482" s="9"/>
      <c r="AI482" s="10"/>
      <c r="AJ482" s="17"/>
      <c r="AK482" s="17"/>
      <c r="AL482" s="17"/>
      <c r="AM482" s="17"/>
      <c r="AN482" s="17"/>
      <c r="AO482" s="17"/>
      <c r="AP482" s="17"/>
      <c r="AQ482" s="17"/>
      <c r="AS482" s="9"/>
      <c r="AT482" s="9"/>
      <c r="AU482" s="10"/>
      <c r="AV482" s="17"/>
      <c r="AW482" s="17"/>
      <c r="AX482" s="17"/>
      <c r="AY482" s="17"/>
      <c r="AZ482" s="17"/>
      <c r="BA482" s="17"/>
      <c r="BB482" s="17"/>
      <c r="BC482" s="17"/>
      <c r="BE482" s="17">
        <v>0.16308060109289618</v>
      </c>
      <c r="BF482" s="9">
        <v>58.2</v>
      </c>
      <c r="BG482" s="9">
        <v>59.873679834693483</v>
      </c>
      <c r="BH482" s="9">
        <v>59.302368702323449</v>
      </c>
      <c r="BI482" s="9">
        <v>12.323942270045929</v>
      </c>
      <c r="BJ482" s="9">
        <f ca="1"/>
        <v>60.536287217048077</v>
      </c>
      <c r="BK482" s="9">
        <f ca="1"/>
        <v>59.487653232654111</v>
      </c>
      <c r="BL482" s="9">
        <v>54.037668541830428</v>
      </c>
      <c r="BM482" s="9">
        <f ca="1"/>
        <v>58.893004879597953</v>
      </c>
      <c r="BN482" s="9">
        <v>59.391573823570852</v>
      </c>
      <c r="BP482" s="9"/>
      <c r="BQ482" s="40"/>
      <c r="BR482" s="9"/>
      <c r="BS482" s="40"/>
      <c r="BU482" s="9"/>
      <c r="BV482" s="40"/>
      <c r="BW482" s="9"/>
      <c r="BX482" s="40"/>
      <c r="BZ482" s="9">
        <v>14.246153846153844</v>
      </c>
      <c r="CA482" s="9">
        <v>12.969230769230769</v>
      </c>
      <c r="CB482" s="40">
        <v>16196.3612523016</v>
      </c>
      <c r="CC482" s="9">
        <f ca="1"/>
        <v>3.488076923076922</v>
      </c>
      <c r="CD482" s="9">
        <f ca="1"/>
        <v>2.1473076923076926</v>
      </c>
      <c r="CE482" s="40">
        <f ca="1"/>
        <v>10678.863307464886</v>
      </c>
    </row>
    <row r="483" spans="1:83" x14ac:dyDescent="0.25">
      <c r="A483" s="6">
        <v>57.7</v>
      </c>
      <c r="B483" s="7" t="b">
        <v>1</v>
      </c>
      <c r="U483" s="9"/>
      <c r="V483" s="9"/>
      <c r="W483" s="10"/>
      <c r="X483" s="17"/>
      <c r="Y483" s="17"/>
      <c r="Z483" s="17"/>
      <c r="AA483" s="17"/>
      <c r="AB483" s="17"/>
      <c r="AC483" s="17"/>
      <c r="AD483" s="17"/>
      <c r="AE483" s="17"/>
      <c r="AG483" s="9"/>
      <c r="AH483" s="9"/>
      <c r="AI483" s="10"/>
      <c r="AJ483" s="17"/>
      <c r="AK483" s="17"/>
      <c r="AL483" s="17"/>
      <c r="AM483" s="17"/>
      <c r="AN483" s="17"/>
      <c r="AO483" s="17"/>
      <c r="AP483" s="17"/>
      <c r="AQ483" s="17"/>
      <c r="AS483" s="9"/>
      <c r="AT483" s="9"/>
      <c r="AU483" s="10"/>
      <c r="AV483" s="17"/>
      <c r="AW483" s="17"/>
      <c r="AX483" s="17"/>
      <c r="AY483" s="17"/>
      <c r="AZ483" s="17"/>
      <c r="BA483" s="17"/>
      <c r="BB483" s="17"/>
      <c r="BC483" s="17"/>
      <c r="BE483" s="17">
        <v>0.16342213114754098</v>
      </c>
      <c r="BF483" s="9">
        <v>58.3</v>
      </c>
      <c r="BG483" s="9">
        <v>59.886874066838793</v>
      </c>
      <c r="BH483" s="9">
        <v>59.314451968287536</v>
      </c>
      <c r="BI483" s="9">
        <v>12.352197344599006</v>
      </c>
      <c r="BJ483" s="9">
        <f ca="1"/>
        <v>60.551559191127147</v>
      </c>
      <c r="BK483" s="9">
        <f ca="1"/>
        <v>59.500092967541747</v>
      </c>
      <c r="BL483" s="9">
        <v>54.056287456964697</v>
      </c>
      <c r="BM483" s="9">
        <f ca="1"/>
        <v>58.908306963112992</v>
      </c>
      <c r="BN483" s="9">
        <v>59.40698225519337</v>
      </c>
      <c r="BP483" s="9"/>
      <c r="BQ483" s="40"/>
      <c r="BR483" s="9"/>
      <c r="BS483" s="40"/>
      <c r="BU483" s="9"/>
      <c r="BV483" s="40"/>
      <c r="BW483" s="9"/>
      <c r="BX483" s="40"/>
      <c r="BZ483" s="9">
        <v>14.246153846153844</v>
      </c>
      <c r="CA483" s="9">
        <v>14.246153846153844</v>
      </c>
      <c r="CB483" s="40">
        <v>17642.45582583408</v>
      </c>
      <c r="CC483" s="9">
        <f ca="1"/>
        <v>3.488076923076922</v>
      </c>
      <c r="CD483" s="9">
        <f ca="1"/>
        <v>2.211153846153846</v>
      </c>
      <c r="CE483" s="40">
        <f ca="1"/>
        <v>10680.905751389291</v>
      </c>
    </row>
    <row r="484" spans="1:83" x14ac:dyDescent="0.25">
      <c r="A484" s="6">
        <v>57.3</v>
      </c>
      <c r="B484" s="7" t="b">
        <v>1</v>
      </c>
      <c r="U484" s="9"/>
      <c r="V484" s="9"/>
      <c r="W484" s="10"/>
      <c r="X484" s="17"/>
      <c r="Y484" s="17"/>
      <c r="Z484" s="17"/>
      <c r="AA484" s="17"/>
      <c r="AB484" s="17"/>
      <c r="AC484" s="17"/>
      <c r="AD484" s="17"/>
      <c r="AE484" s="17"/>
      <c r="AG484" s="9"/>
      <c r="AH484" s="9"/>
      <c r="AI484" s="10"/>
      <c r="AJ484" s="17"/>
      <c r="AK484" s="17"/>
      <c r="AL484" s="17"/>
      <c r="AM484" s="17"/>
      <c r="AN484" s="17"/>
      <c r="AO484" s="17"/>
      <c r="AP484" s="17"/>
      <c r="AQ484" s="17"/>
      <c r="AS484" s="9"/>
      <c r="AT484" s="9"/>
      <c r="AU484" s="10"/>
      <c r="AV484" s="17"/>
      <c r="AW484" s="17"/>
      <c r="AX484" s="17"/>
      <c r="AY484" s="17"/>
      <c r="AZ484" s="17"/>
      <c r="BA484" s="17"/>
      <c r="BB484" s="17"/>
      <c r="BC484" s="17"/>
      <c r="BE484" s="17">
        <v>0.1637636612021858</v>
      </c>
      <c r="BF484" s="9">
        <v>58.3</v>
      </c>
      <c r="BG484" s="9">
        <v>59.900050400804943</v>
      </c>
      <c r="BH484" s="9">
        <v>59.326521300156138</v>
      </c>
      <c r="BI484" s="9">
        <v>12.380463956545034</v>
      </c>
      <c r="BJ484" s="9">
        <f ca="1"/>
        <v>60.56680632774485</v>
      </c>
      <c r="BK484" s="9">
        <f ca="1"/>
        <v>59.512517580361788</v>
      </c>
      <c r="BL484" s="9">
        <v>54.074886926740874</v>
      </c>
      <c r="BM484" s="9">
        <f ca="1"/>
        <v>58.923590624793164</v>
      </c>
      <c r="BN484" s="9">
        <v>59.422371907973051</v>
      </c>
      <c r="BP484" s="9"/>
      <c r="BQ484" s="40"/>
      <c r="BR484" s="9"/>
      <c r="BS484" s="40"/>
      <c r="BU484" s="9"/>
      <c r="BV484" s="40"/>
      <c r="BW484" s="9"/>
      <c r="BX484" s="40"/>
      <c r="BZ484" s="9">
        <v>14.246153846153844</v>
      </c>
      <c r="CA484" s="9">
        <v>15.523076923076919</v>
      </c>
      <c r="CB484" s="40">
        <v>19265.614054709968</v>
      </c>
      <c r="CC484" s="9">
        <f ca="1"/>
        <v>3.488076923076922</v>
      </c>
      <c r="CD484" s="9">
        <f ca="1"/>
        <v>2.2750000000000004</v>
      </c>
      <c r="CE484" s="40">
        <f ca="1"/>
        <v>10687.456712157085</v>
      </c>
    </row>
    <row r="485" spans="1:83" x14ac:dyDescent="0.25">
      <c r="A485" s="6">
        <v>56.7</v>
      </c>
      <c r="B485" s="7" t="b">
        <v>1</v>
      </c>
      <c r="U485" s="9"/>
      <c r="V485" s="9"/>
      <c r="W485" s="10"/>
      <c r="X485" s="17"/>
      <c r="Y485" s="17"/>
      <c r="Z485" s="17"/>
      <c r="AA485" s="17"/>
      <c r="AB485" s="17"/>
      <c r="AC485" s="17"/>
      <c r="AD485" s="17"/>
      <c r="AE485" s="17"/>
      <c r="AG485" s="9"/>
      <c r="AH485" s="9"/>
      <c r="AI485" s="10"/>
      <c r="AJ485" s="17"/>
      <c r="AK485" s="17"/>
      <c r="AL485" s="17"/>
      <c r="AM485" s="17"/>
      <c r="AN485" s="17"/>
      <c r="AO485" s="17"/>
      <c r="AP485" s="17"/>
      <c r="AQ485" s="17"/>
      <c r="AS485" s="9"/>
      <c r="AT485" s="9"/>
      <c r="AU485" s="10"/>
      <c r="AV485" s="17"/>
      <c r="AW485" s="17"/>
      <c r="AX485" s="17"/>
      <c r="AY485" s="17"/>
      <c r="AZ485" s="17"/>
      <c r="BA485" s="17"/>
      <c r="BB485" s="17"/>
      <c r="BC485" s="17"/>
      <c r="BE485" s="17">
        <v>0.1641051912568306</v>
      </c>
      <c r="BF485" s="9">
        <v>58.3</v>
      </c>
      <c r="BG485" s="9">
        <v>59.913208910236982</v>
      </c>
      <c r="BH485" s="9">
        <v>59.338576755900462</v>
      </c>
      <c r="BI485" s="9">
        <v>12.408742115309989</v>
      </c>
      <c r="BJ485" s="9">
        <f ca="1"/>
        <v>60.582028727963689</v>
      </c>
      <c r="BK485" s="9">
        <f ca="1"/>
        <v>59.524927133532692</v>
      </c>
      <c r="BL485" s="9">
        <v>54.093467011957443</v>
      </c>
      <c r="BM485" s="9">
        <f ca="1"/>
        <v>58.938855932954809</v>
      </c>
      <c r="BN485" s="9">
        <v>59.437742851520795</v>
      </c>
      <c r="BP485" s="9"/>
      <c r="BQ485" s="40"/>
      <c r="BR485" s="9"/>
      <c r="BS485" s="40"/>
      <c r="BU485" s="9"/>
      <c r="BV485" s="40"/>
      <c r="BW485" s="9"/>
      <c r="BX485" s="40"/>
      <c r="BZ485" s="9">
        <v>14.246153846153844</v>
      </c>
      <c r="CA485" s="9">
        <v>16.799999999999997</v>
      </c>
      <c r="CB485" s="40">
        <v>21043.679940084592</v>
      </c>
      <c r="CC485" s="9">
        <f ca="1"/>
        <v>3.488076923076922</v>
      </c>
      <c r="CD485" s="9">
        <f ca="1"/>
        <v>2.3388461538461538</v>
      </c>
      <c r="CE485" s="40">
        <f ca="1"/>
        <v>10698.310406964389</v>
      </c>
    </row>
    <row r="486" spans="1:83" x14ac:dyDescent="0.25">
      <c r="A486" s="6">
        <v>56.4</v>
      </c>
      <c r="B486" s="7" t="b">
        <v>1</v>
      </c>
      <c r="U486" s="9"/>
      <c r="V486" s="9"/>
      <c r="W486" s="10"/>
      <c r="X486" s="17"/>
      <c r="Y486" s="17"/>
      <c r="Z486" s="17"/>
      <c r="AA486" s="17"/>
      <c r="AB486" s="17"/>
      <c r="AC486" s="17"/>
      <c r="AD486" s="17"/>
      <c r="AE486" s="17"/>
      <c r="AG486" s="9"/>
      <c r="AH486" s="9"/>
      <c r="AI486" s="10"/>
      <c r="AJ486" s="17"/>
      <c r="AK486" s="17"/>
      <c r="AL486" s="17"/>
      <c r="AM486" s="17"/>
      <c r="AN486" s="17"/>
      <c r="AO486" s="17"/>
      <c r="AP486" s="17"/>
      <c r="AQ486" s="17"/>
      <c r="AS486" s="9"/>
      <c r="AT486" s="9"/>
      <c r="AU486" s="10"/>
      <c r="AV486" s="17"/>
      <c r="AW486" s="17"/>
      <c r="AX486" s="17"/>
      <c r="AY486" s="17"/>
      <c r="AZ486" s="17"/>
      <c r="BA486" s="17"/>
      <c r="BB486" s="17"/>
      <c r="BC486" s="17"/>
      <c r="BE486" s="17">
        <v>0.16444672131147542</v>
      </c>
      <c r="BF486" s="9">
        <v>58.3</v>
      </c>
      <c r="BG486" s="9">
        <v>59.926349668345452</v>
      </c>
      <c r="BH486" s="9">
        <v>59.350618393157873</v>
      </c>
      <c r="BI486" s="9">
        <v>12.43703183033141</v>
      </c>
      <c r="BJ486" s="9">
        <f ca="1"/>
        <v>60.597226492241212</v>
      </c>
      <c r="BK486" s="9">
        <f ca="1"/>
        <v>59.537321689111053</v>
      </c>
      <c r="BL486" s="9">
        <v>54.112027773096756</v>
      </c>
      <c r="BM486" s="9">
        <f ca="1"/>
        <v>58.954102955532733</v>
      </c>
      <c r="BN486" s="9">
        <v>59.453095155058122</v>
      </c>
      <c r="BP486" s="9"/>
      <c r="BQ486" s="40"/>
      <c r="BR486" s="9"/>
      <c r="BS486" s="40"/>
      <c r="BU486" s="9"/>
      <c r="BV486" s="40"/>
      <c r="BW486" s="9"/>
      <c r="BX486" s="40"/>
      <c r="BZ486" s="9">
        <v>14.246153846153844</v>
      </c>
      <c r="CA486" s="9">
        <v>18.076923076923073</v>
      </c>
      <c r="CB486" s="40">
        <v>22958.523308923406</v>
      </c>
      <c r="CC486" s="9">
        <f ca="1"/>
        <v>3.488076923076922</v>
      </c>
      <c r="CD486" s="9">
        <f ca="1"/>
        <v>2.4026923076923077</v>
      </c>
      <c r="CE486" s="40">
        <f ca="1"/>
        <v>10713.275614061997</v>
      </c>
    </row>
    <row r="487" spans="1:83" x14ac:dyDescent="0.25">
      <c r="A487" s="6">
        <v>55.9</v>
      </c>
      <c r="B487" s="7" t="b">
        <v>1</v>
      </c>
      <c r="U487" s="9"/>
      <c r="V487" s="9"/>
      <c r="W487" s="10"/>
      <c r="X487" s="17"/>
      <c r="Y487" s="17"/>
      <c r="Z487" s="17"/>
      <c r="AA487" s="17"/>
      <c r="AB487" s="17"/>
      <c r="AC487" s="17"/>
      <c r="AD487" s="17"/>
      <c r="AE487" s="17"/>
      <c r="AG487" s="9"/>
      <c r="AH487" s="9"/>
      <c r="AI487" s="10"/>
      <c r="AJ487" s="17"/>
      <c r="AK487" s="17"/>
      <c r="AL487" s="17"/>
      <c r="AM487" s="17"/>
      <c r="AN487" s="17"/>
      <c r="AO487" s="17"/>
      <c r="AP487" s="17"/>
      <c r="AQ487" s="17"/>
      <c r="AS487" s="9"/>
      <c r="AT487" s="9"/>
      <c r="AU487" s="10"/>
      <c r="AV487" s="17"/>
      <c r="AW487" s="17"/>
      <c r="AX487" s="17"/>
      <c r="AY487" s="17"/>
      <c r="AZ487" s="17"/>
      <c r="BA487" s="17"/>
      <c r="BB487" s="17"/>
      <c r="BC487" s="17"/>
      <c r="BE487" s="17">
        <v>0.16478825136612021</v>
      </c>
      <c r="BF487" s="9">
        <v>58.3</v>
      </c>
      <c r="BG487" s="9">
        <v>59.939472747909988</v>
      </c>
      <c r="BH487" s="9">
        <v>59.362646269234553</v>
      </c>
      <c r="BI487" s="9">
        <v>12.465333111058385</v>
      </c>
      <c r="BJ487" s="9">
        <f ca="1"/>
        <v>60.612399720434958</v>
      </c>
      <c r="BK487" s="9">
        <f ca="1"/>
        <v>59.549701308794418</v>
      </c>
      <c r="BL487" s="9">
        <v>54.130569270327243</v>
      </c>
      <c r="BM487" s="9">
        <f ca="1"/>
        <v>58.96933176008308</v>
      </c>
      <c r="BN487" s="9">
        <v>59.468428887420124</v>
      </c>
      <c r="BP487" s="9"/>
      <c r="BQ487" s="40"/>
      <c r="BR487" s="9"/>
      <c r="BS487" s="40"/>
      <c r="BU487" s="9"/>
      <c r="BV487" s="40"/>
      <c r="BW487" s="9"/>
      <c r="BX487" s="40"/>
      <c r="BZ487" s="9">
        <v>14.246153846153844</v>
      </c>
      <c r="CA487" s="9">
        <v>19.353846153846153</v>
      </c>
      <c r="CB487" s="40">
        <v>24995.098892342456</v>
      </c>
      <c r="CC487" s="9">
        <f ca="1"/>
        <v>3.488076923076922</v>
      </c>
      <c r="CD487" s="9">
        <f ca="1"/>
        <v>2.4665384615384616</v>
      </c>
      <c r="CE487" s="40">
        <f ca="1"/>
        <v>10732.174276244888</v>
      </c>
    </row>
    <row r="488" spans="1:83" x14ac:dyDescent="0.25">
      <c r="A488" s="6">
        <v>55.6</v>
      </c>
      <c r="B488" s="7" t="b">
        <v>1</v>
      </c>
      <c r="U488" s="9"/>
      <c r="V488" s="9"/>
      <c r="W488" s="10"/>
      <c r="X488" s="17"/>
      <c r="Y488" s="17"/>
      <c r="Z488" s="17"/>
      <c r="AA488" s="17"/>
      <c r="AB488" s="17"/>
      <c r="AC488" s="17"/>
      <c r="AD488" s="17"/>
      <c r="AE488" s="17"/>
      <c r="AG488" s="9"/>
      <c r="AH488" s="9"/>
      <c r="AI488" s="10"/>
      <c r="AJ488" s="17"/>
      <c r="AK488" s="17"/>
      <c r="AL488" s="17"/>
      <c r="AM488" s="17"/>
      <c r="AN488" s="17"/>
      <c r="AO488" s="17"/>
      <c r="AP488" s="17"/>
      <c r="AQ488" s="17"/>
      <c r="AS488" s="9"/>
      <c r="AT488" s="9"/>
      <c r="AU488" s="10"/>
      <c r="AV488" s="17"/>
      <c r="AW488" s="17"/>
      <c r="AX488" s="17"/>
      <c r="AY488" s="17"/>
      <c r="AZ488" s="17"/>
      <c r="BA488" s="17"/>
      <c r="BB488" s="17"/>
      <c r="BC488" s="17"/>
      <c r="BE488" s="17">
        <v>0.16512978142076504</v>
      </c>
      <c r="BF488" s="9">
        <v>58.4</v>
      </c>
      <c r="BG488" s="9">
        <v>59.952578221282579</v>
      </c>
      <c r="BH488" s="9">
        <v>59.374660441108318</v>
      </c>
      <c r="BI488" s="9">
        <v>12.493645966951636</v>
      </c>
      <c r="BJ488" s="9">
        <f ca="1"/>
        <v>60.627548511807319</v>
      </c>
      <c r="BK488" s="9">
        <f ca="1"/>
        <v>59.562066053924248</v>
      </c>
      <c r="BL488" s="9">
        <v>54.149091563505785</v>
      </c>
      <c r="BM488" s="9">
        <f ca="1"/>
        <v>58.984542413786343</v>
      </c>
      <c r="BN488" s="9">
        <v>59.483744117058492</v>
      </c>
      <c r="BP488" s="9"/>
      <c r="BQ488" s="40"/>
      <c r="BR488" s="9"/>
      <c r="BS488" s="40"/>
      <c r="BU488" s="9"/>
      <c r="BV488" s="40"/>
      <c r="BW488" s="9"/>
      <c r="BX488" s="40"/>
      <c r="BZ488" s="9">
        <v>14.246153846153844</v>
      </c>
      <c r="CA488" s="9">
        <v>20.630769230769229</v>
      </c>
      <c r="CB488" s="40">
        <v>27140.769904455825</v>
      </c>
      <c r="CC488" s="9">
        <f ca="1"/>
        <v>3.488076923076922</v>
      </c>
      <c r="CD488" s="9">
        <f ca="1"/>
        <v>2.5303846153846159</v>
      </c>
      <c r="CE488" s="40">
        <f ca="1"/>
        <v>10754.84027234395</v>
      </c>
    </row>
    <row r="489" spans="1:83" x14ac:dyDescent="0.25">
      <c r="A489" s="6">
        <v>55.3</v>
      </c>
      <c r="B489" s="7" t="b">
        <v>1</v>
      </c>
      <c r="U489" s="9"/>
      <c r="V489" s="9"/>
      <c r="W489" s="10"/>
      <c r="X489" s="17"/>
      <c r="Y489" s="17"/>
      <c r="Z489" s="17"/>
      <c r="AA489" s="17"/>
      <c r="AB489" s="17"/>
      <c r="AC489" s="17"/>
      <c r="AD489" s="17"/>
      <c r="AE489" s="17"/>
      <c r="AG489" s="9"/>
      <c r="AH489" s="9"/>
      <c r="AI489" s="10"/>
      <c r="AJ489" s="17"/>
      <c r="AK489" s="17"/>
      <c r="AL489" s="17"/>
      <c r="AM489" s="17"/>
      <c r="AN489" s="17"/>
      <c r="AO489" s="17"/>
      <c r="AP489" s="17"/>
      <c r="AQ489" s="17"/>
      <c r="AS489" s="9"/>
      <c r="AT489" s="9"/>
      <c r="AU489" s="10"/>
      <c r="AV489" s="17"/>
      <c r="AW489" s="17"/>
      <c r="AX489" s="17"/>
      <c r="AY489" s="17"/>
      <c r="AZ489" s="17"/>
      <c r="BA489" s="17"/>
      <c r="BB489" s="17"/>
      <c r="BC489" s="17"/>
      <c r="BE489" s="17">
        <v>0.16547131147540983</v>
      </c>
      <c r="BF489" s="9">
        <v>58.4</v>
      </c>
      <c r="BG489" s="9">
        <v>59.965666160391251</v>
      </c>
      <c r="BH489" s="9">
        <v>59.386660965431012</v>
      </c>
      <c r="BI489" s="9">
        <v>12.521970407483455</v>
      </c>
      <c r="BJ489" s="9">
        <f ca="1"/>
        <v>60.642672965030272</v>
      </c>
      <c r="BK489" s="9">
        <f ca="1"/>
        <v>59.57441598548867</v>
      </c>
      <c r="BL489" s="9">
        <v>54.167594712179906</v>
      </c>
      <c r="BM489" s="9">
        <f ca="1"/>
        <v>58.999734983450182</v>
      </c>
      <c r="BN489" s="9">
        <v>59.499040912044393</v>
      </c>
      <c r="BP489" s="9"/>
      <c r="BQ489" s="40"/>
      <c r="BR489" s="9"/>
      <c r="BS489" s="40"/>
      <c r="BU489" s="9"/>
      <c r="BV489" s="40"/>
      <c r="BW489" s="9"/>
      <c r="BX489" s="40"/>
      <c r="BZ489" s="9">
        <v>14.246153846153844</v>
      </c>
      <c r="CA489" s="9">
        <v>21.907692307692304</v>
      </c>
      <c r="CB489" s="40">
        <v>29384.81041657841</v>
      </c>
      <c r="CC489" s="9">
        <f ca="1"/>
        <v>3.488076923076922</v>
      </c>
      <c r="CD489" s="9">
        <f ca="1"/>
        <v>2.5942307692307693</v>
      </c>
      <c r="CE489" s="40">
        <f ca="1"/>
        <v>10781.118332602127</v>
      </c>
    </row>
    <row r="490" spans="1:83" x14ac:dyDescent="0.25">
      <c r="A490" s="6">
        <v>54.8</v>
      </c>
      <c r="B490" s="7" t="b">
        <v>1</v>
      </c>
      <c r="U490" s="9"/>
      <c r="V490" s="9"/>
      <c r="W490" s="10"/>
      <c r="X490" s="17"/>
      <c r="Y490" s="17"/>
      <c r="Z490" s="17"/>
      <c r="AA490" s="17"/>
      <c r="AB490" s="17"/>
      <c r="AC490" s="17"/>
      <c r="AD490" s="17"/>
      <c r="AE490" s="17"/>
      <c r="AG490" s="9"/>
      <c r="AH490" s="9"/>
      <c r="AI490" s="10"/>
      <c r="AJ490" s="17"/>
      <c r="AK490" s="17"/>
      <c r="AL490" s="17"/>
      <c r="AM490" s="17"/>
      <c r="AN490" s="17"/>
      <c r="AO490" s="17"/>
      <c r="AP490" s="17"/>
      <c r="AQ490" s="17"/>
      <c r="AS490" s="9"/>
      <c r="AT490" s="9"/>
      <c r="AU490" s="10"/>
      <c r="AV490" s="17"/>
      <c r="AW490" s="17"/>
      <c r="AX490" s="17"/>
      <c r="AY490" s="17"/>
      <c r="AZ490" s="17"/>
      <c r="BA490" s="17"/>
      <c r="BB490" s="17"/>
      <c r="BC490" s="17"/>
      <c r="BE490" s="17">
        <v>0.16581284153005466</v>
      </c>
      <c r="BF490" s="9">
        <v>58.4</v>
      </c>
      <c r="BG490" s="9">
        <v>59.978736636743328</v>
      </c>
      <c r="BH490" s="9">
        <v>59.39864789853133</v>
      </c>
      <c r="BI490" s="9">
        <v>12.550306442137794</v>
      </c>
      <c r="BJ490" s="9">
        <f ca="1"/>
        <v>60.65777317819019</v>
      </c>
      <c r="BK490" s="9">
        <f ca="1"/>
        <v>59.586751164125324</v>
      </c>
      <c r="BL490" s="9">
        <v>54.186078775590033</v>
      </c>
      <c r="BM490" s="9">
        <f ca="1"/>
        <v>59.014909535512245</v>
      </c>
      <c r="BN490" s="9">
        <v>59.514319340071467</v>
      </c>
      <c r="BP490" s="9"/>
      <c r="BQ490" s="40"/>
      <c r="BR490" s="9"/>
      <c r="BS490" s="40"/>
      <c r="BU490" s="9"/>
      <c r="BV490" s="40"/>
      <c r="BW490" s="9"/>
      <c r="BX490" s="40"/>
      <c r="BZ490" s="9">
        <v>14.246153846153844</v>
      </c>
      <c r="CA490" s="9">
        <v>23.184615384615384</v>
      </c>
      <c r="CB490" s="40">
        <v>31718.031914783016</v>
      </c>
      <c r="CC490" s="9">
        <f ca="1"/>
        <v>3.488076923076922</v>
      </c>
      <c r="CD490" s="9">
        <f ca="1"/>
        <v>2.6580769230769237</v>
      </c>
      <c r="CE490" s="40">
        <f ca="1"/>
        <v>10810.863077810154</v>
      </c>
    </row>
    <row r="491" spans="1:83" x14ac:dyDescent="0.25">
      <c r="A491" s="6">
        <v>54.2</v>
      </c>
      <c r="B491" s="7" t="b">
        <v>1</v>
      </c>
      <c r="U491" s="9"/>
      <c r="V491" s="9"/>
      <c r="W491" s="10"/>
      <c r="X491" s="17"/>
      <c r="Y491" s="17"/>
      <c r="Z491" s="17"/>
      <c r="AA491" s="17"/>
      <c r="AB491" s="17"/>
      <c r="AC491" s="17"/>
      <c r="AD491" s="17"/>
      <c r="AE491" s="17"/>
      <c r="AG491" s="9"/>
      <c r="AH491" s="9"/>
      <c r="AI491" s="10"/>
      <c r="AJ491" s="17"/>
      <c r="AK491" s="17"/>
      <c r="AL491" s="17"/>
      <c r="AM491" s="17"/>
      <c r="AN491" s="17"/>
      <c r="AO491" s="17"/>
      <c r="AP491" s="17"/>
      <c r="AQ491" s="17"/>
      <c r="AS491" s="9"/>
      <c r="AT491" s="9"/>
      <c r="AU491" s="10"/>
      <c r="AV491" s="17"/>
      <c r="AW491" s="17"/>
      <c r="AX491" s="17"/>
      <c r="AY491" s="17"/>
      <c r="AZ491" s="17"/>
      <c r="BA491" s="17"/>
      <c r="BB491" s="17"/>
      <c r="BC491" s="17"/>
      <c r="BE491" s="17">
        <v>0.16615437158469945</v>
      </c>
      <c r="BF491" s="9">
        <v>58.4</v>
      </c>
      <c r="BG491" s="9">
        <v>59.991789721428745</v>
      </c>
      <c r="BH491" s="9">
        <v>59.410621296417013</v>
      </c>
      <c r="BI491" s="9">
        <v>12.57865408041026</v>
      </c>
      <c r="BJ491" s="9">
        <f ca="1"/>
        <v>60.672849248792467</v>
      </c>
      <c r="BK491" s="9">
        <f ca="1"/>
        <v>59.599071650124124</v>
      </c>
      <c r="BL491" s="9">
        <v>54.204543812671687</v>
      </c>
      <c r="BM491" s="9">
        <f ca="1"/>
        <v>59.030066136043089</v>
      </c>
      <c r="BN491" s="9">
        <v>59.529579468458628</v>
      </c>
      <c r="BP491" s="9"/>
      <c r="BQ491" s="40"/>
      <c r="BR491" s="9"/>
      <c r="BS491" s="40"/>
      <c r="BU491" s="9"/>
      <c r="BV491" s="40"/>
      <c r="BW491" s="9"/>
      <c r="BX491" s="40"/>
      <c r="BZ491" s="9">
        <v>14.246153846153844</v>
      </c>
      <c r="CA491" s="9">
        <v>24.46153846153846</v>
      </c>
      <c r="CB491" s="40">
        <v>34132.498153344219</v>
      </c>
      <c r="CC491" s="9">
        <f ca="1"/>
        <v>3.488076923076922</v>
      </c>
      <c r="CD491" s="9">
        <f ca="1"/>
        <v>2.7219230769230771</v>
      </c>
      <c r="CE491" s="40">
        <f ca="1"/>
        <v>10843.938165326021</v>
      </c>
    </row>
    <row r="492" spans="1:83" x14ac:dyDescent="0.25">
      <c r="A492" s="6">
        <v>53.6</v>
      </c>
      <c r="B492" s="7" t="b">
        <v>1</v>
      </c>
      <c r="U492" s="9"/>
      <c r="V492" s="9"/>
      <c r="W492" s="10"/>
      <c r="X492" s="17"/>
      <c r="Y492" s="17"/>
      <c r="Z492" s="17"/>
      <c r="AA492" s="17"/>
      <c r="AB492" s="17"/>
      <c r="AC492" s="17"/>
      <c r="AD492" s="17"/>
      <c r="AE492" s="17"/>
      <c r="AG492" s="9"/>
      <c r="AH492" s="9"/>
      <c r="AI492" s="10"/>
      <c r="AJ492" s="17"/>
      <c r="AK492" s="17"/>
      <c r="AL492" s="17"/>
      <c r="AM492" s="17"/>
      <c r="AN492" s="17"/>
      <c r="AO492" s="17"/>
      <c r="AP492" s="17"/>
      <c r="AQ492" s="17"/>
      <c r="AS492" s="9"/>
      <c r="AT492" s="9"/>
      <c r="AU492" s="10"/>
      <c r="AV492" s="17"/>
      <c r="AW492" s="17"/>
      <c r="AX492" s="17"/>
      <c r="AY492" s="17"/>
      <c r="AZ492" s="17"/>
      <c r="BA492" s="17"/>
      <c r="BB492" s="17"/>
      <c r="BC492" s="17"/>
      <c r="BE492" s="17">
        <v>0.16649590163934427</v>
      </c>
      <c r="BF492" s="9">
        <v>58.4</v>
      </c>
      <c r="BG492" s="9">
        <v>60.00482548512349</v>
      </c>
      <c r="BH492" s="9">
        <v>59.422581214777757</v>
      </c>
      <c r="BI492" s="9">
        <v>12.607013331808107</v>
      </c>
      <c r="BJ492" s="9">
        <f ca="1"/>
        <v>60.687901273766244</v>
      </c>
      <c r="BK492" s="9">
        <f ca="1"/>
        <v>59.611377503430035</v>
      </c>
      <c r="BL492" s="9">
        <v>54.222989882057703</v>
      </c>
      <c r="BM492" s="9">
        <f ca="1"/>
        <v>59.045204850748938</v>
      </c>
      <c r="BN492" s="9">
        <v>59.544821364152995</v>
      </c>
      <c r="BP492" s="9"/>
      <c r="BQ492" s="40"/>
      <c r="BR492" s="9"/>
      <c r="BS492" s="40"/>
      <c r="BU492" s="9"/>
      <c r="BV492" s="40"/>
      <c r="BW492" s="9"/>
      <c r="BX492" s="40"/>
      <c r="BZ492" s="9">
        <v>14.246153846153844</v>
      </c>
      <c r="CA492" s="9">
        <v>25.738461538461539</v>
      </c>
      <c r="CB492" s="40">
        <v>36621.304083981428</v>
      </c>
      <c r="CC492" s="9">
        <f ca="1"/>
        <v>3.488076923076922</v>
      </c>
      <c r="CD492" s="9">
        <f ca="1"/>
        <v>2.785769230769231</v>
      </c>
      <c r="CE492" s="40">
        <f ca="1"/>
        <v>10880.215527760101</v>
      </c>
    </row>
    <row r="493" spans="1:83" x14ac:dyDescent="0.25">
      <c r="A493" s="6">
        <v>53.3</v>
      </c>
      <c r="B493" s="7" t="b">
        <v>1</v>
      </c>
      <c r="U493" s="9"/>
      <c r="V493" s="9"/>
      <c r="W493" s="10"/>
      <c r="X493" s="17"/>
      <c r="Y493" s="17"/>
      <c r="Z493" s="17"/>
      <c r="AA493" s="17"/>
      <c r="AB493" s="17"/>
      <c r="AC493" s="17"/>
      <c r="AD493" s="17"/>
      <c r="AE493" s="17"/>
      <c r="AG493" s="9"/>
      <c r="AH493" s="9"/>
      <c r="AI493" s="10"/>
      <c r="AJ493" s="17"/>
      <c r="AK493" s="17"/>
      <c r="AL493" s="17"/>
      <c r="AM493" s="17"/>
      <c r="AN493" s="17"/>
      <c r="AO493" s="17"/>
      <c r="AP493" s="17"/>
      <c r="AQ493" s="17"/>
      <c r="AS493" s="9"/>
      <c r="AT493" s="9"/>
      <c r="AU493" s="10"/>
      <c r="AV493" s="17"/>
      <c r="AW493" s="17"/>
      <c r="AX493" s="17"/>
      <c r="AY493" s="17"/>
      <c r="AZ493" s="17"/>
      <c r="BA493" s="17"/>
      <c r="BB493" s="17"/>
      <c r="BC493" s="17"/>
      <c r="BE493" s="17">
        <v>0.16683743169398907</v>
      </c>
      <c r="BF493" s="9">
        <v>58.4</v>
      </c>
      <c r="BG493" s="9">
        <v>60.017843998092857</v>
      </c>
      <c r="BH493" s="9">
        <v>59.434527708987488</v>
      </c>
      <c r="BI493" s="9">
        <v>12.635384205850301</v>
      </c>
      <c r="BJ493" s="9">
        <f ca="1"/>
        <v>60.702929349468974</v>
      </c>
      <c r="BK493" s="9">
        <f ca="1"/>
        <v>59.623668783645755</v>
      </c>
      <c r="BL493" s="9">
        <v>54.241417042080393</v>
      </c>
      <c r="BM493" s="9">
        <f ca="1"/>
        <v>59.060325744974421</v>
      </c>
      <c r="BN493" s="9">
        <v>59.560045093732697</v>
      </c>
      <c r="BP493" s="9"/>
      <c r="BQ493" s="40"/>
      <c r="BR493" s="9"/>
      <c r="BS493" s="40"/>
      <c r="BU493" s="9"/>
      <c r="BV493" s="40"/>
      <c r="BW493" s="9"/>
      <c r="BX493" s="40"/>
      <c r="BZ493" s="9">
        <v>14.246153846153844</v>
      </c>
      <c r="CA493" s="9">
        <v>27.015384615384612</v>
      </c>
      <c r="CB493" s="40">
        <v>39178.402129362999</v>
      </c>
      <c r="CC493" s="9">
        <f ca="1"/>
        <v>3.488076923076922</v>
      </c>
      <c r="CD493" s="9">
        <f ca="1"/>
        <v>2.8496153846153849</v>
      </c>
      <c r="CE493" s="40">
        <f ca="1"/>
        <v>10919.574692294418</v>
      </c>
    </row>
    <row r="494" spans="1:83" x14ac:dyDescent="0.25">
      <c r="A494" s="6">
        <v>52.8</v>
      </c>
      <c r="B494" s="7" t="b">
        <v>1</v>
      </c>
      <c r="U494" s="9"/>
      <c r="V494" s="9"/>
      <c r="W494" s="10"/>
      <c r="X494" s="17"/>
      <c r="Y494" s="17"/>
      <c r="Z494" s="17"/>
      <c r="AA494" s="17"/>
      <c r="AB494" s="17"/>
      <c r="AC494" s="17"/>
      <c r="AD494" s="17"/>
      <c r="AE494" s="17"/>
      <c r="AG494" s="9"/>
      <c r="AH494" s="9"/>
      <c r="AI494" s="10"/>
      <c r="AJ494" s="17"/>
      <c r="AK494" s="17"/>
      <c r="AL494" s="17"/>
      <c r="AM494" s="17"/>
      <c r="AN494" s="17"/>
      <c r="AO494" s="17"/>
      <c r="AP494" s="17"/>
      <c r="AQ494" s="17"/>
      <c r="AS494" s="9"/>
      <c r="AT494" s="9"/>
      <c r="AU494" s="10"/>
      <c r="AV494" s="17"/>
      <c r="AW494" s="17"/>
      <c r="AX494" s="17"/>
      <c r="AY494" s="17"/>
      <c r="AZ494" s="17"/>
      <c r="BA494" s="17"/>
      <c r="BB494" s="17"/>
      <c r="BC494" s="17"/>
      <c r="BE494" s="17">
        <v>0.16717896174863389</v>
      </c>
      <c r="BF494" s="9">
        <v>58.5</v>
      </c>
      <c r="BG494" s="9">
        <v>60.030845330194737</v>
      </c>
      <c r="BH494" s="9">
        <v>59.446460834107064</v>
      </c>
      <c r="BI494" s="9">
        <v>12.66376671206749</v>
      </c>
      <c r="BJ494" s="9">
        <f ca="1"/>
        <v>60.717933571690928</v>
      </c>
      <c r="BK494" s="9">
        <f ca="1"/>
        <v>59.635945550034428</v>
      </c>
      <c r="BL494" s="9">
        <v>54.259825350773674</v>
      </c>
      <c r="BM494" s="9">
        <f ca="1"/>
        <v>59.075428883705356</v>
      </c>
      <c r="BN494" s="9">
        <v>59.57525072340966</v>
      </c>
      <c r="BP494" s="9"/>
      <c r="BQ494" s="40"/>
      <c r="BR494" s="9"/>
      <c r="BS494" s="40"/>
      <c r="BU494" s="9"/>
      <c r="BV494" s="40"/>
      <c r="BW494" s="9"/>
      <c r="BX494" s="40"/>
      <c r="BZ494" s="9">
        <v>14.246153846153844</v>
      </c>
      <c r="CA494" s="9">
        <v>28.292307692307688</v>
      </c>
      <c r="CB494" s="40">
        <v>41798.464002175228</v>
      </c>
      <c r="CC494" s="9">
        <f ca="1"/>
        <v>3.488076923076922</v>
      </c>
      <c r="CD494" s="9">
        <f ca="1"/>
        <v>2.9134615384615383</v>
      </c>
      <c r="CE494" s="40">
        <f ca="1"/>
        <v>10961.902170411213</v>
      </c>
    </row>
    <row r="495" spans="1:83" x14ac:dyDescent="0.25">
      <c r="A495" s="6">
        <v>52.1</v>
      </c>
      <c r="B495" s="7" t="b">
        <v>1</v>
      </c>
      <c r="U495" s="9"/>
      <c r="V495" s="9"/>
      <c r="W495" s="10"/>
      <c r="X495" s="17"/>
      <c r="Y495" s="17"/>
      <c r="Z495" s="17"/>
      <c r="AA495" s="17"/>
      <c r="AB495" s="17"/>
      <c r="AC495" s="17"/>
      <c r="AD495" s="17"/>
      <c r="AE495" s="17"/>
      <c r="AG495" s="9"/>
      <c r="AH495" s="9"/>
      <c r="AI495" s="10"/>
      <c r="AJ495" s="17"/>
      <c r="AK495" s="17"/>
      <c r="AL495" s="17"/>
      <c r="AM495" s="17"/>
      <c r="AN495" s="17"/>
      <c r="AO495" s="17"/>
      <c r="AP495" s="17"/>
      <c r="AQ495" s="17"/>
      <c r="AS495" s="9"/>
      <c r="AT495" s="9"/>
      <c r="AU495" s="10"/>
      <c r="AV495" s="17"/>
      <c r="AW495" s="17"/>
      <c r="AX495" s="17"/>
      <c r="AY495" s="17"/>
      <c r="AZ495" s="17"/>
      <c r="BA495" s="17"/>
      <c r="BB495" s="17"/>
      <c r="BC495" s="17"/>
      <c r="BE495" s="17">
        <v>0.16752049180327869</v>
      </c>
      <c r="BF495" s="9">
        <v>58.5</v>
      </c>
      <c r="BG495" s="9">
        <v>60.043829550882698</v>
      </c>
      <c r="BH495" s="9">
        <v>59.458380644886304</v>
      </c>
      <c r="BI495" s="9">
        <v>12.692160860002076</v>
      </c>
      <c r="BJ495" s="9">
        <f ca="1"/>
        <v>60.732914035659817</v>
      </c>
      <c r="BK495" s="9">
        <f ca="1"/>
        <v>59.648207861522344</v>
      </c>
      <c r="BL495" s="9">
        <v>54.278214865875235</v>
      </c>
      <c r="BM495" s="9">
        <f ca="1"/>
        <v>59.09051433157147</v>
      </c>
      <c r="BN495" s="9">
        <v>59.590438319032422</v>
      </c>
      <c r="BP495" s="9"/>
      <c r="BQ495" s="40"/>
      <c r="BR495" s="9"/>
      <c r="BS495" s="40"/>
      <c r="BU495" s="9"/>
      <c r="BV495" s="40"/>
      <c r="BW495" s="9"/>
      <c r="BX495" s="40"/>
      <c r="BZ495" s="9">
        <v>14.246153846153844</v>
      </c>
      <c r="CA495" s="9">
        <v>29.569230769230764</v>
      </c>
      <c r="CB495" s="40">
        <v>44476.769595881182</v>
      </c>
      <c r="CC495" s="9">
        <f ca="1"/>
        <v>3.488076923076922</v>
      </c>
      <c r="CD495" s="9">
        <f ca="1"/>
        <v>2.9773076923076927</v>
      </c>
      <c r="CE495" s="40">
        <f ca="1"/>
        <v>11007.09090930684</v>
      </c>
    </row>
    <row r="496" spans="1:83" x14ac:dyDescent="0.25">
      <c r="A496" s="6">
        <v>51.8</v>
      </c>
      <c r="B496" s="7" t="b">
        <v>1</v>
      </c>
      <c r="U496" s="9"/>
      <c r="V496" s="9"/>
      <c r="W496" s="10"/>
      <c r="X496" s="17"/>
      <c r="Y496" s="17"/>
      <c r="Z496" s="17"/>
      <c r="AA496" s="17"/>
      <c r="AB496" s="17"/>
      <c r="AC496" s="17"/>
      <c r="AD496" s="17"/>
      <c r="AE496" s="17"/>
      <c r="AG496" s="9"/>
      <c r="AH496" s="9"/>
      <c r="AI496" s="10"/>
      <c r="AJ496" s="17"/>
      <c r="AK496" s="17"/>
      <c r="AL496" s="17"/>
      <c r="AM496" s="17"/>
      <c r="AN496" s="17"/>
      <c r="AO496" s="17"/>
      <c r="AP496" s="17"/>
      <c r="AQ496" s="17"/>
      <c r="AS496" s="9"/>
      <c r="AT496" s="9"/>
      <c r="AU496" s="10"/>
      <c r="AV496" s="17"/>
      <c r="AW496" s="17"/>
      <c r="AX496" s="17"/>
      <c r="AY496" s="17"/>
      <c r="AZ496" s="17"/>
      <c r="BA496" s="17"/>
      <c r="BB496" s="17"/>
      <c r="BC496" s="17"/>
      <c r="BE496" s="17">
        <v>0.16786202185792351</v>
      </c>
      <c r="BF496" s="9">
        <v>58.5</v>
      </c>
      <c r="BG496" s="9">
        <v>60.056796729209431</v>
      </c>
      <c r="BH496" s="9">
        <v>59.470287195766971</v>
      </c>
      <c r="BI496" s="9">
        <v>12.720566659208208</v>
      </c>
      <c r="BJ496" s="9">
        <f ca="1"/>
        <v>60.747870836045188</v>
      </c>
      <c r="BK496" s="9">
        <f ca="1"/>
        <v>59.660455776701554</v>
      </c>
      <c r="BL496" s="9">
        <v>54.296585644828625</v>
      </c>
      <c r="BM496" s="9">
        <f ca="1"/>
        <v>59.105582152849095</v>
      </c>
      <c r="BN496" s="9">
        <v>59.605607946088867</v>
      </c>
      <c r="BP496" s="9"/>
      <c r="BQ496" s="40"/>
      <c r="BR496" s="9"/>
      <c r="BS496" s="40"/>
      <c r="BU496" s="9"/>
      <c r="BV496" s="40"/>
      <c r="BW496" s="9"/>
      <c r="BX496" s="40"/>
      <c r="BZ496" s="9">
        <v>14.246153846153844</v>
      </c>
      <c r="CA496" s="9">
        <v>30.84615384615384</v>
      </c>
      <c r="CB496" s="40">
        <v>47209.116760609788</v>
      </c>
      <c r="CC496" s="9">
        <f ca="1"/>
        <v>3.488076923076922</v>
      </c>
      <c r="CD496" s="9">
        <f ca="1"/>
        <v>3.0411538461538461</v>
      </c>
      <c r="CE496" s="40">
        <f ca="1"/>
        <v>11055.039797518619</v>
      </c>
    </row>
    <row r="497" spans="1:83" x14ac:dyDescent="0.25">
      <c r="A497" s="6">
        <v>51.6</v>
      </c>
      <c r="B497" s="7" t="b">
        <v>1</v>
      </c>
      <c r="U497" s="9"/>
      <c r="V497" s="9"/>
      <c r="W497" s="10"/>
      <c r="X497" s="17"/>
      <c r="Y497" s="17"/>
      <c r="Z497" s="17"/>
      <c r="AA497" s="17"/>
      <c r="AB497" s="17"/>
      <c r="AC497" s="17"/>
      <c r="AD497" s="17"/>
      <c r="AE497" s="17"/>
      <c r="AG497" s="9"/>
      <c r="AH497" s="9"/>
      <c r="AI497" s="10"/>
      <c r="AJ497" s="17"/>
      <c r="AK497" s="17"/>
      <c r="AL497" s="17"/>
      <c r="AM497" s="17"/>
      <c r="AN497" s="17"/>
      <c r="AO497" s="17"/>
      <c r="AP497" s="17"/>
      <c r="AQ497" s="17"/>
      <c r="AS497" s="9"/>
      <c r="AT497" s="9"/>
      <c r="AU497" s="10"/>
      <c r="AV497" s="17"/>
      <c r="AW497" s="17"/>
      <c r="AX497" s="17"/>
      <c r="AY497" s="17"/>
      <c r="AZ497" s="17"/>
      <c r="BA497" s="17"/>
      <c r="BB497" s="17"/>
      <c r="BC497" s="17"/>
      <c r="BE497" s="17">
        <v>0.16820355191256831</v>
      </c>
      <c r="BF497" s="9">
        <v>58.5</v>
      </c>
      <c r="BG497" s="9">
        <v>60.069746933829698</v>
      </c>
      <c r="BH497" s="9">
        <v>59.48218054088472</v>
      </c>
      <c r="BI497" s="9">
        <v>12.748984119251769</v>
      </c>
      <c r="BJ497" s="9">
        <f ca="1"/>
        <v>60.762804066962815</v>
      </c>
      <c r="BK497" s="9">
        <f ca="1"/>
        <v>59.672689353832467</v>
      </c>
      <c r="BL497" s="9">
        <v>54.314937744785368</v>
      </c>
      <c r="BM497" s="9">
        <f ca="1"/>
        <v>59.120632411463809</v>
      </c>
      <c r="BN497" s="9">
        <v>59.620759669708946</v>
      </c>
      <c r="BP497" s="9"/>
      <c r="BQ497" s="40"/>
      <c r="BR497" s="9"/>
      <c r="BS497" s="40"/>
      <c r="BU497" s="9"/>
      <c r="BV497" s="40"/>
      <c r="BW497" s="9"/>
      <c r="BX497" s="40"/>
      <c r="BZ497" s="9">
        <v>14.246153846153844</v>
      </c>
      <c r="CA497" s="9">
        <v>32.123076923076923</v>
      </c>
      <c r="CB497" s="40">
        <v>49991.747380284563</v>
      </c>
      <c r="CC497" s="9">
        <f ca="1"/>
        <v>3.488076923076922</v>
      </c>
      <c r="CD497" s="9">
        <f ca="1"/>
        <v>3.1050000000000004</v>
      </c>
      <c r="CE497" s="40">
        <f ca="1"/>
        <v>11105.653218341553</v>
      </c>
    </row>
    <row r="498" spans="1:83" x14ac:dyDescent="0.25">
      <c r="A498" s="6">
        <v>51.5</v>
      </c>
      <c r="B498" s="7" t="b">
        <v>1</v>
      </c>
      <c r="U498" s="9"/>
      <c r="V498" s="9"/>
      <c r="W498" s="10"/>
      <c r="X498" s="17"/>
      <c r="Y498" s="17"/>
      <c r="Z498" s="17"/>
      <c r="AA498" s="17"/>
      <c r="AB498" s="17"/>
      <c r="AC498" s="17"/>
      <c r="AD498" s="17"/>
      <c r="AE498" s="17"/>
      <c r="AG498" s="9"/>
      <c r="AH498" s="9"/>
      <c r="AI498" s="10"/>
      <c r="AJ498" s="17"/>
      <c r="AK498" s="17"/>
      <c r="AL498" s="17"/>
      <c r="AM498" s="17"/>
      <c r="AN498" s="17"/>
      <c r="AO498" s="17"/>
      <c r="AP498" s="17"/>
      <c r="AQ498" s="17"/>
      <c r="AS498" s="9"/>
      <c r="AT498" s="9"/>
      <c r="AU498" s="10"/>
      <c r="AV498" s="17"/>
      <c r="AW498" s="17"/>
      <c r="AX498" s="17"/>
      <c r="AY498" s="17"/>
      <c r="AZ498" s="17"/>
      <c r="BA498" s="17"/>
      <c r="BB498" s="17"/>
      <c r="BC498" s="17"/>
      <c r="BE498" s="17">
        <v>0.16854508196721313</v>
      </c>
      <c r="BF498" s="9">
        <v>58.6</v>
      </c>
      <c r="BG498" s="9">
        <v>60.082680233003657</v>
      </c>
      <c r="BH498" s="9">
        <v>59.494060734071823</v>
      </c>
      <c r="BI498" s="9">
        <v>12.77741324971047</v>
      </c>
      <c r="BJ498" s="9">
        <f ca="1"/>
        <v>60.777713821979169</v>
      </c>
      <c r="BK498" s="9">
        <f ca="1"/>
        <v>59.684908650846509</v>
      </c>
      <c r="BL498" s="9">
        <v>54.333271222607024</v>
      </c>
      <c r="BM498" s="9">
        <f ca="1"/>
        <v>59.135665170993107</v>
      </c>
      <c r="BN498" s="9">
        <v>59.635893554667348</v>
      </c>
      <c r="BP498" s="9"/>
      <c r="BQ498" s="40"/>
      <c r="BR498" s="9"/>
      <c r="BS498" s="40"/>
      <c r="BU498" s="9"/>
      <c r="BV498" s="40"/>
      <c r="BW498" s="9"/>
      <c r="BX498" s="40"/>
      <c r="BZ498" s="9">
        <v>14.246153846153844</v>
      </c>
      <c r="CA498" s="9">
        <v>33.4</v>
      </c>
      <c r="CB498" s="40">
        <v>52821.286308846858</v>
      </c>
      <c r="CC498" s="9">
        <f ca="1"/>
        <v>3.488076923076922</v>
      </c>
      <c r="CD498" s="9">
        <f ca="1"/>
        <v>3.1688461538461539</v>
      </c>
      <c r="CE498" s="40">
        <f ca="1"/>
        <v>11158.840645493627</v>
      </c>
    </row>
    <row r="499" spans="1:83" x14ac:dyDescent="0.25">
      <c r="A499" s="6">
        <v>51.4</v>
      </c>
      <c r="B499" s="7" t="b">
        <v>1</v>
      </c>
      <c r="U499" s="9"/>
      <c r="V499" s="9"/>
      <c r="W499" s="10"/>
      <c r="X499" s="17"/>
      <c r="Y499" s="17"/>
      <c r="Z499" s="17"/>
      <c r="AA499" s="17"/>
      <c r="AB499" s="17"/>
      <c r="AC499" s="17"/>
      <c r="AD499" s="17"/>
      <c r="AE499" s="17"/>
      <c r="AG499" s="9"/>
      <c r="AH499" s="9"/>
      <c r="AI499" s="10"/>
      <c r="AJ499" s="17"/>
      <c r="AK499" s="17"/>
      <c r="AL499" s="17"/>
      <c r="AM499" s="17"/>
      <c r="AN499" s="17"/>
      <c r="AO499" s="17"/>
      <c r="AP499" s="17"/>
      <c r="AQ499" s="17"/>
      <c r="AS499" s="9"/>
      <c r="AT499" s="9"/>
      <c r="AU499" s="10"/>
      <c r="AV499" s="17"/>
      <c r="AW499" s="17"/>
      <c r="AX499" s="17"/>
      <c r="AY499" s="17"/>
      <c r="AZ499" s="17"/>
      <c r="BA499" s="17"/>
      <c r="BB499" s="17"/>
      <c r="BC499" s="17"/>
      <c r="BE499" s="17">
        <v>0.16888661202185792</v>
      </c>
      <c r="BF499" s="9">
        <v>58.6</v>
      </c>
      <c r="BG499" s="9">
        <v>60.095596694599777</v>
      </c>
      <c r="BH499" s="9">
        <v>59.505927828859299</v>
      </c>
      <c r="BI499" s="9">
        <v>12.805854060173786</v>
      </c>
      <c r="BJ499" s="9">
        <f ca="1"/>
        <v>60.792600194115664</v>
      </c>
      <c r="BK499" s="9">
        <f ca="1"/>
        <v>59.697113725348579</v>
      </c>
      <c r="BL499" s="9">
        <v>54.351586134867219</v>
      </c>
      <c r="BM499" s="9">
        <f ca="1"/>
        <v>59.150680494669004</v>
      </c>
      <c r="BN499" s="9">
        <v>59.651009665386262</v>
      </c>
      <c r="BP499" s="9"/>
      <c r="BQ499" s="40"/>
      <c r="BR499" s="9"/>
      <c r="BS499" s="40"/>
      <c r="BU499" s="9"/>
      <c r="BV499" s="40"/>
      <c r="BW499" s="9"/>
      <c r="BX499" s="40"/>
      <c r="BZ499" s="9">
        <v>14.246153846153844</v>
      </c>
      <c r="CA499" s="9">
        <v>34.676923076923075</v>
      </c>
      <c r="CB499" s="40">
        <v>55694.690549065228</v>
      </c>
      <c r="CC499" s="9">
        <f ca="1"/>
        <v>3.488076923076922</v>
      </c>
      <c r="CD499" s="9">
        <f ca="1"/>
        <v>3.2326923076923082</v>
      </c>
      <c r="CE499" s="40">
        <f ca="1"/>
        <v>11214.516276234168</v>
      </c>
    </row>
    <row r="500" spans="1:83" x14ac:dyDescent="0.25">
      <c r="A500" s="6">
        <v>82.2</v>
      </c>
      <c r="B500" s="7" t="b">
        <v>1</v>
      </c>
      <c r="U500" s="9"/>
      <c r="V500" s="9"/>
      <c r="W500" s="10"/>
      <c r="X500" s="17"/>
      <c r="Y500" s="17"/>
      <c r="Z500" s="17"/>
      <c r="AA500" s="17"/>
      <c r="AB500" s="17"/>
      <c r="AC500" s="17"/>
      <c r="AD500" s="17"/>
      <c r="AE500" s="17"/>
      <c r="AG500" s="9"/>
      <c r="AH500" s="9"/>
      <c r="AI500" s="10"/>
      <c r="AJ500" s="17"/>
      <c r="AK500" s="17"/>
      <c r="AL500" s="17"/>
      <c r="AM500" s="17"/>
      <c r="AN500" s="17"/>
      <c r="AO500" s="17"/>
      <c r="AP500" s="17"/>
      <c r="AQ500" s="17"/>
      <c r="AS500" s="9"/>
      <c r="AT500" s="9"/>
      <c r="AU500" s="10"/>
      <c r="AV500" s="17"/>
      <c r="AW500" s="17"/>
      <c r="AX500" s="17"/>
      <c r="AY500" s="17"/>
      <c r="AZ500" s="17"/>
      <c r="BA500" s="17"/>
      <c r="BB500" s="17"/>
      <c r="BC500" s="17"/>
      <c r="BE500" s="17">
        <v>0.16922814207650272</v>
      </c>
      <c r="BF500" s="9">
        <v>58.6</v>
      </c>
      <c r="BG500" s="9">
        <v>60.108496386098025</v>
      </c>
      <c r="BH500" s="9">
        <v>59.517781878479305</v>
      </c>
      <c r="BI500" s="9">
        <v>12.83430656024305</v>
      </c>
      <c r="BJ500" s="9">
        <f ca="1"/>
        <v>60.80746327585301</v>
      </c>
      <c r="BK500" s="9">
        <f ca="1"/>
        <v>59.709304634619734</v>
      </c>
      <c r="BL500" s="9">
        <v>54.369882537853748</v>
      </c>
      <c r="BM500" s="9">
        <f ca="1"/>
        <v>59.165678445380649</v>
      </c>
      <c r="BN500" s="9">
        <v>59.666108065937919</v>
      </c>
      <c r="BP500" s="9"/>
      <c r="BQ500" s="40"/>
      <c r="BR500" s="9"/>
      <c r="BS500" s="40"/>
      <c r="BU500" s="9"/>
      <c r="BV500" s="40"/>
      <c r="BW500" s="9"/>
      <c r="BX500" s="40"/>
      <c r="BZ500" s="9">
        <v>14.246153846153844</v>
      </c>
      <c r="CA500" s="9">
        <v>35.95384615384615</v>
      </c>
      <c r="CB500" s="40">
        <v>58609.206662742887</v>
      </c>
      <c r="CC500" s="9">
        <f ca="1"/>
        <v>3.488076923076922</v>
      </c>
      <c r="CD500" s="9">
        <f ca="1"/>
        <v>3.2965384615384616</v>
      </c>
      <c r="CE500" s="40">
        <f ca="1"/>
        <v>11272.598697771122</v>
      </c>
    </row>
    <row r="501" spans="1:83" x14ac:dyDescent="0.25">
      <c r="A501" s="6">
        <v>82</v>
      </c>
      <c r="B501" s="7" t="b">
        <v>1</v>
      </c>
      <c r="U501" s="9"/>
      <c r="V501" s="9"/>
      <c r="W501" s="10"/>
      <c r="X501" s="17"/>
      <c r="Y501" s="17"/>
      <c r="Z501" s="17"/>
      <c r="AA501" s="17"/>
      <c r="AB501" s="17"/>
      <c r="AC501" s="17"/>
      <c r="AD501" s="17"/>
      <c r="AE501" s="17"/>
      <c r="AG501" s="9"/>
      <c r="AH501" s="9"/>
      <c r="AI501" s="10"/>
      <c r="AJ501" s="17"/>
      <c r="AK501" s="17"/>
      <c r="AL501" s="17"/>
      <c r="AM501" s="17"/>
      <c r="AN501" s="17"/>
      <c r="AO501" s="17"/>
      <c r="AP501" s="17"/>
      <c r="AQ501" s="17"/>
      <c r="AS501" s="9"/>
      <c r="AT501" s="9"/>
      <c r="AU501" s="10"/>
      <c r="AV501" s="17"/>
      <c r="AW501" s="17"/>
      <c r="AX501" s="17"/>
      <c r="AY501" s="17"/>
      <c r="AZ501" s="17"/>
      <c r="BA501" s="17"/>
      <c r="BB501" s="17"/>
      <c r="BC501" s="17"/>
      <c r="BE501" s="17">
        <v>0.16956967213114754</v>
      </c>
      <c r="BF501" s="9">
        <v>58.6</v>
      </c>
      <c r="BG501" s="9">
        <v>60.121379374592891</v>
      </c>
      <c r="BH501" s="9">
        <v>59.529622935867522</v>
      </c>
      <c r="BI501" s="9">
        <v>12.862770759531418</v>
      </c>
      <c r="BJ501" s="9">
        <f ca="1"/>
        <v>60.82230315913543</v>
      </c>
      <c r="BK501" s="9">
        <f ca="1"/>
        <v>59.721481435619566</v>
      </c>
      <c r="BL501" s="9">
        <v>54.388160487570531</v>
      </c>
      <c r="BM501" s="9">
        <f ca="1"/>
        <v>59.180659085676837</v>
      </c>
      <c r="BN501" s="9">
        <v>59.681188820047296</v>
      </c>
      <c r="BP501" s="9"/>
      <c r="BQ501" s="40"/>
      <c r="BR501" s="9"/>
      <c r="BS501" s="40"/>
      <c r="BU501" s="9"/>
      <c r="BV501" s="40"/>
      <c r="BW501" s="9"/>
      <c r="BX501" s="40"/>
      <c r="BZ501" s="9">
        <v>14.246153846153844</v>
      </c>
      <c r="CA501" s="9">
        <v>37.230769230769226</v>
      </c>
      <c r="CB501" s="40">
        <v>61562.334850499115</v>
      </c>
      <c r="CC501" s="9">
        <f ca="1"/>
        <v>3.488076923076922</v>
      </c>
      <c r="CD501" s="9">
        <f ca="1"/>
        <v>3.360384615384616</v>
      </c>
      <c r="CE501" s="40">
        <f ca="1"/>
        <v>11333.01058333079</v>
      </c>
    </row>
    <row r="502" spans="1:83" x14ac:dyDescent="0.25">
      <c r="A502" s="6">
        <v>81.8</v>
      </c>
      <c r="B502" s="7" t="b">
        <v>1</v>
      </c>
      <c r="U502" s="9"/>
      <c r="V502" s="9"/>
      <c r="W502" s="10"/>
      <c r="X502" s="17"/>
      <c r="Y502" s="17"/>
      <c r="Z502" s="17"/>
      <c r="AA502" s="17"/>
      <c r="AB502" s="17"/>
      <c r="AC502" s="17"/>
      <c r="AD502" s="17"/>
      <c r="AE502" s="17"/>
      <c r="AG502" s="9"/>
      <c r="AH502" s="9"/>
      <c r="AI502" s="10"/>
      <c r="AJ502" s="17"/>
      <c r="AK502" s="17"/>
      <c r="AL502" s="17"/>
      <c r="AM502" s="17"/>
      <c r="AN502" s="17"/>
      <c r="AO502" s="17"/>
      <c r="AP502" s="17"/>
      <c r="AQ502" s="17"/>
      <c r="AS502" s="9"/>
      <c r="AT502" s="9"/>
      <c r="AU502" s="10"/>
      <c r="AV502" s="17"/>
      <c r="AW502" s="17"/>
      <c r="AX502" s="17"/>
      <c r="AY502" s="17"/>
      <c r="AZ502" s="17"/>
      <c r="BA502" s="17"/>
      <c r="BB502" s="17"/>
      <c r="BC502" s="17"/>
      <c r="BE502" s="17">
        <v>0.16991120218579234</v>
      </c>
      <c r="BF502" s="9">
        <v>58.6</v>
      </c>
      <c r="BG502" s="9">
        <v>60.134245726796408</v>
      </c>
      <c r="BH502" s="9">
        <v>59.54145105366544</v>
      </c>
      <c r="BI502" s="9">
        <v>12.891246667663934</v>
      </c>
      <c r="BJ502" s="9">
        <f ca="1"/>
        <v>60.837119935374893</v>
      </c>
      <c r="BK502" s="9">
        <f ca="1"/>
        <v>59.73364418498879</v>
      </c>
      <c r="BL502" s="9">
        <v>54.406420039739643</v>
      </c>
      <c r="BM502" s="9">
        <f ca="1"/>
        <v>59.195622477768644</v>
      </c>
      <c r="BN502" s="9">
        <v>59.696251991094663</v>
      </c>
      <c r="BP502" s="9"/>
      <c r="BQ502" s="40"/>
      <c r="BR502" s="9"/>
      <c r="BS502" s="40"/>
      <c r="BU502" s="9"/>
      <c r="BV502" s="40"/>
      <c r="BW502" s="9"/>
      <c r="BX502" s="40"/>
      <c r="BZ502" s="9">
        <v>14.246153846153844</v>
      </c>
      <c r="CA502" s="9">
        <v>38.507692307692309</v>
      </c>
      <c r="CB502" s="40">
        <v>64551.79847675396</v>
      </c>
      <c r="CC502" s="9">
        <f ca="1"/>
        <v>3.488076923076922</v>
      </c>
      <c r="CD502" s="9">
        <f ca="1"/>
        <v>3.4242307692307694</v>
      </c>
      <c r="CE502" s="40">
        <f ca="1"/>
        <v>11395.678414722273</v>
      </c>
    </row>
    <row r="503" spans="1:83" x14ac:dyDescent="0.25">
      <c r="A503" s="6">
        <v>81.599999999999994</v>
      </c>
      <c r="B503" s="7" t="b">
        <v>1</v>
      </c>
      <c r="U503" s="9"/>
      <c r="V503" s="9"/>
      <c r="W503" s="10"/>
      <c r="X503" s="17"/>
      <c r="Y503" s="17"/>
      <c r="Z503" s="17"/>
      <c r="AA503" s="17"/>
      <c r="AB503" s="17"/>
      <c r="AC503" s="17"/>
      <c r="AD503" s="17"/>
      <c r="AE503" s="17"/>
      <c r="AG503" s="9"/>
      <c r="AH503" s="9"/>
      <c r="AI503" s="10"/>
      <c r="AJ503" s="17"/>
      <c r="AK503" s="17"/>
      <c r="AL503" s="17"/>
      <c r="AM503" s="17"/>
      <c r="AN503" s="17"/>
      <c r="AO503" s="17"/>
      <c r="AP503" s="17"/>
      <c r="AQ503" s="17"/>
      <c r="AS503" s="9"/>
      <c r="AT503" s="9"/>
      <c r="AU503" s="10"/>
      <c r="AV503" s="17"/>
      <c r="AW503" s="17"/>
      <c r="AX503" s="17"/>
      <c r="AY503" s="17"/>
      <c r="AZ503" s="17"/>
      <c r="BA503" s="17"/>
      <c r="BB503" s="17"/>
      <c r="BC503" s="17"/>
      <c r="BE503" s="17">
        <v>0.17025273224043716</v>
      </c>
      <c r="BF503" s="9">
        <v>58.6</v>
      </c>
      <c r="BG503" s="9">
        <v>60.147095509041115</v>
      </c>
      <c r="BH503" s="9">
        <v>59.553266284222566</v>
      </c>
      <c r="BI503" s="9">
        <v>12.919734294277482</v>
      </c>
      <c r="BJ503" s="9">
        <f ca="1"/>
        <v>60.851913695455238</v>
      </c>
      <c r="BK503" s="9">
        <f ca="1"/>
        <v>59.745792939051668</v>
      </c>
      <c r="BL503" s="9">
        <v>54.424661249803293</v>
      </c>
      <c r="BM503" s="9">
        <f ca="1"/>
        <v>59.210568683531861</v>
      </c>
      <c r="BN503" s="9">
        <v>59.711297642118168</v>
      </c>
      <c r="BP503" s="9"/>
      <c r="BQ503" s="40"/>
      <c r="BR503" s="9"/>
      <c r="BS503" s="40"/>
      <c r="BU503" s="9"/>
      <c r="BV503" s="40"/>
      <c r="BW503" s="9"/>
      <c r="BX503" s="40"/>
      <c r="BZ503" s="9">
        <v>14.246153846153844</v>
      </c>
      <c r="CA503" s="9">
        <v>39.784615384615385</v>
      </c>
      <c r="CB503" s="40">
        <v>67575.518071688566</v>
      </c>
      <c r="CC503" s="9">
        <f ca="1"/>
        <v>3.488076923076922</v>
      </c>
      <c r="CD503" s="9">
        <f ca="1"/>
        <v>3.4880769230769237</v>
      </c>
      <c r="CE503" s="40">
        <f ca="1"/>
        <v>11460.532228622211</v>
      </c>
    </row>
    <row r="504" spans="1:83" x14ac:dyDescent="0.25">
      <c r="A504" s="6">
        <v>81.5</v>
      </c>
      <c r="B504" s="7" t="b">
        <v>1</v>
      </c>
      <c r="U504" s="9"/>
      <c r="V504" s="9"/>
      <c r="W504" s="10"/>
      <c r="X504" s="17"/>
      <c r="Y504" s="17"/>
      <c r="Z504" s="17"/>
      <c r="AA504" s="17"/>
      <c r="AB504" s="17"/>
      <c r="AC504" s="17"/>
      <c r="AD504" s="17"/>
      <c r="AE504" s="17"/>
      <c r="AG504" s="9"/>
      <c r="AH504" s="9"/>
      <c r="AI504" s="10"/>
      <c r="AJ504" s="17"/>
      <c r="AK504" s="17"/>
      <c r="AL504" s="17"/>
      <c r="AM504" s="17"/>
      <c r="AN504" s="17"/>
      <c r="AO504" s="17"/>
      <c r="AP504" s="17"/>
      <c r="AQ504" s="17"/>
      <c r="AS504" s="9"/>
      <c r="AT504" s="9"/>
      <c r="AU504" s="10"/>
      <c r="AV504" s="17"/>
      <c r="AW504" s="17"/>
      <c r="AX504" s="17"/>
      <c r="AY504" s="17"/>
      <c r="AZ504" s="17"/>
      <c r="BA504" s="17"/>
      <c r="BB504" s="17"/>
      <c r="BC504" s="17"/>
      <c r="BE504" s="17">
        <v>0.17059426229508196</v>
      </c>
      <c r="BF504" s="9">
        <v>58.6</v>
      </c>
      <c r="BG504" s="9">
        <v>60.159928787283008</v>
      </c>
      <c r="BH504" s="9">
        <v>59.565068679598703</v>
      </c>
      <c r="BI504" s="9">
        <v>12.948233649020894</v>
      </c>
      <c r="BJ504" s="9">
        <f ca="1"/>
        <v>60.866684529736339</v>
      </c>
      <c r="BK504" s="9">
        <f ca="1"/>
        <v>59.757927753818471</v>
      </c>
      <c r="BL504" s="9">
        <v>54.442884172925758</v>
      </c>
      <c r="BM504" s="9">
        <f ca="1"/>
        <v>59.225497764509527</v>
      </c>
      <c r="BN504" s="9">
        <v>59.726325835816425</v>
      </c>
      <c r="BP504" s="9"/>
      <c r="BQ504" s="40"/>
      <c r="BR504" s="9"/>
      <c r="BS504" s="40"/>
      <c r="BU504" s="9"/>
      <c r="BV504" s="40"/>
      <c r="BW504" s="9"/>
      <c r="BX504" s="40"/>
      <c r="BZ504" s="9">
        <v>14.246153846153844</v>
      </c>
      <c r="CA504" s="9">
        <v>41.061538461538461</v>
      </c>
      <c r="CB504" s="40">
        <v>70631.589038261794</v>
      </c>
      <c r="CC504" s="9">
        <f ca="1"/>
        <v>3.488076923076922</v>
      </c>
      <c r="CD504" s="9">
        <f ca="1"/>
        <v>3.5519230769230772</v>
      </c>
      <c r="CE504" s="40">
        <f ca="1"/>
        <v>11527.505384142782</v>
      </c>
    </row>
    <row r="505" spans="1:83" x14ac:dyDescent="0.25">
      <c r="A505" s="6">
        <v>81.2</v>
      </c>
      <c r="B505" s="7" t="b">
        <v>1</v>
      </c>
      <c r="U505" s="9"/>
      <c r="V505" s="9"/>
      <c r="W505" s="10"/>
      <c r="X505" s="17"/>
      <c r="Y505" s="17"/>
      <c r="Z505" s="17"/>
      <c r="AA505" s="17"/>
      <c r="AB505" s="17"/>
      <c r="AC505" s="17"/>
      <c r="AD505" s="17"/>
      <c r="AE505" s="17"/>
      <c r="AG505" s="9"/>
      <c r="AH505" s="9"/>
      <c r="AI505" s="10"/>
      <c r="AJ505" s="17"/>
      <c r="AK505" s="17"/>
      <c r="AL505" s="17"/>
      <c r="AM505" s="17"/>
      <c r="AN505" s="17"/>
      <c r="AO505" s="17"/>
      <c r="AP505" s="17"/>
      <c r="AQ505" s="17"/>
      <c r="AS505" s="9"/>
      <c r="AT505" s="9"/>
      <c r="AU505" s="10"/>
      <c r="AV505" s="17"/>
      <c r="AW505" s="17"/>
      <c r="AX505" s="17"/>
      <c r="AY505" s="17"/>
      <c r="AZ505" s="17"/>
      <c r="BA505" s="17"/>
      <c r="BB505" s="17"/>
      <c r="BC505" s="17"/>
      <c r="BE505" s="17">
        <v>0.17093579234972678</v>
      </c>
      <c r="BF505" s="9">
        <v>58.6</v>
      </c>
      <c r="BG505" s="9">
        <v>60.172745627104497</v>
      </c>
      <c r="BH505" s="9">
        <v>59.576858291566197</v>
      </c>
      <c r="BI505" s="9">
        <v>12.976744741554887</v>
      </c>
      <c r="BJ505" s="9">
        <f ca="1"/>
        <v>60.881432528058184</v>
      </c>
      <c r="BK505" s="9">
        <f ca="1"/>
        <v>59.77004868498787</v>
      </c>
      <c r="BL505" s="9">
        <v>54.4610888639954</v>
      </c>
      <c r="BM505" s="9">
        <f ca="1"/>
        <v>59.240409781914408</v>
      </c>
      <c r="BN505" s="9">
        <v>59.741336634550962</v>
      </c>
      <c r="BP505" s="9"/>
      <c r="BQ505" s="40"/>
      <c r="BR505" s="9"/>
      <c r="BS505" s="40"/>
      <c r="BU505" s="9"/>
      <c r="BV505" s="40"/>
      <c r="BW505" s="9"/>
      <c r="BX505" s="40"/>
      <c r="BZ505" s="9">
        <v>14.246153846153844</v>
      </c>
      <c r="CA505" s="9">
        <v>42.338461538461537</v>
      </c>
      <c r="CB505" s="40">
        <v>73718.262444227861</v>
      </c>
      <c r="CC505" s="9">
        <f ca="1"/>
        <v>3.488076923076922</v>
      </c>
      <c r="CD505" s="9">
        <f ca="1"/>
        <v>3.6157692307692306</v>
      </c>
      <c r="CE505" s="40">
        <f ca="1"/>
        <v>11596.534349537314</v>
      </c>
    </row>
    <row r="506" spans="1:83" x14ac:dyDescent="0.25">
      <c r="A506" s="6">
        <v>81</v>
      </c>
      <c r="B506" s="7" t="b">
        <v>1</v>
      </c>
      <c r="U506" s="9"/>
      <c r="V506" s="9"/>
      <c r="W506" s="10"/>
      <c r="X506" s="17"/>
      <c r="Y506" s="17"/>
      <c r="Z506" s="17"/>
      <c r="AA506" s="17"/>
      <c r="AB506" s="17"/>
      <c r="AC506" s="17"/>
      <c r="AD506" s="17"/>
      <c r="AE506" s="17"/>
      <c r="AG506" s="9"/>
      <c r="AH506" s="9"/>
      <c r="AI506" s="10"/>
      <c r="AJ506" s="17"/>
      <c r="AK506" s="17"/>
      <c r="AL506" s="17"/>
      <c r="AM506" s="17"/>
      <c r="AN506" s="17"/>
      <c r="AO506" s="17"/>
      <c r="AP506" s="17"/>
      <c r="AQ506" s="17"/>
      <c r="AS506" s="9"/>
      <c r="AT506" s="9"/>
      <c r="AU506" s="10"/>
      <c r="AV506" s="17"/>
      <c r="AW506" s="17"/>
      <c r="AX506" s="17"/>
      <c r="AY506" s="17"/>
      <c r="AZ506" s="17"/>
      <c r="BA506" s="17"/>
      <c r="BB506" s="17"/>
      <c r="BC506" s="17"/>
      <c r="BE506" s="17">
        <v>0.17127732240437157</v>
      </c>
      <c r="BF506" s="9">
        <v>58.7</v>
      </c>
      <c r="BG506" s="9">
        <v>60.185546093717299</v>
      </c>
      <c r="BH506" s="9">
        <v>59.588635171612118</v>
      </c>
      <c r="BI506" s="9">
        <v>13.005267581552141</v>
      </c>
      <c r="BJ506" s="9">
        <f ca="1"/>
        <v>60.896157779744897</v>
      </c>
      <c r="BK506" s="9">
        <f ca="1"/>
        <v>59.782155787949371</v>
      </c>
      <c r="BL506" s="9">
        <v>54.4792753776265</v>
      </c>
      <c r="BM506" s="9">
        <f ca="1"/>
        <v>59.255304796631435</v>
      </c>
      <c r="BN506" s="9">
        <v>59.756330100348777</v>
      </c>
      <c r="BP506" s="9"/>
      <c r="BQ506" s="40"/>
      <c r="BR506" s="9"/>
      <c r="BS506" s="40"/>
      <c r="BU506" s="9"/>
      <c r="BV506" s="40"/>
      <c r="BW506" s="9"/>
      <c r="BX506" s="40"/>
      <c r="BZ506" s="9">
        <v>14.246153846153844</v>
      </c>
      <c r="CA506" s="9">
        <v>43.615384615384613</v>
      </c>
      <c r="CB506" s="40">
        <v>76833.928397565745</v>
      </c>
      <c r="CC506" s="9">
        <f ca="1"/>
        <v>3.488076923076922</v>
      </c>
      <c r="CD506" s="9">
        <f ca="1"/>
        <v>3.679615384615385</v>
      </c>
      <c r="CE506" s="40">
        <f ca="1"/>
        <v>11667.5585061493</v>
      </c>
    </row>
    <row r="507" spans="1:83" x14ac:dyDescent="0.25">
      <c r="A507" s="6">
        <v>87</v>
      </c>
      <c r="B507" s="7" t="b">
        <v>1</v>
      </c>
      <c r="U507" s="9"/>
      <c r="V507" s="9"/>
      <c r="W507" s="10"/>
      <c r="X507" s="17"/>
      <c r="Y507" s="17"/>
      <c r="Z507" s="17"/>
      <c r="AA507" s="17"/>
      <c r="AB507" s="17"/>
      <c r="AC507" s="17"/>
      <c r="AD507" s="17"/>
      <c r="AE507" s="17"/>
      <c r="AG507" s="9"/>
      <c r="AH507" s="9"/>
      <c r="AI507" s="10"/>
      <c r="AJ507" s="17"/>
      <c r="AK507" s="17"/>
      <c r="AL507" s="17"/>
      <c r="AM507" s="17"/>
      <c r="AN507" s="17"/>
      <c r="AO507" s="17"/>
      <c r="AP507" s="17"/>
      <c r="AQ507" s="17"/>
      <c r="AS507" s="9"/>
      <c r="AT507" s="9"/>
      <c r="AU507" s="10"/>
      <c r="AV507" s="17"/>
      <c r="AW507" s="17"/>
      <c r="AX507" s="17"/>
      <c r="AY507" s="17"/>
      <c r="AZ507" s="17"/>
      <c r="BA507" s="17"/>
      <c r="BB507" s="17"/>
      <c r="BC507" s="17"/>
      <c r="BE507" s="17">
        <v>0.1716188524590164</v>
      </c>
      <c r="BF507" s="9">
        <v>58.7</v>
      </c>
      <c r="BG507" s="9">
        <v>60.198330251965281</v>
      </c>
      <c r="BH507" s="9">
        <v>59.600399370940472</v>
      </c>
      <c r="BI507" s="9">
        <v>13.033802178697307</v>
      </c>
      <c r="BJ507" s="9">
        <f ca="1"/>
        <v>60.910860373608784</v>
      </c>
      <c r="BK507" s="9">
        <f ca="1"/>
        <v>59.794249117785668</v>
      </c>
      <c r="BL507" s="9">
        <v>54.497443768161261</v>
      </c>
      <c r="BM507" s="9">
        <f ca="1"/>
        <v>59.270182869220122</v>
      </c>
      <c r="BN507" s="9">
        <v>59.771306294904846</v>
      </c>
      <c r="BP507" s="9"/>
      <c r="BQ507" s="40"/>
      <c r="BR507" s="9"/>
      <c r="BS507" s="40"/>
      <c r="BU507" s="9"/>
      <c r="BV507" s="40"/>
      <c r="BW507" s="9"/>
      <c r="BX507" s="40"/>
      <c r="BZ507" s="9">
        <v>14.246153846153844</v>
      </c>
      <c r="CA507" s="9">
        <v>44.892307692307696</v>
      </c>
      <c r="CB507" s="40">
        <v>79977.101596888024</v>
      </c>
      <c r="CC507" s="9">
        <f ca="1"/>
        <v>3.488076923076922</v>
      </c>
      <c r="CD507" s="9">
        <f ca="1"/>
        <v>3.7434615384615384</v>
      </c>
      <c r="CE507" s="40">
        <f ca="1"/>
        <v>11740.519967928838</v>
      </c>
    </row>
    <row r="508" spans="1:83" x14ac:dyDescent="0.25">
      <c r="A508" s="6">
        <v>85</v>
      </c>
      <c r="B508" s="7" t="b">
        <v>1</v>
      </c>
      <c r="U508" s="9"/>
      <c r="V508" s="9"/>
      <c r="W508" s="10"/>
      <c r="X508" s="17"/>
      <c r="Y508" s="17"/>
      <c r="Z508" s="17"/>
      <c r="AA508" s="17"/>
      <c r="AB508" s="17"/>
      <c r="AC508" s="17"/>
      <c r="AD508" s="17"/>
      <c r="AE508" s="17"/>
      <c r="AG508" s="9"/>
      <c r="AH508" s="9"/>
      <c r="AI508" s="10"/>
      <c r="AJ508" s="17"/>
      <c r="AK508" s="17"/>
      <c r="AL508" s="17"/>
      <c r="AM508" s="17"/>
      <c r="AN508" s="17"/>
      <c r="AO508" s="17"/>
      <c r="AP508" s="17"/>
      <c r="AQ508" s="17"/>
      <c r="AS508" s="9"/>
      <c r="AT508" s="9"/>
      <c r="AU508" s="10"/>
      <c r="AV508" s="17"/>
      <c r="AW508" s="17"/>
      <c r="AX508" s="17"/>
      <c r="AY508" s="17"/>
      <c r="AZ508" s="17"/>
      <c r="BA508" s="17"/>
      <c r="BB508" s="17"/>
      <c r="BC508" s="17"/>
      <c r="BE508" s="17">
        <v>0.17196038251366119</v>
      </c>
      <c r="BF508" s="9">
        <v>58.7</v>
      </c>
      <c r="BG508" s="9">
        <v>60.211098166327282</v>
      </c>
      <c r="BH508" s="9">
        <v>59.612150940474301</v>
      </c>
      <c r="BI508" s="9">
        <v>13.06234854268698</v>
      </c>
      <c r="BJ508" s="9">
        <f ca="1"/>
        <v>60.925540397954244</v>
      </c>
      <c r="BK508" s="9">
        <f ca="1"/>
        <v>59.806328729274988</v>
      </c>
      <c r="BL508" s="9">
        <v>54.51559408967163</v>
      </c>
      <c r="BM508" s="9">
        <f ca="1"/>
        <v>59.285044059916999</v>
      </c>
      <c r="BN508" s="9">
        <v>59.786265279584498</v>
      </c>
      <c r="BP508" s="9"/>
      <c r="BQ508" s="40"/>
      <c r="BR508" s="9"/>
      <c r="BS508" s="40"/>
      <c r="BU508" s="9"/>
      <c r="BV508" s="40"/>
      <c r="BW508" s="9"/>
      <c r="BX508" s="40"/>
      <c r="BZ508" s="9">
        <v>14.246153846153844</v>
      </c>
      <c r="CA508" s="9">
        <v>46.169230769230772</v>
      </c>
      <c r="CB508" s="40">
        <v>83146.408722188251</v>
      </c>
      <c r="CC508" s="9">
        <f ca="1"/>
        <v>3.488076923076922</v>
      </c>
      <c r="CD508" s="9">
        <f ca="1"/>
        <v>3.8073076923076927</v>
      </c>
      <c r="CE508" s="40">
        <f ca="1"/>
        <v>11815.363415030044</v>
      </c>
    </row>
    <row r="509" spans="1:83" x14ac:dyDescent="0.25">
      <c r="A509" s="6">
        <v>85</v>
      </c>
      <c r="B509" s="7" t="b">
        <v>1</v>
      </c>
      <c r="U509" s="9"/>
      <c r="V509" s="9"/>
      <c r="W509" s="10"/>
      <c r="X509" s="17"/>
      <c r="Y509" s="17"/>
      <c r="Z509" s="17"/>
      <c r="AA509" s="17"/>
      <c r="AB509" s="17"/>
      <c r="AC509" s="17"/>
      <c r="AD509" s="17"/>
      <c r="AE509" s="17"/>
      <c r="AG509" s="9"/>
      <c r="AH509" s="9"/>
      <c r="AI509" s="10"/>
      <c r="AJ509" s="17"/>
      <c r="AK509" s="17"/>
      <c r="AL509" s="17"/>
      <c r="AM509" s="17"/>
      <c r="AN509" s="17"/>
      <c r="AO509" s="17"/>
      <c r="AP509" s="17"/>
      <c r="AQ509" s="17"/>
      <c r="AS509" s="9"/>
      <c r="AT509" s="9"/>
      <c r="AU509" s="10"/>
      <c r="AV509" s="17"/>
      <c r="AW509" s="17"/>
      <c r="AX509" s="17"/>
      <c r="AY509" s="17"/>
      <c r="AZ509" s="17"/>
      <c r="BA509" s="17"/>
      <c r="BB509" s="17"/>
      <c r="BC509" s="17"/>
      <c r="BE509" s="17">
        <v>0.17230191256830601</v>
      </c>
      <c r="BF509" s="9">
        <v>58.7</v>
      </c>
      <c r="BG509" s="9">
        <v>60.223849900920051</v>
      </c>
      <c r="BH509" s="9">
        <v>59.623889930857906</v>
      </c>
      <c r="BI509" s="9">
        <v>13.090906683229797</v>
      </c>
      <c r="BJ509" s="9">
        <f ca="1"/>
        <v>60.940197940581768</v>
      </c>
      <c r="BK509" s="9">
        <f ca="1"/>
        <v>59.818394676893462</v>
      </c>
      <c r="BL509" s="9">
        <v>54.533726395961239</v>
      </c>
      <c r="BM509" s="9">
        <f ca="1"/>
        <v>59.299888428637956</v>
      </c>
      <c r="BN509" s="9">
        <v>59.801207115425889</v>
      </c>
      <c r="BP509" s="9"/>
      <c r="BQ509" s="40"/>
      <c r="BR509" s="9"/>
      <c r="BS509" s="40"/>
      <c r="BU509" s="9"/>
      <c r="BV509" s="40"/>
      <c r="BW509" s="9"/>
      <c r="BX509" s="40"/>
      <c r="BZ509" s="9">
        <v>14.246153846153844</v>
      </c>
      <c r="CA509" s="9">
        <v>47.446153846153848</v>
      </c>
      <c r="CB509" s="40">
        <v>86340.577390154809</v>
      </c>
      <c r="CC509" s="9">
        <f ca="1"/>
        <v>3.488076923076922</v>
      </c>
      <c r="CD509" s="9">
        <f ca="1"/>
        <v>3.8711538461538462</v>
      </c>
      <c r="CE509" s="40">
        <f ca="1"/>
        <v>11892.035940168189</v>
      </c>
    </row>
    <row r="510" spans="1:83" x14ac:dyDescent="0.25">
      <c r="A510" s="6">
        <v>81</v>
      </c>
      <c r="B510" s="7" t="b">
        <v>1</v>
      </c>
      <c r="U510" s="9"/>
      <c r="V510" s="9"/>
      <c r="W510" s="10"/>
      <c r="X510" s="17"/>
      <c r="Y510" s="17"/>
      <c r="Z510" s="17"/>
      <c r="AA510" s="17"/>
      <c r="AB510" s="17"/>
      <c r="AC510" s="17"/>
      <c r="AD510" s="17"/>
      <c r="AE510" s="17"/>
      <c r="AG510" s="9"/>
      <c r="AH510" s="9"/>
      <c r="AI510" s="10"/>
      <c r="AJ510" s="17"/>
      <c r="AK510" s="17"/>
      <c r="AL510" s="17"/>
      <c r="AM510" s="17"/>
      <c r="AN510" s="17"/>
      <c r="AO510" s="17"/>
      <c r="AP510" s="17"/>
      <c r="AQ510" s="17"/>
      <c r="AS510" s="9"/>
      <c r="AT510" s="9"/>
      <c r="AU510" s="10"/>
      <c r="AV510" s="17"/>
      <c r="AW510" s="17"/>
      <c r="AX510" s="17"/>
      <c r="AY510" s="17"/>
      <c r="AZ510" s="17"/>
      <c r="BA510" s="17"/>
      <c r="BB510" s="17"/>
      <c r="BC510" s="17"/>
      <c r="BE510" s="17">
        <v>0.17264344262295081</v>
      </c>
      <c r="BF510" s="9">
        <v>58.7</v>
      </c>
      <c r="BG510" s="9">
        <v>60.236585519500849</v>
      </c>
      <c r="BH510" s="9">
        <v>59.635616392459021</v>
      </c>
      <c r="BI510" s="9">
        <v>13.119476610046378</v>
      </c>
      <c r="BJ510" s="9">
        <f ca="1"/>
        <v>60.954833088791752</v>
      </c>
      <c r="BK510" s="9">
        <f ca="1"/>
        <v>59.830447014817331</v>
      </c>
      <c r="BL510" s="9">
        <v>54.551840740567187</v>
      </c>
      <c r="BM510" s="9">
        <f ca="1"/>
        <v>59.314716034980613</v>
      </c>
      <c r="BN510" s="9">
        <v>59.816131863142417</v>
      </c>
      <c r="BP510" s="9"/>
      <c r="BQ510" s="40"/>
      <c r="BR510" s="9"/>
      <c r="BS510" s="40"/>
      <c r="BU510" s="9"/>
      <c r="BV510" s="40"/>
      <c r="BW510" s="9"/>
      <c r="BX510" s="40"/>
      <c r="BZ510" s="9">
        <v>14.246153846153844</v>
      </c>
      <c r="CA510" s="9">
        <v>48.723076923076924</v>
      </c>
      <c r="CB510" s="40">
        <v>89558.426445560646</v>
      </c>
      <c r="CC510" s="9">
        <f ca="1"/>
        <v>3.488076923076922</v>
      </c>
      <c r="CD510" s="9">
        <f ca="1"/>
        <v>3.9350000000000005</v>
      </c>
      <c r="CE510" s="40">
        <f ca="1"/>
        <v>11970.486906559787</v>
      </c>
    </row>
    <row r="511" spans="1:83" x14ac:dyDescent="0.25">
      <c r="A511" s="6">
        <v>80</v>
      </c>
      <c r="B511" s="7" t="b">
        <v>1</v>
      </c>
      <c r="U511" s="9"/>
      <c r="V511" s="9"/>
      <c r="W511" s="10"/>
      <c r="X511" s="17"/>
      <c r="Y511" s="17"/>
      <c r="Z511" s="17"/>
      <c r="AA511" s="17"/>
      <c r="AB511" s="17"/>
      <c r="AC511" s="17"/>
      <c r="AD511" s="17"/>
      <c r="AE511" s="17"/>
      <c r="AG511" s="9"/>
      <c r="AH511" s="9"/>
      <c r="AI511" s="10"/>
      <c r="AJ511" s="17"/>
      <c r="AK511" s="17"/>
      <c r="AL511" s="17"/>
      <c r="AM511" s="17"/>
      <c r="AN511" s="17"/>
      <c r="AO511" s="17"/>
      <c r="AP511" s="17"/>
      <c r="AQ511" s="17"/>
      <c r="AS511" s="9"/>
      <c r="AT511" s="9"/>
      <c r="AU511" s="10"/>
      <c r="AV511" s="17"/>
      <c r="AW511" s="17"/>
      <c r="AX511" s="17"/>
      <c r="AY511" s="17"/>
      <c r="AZ511" s="17"/>
      <c r="BA511" s="17"/>
      <c r="BB511" s="17"/>
      <c r="BC511" s="17"/>
      <c r="BE511" s="17">
        <v>0.17298497267759563</v>
      </c>
      <c r="BF511" s="9">
        <v>58.7</v>
      </c>
      <c r="BG511" s="9">
        <v>60.24930508547034</v>
      </c>
      <c r="BH511" s="9">
        <v>59.647330375370672</v>
      </c>
      <c r="BI511" s="9">
        <v>13.148058332869411</v>
      </c>
      <c r="BJ511" s="9">
        <f ca="1"/>
        <v>60.969445929388414</v>
      </c>
      <c r="BK511" s="9">
        <f ca="1"/>
        <v>59.842485796925359</v>
      </c>
      <c r="BL511" s="9">
        <v>54.569937176761982</v>
      </c>
      <c r="BM511" s="9">
        <f ca="1"/>
        <v>59.329526938226692</v>
      </c>
      <c r="BN511" s="9">
        <v>59.83103958312509</v>
      </c>
      <c r="BP511" s="9"/>
      <c r="BQ511" s="40"/>
      <c r="BR511" s="9"/>
      <c r="BS511" s="40"/>
      <c r="BU511" s="9"/>
      <c r="BV511" s="40"/>
      <c r="BW511" s="9"/>
      <c r="BX511" s="40"/>
      <c r="BZ511" s="9">
        <v>14.246153846153844</v>
      </c>
      <c r="CA511" s="9">
        <v>50</v>
      </c>
      <c r="CB511" s="40">
        <v>92798.857398400753</v>
      </c>
      <c r="CC511" s="9">
        <f ca="1"/>
        <v>3.488076923076922</v>
      </c>
      <c r="CD511" s="9">
        <f ca="1"/>
        <v>3.9988461538461539</v>
      </c>
      <c r="CE511" s="40">
        <f ca="1"/>
        <v>12050.667816395084</v>
      </c>
    </row>
    <row r="512" spans="1:83" x14ac:dyDescent="0.25">
      <c r="A512" s="6">
        <v>79.7</v>
      </c>
      <c r="B512" s="7" t="b">
        <v>1</v>
      </c>
      <c r="U512" s="9"/>
      <c r="V512" s="9"/>
      <c r="W512" s="10"/>
      <c r="X512" s="17"/>
      <c r="Y512" s="17"/>
      <c r="Z512" s="17"/>
      <c r="AA512" s="17"/>
      <c r="AB512" s="17"/>
      <c r="AC512" s="17"/>
      <c r="AD512" s="17"/>
      <c r="AE512" s="17"/>
      <c r="AG512" s="9"/>
      <c r="AH512" s="9"/>
      <c r="AI512" s="10"/>
      <c r="AJ512" s="17"/>
      <c r="AK512" s="17"/>
      <c r="AL512" s="17"/>
      <c r="AM512" s="17"/>
      <c r="AN512" s="17"/>
      <c r="AO512" s="17"/>
      <c r="AP512" s="17"/>
      <c r="AQ512" s="17"/>
      <c r="AS512" s="9"/>
      <c r="AT512" s="9"/>
      <c r="AU512" s="10"/>
      <c r="AV512" s="17"/>
      <c r="AW512" s="17"/>
      <c r="AX512" s="17"/>
      <c r="AY512" s="17"/>
      <c r="AZ512" s="17"/>
      <c r="BA512" s="17"/>
      <c r="BB512" s="17"/>
      <c r="BC512" s="17"/>
      <c r="BE512" s="17">
        <v>0.17332650273224043</v>
      </c>
      <c r="BF512" s="9">
        <v>58.8</v>
      </c>
      <c r="BG512" s="9">
        <v>60.262008661875328</v>
      </c>
      <c r="BH512" s="9">
        <v>59.659031929413494</v>
      </c>
      <c r="BI512" s="9">
        <v>13.176651861443636</v>
      </c>
      <c r="BJ512" s="9">
        <f ca="1"/>
        <v>60.984036548683576</v>
      </c>
      <c r="BK512" s="9">
        <f ca="1"/>
        <v>59.854511076800989</v>
      </c>
      <c r="BL512" s="9">
        <v>54.588015757555276</v>
      </c>
      <c r="BM512" s="9">
        <f ca="1"/>
        <v>59.344321197344286</v>
      </c>
      <c r="BN512" s="9">
        <v>59.845930335444898</v>
      </c>
      <c r="BP512" s="9"/>
      <c r="BQ512" s="40"/>
      <c r="BR512" s="9"/>
      <c r="BS512" s="40"/>
      <c r="BU512" s="9"/>
      <c r="BV512" s="40"/>
      <c r="BW512" s="9"/>
      <c r="BX512" s="40"/>
      <c r="BZ512" s="9">
        <v>15.523076923076919</v>
      </c>
      <c r="CA512" s="9">
        <v>0.2</v>
      </c>
      <c r="CB512" s="40">
        <v>34304.655721536619</v>
      </c>
      <c r="CC512" s="9">
        <f ca="1"/>
        <v>3.5519230769230759</v>
      </c>
      <c r="CD512" s="9">
        <f ca="1"/>
        <v>1.5088461538461539</v>
      </c>
      <c r="CE512" s="40">
        <f ca="1"/>
        <v>10989.556475778501</v>
      </c>
    </row>
    <row r="513" spans="1:83" x14ac:dyDescent="0.25">
      <c r="A513" s="6">
        <v>79.5</v>
      </c>
      <c r="B513" s="7" t="b">
        <v>1</v>
      </c>
      <c r="U513" s="9"/>
      <c r="V513" s="9"/>
      <c r="W513" s="10"/>
      <c r="X513" s="17"/>
      <c r="Y513" s="17"/>
      <c r="Z513" s="17"/>
      <c r="AA513" s="17"/>
      <c r="AB513" s="17"/>
      <c r="AC513" s="17"/>
      <c r="AD513" s="17"/>
      <c r="AE513" s="17"/>
      <c r="AG513" s="9"/>
      <c r="AH513" s="9"/>
      <c r="AI513" s="10"/>
      <c r="AJ513" s="17"/>
      <c r="AK513" s="17"/>
      <c r="AL513" s="17"/>
      <c r="AM513" s="17"/>
      <c r="AN513" s="17"/>
      <c r="AO513" s="17"/>
      <c r="AP513" s="17"/>
      <c r="AQ513" s="17"/>
      <c r="AS513" s="9"/>
      <c r="AT513" s="9"/>
      <c r="AU513" s="10"/>
      <c r="AV513" s="17"/>
      <c r="AW513" s="17"/>
      <c r="AX513" s="17"/>
      <c r="AY513" s="17"/>
      <c r="AZ513" s="17"/>
      <c r="BA513" s="17"/>
      <c r="BB513" s="17"/>
      <c r="BC513" s="17"/>
      <c r="BE513" s="17">
        <v>0.17366803278688525</v>
      </c>
      <c r="BF513" s="9">
        <v>58.8</v>
      </c>
      <c r="BG513" s="9">
        <v>60.274696311411347</v>
      </c>
      <c r="BH513" s="9">
        <v>59.670721104137769</v>
      </c>
      <c r="BI513" s="9">
        <v>13.205257205525882</v>
      </c>
      <c r="BJ513" s="9">
        <f ca="1"/>
        <v>60.998605032500457</v>
      </c>
      <c r="BK513" s="9">
        <f ca="1"/>
        <v>59.866522907734655</v>
      </c>
      <c r="BL513" s="9">
        <v>54.606076535695749</v>
      </c>
      <c r="BM513" s="9">
        <f ca="1"/>
        <v>59.359098870990167</v>
      </c>
      <c r="BN513" s="9">
        <v>59.860804179855165</v>
      </c>
      <c r="BP513" s="9"/>
      <c r="BQ513" s="40"/>
      <c r="BR513" s="9"/>
      <c r="BS513" s="40"/>
      <c r="BU513" s="9"/>
      <c r="BV513" s="40"/>
      <c r="BW513" s="9"/>
      <c r="BX513" s="40"/>
      <c r="BZ513" s="9">
        <v>15.523076923076919</v>
      </c>
      <c r="CA513" s="9">
        <v>1.4769230769230768</v>
      </c>
      <c r="CB513" s="40">
        <v>23350.496287409784</v>
      </c>
      <c r="CC513" s="9">
        <f ca="1"/>
        <v>3.5519230769230759</v>
      </c>
      <c r="CD513" s="9">
        <f ca="1"/>
        <v>1.5726923076923078</v>
      </c>
      <c r="CE513" s="40">
        <f ca="1"/>
        <v>10927.852942174373</v>
      </c>
    </row>
    <row r="514" spans="1:83" x14ac:dyDescent="0.25">
      <c r="A514" s="6">
        <v>79.400000000000006</v>
      </c>
      <c r="B514" s="7" t="b">
        <v>1</v>
      </c>
      <c r="U514" s="9"/>
      <c r="V514" s="9"/>
      <c r="W514" s="10"/>
      <c r="X514" s="17"/>
      <c r="Y514" s="17"/>
      <c r="Z514" s="17"/>
      <c r="AA514" s="17"/>
      <c r="AB514" s="17"/>
      <c r="AC514" s="17"/>
      <c r="AD514" s="17"/>
      <c r="AE514" s="17"/>
      <c r="AG514" s="9"/>
      <c r="AH514" s="9"/>
      <c r="AI514" s="10"/>
      <c r="AJ514" s="17"/>
      <c r="AK514" s="17"/>
      <c r="AL514" s="17"/>
      <c r="AM514" s="17"/>
      <c r="AN514" s="17"/>
      <c r="AO514" s="17"/>
      <c r="AP514" s="17"/>
      <c r="AQ514" s="17"/>
      <c r="AS514" s="9"/>
      <c r="AT514" s="9"/>
      <c r="AU514" s="10"/>
      <c r="AV514" s="17"/>
      <c r="AW514" s="17"/>
      <c r="AX514" s="17"/>
      <c r="AY514" s="17"/>
      <c r="AZ514" s="17"/>
      <c r="BA514" s="17"/>
      <c r="BB514" s="17"/>
      <c r="BC514" s="17"/>
      <c r="BE514" s="17">
        <v>0.17400956284153005</v>
      </c>
      <c r="BF514" s="9">
        <v>58.8</v>
      </c>
      <c r="BG514" s="9">
        <v>60.287368096425496</v>
      </c>
      <c r="BH514" s="9">
        <v>59.682397948825368</v>
      </c>
      <c r="BI514" s="9">
        <v>13.233874374885051</v>
      </c>
      <c r="BJ514" s="9">
        <f ca="1"/>
        <v>61.013151466177412</v>
      </c>
      <c r="BK514" s="9">
        <f ca="1"/>
        <v>59.878521342725961</v>
      </c>
      <c r="BL514" s="9">
        <v>54.624119563672842</v>
      </c>
      <c r="BM514" s="9">
        <f ca="1"/>
        <v>59.373860017512058</v>
      </c>
      <c r="BN514" s="9">
        <v>59.875661175793866</v>
      </c>
      <c r="BP514" s="9"/>
      <c r="BQ514" s="40"/>
      <c r="BR514" s="9"/>
      <c r="BS514" s="40"/>
      <c r="BU514" s="9"/>
      <c r="BV514" s="40"/>
      <c r="BW514" s="9"/>
      <c r="BX514" s="40"/>
      <c r="BZ514" s="9">
        <v>15.523076923076919</v>
      </c>
      <c r="CA514" s="9">
        <v>2.7538461538461538</v>
      </c>
      <c r="CB514" s="40">
        <v>18680.67420088411</v>
      </c>
      <c r="CC514" s="9">
        <f ca="1"/>
        <v>3.5519230769230759</v>
      </c>
      <c r="CD514" s="9">
        <f ca="1"/>
        <v>1.6365384615384617</v>
      </c>
      <c r="CE514" s="40">
        <f ca="1"/>
        <v>10874.063342051049</v>
      </c>
    </row>
    <row r="515" spans="1:83" x14ac:dyDescent="0.25">
      <c r="A515" s="6">
        <v>79.099999999999994</v>
      </c>
      <c r="B515" s="7" t="b">
        <v>1</v>
      </c>
      <c r="U515" s="9"/>
      <c r="V515" s="9"/>
      <c r="W515" s="10"/>
      <c r="X515" s="17"/>
      <c r="Y515" s="17"/>
      <c r="Z515" s="17"/>
      <c r="AA515" s="17"/>
      <c r="AB515" s="17"/>
      <c r="AC515" s="17"/>
      <c r="AD515" s="17"/>
      <c r="AE515" s="17"/>
      <c r="AG515" s="9"/>
      <c r="AH515" s="9"/>
      <c r="AI515" s="10"/>
      <c r="AJ515" s="17"/>
      <c r="AK515" s="17"/>
      <c r="AL515" s="17"/>
      <c r="AM515" s="17"/>
      <c r="AN515" s="17"/>
      <c r="AO515" s="17"/>
      <c r="AP515" s="17"/>
      <c r="AQ515" s="17"/>
      <c r="AS515" s="9"/>
      <c r="AT515" s="9"/>
      <c r="AU515" s="10"/>
      <c r="AV515" s="17"/>
      <c r="AW515" s="17"/>
      <c r="AX515" s="17"/>
      <c r="AY515" s="17"/>
      <c r="AZ515" s="17"/>
      <c r="BA515" s="17"/>
      <c r="BB515" s="17"/>
      <c r="BC515" s="17"/>
      <c r="BE515" s="17">
        <v>0.17435109289617487</v>
      </c>
      <c r="BF515" s="9">
        <v>58.8</v>
      </c>
      <c r="BG515" s="9">
        <v>60.300024078918995</v>
      </c>
      <c r="BH515" s="9">
        <v>59.694062512491811</v>
      </c>
      <c r="BI515" s="9">
        <v>13.262503379302199</v>
      </c>
      <c r="BJ515" s="9">
        <f ca="1"/>
        <v>61.027675934571604</v>
      </c>
      <c r="BK515" s="9">
        <f ca="1"/>
        <v>59.890506434485893</v>
      </c>
      <c r="BL515" s="9">
        <v>54.642144893718594</v>
      </c>
      <c r="BM515" s="9">
        <f ca="1"/>
        <v>59.388604694950914</v>
      </c>
      <c r="BN515" s="9">
        <v>59.890501382385892</v>
      </c>
      <c r="BP515" s="9"/>
      <c r="BQ515" s="40"/>
      <c r="BR515" s="9"/>
      <c r="BS515" s="40"/>
      <c r="BU515" s="9"/>
      <c r="BV515" s="40"/>
      <c r="BW515" s="9"/>
      <c r="BX515" s="40"/>
      <c r="BZ515" s="9">
        <v>15.523076923076919</v>
      </c>
      <c r="CA515" s="9">
        <v>4.0307692307692298</v>
      </c>
      <c r="CB515" s="40">
        <v>15945.258337473399</v>
      </c>
      <c r="CC515" s="9">
        <f ca="1"/>
        <v>3.5519230769230759</v>
      </c>
      <c r="CD515" s="9">
        <f ca="1"/>
        <v>1.7003846153846154</v>
      </c>
      <c r="CE515" s="40">
        <f ca="1"/>
        <v>10827.689188765489</v>
      </c>
    </row>
    <row r="516" spans="1:83" x14ac:dyDescent="0.25">
      <c r="A516" s="6">
        <v>52.5</v>
      </c>
      <c r="B516" s="7" t="b">
        <v>1</v>
      </c>
      <c r="U516" s="9"/>
      <c r="V516" s="9"/>
      <c r="W516" s="10"/>
      <c r="X516" s="17"/>
      <c r="Y516" s="17"/>
      <c r="Z516" s="17"/>
      <c r="AA516" s="17"/>
      <c r="AB516" s="17"/>
      <c r="AC516" s="17"/>
      <c r="AD516" s="17"/>
      <c r="AE516" s="17"/>
      <c r="AG516" s="9"/>
      <c r="AH516" s="9"/>
      <c r="AI516" s="10"/>
      <c r="AJ516" s="17"/>
      <c r="AK516" s="17"/>
      <c r="AL516" s="17"/>
      <c r="AM516" s="17"/>
      <c r="AN516" s="17"/>
      <c r="AO516" s="17"/>
      <c r="AP516" s="17"/>
      <c r="AQ516" s="17"/>
      <c r="AS516" s="9"/>
      <c r="AT516" s="9"/>
      <c r="AU516" s="10"/>
      <c r="AV516" s="17"/>
      <c r="AW516" s="17"/>
      <c r="AX516" s="17"/>
      <c r="AY516" s="17"/>
      <c r="AZ516" s="17"/>
      <c r="BA516" s="17"/>
      <c r="BB516" s="17"/>
      <c r="BC516" s="17"/>
      <c r="BE516" s="17">
        <v>0.17469262295081966</v>
      </c>
      <c r="BF516" s="9">
        <v>58.9</v>
      </c>
      <c r="BG516" s="9">
        <v>60.312664320549828</v>
      </c>
      <c r="BH516" s="9">
        <v>59.705714843888387</v>
      </c>
      <c r="BI516" s="9">
        <v>13.29114422857049</v>
      </c>
      <c r="BJ516" s="9">
        <f ca="1"/>
        <v>61.042178522062748</v>
      </c>
      <c r="BK516" s="9">
        <f ca="1"/>
        <v>59.902478235438977</v>
      </c>
      <c r="BL516" s="9">
        <v>54.66015257780937</v>
      </c>
      <c r="BM516" s="9">
        <f ca="1"/>
        <v>59.403332961043091</v>
      </c>
      <c r="BN516" s="9">
        <v>59.905324858445397</v>
      </c>
      <c r="BP516" s="9"/>
      <c r="BQ516" s="40"/>
      <c r="BR516" s="9"/>
      <c r="BS516" s="40"/>
      <c r="BU516" s="9"/>
      <c r="BV516" s="40"/>
      <c r="BW516" s="9"/>
      <c r="BX516" s="40"/>
      <c r="BZ516" s="9">
        <v>15.523076923076919</v>
      </c>
      <c r="CA516" s="9">
        <v>5.3076923076923075</v>
      </c>
      <c r="CB516" s="40">
        <v>14332.390678829654</v>
      </c>
      <c r="CC516" s="9">
        <f ca="1"/>
        <v>3.5519230769230759</v>
      </c>
      <c r="CD516" s="9">
        <f ca="1"/>
        <v>1.7642307692307693</v>
      </c>
      <c r="CE516" s="40">
        <f ca="1"/>
        <v>10788.281036824666</v>
      </c>
    </row>
    <row r="517" spans="1:83" x14ac:dyDescent="0.25">
      <c r="A517" s="6">
        <v>58</v>
      </c>
      <c r="B517" s="7" t="b">
        <v>1</v>
      </c>
      <c r="U517" s="9"/>
      <c r="V517" s="9"/>
      <c r="W517" s="10"/>
      <c r="X517" s="17"/>
      <c r="Y517" s="17"/>
      <c r="Z517" s="17"/>
      <c r="AA517" s="17"/>
      <c r="AB517" s="17"/>
      <c r="AC517" s="17"/>
      <c r="AD517" s="17"/>
      <c r="AE517" s="17"/>
      <c r="AG517" s="9"/>
      <c r="AH517" s="9"/>
      <c r="AI517" s="10"/>
      <c r="AJ517" s="17"/>
      <c r="AK517" s="17"/>
      <c r="AL517" s="17"/>
      <c r="AM517" s="17"/>
      <c r="AN517" s="17"/>
      <c r="AO517" s="17"/>
      <c r="AP517" s="17"/>
      <c r="AQ517" s="17"/>
      <c r="AS517" s="9"/>
      <c r="AT517" s="9"/>
      <c r="AU517" s="10"/>
      <c r="AV517" s="17"/>
      <c r="AW517" s="17"/>
      <c r="AX517" s="17"/>
      <c r="AY517" s="17"/>
      <c r="AZ517" s="17"/>
      <c r="BA517" s="17"/>
      <c r="BB517" s="17"/>
      <c r="BC517" s="17"/>
      <c r="BE517" s="17">
        <v>0.17503415300546449</v>
      </c>
      <c r="BF517" s="9">
        <v>58.9</v>
      </c>
      <c r="BG517" s="9">
        <v>60.325288882635363</v>
      </c>
      <c r="BH517" s="9">
        <v>59.717354991503889</v>
      </c>
      <c r="BI517" s="9">
        <v>13.319796932495276</v>
      </c>
      <c r="BJ517" s="9">
        <f ca="1"/>
        <v>61.056659312556683</v>
      </c>
      <c r="BK517" s="9">
        <f ca="1"/>
        <v>59.914436797725465</v>
      </c>
      <c r="BL517" s="9">
        <v>54.678142667667629</v>
      </c>
      <c r="BM517" s="9">
        <f ca="1"/>
        <v>59.418044873222627</v>
      </c>
      <c r="BN517" s="9">
        <v>59.920131662477985</v>
      </c>
      <c r="BP517" s="9"/>
      <c r="BQ517" s="40"/>
      <c r="BR517" s="9"/>
      <c r="BS517" s="40"/>
      <c r="BU517" s="9"/>
      <c r="BV517" s="40"/>
      <c r="BW517" s="9"/>
      <c r="BX517" s="40"/>
      <c r="BZ517" s="9">
        <v>15.523076923076919</v>
      </c>
      <c r="CA517" s="9">
        <v>6.5846153846153852</v>
      </c>
      <c r="CB517" s="40">
        <v>13485.851625953384</v>
      </c>
      <c r="CC517" s="9">
        <f ca="1"/>
        <v>3.5519230769230759</v>
      </c>
      <c r="CD517" s="9">
        <f ca="1"/>
        <v>1.8280769230769232</v>
      </c>
      <c r="CE517" s="40">
        <f ca="1"/>
        <v>10755.431974511375</v>
      </c>
    </row>
    <row r="518" spans="1:83" x14ac:dyDescent="0.25">
      <c r="A518" s="6">
        <v>49.9</v>
      </c>
      <c r="B518" s="7" t="b">
        <v>1</v>
      </c>
      <c r="U518" s="9"/>
      <c r="V518" s="9"/>
      <c r="W518" s="10"/>
      <c r="X518" s="17"/>
      <c r="Y518" s="17"/>
      <c r="Z518" s="17"/>
      <c r="AA518" s="17"/>
      <c r="AB518" s="17"/>
      <c r="AC518" s="17"/>
      <c r="AD518" s="17"/>
      <c r="AE518" s="17"/>
      <c r="AG518" s="9"/>
      <c r="AH518" s="9"/>
      <c r="AI518" s="10"/>
      <c r="AJ518" s="17"/>
      <c r="AK518" s="17"/>
      <c r="AL518" s="17"/>
      <c r="AM518" s="17"/>
      <c r="AN518" s="17"/>
      <c r="AO518" s="17"/>
      <c r="AP518" s="17"/>
      <c r="AQ518" s="17"/>
      <c r="AS518" s="9"/>
      <c r="AT518" s="9"/>
      <c r="AU518" s="10"/>
      <c r="AV518" s="17"/>
      <c r="AW518" s="17"/>
      <c r="AX518" s="17"/>
      <c r="AY518" s="17"/>
      <c r="AZ518" s="17"/>
      <c r="BA518" s="17"/>
      <c r="BB518" s="17"/>
      <c r="BC518" s="17"/>
      <c r="BE518" s="17">
        <v>0.17537568306010928</v>
      </c>
      <c r="BF518" s="9">
        <v>58.9</v>
      </c>
      <c r="BG518" s="9">
        <v>60.337897826154936</v>
      </c>
      <c r="BH518" s="9">
        <v>59.728983003566817</v>
      </c>
      <c r="BI518" s="9">
        <v>13.348461500894082</v>
      </c>
      <c r="BJ518" s="9">
        <f ca="1"/>
        <v>61.071118389489008</v>
      </c>
      <c r="BK518" s="9">
        <f ca="1"/>
        <v>59.926382173203464</v>
      </c>
      <c r="BL518" s="9">
        <v>54.696115214763623</v>
      </c>
      <c r="BM518" s="9">
        <f ca="1"/>
        <v>59.432740488623367</v>
      </c>
      <c r="BN518" s="9">
        <v>59.93492185268299</v>
      </c>
      <c r="BP518" s="9"/>
      <c r="BQ518" s="40"/>
      <c r="BR518" s="9"/>
      <c r="BS518" s="40"/>
      <c r="BU518" s="9"/>
      <c r="BV518" s="40"/>
      <c r="BW518" s="9"/>
      <c r="BX518" s="40"/>
      <c r="BZ518" s="9">
        <v>15.523076923076919</v>
      </c>
      <c r="CA518" s="9">
        <v>7.8615384615384603</v>
      </c>
      <c r="CB518" s="40">
        <v>13206.942938775817</v>
      </c>
      <c r="CC518" s="9">
        <f ca="1"/>
        <v>3.5519230769230759</v>
      </c>
      <c r="CD518" s="9">
        <f ca="1"/>
        <v>1.891923076923077</v>
      </c>
      <c r="CE518" s="40">
        <f ca="1"/>
        <v>10728.772188484076</v>
      </c>
    </row>
    <row r="519" spans="1:83" x14ac:dyDescent="0.25">
      <c r="A519" s="6">
        <v>53</v>
      </c>
      <c r="B519" s="7" t="b">
        <v>1</v>
      </c>
      <c r="U519" s="9"/>
      <c r="V519" s="9"/>
      <c r="W519" s="10"/>
      <c r="X519" s="17"/>
      <c r="Y519" s="17"/>
      <c r="Z519" s="17"/>
      <c r="AA519" s="17"/>
      <c r="AB519" s="17"/>
      <c r="AC519" s="17"/>
      <c r="AD519" s="17"/>
      <c r="AE519" s="17"/>
      <c r="AG519" s="9"/>
      <c r="AH519" s="9"/>
      <c r="AI519" s="10"/>
      <c r="AJ519" s="17"/>
      <c r="AK519" s="17"/>
      <c r="AL519" s="17"/>
      <c r="AM519" s="17"/>
      <c r="AN519" s="17"/>
      <c r="AO519" s="17"/>
      <c r="AP519" s="17"/>
      <c r="AQ519" s="17"/>
      <c r="AS519" s="9"/>
      <c r="AT519" s="9"/>
      <c r="AU519" s="10"/>
      <c r="AV519" s="17"/>
      <c r="AW519" s="17"/>
      <c r="AX519" s="17"/>
      <c r="AY519" s="17"/>
      <c r="AZ519" s="17"/>
      <c r="BA519" s="17"/>
      <c r="BB519" s="17"/>
      <c r="BC519" s="17"/>
      <c r="BE519" s="17">
        <v>0.17571721311475411</v>
      </c>
      <c r="BF519" s="9">
        <v>58.9</v>
      </c>
      <c r="BG519" s="9">
        <v>60.350491211752384</v>
      </c>
      <c r="BH519" s="9">
        <v>59.740598928047234</v>
      </c>
      <c r="BI519" s="9">
        <v>13.377137943596615</v>
      </c>
      <c r="BJ519" s="9">
        <f ca="1"/>
        <v>61.085555835828636</v>
      </c>
      <c r="BK519" s="9">
        <f ca="1"/>
        <v>59.938314413451032</v>
      </c>
      <c r="BL519" s="9">
        <v>54.714070270317166</v>
      </c>
      <c r="BM519" s="9">
        <f ca="1"/>
        <v>59.447419864081198</v>
      </c>
      <c r="BN519" s="9">
        <v>59.949695486955683</v>
      </c>
      <c r="BP519" s="9"/>
      <c r="BQ519" s="40"/>
      <c r="BR519" s="9"/>
      <c r="BS519" s="40"/>
      <c r="BU519" s="9"/>
      <c r="BV519" s="40"/>
      <c r="BW519" s="9"/>
      <c r="BX519" s="40"/>
      <c r="BZ519" s="9">
        <v>15.523076923076919</v>
      </c>
      <c r="CA519" s="9">
        <v>9.1384615384615362</v>
      </c>
      <c r="CB519" s="40">
        <v>13370.142076466713</v>
      </c>
      <c r="CC519" s="9">
        <f ca="1"/>
        <v>3.5519230769230759</v>
      </c>
      <c r="CD519" s="9">
        <f ca="1"/>
        <v>1.9557692307692309</v>
      </c>
      <c r="CE519" s="40">
        <f ca="1"/>
        <v>10707.964392086062</v>
      </c>
    </row>
    <row r="520" spans="1:83" x14ac:dyDescent="0.25">
      <c r="A520" s="6">
        <v>49.8</v>
      </c>
      <c r="B520" s="7" t="b">
        <v>1</v>
      </c>
      <c r="U520" s="9"/>
      <c r="V520" s="9"/>
      <c r="W520" s="10"/>
      <c r="X520" s="17"/>
      <c r="Y520" s="17"/>
      <c r="Z520" s="17"/>
      <c r="AA520" s="17"/>
      <c r="AB520" s="17"/>
      <c r="AC520" s="17"/>
      <c r="AD520" s="17"/>
      <c r="AE520" s="17"/>
      <c r="AG520" s="9"/>
      <c r="AH520" s="9"/>
      <c r="AI520" s="10"/>
      <c r="AJ520" s="17"/>
      <c r="AK520" s="17"/>
      <c r="AL520" s="17"/>
      <c r="AM520" s="17"/>
      <c r="AN520" s="17"/>
      <c r="AO520" s="17"/>
      <c r="AP520" s="17"/>
      <c r="AQ520" s="17"/>
      <c r="AS520" s="9"/>
      <c r="AT520" s="9"/>
      <c r="AU520" s="10"/>
      <c r="AV520" s="17"/>
      <c r="AW520" s="17"/>
      <c r="AX520" s="17"/>
      <c r="AY520" s="17"/>
      <c r="AZ520" s="17"/>
      <c r="BA520" s="17"/>
      <c r="BB520" s="17"/>
      <c r="BC520" s="17"/>
      <c r="BE520" s="17">
        <v>0.1760587431693989</v>
      </c>
      <c r="BF520" s="9">
        <v>58.9</v>
      </c>
      <c r="BG520" s="9">
        <v>60.363069099738645</v>
      </c>
      <c r="BH520" s="9">
        <v>59.752202812658766</v>
      </c>
      <c r="BI520" s="9">
        <v>13.405826270444836</v>
      </c>
      <c r="BJ520" s="9">
        <f ca="1"/>
        <v>61.099971734081322</v>
      </c>
      <c r="BK520" s="9">
        <f ca="1"/>
        <v>59.950233569768308</v>
      </c>
      <c r="BL520" s="9">
        <v>54.732007885299303</v>
      </c>
      <c r="BM520" s="9">
        <f ca="1"/>
        <v>59.462083056136123</v>
      </c>
      <c r="BN520" s="9">
        <v>59.964452622889439</v>
      </c>
      <c r="BP520" s="9"/>
      <c r="BQ520" s="40"/>
      <c r="BR520" s="9"/>
      <c r="BS520" s="40"/>
      <c r="BU520" s="9"/>
      <c r="BV520" s="40"/>
      <c r="BW520" s="9"/>
      <c r="BX520" s="40"/>
      <c r="BZ520" s="9">
        <v>15.523076923076919</v>
      </c>
      <c r="CA520" s="9">
        <v>10.415384615384614</v>
      </c>
      <c r="CB520" s="40">
        <v>13889.752682281251</v>
      </c>
      <c r="CC520" s="9">
        <f ca="1"/>
        <v>3.5519230769230759</v>
      </c>
      <c r="CD520" s="9">
        <f ca="1"/>
        <v>2.0196153846153848</v>
      </c>
      <c r="CE520" s="40">
        <f ca="1"/>
        <v>10692.699955233782</v>
      </c>
    </row>
    <row r="521" spans="1:83" x14ac:dyDescent="0.25">
      <c r="A521" s="6">
        <v>49.2</v>
      </c>
      <c r="B521" s="7" t="b">
        <v>1</v>
      </c>
      <c r="U521" s="9"/>
      <c r="V521" s="9"/>
      <c r="W521" s="10"/>
      <c r="X521" s="17"/>
      <c r="Y521" s="17"/>
      <c r="Z521" s="17"/>
      <c r="AA521" s="17"/>
      <c r="AB521" s="17"/>
      <c r="AC521" s="17"/>
      <c r="AD521" s="17"/>
      <c r="AE521" s="17"/>
      <c r="AG521" s="9"/>
      <c r="AH521" s="9"/>
      <c r="AI521" s="10"/>
      <c r="AJ521" s="17"/>
      <c r="AK521" s="17"/>
      <c r="AL521" s="17"/>
      <c r="AM521" s="17"/>
      <c r="AN521" s="17"/>
      <c r="AO521" s="17"/>
      <c r="AP521" s="17"/>
      <c r="AQ521" s="17"/>
      <c r="AS521" s="9"/>
      <c r="AT521" s="9"/>
      <c r="AU521" s="10"/>
      <c r="AV521" s="17"/>
      <c r="AW521" s="17"/>
      <c r="AX521" s="17"/>
      <c r="AY521" s="17"/>
      <c r="AZ521" s="17"/>
      <c r="BA521" s="17"/>
      <c r="BB521" s="17"/>
      <c r="BC521" s="17"/>
      <c r="BE521" s="17">
        <v>0.17640027322404372</v>
      </c>
      <c r="BF521" s="9">
        <v>58.9</v>
      </c>
      <c r="BG521" s="9">
        <v>60.37563155009417</v>
      </c>
      <c r="BH521" s="9">
        <v>59.763794704860409</v>
      </c>
      <c r="BI521" s="9">
        <v>13.434526491292914</v>
      </c>
      <c r="BJ521" s="9">
        <f ca="1"/>
        <v>61.114366166293166</v>
      </c>
      <c r="BK521" s="9">
        <f ca="1"/>
        <v>59.962139693179552</v>
      </c>
      <c r="BL521" s="9">
        <v>54.749928110433999</v>
      </c>
      <c r="BM521" s="9">
        <f ca="1"/>
        <v>59.476730121034457</v>
      </c>
      <c r="BN521" s="9">
        <v>59.97919331777797</v>
      </c>
      <c r="BP521" s="9"/>
      <c r="BQ521" s="40"/>
      <c r="BR521" s="9"/>
      <c r="BS521" s="40"/>
      <c r="BU521" s="9"/>
      <c r="BV521" s="40"/>
      <c r="BW521" s="9"/>
      <c r="BX521" s="40"/>
      <c r="BZ521" s="9">
        <v>15.523076923076919</v>
      </c>
      <c r="CA521" s="9">
        <v>11.692307692307692</v>
      </c>
      <c r="CB521" s="40">
        <v>14704.05262416736</v>
      </c>
      <c r="CC521" s="9">
        <f ca="1"/>
        <v>3.5519230769230759</v>
      </c>
      <c r="CD521" s="9">
        <f ca="1"/>
        <v>2.0834615384615387</v>
      </c>
      <c r="CE521" s="40">
        <f ca="1"/>
        <v>10682.695608506483</v>
      </c>
    </row>
    <row r="522" spans="1:83" x14ac:dyDescent="0.25">
      <c r="A522" s="6">
        <v>48.6</v>
      </c>
      <c r="B522" s="7" t="b">
        <v>1</v>
      </c>
      <c r="U522" s="9"/>
      <c r="V522" s="9"/>
      <c r="W522" s="10"/>
      <c r="X522" s="17"/>
      <c r="Y522" s="17"/>
      <c r="Z522" s="17"/>
      <c r="AA522" s="17"/>
      <c r="AB522" s="17"/>
      <c r="AC522" s="17"/>
      <c r="AD522" s="17"/>
      <c r="AE522" s="17"/>
      <c r="AG522" s="9"/>
      <c r="AH522" s="9"/>
      <c r="AI522" s="10"/>
      <c r="AJ522" s="17"/>
      <c r="AK522" s="17"/>
      <c r="AL522" s="17"/>
      <c r="AM522" s="17"/>
      <c r="AN522" s="17"/>
      <c r="AO522" s="17"/>
      <c r="AP522" s="17"/>
      <c r="AQ522" s="17"/>
      <c r="AS522" s="9"/>
      <c r="AT522" s="9"/>
      <c r="AU522" s="10"/>
      <c r="AV522" s="17"/>
      <c r="AW522" s="17"/>
      <c r="AX522" s="17"/>
      <c r="AY522" s="17"/>
      <c r="AZ522" s="17"/>
      <c r="BA522" s="17"/>
      <c r="BB522" s="17"/>
      <c r="BC522" s="17"/>
      <c r="BE522" s="17">
        <v>0.17674180327868852</v>
      </c>
      <c r="BF522" s="9">
        <v>58.9</v>
      </c>
      <c r="BG522" s="9">
        <v>60.38817862247145</v>
      </c>
      <c r="BH522" s="9">
        <v>59.775374651858435</v>
      </c>
      <c r="BI522" s="9">
        <v>13.463238616007295</v>
      </c>
      <c r="BJ522" s="9">
        <f ca="1"/>
        <v>61.1287392140541</v>
      </c>
      <c r="BK522" s="9">
        <f ca="1"/>
        <v>59.974032834435228</v>
      </c>
      <c r="BL522" s="9">
        <v>54.767830996199834</v>
      </c>
      <c r="BM522" s="9">
        <f ca="1"/>
        <v>59.491361114730928</v>
      </c>
      <c r="BN522" s="9">
        <v>59.99391762861741</v>
      </c>
      <c r="BP522" s="9"/>
      <c r="BQ522" s="40"/>
      <c r="BR522" s="9"/>
      <c r="BS522" s="40"/>
      <c r="BU522" s="9"/>
      <c r="BV522" s="40"/>
      <c r="BW522" s="9"/>
      <c r="BX522" s="40"/>
      <c r="BZ522" s="9">
        <v>15.523076923076919</v>
      </c>
      <c r="CA522" s="9">
        <v>12.969230769230769</v>
      </c>
      <c r="CB522" s="40">
        <v>15766.803669430865</v>
      </c>
      <c r="CC522" s="9">
        <f ca="1"/>
        <v>3.5519230769230759</v>
      </c>
      <c r="CD522" s="9">
        <f ca="1"/>
        <v>2.1473076923076926</v>
      </c>
      <c r="CE522" s="40">
        <f ca="1"/>
        <v>10677.690620504607</v>
      </c>
    </row>
    <row r="523" spans="1:83" x14ac:dyDescent="0.25">
      <c r="A523" s="6">
        <v>47.6</v>
      </c>
      <c r="B523" s="7" t="b">
        <v>1</v>
      </c>
      <c r="U523" s="9"/>
      <c r="V523" s="9"/>
      <c r="W523" s="10"/>
      <c r="X523" s="17"/>
      <c r="Y523" s="17"/>
      <c r="Z523" s="17"/>
      <c r="AA523" s="17"/>
      <c r="AB523" s="17"/>
      <c r="AC523" s="17"/>
      <c r="AD523" s="17"/>
      <c r="AE523" s="17"/>
      <c r="AG523" s="9"/>
      <c r="AH523" s="9"/>
      <c r="AI523" s="10"/>
      <c r="AJ523" s="17"/>
      <c r="AK523" s="17"/>
      <c r="AL523" s="17"/>
      <c r="AM523" s="17"/>
      <c r="AN523" s="17"/>
      <c r="AO523" s="17"/>
      <c r="AP523" s="17"/>
      <c r="AQ523" s="17"/>
      <c r="AS523" s="9"/>
      <c r="AT523" s="9"/>
      <c r="AU523" s="10"/>
      <c r="AV523" s="17"/>
      <c r="AW523" s="17"/>
      <c r="AX523" s="17"/>
      <c r="AY523" s="17"/>
      <c r="AZ523" s="17"/>
      <c r="BA523" s="17"/>
      <c r="BB523" s="17"/>
      <c r="BC523" s="17"/>
      <c r="BE523" s="17">
        <v>0.17708333333333334</v>
      </c>
      <c r="BF523" s="9">
        <v>58.9</v>
      </c>
      <c r="BG523" s="9">
        <v>60.400710376197523</v>
      </c>
      <c r="BH523" s="9">
        <v>59.786942700608314</v>
      </c>
      <c r="BI523" s="9">
        <v>13.491962654466727</v>
      </c>
      <c r="BJ523" s="9">
        <f ca="1"/>
        <v>61.143090958501297</v>
      </c>
      <c r="BK523" s="9">
        <f ca="1"/>
        <v>59.985913044014026</v>
      </c>
      <c r="BL523" s="9">
        <v>54.785716592831626</v>
      </c>
      <c r="BM523" s="9">
        <f ca="1"/>
        <v>59.505976092890727</v>
      </c>
      <c r="BN523" s="9">
        <v>60.008625612108531</v>
      </c>
      <c r="BP523" s="9"/>
      <c r="BQ523" s="40"/>
      <c r="BR523" s="9"/>
      <c r="BS523" s="40"/>
      <c r="BU523" s="9"/>
      <c r="BV523" s="40"/>
      <c r="BW523" s="9"/>
      <c r="BX523" s="40"/>
      <c r="BZ523" s="9">
        <v>15.523076923076919</v>
      </c>
      <c r="CA523" s="9">
        <v>14.246153846153844</v>
      </c>
      <c r="CB523" s="40">
        <v>17042.303237874748</v>
      </c>
      <c r="CC523" s="9">
        <f ca="1"/>
        <v>3.5519230769230759</v>
      </c>
      <c r="CD523" s="9">
        <f ca="1"/>
        <v>2.211153846153846</v>
      </c>
      <c r="CE523" s="40">
        <f ca="1"/>
        <v>10677.444367858063</v>
      </c>
    </row>
    <row r="524" spans="1:83" x14ac:dyDescent="0.25">
      <c r="A524" s="6">
        <v>46.8</v>
      </c>
      <c r="B524" s="7" t="b">
        <v>1</v>
      </c>
      <c r="U524" s="9"/>
      <c r="V524" s="9"/>
      <c r="W524" s="10"/>
      <c r="X524" s="17"/>
      <c r="Y524" s="17"/>
      <c r="Z524" s="17"/>
      <c r="AA524" s="17"/>
      <c r="AB524" s="17"/>
      <c r="AC524" s="17"/>
      <c r="AD524" s="17"/>
      <c r="AE524" s="17"/>
      <c r="AG524" s="9"/>
      <c r="AH524" s="9"/>
      <c r="AI524" s="10"/>
      <c r="AJ524" s="17"/>
      <c r="AK524" s="17"/>
      <c r="AL524" s="17"/>
      <c r="AM524" s="17"/>
      <c r="AN524" s="17"/>
      <c r="AO524" s="17"/>
      <c r="AP524" s="17"/>
      <c r="AQ524" s="17"/>
      <c r="AS524" s="9"/>
      <c r="AT524" s="9"/>
      <c r="AU524" s="10"/>
      <c r="AV524" s="17"/>
      <c r="AW524" s="17"/>
      <c r="AX524" s="17"/>
      <c r="AY524" s="17"/>
      <c r="AZ524" s="17"/>
      <c r="BA524" s="17"/>
      <c r="BB524" s="17"/>
      <c r="BC524" s="17"/>
      <c r="BE524" s="17">
        <v>0.17742486338797814</v>
      </c>
      <c r="BF524" s="9">
        <v>59</v>
      </c>
      <c r="BG524" s="9">
        <v>60.413226870276297</v>
      </c>
      <c r="BH524" s="9">
        <v>59.798498897816565</v>
      </c>
      <c r="BI524" s="9">
        <v>13.520698616562214</v>
      </c>
      <c r="BJ524" s="9">
        <f ca="1"/>
        <v>61.157421480322576</v>
      </c>
      <c r="BK524" s="9">
        <f ca="1"/>
        <v>59.997780372124922</v>
      </c>
      <c r="BL524" s="9">
        <v>54.803584950322119</v>
      </c>
      <c r="BM524" s="9">
        <f ca="1"/>
        <v>59.520575110891627</v>
      </c>
      <c r="BN524" s="9">
        <v>60.023317324658784</v>
      </c>
      <c r="BP524" s="9"/>
      <c r="BQ524" s="40"/>
      <c r="BR524" s="9"/>
      <c r="BS524" s="40"/>
      <c r="BU524" s="9"/>
      <c r="BV524" s="40"/>
      <c r="BW524" s="9"/>
      <c r="BX524" s="40"/>
      <c r="BZ524" s="9">
        <v>15.523076923076919</v>
      </c>
      <c r="CA524" s="9">
        <v>15.523076923076919</v>
      </c>
      <c r="CB524" s="40">
        <v>18502.312327777363</v>
      </c>
      <c r="CC524" s="9">
        <f ca="1"/>
        <v>3.5519230769230759</v>
      </c>
      <c r="CD524" s="9">
        <f ca="1"/>
        <v>2.2750000000000004</v>
      </c>
      <c r="CE524" s="40">
        <f ca="1"/>
        <v>10681.734233009382</v>
      </c>
    </row>
    <row r="525" spans="1:83" x14ac:dyDescent="0.25">
      <c r="A525" s="6">
        <v>46.3</v>
      </c>
      <c r="B525" s="7" t="b">
        <v>1</v>
      </c>
      <c r="U525" s="9"/>
      <c r="V525" s="9"/>
      <c r="W525" s="10"/>
      <c r="X525" s="17"/>
      <c r="Y525" s="17"/>
      <c r="Z525" s="17"/>
      <c r="AA525" s="17"/>
      <c r="AB525" s="17"/>
      <c r="AC525" s="17"/>
      <c r="AD525" s="17"/>
      <c r="AE525" s="17"/>
      <c r="AG525" s="9"/>
      <c r="AH525" s="9"/>
      <c r="AI525" s="10"/>
      <c r="AJ525" s="17"/>
      <c r="AK525" s="17"/>
      <c r="AL525" s="17"/>
      <c r="AM525" s="17"/>
      <c r="AN525" s="17"/>
      <c r="AO525" s="17"/>
      <c r="AP525" s="17"/>
      <c r="AQ525" s="17"/>
      <c r="AS525" s="9"/>
      <c r="AT525" s="9"/>
      <c r="AU525" s="10"/>
      <c r="AV525" s="17"/>
      <c r="AW525" s="17"/>
      <c r="AX525" s="17"/>
      <c r="AY525" s="17"/>
      <c r="AZ525" s="17"/>
      <c r="BA525" s="17"/>
      <c r="BB525" s="17"/>
      <c r="BC525" s="17"/>
      <c r="BE525" s="17">
        <v>0.17776639344262296</v>
      </c>
      <c r="BF525" s="9">
        <v>59</v>
      </c>
      <c r="BG525" s="9">
        <v>60.425728163391113</v>
      </c>
      <c r="BH525" s="9">
        <v>59.810043289942591</v>
      </c>
      <c r="BI525" s="9">
        <v>13.549446512197131</v>
      </c>
      <c r="BJ525" s="9">
        <f ca="1"/>
        <v>61.171730859759784</v>
      </c>
      <c r="BK525" s="9">
        <f ca="1"/>
        <v>60.009634868709085</v>
      </c>
      <c r="BL525" s="9">
        <v>54.821436118423577</v>
      </c>
      <c r="BM525" s="9">
        <f ca="1"/>
        <v>59.535158223826016</v>
      </c>
      <c r="BN525" s="9">
        <v>60.037992822384439</v>
      </c>
      <c r="BP525" s="9"/>
      <c r="BQ525" s="40"/>
      <c r="BR525" s="9"/>
      <c r="BS525" s="40"/>
      <c r="BU525" s="9"/>
      <c r="BV525" s="40"/>
      <c r="BW525" s="9"/>
      <c r="BX525" s="40"/>
      <c r="BZ525" s="9">
        <v>15.523076923076919</v>
      </c>
      <c r="CA525" s="9">
        <v>16.799999999999997</v>
      </c>
      <c r="CB525" s="40">
        <v>20124.052025745787</v>
      </c>
      <c r="CC525" s="9">
        <f ca="1"/>
        <v>3.5519230769230759</v>
      </c>
      <c r="CD525" s="9">
        <f ca="1"/>
        <v>2.3388461538461538</v>
      </c>
      <c r="CE525" s="40">
        <f ca="1"/>
        <v>10690.353777199398</v>
      </c>
    </row>
    <row r="526" spans="1:83" x14ac:dyDescent="0.25">
      <c r="A526" s="6">
        <v>45.9</v>
      </c>
      <c r="B526" s="7" t="b">
        <v>1</v>
      </c>
      <c r="U526" s="9"/>
      <c r="V526" s="9"/>
      <c r="W526" s="10"/>
      <c r="X526" s="17"/>
      <c r="Y526" s="17"/>
      <c r="Z526" s="17"/>
      <c r="AA526" s="17"/>
      <c r="AB526" s="17"/>
      <c r="AC526" s="17"/>
      <c r="AD526" s="17"/>
      <c r="AE526" s="17"/>
      <c r="AG526" s="9"/>
      <c r="AH526" s="9"/>
      <c r="AI526" s="10"/>
      <c r="AJ526" s="17"/>
      <c r="AK526" s="17"/>
      <c r="AL526" s="17"/>
      <c r="AM526" s="17"/>
      <c r="AN526" s="17"/>
      <c r="AO526" s="17"/>
      <c r="AP526" s="17"/>
      <c r="AQ526" s="17"/>
      <c r="AS526" s="9"/>
      <c r="AT526" s="9"/>
      <c r="AU526" s="10"/>
      <c r="AV526" s="17"/>
      <c r="AW526" s="17"/>
      <c r="AX526" s="17"/>
      <c r="AY526" s="17"/>
      <c r="AZ526" s="17"/>
      <c r="BA526" s="17"/>
      <c r="BB526" s="17"/>
      <c r="BC526" s="17"/>
      <c r="BE526" s="17">
        <v>0.17810792349726776</v>
      </c>
      <c r="BF526" s="9">
        <v>59</v>
      </c>
      <c r="BG526" s="9">
        <v>60.438214313907032</v>
      </c>
      <c r="BH526" s="9">
        <v>59.821575923200655</v>
      </c>
      <c r="BI526" s="9">
        <v>13.578206351287152</v>
      </c>
      <c r="BJ526" s="9">
        <f ca="1"/>
        <v>61.186019176612113</v>
      </c>
      <c r="BK526" s="9">
        <f ca="1"/>
        <v>60.021476583441959</v>
      </c>
      <c r="BL526" s="9">
        <v>54.839270146649426</v>
      </c>
      <c r="BM526" s="9">
        <f ca="1"/>
        <v>59.549725486502922</v>
      </c>
      <c r="BN526" s="9">
        <v>60.052652161112661</v>
      </c>
      <c r="BP526" s="9"/>
      <c r="BQ526" s="40"/>
      <c r="BR526" s="9"/>
      <c r="BS526" s="40"/>
      <c r="BU526" s="9"/>
      <c r="BV526" s="40"/>
      <c r="BW526" s="9"/>
      <c r="BX526" s="40"/>
      <c r="BZ526" s="9">
        <v>15.523076923076919</v>
      </c>
      <c r="CA526" s="9">
        <v>18.076923076923073</v>
      </c>
      <c r="CB526" s="40">
        <v>21888.844288396751</v>
      </c>
      <c r="CC526" s="9">
        <f ca="1"/>
        <v>3.5519230769230759</v>
      </c>
      <c r="CD526" s="9">
        <f ca="1"/>
        <v>2.4026923076923077</v>
      </c>
      <c r="CE526" s="40">
        <f ca="1"/>
        <v>10703.111145771318</v>
      </c>
    </row>
    <row r="527" spans="1:83" x14ac:dyDescent="0.25">
      <c r="A527" s="6">
        <v>45.7</v>
      </c>
      <c r="B527" s="7" t="b">
        <v>1</v>
      </c>
      <c r="U527" s="9"/>
      <c r="V527" s="9"/>
      <c r="W527" s="10"/>
      <c r="X527" s="17"/>
      <c r="Y527" s="17"/>
      <c r="Z527" s="17"/>
      <c r="AA527" s="17"/>
      <c r="AB527" s="17"/>
      <c r="AC527" s="17"/>
      <c r="AD527" s="17"/>
      <c r="AE527" s="17"/>
      <c r="AG527" s="9"/>
      <c r="AH527" s="9"/>
      <c r="AI527" s="10"/>
      <c r="AJ527" s="17"/>
      <c r="AK527" s="17"/>
      <c r="AL527" s="17"/>
      <c r="AM527" s="17"/>
      <c r="AN527" s="17"/>
      <c r="AO527" s="17"/>
      <c r="AP527" s="17"/>
      <c r="AQ527" s="17"/>
      <c r="AS527" s="9"/>
      <c r="AT527" s="9"/>
      <c r="AU527" s="10"/>
      <c r="AV527" s="17"/>
      <c r="AW527" s="17"/>
      <c r="AX527" s="17"/>
      <c r="AY527" s="17"/>
      <c r="AZ527" s="17"/>
      <c r="BA527" s="17"/>
      <c r="BB527" s="17"/>
      <c r="BC527" s="17"/>
      <c r="BE527" s="17">
        <v>0.17844945355191258</v>
      </c>
      <c r="BF527" s="9">
        <v>59</v>
      </c>
      <c r="BG527" s="9">
        <v>60.450685379873228</v>
      </c>
      <c r="BH527" s="9">
        <v>59.833096843561258</v>
      </c>
      <c r="BI527" s="9">
        <v>13.606978143760347</v>
      </c>
      <c r="BJ527" s="9">
        <f ca="1"/>
        <v>61.200286510239437</v>
      </c>
      <c r="BK527" s="9">
        <f ca="1"/>
        <v>60.033305565735205</v>
      </c>
      <c r="BL527" s="9">
        <v>54.85708708427584</v>
      </c>
      <c r="BM527" s="9">
        <f ca="1"/>
        <v>59.564276953450062</v>
      </c>
      <c r="BN527" s="9">
        <v>60.067295396383557</v>
      </c>
      <c r="BP527" s="9"/>
      <c r="BQ527" s="40"/>
      <c r="BR527" s="9"/>
      <c r="BS527" s="40"/>
      <c r="BU527" s="9"/>
      <c r="BV527" s="40"/>
      <c r="BW527" s="9"/>
      <c r="BX527" s="40"/>
      <c r="BZ527" s="9">
        <v>15.523076923076919</v>
      </c>
      <c r="CA527" s="9">
        <v>19.353846153846153</v>
      </c>
      <c r="CB527" s="40">
        <v>23781.159429720206</v>
      </c>
      <c r="CC527" s="9">
        <f ca="1"/>
        <v>3.5519230769230759</v>
      </c>
      <c r="CD527" s="9">
        <f ca="1"/>
        <v>2.4665384615384616</v>
      </c>
      <c r="CE527" s="40">
        <f ca="1"/>
        <v>10719.827670595761</v>
      </c>
    </row>
    <row r="528" spans="1:83" x14ac:dyDescent="0.25">
      <c r="A528" s="6">
        <v>45.7</v>
      </c>
      <c r="B528" s="7" t="b">
        <v>1</v>
      </c>
      <c r="U528" s="9"/>
      <c r="V528" s="9"/>
      <c r="W528" s="10"/>
      <c r="X528" s="17"/>
      <c r="Y528" s="17"/>
      <c r="Z528" s="17"/>
      <c r="AA528" s="17"/>
      <c r="AB528" s="17"/>
      <c r="AC528" s="17"/>
      <c r="AD528" s="17"/>
      <c r="AE528" s="17"/>
      <c r="AG528" s="9"/>
      <c r="AH528" s="9"/>
      <c r="AI528" s="10"/>
      <c r="AJ528" s="17"/>
      <c r="AK528" s="17"/>
      <c r="AL528" s="17"/>
      <c r="AM528" s="17"/>
      <c r="AN528" s="17"/>
      <c r="AO528" s="17"/>
      <c r="AP528" s="17"/>
      <c r="AQ528" s="17"/>
      <c r="AS528" s="9"/>
      <c r="AT528" s="9"/>
      <c r="AU528" s="10"/>
      <c r="AV528" s="17"/>
      <c r="AW528" s="17"/>
      <c r="AX528" s="17"/>
      <c r="AY528" s="17"/>
      <c r="AZ528" s="17"/>
      <c r="BA528" s="17"/>
      <c r="BB528" s="17"/>
      <c r="BC528" s="17"/>
      <c r="BE528" s="17">
        <v>0.17879098360655737</v>
      </c>
      <c r="BF528" s="9">
        <v>59</v>
      </c>
      <c r="BG528" s="9">
        <v>60.463141419025334</v>
      </c>
      <c r="BH528" s="9">
        <v>59.844606096753537</v>
      </c>
      <c r="BI528" s="9">
        <v>13.635761899557163</v>
      </c>
      <c r="BJ528" s="9">
        <f ca="1"/>
        <v>61.214532939565558</v>
      </c>
      <c r="BK528" s="9">
        <f ca="1"/>
        <v>60.045121864738583</v>
      </c>
      <c r="BL528" s="9">
        <v>54.874886980343319</v>
      </c>
      <c r="BM528" s="9">
        <f ca="1"/>
        <v>59.578812678915824</v>
      </c>
      <c r="BN528" s="9">
        <v>60.081922583452211</v>
      </c>
      <c r="BP528" s="9"/>
      <c r="BQ528" s="40"/>
      <c r="BR528" s="9"/>
      <c r="BS528" s="40"/>
      <c r="BU528" s="9"/>
      <c r="BV528" s="40"/>
      <c r="BW528" s="9"/>
      <c r="BX528" s="40"/>
      <c r="BZ528" s="9">
        <v>15.523076923076919</v>
      </c>
      <c r="CA528" s="9">
        <v>20.630769230769229</v>
      </c>
      <c r="CB528" s="40">
        <v>25787.930263952185</v>
      </c>
      <c r="CC528" s="9">
        <f ca="1"/>
        <v>3.5519230769230759</v>
      </c>
      <c r="CD528" s="9">
        <f ca="1"/>
        <v>2.5303846153846159</v>
      </c>
      <c r="CE528" s="40">
        <f ca="1"/>
        <v>10740.336640558509</v>
      </c>
    </row>
    <row r="529" spans="1:83" x14ac:dyDescent="0.25">
      <c r="A529" s="6">
        <v>45.6</v>
      </c>
      <c r="B529" s="7" t="b">
        <v>1</v>
      </c>
      <c r="U529" s="9"/>
      <c r="V529" s="9"/>
      <c r="W529" s="10"/>
      <c r="X529" s="17"/>
      <c r="Y529" s="17"/>
      <c r="Z529" s="17"/>
      <c r="AA529" s="17"/>
      <c r="AB529" s="17"/>
      <c r="AC529" s="17"/>
      <c r="AD529" s="17"/>
      <c r="AE529" s="17"/>
      <c r="AG529" s="9"/>
      <c r="AH529" s="9"/>
      <c r="AI529" s="10"/>
      <c r="AJ529" s="17"/>
      <c r="AK529" s="17"/>
      <c r="AL529" s="17"/>
      <c r="AM529" s="17"/>
      <c r="AN529" s="17"/>
      <c r="AO529" s="17"/>
      <c r="AP529" s="17"/>
      <c r="AQ529" s="17"/>
      <c r="AS529" s="9"/>
      <c r="AT529" s="9"/>
      <c r="AU529" s="10"/>
      <c r="AV529" s="17"/>
      <c r="AW529" s="17"/>
      <c r="AX529" s="17"/>
      <c r="AY529" s="17"/>
      <c r="AZ529" s="17"/>
      <c r="BA529" s="17"/>
      <c r="BB529" s="17"/>
      <c r="BC529" s="17"/>
      <c r="BE529" s="17">
        <v>0.1791325136612022</v>
      </c>
      <c r="BF529" s="9">
        <v>59.1</v>
      </c>
      <c r="BG529" s="9">
        <v>60.475582488787794</v>
      </c>
      <c r="BH529" s="9">
        <v>59.856103728266419</v>
      </c>
      <c r="BI529" s="9">
        <v>13.664557628630453</v>
      </c>
      <c r="BJ529" s="9">
        <f ca="1"/>
        <v>61.228758543081476</v>
      </c>
      <c r="BK529" s="9">
        <f ca="1"/>
        <v>60.056925529341939</v>
      </c>
      <c r="BL529" s="9">
        <v>54.892669883658314</v>
      </c>
      <c r="BM529" s="9">
        <f ca="1"/>
        <v>59.593332716871224</v>
      </c>
      <c r="BN529" s="9">
        <v>60.096533777290759</v>
      </c>
      <c r="BP529" s="9"/>
      <c r="BQ529" s="40"/>
      <c r="BR529" s="9"/>
      <c r="BS529" s="40"/>
      <c r="BU529" s="9"/>
      <c r="BV529" s="40"/>
      <c r="BW529" s="9"/>
      <c r="BX529" s="40"/>
      <c r="BZ529" s="9">
        <v>15.523076923076919</v>
      </c>
      <c r="CA529" s="9">
        <v>21.907692307692304</v>
      </c>
      <c r="CB529" s="40">
        <v>27898.046735186159</v>
      </c>
      <c r="CC529" s="9">
        <f ca="1"/>
        <v>3.5519230769230759</v>
      </c>
      <c r="CD529" s="9">
        <f ca="1"/>
        <v>2.5942307692307693</v>
      </c>
      <c r="CE529" s="40">
        <f ca="1"/>
        <v>10764.482215989303</v>
      </c>
    </row>
    <row r="530" spans="1:83" x14ac:dyDescent="0.25">
      <c r="A530" s="6">
        <v>45.6</v>
      </c>
      <c r="B530" s="7" t="b">
        <v>1</v>
      </c>
      <c r="U530" s="9"/>
      <c r="V530" s="9"/>
      <c r="W530" s="10"/>
      <c r="X530" s="17"/>
      <c r="Y530" s="17"/>
      <c r="Z530" s="17"/>
      <c r="AA530" s="17"/>
      <c r="AB530" s="17"/>
      <c r="AC530" s="17"/>
      <c r="AD530" s="17"/>
      <c r="AE530" s="17"/>
      <c r="AG530" s="9"/>
      <c r="AH530" s="9"/>
      <c r="AI530" s="10"/>
      <c r="AJ530" s="17"/>
      <c r="AK530" s="17"/>
      <c r="AL530" s="17"/>
      <c r="AM530" s="17"/>
      <c r="AN530" s="17"/>
      <c r="AO530" s="17"/>
      <c r="AP530" s="17"/>
      <c r="AQ530" s="17"/>
      <c r="AS530" s="9"/>
      <c r="AT530" s="9"/>
      <c r="AU530" s="10"/>
      <c r="AV530" s="17"/>
      <c r="AW530" s="17"/>
      <c r="AX530" s="17"/>
      <c r="AY530" s="17"/>
      <c r="AZ530" s="17"/>
      <c r="BA530" s="17"/>
      <c r="BB530" s="17"/>
      <c r="BC530" s="17"/>
      <c r="BE530" s="17">
        <v>0.17947404371584699</v>
      </c>
      <c r="BF530" s="9">
        <v>59.1</v>
      </c>
      <c r="BG530" s="9">
        <v>60.488008646276114</v>
      </c>
      <c r="BH530" s="9">
        <v>59.867589783350802</v>
      </c>
      <c r="BI530" s="9">
        <v>13.693365340945476</v>
      </c>
      <c r="BJ530" s="9">
        <f ca="1"/>
        <v>61.242963398848573</v>
      </c>
      <c r="BK530" s="9">
        <f ca="1"/>
        <v>60.068716608177105</v>
      </c>
      <c r="BL530" s="9">
        <v>54.910435842794712</v>
      </c>
      <c r="BM530" s="9">
        <f ca="1"/>
        <v>59.607837121011926</v>
      </c>
      <c r="BN530" s="9">
        <v>60.111129032590298</v>
      </c>
      <c r="BP530" s="9"/>
      <c r="BQ530" s="40"/>
      <c r="BR530" s="9"/>
      <c r="BS530" s="40"/>
      <c r="BU530" s="9"/>
      <c r="BV530" s="40"/>
      <c r="BW530" s="9"/>
      <c r="BX530" s="40"/>
      <c r="BZ530" s="9">
        <v>15.523076923076919</v>
      </c>
      <c r="CA530" s="9">
        <v>23.184615384615384</v>
      </c>
      <c r="CB530" s="40">
        <v>30101.976070446126</v>
      </c>
      <c r="CC530" s="9">
        <f ca="1"/>
        <v>3.5519230769230759</v>
      </c>
      <c r="CD530" s="9">
        <f ca="1"/>
        <v>2.6580769230769237</v>
      </c>
      <c r="CE530" s="40">
        <f ca="1"/>
        <v>10792.11846690295</v>
      </c>
    </row>
    <row r="531" spans="1:83" x14ac:dyDescent="0.25">
      <c r="A531" s="6">
        <v>46</v>
      </c>
      <c r="B531" s="7" t="b">
        <v>1</v>
      </c>
      <c r="U531" s="9"/>
      <c r="V531" s="9"/>
      <c r="W531" s="10"/>
      <c r="X531" s="17"/>
      <c r="Y531" s="17"/>
      <c r="Z531" s="17"/>
      <c r="AA531" s="17"/>
      <c r="AB531" s="17"/>
      <c r="AC531" s="17"/>
      <c r="AD531" s="17"/>
      <c r="AE531" s="17"/>
      <c r="AG531" s="9"/>
      <c r="AH531" s="9"/>
      <c r="AI531" s="10"/>
      <c r="AJ531" s="17"/>
      <c r="AK531" s="17"/>
      <c r="AL531" s="17"/>
      <c r="AM531" s="17"/>
      <c r="AN531" s="17"/>
      <c r="AO531" s="17"/>
      <c r="AP531" s="17"/>
      <c r="AQ531" s="17"/>
      <c r="AS531" s="9"/>
      <c r="AT531" s="9"/>
      <c r="AU531" s="10"/>
      <c r="AV531" s="17"/>
      <c r="AW531" s="17"/>
      <c r="AX531" s="17"/>
      <c r="AY531" s="17"/>
      <c r="AZ531" s="17"/>
      <c r="BA531" s="17"/>
      <c r="BB531" s="17"/>
      <c r="BC531" s="17"/>
      <c r="BE531" s="17">
        <v>0.17981557377049182</v>
      </c>
      <c r="BF531" s="9">
        <v>59.1</v>
      </c>
      <c r="BG531" s="9">
        <v>60.500419948299246</v>
      </c>
      <c r="BH531" s="9">
        <v>59.879064307021331</v>
      </c>
      <c r="BI531" s="9">
        <v>13.72218504647997</v>
      </c>
      <c r="BJ531" s="9">
        <f ca="1"/>
        <v>61.25714758450183</v>
      </c>
      <c r="BK531" s="9">
        <f ca="1"/>
        <v>60.0804951496198</v>
      </c>
      <c r="BL531" s="9">
        <v>54.928184906095453</v>
      </c>
      <c r="BM531" s="9">
        <f ca="1"/>
        <v>59.622325944760128</v>
      </c>
      <c r="BN531" s="9">
        <v>60.125708403762971</v>
      </c>
      <c r="BP531" s="9"/>
      <c r="BQ531" s="40"/>
      <c r="BR531" s="9"/>
      <c r="BS531" s="40"/>
      <c r="BU531" s="9"/>
      <c r="BV531" s="40"/>
      <c r="BW531" s="9"/>
      <c r="BX531" s="40"/>
      <c r="BZ531" s="9">
        <v>15.523076923076919</v>
      </c>
      <c r="CA531" s="9">
        <v>24.46153846153846</v>
      </c>
      <c r="CB531" s="40">
        <v>32391.472299764453</v>
      </c>
      <c r="CC531" s="9">
        <f ca="1"/>
        <v>3.5519230769230759</v>
      </c>
      <c r="CD531" s="9">
        <f ca="1"/>
        <v>2.7219230769230771</v>
      </c>
      <c r="CE531" s="40">
        <f ca="1"/>
        <v>10823.108518173378</v>
      </c>
    </row>
    <row r="532" spans="1:83" x14ac:dyDescent="0.25">
      <c r="A532" s="6">
        <v>53.1</v>
      </c>
      <c r="B532" s="7" t="b">
        <v>1</v>
      </c>
      <c r="U532" s="9"/>
      <c r="V532" s="9"/>
      <c r="W532" s="10"/>
      <c r="X532" s="17"/>
      <c r="Y532" s="17"/>
      <c r="Z532" s="17"/>
      <c r="AA532" s="17"/>
      <c r="AB532" s="17"/>
      <c r="AC532" s="17"/>
      <c r="AD532" s="17"/>
      <c r="AE532" s="17"/>
      <c r="AG532" s="9"/>
      <c r="AH532" s="9"/>
      <c r="AI532" s="10"/>
      <c r="AJ532" s="17"/>
      <c r="AK532" s="17"/>
      <c r="AL532" s="17"/>
      <c r="AM532" s="17"/>
      <c r="AN532" s="17"/>
      <c r="AO532" s="17"/>
      <c r="AP532" s="17"/>
      <c r="AQ532" s="17"/>
      <c r="AS532" s="9"/>
      <c r="AT532" s="9"/>
      <c r="AU532" s="10"/>
      <c r="AV532" s="17"/>
      <c r="AW532" s="17"/>
      <c r="AX532" s="17"/>
      <c r="AY532" s="17"/>
      <c r="AZ532" s="17"/>
      <c r="BA532" s="17"/>
      <c r="BB532" s="17"/>
      <c r="BC532" s="17"/>
      <c r="BE532" s="17">
        <v>0.18015710382513661</v>
      </c>
      <c r="BF532" s="9">
        <v>59.1</v>
      </c>
      <c r="BG532" s="9">
        <v>60.512816451361729</v>
      </c>
      <c r="BH532" s="9">
        <v>59.890527344057695</v>
      </c>
      <c r="BI532" s="9">
        <v>13.751016755224104</v>
      </c>
      <c r="BJ532" s="9">
        <f ca="1"/>
        <v>61.271311177252969</v>
      </c>
      <c r="BK532" s="9">
        <f ca="1"/>
        <v>60.092261201791445</v>
      </c>
      <c r="BL532" s="9">
        <v>54.945917121674029</v>
      </c>
      <c r="BM532" s="9">
        <f ca="1"/>
        <v>59.636799241266523</v>
      </c>
      <c r="BN532" s="9">
        <v>60.140271944943876</v>
      </c>
      <c r="BP532" s="9"/>
      <c r="BQ532" s="40"/>
      <c r="BR532" s="9"/>
      <c r="BS532" s="40"/>
      <c r="BU532" s="9"/>
      <c r="BV532" s="40"/>
      <c r="BW532" s="9"/>
      <c r="BX532" s="40"/>
      <c r="BZ532" s="9">
        <v>15.523076923076919</v>
      </c>
      <c r="CA532" s="9">
        <v>25.738461538461539</v>
      </c>
      <c r="CB532" s="40">
        <v>34759.350715140929</v>
      </c>
      <c r="CC532" s="9">
        <f ca="1"/>
        <v>3.5519230769230759</v>
      </c>
      <c r="CD532" s="9">
        <f ca="1"/>
        <v>2.785769230769231</v>
      </c>
      <c r="CE532" s="40">
        <f ca="1"/>
        <v>10857.323787419517</v>
      </c>
    </row>
    <row r="533" spans="1:83" x14ac:dyDescent="0.25">
      <c r="A533" s="6">
        <v>52.6</v>
      </c>
      <c r="B533" s="7" t="b">
        <v>1</v>
      </c>
      <c r="U533" s="9"/>
      <c r="V533" s="9"/>
      <c r="W533" s="10"/>
      <c r="X533" s="17"/>
      <c r="Y533" s="17"/>
      <c r="Z533" s="17"/>
      <c r="AA533" s="17"/>
      <c r="AB533" s="17"/>
      <c r="AC533" s="17"/>
      <c r="AD533" s="17"/>
      <c r="AE533" s="17"/>
      <c r="AG533" s="9"/>
      <c r="AH533" s="9"/>
      <c r="AI533" s="10"/>
      <c r="AJ533" s="17"/>
      <c r="AK533" s="17"/>
      <c r="AL533" s="17"/>
      <c r="AM533" s="17"/>
      <c r="AN533" s="17"/>
      <c r="AO533" s="17"/>
      <c r="AP533" s="17"/>
      <c r="AQ533" s="17"/>
      <c r="AS533" s="9"/>
      <c r="AT533" s="9"/>
      <c r="AU533" s="10"/>
      <c r="AV533" s="17"/>
      <c r="AW533" s="17"/>
      <c r="AX533" s="17"/>
      <c r="AY533" s="17"/>
      <c r="AZ533" s="17"/>
      <c r="BA533" s="17"/>
      <c r="BB533" s="17"/>
      <c r="BC533" s="17"/>
      <c r="BE533" s="17">
        <v>0.18049863387978143</v>
      </c>
      <c r="BF533" s="9">
        <v>59.1</v>
      </c>
      <c r="BG533" s="9">
        <v>60.525198211666023</v>
      </c>
      <c r="BH533" s="9">
        <v>59.901978939006767</v>
      </c>
      <c r="BI533" s="9">
        <v>13.779860477180563</v>
      </c>
      <c r="BJ533" s="9">
        <f ca="1"/>
        <v>61.285454253893569</v>
      </c>
      <c r="BK533" s="9">
        <f ca="1"/>
        <v>60.104014812561111</v>
      </c>
      <c r="BL533" s="9">
        <v>54.963632537416011</v>
      </c>
      <c r="BM533" s="9">
        <f ca="1"/>
        <v>59.651257063412217</v>
      </c>
      <c r="BN533" s="9">
        <v>60.154819709993049</v>
      </c>
      <c r="BP533" s="9"/>
      <c r="BQ533" s="40"/>
      <c r="BR533" s="9"/>
      <c r="BS533" s="40"/>
      <c r="BU533" s="9"/>
      <c r="BV533" s="40"/>
      <c r="BW533" s="9"/>
      <c r="BX533" s="40"/>
      <c r="BZ533" s="9">
        <v>15.523076923076919</v>
      </c>
      <c r="CA533" s="9">
        <v>27.015384615384612</v>
      </c>
      <c r="CB533" s="40">
        <v>37199.310374476961</v>
      </c>
      <c r="CC533" s="9">
        <f ca="1"/>
        <v>3.5519230769230759</v>
      </c>
      <c r="CD533" s="9">
        <f ca="1"/>
        <v>2.8496153846153849</v>
      </c>
      <c r="CE533" s="40">
        <f ca="1"/>
        <v>10894.643303568346</v>
      </c>
    </row>
    <row r="534" spans="1:83" x14ac:dyDescent="0.25">
      <c r="A534" s="6">
        <v>52.2</v>
      </c>
      <c r="B534" s="7" t="b">
        <v>1</v>
      </c>
      <c r="U534" s="9"/>
      <c r="V534" s="9"/>
      <c r="W534" s="10"/>
      <c r="X534" s="17"/>
      <c r="Y534" s="17"/>
      <c r="Z534" s="17"/>
      <c r="AA534" s="17"/>
      <c r="AB534" s="17"/>
      <c r="AC534" s="17"/>
      <c r="AD534" s="17"/>
      <c r="AE534" s="17"/>
      <c r="AG534" s="9"/>
      <c r="AH534" s="9"/>
      <c r="AI534" s="10"/>
      <c r="AJ534" s="17"/>
      <c r="AK534" s="17"/>
      <c r="AL534" s="17"/>
      <c r="AM534" s="17"/>
      <c r="AN534" s="17"/>
      <c r="AO534" s="17"/>
      <c r="AP534" s="17"/>
      <c r="AQ534" s="17"/>
      <c r="AS534" s="9"/>
      <c r="AT534" s="9"/>
      <c r="AU534" s="10"/>
      <c r="AV534" s="17"/>
      <c r="AW534" s="17"/>
      <c r="AX534" s="17"/>
      <c r="AY534" s="17"/>
      <c r="AZ534" s="17"/>
      <c r="BA534" s="17"/>
      <c r="BB534" s="17"/>
      <c r="BC534" s="17"/>
      <c r="BE534" s="17">
        <v>0.18084016393442623</v>
      </c>
      <c r="BF534" s="9">
        <v>59.1</v>
      </c>
      <c r="BG534" s="9">
        <v>60.537565285114653</v>
      </c>
      <c r="BH534" s="9">
        <v>59.913419136184238</v>
      </c>
      <c r="BI534" s="9">
        <v>13.808716222364538</v>
      </c>
      <c r="BJ534" s="9">
        <f ca="1"/>
        <v>61.299576890798186</v>
      </c>
      <c r="BK534" s="9">
        <f ca="1"/>
        <v>60.115756029547292</v>
      </c>
      <c r="BL534" s="9">
        <v>54.98133120098057</v>
      </c>
      <c r="BM534" s="9">
        <f ca="1"/>
        <v>59.665699463810597</v>
      </c>
      <c r="BN534" s="9">
        <v>60.169351752497363</v>
      </c>
      <c r="BP534" s="9"/>
      <c r="BQ534" s="40"/>
      <c r="BR534" s="9"/>
      <c r="BS534" s="40"/>
      <c r="BU534" s="9"/>
      <c r="BV534" s="40"/>
      <c r="BW534" s="9"/>
      <c r="BX534" s="40"/>
      <c r="BZ534" s="9">
        <v>15.523076923076919</v>
      </c>
      <c r="CA534" s="9">
        <v>28.292307692307688</v>
      </c>
      <c r="CB534" s="40">
        <v>39705.792723976141</v>
      </c>
      <c r="CC534" s="9">
        <f ca="1"/>
        <v>3.5519230769230759</v>
      </c>
      <c r="CD534" s="9">
        <f ca="1"/>
        <v>2.9134615384615383</v>
      </c>
      <c r="CE534" s="40">
        <f ca="1"/>
        <v>10934.953095867631</v>
      </c>
    </row>
    <row r="535" spans="1:83" x14ac:dyDescent="0.25">
      <c r="A535" s="6">
        <v>51.8</v>
      </c>
      <c r="B535" s="7" t="b">
        <v>1</v>
      </c>
      <c r="U535" s="9"/>
      <c r="V535" s="9"/>
      <c r="W535" s="10"/>
      <c r="X535" s="17"/>
      <c r="Y535" s="17"/>
      <c r="Z535" s="17"/>
      <c r="AA535" s="17"/>
      <c r="AB535" s="17"/>
      <c r="AC535" s="17"/>
      <c r="AD535" s="17"/>
      <c r="AE535" s="17"/>
      <c r="AG535" s="9"/>
      <c r="AH535" s="9"/>
      <c r="AI535" s="10"/>
      <c r="AJ535" s="17"/>
      <c r="AK535" s="17"/>
      <c r="AL535" s="17"/>
      <c r="AM535" s="17"/>
      <c r="AN535" s="17"/>
      <c r="AO535" s="17"/>
      <c r="AP535" s="17"/>
      <c r="AQ535" s="17"/>
      <c r="AS535" s="9"/>
      <c r="AT535" s="9"/>
      <c r="AU535" s="10"/>
      <c r="AV535" s="17"/>
      <c r="AW535" s="17"/>
      <c r="AX535" s="17"/>
      <c r="AY535" s="17"/>
      <c r="AZ535" s="17"/>
      <c r="BA535" s="17"/>
      <c r="BB535" s="17"/>
      <c r="BC535" s="17"/>
      <c r="BE535" s="17">
        <v>0.18118169398907105</v>
      </c>
      <c r="BF535" s="9">
        <v>59.2</v>
      </c>
      <c r="BG535" s="9">
        <v>60.549917727312483</v>
      </c>
      <c r="BH535" s="9">
        <v>59.924847979675889</v>
      </c>
      <c r="BI535" s="9">
        <v>13.837584000803725</v>
      </c>
      <c r="BJ535" s="9">
        <f ca="1"/>
        <v>61.313679163927404</v>
      </c>
      <c r="BK535" s="9">
        <f ca="1"/>
        <v>60.127484900119754</v>
      </c>
      <c r="BL535" s="9">
        <v>54.999013159801947</v>
      </c>
      <c r="BM535" s="9">
        <f ca="1"/>
        <v>59.680126494809215</v>
      </c>
      <c r="BN535" s="9">
        <v>60.183868125772477</v>
      </c>
      <c r="BP535" s="9"/>
      <c r="BQ535" s="40"/>
      <c r="BR535" s="9"/>
      <c r="BS535" s="40"/>
      <c r="BU535" s="9"/>
      <c r="BV535" s="40"/>
      <c r="BW535" s="9"/>
      <c r="BX535" s="40"/>
      <c r="BZ535" s="9">
        <v>15.523076923076919</v>
      </c>
      <c r="CA535" s="9">
        <v>29.569230769230764</v>
      </c>
      <c r="CB535" s="40">
        <v>42273.867763730406</v>
      </c>
      <c r="CC535" s="9">
        <f ca="1"/>
        <v>3.5519230769230759</v>
      </c>
      <c r="CD535" s="9">
        <f ca="1"/>
        <v>2.9773076923076927</v>
      </c>
      <c r="CE535" s="40">
        <f ca="1"/>
        <v>10978.145644621703</v>
      </c>
    </row>
    <row r="536" spans="1:83" x14ac:dyDescent="0.25">
      <c r="A536" s="6">
        <v>51.6</v>
      </c>
      <c r="B536" s="7" t="b">
        <v>1</v>
      </c>
      <c r="U536" s="9"/>
      <c r="V536" s="9"/>
      <c r="W536" s="10"/>
      <c r="X536" s="17"/>
      <c r="Y536" s="17"/>
      <c r="Z536" s="17"/>
      <c r="AA536" s="17"/>
      <c r="AB536" s="17"/>
      <c r="AC536" s="17"/>
      <c r="AD536" s="17"/>
      <c r="AE536" s="17"/>
      <c r="AG536" s="9"/>
      <c r="AH536" s="9"/>
      <c r="AI536" s="10"/>
      <c r="AJ536" s="17"/>
      <c r="AK536" s="17"/>
      <c r="AL536" s="17"/>
      <c r="AM536" s="17"/>
      <c r="AN536" s="17"/>
      <c r="AO536" s="17"/>
      <c r="AP536" s="17"/>
      <c r="AQ536" s="17"/>
      <c r="AS536" s="9"/>
      <c r="AT536" s="9"/>
      <c r="AU536" s="10"/>
      <c r="AV536" s="17"/>
      <c r="AW536" s="17"/>
      <c r="AX536" s="17"/>
      <c r="AY536" s="17"/>
      <c r="AZ536" s="17"/>
      <c r="BA536" s="17"/>
      <c r="BB536" s="17"/>
      <c r="BC536" s="17"/>
      <c r="BE536" s="17">
        <v>0.18152322404371585</v>
      </c>
      <c r="BF536" s="9">
        <v>59.2</v>
      </c>
      <c r="BG536" s="9">
        <v>60.562255593568835</v>
      </c>
      <c r="BH536" s="9">
        <v>59.93626551333994</v>
      </c>
      <c r="BI536" s="9">
        <v>13.866463822538405</v>
      </c>
      <c r="BJ536" s="9">
        <f ca="1"/>
        <v>61.327761148830874</v>
      </c>
      <c r="BK536" s="9">
        <f ca="1"/>
        <v>60.139201471401307</v>
      </c>
      <c r="BL536" s="9">
        <v>55.016678461090976</v>
      </c>
      <c r="BM536" s="9">
        <f ca="1"/>
        <v>59.694538208491686</v>
      </c>
      <c r="BN536" s="9">
        <v>60.198368882864742</v>
      </c>
      <c r="BP536" s="9"/>
      <c r="BQ536" s="40"/>
      <c r="BR536" s="9"/>
      <c r="BS536" s="40"/>
      <c r="BU536" s="9"/>
      <c r="BV536" s="40"/>
      <c r="BW536" s="9"/>
      <c r="BX536" s="40"/>
      <c r="BZ536" s="9">
        <v>15.523076923076919</v>
      </c>
      <c r="CA536" s="9">
        <v>30.84615384615384</v>
      </c>
      <c r="CB536" s="40">
        <v>44899.14148885326</v>
      </c>
      <c r="CC536" s="9">
        <f ca="1"/>
        <v>3.5519230769230759</v>
      </c>
      <c r="CD536" s="9">
        <f ca="1"/>
        <v>3.0411538461538461</v>
      </c>
      <c r="CE536" s="40">
        <f ca="1"/>
        <v>11024.119386175716</v>
      </c>
    </row>
    <row r="537" spans="1:83" x14ac:dyDescent="0.25">
      <c r="A537" s="6">
        <v>51.2</v>
      </c>
      <c r="B537" s="7" t="b">
        <v>1</v>
      </c>
      <c r="U537" s="9"/>
      <c r="V537" s="9"/>
      <c r="W537" s="10"/>
      <c r="X537" s="17"/>
      <c r="Y537" s="17"/>
      <c r="Z537" s="17"/>
      <c r="AA537" s="17"/>
      <c r="AB537" s="17"/>
      <c r="AC537" s="17"/>
      <c r="AD537" s="17"/>
      <c r="AE537" s="17"/>
      <c r="AG537" s="9"/>
      <c r="AH537" s="9"/>
      <c r="AI537" s="10"/>
      <c r="AJ537" s="17"/>
      <c r="AK537" s="17"/>
      <c r="AL537" s="17"/>
      <c r="AM537" s="17"/>
      <c r="AN537" s="17"/>
      <c r="AO537" s="17"/>
      <c r="AP537" s="17"/>
      <c r="AQ537" s="17"/>
      <c r="AS537" s="9"/>
      <c r="AT537" s="9"/>
      <c r="AU537" s="10"/>
      <c r="AV537" s="17"/>
      <c r="AW537" s="17"/>
      <c r="AX537" s="17"/>
      <c r="AY537" s="17"/>
      <c r="AZ537" s="17"/>
      <c r="BA537" s="17"/>
      <c r="BB537" s="17"/>
      <c r="BC537" s="17"/>
      <c r="BE537" s="17">
        <v>0.18186475409836064</v>
      </c>
      <c r="BF537" s="9">
        <v>59.2</v>
      </c>
      <c r="BG537" s="9">
        <v>60.574578938899705</v>
      </c>
      <c r="BH537" s="9">
        <v>59.947671780808029</v>
      </c>
      <c r="BI537" s="9">
        <v>13.895355697621396</v>
      </c>
      <c r="BJ537" s="9">
        <f ca="1"/>
        <v>61.341822920650323</v>
      </c>
      <c r="BK537" s="9">
        <f ca="1"/>
        <v>60.150905790269697</v>
      </c>
      <c r="BL537" s="9">
        <v>55.034327151836507</v>
      </c>
      <c r="BM537" s="9">
        <f ca="1"/>
        <v>59.70893465667946</v>
      </c>
      <c r="BN537" s="9">
        <v>60.212854076553029</v>
      </c>
      <c r="BP537" s="9"/>
      <c r="BQ537" s="40"/>
      <c r="BR537" s="9"/>
      <c r="BS537" s="40"/>
      <c r="BU537" s="9"/>
      <c r="BV537" s="40"/>
      <c r="BW537" s="9"/>
      <c r="BX537" s="40"/>
      <c r="BZ537" s="9">
        <v>15.523076923076919</v>
      </c>
      <c r="CA537" s="9">
        <v>32.123076923076923</v>
      </c>
      <c r="CB537" s="40">
        <v>47577.679957025917</v>
      </c>
      <c r="CC537" s="9">
        <f ca="1"/>
        <v>3.5519230769230759</v>
      </c>
      <c r="CD537" s="9">
        <f ca="1"/>
        <v>3.1050000000000004</v>
      </c>
      <c r="CE537" s="40">
        <f ca="1"/>
        <v>11072.778265722893</v>
      </c>
    </row>
    <row r="538" spans="1:83" x14ac:dyDescent="0.25">
      <c r="A538" s="6">
        <v>57</v>
      </c>
      <c r="B538" s="7" t="b">
        <v>1</v>
      </c>
      <c r="U538" s="9"/>
      <c r="V538" s="9"/>
      <c r="W538" s="10"/>
      <c r="X538" s="17"/>
      <c r="Y538" s="17"/>
      <c r="Z538" s="17"/>
      <c r="AA538" s="17"/>
      <c r="AB538" s="17"/>
      <c r="AC538" s="17"/>
      <c r="AD538" s="17"/>
      <c r="AE538" s="17"/>
      <c r="AG538" s="9"/>
      <c r="AH538" s="9"/>
      <c r="AI538" s="10"/>
      <c r="AJ538" s="17"/>
      <c r="AK538" s="17"/>
      <c r="AL538" s="17"/>
      <c r="AM538" s="17"/>
      <c r="AN538" s="17"/>
      <c r="AO538" s="17"/>
      <c r="AP538" s="17"/>
      <c r="AQ538" s="17"/>
      <c r="AS538" s="9"/>
      <c r="AT538" s="9"/>
      <c r="AU538" s="10"/>
      <c r="AV538" s="17"/>
      <c r="AW538" s="17"/>
      <c r="AX538" s="17"/>
      <c r="AY538" s="17"/>
      <c r="AZ538" s="17"/>
      <c r="BA538" s="17"/>
      <c r="BB538" s="17"/>
      <c r="BC538" s="17"/>
      <c r="BE538" s="17">
        <v>0.18220628415300547</v>
      </c>
      <c r="BF538" s="9">
        <v>59.2</v>
      </c>
      <c r="BG538" s="9">
        <v>60.586887818029851</v>
      </c>
      <c r="BH538" s="9">
        <v>59.959066825487376</v>
      </c>
      <c r="BI538" s="9">
        <v>13.924259636118133</v>
      </c>
      <c r="BJ538" s="9">
        <f ca="1"/>
        <v>61.355864554122597</v>
      </c>
      <c r="BK538" s="9">
        <f ca="1"/>
        <v>60.162597903359234</v>
      </c>
      <c r="BL538" s="9">
        <v>55.051959278806898</v>
      </c>
      <c r="BM538" s="9">
        <f ca="1"/>
        <v>59.72331589093374</v>
      </c>
      <c r="BN538" s="9">
        <v>60.227323759350668</v>
      </c>
      <c r="BP538" s="9"/>
      <c r="BQ538" s="40"/>
      <c r="BR538" s="9"/>
      <c r="BS538" s="40"/>
      <c r="BU538" s="9"/>
      <c r="BV538" s="40"/>
      <c r="BW538" s="9"/>
      <c r="BX538" s="40"/>
      <c r="BZ538" s="9">
        <v>15.523076923076919</v>
      </c>
      <c r="CA538" s="9">
        <v>33.4</v>
      </c>
      <c r="CB538" s="40">
        <v>50305.946487422902</v>
      </c>
      <c r="CC538" s="9">
        <f ca="1"/>
        <v>3.5519230769230759</v>
      </c>
      <c r="CD538" s="9">
        <f ca="1"/>
        <v>3.1688461538461539</v>
      </c>
      <c r="CE538" s="40">
        <f ca="1"/>
        <v>11124.031332391642</v>
      </c>
    </row>
    <row r="539" spans="1:83" x14ac:dyDescent="0.25">
      <c r="A539" s="6">
        <v>49.6</v>
      </c>
      <c r="B539" s="7" t="b">
        <v>1</v>
      </c>
      <c r="U539" s="9"/>
      <c r="V539" s="9"/>
      <c r="W539" s="10"/>
      <c r="X539" s="17"/>
      <c r="Y539" s="17"/>
      <c r="Z539" s="17"/>
      <c r="AA539" s="17"/>
      <c r="AB539" s="17"/>
      <c r="AC539" s="17"/>
      <c r="AD539" s="17"/>
      <c r="AE539" s="17"/>
      <c r="AG539" s="9"/>
      <c r="AH539" s="9"/>
      <c r="AI539" s="10"/>
      <c r="AJ539" s="17"/>
      <c r="AK539" s="17"/>
      <c r="AL539" s="17"/>
      <c r="AM539" s="17"/>
      <c r="AN539" s="17"/>
      <c r="AO539" s="17"/>
      <c r="AP539" s="17"/>
      <c r="AQ539" s="17"/>
      <c r="AS539" s="9"/>
      <c r="AT539" s="9"/>
      <c r="AU539" s="10"/>
      <c r="AV539" s="17"/>
      <c r="AW539" s="17"/>
      <c r="AX539" s="17"/>
      <c r="AY539" s="17"/>
      <c r="AZ539" s="17"/>
      <c r="BA539" s="17"/>
      <c r="BB539" s="17"/>
      <c r="BC539" s="17"/>
      <c r="BE539" s="17">
        <v>0.18254781420765026</v>
      </c>
      <c r="BF539" s="9">
        <v>59.2</v>
      </c>
      <c r="BG539" s="9">
        <v>60.599182285394917</v>
      </c>
      <c r="BH539" s="9">
        <v>59.970450690561997</v>
      </c>
      <c r="BI539" s="9">
        <v>13.953175648106656</v>
      </c>
      <c r="BJ539" s="9">
        <f ca="1"/>
        <v>61.369886123582511</v>
      </c>
      <c r="BK539" s="9">
        <f ca="1"/>
        <v>60.174277857062677</v>
      </c>
      <c r="BL539" s="9">
        <v>55.06957488855145</v>
      </c>
      <c r="BM539" s="9">
        <f ca="1"/>
        <v>59.737681962557204</v>
      </c>
      <c r="BN539" s="9">
        <v>60.241777983507248</v>
      </c>
      <c r="BP539" s="9"/>
      <c r="BQ539" s="40"/>
      <c r="BR539" s="9"/>
      <c r="BS539" s="40"/>
      <c r="BU539" s="9"/>
      <c r="BV539" s="40"/>
      <c r="BW539" s="9"/>
      <c r="BX539" s="40"/>
      <c r="BZ539" s="9">
        <v>15.523076923076919</v>
      </c>
      <c r="CA539" s="9">
        <v>34.676923076923075</v>
      </c>
      <c r="CB539" s="40">
        <v>53080.749331408762</v>
      </c>
      <c r="CC539" s="9">
        <f ca="1"/>
        <v>3.5519230769230759</v>
      </c>
      <c r="CD539" s="9">
        <f ca="1"/>
        <v>3.2326923076923082</v>
      </c>
      <c r="CE539" s="40">
        <f ca="1"/>
        <v>11177.79237181502</v>
      </c>
    </row>
    <row r="540" spans="1:83" x14ac:dyDescent="0.25">
      <c r="A540" s="6">
        <v>49.4</v>
      </c>
      <c r="B540" s="7" t="b">
        <v>1</v>
      </c>
      <c r="U540" s="9"/>
      <c r="V540" s="9"/>
      <c r="W540" s="10"/>
      <c r="X540" s="17"/>
      <c r="Y540" s="17"/>
      <c r="Z540" s="17"/>
      <c r="AA540" s="17"/>
      <c r="AB540" s="17"/>
      <c r="AC540" s="17"/>
      <c r="AD540" s="17"/>
      <c r="AE540" s="17"/>
      <c r="AG540" s="9"/>
      <c r="AH540" s="9"/>
      <c r="AI540" s="10"/>
      <c r="AJ540" s="17"/>
      <c r="AK540" s="17"/>
      <c r="AL540" s="17"/>
      <c r="AM540" s="17"/>
      <c r="AN540" s="17"/>
      <c r="AO540" s="17"/>
      <c r="AP540" s="17"/>
      <c r="AQ540" s="17"/>
      <c r="AS540" s="9"/>
      <c r="AT540" s="9"/>
      <c r="AU540" s="10"/>
      <c r="AV540" s="17"/>
      <c r="AW540" s="17"/>
      <c r="AX540" s="17"/>
      <c r="AY540" s="17"/>
      <c r="AZ540" s="17"/>
      <c r="BA540" s="17"/>
      <c r="BB540" s="17"/>
      <c r="BC540" s="17"/>
      <c r="BE540" s="17">
        <v>0.18288934426229508</v>
      </c>
      <c r="BF540" s="9">
        <v>59.2</v>
      </c>
      <c r="BG540" s="9">
        <v>60.611462395143604</v>
      </c>
      <c r="BH540" s="9">
        <v>59.98182341899458</v>
      </c>
      <c r="BI540" s="9">
        <v>13.982103743677651</v>
      </c>
      <c r="BJ540" s="9">
        <f ca="1"/>
        <v>61.383887702965879</v>
      </c>
      <c r="BK540" s="9">
        <f ca="1"/>
        <v>60.185945697532894</v>
      </c>
      <c r="BL540" s="9">
        <v>55.087174027401851</v>
      </c>
      <c r="BM540" s="9">
        <f ca="1"/>
        <v>59.752032922595845</v>
      </c>
      <c r="BN540" s="9">
        <v>60.256216801010467</v>
      </c>
      <c r="BP540" s="9"/>
      <c r="BQ540" s="40"/>
      <c r="BR540" s="9"/>
      <c r="BS540" s="40"/>
      <c r="BU540" s="9"/>
      <c r="BV540" s="40"/>
      <c r="BW540" s="9"/>
      <c r="BX540" s="40"/>
      <c r="BZ540" s="9">
        <v>15.523076923076919</v>
      </c>
      <c r="CA540" s="9">
        <v>35.95384615384615</v>
      </c>
      <c r="CB540" s="40">
        <v>55899.197768465354</v>
      </c>
      <c r="CC540" s="9">
        <f ca="1"/>
        <v>3.5519230769230759</v>
      </c>
      <c r="CD540" s="9">
        <f ca="1"/>
        <v>3.2965384615384616</v>
      </c>
      <c r="CE540" s="40">
        <f ca="1"/>
        <v>11233.979572016584</v>
      </c>
    </row>
    <row r="541" spans="1:83" x14ac:dyDescent="0.25">
      <c r="A541" s="6">
        <v>48.5</v>
      </c>
      <c r="B541" s="7" t="b">
        <v>1</v>
      </c>
      <c r="U541" s="9"/>
      <c r="V541" s="9"/>
      <c r="W541" s="10"/>
      <c r="X541" s="17"/>
      <c r="Y541" s="17"/>
      <c r="Z541" s="17"/>
      <c r="AA541" s="17"/>
      <c r="AB541" s="17"/>
      <c r="AC541" s="17"/>
      <c r="AD541" s="17"/>
      <c r="AE541" s="17"/>
      <c r="AG541" s="9"/>
      <c r="AH541" s="9"/>
      <c r="AI541" s="10"/>
      <c r="AJ541" s="17"/>
      <c r="AK541" s="17"/>
      <c r="AL541" s="17"/>
      <c r="AM541" s="17"/>
      <c r="AN541" s="17"/>
      <c r="AO541" s="17"/>
      <c r="AP541" s="17"/>
      <c r="AQ541" s="17"/>
      <c r="AS541" s="9"/>
      <c r="AT541" s="9"/>
      <c r="AU541" s="10"/>
      <c r="AV541" s="17"/>
      <c r="AW541" s="17"/>
      <c r="AX541" s="17"/>
      <c r="AY541" s="17"/>
      <c r="AZ541" s="17"/>
      <c r="BA541" s="17"/>
      <c r="BB541" s="17"/>
      <c r="BC541" s="17"/>
      <c r="BE541" s="17">
        <v>0.18323087431693988</v>
      </c>
      <c r="BF541" s="9">
        <v>59.2</v>
      </c>
      <c r="BG541" s="9">
        <v>60.623728201139649</v>
      </c>
      <c r="BH541" s="9">
        <v>59.993185053527988</v>
      </c>
      <c r="BI541" s="9">
        <v>14.011043932934427</v>
      </c>
      <c r="BJ541" s="9">
        <f ca="1"/>
        <v>61.397869365812362</v>
      </c>
      <c r="BK541" s="9">
        <f ca="1"/>
        <v>60.197601470684639</v>
      </c>
      <c r="BL541" s="9">
        <v>55.104756741473572</v>
      </c>
      <c r="BM541" s="9">
        <f ca="1"/>
        <v>59.766368821840786</v>
      </c>
      <c r="BN541" s="9">
        <v>60.270640263587957</v>
      </c>
      <c r="BP541" s="9"/>
      <c r="BQ541" s="40"/>
      <c r="BR541" s="9"/>
      <c r="BS541" s="40"/>
      <c r="BU541" s="9"/>
      <c r="BV541" s="40"/>
      <c r="BW541" s="9"/>
      <c r="BX541" s="40"/>
      <c r="BZ541" s="9">
        <v>15.523076923076919</v>
      </c>
      <c r="CA541" s="9">
        <v>37.230769230769226</v>
      </c>
      <c r="CB541" s="40">
        <v>58758.665036374063</v>
      </c>
      <c r="CC541" s="9">
        <f ca="1"/>
        <v>3.5519230769230759</v>
      </c>
      <c r="CD541" s="9">
        <f ca="1"/>
        <v>3.360384615384616</v>
      </c>
      <c r="CE541" s="40">
        <f ca="1"/>
        <v>11292.515218984667</v>
      </c>
    </row>
    <row r="542" spans="1:83" x14ac:dyDescent="0.25">
      <c r="A542" s="6">
        <v>48.6</v>
      </c>
      <c r="B542" s="7" t="b">
        <v>1</v>
      </c>
      <c r="U542" s="9"/>
      <c r="V542" s="9"/>
      <c r="W542" s="10"/>
      <c r="X542" s="17"/>
      <c r="Y542" s="17"/>
      <c r="Z542" s="17"/>
      <c r="AA542" s="17"/>
      <c r="AB542" s="17"/>
      <c r="AC542" s="17"/>
      <c r="AD542" s="17"/>
      <c r="AE542" s="17"/>
      <c r="AG542" s="9"/>
      <c r="AH542" s="9"/>
      <c r="AI542" s="10"/>
      <c r="AJ542" s="17"/>
      <c r="AK542" s="17"/>
      <c r="AL542" s="17"/>
      <c r="AM542" s="17"/>
      <c r="AN542" s="17"/>
      <c r="AO542" s="17"/>
      <c r="AP542" s="17"/>
      <c r="AQ542" s="17"/>
      <c r="AS542" s="9"/>
      <c r="AT542" s="9"/>
      <c r="AU542" s="10"/>
      <c r="AV542" s="17"/>
      <c r="AW542" s="17"/>
      <c r="AX542" s="17"/>
      <c r="AY542" s="17"/>
      <c r="AZ542" s="17"/>
      <c r="BA542" s="17"/>
      <c r="BB542" s="17"/>
      <c r="BC542" s="17"/>
      <c r="BE542" s="17">
        <v>0.1835724043715847</v>
      </c>
      <c r="BF542" s="9">
        <v>59.3</v>
      </c>
      <c r="BG542" s="9">
        <v>60.635979756963991</v>
      </c>
      <c r="BH542" s="9">
        <v>60.004535636686754</v>
      </c>
      <c r="BI542" s="9">
        <v>14.039996225993011</v>
      </c>
      <c r="BJ542" s="9">
        <f ca="1"/>
        <v>61.411831185268348</v>
      </c>
      <c r="BK542" s="9">
        <f ca="1"/>
        <v>60.209245222196223</v>
      </c>
      <c r="BL542" s="9">
        <v>55.1223230766673</v>
      </c>
      <c r="BM542" s="9">
        <f ca="1"/>
        <v>59.780689710829975</v>
      </c>
      <c r="BN542" s="9">
        <v>60.285048422709067</v>
      </c>
      <c r="BP542" s="9"/>
      <c r="BQ542" s="40"/>
      <c r="BR542" s="9"/>
      <c r="BS542" s="40"/>
      <c r="BU542" s="9"/>
      <c r="BV542" s="40"/>
      <c r="BW542" s="9"/>
      <c r="BX542" s="40"/>
      <c r="BZ542" s="9">
        <v>15.523076923076919</v>
      </c>
      <c r="CA542" s="9">
        <v>38.507692307692309</v>
      </c>
      <c r="CB542" s="40">
        <v>61656.756847129276</v>
      </c>
      <c r="CC542" s="9">
        <f ca="1"/>
        <v>3.5519230769230759</v>
      </c>
      <c r="CD542" s="9">
        <f ca="1"/>
        <v>3.4242307692307694</v>
      </c>
      <c r="CE542" s="40">
        <f ca="1"/>
        <v>11353.325418765749</v>
      </c>
    </row>
    <row r="543" spans="1:83" x14ac:dyDescent="0.25">
      <c r="A543" s="6">
        <v>48.5</v>
      </c>
      <c r="B543" s="7" t="b">
        <v>1</v>
      </c>
      <c r="U543" s="9"/>
      <c r="V543" s="9"/>
      <c r="W543" s="10"/>
      <c r="X543" s="17"/>
      <c r="Y543" s="17"/>
      <c r="Z543" s="17"/>
      <c r="AA543" s="17"/>
      <c r="AB543" s="17"/>
      <c r="AC543" s="17"/>
      <c r="AD543" s="17"/>
      <c r="AE543" s="17"/>
      <c r="AG543" s="9"/>
      <c r="AH543" s="9"/>
      <c r="AI543" s="10"/>
      <c r="AJ543" s="17"/>
      <c r="AK543" s="17"/>
      <c r="AL543" s="17"/>
      <c r="AM543" s="17"/>
      <c r="AN543" s="17"/>
      <c r="AO543" s="17"/>
      <c r="AP543" s="17"/>
      <c r="AQ543" s="17"/>
      <c r="AS543" s="9"/>
      <c r="AT543" s="9"/>
      <c r="AU543" s="10"/>
      <c r="AV543" s="17"/>
      <c r="AW543" s="17"/>
      <c r="AX543" s="17"/>
      <c r="AY543" s="17"/>
      <c r="AZ543" s="17"/>
      <c r="BA543" s="17"/>
      <c r="BB543" s="17"/>
      <c r="BC543" s="17"/>
      <c r="BE543" s="17">
        <v>0.1839139344262295</v>
      </c>
      <c r="BF543" s="9">
        <v>59.3</v>
      </c>
      <c r="BG543" s="9">
        <v>60.648217115916708</v>
      </c>
      <c r="BH543" s="9">
        <v>60.015875210778809</v>
      </c>
      <c r="BI543" s="9">
        <v>14.06896063298209</v>
      </c>
      <c r="BJ543" s="9">
        <f ca="1"/>
        <v>61.425773234089846</v>
      </c>
      <c r="BK543" s="9">
        <f ca="1"/>
        <v>60.220876997511262</v>
      </c>
      <c r="BL543" s="9">
        <v>55.139873078670348</v>
      </c>
      <c r="BM543" s="9">
        <f ca="1"/>
        <v>59.794995639849965</v>
      </c>
      <c r="BN543" s="9">
        <v>60.299441329586656</v>
      </c>
      <c r="BP543" s="9"/>
      <c r="BQ543" s="40"/>
      <c r="BR543" s="9"/>
      <c r="BS543" s="40"/>
      <c r="BU543" s="9"/>
      <c r="BV543" s="40"/>
      <c r="BW543" s="9"/>
      <c r="BX543" s="40"/>
      <c r="BZ543" s="9">
        <v>15.523076923076919</v>
      </c>
      <c r="CA543" s="9">
        <v>39.784615384615385</v>
      </c>
      <c r="CB543" s="40">
        <v>64591.284500229405</v>
      </c>
      <c r="CC543" s="9">
        <f ca="1"/>
        <v>3.5519230769230759</v>
      </c>
      <c r="CD543" s="9">
        <f ca="1"/>
        <v>3.4880769230769237</v>
      </c>
      <c r="CE543" s="40">
        <f ca="1"/>
        <v>11416.339843301021</v>
      </c>
    </row>
    <row r="544" spans="1:83" x14ac:dyDescent="0.25">
      <c r="A544" s="6">
        <v>48.4</v>
      </c>
      <c r="B544" s="7" t="b">
        <v>1</v>
      </c>
      <c r="U544" s="9"/>
      <c r="V544" s="9"/>
      <c r="W544" s="10"/>
      <c r="X544" s="17"/>
      <c r="Y544" s="17"/>
      <c r="Z544" s="17"/>
      <c r="AA544" s="17"/>
      <c r="AB544" s="17"/>
      <c r="AC544" s="17"/>
      <c r="AD544" s="17"/>
      <c r="AE544" s="17"/>
      <c r="AG544" s="9"/>
      <c r="AH544" s="9"/>
      <c r="AI544" s="10"/>
      <c r="AJ544" s="17"/>
      <c r="AK544" s="17"/>
      <c r="AL544" s="17"/>
      <c r="AM544" s="17"/>
      <c r="AN544" s="17"/>
      <c r="AO544" s="17"/>
      <c r="AP544" s="17"/>
      <c r="AQ544" s="17"/>
      <c r="AS544" s="9"/>
      <c r="AT544" s="9"/>
      <c r="AU544" s="10"/>
      <c r="AV544" s="17"/>
      <c r="AW544" s="17"/>
      <c r="AX544" s="17"/>
      <c r="AY544" s="17"/>
      <c r="AZ544" s="17"/>
      <c r="BA544" s="17"/>
      <c r="BB544" s="17"/>
      <c r="BC544" s="17"/>
      <c r="BE544" s="17">
        <v>0.18425546448087432</v>
      </c>
      <c r="BF544" s="9">
        <v>59.3</v>
      </c>
      <c r="BG544" s="9">
        <v>60.66044033101916</v>
      </c>
      <c r="BH544" s="9">
        <v>60.02720381789694</v>
      </c>
      <c r="BI544" s="9">
        <v>14.097937164043095</v>
      </c>
      <c r="BJ544" s="9">
        <f ca="1"/>
        <v>61.439695584645264</v>
      </c>
      <c r="BK544" s="9">
        <f ca="1"/>
        <v>60.232496841840288</v>
      </c>
      <c r="BL544" s="9">
        <v>55.157406792957985</v>
      </c>
      <c r="BM544" s="9">
        <f ca="1"/>
        <v>59.809286658937665</v>
      </c>
      <c r="BN544" s="9">
        <v>60.313819035178895</v>
      </c>
      <c r="BP544" s="9"/>
      <c r="BQ544" s="40"/>
      <c r="BR544" s="9"/>
      <c r="BS544" s="40"/>
      <c r="BU544" s="9"/>
      <c r="BV544" s="40"/>
      <c r="BW544" s="9"/>
      <c r="BX544" s="40"/>
      <c r="BZ544" s="9">
        <v>15.523076923076919</v>
      </c>
      <c r="CA544" s="9">
        <v>41.061538461538461</v>
      </c>
      <c r="CB544" s="40">
        <v>67560.241804587204</v>
      </c>
      <c r="CC544" s="9">
        <f ca="1"/>
        <v>3.5519230769230759</v>
      </c>
      <c r="CD544" s="9">
        <f ca="1"/>
        <v>3.5519230769230772</v>
      </c>
      <c r="CE544" s="40">
        <f ca="1"/>
        <v>11481.491497567882</v>
      </c>
    </row>
    <row r="545" spans="1:83" x14ac:dyDescent="0.25">
      <c r="A545" s="6">
        <v>48.1</v>
      </c>
      <c r="B545" s="7" t="b">
        <v>1</v>
      </c>
      <c r="U545" s="9"/>
      <c r="V545" s="9"/>
      <c r="W545" s="10"/>
      <c r="X545" s="17"/>
      <c r="Y545" s="17"/>
      <c r="Z545" s="17"/>
      <c r="AA545" s="17"/>
      <c r="AB545" s="17"/>
      <c r="AC545" s="17"/>
      <c r="AD545" s="17"/>
      <c r="AE545" s="17"/>
      <c r="AG545" s="9"/>
      <c r="AH545" s="9"/>
      <c r="AI545" s="10"/>
      <c r="AJ545" s="17"/>
      <c r="AK545" s="17"/>
      <c r="AL545" s="17"/>
      <c r="AM545" s="17"/>
      <c r="AN545" s="17"/>
      <c r="AO545" s="17"/>
      <c r="AP545" s="17"/>
      <c r="AQ545" s="17"/>
      <c r="AS545" s="9"/>
      <c r="AT545" s="9"/>
      <c r="AU545" s="10"/>
      <c r="AV545" s="17"/>
      <c r="AW545" s="17"/>
      <c r="AX545" s="17"/>
      <c r="AY545" s="17"/>
      <c r="AZ545" s="17"/>
      <c r="BA545" s="17"/>
      <c r="BB545" s="17"/>
      <c r="BC545" s="17"/>
      <c r="BE545" s="17">
        <v>0.18459699453551912</v>
      </c>
      <c r="BF545" s="9">
        <v>59.3</v>
      </c>
      <c r="BG545" s="9">
        <v>60.672649455015893</v>
      </c>
      <c r="BH545" s="9">
        <v>60.038521499920172</v>
      </c>
      <c r="BI545" s="9">
        <v>14.126925829330203</v>
      </c>
      <c r="BJ545" s="9">
        <f ca="1"/>
        <v>61.453598308918217</v>
      </c>
      <c r="BK545" s="9">
        <f ca="1"/>
        <v>60.244104800162475</v>
      </c>
      <c r="BL545" s="9">
        <v>55.174924264794882</v>
      </c>
      <c r="BM545" s="9">
        <f ca="1"/>
        <v>59.823562817882049</v>
      </c>
      <c r="BN545" s="9">
        <v>60.328181590190951</v>
      </c>
      <c r="BP545" s="9"/>
      <c r="BQ545" s="40"/>
      <c r="BR545" s="9"/>
      <c r="BS545" s="40"/>
      <c r="BU545" s="9"/>
      <c r="BV545" s="40"/>
      <c r="BW545" s="9"/>
      <c r="BX545" s="40"/>
      <c r="BZ545" s="9">
        <v>15.523076923076919</v>
      </c>
      <c r="CA545" s="9">
        <v>42.338461538461537</v>
      </c>
      <c r="CB545" s="40">
        <v>70561.785174850942</v>
      </c>
      <c r="CC545" s="9">
        <f ca="1"/>
        <v>3.5519230769230759</v>
      </c>
      <c r="CD545" s="9">
        <f ca="1"/>
        <v>3.6157692307692306</v>
      </c>
      <c r="CE545" s="40">
        <f ca="1"/>
        <v>11548.716505879418</v>
      </c>
    </row>
    <row r="546" spans="1:83" x14ac:dyDescent="0.25">
      <c r="A546" s="6">
        <v>48</v>
      </c>
      <c r="B546" s="7" t="b">
        <v>1</v>
      </c>
      <c r="U546" s="9"/>
      <c r="V546" s="9"/>
      <c r="W546" s="10"/>
      <c r="X546" s="17"/>
      <c r="Y546" s="17"/>
      <c r="Z546" s="17"/>
      <c r="AA546" s="17"/>
      <c r="AB546" s="17"/>
      <c r="AC546" s="17"/>
      <c r="AD546" s="17"/>
      <c r="AE546" s="17"/>
      <c r="AG546" s="9"/>
      <c r="AH546" s="9"/>
      <c r="AI546" s="10"/>
      <c r="AJ546" s="17"/>
      <c r="AK546" s="17"/>
      <c r="AL546" s="17"/>
      <c r="AM546" s="17"/>
      <c r="AN546" s="17"/>
      <c r="AO546" s="17"/>
      <c r="AP546" s="17"/>
      <c r="AQ546" s="17"/>
      <c r="AS546" s="9"/>
      <c r="AT546" s="9"/>
      <c r="AU546" s="10"/>
      <c r="AV546" s="17"/>
      <c r="AW546" s="17"/>
      <c r="AX546" s="17"/>
      <c r="AY546" s="17"/>
      <c r="AZ546" s="17"/>
      <c r="BA546" s="17"/>
      <c r="BB546" s="17"/>
      <c r="BC546" s="17"/>
      <c r="BE546" s="17">
        <v>0.18493852459016394</v>
      </c>
      <c r="BF546" s="9">
        <v>59.3</v>
      </c>
      <c r="BG546" s="9">
        <v>60.684844540376687</v>
      </c>
      <c r="BH546" s="9">
        <v>60.049828298515664</v>
      </c>
      <c r="BI546" s="9">
        <v>14.155926639010318</v>
      </c>
      <c r="BJ546" s="9">
        <f ca="1"/>
        <v>61.467481478510322</v>
      </c>
      <c r="BK546" s="9">
        <f ca="1"/>
        <v>60.255700917227266</v>
      </c>
      <c r="BL546" s="9">
        <v>55.192425539236424</v>
      </c>
      <c r="BM546" s="9">
        <f ca="1"/>
        <v>59.837824166225822</v>
      </c>
      <c r="BN546" s="9">
        <v>60.342529045076787</v>
      </c>
      <c r="BP546" s="9"/>
      <c r="BQ546" s="40"/>
      <c r="BR546" s="9"/>
      <c r="BS546" s="40"/>
      <c r="BU546" s="9"/>
      <c r="BV546" s="40"/>
      <c r="BW546" s="9"/>
      <c r="BX546" s="40"/>
      <c r="BZ546" s="9">
        <v>15.523076923076919</v>
      </c>
      <c r="CA546" s="9">
        <v>43.615384615384613</v>
      </c>
      <c r="CB546" s="40">
        <v>73594.216388601228</v>
      </c>
      <c r="CC546" s="9">
        <f ca="1"/>
        <v>3.5519230769230759</v>
      </c>
      <c r="CD546" s="9">
        <f ca="1"/>
        <v>3.679615384615385</v>
      </c>
      <c r="CE546" s="40">
        <f ca="1"/>
        <v>11617.953915446511</v>
      </c>
    </row>
    <row r="547" spans="1:83" x14ac:dyDescent="0.25">
      <c r="A547" s="6">
        <v>47.6</v>
      </c>
      <c r="B547" s="7" t="b">
        <v>1</v>
      </c>
      <c r="U547" s="9"/>
      <c r="V547" s="9"/>
      <c r="W547" s="10"/>
      <c r="X547" s="17"/>
      <c r="Y547" s="17"/>
      <c r="Z547" s="17"/>
      <c r="AA547" s="17"/>
      <c r="AB547" s="17"/>
      <c r="AC547" s="17"/>
      <c r="AD547" s="17"/>
      <c r="AE547" s="17"/>
      <c r="AG547" s="9"/>
      <c r="AH547" s="9"/>
      <c r="AI547" s="10"/>
      <c r="AJ547" s="17"/>
      <c r="AK547" s="17"/>
      <c r="AL547" s="17"/>
      <c r="AM547" s="17"/>
      <c r="AN547" s="17"/>
      <c r="AO547" s="17"/>
      <c r="AP547" s="17"/>
      <c r="AQ547" s="17"/>
      <c r="AS547" s="9"/>
      <c r="AT547" s="9"/>
      <c r="AU547" s="10"/>
      <c r="AV547" s="17"/>
      <c r="AW547" s="17"/>
      <c r="AX547" s="17"/>
      <c r="AY547" s="17"/>
      <c r="AZ547" s="17"/>
      <c r="BA547" s="17"/>
      <c r="BB547" s="17"/>
      <c r="BC547" s="17"/>
      <c r="BE547" s="17">
        <v>0.18528005464480873</v>
      </c>
      <c r="BF547" s="9">
        <v>59.3</v>
      </c>
      <c r="BG547" s="9">
        <v>60.697025639298516</v>
      </c>
      <c r="BH547" s="9">
        <v>60.061124255139816</v>
      </c>
      <c r="BI547" s="9">
        <v>14.184939603263173</v>
      </c>
      <c r="BJ547" s="9">
        <f ca="1"/>
        <v>61.48134516464394</v>
      </c>
      <c r="BK547" s="9">
        <f ca="1"/>
        <v>60.267285237556003</v>
      </c>
      <c r="BL547" s="9">
        <v>55.209910661130081</v>
      </c>
      <c r="BM547" s="9">
        <f ca="1"/>
        <v>59.852070753267171</v>
      </c>
      <c r="BN547" s="9">
        <v>60.356861450040867</v>
      </c>
      <c r="BP547" s="9"/>
      <c r="BQ547" s="40"/>
      <c r="BR547" s="9"/>
      <c r="BS547" s="40"/>
      <c r="BU547" s="9"/>
      <c r="BV547" s="40"/>
      <c r="BW547" s="9"/>
      <c r="BX547" s="40"/>
      <c r="BZ547" s="9">
        <v>15.523076923076919</v>
      </c>
      <c r="CA547" s="9">
        <v>44.892307692307696</v>
      </c>
      <c r="CB547" s="40">
        <v>76655.967585863502</v>
      </c>
      <c r="CC547" s="9">
        <f ca="1"/>
        <v>3.5519230769230759</v>
      </c>
      <c r="CD547" s="9">
        <f ca="1"/>
        <v>3.7434615384615384</v>
      </c>
      <c r="CE547" s="40">
        <f ca="1"/>
        <v>11689.145515525541</v>
      </c>
    </row>
    <row r="548" spans="1:83" x14ac:dyDescent="0.25">
      <c r="A548" s="6">
        <v>85</v>
      </c>
      <c r="B548" s="7" t="b">
        <v>1</v>
      </c>
      <c r="U548" s="9"/>
      <c r="V548" s="9"/>
      <c r="W548" s="10"/>
      <c r="X548" s="17"/>
      <c r="Y548" s="17"/>
      <c r="Z548" s="17"/>
      <c r="AA548" s="17"/>
      <c r="AB548" s="17"/>
      <c r="AC548" s="17"/>
      <c r="AD548" s="17"/>
      <c r="AE548" s="17"/>
      <c r="AG548" s="9"/>
      <c r="AH548" s="9"/>
      <c r="AI548" s="10"/>
      <c r="AJ548" s="17"/>
      <c r="AK548" s="17"/>
      <c r="AL548" s="17"/>
      <c r="AM548" s="17"/>
      <c r="AN548" s="17"/>
      <c r="AO548" s="17"/>
      <c r="AP548" s="17"/>
      <c r="AQ548" s="17"/>
      <c r="AS548" s="9"/>
      <c r="AT548" s="9"/>
      <c r="AU548" s="10"/>
      <c r="AV548" s="17"/>
      <c r="AW548" s="17"/>
      <c r="AX548" s="17"/>
      <c r="AY548" s="17"/>
      <c r="AZ548" s="17"/>
      <c r="BA548" s="17"/>
      <c r="BB548" s="17"/>
      <c r="BC548" s="17"/>
      <c r="BE548" s="17">
        <v>0.18562158469945356</v>
      </c>
      <c r="BF548" s="9">
        <v>59.3</v>
      </c>
      <c r="BG548" s="9">
        <v>60.709192803707474</v>
      </c>
      <c r="BH548" s="9">
        <v>60.072409411039992</v>
      </c>
      <c r="BI548" s="9">
        <v>14.21396473228126</v>
      </c>
      <c r="BJ548" s="9">
        <f ca="1"/>
        <v>61.495189438164886</v>
      </c>
      <c r="BK548" s="9">
        <f ca="1"/>
        <v>60.278857805443536</v>
      </c>
      <c r="BL548" s="9">
        <v>55.227379675116765</v>
      </c>
      <c r="BM548" s="9">
        <f ca="1"/>
        <v>59.866302628061405</v>
      </c>
      <c r="BN548" s="9">
        <v>60.371178855039901</v>
      </c>
      <c r="BP548" s="9"/>
      <c r="BQ548" s="40"/>
      <c r="BR548" s="9"/>
      <c r="BS548" s="40"/>
      <c r="BU548" s="9"/>
      <c r="BV548" s="40"/>
      <c r="BW548" s="9"/>
      <c r="BX548" s="40"/>
      <c r="BZ548" s="9">
        <v>15.523076923076919</v>
      </c>
      <c r="CA548" s="9">
        <v>46.169230769230772</v>
      </c>
      <c r="CB548" s="40">
        <v>79745.588167681533</v>
      </c>
      <c r="CC548" s="9">
        <f ca="1"/>
        <v>3.5519230769230759</v>
      </c>
      <c r="CD548" s="9">
        <f ca="1"/>
        <v>3.8073076923076927</v>
      </c>
      <c r="CE548" s="40">
        <f ca="1"/>
        <v>11762.235670664182</v>
      </c>
    </row>
    <row r="549" spans="1:83" x14ac:dyDescent="0.25">
      <c r="A549" s="6">
        <v>83</v>
      </c>
      <c r="B549" s="7" t="b">
        <v>1</v>
      </c>
      <c r="U549" s="9"/>
      <c r="V549" s="9"/>
      <c r="W549" s="10"/>
      <c r="X549" s="17"/>
      <c r="Y549" s="17"/>
      <c r="Z549" s="17"/>
      <c r="AA549" s="17"/>
      <c r="AB549" s="17"/>
      <c r="AC549" s="17"/>
      <c r="AD549" s="17"/>
      <c r="AE549" s="17"/>
      <c r="AG549" s="9"/>
      <c r="AH549" s="9"/>
      <c r="AI549" s="10"/>
      <c r="AJ549" s="17"/>
      <c r="AK549" s="17"/>
      <c r="AL549" s="17"/>
      <c r="AM549" s="17"/>
      <c r="AN549" s="17"/>
      <c r="AO549" s="17"/>
      <c r="AP549" s="17"/>
      <c r="AQ549" s="17"/>
      <c r="AS549" s="9"/>
      <c r="AT549" s="9"/>
      <c r="AU549" s="10"/>
      <c r="AV549" s="17"/>
      <c r="AW549" s="17"/>
      <c r="AX549" s="17"/>
      <c r="AY549" s="17"/>
      <c r="AZ549" s="17"/>
      <c r="BA549" s="17"/>
      <c r="BB549" s="17"/>
      <c r="BC549" s="17"/>
      <c r="BE549" s="17">
        <v>0.18596311475409835</v>
      </c>
      <c r="BF549" s="9">
        <v>59.3</v>
      </c>
      <c r="BG549" s="9">
        <v>60.721346085260777</v>
      </c>
      <c r="BH549" s="9">
        <v>60.08368380725603</v>
      </c>
      <c r="BI549" s="9">
        <v>14.243002036269928</v>
      </c>
      <c r="BJ549" s="9">
        <f ca="1"/>
        <v>61.509014369545142</v>
      </c>
      <c r="BK549" s="9">
        <f ca="1"/>
        <v>60.290418664959894</v>
      </c>
      <c r="BL549" s="9">
        <v>55.244832625632121</v>
      </c>
      <c r="BM549" s="9">
        <f ca="1"/>
        <v>59.880519839422597</v>
      </c>
      <c r="BN549" s="9">
        <v>60.385481309784446</v>
      </c>
      <c r="BP549" s="9"/>
      <c r="BQ549" s="40"/>
      <c r="BR549" s="9"/>
      <c r="BS549" s="40"/>
      <c r="BU549" s="9"/>
      <c r="BV549" s="40"/>
      <c r="BW549" s="9"/>
      <c r="BX549" s="40"/>
      <c r="BZ549" s="9">
        <v>15.523076923076919</v>
      </c>
      <c r="CA549" s="9">
        <v>47.446153846153848</v>
      </c>
      <c r="CB549" s="40">
        <v>82861.733310627344</v>
      </c>
      <c r="CC549" s="9">
        <f ca="1"/>
        <v>3.5519230769230759</v>
      </c>
      <c r="CD549" s="9">
        <f ca="1"/>
        <v>3.8711538461538462</v>
      </c>
      <c r="CE549" s="40">
        <f ca="1"/>
        <v>11837.17116672315</v>
      </c>
    </row>
    <row r="550" spans="1:83" x14ac:dyDescent="0.25">
      <c r="A550" s="6">
        <v>81</v>
      </c>
      <c r="B550" s="7" t="b">
        <v>1</v>
      </c>
      <c r="U550" s="9"/>
      <c r="V550" s="9"/>
      <c r="W550" s="10"/>
      <c r="X550" s="17"/>
      <c r="Y550" s="17"/>
      <c r="Z550" s="17"/>
      <c r="AA550" s="17"/>
      <c r="AB550" s="17"/>
      <c r="AC550" s="17"/>
      <c r="AD550" s="17"/>
      <c r="AE550" s="17"/>
      <c r="AG550" s="9"/>
      <c r="AH550" s="9"/>
      <c r="AI550" s="10"/>
      <c r="AJ550" s="17"/>
      <c r="AK550" s="17"/>
      <c r="AL550" s="17"/>
      <c r="AM550" s="17"/>
      <c r="AN550" s="17"/>
      <c r="AO550" s="17"/>
      <c r="AP550" s="17"/>
      <c r="AQ550" s="17"/>
      <c r="AS550" s="9"/>
      <c r="AT550" s="9"/>
      <c r="AU550" s="10"/>
      <c r="AV550" s="17"/>
      <c r="AW550" s="17"/>
      <c r="AX550" s="17"/>
      <c r="AY550" s="17"/>
      <c r="AZ550" s="17"/>
      <c r="BA550" s="17"/>
      <c r="BB550" s="17"/>
      <c r="BC550" s="17"/>
      <c r="BE550" s="17">
        <v>0.18630464480874318</v>
      </c>
      <c r="BF550" s="9">
        <v>59.3</v>
      </c>
      <c r="BG550" s="9">
        <v>60.733485535348635</v>
      </c>
      <c r="BH550" s="9">
        <v>60.094947484621557</v>
      </c>
      <c r="BI550" s="9">
        <v>14.272051525447379</v>
      </c>
      <c r="BJ550" s="9">
        <f ca="1"/>
        <v>61.522820028885519</v>
      </c>
      <c r="BK550" s="9">
        <f ca="1"/>
        <v>60.301967859951802</v>
      </c>
      <c r="BL550" s="9">
        <v>55.262269556907867</v>
      </c>
      <c r="BM550" s="9">
        <f ca="1"/>
        <v>59.894722435925274</v>
      </c>
      <c r="BN550" s="9">
        <v>60.399768863740675</v>
      </c>
      <c r="BP550" s="9"/>
      <c r="BQ550" s="40"/>
      <c r="BR550" s="9"/>
      <c r="BS550" s="40"/>
      <c r="BU550" s="9"/>
      <c r="BV550" s="40"/>
      <c r="BW550" s="9"/>
      <c r="BX550" s="40"/>
      <c r="BZ550" s="9">
        <v>15.523076923076919</v>
      </c>
      <c r="CA550" s="9">
        <v>48.723076923076924</v>
      </c>
      <c r="CB550" s="40">
        <v>86003.153862452571</v>
      </c>
      <c r="CC550" s="9">
        <f ca="1"/>
        <v>3.5519230769230759</v>
      </c>
      <c r="CD550" s="9">
        <f ca="1"/>
        <v>3.9350000000000005</v>
      </c>
      <c r="CE550" s="40">
        <f ca="1"/>
        <v>11913.901068496154</v>
      </c>
    </row>
    <row r="551" spans="1:83" x14ac:dyDescent="0.25">
      <c r="A551" s="6">
        <v>79.900000000000006</v>
      </c>
      <c r="B551" s="7" t="b">
        <v>1</v>
      </c>
      <c r="U551" s="9"/>
      <c r="V551" s="9"/>
      <c r="W551" s="10"/>
      <c r="X551" s="17"/>
      <c r="Y551" s="17"/>
      <c r="Z551" s="17"/>
      <c r="AA551" s="17"/>
      <c r="AB551" s="17"/>
      <c r="AC551" s="17"/>
      <c r="AD551" s="17"/>
      <c r="AE551" s="17"/>
      <c r="AG551" s="9"/>
      <c r="AH551" s="9"/>
      <c r="AI551" s="10"/>
      <c r="AJ551" s="17"/>
      <c r="AK551" s="17"/>
      <c r="AL551" s="17"/>
      <c r="AM551" s="17"/>
      <c r="AN551" s="17"/>
      <c r="AO551" s="17"/>
      <c r="AP551" s="17"/>
      <c r="AQ551" s="17"/>
      <c r="AS551" s="9"/>
      <c r="AT551" s="9"/>
      <c r="AU551" s="10"/>
      <c r="AV551" s="17"/>
      <c r="AW551" s="17"/>
      <c r="AX551" s="17"/>
      <c r="AY551" s="17"/>
      <c r="AZ551" s="17"/>
      <c r="BA551" s="17"/>
      <c r="BB551" s="17"/>
      <c r="BC551" s="17"/>
      <c r="BE551" s="17">
        <v>0.18664617486338797</v>
      </c>
      <c r="BF551" s="9">
        <v>59.3</v>
      </c>
      <c r="BG551" s="9">
        <v>60.745611205096111</v>
      </c>
      <c r="BH551" s="9">
        <v>60.106200483765498</v>
      </c>
      <c r="BI551" s="9">
        <v>14.301113210044646</v>
      </c>
      <c r="BJ551" s="9">
        <f ca="1"/>
        <v>61.536606485918348</v>
      </c>
      <c r="BK551" s="9">
        <f ca="1"/>
        <v>60.313505434044259</v>
      </c>
      <c r="BL551" s="9">
        <v>55.279690512973119</v>
      </c>
      <c r="BM551" s="9">
        <f ca="1"/>
        <v>59.908910465906018</v>
      </c>
      <c r="BN551" s="9">
        <v>60.414041566132028</v>
      </c>
      <c r="BP551" s="9"/>
      <c r="BQ551" s="40"/>
      <c r="BR551" s="9"/>
      <c r="BS551" s="40"/>
      <c r="BU551" s="9"/>
      <c r="BV551" s="40"/>
      <c r="BW551" s="9"/>
      <c r="BX551" s="40"/>
      <c r="BZ551" s="9">
        <v>15.523076923076919</v>
      </c>
      <c r="CA551" s="9">
        <v>50</v>
      </c>
      <c r="CB551" s="40">
        <v>89168.687423134645</v>
      </c>
      <c r="CC551" s="9">
        <f ca="1"/>
        <v>3.5519230769230759</v>
      </c>
      <c r="CD551" s="9">
        <f ca="1"/>
        <v>3.9988461538461539</v>
      </c>
      <c r="CE551" s="40">
        <f ca="1"/>
        <v>11992.376587876775</v>
      </c>
    </row>
    <row r="552" spans="1:83" x14ac:dyDescent="0.25">
      <c r="A552" s="6">
        <v>79.8</v>
      </c>
      <c r="B552" s="7" t="b">
        <v>1</v>
      </c>
      <c r="U552" s="9"/>
      <c r="V552" s="9"/>
      <c r="W552" s="10"/>
      <c r="X552" s="17"/>
      <c r="Y552" s="17"/>
      <c r="Z552" s="17"/>
      <c r="AA552" s="17"/>
      <c r="AB552" s="17"/>
      <c r="AC552" s="17"/>
      <c r="AD552" s="17"/>
      <c r="AE552" s="17"/>
      <c r="AG552" s="9"/>
      <c r="AH552" s="9"/>
      <c r="AI552" s="10"/>
      <c r="AJ552" s="17"/>
      <c r="AK552" s="17"/>
      <c r="AL552" s="17"/>
      <c r="AM552" s="17"/>
      <c r="AN552" s="17"/>
      <c r="AO552" s="17"/>
      <c r="AP552" s="17"/>
      <c r="AQ552" s="17"/>
      <c r="AS552" s="9"/>
      <c r="AT552" s="9"/>
      <c r="AU552" s="10"/>
      <c r="AV552" s="17"/>
      <c r="AW552" s="17"/>
      <c r="AX552" s="17"/>
      <c r="AY552" s="17"/>
      <c r="AZ552" s="17"/>
      <c r="BA552" s="17"/>
      <c r="BB552" s="17"/>
      <c r="BC552" s="17"/>
      <c r="BE552" s="17">
        <v>0.18698770491803279</v>
      </c>
      <c r="BF552" s="9">
        <v>59.4</v>
      </c>
      <c r="BG552" s="9">
        <v>60.757723145365127</v>
      </c>
      <c r="BH552" s="9">
        <v>60.117442845113608</v>
      </c>
      <c r="BI552" s="9">
        <v>14.330187100305698</v>
      </c>
      <c r="BJ552" s="9">
        <f ca="1"/>
        <v>61.550373810010051</v>
      </c>
      <c r="BK552" s="9">
        <f ca="1"/>
        <v>60.325031430642213</v>
      </c>
      <c r="BL552" s="9">
        <v>55.297095537655665</v>
      </c>
      <c r="BM552" s="9">
        <f ca="1"/>
        <v>59.923083977465112</v>
      </c>
      <c r="BN552" s="9">
        <v>60.42829946594081</v>
      </c>
      <c r="BP552" s="9"/>
      <c r="BQ552" s="40"/>
      <c r="BR552" s="9"/>
      <c r="BS552" s="40"/>
      <c r="BU552" s="9"/>
      <c r="BV552" s="40"/>
      <c r="BW552" s="9"/>
      <c r="BX552" s="40"/>
      <c r="BZ552" s="9">
        <v>16.799999999999997</v>
      </c>
      <c r="CA552" s="9">
        <v>0.2</v>
      </c>
      <c r="CB552" s="40">
        <v>36230.926973174646</v>
      </c>
      <c r="CC552" s="9">
        <f ca="1"/>
        <v>3.6157692307692297</v>
      </c>
      <c r="CD552" s="9">
        <f ca="1"/>
        <v>1.5088461538461539</v>
      </c>
      <c r="CE552" s="40">
        <f ca="1"/>
        <v>11014.222636552551</v>
      </c>
    </row>
    <row r="553" spans="1:83" x14ac:dyDescent="0.25">
      <c r="A553" s="6">
        <v>79.099999999999994</v>
      </c>
      <c r="B553" s="7" t="b">
        <v>1</v>
      </c>
      <c r="U553" s="9"/>
      <c r="V553" s="9"/>
      <c r="W553" s="10"/>
      <c r="X553" s="17"/>
      <c r="Y553" s="17"/>
      <c r="Z553" s="17"/>
      <c r="AA553" s="17"/>
      <c r="AB553" s="17"/>
      <c r="AC553" s="17"/>
      <c r="AD553" s="17"/>
      <c r="AE553" s="17"/>
      <c r="AG553" s="9"/>
      <c r="AH553" s="9"/>
      <c r="AI553" s="10"/>
      <c r="AJ553" s="17"/>
      <c r="AK553" s="17"/>
      <c r="AL553" s="17"/>
      <c r="AM553" s="17"/>
      <c r="AN553" s="17"/>
      <c r="AO553" s="17"/>
      <c r="AP553" s="17"/>
      <c r="AQ553" s="17"/>
      <c r="AS553" s="9"/>
      <c r="AT553" s="9"/>
      <c r="AU553" s="10"/>
      <c r="AV553" s="17"/>
      <c r="AW553" s="17"/>
      <c r="AX553" s="17"/>
      <c r="AY553" s="17"/>
      <c r="AZ553" s="17"/>
      <c r="BA553" s="17"/>
      <c r="BB553" s="17"/>
      <c r="BC553" s="17"/>
      <c r="BE553" s="17">
        <v>0.18732923497267759</v>
      </c>
      <c r="BF553" s="9">
        <v>59.4</v>
      </c>
      <c r="BG553" s="9">
        <v>60.769821406756215</v>
      </c>
      <c r="BH553" s="9">
        <v>60.128674608889746</v>
      </c>
      <c r="BI553" s="9">
        <v>14.35927320648738</v>
      </c>
      <c r="BJ553" s="9">
        <f ca="1"/>
        <v>61.564122070163798</v>
      </c>
      <c r="BK553" s="9">
        <f ca="1"/>
        <v>60.336545892931944</v>
      </c>
      <c r="BL553" s="9">
        <v>55.314484674583241</v>
      </c>
      <c r="BM553" s="9">
        <f ca="1"/>
        <v>59.937243018468067</v>
      </c>
      <c r="BN553" s="9">
        <v>60.4425426119099</v>
      </c>
      <c r="BP553" s="9"/>
      <c r="BQ553" s="40"/>
      <c r="BR553" s="9"/>
      <c r="BS553" s="40"/>
      <c r="BU553" s="9"/>
      <c r="BV553" s="40"/>
      <c r="BW553" s="9"/>
      <c r="BX553" s="40"/>
      <c r="BZ553" s="9">
        <v>16.799999999999997</v>
      </c>
      <c r="CA553" s="9">
        <v>1.4769230769230768</v>
      </c>
      <c r="CB553" s="40">
        <v>24987.221598091193</v>
      </c>
      <c r="CC553" s="9">
        <f ca="1"/>
        <v>3.6157692307692297</v>
      </c>
      <c r="CD553" s="9">
        <f ca="1"/>
        <v>1.5726923076923078</v>
      </c>
      <c r="CE553" s="40">
        <f ca="1"/>
        <v>10949.948057223552</v>
      </c>
    </row>
    <row r="554" spans="1:83" x14ac:dyDescent="0.25">
      <c r="A554" s="6">
        <v>79.3</v>
      </c>
      <c r="B554" s="7" t="b">
        <v>1</v>
      </c>
      <c r="U554" s="9"/>
      <c r="V554" s="9"/>
      <c r="W554" s="10"/>
      <c r="X554" s="17"/>
      <c r="Y554" s="17"/>
      <c r="Z554" s="17"/>
      <c r="AA554" s="17"/>
      <c r="AB554" s="17"/>
      <c r="AC554" s="17"/>
      <c r="AD554" s="17"/>
      <c r="AE554" s="17"/>
      <c r="AG554" s="9"/>
      <c r="AH554" s="9"/>
      <c r="AI554" s="10"/>
      <c r="AJ554" s="17"/>
      <c r="AK554" s="17"/>
      <c r="AL554" s="17"/>
      <c r="AM554" s="17"/>
      <c r="AN554" s="17"/>
      <c r="AO554" s="17"/>
      <c r="AP554" s="17"/>
      <c r="AQ554" s="17"/>
      <c r="AS554" s="9"/>
      <c r="AT554" s="9"/>
      <c r="AU554" s="10"/>
      <c r="AV554" s="17"/>
      <c r="AW554" s="17"/>
      <c r="AX554" s="17"/>
      <c r="AY554" s="17"/>
      <c r="AZ554" s="17"/>
      <c r="BA554" s="17"/>
      <c r="BB554" s="17"/>
      <c r="BC554" s="17"/>
      <c r="BE554" s="17">
        <v>0.18767076502732241</v>
      </c>
      <c r="BF554" s="9">
        <v>59.4</v>
      </c>
      <c r="BG554" s="9">
        <v>60.781906039610405</v>
      </c>
      <c r="BH554" s="9">
        <v>60.139895815117342</v>
      </c>
      <c r="BI554" s="9">
        <v>14.388371538859493</v>
      </c>
      <c r="BJ554" s="9">
        <f ca="1"/>
        <v>61.577851335022032</v>
      </c>
      <c r="BK554" s="9">
        <f ca="1"/>
        <v>60.348048863882752</v>
      </c>
      <c r="BL554" s="9">
        <v>55.331857967184831</v>
      </c>
      <c r="BM554" s="9">
        <f ca="1"/>
        <v>59.951387636547324</v>
      </c>
      <c r="BN554" s="9">
        <v>60.456771052544319</v>
      </c>
      <c r="BP554" s="9"/>
      <c r="BQ554" s="40"/>
      <c r="BR554" s="9"/>
      <c r="BS554" s="40"/>
      <c r="BU554" s="9"/>
      <c r="BV554" s="40"/>
      <c r="BW554" s="9"/>
      <c r="BX554" s="40"/>
      <c r="BZ554" s="9">
        <v>16.799999999999997</v>
      </c>
      <c r="CA554" s="9">
        <v>2.7538461538461538</v>
      </c>
      <c r="CB554" s="40">
        <v>20048.677573703058</v>
      </c>
      <c r="CC554" s="9">
        <f ca="1"/>
        <v>3.6157692307692297</v>
      </c>
      <c r="CD554" s="9">
        <f ca="1"/>
        <v>1.6365384615384617</v>
      </c>
      <c r="CE554" s="40">
        <f ca="1"/>
        <v>10893.622165158527</v>
      </c>
    </row>
    <row r="555" spans="1:83" x14ac:dyDescent="0.25">
      <c r="A555" s="6">
        <v>79.599999999999994</v>
      </c>
      <c r="B555" s="7" t="b">
        <v>1</v>
      </c>
      <c r="U555" s="9"/>
      <c r="V555" s="9"/>
      <c r="W555" s="10"/>
      <c r="X555" s="17"/>
      <c r="Y555" s="17"/>
      <c r="Z555" s="17"/>
      <c r="AA555" s="17"/>
      <c r="AB555" s="17"/>
      <c r="AC555" s="17"/>
      <c r="AD555" s="17"/>
      <c r="AE555" s="17"/>
      <c r="AG555" s="9"/>
      <c r="AH555" s="9"/>
      <c r="AI555" s="10"/>
      <c r="AJ555" s="17"/>
      <c r="AK555" s="17"/>
      <c r="AL555" s="17"/>
      <c r="AM555" s="17"/>
      <c r="AN555" s="17"/>
      <c r="AO555" s="17"/>
      <c r="AP555" s="17"/>
      <c r="AQ555" s="17"/>
      <c r="AS555" s="9"/>
      <c r="AT555" s="9"/>
      <c r="AU555" s="10"/>
      <c r="AV555" s="17"/>
      <c r="AW555" s="17"/>
      <c r="AX555" s="17"/>
      <c r="AY555" s="17"/>
      <c r="AZ555" s="17"/>
      <c r="BA555" s="17"/>
      <c r="BB555" s="17"/>
      <c r="BC555" s="17"/>
      <c r="BE555" s="17">
        <v>0.18801229508196721</v>
      </c>
      <c r="BF555" s="9">
        <v>59.4</v>
      </c>
      <c r="BG555" s="9">
        <v>60.793977094011133</v>
      </c>
      <c r="BH555" s="9">
        <v>60.151106503621058</v>
      </c>
      <c r="BI555" s="9">
        <v>14.417482107704791</v>
      </c>
      <c r="BJ555" s="9">
        <f ca="1"/>
        <v>61.591561672869098</v>
      </c>
      <c r="BK555" s="9">
        <f ca="1"/>
        <v>60.359540386248369</v>
      </c>
      <c r="BL555" s="9">
        <v>55.349215458691944</v>
      </c>
      <c r="BM555" s="9">
        <f ca="1"/>
        <v>59.965517879103757</v>
      </c>
      <c r="BN555" s="9">
        <v>60.470984836112862</v>
      </c>
      <c r="BP555" s="9"/>
      <c r="BQ555" s="40"/>
      <c r="BR555" s="9"/>
      <c r="BS555" s="40"/>
      <c r="BU555" s="9"/>
      <c r="BV555" s="40"/>
      <c r="BW555" s="9"/>
      <c r="BX555" s="40"/>
      <c r="BZ555" s="9">
        <v>16.799999999999997</v>
      </c>
      <c r="CA555" s="9">
        <v>4.0307692307692298</v>
      </c>
      <c r="CB555" s="40">
        <v>17062.567986114835</v>
      </c>
      <c r="CC555" s="9">
        <f ca="1"/>
        <v>3.6157692307692297</v>
      </c>
      <c r="CD555" s="9">
        <f ca="1"/>
        <v>1.7003846153846154</v>
      </c>
      <c r="CE555" s="40">
        <f ca="1"/>
        <v>10844.745549888888</v>
      </c>
    </row>
    <row r="556" spans="1:83" x14ac:dyDescent="0.25">
      <c r="A556" s="6">
        <v>78.900000000000006</v>
      </c>
      <c r="B556" s="7" t="b">
        <v>1</v>
      </c>
      <c r="U556" s="9"/>
      <c r="V556" s="9"/>
      <c r="W556" s="10"/>
      <c r="X556" s="17"/>
      <c r="Y556" s="17"/>
      <c r="Z556" s="17"/>
      <c r="AA556" s="17"/>
      <c r="AB556" s="17"/>
      <c r="AC556" s="17"/>
      <c r="AD556" s="17"/>
      <c r="AE556" s="17"/>
      <c r="AG556" s="9"/>
      <c r="AH556" s="9"/>
      <c r="AI556" s="10"/>
      <c r="AJ556" s="17"/>
      <c r="AK556" s="17"/>
      <c r="AL556" s="17"/>
      <c r="AM556" s="17"/>
      <c r="AN556" s="17"/>
      <c r="AO556" s="17"/>
      <c r="AP556" s="17"/>
      <c r="AQ556" s="17"/>
      <c r="AS556" s="9"/>
      <c r="AT556" s="9"/>
      <c r="AU556" s="10"/>
      <c r="AV556" s="17"/>
      <c r="AW556" s="17"/>
      <c r="AX556" s="17"/>
      <c r="AY556" s="17"/>
      <c r="AZ556" s="17"/>
      <c r="BA556" s="17"/>
      <c r="BB556" s="17"/>
      <c r="BC556" s="17"/>
      <c r="BE556" s="17">
        <v>0.18835382513661203</v>
      </c>
      <c r="BF556" s="9">
        <v>59.4</v>
      </c>
      <c r="BG556" s="9">
        <v>60.806034619785947</v>
      </c>
      <c r="BH556" s="9">
        <v>60.1623067140277</v>
      </c>
      <c r="BI556" s="9">
        <v>14.446604923319009</v>
      </c>
      <c r="BJ556" s="9">
        <f ca="1"/>
        <v>61.605253151633718</v>
      </c>
      <c r="BK556" s="9">
        <f ca="1"/>
        <v>60.371020502568562</v>
      </c>
      <c r="BL556" s="9">
        <v>55.366557192139823</v>
      </c>
      <c r="BM556" s="9">
        <f ca="1"/>
        <v>59.979633793308231</v>
      </c>
      <c r="BN556" s="9">
        <v>60.485184010649718</v>
      </c>
      <c r="BP556" s="9"/>
      <c r="BQ556" s="40"/>
      <c r="BR556" s="9"/>
      <c r="BS556" s="40"/>
      <c r="BU556" s="9"/>
      <c r="BV556" s="40"/>
      <c r="BW556" s="9"/>
      <c r="BX556" s="40"/>
      <c r="BZ556" s="9">
        <v>16.799999999999997</v>
      </c>
      <c r="CA556" s="9">
        <v>5.3076923076923075</v>
      </c>
      <c r="CB556" s="40">
        <v>15214.766885525592</v>
      </c>
      <c r="CC556" s="9">
        <f ca="1"/>
        <v>3.6157692307692297</v>
      </c>
      <c r="CD556" s="9">
        <f ca="1"/>
        <v>1.7642307692307693</v>
      </c>
      <c r="CE556" s="40">
        <f ca="1"/>
        <v>10802.867878329391</v>
      </c>
    </row>
    <row r="557" spans="1:83" x14ac:dyDescent="0.25">
      <c r="A557" s="6">
        <v>78.900000000000006</v>
      </c>
      <c r="B557" s="7" t="b">
        <v>1</v>
      </c>
      <c r="U557" s="9"/>
      <c r="V557" s="9"/>
      <c r="W557" s="10"/>
      <c r="X557" s="17"/>
      <c r="Y557" s="17"/>
      <c r="Z557" s="17"/>
      <c r="AA557" s="17"/>
      <c r="AB557" s="17"/>
      <c r="AC557" s="17"/>
      <c r="AD557" s="17"/>
      <c r="AE557" s="17"/>
      <c r="AG557" s="9"/>
      <c r="AH557" s="9"/>
      <c r="AI557" s="10"/>
      <c r="AJ557" s="17"/>
      <c r="AK557" s="17"/>
      <c r="AL557" s="17"/>
      <c r="AM557" s="17"/>
      <c r="AN557" s="17"/>
      <c r="AO557" s="17"/>
      <c r="AP557" s="17"/>
      <c r="AQ557" s="17"/>
      <c r="AS557" s="9"/>
      <c r="AT557" s="9"/>
      <c r="AU557" s="10"/>
      <c r="AV557" s="17"/>
      <c r="AW557" s="17"/>
      <c r="AX557" s="17"/>
      <c r="AY557" s="17"/>
      <c r="AZ557" s="17"/>
      <c r="BA557" s="17"/>
      <c r="BB557" s="17"/>
      <c r="BC557" s="17"/>
      <c r="BE557" s="17">
        <v>0.18869535519125682</v>
      </c>
      <c r="BF557" s="9">
        <v>59.4</v>
      </c>
      <c r="BG557" s="9">
        <v>60.818078666508356</v>
      </c>
      <c r="BH557" s="9">
        <v>60.17349648576797</v>
      </c>
      <c r="BI557" s="9">
        <v>14.475739996010859</v>
      </c>
      <c r="BJ557" s="9">
        <f ca="1"/>
        <v>61.618925838891535</v>
      </c>
      <c r="BK557" s="9">
        <f ca="1"/>
        <v>60.382489255170555</v>
      </c>
      <c r="BL557" s="9">
        <v>55.383883210368737</v>
      </c>
      <c r="BM557" s="9">
        <f ca="1"/>
        <v>59.9937354261032</v>
      </c>
      <c r="BN557" s="9">
        <v>60.499368623955974</v>
      </c>
      <c r="BP557" s="9"/>
      <c r="BQ557" s="40"/>
      <c r="BR557" s="9"/>
      <c r="BS557" s="40"/>
      <c r="BU557" s="9"/>
      <c r="BV557" s="40"/>
      <c r="BW557" s="9"/>
      <c r="BX557" s="40"/>
      <c r="BZ557" s="9">
        <v>16.799999999999997</v>
      </c>
      <c r="CA557" s="9">
        <v>6.5846153846153852</v>
      </c>
      <c r="CB557" s="40">
        <v>14147.189534129073</v>
      </c>
      <c r="CC557" s="9">
        <f ca="1"/>
        <v>3.6157692307692297</v>
      </c>
      <c r="CD557" s="9">
        <f ca="1"/>
        <v>1.8280769230769232</v>
      </c>
      <c r="CE557" s="40">
        <f ca="1"/>
        <v>10767.581385539299</v>
      </c>
    </row>
    <row r="558" spans="1:83" x14ac:dyDescent="0.25">
      <c r="A558" s="6">
        <v>78.400000000000006</v>
      </c>
      <c r="B558" s="7" t="b">
        <v>1</v>
      </c>
      <c r="U558" s="9"/>
      <c r="V558" s="9"/>
      <c r="W558" s="10"/>
      <c r="X558" s="17"/>
      <c r="Y558" s="17"/>
      <c r="Z558" s="17"/>
      <c r="AA558" s="17"/>
      <c r="AB558" s="17"/>
      <c r="AC558" s="17"/>
      <c r="AD558" s="17"/>
      <c r="AE558" s="17"/>
      <c r="AG558" s="9"/>
      <c r="AH558" s="9"/>
      <c r="AI558" s="10"/>
      <c r="AJ558" s="17"/>
      <c r="AK558" s="17"/>
      <c r="AL558" s="17"/>
      <c r="AM558" s="17"/>
      <c r="AN558" s="17"/>
      <c r="AO558" s="17"/>
      <c r="AP558" s="17"/>
      <c r="AQ558" s="17"/>
      <c r="AS558" s="9"/>
      <c r="AT558" s="9"/>
      <c r="AU558" s="10"/>
      <c r="AV558" s="17"/>
      <c r="AW558" s="17"/>
      <c r="AX558" s="17"/>
      <c r="AY558" s="17"/>
      <c r="AZ558" s="17"/>
      <c r="BA558" s="17"/>
      <c r="BB558" s="17"/>
      <c r="BC558" s="17"/>
      <c r="BE558" s="17">
        <v>0.18903688524590165</v>
      </c>
      <c r="BF558" s="9">
        <v>59.4</v>
      </c>
      <c r="BG558" s="9">
        <v>60.830109283499645</v>
      </c>
      <c r="BH558" s="9">
        <v>60.184675858077739</v>
      </c>
      <c r="BI558" s="9">
        <v>14.504887336102108</v>
      </c>
      <c r="BJ558" s="9">
        <f ca="1"/>
        <v>61.632579801867593</v>
      </c>
      <c r="BK558" s="9">
        <f ca="1"/>
        <v>60.393946686170537</v>
      </c>
      <c r="BL558" s="9">
        <v>55.401193556025177</v>
      </c>
      <c r="BM558" s="9">
        <f ca="1"/>
        <v>60.007822824204212</v>
      </c>
      <c r="BN558" s="9">
        <v>60.513538723601272</v>
      </c>
      <c r="BP558" s="9"/>
      <c r="BQ558" s="40"/>
      <c r="BR558" s="9"/>
      <c r="BS558" s="40"/>
      <c r="BU558" s="9"/>
      <c r="BV558" s="40"/>
      <c r="BW558" s="9"/>
      <c r="BX558" s="40"/>
      <c r="BZ558" s="9">
        <v>16.799999999999997</v>
      </c>
      <c r="CA558" s="9">
        <v>7.8615384615384603</v>
      </c>
      <c r="CB558" s="40">
        <v>13659.585261304588</v>
      </c>
      <c r="CC558" s="9">
        <f ca="1"/>
        <v>3.6157692307692297</v>
      </c>
      <c r="CD558" s="9">
        <f ca="1"/>
        <v>1.891923076923077</v>
      </c>
      <c r="CE558" s="40">
        <f ca="1"/>
        <v>10738.515437575828</v>
      </c>
    </row>
    <row r="559" spans="1:83" x14ac:dyDescent="0.25">
      <c r="A559" s="6">
        <v>78</v>
      </c>
      <c r="B559" s="7" t="b">
        <v>1</v>
      </c>
      <c r="U559" s="9"/>
      <c r="V559" s="9"/>
      <c r="W559" s="10"/>
      <c r="X559" s="17"/>
      <c r="Y559" s="17"/>
      <c r="Z559" s="17"/>
      <c r="AA559" s="17"/>
      <c r="AB559" s="17"/>
      <c r="AC559" s="17"/>
      <c r="AD559" s="17"/>
      <c r="AE559" s="17"/>
      <c r="AG559" s="9"/>
      <c r="AH559" s="9"/>
      <c r="AI559" s="10"/>
      <c r="AJ559" s="17"/>
      <c r="AK559" s="17"/>
      <c r="AL559" s="17"/>
      <c r="AM559" s="17"/>
      <c r="AN559" s="17"/>
      <c r="AO559" s="17"/>
      <c r="AP559" s="17"/>
      <c r="AQ559" s="17"/>
      <c r="AS559" s="9"/>
      <c r="AT559" s="9"/>
      <c r="AU559" s="10"/>
      <c r="AV559" s="17"/>
      <c r="AW559" s="17"/>
      <c r="AX559" s="17"/>
      <c r="AY559" s="17"/>
      <c r="AZ559" s="17"/>
      <c r="BA559" s="17"/>
      <c r="BB559" s="17"/>
      <c r="BC559" s="17"/>
      <c r="BE559" s="17">
        <v>0.18937841530054644</v>
      </c>
      <c r="BF559" s="9">
        <v>59.5</v>
      </c>
      <c r="BG559" s="9">
        <v>60.842126519830636</v>
      </c>
      <c r="BH559" s="9">
        <v>60.195844869999313</v>
      </c>
      <c r="BI559" s="9">
        <v>14.534046953927533</v>
      </c>
      <c r="BJ559" s="9">
        <f ca="1"/>
        <v>61.64621510743882</v>
      </c>
      <c r="BK559" s="9">
        <f ca="1"/>
        <v>60.405392837475162</v>
      </c>
      <c r="BL559" s="9">
        <v>55.41848827156312</v>
      </c>
      <c r="BM559" s="9">
        <f ca="1"/>
        <v>60.021896034101403</v>
      </c>
      <c r="BN559" s="9">
        <v>60.527694356925323</v>
      </c>
      <c r="BP559" s="9"/>
      <c r="BQ559" s="40"/>
      <c r="BR559" s="9"/>
      <c r="BS559" s="40"/>
      <c r="BU559" s="9"/>
      <c r="BV559" s="40"/>
      <c r="BW559" s="9"/>
      <c r="BX559" s="40"/>
      <c r="BZ559" s="9">
        <v>16.799999999999997</v>
      </c>
      <c r="CA559" s="9">
        <v>9.1384615384615362</v>
      </c>
      <c r="CB559" s="40">
        <v>13625.125577835921</v>
      </c>
      <c r="CC559" s="9">
        <f ca="1"/>
        <v>3.6157692307692297</v>
      </c>
      <c r="CD559" s="9">
        <f ca="1"/>
        <v>1.9557692307692309</v>
      </c>
      <c r="CE559" s="40">
        <f ca="1"/>
        <v>10715.331958166098</v>
      </c>
    </row>
    <row r="560" spans="1:83" x14ac:dyDescent="0.25">
      <c r="A560" s="6">
        <v>77.900000000000006</v>
      </c>
      <c r="B560" s="7" t="b">
        <v>1</v>
      </c>
      <c r="U560" s="9"/>
      <c r="V560" s="9"/>
      <c r="W560" s="10"/>
      <c r="X560" s="17"/>
      <c r="Y560" s="17"/>
      <c r="Z560" s="17"/>
      <c r="AA560" s="17"/>
      <c r="AB560" s="17"/>
      <c r="AC560" s="17"/>
      <c r="AD560" s="17"/>
      <c r="AE560" s="17"/>
      <c r="AG560" s="9"/>
      <c r="AH560" s="9"/>
      <c r="AI560" s="10"/>
      <c r="AJ560" s="17"/>
      <c r="AK560" s="17"/>
      <c r="AL560" s="17"/>
      <c r="AM560" s="17"/>
      <c r="AN560" s="17"/>
      <c r="AO560" s="17"/>
      <c r="AP560" s="17"/>
      <c r="AQ560" s="17"/>
      <c r="AS560" s="9"/>
      <c r="AT560" s="9"/>
      <c r="AU560" s="10"/>
      <c r="AV560" s="17"/>
      <c r="AW560" s="17"/>
      <c r="AX560" s="17"/>
      <c r="AY560" s="17"/>
      <c r="AZ560" s="17"/>
      <c r="BA560" s="17"/>
      <c r="BB560" s="17"/>
      <c r="BC560" s="17"/>
      <c r="BE560" s="17">
        <v>0.18971994535519127</v>
      </c>
      <c r="BF560" s="9">
        <v>59.5</v>
      </c>
      <c r="BG560" s="9">
        <v>60.854130424323401</v>
      </c>
      <c r="BH560" s="9">
        <v>60.207003560382852</v>
      </c>
      <c r="BI560" s="9">
        <v>14.563218859834999</v>
      </c>
      <c r="BJ560" s="9">
        <f ca="1"/>
        <v>61.659831822136439</v>
      </c>
      <c r="BK560" s="9">
        <f ca="1"/>
        <v>60.416827750782964</v>
      </c>
      <c r="BL560" s="9">
        <v>55.435767399245194</v>
      </c>
      <c r="BM560" s="9">
        <f ca="1"/>
        <v>60.035955102061081</v>
      </c>
      <c r="BN560" s="9">
        <v>60.541835571039435</v>
      </c>
      <c r="BP560" s="9"/>
      <c r="BQ560" s="40"/>
      <c r="BR560" s="9"/>
      <c r="BS560" s="40"/>
      <c r="BU560" s="9"/>
      <c r="BV560" s="40"/>
      <c r="BW560" s="9"/>
      <c r="BX560" s="40"/>
      <c r="BZ560" s="9">
        <v>16.799999999999997</v>
      </c>
      <c r="CA560" s="9">
        <v>10.415384615384614</v>
      </c>
      <c r="CB560" s="40">
        <v>13957.005089842638</v>
      </c>
      <c r="CC560" s="9">
        <f ca="1"/>
        <v>3.6157692307692297</v>
      </c>
      <c r="CD560" s="9">
        <f ca="1"/>
        <v>2.0196153846153848</v>
      </c>
      <c r="CE560" s="40">
        <f ca="1"/>
        <v>10697.721557059256</v>
      </c>
    </row>
    <row r="561" spans="1:83" x14ac:dyDescent="0.25">
      <c r="A561" s="6">
        <v>77.8</v>
      </c>
      <c r="B561" s="7" t="b">
        <v>1</v>
      </c>
      <c r="U561" s="9"/>
      <c r="V561" s="9"/>
      <c r="W561" s="10"/>
      <c r="X561" s="17"/>
      <c r="Y561" s="17"/>
      <c r="Z561" s="17"/>
      <c r="AA561" s="17"/>
      <c r="AB561" s="17"/>
      <c r="AC561" s="17"/>
      <c r="AD561" s="17"/>
      <c r="AE561" s="17"/>
      <c r="AG561" s="9"/>
      <c r="AH561" s="9"/>
      <c r="AI561" s="10"/>
      <c r="AJ561" s="17"/>
      <c r="AK561" s="17"/>
      <c r="AL561" s="17"/>
      <c r="AM561" s="17"/>
      <c r="AN561" s="17"/>
      <c r="AO561" s="17"/>
      <c r="AP561" s="17"/>
      <c r="AQ561" s="17"/>
      <c r="AS561" s="9"/>
      <c r="AT561" s="9"/>
      <c r="AU561" s="10"/>
      <c r="AV561" s="17"/>
      <c r="AW561" s="17"/>
      <c r="AX561" s="17"/>
      <c r="AY561" s="17"/>
      <c r="AZ561" s="17"/>
      <c r="BA561" s="17"/>
      <c r="BB561" s="17"/>
      <c r="BC561" s="17"/>
      <c r="BE561" s="17">
        <v>0.19006147540983606</v>
      </c>
      <c r="BF561" s="9">
        <v>59.5</v>
      </c>
      <c r="BG561" s="9">
        <v>60.866121045553015</v>
      </c>
      <c r="BH561" s="9">
        <v>60.218151967887785</v>
      </c>
      <c r="BI561" s="9">
        <v>14.592403064185465</v>
      </c>
      <c r="BJ561" s="9">
        <f ca="1"/>
        <v>61.673430012148458</v>
      </c>
      <c r="BK561" s="9">
        <f ca="1"/>
        <v>60.428251467585838</v>
      </c>
      <c r="BL561" s="9">
        <v>55.453030981143925</v>
      </c>
      <c r="BM561" s="9">
        <f ca="1"/>
        <v>60.050000074127155</v>
      </c>
      <c r="BN561" s="9">
        <v>60.555962412828066</v>
      </c>
      <c r="BP561" s="9"/>
      <c r="BQ561" s="40"/>
      <c r="BR561" s="9"/>
      <c r="BS561" s="40"/>
      <c r="BU561" s="9"/>
      <c r="BV561" s="40"/>
      <c r="BW561" s="9"/>
      <c r="BX561" s="40"/>
      <c r="BZ561" s="9">
        <v>16.799999999999997</v>
      </c>
      <c r="CA561" s="9">
        <v>11.692307692307692</v>
      </c>
      <c r="CB561" s="40">
        <v>14592.55183676872</v>
      </c>
      <c r="CC561" s="9">
        <f ca="1"/>
        <v>3.6157692307692297</v>
      </c>
      <c r="CD561" s="9">
        <f ca="1"/>
        <v>2.0834615384615387</v>
      </c>
      <c r="CE561" s="40">
        <f ca="1"/>
        <v>10685.400232673888</v>
      </c>
    </row>
    <row r="562" spans="1:83" x14ac:dyDescent="0.25">
      <c r="A562" s="6">
        <v>77.3</v>
      </c>
      <c r="B562" s="7" t="b">
        <v>1</v>
      </c>
      <c r="U562" s="9"/>
      <c r="V562" s="9"/>
      <c r="W562" s="10"/>
      <c r="X562" s="17"/>
      <c r="Y562" s="17"/>
      <c r="Z562" s="17"/>
      <c r="AA562" s="17"/>
      <c r="AB562" s="17"/>
      <c r="AC562" s="17"/>
      <c r="AD562" s="17"/>
      <c r="AE562" s="17"/>
      <c r="AG562" s="9"/>
      <c r="AH562" s="9"/>
      <c r="AI562" s="10"/>
      <c r="AJ562" s="17"/>
      <c r="AK562" s="17"/>
      <c r="AL562" s="17"/>
      <c r="AM562" s="17"/>
      <c r="AN562" s="17"/>
      <c r="AO562" s="17"/>
      <c r="AP562" s="17"/>
      <c r="AQ562" s="17"/>
      <c r="AS562" s="9"/>
      <c r="AT562" s="9"/>
      <c r="AU562" s="10"/>
      <c r="AV562" s="17"/>
      <c r="AW562" s="17"/>
      <c r="AX562" s="17"/>
      <c r="AY562" s="17"/>
      <c r="AZ562" s="17"/>
      <c r="BA562" s="17"/>
      <c r="BB562" s="17"/>
      <c r="BC562" s="17"/>
      <c r="BE562" s="17">
        <v>0.19040300546448088</v>
      </c>
      <c r="BF562" s="9">
        <v>59.5</v>
      </c>
      <c r="BG562" s="9">
        <v>60.878098431849374</v>
      </c>
      <c r="BH562" s="9">
        <v>60.229290130983912</v>
      </c>
      <c r="BI562" s="9">
        <v>14.621599577352967</v>
      </c>
      <c r="BJ562" s="9">
        <f ca="1"/>
        <v>61.687009743322008</v>
      </c>
      <c r="BK562" s="9">
        <f ca="1"/>
        <v>60.439664029170451</v>
      </c>
      <c r="BL562" s="9">
        <v>55.470279059142939</v>
      </c>
      <c r="BM562" s="9">
        <f ca="1"/>
        <v>60.064030996122661</v>
      </c>
      <c r="BN562" s="9">
        <v>60.570074928950334</v>
      </c>
      <c r="BP562" s="9"/>
      <c r="BQ562" s="40"/>
      <c r="BR562" s="9"/>
      <c r="BS562" s="40"/>
      <c r="BU562" s="9"/>
      <c r="BV562" s="40"/>
      <c r="BW562" s="9"/>
      <c r="BX562" s="40"/>
      <c r="BZ562" s="9">
        <v>16.799999999999997</v>
      </c>
      <c r="CA562" s="9">
        <v>12.969230769230769</v>
      </c>
      <c r="CB562" s="40">
        <v>15484.707876943567</v>
      </c>
      <c r="CC562" s="9">
        <f ca="1"/>
        <v>3.6157692307692297</v>
      </c>
      <c r="CD562" s="9">
        <f ca="1"/>
        <v>2.1473076923076926</v>
      </c>
      <c r="CE562" s="40">
        <f ca="1"/>
        <v>10678.106548101057</v>
      </c>
    </row>
    <row r="563" spans="1:83" x14ac:dyDescent="0.25">
      <c r="A563" s="6">
        <v>77.3</v>
      </c>
      <c r="B563" s="7" t="b">
        <v>1</v>
      </c>
      <c r="U563" s="9"/>
      <c r="V563" s="9"/>
      <c r="W563" s="10"/>
      <c r="X563" s="17"/>
      <c r="Y563" s="17"/>
      <c r="Z563" s="17"/>
      <c r="AA563" s="17"/>
      <c r="AB563" s="17"/>
      <c r="AC563" s="17"/>
      <c r="AD563" s="17"/>
      <c r="AE563" s="17"/>
      <c r="AG563" s="9"/>
      <c r="AH563" s="9"/>
      <c r="AI563" s="10"/>
      <c r="AJ563" s="17"/>
      <c r="AK563" s="17"/>
      <c r="AL563" s="17"/>
      <c r="AM563" s="17"/>
      <c r="AN563" s="17"/>
      <c r="AO563" s="17"/>
      <c r="AP563" s="17"/>
      <c r="AQ563" s="17"/>
      <c r="AS563" s="9"/>
      <c r="AT563" s="9"/>
      <c r="AU563" s="10"/>
      <c r="AV563" s="17"/>
      <c r="AW563" s="17"/>
      <c r="AX563" s="17"/>
      <c r="AY563" s="17"/>
      <c r="AZ563" s="17"/>
      <c r="BA563" s="17"/>
      <c r="BB563" s="17"/>
      <c r="BC563" s="17"/>
      <c r="BE563" s="17">
        <v>0.19074453551912568</v>
      </c>
      <c r="BF563" s="9">
        <v>59.5</v>
      </c>
      <c r="BG563" s="9">
        <v>60.890062631298747</v>
      </c>
      <c r="BH563" s="9">
        <v>60.240418087952939</v>
      </c>
      <c r="BI563" s="9">
        <v>14.650808409724712</v>
      </c>
      <c r="BJ563" s="9">
        <f ca="1"/>
        <v>61.700571081165776</v>
      </c>
      <c r="BK563" s="9">
        <f ca="1"/>
        <v>60.451065476619647</v>
      </c>
      <c r="BL563" s="9">
        <v>55.487511674938091</v>
      </c>
      <c r="BM563" s="9">
        <f ca="1"/>
        <v>60.078047913651211</v>
      </c>
      <c r="BN563" s="9">
        <v>60.58417316584152</v>
      </c>
      <c r="BP563" s="9"/>
      <c r="BQ563" s="40"/>
      <c r="BR563" s="9"/>
      <c r="BS563" s="40"/>
      <c r="BU563" s="9"/>
      <c r="BV563" s="40"/>
      <c r="BW563" s="9"/>
      <c r="BX563" s="40"/>
      <c r="BZ563" s="9">
        <v>16.799999999999997</v>
      </c>
      <c r="CA563" s="9">
        <v>14.246153846153844</v>
      </c>
      <c r="CB563" s="40">
        <v>16597.058306414227</v>
      </c>
      <c r="CC563" s="9">
        <f ca="1"/>
        <v>3.6157692307692297</v>
      </c>
      <c r="CD563" s="9">
        <f ca="1"/>
        <v>2.211153846153846</v>
      </c>
      <c r="CE563" s="40">
        <f ca="1"/>
        <v>10675.599199838036</v>
      </c>
    </row>
    <row r="564" spans="1:83" x14ac:dyDescent="0.25">
      <c r="A564" s="6">
        <v>76.099999999999994</v>
      </c>
      <c r="B564" s="7" t="b">
        <v>1</v>
      </c>
      <c r="U564" s="9"/>
      <c r="V564" s="9"/>
      <c r="W564" s="10"/>
      <c r="X564" s="17"/>
      <c r="Y564" s="17"/>
      <c r="Z564" s="17"/>
      <c r="AA564" s="17"/>
      <c r="AB564" s="17"/>
      <c r="AC564" s="17"/>
      <c r="AD564" s="17"/>
      <c r="AE564" s="17"/>
      <c r="AG564" s="9"/>
      <c r="AH564" s="9"/>
      <c r="AI564" s="10"/>
      <c r="AJ564" s="17"/>
      <c r="AK564" s="17"/>
      <c r="AL564" s="17"/>
      <c r="AM564" s="17"/>
      <c r="AN564" s="17"/>
      <c r="AO564" s="17"/>
      <c r="AP564" s="17"/>
      <c r="AQ564" s="17"/>
      <c r="AS564" s="9"/>
      <c r="AT564" s="9"/>
      <c r="AU564" s="10"/>
      <c r="AV564" s="17"/>
      <c r="AW564" s="17"/>
      <c r="AX564" s="17"/>
      <c r="AY564" s="17"/>
      <c r="AZ564" s="17"/>
      <c r="BA564" s="17"/>
      <c r="BB564" s="17"/>
      <c r="BC564" s="17"/>
      <c r="BE564" s="17">
        <v>0.1910860655737705</v>
      </c>
      <c r="BF564" s="9">
        <v>59.6</v>
      </c>
      <c r="BG564" s="9">
        <v>60.902013691745637</v>
      </c>
      <c r="BH564" s="9">
        <v>60.251535876889612</v>
      </c>
      <c r="BI564" s="9">
        <v>14.680029571701024</v>
      </c>
      <c r="BJ564" s="9">
        <f ca="1"/>
        <v>61.714114090852313</v>
      </c>
      <c r="BK564" s="9">
        <f ca="1"/>
        <v>60.462455850813903</v>
      </c>
      <c r="BL564" s="9">
        <v>55.504728870038711</v>
      </c>
      <c r="BM564" s="9">
        <f ca="1"/>
        <v>60.092050872098469</v>
      </c>
      <c r="BN564" s="9">
        <v>60.59825716971455</v>
      </c>
      <c r="BP564" s="9"/>
      <c r="BQ564" s="40"/>
      <c r="BR564" s="9"/>
      <c r="BS564" s="40"/>
      <c r="BU564" s="9"/>
      <c r="BV564" s="40"/>
      <c r="BW564" s="9"/>
      <c r="BX564" s="40"/>
      <c r="BZ564" s="9">
        <v>16.799999999999997</v>
      </c>
      <c r="CA564" s="9">
        <v>15.523076923076919</v>
      </c>
      <c r="CB564" s="40">
        <v>17900.741208910622</v>
      </c>
      <c r="CC564" s="9">
        <f ca="1"/>
        <v>3.6157692307692297</v>
      </c>
      <c r="CD564" s="9">
        <f ca="1"/>
        <v>2.2750000000000004</v>
      </c>
      <c r="CE564" s="40">
        <f ca="1"/>
        <v>10677.654914372064</v>
      </c>
    </row>
    <row r="565" spans="1:83" x14ac:dyDescent="0.25">
      <c r="A565" s="6">
        <v>75.8</v>
      </c>
      <c r="B565" s="7" t="b">
        <v>1</v>
      </c>
      <c r="U565" s="9"/>
      <c r="V565" s="9"/>
      <c r="W565" s="10"/>
      <c r="X565" s="17"/>
      <c r="Y565" s="17"/>
      <c r="Z565" s="17"/>
      <c r="AA565" s="17"/>
      <c r="AB565" s="17"/>
      <c r="AC565" s="17"/>
      <c r="AD565" s="17"/>
      <c r="AE565" s="17"/>
      <c r="AG565" s="9"/>
      <c r="AH565" s="9"/>
      <c r="AI565" s="10"/>
      <c r="AJ565" s="17"/>
      <c r="AK565" s="17"/>
      <c r="AL565" s="17"/>
      <c r="AM565" s="17"/>
      <c r="AN565" s="17"/>
      <c r="AO565" s="17"/>
      <c r="AP565" s="17"/>
      <c r="AQ565" s="17"/>
      <c r="AS565" s="9"/>
      <c r="AT565" s="9"/>
      <c r="AU565" s="10"/>
      <c r="AV565" s="17"/>
      <c r="AW565" s="17"/>
      <c r="AX565" s="17"/>
      <c r="AY565" s="17"/>
      <c r="AZ565" s="17"/>
      <c r="BA565" s="17"/>
      <c r="BB565" s="17"/>
      <c r="BC565" s="17"/>
      <c r="BE565" s="17">
        <v>0.1914275956284153</v>
      </c>
      <c r="BF565" s="9">
        <v>59.6</v>
      </c>
      <c r="BG565" s="9">
        <v>60.913951660794297</v>
      </c>
      <c r="BH565" s="9">
        <v>60.262643535703127</v>
      </c>
      <c r="BI565" s="9">
        <v>14.709263073695428</v>
      </c>
      <c r="BJ565" s="9">
        <f ca="1"/>
        <v>61.727638837220447</v>
      </c>
      <c r="BK565" s="9">
        <f ca="1"/>
        <v>60.473835192432695</v>
      </c>
      <c r="BL565" s="9">
        <v>55.521930685768709</v>
      </c>
      <c r="BM565" s="9">
        <f ca="1"/>
        <v>60.106039916633563</v>
      </c>
      <c r="BN565" s="9">
        <v>60.612326986561477</v>
      </c>
      <c r="BP565" s="9"/>
      <c r="BQ565" s="40"/>
      <c r="BR565" s="9"/>
      <c r="BS565" s="40"/>
      <c r="BU565" s="9"/>
      <c r="BV565" s="40"/>
      <c r="BW565" s="9"/>
      <c r="BX565" s="40"/>
      <c r="BZ565" s="9">
        <v>16.799999999999997</v>
      </c>
      <c r="CA565" s="9">
        <v>16.799999999999997</v>
      </c>
      <c r="CB565" s="40">
        <v>19372.429800691341</v>
      </c>
      <c r="CC565" s="9">
        <f ca="1"/>
        <v>3.6157692307692297</v>
      </c>
      <c r="CD565" s="9">
        <f ca="1"/>
        <v>2.3388461538461538</v>
      </c>
      <c r="CE565" s="40">
        <f ca="1"/>
        <v>10684.066620036394</v>
      </c>
    </row>
    <row r="566" spans="1:83" x14ac:dyDescent="0.25">
      <c r="A566" s="6">
        <v>75.599999999999994</v>
      </c>
      <c r="B566" s="7" t="b">
        <v>1</v>
      </c>
      <c r="U566" s="9"/>
      <c r="V566" s="9"/>
      <c r="W566" s="10"/>
      <c r="X566" s="17"/>
      <c r="Y566" s="17"/>
      <c r="Z566" s="17"/>
      <c r="AA566" s="17"/>
      <c r="AB566" s="17"/>
      <c r="AC566" s="17"/>
      <c r="AD566" s="17"/>
      <c r="AE566" s="17"/>
      <c r="AG566" s="9"/>
      <c r="AH566" s="9"/>
      <c r="AI566" s="10"/>
      <c r="AJ566" s="17"/>
      <c r="AK566" s="17"/>
      <c r="AL566" s="17"/>
      <c r="AM566" s="17"/>
      <c r="AN566" s="17"/>
      <c r="AO566" s="17"/>
      <c r="AP566" s="17"/>
      <c r="AQ566" s="17"/>
      <c r="AS566" s="9"/>
      <c r="AT566" s="9"/>
      <c r="AU566" s="10"/>
      <c r="AV566" s="17"/>
      <c r="AW566" s="17"/>
      <c r="AX566" s="17"/>
      <c r="AY566" s="17"/>
      <c r="AZ566" s="17"/>
      <c r="BA566" s="17"/>
      <c r="BB566" s="17"/>
      <c r="BC566" s="17"/>
      <c r="BE566" s="17">
        <v>0.19176912568306012</v>
      </c>
      <c r="BF566" s="9">
        <v>59.6</v>
      </c>
      <c r="BG566" s="9">
        <v>60.925876585810535</v>
      </c>
      <c r="BH566" s="9">
        <v>60.273741102118358</v>
      </c>
      <c r="BI566" s="9">
        <v>14.738508926134651</v>
      </c>
      <c r="BJ566" s="9">
        <f ca="1"/>
        <v>61.741145384777546</v>
      </c>
      <c r="BK566" s="9">
        <f ca="1"/>
        <v>60.485203541955869</v>
      </c>
      <c r="BL566" s="9">
        <v>55.539117163267768</v>
      </c>
      <c r="BM566" s="9">
        <f ca="1"/>
        <v>60.120015092210615</v>
      </c>
      <c r="BN566" s="9">
        <v>60.626382662154938</v>
      </c>
      <c r="BP566" s="9"/>
      <c r="BQ566" s="40"/>
      <c r="BR566" s="9"/>
      <c r="BS566" s="40"/>
      <c r="BU566" s="9"/>
      <c r="BV566" s="40"/>
      <c r="BW566" s="9"/>
      <c r="BX566" s="40"/>
      <c r="BZ566" s="9">
        <v>16.799999999999997</v>
      </c>
      <c r="CA566" s="9">
        <v>18.076923076923073</v>
      </c>
      <c r="CB566" s="40">
        <v>20992.961621246584</v>
      </c>
      <c r="CC566" s="9">
        <f ca="1"/>
        <v>3.6157692307692297</v>
      </c>
      <c r="CD566" s="9">
        <f ca="1"/>
        <v>2.4026923076923077</v>
      </c>
      <c r="CE566" s="40">
        <f ca="1"/>
        <v>10694.641851249857</v>
      </c>
    </row>
    <row r="567" spans="1:83" x14ac:dyDescent="0.25">
      <c r="A567" s="6">
        <v>75.400000000000006</v>
      </c>
      <c r="B567" s="7" t="b">
        <v>1</v>
      </c>
      <c r="U567" s="9"/>
      <c r="V567" s="9"/>
      <c r="W567" s="10"/>
      <c r="X567" s="17"/>
      <c r="Y567" s="17"/>
      <c r="Z567" s="17"/>
      <c r="AA567" s="17"/>
      <c r="AB567" s="17"/>
      <c r="AC567" s="17"/>
      <c r="AD567" s="17"/>
      <c r="AE567" s="17"/>
      <c r="AG567" s="9"/>
      <c r="AH567" s="9"/>
      <c r="AI567" s="10"/>
      <c r="AJ567" s="17"/>
      <c r="AK567" s="17"/>
      <c r="AL567" s="17"/>
      <c r="AM567" s="17"/>
      <c r="AN567" s="17"/>
      <c r="AO567" s="17"/>
      <c r="AP567" s="17"/>
      <c r="AQ567" s="17"/>
      <c r="AS567" s="9"/>
      <c r="AT567" s="9"/>
      <c r="AU567" s="10"/>
      <c r="AV567" s="17"/>
      <c r="AW567" s="17"/>
      <c r="AX567" s="17"/>
      <c r="AY567" s="17"/>
      <c r="AZ567" s="17"/>
      <c r="BA567" s="17"/>
      <c r="BB567" s="17"/>
      <c r="BC567" s="17"/>
      <c r="BE567" s="17">
        <v>0.19211065573770492</v>
      </c>
      <c r="BF567" s="9">
        <v>59.6</v>
      </c>
      <c r="BG567" s="9">
        <v>60.93778851392328</v>
      </c>
      <c r="BH567" s="9">
        <v>60.28482861367705</v>
      </c>
      <c r="BI567" s="9">
        <v>14.767767139458611</v>
      </c>
      <c r="BJ567" s="9">
        <f ca="1"/>
        <v>61.75463379770185</v>
      </c>
      <c r="BK567" s="9">
        <f ca="1"/>
        <v>60.496560939665045</v>
      </c>
      <c r="BL567" s="9">
        <v>55.556288343492497</v>
      </c>
      <c r="BM567" s="9">
        <f ca="1"/>
        <v>60.133976443570013</v>
      </c>
      <c r="BN567" s="9">
        <v>60.640424242049654</v>
      </c>
      <c r="BP567" s="9"/>
      <c r="BQ567" s="40"/>
      <c r="BR567" s="9"/>
      <c r="BS567" s="40"/>
      <c r="BU567" s="9"/>
      <c r="BV567" s="40"/>
      <c r="BW567" s="9"/>
      <c r="BX567" s="40"/>
      <c r="BZ567" s="9">
        <v>16.799999999999997</v>
      </c>
      <c r="CA567" s="9">
        <v>19.353846153846153</v>
      </c>
      <c r="CB567" s="40">
        <v>22746.376584688736</v>
      </c>
      <c r="CC567" s="9">
        <f ca="1"/>
        <v>3.6157692307692297</v>
      </c>
      <c r="CD567" s="9">
        <f ca="1"/>
        <v>2.4665384615384616</v>
      </c>
      <c r="CE567" s="40">
        <f ca="1"/>
        <v>10709.201349937986</v>
      </c>
    </row>
    <row r="568" spans="1:83" x14ac:dyDescent="0.25">
      <c r="A568" s="6">
        <v>75.2</v>
      </c>
      <c r="B568" s="7" t="b">
        <v>1</v>
      </c>
      <c r="U568" s="9"/>
      <c r="V568" s="9"/>
      <c r="W568" s="10"/>
      <c r="X568" s="17"/>
      <c r="Y568" s="17"/>
      <c r="Z568" s="17"/>
      <c r="AA568" s="17"/>
      <c r="AB568" s="17"/>
      <c r="AC568" s="17"/>
      <c r="AD568" s="17"/>
      <c r="AE568" s="17"/>
      <c r="AG568" s="9"/>
      <c r="AH568" s="9"/>
      <c r="AI568" s="10"/>
      <c r="AJ568" s="17"/>
      <c r="AK568" s="17"/>
      <c r="AL568" s="17"/>
      <c r="AM568" s="17"/>
      <c r="AN568" s="17"/>
      <c r="AO568" s="17"/>
      <c r="AP568" s="17"/>
      <c r="AQ568" s="17"/>
      <c r="AS568" s="9"/>
      <c r="AT568" s="9"/>
      <c r="AU568" s="10"/>
      <c r="AV568" s="17"/>
      <c r="AW568" s="17"/>
      <c r="AX568" s="17"/>
      <c r="AY568" s="17"/>
      <c r="AZ568" s="17"/>
      <c r="BA568" s="17"/>
      <c r="BB568" s="17"/>
      <c r="BC568" s="17"/>
      <c r="BE568" s="17">
        <v>0.19245218579234974</v>
      </c>
      <c r="BF568" s="9">
        <v>59.6</v>
      </c>
      <c r="BG568" s="9">
        <v>60.949687492026257</v>
      </c>
      <c r="BH568" s="9">
        <v>60.29590610773915</v>
      </c>
      <c r="BI568" s="9">
        <v>14.797037724120507</v>
      </c>
      <c r="BJ568" s="9">
        <f ca="1"/>
        <v>61.768104139844731</v>
      </c>
      <c r="BK568" s="9">
        <f ca="1"/>
        <v>60.507907425644959</v>
      </c>
      <c r="BL568" s="9">
        <v>55.573444267217539</v>
      </c>
      <c r="BM568" s="9">
        <f ca="1"/>
        <v>60.147924015239973</v>
      </c>
      <c r="BN568" s="9">
        <v>60.654451771583794</v>
      </c>
      <c r="BP568" s="9"/>
      <c r="BQ568" s="40"/>
      <c r="BR568" s="9"/>
      <c r="BS568" s="40"/>
      <c r="BU568" s="9"/>
      <c r="BV568" s="40"/>
      <c r="BW568" s="9"/>
      <c r="BX568" s="40"/>
      <c r="BZ568" s="9">
        <v>16.799999999999997</v>
      </c>
      <c r="CA568" s="9">
        <v>20.630769230769229</v>
      </c>
      <c r="CB568" s="40">
        <v>24619.223378032126</v>
      </c>
      <c r="CC568" s="9">
        <f ca="1"/>
        <v>3.6157692307692297</v>
      </c>
      <c r="CD568" s="9">
        <f ca="1"/>
        <v>2.5303846153846159</v>
      </c>
      <c r="CE568" s="40">
        <f ca="1"/>
        <v>10727.577835073358</v>
      </c>
    </row>
    <row r="569" spans="1:83" x14ac:dyDescent="0.25">
      <c r="A569" s="6">
        <v>75</v>
      </c>
      <c r="B569" s="7" t="b">
        <v>1</v>
      </c>
      <c r="U569" s="9"/>
      <c r="V569" s="9"/>
      <c r="W569" s="10"/>
      <c r="X569" s="17"/>
      <c r="Y569" s="17"/>
      <c r="Z569" s="17"/>
      <c r="AA569" s="17"/>
      <c r="AB569" s="17"/>
      <c r="AC569" s="17"/>
      <c r="AD569" s="17"/>
      <c r="AE569" s="17"/>
      <c r="AG569" s="9"/>
      <c r="AH569" s="9"/>
      <c r="AI569" s="10"/>
      <c r="AJ569" s="17"/>
      <c r="AK569" s="17"/>
      <c r="AL569" s="17"/>
      <c r="AM569" s="17"/>
      <c r="AN569" s="17"/>
      <c r="AO569" s="17"/>
      <c r="AP569" s="17"/>
      <c r="AQ569" s="17"/>
      <c r="AS569" s="9"/>
      <c r="AT569" s="9"/>
      <c r="AU569" s="10"/>
      <c r="AV569" s="17"/>
      <c r="AW569" s="17"/>
      <c r="AX569" s="17"/>
      <c r="AY569" s="17"/>
      <c r="AZ569" s="17"/>
      <c r="BA569" s="17"/>
      <c r="BB569" s="17"/>
      <c r="BC569" s="17"/>
      <c r="BE569" s="17">
        <v>0.19279371584699453</v>
      </c>
      <c r="BF569" s="9">
        <v>59.7</v>
      </c>
      <c r="BG569" s="9">
        <v>60.96157356677962</v>
      </c>
      <c r="BH569" s="9">
        <v>60.306973621484097</v>
      </c>
      <c r="BI569" s="9">
        <v>14.826320690586765</v>
      </c>
      <c r="BJ569" s="9">
        <f ca="1"/>
        <v>61.781556474732973</v>
      </c>
      <c r="BK569" s="9">
        <f ca="1"/>
        <v>60.519243039784783</v>
      </c>
      <c r="BL569" s="9">
        <v>55.59058497503672</v>
      </c>
      <c r="BM569" s="9">
        <f ca="1"/>
        <v>60.161857851537832</v>
      </c>
      <c r="BN569" s="9">
        <v>60.668465295880452</v>
      </c>
      <c r="BP569" s="9"/>
      <c r="BQ569" s="40"/>
      <c r="BR569" s="9"/>
      <c r="BS569" s="40"/>
      <c r="BU569" s="9"/>
      <c r="BV569" s="40"/>
      <c r="BW569" s="9"/>
      <c r="BX569" s="40"/>
      <c r="BZ569" s="9">
        <v>16.799999999999997</v>
      </c>
      <c r="CA569" s="9">
        <v>21.907692307692304</v>
      </c>
      <c r="CB569" s="40">
        <v>26600.047686321217</v>
      </c>
      <c r="CC569" s="9">
        <f ca="1"/>
        <v>3.6157692307692297</v>
      </c>
      <c r="CD569" s="9">
        <f ca="1"/>
        <v>2.5942307692307693</v>
      </c>
      <c r="CE569" s="40">
        <f ca="1"/>
        <v>10749.614916209772</v>
      </c>
    </row>
    <row r="570" spans="1:83" x14ac:dyDescent="0.25">
      <c r="A570" s="6">
        <v>74.900000000000006</v>
      </c>
      <c r="B570" s="7" t="b">
        <v>1</v>
      </c>
      <c r="U570" s="9"/>
      <c r="V570" s="9"/>
      <c r="W570" s="10"/>
      <c r="X570" s="17"/>
      <c r="Y570" s="17"/>
      <c r="Z570" s="17"/>
      <c r="AA570" s="17"/>
      <c r="AB570" s="17"/>
      <c r="AC570" s="17"/>
      <c r="AD570" s="17"/>
      <c r="AE570" s="17"/>
      <c r="AG570" s="9"/>
      <c r="AH570" s="9"/>
      <c r="AI570" s="10"/>
      <c r="AJ570" s="17"/>
      <c r="AK570" s="17"/>
      <c r="AL570" s="17"/>
      <c r="AM570" s="17"/>
      <c r="AN570" s="17"/>
      <c r="AO570" s="17"/>
      <c r="AP570" s="17"/>
      <c r="AQ570" s="17"/>
      <c r="AS570" s="9"/>
      <c r="AT570" s="9"/>
      <c r="AU570" s="10"/>
      <c r="AV570" s="17"/>
      <c r="AW570" s="17"/>
      <c r="AX570" s="17"/>
      <c r="AY570" s="17"/>
      <c r="AZ570" s="17"/>
      <c r="BA570" s="17"/>
      <c r="BB570" s="17"/>
      <c r="BC570" s="17"/>
      <c r="BE570" s="17">
        <v>0.19313524590163936</v>
      </c>
      <c r="BF570" s="9">
        <v>59.7</v>
      </c>
      <c r="BG570" s="9">
        <v>60.973446784611525</v>
      </c>
      <c r="BH570" s="9">
        <v>60.318031191911942</v>
      </c>
      <c r="BI570" s="9">
        <v>14.855616049337129</v>
      </c>
      <c r="BJ570" s="9">
        <f ca="1"/>
        <v>61.79499086557103</v>
      </c>
      <c r="BK570" s="9">
        <f ca="1"/>
        <v>60.530567821779549</v>
      </c>
      <c r="BL570" s="9">
        <v>55.607710507364189</v>
      </c>
      <c r="BM570" s="9">
        <f ca="1"/>
        <v>60.17577799657149</v>
      </c>
      <c r="BN570" s="9">
        <v>60.682464859849063</v>
      </c>
      <c r="BP570" s="9"/>
      <c r="BQ570" s="40"/>
      <c r="BR570" s="9"/>
      <c r="BS570" s="40"/>
      <c r="BU570" s="9"/>
      <c r="BV570" s="40"/>
      <c r="BW570" s="9"/>
      <c r="BX570" s="40"/>
      <c r="BZ570" s="9">
        <v>16.799999999999997</v>
      </c>
      <c r="CA570" s="9">
        <v>23.184615384615384</v>
      </c>
      <c r="CB570" s="40">
        <v>28679.007012338287</v>
      </c>
      <c r="CC570" s="9">
        <f ca="1"/>
        <v>3.6157692307692297</v>
      </c>
      <c r="CD570" s="9">
        <f ca="1"/>
        <v>2.6580769230769237</v>
      </c>
      <c r="CE570" s="40">
        <f ca="1"/>
        <v>10775.166130877973</v>
      </c>
    </row>
    <row r="571" spans="1:83" x14ac:dyDescent="0.25">
      <c r="A571" s="6">
        <v>74.5</v>
      </c>
      <c r="B571" s="7" t="b">
        <v>1</v>
      </c>
      <c r="U571" s="9"/>
      <c r="V571" s="9"/>
      <c r="W571" s="10"/>
      <c r="X571" s="17"/>
      <c r="Y571" s="17"/>
      <c r="Z571" s="17"/>
      <c r="AA571" s="17"/>
      <c r="AB571" s="17"/>
      <c r="AC571" s="17"/>
      <c r="AD571" s="17"/>
      <c r="AE571" s="17"/>
      <c r="AG571" s="9"/>
      <c r="AH571" s="9"/>
      <c r="AI571" s="10"/>
      <c r="AJ571" s="17"/>
      <c r="AK571" s="17"/>
      <c r="AL571" s="17"/>
      <c r="AM571" s="17"/>
      <c r="AN571" s="17"/>
      <c r="AO571" s="17"/>
      <c r="AP571" s="17"/>
      <c r="AQ571" s="17"/>
      <c r="AS571" s="9"/>
      <c r="AT571" s="9"/>
      <c r="AU571" s="10"/>
      <c r="AV571" s="17"/>
      <c r="AW571" s="17"/>
      <c r="AX571" s="17"/>
      <c r="AY571" s="17"/>
      <c r="AZ571" s="17"/>
      <c r="BA571" s="17"/>
      <c r="BB571" s="17"/>
      <c r="BC571" s="17"/>
      <c r="BE571" s="17">
        <v>0.19347677595628415</v>
      </c>
      <c r="BF571" s="9">
        <v>59.7</v>
      </c>
      <c r="BG571" s="9">
        <v>60.985307191719727</v>
      </c>
      <c r="BH571" s="9">
        <v>60.329078855844628</v>
      </c>
      <c r="BI571" s="9">
        <v>14.884923810864642</v>
      </c>
      <c r="BJ571" s="9">
        <f ca="1"/>
        <v>61.808407375243178</v>
      </c>
      <c r="BK571" s="9">
        <f ca="1"/>
        <v>60.541881811131383</v>
      </c>
      <c r="BL571" s="9">
        <v>55.624820904435481</v>
      </c>
      <c r="BM571" s="9">
        <f ca="1"/>
        <v>60.189684494240787</v>
      </c>
      <c r="BN571" s="9">
        <v>60.696450508186814</v>
      </c>
      <c r="BP571" s="9"/>
      <c r="BQ571" s="40"/>
      <c r="BR571" s="9"/>
      <c r="BS571" s="40"/>
      <c r="BU571" s="9"/>
      <c r="BV571" s="40"/>
      <c r="BW571" s="9"/>
      <c r="BX571" s="40"/>
      <c r="BZ571" s="9">
        <v>16.799999999999997</v>
      </c>
      <c r="CA571" s="9">
        <v>24.46153846153846</v>
      </c>
      <c r="CB571" s="40">
        <v>30847.575726396131</v>
      </c>
      <c r="CC571" s="9">
        <f ca="1"/>
        <v>3.6157692307692297</v>
      </c>
      <c r="CD571" s="9">
        <f ca="1"/>
        <v>2.7219230769230771</v>
      </c>
      <c r="CE571" s="40">
        <f ca="1"/>
        <v>10804.094088960463</v>
      </c>
    </row>
    <row r="572" spans="1:83" x14ac:dyDescent="0.25">
      <c r="A572" s="6">
        <v>74.400000000000006</v>
      </c>
      <c r="B572" s="7" t="b">
        <v>1</v>
      </c>
      <c r="U572" s="9"/>
      <c r="V572" s="9"/>
      <c r="W572" s="10"/>
      <c r="X572" s="17"/>
      <c r="Y572" s="17"/>
      <c r="Z572" s="17"/>
      <c r="AA572" s="17"/>
      <c r="AB572" s="17"/>
      <c r="AC572" s="17"/>
      <c r="AD572" s="17"/>
      <c r="AE572" s="17"/>
      <c r="AG572" s="9"/>
      <c r="AH572" s="9"/>
      <c r="AI572" s="10"/>
      <c r="AJ572" s="17"/>
      <c r="AK572" s="17"/>
      <c r="AL572" s="17"/>
      <c r="AM572" s="17"/>
      <c r="AN572" s="17"/>
      <c r="AO572" s="17"/>
      <c r="AP572" s="17"/>
      <c r="AQ572" s="17"/>
      <c r="AS572" s="9"/>
      <c r="AT572" s="9"/>
      <c r="AU572" s="10"/>
      <c r="AV572" s="17"/>
      <c r="AW572" s="17"/>
      <c r="AX572" s="17"/>
      <c r="AY572" s="17"/>
      <c r="AZ572" s="17"/>
      <c r="BA572" s="17"/>
      <c r="BB572" s="17"/>
      <c r="BC572" s="17"/>
      <c r="BE572" s="17">
        <v>0.19381830601092895</v>
      </c>
      <c r="BF572" s="9">
        <v>59.7</v>
      </c>
      <c r="BG572" s="9">
        <v>60.9971548340732</v>
      </c>
      <c r="BH572" s="9">
        <v>60.340116649927218</v>
      </c>
      <c r="BI572" s="9">
        <v>14.914243985675689</v>
      </c>
      <c r="BJ572" s="9">
        <f ca="1"/>
        <v>61.821806066315808</v>
      </c>
      <c r="BK572" s="9">
        <f ca="1"/>
        <v>60.553185047150848</v>
      </c>
      <c r="BL572" s="9">
        <v>55.64191620630865</v>
      </c>
      <c r="BM572" s="9">
        <f ca="1"/>
        <v>60.203577388238827</v>
      </c>
      <c r="BN572" s="9">
        <v>60.710422285379977</v>
      </c>
      <c r="BP572" s="9"/>
      <c r="BQ572" s="40"/>
      <c r="BR572" s="9"/>
      <c r="BS572" s="40"/>
      <c r="BU572" s="9"/>
      <c r="BV572" s="40"/>
      <c r="BW572" s="9"/>
      <c r="BX572" s="40"/>
      <c r="BZ572" s="9">
        <v>16.799999999999997</v>
      </c>
      <c r="CA572" s="9">
        <v>25.738461538461539</v>
      </c>
      <c r="CB572" s="40">
        <v>33098.315755727017</v>
      </c>
      <c r="CC572" s="9">
        <f ca="1"/>
        <v>3.6157692307692297</v>
      </c>
      <c r="CD572" s="9">
        <f ca="1"/>
        <v>2.785769230769231</v>
      </c>
      <c r="CE572" s="40">
        <f ca="1"/>
        <v>10836.269709821116</v>
      </c>
    </row>
    <row r="573" spans="1:83" x14ac:dyDescent="0.25">
      <c r="A573" s="6">
        <v>74.2</v>
      </c>
      <c r="B573" s="7" t="b">
        <v>1</v>
      </c>
      <c r="U573" s="9"/>
      <c r="V573" s="9"/>
      <c r="W573" s="10"/>
      <c r="X573" s="17"/>
      <c r="Y573" s="17"/>
      <c r="Z573" s="17"/>
      <c r="AA573" s="17"/>
      <c r="AB573" s="17"/>
      <c r="AC573" s="17"/>
      <c r="AD573" s="17"/>
      <c r="AE573" s="17"/>
      <c r="AG573" s="9"/>
      <c r="AH573" s="9"/>
      <c r="AI573" s="10"/>
      <c r="AJ573" s="17"/>
      <c r="AK573" s="17"/>
      <c r="AL573" s="17"/>
      <c r="AM573" s="17"/>
      <c r="AN573" s="17"/>
      <c r="AO573" s="17"/>
      <c r="AP573" s="17"/>
      <c r="AQ573" s="17"/>
      <c r="AS573" s="9"/>
      <c r="AT573" s="9"/>
      <c r="AU573" s="10"/>
      <c r="AV573" s="17"/>
      <c r="AW573" s="17"/>
      <c r="AX573" s="17"/>
      <c r="AY573" s="17"/>
      <c r="AZ573" s="17"/>
      <c r="BA573" s="17"/>
      <c r="BB573" s="17"/>
      <c r="BC573" s="17"/>
      <c r="BE573" s="17">
        <v>0.19415983606557377</v>
      </c>
      <c r="BF573" s="9">
        <v>59.7</v>
      </c>
      <c r="BG573" s="9">
        <v>61.008989757413673</v>
      </c>
      <c r="BH573" s="9">
        <v>60.351144610629028</v>
      </c>
      <c r="BI573" s="9">
        <v>14.943576584289982</v>
      </c>
      <c r="BJ573" s="9">
        <f ca="1"/>
        <v>61.835187001039543</v>
      </c>
      <c r="BK573" s="9">
        <f ca="1"/>
        <v>60.564477568958274</v>
      </c>
      <c r="BL573" s="9">
        <v>55.658996452865381</v>
      </c>
      <c r="BM573" s="9">
        <f ca="1"/>
        <v>60.217456722053399</v>
      </c>
      <c r="BN573" s="9">
        <v>60.724380235705397</v>
      </c>
      <c r="BP573" s="9"/>
      <c r="BQ573" s="40"/>
      <c r="BR573" s="9"/>
      <c r="BS573" s="40"/>
      <c r="BU573" s="9"/>
      <c r="BV573" s="40"/>
      <c r="BW573" s="9"/>
      <c r="BX573" s="40"/>
      <c r="BZ573" s="9">
        <v>16.799999999999997</v>
      </c>
      <c r="CA573" s="9">
        <v>27.015384615384612</v>
      </c>
      <c r="CB573" s="40">
        <v>35424.695891750205</v>
      </c>
      <c r="CC573" s="9">
        <f ca="1"/>
        <v>3.6157692307692297</v>
      </c>
      <c r="CD573" s="9">
        <f ca="1"/>
        <v>2.8496153846153849</v>
      </c>
      <c r="CE573" s="40">
        <f ca="1"/>
        <v>10871.571540152438</v>
      </c>
    </row>
    <row r="574" spans="1:83" x14ac:dyDescent="0.25">
      <c r="A574" s="6">
        <v>73.900000000000006</v>
      </c>
      <c r="B574" s="7" t="b">
        <v>1</v>
      </c>
      <c r="U574" s="9"/>
      <c r="V574" s="9"/>
      <c r="W574" s="10"/>
      <c r="X574" s="17"/>
      <c r="Y574" s="17"/>
      <c r="Z574" s="17"/>
      <c r="AA574" s="17"/>
      <c r="AB574" s="17"/>
      <c r="AC574" s="17"/>
      <c r="AD574" s="17"/>
      <c r="AE574" s="17"/>
      <c r="AG574" s="9"/>
      <c r="AH574" s="9"/>
      <c r="AI574" s="10"/>
      <c r="AJ574" s="17"/>
      <c r="AK574" s="17"/>
      <c r="AL574" s="17"/>
      <c r="AM574" s="17"/>
      <c r="AN574" s="17"/>
      <c r="AO574" s="17"/>
      <c r="AP574" s="17"/>
      <c r="AQ574" s="17"/>
      <c r="AS574" s="9"/>
      <c r="AT574" s="9"/>
      <c r="AU574" s="10"/>
      <c r="AV574" s="17"/>
      <c r="AW574" s="17"/>
      <c r="AX574" s="17"/>
      <c r="AY574" s="17"/>
      <c r="AZ574" s="17"/>
      <c r="BA574" s="17"/>
      <c r="BB574" s="17"/>
      <c r="BC574" s="17"/>
      <c r="BE574" s="17">
        <v>0.19450136612021857</v>
      </c>
      <c r="BF574" s="9">
        <v>59.7</v>
      </c>
      <c r="BG574" s="9">
        <v>61.020812007257213</v>
      </c>
      <c r="BH574" s="9">
        <v>60.362162774244965</v>
      </c>
      <c r="BI574" s="9">
        <v>14.972921617240656</v>
      </c>
      <c r="BJ574" s="9">
        <f ca="1"/>
        <v>61.848550241351454</v>
      </c>
      <c r="BK574" s="9">
        <f ca="1"/>
        <v>60.57575941548501</v>
      </c>
      <c r="BL574" s="9">
        <v>55.676061683812037</v>
      </c>
      <c r="BM574" s="9">
        <f ca="1"/>
        <v>60.231322538968229</v>
      </c>
      <c r="BN574" s="9">
        <v>60.738324403231758</v>
      </c>
      <c r="BP574" s="9"/>
      <c r="BQ574" s="40"/>
      <c r="BR574" s="9"/>
      <c r="BS574" s="40"/>
      <c r="BU574" s="9"/>
      <c r="BV574" s="40"/>
      <c r="BW574" s="9"/>
      <c r="BX574" s="40"/>
      <c r="BZ574" s="9">
        <v>16.799999999999997</v>
      </c>
      <c r="CA574" s="9">
        <v>28.292307692307688</v>
      </c>
      <c r="CB574" s="40">
        <v>37820.947687297506</v>
      </c>
      <c r="CC574" s="9">
        <f ca="1"/>
        <v>3.6157692307692297</v>
      </c>
      <c r="CD574" s="9">
        <f ca="1"/>
        <v>2.9134615384615383</v>
      </c>
      <c r="CE574" s="40">
        <f ca="1"/>
        <v>10909.885142310175</v>
      </c>
    </row>
    <row r="575" spans="1:83" x14ac:dyDescent="0.25">
      <c r="A575" s="6">
        <v>73.5</v>
      </c>
      <c r="B575" s="7" t="b">
        <v>1</v>
      </c>
      <c r="U575" s="9"/>
      <c r="V575" s="9"/>
      <c r="W575" s="10"/>
      <c r="X575" s="17"/>
      <c r="Y575" s="17"/>
      <c r="Z575" s="17"/>
      <c r="AA575" s="17"/>
      <c r="AB575" s="17"/>
      <c r="AC575" s="17"/>
      <c r="AD575" s="17"/>
      <c r="AE575" s="17"/>
      <c r="AG575" s="9"/>
      <c r="AH575" s="9"/>
      <c r="AI575" s="10"/>
      <c r="AJ575" s="17"/>
      <c r="AK575" s="17"/>
      <c r="AL575" s="17"/>
      <c r="AM575" s="17"/>
      <c r="AN575" s="17"/>
      <c r="AO575" s="17"/>
      <c r="AP575" s="17"/>
      <c r="AQ575" s="17"/>
      <c r="AS575" s="9"/>
      <c r="AT575" s="9"/>
      <c r="AU575" s="10"/>
      <c r="AV575" s="17"/>
      <c r="AW575" s="17"/>
      <c r="AX575" s="17"/>
      <c r="AY575" s="17"/>
      <c r="AZ575" s="17"/>
      <c r="BA575" s="17"/>
      <c r="BB575" s="17"/>
      <c r="BC575" s="17"/>
      <c r="BE575" s="17">
        <v>0.19484289617486339</v>
      </c>
      <c r="BF575" s="9">
        <v>59.7</v>
      </c>
      <c r="BG575" s="9">
        <v>61.032621628895704</v>
      </c>
      <c r="BH575" s="9">
        <v>60.373171176896534</v>
      </c>
      <c r="BI575" s="9">
        <v>15.002279095074201</v>
      </c>
      <c r="BJ575" s="9">
        <f ca="1"/>
        <v>61.861895848877161</v>
      </c>
      <c r="BK575" s="9">
        <f ca="1"/>
        <v>60.58703062547476</v>
      </c>
      <c r="BL575" s="9">
        <v>55.693111938680751</v>
      </c>
      <c r="BM575" s="9">
        <f ca="1"/>
        <v>60.245174882064404</v>
      </c>
      <c r="BN575" s="9">
        <v>60.752254831821006</v>
      </c>
      <c r="BP575" s="9"/>
      <c r="BQ575" s="40"/>
      <c r="BR575" s="9"/>
      <c r="BS575" s="40"/>
      <c r="BU575" s="9"/>
      <c r="BV575" s="40"/>
      <c r="BW575" s="9"/>
      <c r="BX575" s="40"/>
      <c r="BZ575" s="9">
        <v>16.799999999999997</v>
      </c>
      <c r="CA575" s="9">
        <v>29.569230769230764</v>
      </c>
      <c r="CB575" s="40">
        <v>40281.949287445947</v>
      </c>
      <c r="CC575" s="9">
        <f ca="1"/>
        <v>3.6157692307692297</v>
      </c>
      <c r="CD575" s="9">
        <f ca="1"/>
        <v>2.9773076923076927</v>
      </c>
      <c r="CE575" s="40">
        <f ca="1"/>
        <v>10951.102544406473</v>
      </c>
    </row>
    <row r="576" spans="1:83" x14ac:dyDescent="0.25">
      <c r="A576" s="6">
        <v>73.099999999999994</v>
      </c>
      <c r="B576" s="7" t="b">
        <v>1</v>
      </c>
      <c r="U576" s="9"/>
      <c r="V576" s="9"/>
      <c r="W576" s="10"/>
      <c r="X576" s="17"/>
      <c r="Y576" s="17"/>
      <c r="Z576" s="17"/>
      <c r="AA576" s="17"/>
      <c r="AB576" s="17"/>
      <c r="AC576" s="17"/>
      <c r="AD576" s="17"/>
      <c r="AE576" s="17"/>
      <c r="AG576" s="9"/>
      <c r="AH576" s="9"/>
      <c r="AI576" s="10"/>
      <c r="AJ576" s="17"/>
      <c r="AK576" s="17"/>
      <c r="AL576" s="17"/>
      <c r="AM576" s="17"/>
      <c r="AN576" s="17"/>
      <c r="AO576" s="17"/>
      <c r="AP576" s="17"/>
      <c r="AQ576" s="17"/>
      <c r="AS576" s="9"/>
      <c r="AT576" s="9"/>
      <c r="AU576" s="10"/>
      <c r="AV576" s="17"/>
      <c r="AW576" s="17"/>
      <c r="AX576" s="17"/>
      <c r="AY576" s="17"/>
      <c r="AZ576" s="17"/>
      <c r="BA576" s="17"/>
      <c r="BB576" s="17"/>
      <c r="BC576" s="17"/>
      <c r="BE576" s="17">
        <v>0.19518442622950818</v>
      </c>
      <c r="BF576" s="9">
        <v>59.7</v>
      </c>
      <c r="BG576" s="9">
        <v>61.044418667398467</v>
      </c>
      <c r="BH576" s="9">
        <v>60.384169854533042</v>
      </c>
      <c r="BI576" s="9">
        <v>15.031649028350557</v>
      </c>
      <c r="BJ576" s="9">
        <f ca="1"/>
        <v>61.875223884933007</v>
      </c>
      <c r="BK576" s="9">
        <f ca="1"/>
        <v>60.598291237484773</v>
      </c>
      <c r="BL576" s="9">
        <v>55.71014725683051</v>
      </c>
      <c r="BM576" s="9">
        <f ca="1"/>
        <v>60.259013794221616</v>
      </c>
      <c r="BN576" s="9">
        <v>60.766171565129667</v>
      </c>
      <c r="BP576" s="9"/>
      <c r="BQ576" s="40"/>
      <c r="BR576" s="9"/>
      <c r="BS576" s="40"/>
      <c r="BU576" s="9"/>
      <c r="BV576" s="40"/>
      <c r="BW576" s="9"/>
      <c r="BX576" s="40"/>
      <c r="BZ576" s="9">
        <v>16.799999999999997</v>
      </c>
      <c r="CA576" s="9">
        <v>30.84615384615384</v>
      </c>
      <c r="CB576" s="40">
        <v>42803.130861066886</v>
      </c>
      <c r="CC576" s="9">
        <f ca="1"/>
        <v>3.6157692307692297</v>
      </c>
      <c r="CD576" s="9">
        <f ca="1"/>
        <v>3.0411538461538461</v>
      </c>
      <c r="CE576" s="40">
        <f ca="1"/>
        <v>10995.121744684722</v>
      </c>
    </row>
    <row r="577" spans="1:83" x14ac:dyDescent="0.25">
      <c r="A577" s="6">
        <v>72.7</v>
      </c>
      <c r="B577" s="7" t="b">
        <v>1</v>
      </c>
      <c r="U577" s="9"/>
      <c r="V577" s="9"/>
      <c r="W577" s="10"/>
      <c r="X577" s="17"/>
      <c r="Y577" s="17"/>
      <c r="Z577" s="17"/>
      <c r="AA577" s="17"/>
      <c r="AB577" s="17"/>
      <c r="AC577" s="17"/>
      <c r="AD577" s="17"/>
      <c r="AE577" s="17"/>
      <c r="AG577" s="9"/>
      <c r="AH577" s="9"/>
      <c r="AI577" s="10"/>
      <c r="AJ577" s="17"/>
      <c r="AK577" s="17"/>
      <c r="AL577" s="17"/>
      <c r="AM577" s="17"/>
      <c r="AN577" s="17"/>
      <c r="AO577" s="17"/>
      <c r="AP577" s="17"/>
      <c r="AQ577" s="17"/>
      <c r="AS577" s="9"/>
      <c r="AT577" s="9"/>
      <c r="AU577" s="10"/>
      <c r="AV577" s="17"/>
      <c r="AW577" s="17"/>
      <c r="AX577" s="17"/>
      <c r="AY577" s="17"/>
      <c r="AZ577" s="17"/>
      <c r="BA577" s="17"/>
      <c r="BB577" s="17"/>
      <c r="BC577" s="17"/>
      <c r="BE577" s="17">
        <v>0.19552595628415301</v>
      </c>
      <c r="BF577" s="9">
        <v>59.7</v>
      </c>
      <c r="BG577" s="9">
        <v>61.056203167613688</v>
      </c>
      <c r="BH577" s="9">
        <v>60.395158842932958</v>
      </c>
      <c r="BI577" s="9">
        <v>15.061031427643121</v>
      </c>
      <c r="BJ577" s="9">
        <f ca="1"/>
        <v>61.888534410528109</v>
      </c>
      <c r="BK577" s="9">
        <f ca="1"/>
        <v>60.60954128988719</v>
      </c>
      <c r="BL577" s="9">
        <v>55.727167677448207</v>
      </c>
      <c r="BM577" s="9">
        <f ca="1"/>
        <v>60.272839318119537</v>
      </c>
      <c r="BN577" s="9">
        <v>60.780074646610231</v>
      </c>
      <c r="BP577" s="9"/>
      <c r="BQ577" s="40"/>
      <c r="BR577" s="9"/>
      <c r="BS577" s="40"/>
      <c r="BU577" s="9"/>
      <c r="BV577" s="40"/>
      <c r="BW577" s="9"/>
      <c r="BX577" s="40"/>
      <c r="BZ577" s="9">
        <v>16.799999999999997</v>
      </c>
      <c r="CA577" s="9">
        <v>32.123076923076923</v>
      </c>
      <c r="CB577" s="40">
        <v>45380.396931073818</v>
      </c>
      <c r="CC577" s="9">
        <f ca="1"/>
        <v>3.6157692307692297</v>
      </c>
      <c r="CD577" s="9">
        <f ca="1"/>
        <v>3.1050000000000004</v>
      </c>
      <c r="CE577" s="40">
        <f ca="1"/>
        <v>11041.846263748579</v>
      </c>
    </row>
    <row r="578" spans="1:83" x14ac:dyDescent="0.25">
      <c r="A578" s="6">
        <v>72.2</v>
      </c>
      <c r="B578" s="7" t="b">
        <v>1</v>
      </c>
      <c r="U578" s="9"/>
      <c r="V578" s="9"/>
      <c r="W578" s="10"/>
      <c r="X578" s="17"/>
      <c r="Y578" s="17"/>
      <c r="Z578" s="17"/>
      <c r="AA578" s="17"/>
      <c r="AB578" s="17"/>
      <c r="AC578" s="17"/>
      <c r="AD578" s="17"/>
      <c r="AE578" s="17"/>
      <c r="AG578" s="9"/>
      <c r="AH578" s="9"/>
      <c r="AI578" s="10"/>
      <c r="AJ578" s="17"/>
      <c r="AK578" s="17"/>
      <c r="AL578" s="17"/>
      <c r="AM578" s="17"/>
      <c r="AN578" s="17"/>
      <c r="AO578" s="17"/>
      <c r="AP578" s="17"/>
      <c r="AQ578" s="17"/>
      <c r="AS578" s="9"/>
      <c r="AT578" s="9"/>
      <c r="AU578" s="10"/>
      <c r="AV578" s="17"/>
      <c r="AW578" s="17"/>
      <c r="AX578" s="17"/>
      <c r="AY578" s="17"/>
      <c r="AZ578" s="17"/>
      <c r="BA578" s="17"/>
      <c r="BB578" s="17"/>
      <c r="BC578" s="17"/>
      <c r="BE578" s="17">
        <v>0.1958674863387978</v>
      </c>
      <c r="BF578" s="9">
        <v>59.7</v>
      </c>
      <c r="BG578" s="9">
        <v>61.06797517416998</v>
      </c>
      <c r="BH578" s="9">
        <v>60.406138177704683</v>
      </c>
      <c r="BI578" s="9">
        <v>15.09042630353872</v>
      </c>
      <c r="BJ578" s="9">
        <f ca="1"/>
        <v>61.901827486366521</v>
      </c>
      <c r="BK578" s="9">
        <f ca="1"/>
        <v>60.620780820870223</v>
      </c>
      <c r="BL578" s="9">
        <v>55.744173239549653</v>
      </c>
      <c r="BM578" s="9">
        <f ca="1"/>
        <v>60.286651496239074</v>
      </c>
      <c r="BN578" s="9">
        <v>60.793964119512381</v>
      </c>
      <c r="BP578" s="9"/>
      <c r="BQ578" s="40"/>
      <c r="BR578" s="9"/>
      <c r="BS578" s="40"/>
      <c r="BU578" s="9"/>
      <c r="BV578" s="40"/>
      <c r="BW578" s="9"/>
      <c r="BX578" s="40"/>
      <c r="BZ578" s="9">
        <v>16.799999999999997</v>
      </c>
      <c r="CA578" s="9">
        <v>33.4</v>
      </c>
      <c r="CB578" s="40">
        <v>48010.062065238482</v>
      </c>
      <c r="CC578" s="9">
        <f ca="1"/>
        <v>3.6157692307692297</v>
      </c>
      <c r="CD578" s="9">
        <f ca="1"/>
        <v>3.1688461538461539</v>
      </c>
      <c r="CE578" s="40">
        <f ca="1"/>
        <v>11091.184739100167</v>
      </c>
    </row>
    <row r="579" spans="1:83" x14ac:dyDescent="0.25">
      <c r="A579" s="6">
        <v>71.7</v>
      </c>
      <c r="B579" s="7" t="b">
        <v>1</v>
      </c>
      <c r="U579" s="9"/>
      <c r="V579" s="9"/>
      <c r="W579" s="10"/>
      <c r="X579" s="17"/>
      <c r="Y579" s="17"/>
      <c r="Z579" s="17"/>
      <c r="AA579" s="17"/>
      <c r="AB579" s="17"/>
      <c r="AC579" s="17"/>
      <c r="AD579" s="17"/>
      <c r="AE579" s="17"/>
      <c r="AG579" s="9"/>
      <c r="AH579" s="9"/>
      <c r="AI579" s="10"/>
      <c r="AJ579" s="17"/>
      <c r="AK579" s="17"/>
      <c r="AL579" s="17"/>
      <c r="AM579" s="17"/>
      <c r="AN579" s="17"/>
      <c r="AO579" s="17"/>
      <c r="AP579" s="17"/>
      <c r="AQ579" s="17"/>
      <c r="AS579" s="9"/>
      <c r="AT579" s="9"/>
      <c r="AU579" s="10"/>
      <c r="AV579" s="17"/>
      <c r="AW579" s="17"/>
      <c r="AX579" s="17"/>
      <c r="AY579" s="17"/>
      <c r="AZ579" s="17"/>
      <c r="BA579" s="17"/>
      <c r="BB579" s="17"/>
      <c r="BC579" s="17"/>
      <c r="BE579" s="17">
        <v>0.19620901639344263</v>
      </c>
      <c r="BF579" s="9">
        <v>59.7</v>
      </c>
      <c r="BG579" s="9">
        <v>61.079734731477842</v>
      </c>
      <c r="BH579" s="9">
        <v>60.417107894288172</v>
      </c>
      <c r="BI579" s="9">
        <v>15.119833666637721</v>
      </c>
      <c r="BJ579" s="9">
        <f ca="1"/>
        <v>61.915103172849264</v>
      </c>
      <c r="BK579" s="9">
        <f ca="1"/>
        <v>60.632009868439432</v>
      </c>
      <c r="BL579" s="9">
        <v>55.761163981980701</v>
      </c>
      <c r="BM579" s="9">
        <f ca="1"/>
        <v>60.300450370863658</v>
      </c>
      <c r="BN579" s="9">
        <v>60.807840026884421</v>
      </c>
      <c r="BP579" s="9"/>
      <c r="BQ579" s="40"/>
      <c r="BR579" s="9"/>
      <c r="BS579" s="40"/>
      <c r="BU579" s="9"/>
      <c r="BV579" s="40"/>
      <c r="BW579" s="9"/>
      <c r="BX579" s="40"/>
      <c r="BZ579" s="9">
        <v>16.799999999999997</v>
      </c>
      <c r="CA579" s="9">
        <v>34.676923076923075</v>
      </c>
      <c r="CB579" s="40">
        <v>50688.797232603276</v>
      </c>
      <c r="CC579" s="9">
        <f ca="1"/>
        <v>3.6157692307692297</v>
      </c>
      <c r="CD579" s="9">
        <f ca="1"/>
        <v>3.2326923076923082</v>
      </c>
      <c r="CE579" s="40">
        <f ca="1"/>
        <v>11143.050557188157</v>
      </c>
    </row>
    <row r="580" spans="1:83" x14ac:dyDescent="0.25">
      <c r="A580" s="6">
        <v>74.8</v>
      </c>
      <c r="B580" s="7" t="b">
        <v>1</v>
      </c>
      <c r="U580" s="9"/>
      <c r="V580" s="9"/>
      <c r="W580" s="10"/>
      <c r="X580" s="17"/>
      <c r="Y580" s="17"/>
      <c r="Z580" s="17"/>
      <c r="AA580" s="17"/>
      <c r="AB580" s="17"/>
      <c r="AC580" s="17"/>
      <c r="AD580" s="17"/>
      <c r="AE580" s="17"/>
      <c r="AG580" s="9"/>
      <c r="AH580" s="9"/>
      <c r="AI580" s="10"/>
      <c r="AJ580" s="17"/>
      <c r="AK580" s="17"/>
      <c r="AL580" s="17"/>
      <c r="AM580" s="17"/>
      <c r="AN580" s="17"/>
      <c r="AO580" s="17"/>
      <c r="AP580" s="17"/>
      <c r="AQ580" s="17"/>
      <c r="AS580" s="9"/>
      <c r="AT580" s="9"/>
      <c r="AU580" s="10"/>
      <c r="AV580" s="17"/>
      <c r="AW580" s="17"/>
      <c r="AX580" s="17"/>
      <c r="AY580" s="17"/>
      <c r="AZ580" s="17"/>
      <c r="BA580" s="17"/>
      <c r="BB580" s="17"/>
      <c r="BC580" s="17"/>
      <c r="BE580" s="17">
        <v>0.19655054644808742</v>
      </c>
      <c r="BF580" s="9">
        <v>59.8</v>
      </c>
      <c r="BG580" s="9">
        <v>61.091481883731163</v>
      </c>
      <c r="BH580" s="9">
        <v>60.428068027955618</v>
      </c>
      <c r="BI580" s="9">
        <v>15.149253527553958</v>
      </c>
      <c r="BJ580" s="9">
        <f ca="1"/>
        <v>61.928361530076387</v>
      </c>
      <c r="BK580" s="9">
        <f ca="1"/>
        <v>60.643228470418933</v>
      </c>
      <c r="BL580" s="9">
        <v>55.778139943418203</v>
      </c>
      <c r="BM580" s="9">
        <f ca="1"/>
        <v>60.31423598408054</v>
      </c>
      <c r="BN580" s="9">
        <v>60.821702411574499</v>
      </c>
      <c r="BP580" s="9"/>
      <c r="BQ580" s="40"/>
      <c r="BR580" s="9"/>
      <c r="BS580" s="40"/>
      <c r="BU580" s="9"/>
      <c r="BV580" s="40"/>
      <c r="BW580" s="9"/>
      <c r="BX580" s="40"/>
      <c r="BZ580" s="9">
        <v>16.799999999999997</v>
      </c>
      <c r="CA580" s="9">
        <v>35.95384615384615</v>
      </c>
      <c r="CB580" s="40">
        <v>53413.58474981226</v>
      </c>
      <c r="CC580" s="9">
        <f ca="1"/>
        <v>3.6157692307692297</v>
      </c>
      <c r="CD580" s="9">
        <f ca="1"/>
        <v>3.2965384615384616</v>
      </c>
      <c r="CE580" s="40">
        <f ca="1"/>
        <v>11197.361518798134</v>
      </c>
    </row>
    <row r="581" spans="1:83" x14ac:dyDescent="0.25">
      <c r="A581" s="6">
        <v>74.599999999999994</v>
      </c>
      <c r="B581" s="7" t="b">
        <v>1</v>
      </c>
      <c r="U581" s="9"/>
      <c r="V581" s="9"/>
      <c r="W581" s="10"/>
      <c r="X581" s="17"/>
      <c r="Y581" s="17"/>
      <c r="Z581" s="17"/>
      <c r="AA581" s="17"/>
      <c r="AB581" s="17"/>
      <c r="AC581" s="17"/>
      <c r="AD581" s="17"/>
      <c r="AE581" s="17"/>
      <c r="AG581" s="9"/>
      <c r="AH581" s="9"/>
      <c r="AI581" s="10"/>
      <c r="AJ581" s="17"/>
      <c r="AK581" s="17"/>
      <c r="AL581" s="17"/>
      <c r="AM581" s="17"/>
      <c r="AN581" s="17"/>
      <c r="AO581" s="17"/>
      <c r="AP581" s="17"/>
      <c r="AQ581" s="17"/>
      <c r="AS581" s="9"/>
      <c r="AT581" s="9"/>
      <c r="AU581" s="10"/>
      <c r="AV581" s="17"/>
      <c r="AW581" s="17"/>
      <c r="AX581" s="17"/>
      <c r="AY581" s="17"/>
      <c r="AZ581" s="17"/>
      <c r="BA581" s="17"/>
      <c r="BB581" s="17"/>
      <c r="BC581" s="17"/>
      <c r="BE581" s="17">
        <v>0.19689207650273224</v>
      </c>
      <c r="BF581" s="9">
        <v>59.8</v>
      </c>
      <c r="BG581" s="9">
        <v>61.103216674908616</v>
      </c>
      <c r="BH581" s="9">
        <v>60.439018613812891</v>
      </c>
      <c r="BI581" s="9">
        <v>15.178685896914839</v>
      </c>
      <c r="BJ581" s="9">
        <f ca="1"/>
        <v>61.941602617849007</v>
      </c>
      <c r="BK581" s="9">
        <f ca="1"/>
        <v>60.654436664452646</v>
      </c>
      <c r="BL581" s="9">
        <v>55.795101162371083</v>
      </c>
      <c r="BM581" s="9">
        <f ca="1"/>
        <v>60.328008377782083</v>
      </c>
      <c r="BN581" s="9">
        <v>60.83555131623195</v>
      </c>
      <c r="BP581" s="9"/>
      <c r="BQ581" s="40"/>
      <c r="BR581" s="9"/>
      <c r="BS581" s="40"/>
      <c r="BU581" s="9"/>
      <c r="BV581" s="40"/>
      <c r="BW581" s="9"/>
      <c r="BX581" s="40"/>
      <c r="BZ581" s="9">
        <v>16.799999999999997</v>
      </c>
      <c r="CA581" s="9">
        <v>37.230769230769226</v>
      </c>
      <c r="CB581" s="40">
        <v>56181.680202221396</v>
      </c>
      <c r="CC581" s="9">
        <f ca="1"/>
        <v>3.6157692307692297</v>
      </c>
      <c r="CD581" s="9">
        <f ca="1"/>
        <v>3.360384615384616</v>
      </c>
      <c r="CE581" s="40">
        <f ca="1"/>
        <v>11254.039534155816</v>
      </c>
    </row>
    <row r="582" spans="1:83" x14ac:dyDescent="0.25">
      <c r="A582" s="6">
        <v>74.400000000000006</v>
      </c>
      <c r="B582" s="7" t="b">
        <v>1</v>
      </c>
      <c r="U582" s="9"/>
      <c r="V582" s="9"/>
      <c r="W582" s="10"/>
      <c r="X582" s="17"/>
      <c r="Y582" s="17"/>
      <c r="Z582" s="17"/>
      <c r="AA582" s="17"/>
      <c r="AB582" s="17"/>
      <c r="AC582" s="17"/>
      <c r="AD582" s="17"/>
      <c r="AE582" s="17"/>
      <c r="AG582" s="9"/>
      <c r="AH582" s="9"/>
      <c r="AI582" s="10"/>
      <c r="AJ582" s="17"/>
      <c r="AK582" s="17"/>
      <c r="AL582" s="17"/>
      <c r="AM582" s="17"/>
      <c r="AN582" s="17"/>
      <c r="AO582" s="17"/>
      <c r="AP582" s="17"/>
      <c r="AQ582" s="17"/>
      <c r="AS582" s="9"/>
      <c r="AT582" s="9"/>
      <c r="AU582" s="10"/>
      <c r="AV582" s="17"/>
      <c r="AW582" s="17"/>
      <c r="AX582" s="17"/>
      <c r="AY582" s="17"/>
      <c r="AZ582" s="17"/>
      <c r="BA582" s="17"/>
      <c r="BB582" s="17"/>
      <c r="BC582" s="17"/>
      <c r="BE582" s="17">
        <v>0.19723360655737704</v>
      </c>
      <c r="BF582" s="9">
        <v>59.8</v>
      </c>
      <c r="BG582" s="9">
        <v>61.114939148775235</v>
      </c>
      <c r="BH582" s="9">
        <v>60.449959686800426</v>
      </c>
      <c r="BI582" s="9">
        <v>15.208130785361323</v>
      </c>
      <c r="BJ582" s="9">
        <f ca="1"/>
        <v>61.954826495671362</v>
      </c>
      <c r="BK582" s="9">
        <f ca="1"/>
        <v>60.665634488005452</v>
      </c>
      <c r="BL582" s="9">
        <v>55.812047677181333</v>
      </c>
      <c r="BM582" s="9">
        <f ca="1"/>
        <v>60.341767593666937</v>
      </c>
      <c r="BN582" s="9">
        <v>60.849386783308532</v>
      </c>
      <c r="BP582" s="9"/>
      <c r="BQ582" s="40"/>
      <c r="BR582" s="9"/>
      <c r="BS582" s="40"/>
      <c r="BU582" s="9"/>
      <c r="BV582" s="40"/>
      <c r="BW582" s="9"/>
      <c r="BX582" s="40"/>
      <c r="BZ582" s="9">
        <v>16.799999999999997</v>
      </c>
      <c r="CA582" s="9">
        <v>38.507692307692309</v>
      </c>
      <c r="CB582" s="40">
        <v>58990.580071141987</v>
      </c>
      <c r="CC582" s="9">
        <f ca="1"/>
        <v>3.6157692307692297</v>
      </c>
      <c r="CD582" s="9">
        <f ca="1"/>
        <v>3.4242307692307694</v>
      </c>
      <c r="CE582" s="40">
        <f ca="1"/>
        <v>11313.010344572231</v>
      </c>
    </row>
    <row r="583" spans="1:83" x14ac:dyDescent="0.25">
      <c r="A583" s="6">
        <v>74.3</v>
      </c>
      <c r="B583" s="7" t="b">
        <v>1</v>
      </c>
      <c r="U583" s="9"/>
      <c r="V583" s="9"/>
      <c r="W583" s="10"/>
      <c r="X583" s="17"/>
      <c r="Y583" s="17"/>
      <c r="Z583" s="17"/>
      <c r="AA583" s="17"/>
      <c r="AB583" s="17"/>
      <c r="AC583" s="17"/>
      <c r="AD583" s="17"/>
      <c r="AE583" s="17"/>
      <c r="AG583" s="9"/>
      <c r="AH583" s="9"/>
      <c r="AI583" s="10"/>
      <c r="AJ583" s="17"/>
      <c r="AK583" s="17"/>
      <c r="AL583" s="17"/>
      <c r="AM583" s="17"/>
      <c r="AN583" s="17"/>
      <c r="AO583" s="17"/>
      <c r="AP583" s="17"/>
      <c r="AQ583" s="17"/>
      <c r="AS583" s="9"/>
      <c r="AT583" s="9"/>
      <c r="AU583" s="10"/>
      <c r="AV583" s="17"/>
      <c r="AW583" s="17"/>
      <c r="AX583" s="17"/>
      <c r="AY583" s="17"/>
      <c r="AZ583" s="17"/>
      <c r="BA583" s="17"/>
      <c r="BB583" s="17"/>
      <c r="BC583" s="17"/>
      <c r="BE583" s="17">
        <v>0.19757513661202186</v>
      </c>
      <c r="BF583" s="9">
        <v>59.8</v>
      </c>
      <c r="BG583" s="9">
        <v>61.126649348883724</v>
      </c>
      <c r="BH583" s="9">
        <v>60.460891281694479</v>
      </c>
      <c r="BI583" s="9">
        <v>15.237588203547958</v>
      </c>
      <c r="BJ583" s="9">
        <f ca="1"/>
        <v>61.968033222752787</v>
      </c>
      <c r="BK583" s="9">
        <f ca="1"/>
        <v>60.676821978364458</v>
      </c>
      <c r="BL583" s="9">
        <v>55.828979526025051</v>
      </c>
      <c r="BM583" s="9">
        <f ca="1"/>
        <v>60.355513673241369</v>
      </c>
      <c r="BN583" s="9">
        <v>60.86320885505976</v>
      </c>
      <c r="BP583" s="9"/>
      <c r="BQ583" s="40"/>
      <c r="BR583" s="9"/>
      <c r="BS583" s="40"/>
      <c r="BU583" s="9"/>
      <c r="BV583" s="40"/>
      <c r="BW583" s="9"/>
      <c r="BX583" s="40"/>
      <c r="BZ583" s="9">
        <v>16.799999999999997</v>
      </c>
      <c r="CA583" s="9">
        <v>39.784615384615385</v>
      </c>
      <c r="CB583" s="40">
        <v>61837.99406202641</v>
      </c>
      <c r="CC583" s="9">
        <f ca="1"/>
        <v>3.6157692307692297</v>
      </c>
      <c r="CD583" s="9">
        <f ca="1"/>
        <v>3.4880769230769237</v>
      </c>
      <c r="CE583" s="40">
        <f ca="1"/>
        <v>11374.203267853793</v>
      </c>
    </row>
    <row r="584" spans="1:83" x14ac:dyDescent="0.25">
      <c r="A584" s="6">
        <v>74.2</v>
      </c>
      <c r="B584" s="7" t="b">
        <v>1</v>
      </c>
      <c r="U584" s="9"/>
      <c r="V584" s="9"/>
      <c r="W584" s="10"/>
      <c r="X584" s="17"/>
      <c r="Y584" s="17"/>
      <c r="Z584" s="17"/>
      <c r="AA584" s="17"/>
      <c r="AB584" s="17"/>
      <c r="AC584" s="17"/>
      <c r="AD584" s="17"/>
      <c r="AE584" s="17"/>
      <c r="AG584" s="9"/>
      <c r="AH584" s="9"/>
      <c r="AI584" s="10"/>
      <c r="AJ584" s="17"/>
      <c r="AK584" s="17"/>
      <c r="AL584" s="17"/>
      <c r="AM584" s="17"/>
      <c r="AN584" s="17"/>
      <c r="AO584" s="17"/>
      <c r="AP584" s="17"/>
      <c r="AQ584" s="17"/>
      <c r="AS584" s="9"/>
      <c r="AT584" s="9"/>
      <c r="AU584" s="10"/>
      <c r="AV584" s="17"/>
      <c r="AW584" s="17"/>
      <c r="AX584" s="17"/>
      <c r="AY584" s="17"/>
      <c r="AZ584" s="17"/>
      <c r="BA584" s="17"/>
      <c r="BB584" s="17"/>
      <c r="BC584" s="17"/>
      <c r="BE584" s="17">
        <v>0.19791666666666666</v>
      </c>
      <c r="BF584" s="9">
        <v>59.8</v>
      </c>
      <c r="BG584" s="9">
        <v>61.138347318575967</v>
      </c>
      <c r="BH584" s="9">
        <v>60.471813433108174</v>
      </c>
      <c r="BI584" s="9">
        <v>15.267058162142876</v>
      </c>
      <c r="BJ584" s="9">
        <f ca="1"/>
        <v>61.981222858009673</v>
      </c>
      <c r="BK584" s="9">
        <f ca="1"/>
        <v>60.687999172640104</v>
      </c>
      <c r="BL584" s="9">
        <v>55.845896746913411</v>
      </c>
      <c r="BM584" s="9">
        <f ca="1"/>
        <v>60.369246657820455</v>
      </c>
      <c r="BN584" s="9">
        <v>60.877017573546098</v>
      </c>
      <c r="BP584" s="9"/>
      <c r="BQ584" s="40"/>
      <c r="BR584" s="9"/>
      <c r="BS584" s="40"/>
      <c r="BU584" s="9"/>
      <c r="BV584" s="40"/>
      <c r="BW584" s="9"/>
      <c r="BX584" s="40"/>
      <c r="BZ584" s="9">
        <v>16.799999999999997</v>
      </c>
      <c r="CA584" s="9">
        <v>41.061538461538461</v>
      </c>
      <c r="CB584" s="40">
        <v>64721.821330682229</v>
      </c>
      <c r="CC584" s="9">
        <f ca="1"/>
        <v>3.6157692307692297</v>
      </c>
      <c r="CD584" s="9">
        <f ca="1"/>
        <v>3.5519230769230772</v>
      </c>
      <c r="CE584" s="40">
        <f ca="1"/>
        <v>11437.550965037657</v>
      </c>
    </row>
    <row r="585" spans="1:83" x14ac:dyDescent="0.25">
      <c r="A585" s="6">
        <v>73.599999999999994</v>
      </c>
      <c r="B585" s="7" t="b">
        <v>1</v>
      </c>
      <c r="U585" s="9"/>
      <c r="V585" s="9"/>
      <c r="W585" s="10"/>
      <c r="X585" s="17"/>
      <c r="Y585" s="17"/>
      <c r="Z585" s="17"/>
      <c r="AA585" s="17"/>
      <c r="AB585" s="17"/>
      <c r="AC585" s="17"/>
      <c r="AD585" s="17"/>
      <c r="AE585" s="17"/>
      <c r="AG585" s="9"/>
      <c r="AH585" s="9"/>
      <c r="AI585" s="10"/>
      <c r="AJ585" s="17"/>
      <c r="AK585" s="17"/>
      <c r="AL585" s="17"/>
      <c r="AM585" s="17"/>
      <c r="AN585" s="17"/>
      <c r="AO585" s="17"/>
      <c r="AP585" s="17"/>
      <c r="AQ585" s="17"/>
      <c r="AS585" s="9"/>
      <c r="AT585" s="9"/>
      <c r="AU585" s="10"/>
      <c r="AV585" s="17"/>
      <c r="AW585" s="17"/>
      <c r="AX585" s="17"/>
      <c r="AY585" s="17"/>
      <c r="AZ585" s="17"/>
      <c r="BA585" s="17"/>
      <c r="BB585" s="17"/>
      <c r="BC585" s="17"/>
      <c r="BE585" s="17">
        <v>0.19825819672131148</v>
      </c>
      <c r="BF585" s="9">
        <v>59.8</v>
      </c>
      <c r="BG585" s="9">
        <v>61.150033100984423</v>
      </c>
      <c r="BH585" s="9">
        <v>60.482726175492694</v>
      </c>
      <c r="BI585" s="9">
        <v>15.296540671827872</v>
      </c>
      <c r="BJ585" s="9">
        <f ca="1"/>
        <v>61.994395460067508</v>
      </c>
      <c r="BK585" s="9">
        <f ca="1"/>
        <v>60.699166107767418</v>
      </c>
      <c r="BL585" s="9">
        <v>55.862799377693676</v>
      </c>
      <c r="BM585" s="9">
        <f ca="1"/>
        <v>60.382966588529335</v>
      </c>
      <c r="BN585" s="9">
        <v>60.890812980634266</v>
      </c>
      <c r="BP585" s="9"/>
      <c r="BQ585" s="40"/>
      <c r="BR585" s="9"/>
      <c r="BS585" s="40"/>
      <c r="BU585" s="9"/>
      <c r="BV585" s="40"/>
      <c r="BW585" s="9"/>
      <c r="BX585" s="40"/>
      <c r="BZ585" s="9">
        <v>16.799999999999997</v>
      </c>
      <c r="CA585" s="9">
        <v>42.338461538461537</v>
      </c>
      <c r="CB585" s="40">
        <v>67640.129961358398</v>
      </c>
      <c r="CC585" s="9">
        <f ca="1"/>
        <v>3.6157692307692297</v>
      </c>
      <c r="CD585" s="9">
        <f ca="1"/>
        <v>3.6157692307692306</v>
      </c>
      <c r="CE585" s="40">
        <f ca="1"/>
        <v>11502.989226304298</v>
      </c>
    </row>
    <row r="586" spans="1:83" x14ac:dyDescent="0.25">
      <c r="A586" s="6">
        <v>73.599999999999994</v>
      </c>
      <c r="B586" s="7" t="b">
        <v>1</v>
      </c>
      <c r="U586" s="9"/>
      <c r="V586" s="9"/>
      <c r="W586" s="10"/>
      <c r="X586" s="17"/>
      <c r="Y586" s="17"/>
      <c r="Z586" s="17"/>
      <c r="AA586" s="17"/>
      <c r="AB586" s="17"/>
      <c r="AC586" s="17"/>
      <c r="AD586" s="17"/>
      <c r="AE586" s="17"/>
      <c r="AG586" s="9"/>
      <c r="AH586" s="9"/>
      <c r="AI586" s="10"/>
      <c r="AJ586" s="17"/>
      <c r="AK586" s="17"/>
      <c r="AL586" s="17"/>
      <c r="AM586" s="17"/>
      <c r="AN586" s="17"/>
      <c r="AO586" s="17"/>
      <c r="AP586" s="17"/>
      <c r="AQ586" s="17"/>
      <c r="AS586" s="9"/>
      <c r="AT586" s="9"/>
      <c r="AU586" s="10"/>
      <c r="AV586" s="17"/>
      <c r="AW586" s="17"/>
      <c r="AX586" s="17"/>
      <c r="AY586" s="17"/>
      <c r="AZ586" s="17"/>
      <c r="BA586" s="17"/>
      <c r="BB586" s="17"/>
      <c r="BC586" s="17"/>
      <c r="BE586" s="17">
        <v>0.19859972677595628</v>
      </c>
      <c r="BF586" s="9">
        <v>59.8</v>
      </c>
      <c r="BG586" s="9">
        <v>61.161706739033505</v>
      </c>
      <c r="BH586" s="9">
        <v>60.493629543138013</v>
      </c>
      <c r="BI586" s="9">
        <v>15.326035743298364</v>
      </c>
      <c r="BJ586" s="9">
        <f ca="1"/>
        <v>62.00755108726279</v>
      </c>
      <c r="BK586" s="9">
        <f ca="1"/>
        <v>60.71032282050713</v>
      </c>
      <c r="BL586" s="9">
        <v>55.879687456050206</v>
      </c>
      <c r="BM586" s="9">
        <f ca="1"/>
        <v>60.396673506304374</v>
      </c>
      <c r="BN586" s="9">
        <v>60.904595117998461</v>
      </c>
      <c r="BP586" s="9"/>
      <c r="BQ586" s="40"/>
      <c r="BR586" s="9"/>
      <c r="BS586" s="40"/>
      <c r="BU586" s="9"/>
      <c r="BV586" s="40"/>
      <c r="BW586" s="9"/>
      <c r="BX586" s="40"/>
      <c r="BZ586" s="9">
        <v>16.799999999999997</v>
      </c>
      <c r="CA586" s="9">
        <v>43.615384615384613</v>
      </c>
      <c r="CB586" s="40">
        <v>70591.139173048301</v>
      </c>
      <c r="CC586" s="9">
        <f ca="1"/>
        <v>3.6157692307692297</v>
      </c>
      <c r="CD586" s="9">
        <f ca="1"/>
        <v>3.679615384615385</v>
      </c>
      <c r="CE586" s="40">
        <f ca="1"/>
        <v>11570.456774170882</v>
      </c>
    </row>
    <row r="587" spans="1:83" x14ac:dyDescent="0.25">
      <c r="A587" s="6">
        <v>73.5</v>
      </c>
      <c r="B587" s="7" t="b">
        <v>1</v>
      </c>
      <c r="U587" s="9"/>
      <c r="V587" s="9"/>
      <c r="W587" s="10"/>
      <c r="X587" s="17"/>
      <c r="Y587" s="17"/>
      <c r="Z587" s="17"/>
      <c r="AA587" s="17"/>
      <c r="AB587" s="17"/>
      <c r="AC587" s="17"/>
      <c r="AD587" s="17"/>
      <c r="AE587" s="17"/>
      <c r="AG587" s="9"/>
      <c r="AH587" s="9"/>
      <c r="AI587" s="10"/>
      <c r="AJ587" s="17"/>
      <c r="AK587" s="17"/>
      <c r="AL587" s="17"/>
      <c r="AM587" s="17"/>
      <c r="AN587" s="17"/>
      <c r="AO587" s="17"/>
      <c r="AP587" s="17"/>
      <c r="AQ587" s="17"/>
      <c r="AS587" s="9"/>
      <c r="AT587" s="9"/>
      <c r="AU587" s="10"/>
      <c r="AV587" s="17"/>
      <c r="AW587" s="17"/>
      <c r="AX587" s="17"/>
      <c r="AY587" s="17"/>
      <c r="AZ587" s="17"/>
      <c r="BA587" s="17"/>
      <c r="BB587" s="17"/>
      <c r="BC587" s="17"/>
      <c r="BE587" s="17">
        <v>0.1989412568306011</v>
      </c>
      <c r="BF587" s="9">
        <v>59.9</v>
      </c>
      <c r="BG587" s="9">
        <v>61.173368275441021</v>
      </c>
      <c r="BH587" s="9">
        <v>60.504523570174491</v>
      </c>
      <c r="BI587" s="9">
        <v>15.355543387263467</v>
      </c>
      <c r="BJ587" s="9">
        <f ca="1"/>
        <v>62.020689797644962</v>
      </c>
      <c r="BK587" s="9">
        <f ca="1"/>
        <v>60.721469347446856</v>
      </c>
      <c r="BL587" s="9">
        <v>55.896561019505384</v>
      </c>
      <c r="BM587" s="9">
        <f ca="1"/>
        <v>60.410367451894473</v>
      </c>
      <c r="BN587" s="9">
        <v>60.918364027121569</v>
      </c>
      <c r="BP587" s="9"/>
      <c r="BQ587" s="40"/>
      <c r="BR587" s="9"/>
      <c r="BS587" s="40"/>
      <c r="BU587" s="9"/>
      <c r="BV587" s="40"/>
      <c r="BW587" s="9"/>
      <c r="BX587" s="40"/>
      <c r="BZ587" s="9">
        <v>16.799999999999997</v>
      </c>
      <c r="CA587" s="9">
        <v>44.892307692307696</v>
      </c>
      <c r="CB587" s="40">
        <v>73573.203826828423</v>
      </c>
      <c r="CC587" s="9">
        <f ca="1"/>
        <v>3.6157692307692297</v>
      </c>
      <c r="CD587" s="9">
        <f ca="1"/>
        <v>3.7434615384615384</v>
      </c>
      <c r="CE587" s="40">
        <f ca="1"/>
        <v>11639.895082287352</v>
      </c>
    </row>
    <row r="588" spans="1:83" x14ac:dyDescent="0.25">
      <c r="A588" s="6">
        <v>73.5</v>
      </c>
      <c r="B588" s="7" t="b">
        <v>1</v>
      </c>
      <c r="U588" s="9"/>
      <c r="V588" s="9"/>
      <c r="W588" s="10"/>
      <c r="X588" s="17"/>
      <c r="Y588" s="17"/>
      <c r="Z588" s="17"/>
      <c r="AA588" s="17"/>
      <c r="AB588" s="17"/>
      <c r="AC588" s="17"/>
      <c r="AD588" s="17"/>
      <c r="AE588" s="17"/>
      <c r="AG588" s="9"/>
      <c r="AH588" s="9"/>
      <c r="AI588" s="10"/>
      <c r="AJ588" s="17"/>
      <c r="AK588" s="17"/>
      <c r="AL588" s="17"/>
      <c r="AM588" s="17"/>
      <c r="AN588" s="17"/>
      <c r="AO588" s="17"/>
      <c r="AP588" s="17"/>
      <c r="AQ588" s="17"/>
      <c r="AS588" s="9"/>
      <c r="AT588" s="9"/>
      <c r="AU588" s="10"/>
      <c r="AV588" s="17"/>
      <c r="AW588" s="17"/>
      <c r="AX588" s="17"/>
      <c r="AY588" s="17"/>
      <c r="AZ588" s="17"/>
      <c r="BA588" s="17"/>
      <c r="BB588" s="17"/>
      <c r="BC588" s="17"/>
      <c r="BE588" s="17">
        <v>0.19928278688524589</v>
      </c>
      <c r="BF588" s="9">
        <v>59.9</v>
      </c>
      <c r="BG588" s="9">
        <v>61.185017752719482</v>
      </c>
      <c r="BH588" s="9">
        <v>60.515408290573355</v>
      </c>
      <c r="BI588" s="9">
        <v>15.385063614446006</v>
      </c>
      <c r="BJ588" s="9">
        <f ca="1"/>
        <v>62.033811648978343</v>
      </c>
      <c r="BK588" s="9">
        <f ca="1"/>
        <v>60.73260572500223</v>
      </c>
      <c r="BL588" s="9">
        <v>55.913420105420641</v>
      </c>
      <c r="BM588" s="9">
        <f ca="1"/>
        <v>60.424048465862114</v>
      </c>
      <c r="BN588" s="9">
        <v>60.932119749296454</v>
      </c>
      <c r="BP588" s="9"/>
      <c r="BQ588" s="40"/>
      <c r="BR588" s="9"/>
      <c r="BS588" s="40"/>
      <c r="BU588" s="9"/>
      <c r="BV588" s="40"/>
      <c r="BW588" s="9"/>
      <c r="BX588" s="40"/>
      <c r="BZ588" s="9">
        <v>16.799999999999997</v>
      </c>
      <c r="CA588" s="9">
        <v>46.169230769230772</v>
      </c>
      <c r="CB588" s="40">
        <v>76584.80088362559</v>
      </c>
      <c r="CC588" s="9">
        <f ca="1"/>
        <v>3.6157692307692297</v>
      </c>
      <c r="CD588" s="9">
        <f ca="1"/>
        <v>3.8073076923076927</v>
      </c>
      <c r="CE588" s="40">
        <f ca="1"/>
        <v>11711.248208346819</v>
      </c>
    </row>
    <row r="589" spans="1:83" x14ac:dyDescent="0.25">
      <c r="A589" s="6">
        <v>73.099999999999994</v>
      </c>
      <c r="B589" s="7" t="b">
        <v>1</v>
      </c>
      <c r="U589" s="9"/>
      <c r="V589" s="9"/>
      <c r="W589" s="10"/>
      <c r="X589" s="17"/>
      <c r="Y589" s="17"/>
      <c r="Z589" s="17"/>
      <c r="AA589" s="17"/>
      <c r="AB589" s="17"/>
      <c r="AC589" s="17"/>
      <c r="AD589" s="17"/>
      <c r="AE589" s="17"/>
      <c r="AG589" s="9"/>
      <c r="AH589" s="9"/>
      <c r="AI589" s="10"/>
      <c r="AJ589" s="17"/>
      <c r="AK589" s="17"/>
      <c r="AL589" s="17"/>
      <c r="AM589" s="17"/>
      <c r="AN589" s="17"/>
      <c r="AO589" s="17"/>
      <c r="AP589" s="17"/>
      <c r="AQ589" s="17"/>
      <c r="AS589" s="9"/>
      <c r="AT589" s="9"/>
      <c r="AU589" s="10"/>
      <c r="AV589" s="17"/>
      <c r="AW589" s="17"/>
      <c r="AX589" s="17"/>
      <c r="AY589" s="17"/>
      <c r="AZ589" s="17"/>
      <c r="BA589" s="17"/>
      <c r="BB589" s="17"/>
      <c r="BC589" s="17"/>
      <c r="BE589" s="17">
        <v>0.19962431693989072</v>
      </c>
      <c r="BF589" s="9">
        <v>59.9</v>
      </c>
      <c r="BG589" s="9">
        <v>61.196655213177579</v>
      </c>
      <c r="BH589" s="9">
        <v>60.526283738148344</v>
      </c>
      <c r="BI589" s="9">
        <v>15.414596435582492</v>
      </c>
      <c r="BJ589" s="9">
        <f ca="1"/>
        <v>62.046916698744049</v>
      </c>
      <c r="BK589" s="9">
        <f ca="1"/>
        <v>60.743731989418059</v>
      </c>
      <c r="BL589" s="9">
        <v>55.930264750997395</v>
      </c>
      <c r="BM589" s="9">
        <f ca="1"/>
        <v>60.437716588584721</v>
      </c>
      <c r="BN589" s="9">
        <v>60.945862325627076</v>
      </c>
      <c r="BP589" s="9"/>
      <c r="BQ589" s="40"/>
      <c r="BR589" s="9"/>
      <c r="BS589" s="40"/>
      <c r="BU589" s="9"/>
      <c r="BV589" s="40"/>
      <c r="BW589" s="9"/>
      <c r="BX589" s="40"/>
      <c r="BZ589" s="9">
        <v>16.799999999999997</v>
      </c>
      <c r="CA589" s="9">
        <v>47.446153846153848</v>
      </c>
      <c r="CB589" s="40">
        <v>79624.517522991751</v>
      </c>
      <c r="CC589" s="9">
        <f ca="1"/>
        <v>3.6157692307692297</v>
      </c>
      <c r="CD589" s="9">
        <f ca="1"/>
        <v>3.8711538461538462</v>
      </c>
      <c r="CE589" s="40">
        <f ca="1"/>
        <v>11784.462639787185</v>
      </c>
    </row>
    <row r="590" spans="1:83" x14ac:dyDescent="0.25">
      <c r="A590" s="6">
        <v>73.099999999999994</v>
      </c>
      <c r="B590" s="7" t="b">
        <v>1</v>
      </c>
      <c r="U590" s="9"/>
      <c r="V590" s="9"/>
      <c r="W590" s="10"/>
      <c r="X590" s="17"/>
      <c r="Y590" s="17"/>
      <c r="Z590" s="17"/>
      <c r="AA590" s="17"/>
      <c r="AB590" s="17"/>
      <c r="AC590" s="17"/>
      <c r="AD590" s="17"/>
      <c r="AE590" s="17"/>
      <c r="AG590" s="9"/>
      <c r="AH590" s="9"/>
      <c r="AI590" s="10"/>
      <c r="AJ590" s="17"/>
      <c r="AK590" s="17"/>
      <c r="AL590" s="17"/>
      <c r="AM590" s="17"/>
      <c r="AN590" s="17"/>
      <c r="AO590" s="17"/>
      <c r="AP590" s="17"/>
      <c r="AQ590" s="17"/>
      <c r="AS590" s="9"/>
      <c r="AT590" s="9"/>
      <c r="AU590" s="10"/>
      <c r="AV590" s="17"/>
      <c r="AW590" s="17"/>
      <c r="AX590" s="17"/>
      <c r="AY590" s="17"/>
      <c r="AZ590" s="17"/>
      <c r="BA590" s="17"/>
      <c r="BB590" s="17"/>
      <c r="BC590" s="17"/>
      <c r="BE590" s="17">
        <v>0.19996584699453551</v>
      </c>
      <c r="BF590" s="9">
        <v>59.9</v>
      </c>
      <c r="BG590" s="9">
        <v>61.208280698921421</v>
      </c>
      <c r="BH590" s="9">
        <v>60.537149946556163</v>
      </c>
      <c r="BI590" s="9">
        <v>15.444141861423228</v>
      </c>
      <c r="BJ590" s="9">
        <f ca="1"/>
        <v>62.060005004141857</v>
      </c>
      <c r="BK590" s="9">
        <f ca="1"/>
        <v>60.754848176769457</v>
      </c>
      <c r="BL590" s="9">
        <v>55.947094993278029</v>
      </c>
      <c r="BM590" s="9">
        <f ca="1"/>
        <v>60.451371860255691</v>
      </c>
      <c r="BN590" s="9">
        <v>60.959591797029745</v>
      </c>
      <c r="BP590" s="9"/>
      <c r="BQ590" s="40"/>
      <c r="BR590" s="9"/>
      <c r="BS590" s="40"/>
      <c r="BU590" s="9"/>
      <c r="BV590" s="40"/>
      <c r="BW590" s="9"/>
      <c r="BX590" s="40"/>
      <c r="BZ590" s="9">
        <v>16.799999999999997</v>
      </c>
      <c r="CA590" s="9">
        <v>48.723076923076924</v>
      </c>
      <c r="CB590" s="40">
        <v>82691.040682658218</v>
      </c>
      <c r="CC590" s="9">
        <f ca="1"/>
        <v>3.6157692307692297</v>
      </c>
      <c r="CD590" s="9">
        <f ca="1"/>
        <v>3.9350000000000005</v>
      </c>
      <c r="CE590" s="40">
        <f ca="1"/>
        <v>11859.487151105515</v>
      </c>
    </row>
    <row r="591" spans="1:83" x14ac:dyDescent="0.25">
      <c r="A591" s="6">
        <v>72.8</v>
      </c>
      <c r="B591" s="7" t="b">
        <v>1</v>
      </c>
      <c r="U591" s="9"/>
      <c r="V591" s="9"/>
      <c r="W591" s="10"/>
      <c r="X591" s="17"/>
      <c r="Y591" s="17"/>
      <c r="Z591" s="17"/>
      <c r="AA591" s="17"/>
      <c r="AB591" s="17"/>
      <c r="AC591" s="17"/>
      <c r="AD591" s="17"/>
      <c r="AE591" s="17"/>
      <c r="AG591" s="9"/>
      <c r="AH591" s="9"/>
      <c r="AI591" s="10"/>
      <c r="AJ591" s="17"/>
      <c r="AK591" s="17"/>
      <c r="AL591" s="17"/>
      <c r="AM591" s="17"/>
      <c r="AN591" s="17"/>
      <c r="AO591" s="17"/>
      <c r="AP591" s="17"/>
      <c r="AQ591" s="17"/>
      <c r="AS591" s="9"/>
      <c r="AT591" s="9"/>
      <c r="AU591" s="10"/>
      <c r="AV591" s="17"/>
      <c r="AW591" s="17"/>
      <c r="AX591" s="17"/>
      <c r="AY591" s="17"/>
      <c r="AZ591" s="17"/>
      <c r="BA591" s="17"/>
      <c r="BB591" s="17"/>
      <c r="BC591" s="17"/>
      <c r="BE591" s="17">
        <v>0.20030737704918034</v>
      </c>
      <c r="BF591" s="9">
        <v>59.9</v>
      </c>
      <c r="BG591" s="9">
        <v>61.219894251855955</v>
      </c>
      <c r="BH591" s="9">
        <v>60.54800694929807</v>
      </c>
      <c r="BI591" s="9">
        <v>15.473699902732244</v>
      </c>
      <c r="BJ591" s="9">
        <f ca="1"/>
        <v>62.073076622092096</v>
      </c>
      <c r="BK591" s="9">
        <f ca="1"/>
        <v>60.765954322962941</v>
      </c>
      <c r="BL591" s="9">
        <v>55.963910869146815</v>
      </c>
      <c r="BM591" s="9">
        <f ca="1"/>
        <v>60.465014320885651</v>
      </c>
      <c r="BN591" s="9">
        <v>60.973308204234343</v>
      </c>
      <c r="BP591" s="9"/>
      <c r="BQ591" s="40"/>
      <c r="BR591" s="9"/>
      <c r="BS591" s="40"/>
      <c r="BU591" s="9"/>
      <c r="BV591" s="40"/>
      <c r="BW591" s="9"/>
      <c r="BX591" s="40"/>
      <c r="BZ591" s="9">
        <v>16.799999999999997</v>
      </c>
      <c r="CA591" s="9">
        <v>50</v>
      </c>
      <c r="CB591" s="40">
        <v>85783.147818472047</v>
      </c>
      <c r="CC591" s="9">
        <f ca="1"/>
        <v>3.6157692307692297</v>
      </c>
      <c r="CD591" s="9">
        <f ca="1"/>
        <v>3.9988461538461539</v>
      </c>
      <c r="CE591" s="40">
        <f ca="1"/>
        <v>11936.272671732948</v>
      </c>
    </row>
    <row r="592" spans="1:83" x14ac:dyDescent="0.25">
      <c r="A592" s="6">
        <v>72.400000000000006</v>
      </c>
      <c r="B592" s="7" t="b">
        <v>1</v>
      </c>
      <c r="U592" s="9"/>
      <c r="V592" s="9"/>
      <c r="W592" s="10"/>
      <c r="X592" s="17"/>
      <c r="Y592" s="17"/>
      <c r="Z592" s="17"/>
      <c r="AA592" s="17"/>
      <c r="AB592" s="17"/>
      <c r="AC592" s="17"/>
      <c r="AD592" s="17"/>
      <c r="AE592" s="17"/>
      <c r="AG592" s="9"/>
      <c r="AH592" s="9"/>
      <c r="AI592" s="10"/>
      <c r="AJ592" s="17"/>
      <c r="AK592" s="17"/>
      <c r="AL592" s="17"/>
      <c r="AM592" s="17"/>
      <c r="AN592" s="17"/>
      <c r="AO592" s="17"/>
      <c r="AP592" s="17"/>
      <c r="AQ592" s="17"/>
      <c r="AS592" s="9"/>
      <c r="AT592" s="9"/>
      <c r="AU592" s="10"/>
      <c r="AV592" s="17"/>
      <c r="AW592" s="17"/>
      <c r="AX592" s="17"/>
      <c r="AY592" s="17"/>
      <c r="AZ592" s="17"/>
      <c r="BA592" s="17"/>
      <c r="BB592" s="17"/>
      <c r="BC592" s="17"/>
      <c r="BE592" s="17">
        <v>0.20064890710382513</v>
      </c>
      <c r="BF592" s="9">
        <v>59.9</v>
      </c>
      <c r="BG592" s="9">
        <v>61.231495913686295</v>
      </c>
      <c r="BH592" s="9">
        <v>60.55885477972037</v>
      </c>
      <c r="BI592" s="9">
        <v>15.5032705702874</v>
      </c>
      <c r="BJ592" s="9">
        <f ca="1"/>
        <v>62.086131609237512</v>
      </c>
      <c r="BK592" s="9">
        <f ca="1"/>
        <v>60.777050463737545</v>
      </c>
      <c r="BL592" s="9">
        <v>55.980712415330878</v>
      </c>
      <c r="BM592" s="9">
        <f ca="1"/>
        <v>60.478644010303576</v>
      </c>
      <c r="BN592" s="9">
        <v>60.987011587785446</v>
      </c>
      <c r="BP592" s="9"/>
      <c r="BQ592" s="40"/>
      <c r="BR592" s="9"/>
      <c r="BS592" s="40"/>
      <c r="BU592" s="9"/>
      <c r="BV592" s="40"/>
      <c r="BW592" s="9"/>
      <c r="BX592" s="40"/>
      <c r="BZ592" s="9">
        <v>18.076923076923073</v>
      </c>
      <c r="CA592" s="9">
        <v>0.2</v>
      </c>
      <c r="CB592" s="40">
        <v>38160.755954726417</v>
      </c>
      <c r="CC592" s="9">
        <f ca="1"/>
        <v>3.6796153846153836</v>
      </c>
      <c r="CD592" s="9">
        <f ca="1"/>
        <v>1.5088461538461539</v>
      </c>
      <c r="CE592" s="40">
        <f ca="1"/>
        <v>11040.116899902183</v>
      </c>
    </row>
    <row r="593" spans="1:83" x14ac:dyDescent="0.25">
      <c r="A593" s="6">
        <v>71.8</v>
      </c>
      <c r="B593" s="7" t="b">
        <v>1</v>
      </c>
      <c r="U593" s="9"/>
      <c r="V593" s="9"/>
      <c r="W593" s="10"/>
      <c r="X593" s="17"/>
      <c r="Y593" s="17"/>
      <c r="Z593" s="17"/>
      <c r="AA593" s="17"/>
      <c r="AB593" s="17"/>
      <c r="AC593" s="17"/>
      <c r="AD593" s="17"/>
      <c r="AE593" s="17"/>
      <c r="AG593" s="9"/>
      <c r="AH593" s="9"/>
      <c r="AI593" s="10"/>
      <c r="AJ593" s="17"/>
      <c r="AK593" s="17"/>
      <c r="AL593" s="17"/>
      <c r="AM593" s="17"/>
      <c r="AN593" s="17"/>
      <c r="AO593" s="17"/>
      <c r="AP593" s="17"/>
      <c r="AQ593" s="17"/>
      <c r="AS593" s="9"/>
      <c r="AT593" s="9"/>
      <c r="AU593" s="10"/>
      <c r="AV593" s="17"/>
      <c r="AW593" s="17"/>
      <c r="AX593" s="17"/>
      <c r="AY593" s="17"/>
      <c r="AZ593" s="17"/>
      <c r="BA593" s="17"/>
      <c r="BB593" s="17"/>
      <c r="BC593" s="17"/>
      <c r="BE593" s="17">
        <v>0.20099043715846995</v>
      </c>
      <c r="BF593" s="9">
        <v>59.9</v>
      </c>
      <c r="BG593" s="9">
        <v>61.24308572591903</v>
      </c>
      <c r="BH593" s="9">
        <v>60.569693471015889</v>
      </c>
      <c r="BI593" s="9">
        <v>15.532853874880365</v>
      </c>
      <c r="BJ593" s="9">
        <f ca="1"/>
        <v>62.099170021945071</v>
      </c>
      <c r="BK593" s="9">
        <f ca="1"/>
        <v>60.788136634665946</v>
      </c>
      <c r="BL593" s="9">
        <v>55.997499668401105</v>
      </c>
      <c r="BM593" s="9">
        <f ca="1"/>
        <v>60.492260968157964</v>
      </c>
      <c r="BN593" s="9">
        <v>61.000701988043538</v>
      </c>
      <c r="BP593" s="9"/>
      <c r="BQ593" s="40"/>
      <c r="BR593" s="9"/>
      <c r="BS593" s="40"/>
      <c r="BU593" s="9"/>
      <c r="BV593" s="40"/>
      <c r="BW593" s="9"/>
      <c r="BX593" s="40"/>
      <c r="BZ593" s="9">
        <v>18.076923076923073</v>
      </c>
      <c r="CA593" s="9">
        <v>1.4769230769230768</v>
      </c>
      <c r="CB593" s="40">
        <v>26648.328641780539</v>
      </c>
      <c r="CC593" s="9">
        <f ca="1"/>
        <v>3.6796153846153836</v>
      </c>
      <c r="CD593" s="9">
        <f ca="1"/>
        <v>1.5726923076923078</v>
      </c>
      <c r="CE593" s="40">
        <f ca="1"/>
        <v>10973.306028631479</v>
      </c>
    </row>
    <row r="594" spans="1:83" x14ac:dyDescent="0.25">
      <c r="A594" s="6">
        <v>71.5</v>
      </c>
      <c r="B594" s="7" t="b">
        <v>1</v>
      </c>
      <c r="U594" s="9"/>
      <c r="V594" s="9"/>
      <c r="W594" s="10"/>
      <c r="X594" s="17"/>
      <c r="Y594" s="17"/>
      <c r="Z594" s="17"/>
      <c r="AA594" s="17"/>
      <c r="AB594" s="17"/>
      <c r="AC594" s="17"/>
      <c r="AD594" s="17"/>
      <c r="AE594" s="17"/>
      <c r="AG594" s="9"/>
      <c r="AH594" s="9"/>
      <c r="AI594" s="10"/>
      <c r="AJ594" s="17"/>
      <c r="AK594" s="17"/>
      <c r="AL594" s="17"/>
      <c r="AM594" s="17"/>
      <c r="AN594" s="17"/>
      <c r="AO594" s="17"/>
      <c r="AP594" s="17"/>
      <c r="AQ594" s="17"/>
      <c r="AS594" s="9"/>
      <c r="AT594" s="9"/>
      <c r="AU594" s="10"/>
      <c r="AV594" s="17"/>
      <c r="AW594" s="17"/>
      <c r="AX594" s="17"/>
      <c r="AY594" s="17"/>
      <c r="AZ594" s="17"/>
      <c r="BA594" s="17"/>
      <c r="BB594" s="17"/>
      <c r="BC594" s="17"/>
      <c r="BE594" s="17">
        <v>0.20133196721311475</v>
      </c>
      <c r="BF594" s="9">
        <v>60</v>
      </c>
      <c r="BG594" s="9">
        <v>61.254663729863509</v>
      </c>
      <c r="BH594" s="9">
        <v>60.580523056224699</v>
      </c>
      <c r="BI594" s="9">
        <v>15.562449827316629</v>
      </c>
      <c r="BJ594" s="9">
        <f ca="1"/>
        <v>62.11219191630785</v>
      </c>
      <c r="BK594" s="9">
        <f ca="1"/>
        <v>60.799212871155547</v>
      </c>
      <c r="BL594" s="9">
        <v>56.014272664773102</v>
      </c>
      <c r="BM594" s="9">
        <f ca="1"/>
        <v>60.505865233917937</v>
      </c>
      <c r="BN594" s="9">
        <v>61.014379445186137</v>
      </c>
      <c r="BP594" s="9"/>
      <c r="BQ594" s="40"/>
      <c r="BR594" s="9"/>
      <c r="BS594" s="40"/>
      <c r="BU594" s="9"/>
      <c r="BV594" s="40"/>
      <c r="BW594" s="9"/>
      <c r="BX594" s="40"/>
      <c r="BZ594" s="9">
        <v>18.076923076923073</v>
      </c>
      <c r="CA594" s="9">
        <v>2.7538461538461538</v>
      </c>
      <c r="CB594" s="40">
        <v>21459.090893214779</v>
      </c>
      <c r="CC594" s="9">
        <f ca="1"/>
        <v>3.6796153846153836</v>
      </c>
      <c r="CD594" s="9">
        <f ca="1"/>
        <v>1.6365384615384617</v>
      </c>
      <c r="CE594" s="40">
        <f ca="1"/>
        <v>10914.477674582376</v>
      </c>
    </row>
    <row r="595" spans="1:83" x14ac:dyDescent="0.25">
      <c r="A595" s="6">
        <v>71.400000000000006</v>
      </c>
      <c r="B595" s="7" t="b">
        <v>1</v>
      </c>
      <c r="U595" s="9"/>
      <c r="V595" s="9"/>
      <c r="W595" s="10"/>
      <c r="X595" s="17"/>
      <c r="Y595" s="17"/>
      <c r="Z595" s="17"/>
      <c r="AA595" s="17"/>
      <c r="AB595" s="17"/>
      <c r="AC595" s="17"/>
      <c r="AD595" s="17"/>
      <c r="AE595" s="17"/>
      <c r="AG595" s="9"/>
      <c r="AH595" s="9"/>
      <c r="AI595" s="10"/>
      <c r="AJ595" s="17"/>
      <c r="AK595" s="17"/>
      <c r="AL595" s="17"/>
      <c r="AM595" s="17"/>
      <c r="AN595" s="17"/>
      <c r="AO595" s="17"/>
      <c r="AP595" s="17"/>
      <c r="AQ595" s="17"/>
      <c r="AS595" s="9"/>
      <c r="AT595" s="9"/>
      <c r="AU595" s="10"/>
      <c r="AV595" s="17"/>
      <c r="AW595" s="17"/>
      <c r="AX595" s="17"/>
      <c r="AY595" s="17"/>
      <c r="AZ595" s="17"/>
      <c r="BA595" s="17"/>
      <c r="BB595" s="17"/>
      <c r="BC595" s="17"/>
      <c r="BE595" s="17">
        <v>0.20167349726775957</v>
      </c>
      <c r="BF595" s="9">
        <v>60</v>
      </c>
      <c r="BG595" s="9">
        <v>61.266229966633219</v>
      </c>
      <c r="BH595" s="9">
        <v>60.591343568235253</v>
      </c>
      <c r="BI595" s="9">
        <v>15.592058438415577</v>
      </c>
      <c r="BJ595" s="9">
        <f ca="1"/>
        <v>62.125197348146799</v>
      </c>
      <c r="BK595" s="9">
        <f ca="1"/>
        <v>60.81027920844955</v>
      </c>
      <c r="BL595" s="9">
        <v>56.031031440708134</v>
      </c>
      <c r="BM595" s="9">
        <f ca="1"/>
        <v>60.519456846874434</v>
      </c>
      <c r="BN595" s="9">
        <v>61.02804399920899</v>
      </c>
      <c r="BP595" s="9"/>
      <c r="BQ595" s="40"/>
      <c r="BR595" s="9"/>
      <c r="BS595" s="40"/>
      <c r="BU595" s="9"/>
      <c r="BV595" s="40"/>
      <c r="BW595" s="9"/>
      <c r="BX595" s="40"/>
      <c r="BZ595" s="9">
        <v>18.076923076923073</v>
      </c>
      <c r="CA595" s="9">
        <v>4.0307692307692298</v>
      </c>
      <c r="CB595" s="40">
        <v>18238.047863681011</v>
      </c>
      <c r="CC595" s="9">
        <f ca="1"/>
        <v>3.6796153846153836</v>
      </c>
      <c r="CD595" s="9">
        <f ca="1"/>
        <v>1.7003846153846154</v>
      </c>
      <c r="CE595" s="40">
        <f ca="1"/>
        <v>10863.131539694066</v>
      </c>
    </row>
    <row r="596" spans="1:83" x14ac:dyDescent="0.25">
      <c r="A596" s="6">
        <v>63.5</v>
      </c>
      <c r="B596" s="7" t="b">
        <v>1</v>
      </c>
      <c r="U596" s="9"/>
      <c r="V596" s="9"/>
      <c r="W596" s="10"/>
      <c r="X596" s="17"/>
      <c r="Y596" s="17"/>
      <c r="Z596" s="17"/>
      <c r="AA596" s="17"/>
      <c r="AB596" s="17"/>
      <c r="AC596" s="17"/>
      <c r="AD596" s="17"/>
      <c r="AE596" s="17"/>
      <c r="AG596" s="9"/>
      <c r="AH596" s="9"/>
      <c r="AI596" s="10"/>
      <c r="AJ596" s="17"/>
      <c r="AK596" s="17"/>
      <c r="AL596" s="17"/>
      <c r="AM596" s="17"/>
      <c r="AN596" s="17"/>
      <c r="AO596" s="17"/>
      <c r="AP596" s="17"/>
      <c r="AQ596" s="17"/>
      <c r="AS596" s="9"/>
      <c r="AT596" s="9"/>
      <c r="AU596" s="10"/>
      <c r="AV596" s="17"/>
      <c r="AW596" s="17"/>
      <c r="AX596" s="17"/>
      <c r="AY596" s="17"/>
      <c r="AZ596" s="17"/>
      <c r="BA596" s="17"/>
      <c r="BB596" s="17"/>
      <c r="BC596" s="17"/>
      <c r="BE596" s="17">
        <v>0.20201502732240437</v>
      </c>
      <c r="BF596" s="9">
        <v>60</v>
      </c>
      <c r="BG596" s="9">
        <v>61.27778447714703</v>
      </c>
      <c r="BH596" s="9">
        <v>60.602155039785309</v>
      </c>
      <c r="BI596" s="9">
        <v>15.621679719010453</v>
      </c>
      <c r="BJ596" s="9">
        <f ca="1"/>
        <v>62.138186373012559</v>
      </c>
      <c r="BK596" s="9">
        <f ca="1"/>
        <v>60.821335681628035</v>
      </c>
      <c r="BL596" s="9">
        <v>56.047776032313962</v>
      </c>
      <c r="BM596" s="9">
        <f ca="1"/>
        <v>60.533035846141274</v>
      </c>
      <c r="BN596" s="9">
        <v>61.041695689927224</v>
      </c>
      <c r="BP596" s="9"/>
      <c r="BQ596" s="40"/>
      <c r="BR596" s="9"/>
      <c r="BS596" s="40"/>
      <c r="BU596" s="9"/>
      <c r="BV596" s="40"/>
      <c r="BW596" s="9"/>
      <c r="BX596" s="40"/>
      <c r="BZ596" s="9">
        <v>18.076923076923073</v>
      </c>
      <c r="CA596" s="9">
        <v>5.3076923076923075</v>
      </c>
      <c r="CB596" s="40">
        <v>16169.20846457154</v>
      </c>
      <c r="CC596" s="9">
        <f ca="1"/>
        <v>3.6796153846153836</v>
      </c>
      <c r="CD596" s="9">
        <f ca="1"/>
        <v>1.7642307692307693</v>
      </c>
      <c r="CE596" s="40">
        <f ca="1"/>
        <v>10818.816437657762</v>
      </c>
    </row>
    <row r="597" spans="1:83" x14ac:dyDescent="0.25">
      <c r="A597" s="6">
        <v>63.2</v>
      </c>
      <c r="B597" s="7" t="b">
        <v>1</v>
      </c>
      <c r="U597" s="9"/>
      <c r="V597" s="9"/>
      <c r="W597" s="10"/>
      <c r="X597" s="17"/>
      <c r="Y597" s="17"/>
      <c r="Z597" s="17"/>
      <c r="AA597" s="17"/>
      <c r="AB597" s="17"/>
      <c r="AC597" s="17"/>
      <c r="AD597" s="17"/>
      <c r="AE597" s="17"/>
      <c r="AG597" s="9"/>
      <c r="AH597" s="9"/>
      <c r="AI597" s="10"/>
      <c r="AJ597" s="17"/>
      <c r="AK597" s="17"/>
      <c r="AL597" s="17"/>
      <c r="AM597" s="17"/>
      <c r="AN597" s="17"/>
      <c r="AO597" s="17"/>
      <c r="AP597" s="17"/>
      <c r="AQ597" s="17"/>
      <c r="AS597" s="9"/>
      <c r="AT597" s="9"/>
      <c r="AU597" s="10"/>
      <c r="AV597" s="17"/>
      <c r="AW597" s="17"/>
      <c r="AX597" s="17"/>
      <c r="AY597" s="17"/>
      <c r="AZ597" s="17"/>
      <c r="BA597" s="17"/>
      <c r="BB597" s="17"/>
      <c r="BC597" s="17"/>
      <c r="BE597" s="17">
        <v>0.20235655737704919</v>
      </c>
      <c r="BF597" s="9">
        <v>60</v>
      </c>
      <c r="BG597" s="9">
        <v>61.289327302130417</v>
      </c>
      <c r="BH597" s="9">
        <v>60.612957503462944</v>
      </c>
      <c r="BI597" s="9">
        <v>15.651313679948437</v>
      </c>
      <c r="BJ597" s="9">
        <f ca="1"/>
        <v>62.151159046187246</v>
      </c>
      <c r="BK597" s="9">
        <f ca="1"/>
        <v>60.832382325609032</v>
      </c>
      <c r="BL597" s="9">
        <v>56.064506475545841</v>
      </c>
      <c r="BM597" s="9">
        <f ca="1"/>
        <v>60.546602270656294</v>
      </c>
      <c r="BN597" s="9">
        <v>61.055334556976433</v>
      </c>
      <c r="BP597" s="9"/>
      <c r="BQ597" s="40"/>
      <c r="BR597" s="9"/>
      <c r="BS597" s="40"/>
      <c r="BU597" s="9"/>
      <c r="BV597" s="40"/>
      <c r="BW597" s="9"/>
      <c r="BX597" s="40"/>
      <c r="BZ597" s="9">
        <v>18.076923076923073</v>
      </c>
      <c r="CA597" s="9">
        <v>6.5846153846153852</v>
      </c>
      <c r="CB597" s="40">
        <v>14892.935527528094</v>
      </c>
      <c r="CC597" s="9">
        <f ca="1"/>
        <v>3.6796153846153836</v>
      </c>
      <c r="CD597" s="9">
        <f ca="1"/>
        <v>1.8280769230769232</v>
      </c>
      <c r="CE597" s="40">
        <f ca="1"/>
        <v>10781.123782931503</v>
      </c>
    </row>
    <row r="598" spans="1:83" x14ac:dyDescent="0.25">
      <c r="A598" s="6">
        <v>62.9</v>
      </c>
      <c r="B598" s="7" t="b">
        <v>1</v>
      </c>
      <c r="U598" s="9"/>
      <c r="V598" s="9"/>
      <c r="W598" s="10"/>
      <c r="X598" s="17"/>
      <c r="Y598" s="17"/>
      <c r="Z598" s="17"/>
      <c r="AA598" s="17"/>
      <c r="AB598" s="17"/>
      <c r="AC598" s="17"/>
      <c r="AD598" s="17"/>
      <c r="AE598" s="17"/>
      <c r="AG598" s="9"/>
      <c r="AH598" s="9"/>
      <c r="AI598" s="10"/>
      <c r="AJ598" s="17"/>
      <c r="AK598" s="17"/>
      <c r="AL598" s="17"/>
      <c r="AM598" s="17"/>
      <c r="AN598" s="17"/>
      <c r="AO598" s="17"/>
      <c r="AP598" s="17"/>
      <c r="AQ598" s="17"/>
      <c r="AS598" s="9"/>
      <c r="AT598" s="9"/>
      <c r="AU598" s="10"/>
      <c r="AV598" s="17"/>
      <c r="AW598" s="17"/>
      <c r="AX598" s="17"/>
      <c r="AY598" s="17"/>
      <c r="AZ598" s="17"/>
      <c r="BA598" s="17"/>
      <c r="BB598" s="17"/>
      <c r="BC598" s="17"/>
      <c r="BE598" s="17">
        <v>0.20269808743169399</v>
      </c>
      <c r="BF598" s="9">
        <v>60</v>
      </c>
      <c r="BG598" s="9">
        <v>61.300858482116872</v>
      </c>
      <c r="BH598" s="9">
        <v>60.623750991707453</v>
      </c>
      <c r="BI598" s="9">
        <v>15.680960332090633</v>
      </c>
      <c r="BJ598" s="9">
        <f ca="1"/>
        <v>62.164115422686216</v>
      </c>
      <c r="BK598" s="9">
        <f ca="1"/>
        <v>60.843419175149577</v>
      </c>
      <c r="BL598" s="9">
        <v>56.08122280620735</v>
      </c>
      <c r="BM598" s="9">
        <f ca="1"/>
        <v>60.560156159182476</v>
      </c>
      <c r="BN598" s="9">
        <v>61.068960639813824</v>
      </c>
      <c r="BP598" s="9"/>
      <c r="BQ598" s="40"/>
      <c r="BR598" s="9"/>
      <c r="BS598" s="40"/>
      <c r="BU598" s="9"/>
      <c r="BV598" s="40"/>
      <c r="BW598" s="9"/>
      <c r="BX598" s="40"/>
      <c r="BZ598" s="9">
        <v>18.076923076923073</v>
      </c>
      <c r="CA598" s="9">
        <v>7.8615384615384603</v>
      </c>
      <c r="CB598" s="40">
        <v>14207.67243354403</v>
      </c>
      <c r="CC598" s="9">
        <f ca="1"/>
        <v>3.6796153846153836</v>
      </c>
      <c r="CD598" s="9">
        <f ca="1"/>
        <v>1.891923076923077</v>
      </c>
      <c r="CE598" s="40">
        <f ca="1"/>
        <v>10749.682151956318</v>
      </c>
    </row>
    <row r="599" spans="1:83" x14ac:dyDescent="0.25">
      <c r="A599" s="6">
        <v>62.5</v>
      </c>
      <c r="B599" s="7" t="b">
        <v>1</v>
      </c>
      <c r="U599" s="9"/>
      <c r="V599" s="9"/>
      <c r="W599" s="10"/>
      <c r="X599" s="17"/>
      <c r="Y599" s="17"/>
      <c r="Z599" s="17"/>
      <c r="AA599" s="17"/>
      <c r="AB599" s="17"/>
      <c r="AC599" s="17"/>
      <c r="AD599" s="17"/>
      <c r="AE599" s="17"/>
      <c r="AG599" s="9"/>
      <c r="AH599" s="9"/>
      <c r="AI599" s="10"/>
      <c r="AJ599" s="17"/>
      <c r="AK599" s="17"/>
      <c r="AL599" s="17"/>
      <c r="AM599" s="17"/>
      <c r="AN599" s="17"/>
      <c r="AO599" s="17"/>
      <c r="AP599" s="17"/>
      <c r="AQ599" s="17"/>
      <c r="AS599" s="9"/>
      <c r="AT599" s="9"/>
      <c r="AU599" s="10"/>
      <c r="AV599" s="17"/>
      <c r="AW599" s="17"/>
      <c r="AX599" s="17"/>
      <c r="AY599" s="17"/>
      <c r="AZ599" s="17"/>
      <c r="BA599" s="17"/>
      <c r="BB599" s="17"/>
      <c r="BC599" s="17"/>
      <c r="BE599" s="17">
        <v>0.20303961748633881</v>
      </c>
      <c r="BF599" s="9">
        <v>61</v>
      </c>
      <c r="BG599" s="9">
        <v>61.312378057449038</v>
      </c>
      <c r="BH599" s="9">
        <v>60.634535536810482</v>
      </c>
      <c r="BI599" s="9">
        <v>15.710619686312127</v>
      </c>
      <c r="BJ599" s="9">
        <f ca="1"/>
        <v>62.17705555725982</v>
      </c>
      <c r="BK599" s="9">
        <f ca="1"/>
        <v>60.854446264846757</v>
      </c>
      <c r="BL599" s="9">
        <v>56.097925059951351</v>
      </c>
      <c r="BM599" s="9">
        <f ca="1"/>
        <v>60.573697550308992</v>
      </c>
      <c r="BN599" s="9">
        <v>61.082573977719399</v>
      </c>
      <c r="BP599" s="9"/>
      <c r="BQ599" s="40"/>
      <c r="BR599" s="9"/>
      <c r="BS599" s="40"/>
      <c r="BU599" s="9"/>
      <c r="BV599" s="40"/>
      <c r="BW599" s="9"/>
      <c r="BX599" s="40"/>
      <c r="BZ599" s="9">
        <v>18.076923076923073</v>
      </c>
      <c r="CA599" s="9">
        <v>9.1384615384615362</v>
      </c>
      <c r="CB599" s="40">
        <v>13985.481656267571</v>
      </c>
      <c r="CC599" s="9">
        <f ca="1"/>
        <v>3.6796153846153836</v>
      </c>
      <c r="CD599" s="9">
        <f ca="1"/>
        <v>1.9557692307692309</v>
      </c>
      <c r="CE599" s="40">
        <f ca="1"/>
        <v>10724.152708292029</v>
      </c>
    </row>
    <row r="600" spans="1:83" x14ac:dyDescent="0.25">
      <c r="A600" s="6">
        <v>62.2</v>
      </c>
      <c r="B600" s="7" t="b">
        <v>1</v>
      </c>
      <c r="U600" s="9"/>
      <c r="V600" s="9"/>
      <c r="W600" s="10"/>
      <c r="X600" s="17"/>
      <c r="Y600" s="17"/>
      <c r="Z600" s="17"/>
      <c r="AA600" s="17"/>
      <c r="AB600" s="17"/>
      <c r="AC600" s="17"/>
      <c r="AD600" s="17"/>
      <c r="AE600" s="17"/>
      <c r="AG600" s="9"/>
      <c r="AH600" s="9"/>
      <c r="AI600" s="10"/>
      <c r="AJ600" s="17"/>
      <c r="AK600" s="17"/>
      <c r="AL600" s="17"/>
      <c r="AM600" s="17"/>
      <c r="AN600" s="17"/>
      <c r="AO600" s="17"/>
      <c r="AP600" s="17"/>
      <c r="AQ600" s="17"/>
      <c r="AS600" s="9"/>
      <c r="AT600" s="9"/>
      <c r="AU600" s="10"/>
      <c r="AV600" s="17"/>
      <c r="AW600" s="17"/>
      <c r="AX600" s="17"/>
      <c r="AY600" s="17"/>
      <c r="AZ600" s="17"/>
      <c r="BA600" s="17"/>
      <c r="BB600" s="17"/>
      <c r="BC600" s="17"/>
      <c r="BE600" s="17">
        <v>0.2033811475409836</v>
      </c>
      <c r="BF600" s="9">
        <v>61</v>
      </c>
      <c r="BG600" s="9">
        <v>61.323886068280032</v>
      </c>
      <c r="BH600" s="9">
        <v>60.645311170916891</v>
      </c>
      <c r="BI600" s="9">
        <v>15.740291753501946</v>
      </c>
      <c r="BJ600" s="9">
        <f ca="1"/>
        <v>62.189979504395133</v>
      </c>
      <c r="BK600" s="9">
        <f ca="1"/>
        <v>60.865463629138766</v>
      </c>
      <c r="BL600" s="9">
        <v>56.114613272280792</v>
      </c>
      <c r="BM600" s="9">
        <f ca="1"/>
        <v>60.587226482452337</v>
      </c>
      <c r="BN600" s="9">
        <v>61.096174609796947</v>
      </c>
      <c r="BP600" s="9"/>
      <c r="BQ600" s="40"/>
      <c r="BR600" s="9"/>
      <c r="BS600" s="40"/>
      <c r="BU600" s="9"/>
      <c r="BV600" s="40"/>
      <c r="BW600" s="9"/>
      <c r="BX600" s="40"/>
      <c r="BZ600" s="9">
        <v>18.076923076923073</v>
      </c>
      <c r="CA600" s="9">
        <v>10.415384615384614</v>
      </c>
      <c r="CB600" s="40">
        <v>14138.607973314251</v>
      </c>
      <c r="CC600" s="9">
        <f ca="1"/>
        <v>3.6796153846153836</v>
      </c>
      <c r="CD600" s="9">
        <f ca="1"/>
        <v>2.0196153846153848</v>
      </c>
      <c r="CE600" s="40">
        <f ca="1"/>
        <v>10704.225329527106</v>
      </c>
    </row>
    <row r="601" spans="1:83" x14ac:dyDescent="0.25">
      <c r="A601" s="6">
        <v>61.8</v>
      </c>
      <c r="B601" s="7" t="b">
        <v>1</v>
      </c>
      <c r="U601" s="9"/>
      <c r="V601" s="9"/>
      <c r="W601" s="10"/>
      <c r="X601" s="17"/>
      <c r="Y601" s="17"/>
      <c r="Z601" s="17"/>
      <c r="AA601" s="17"/>
      <c r="AB601" s="17"/>
      <c r="AC601" s="17"/>
      <c r="AD601" s="17"/>
      <c r="AE601" s="17"/>
      <c r="AG601" s="9"/>
      <c r="AH601" s="9"/>
      <c r="AI601" s="10"/>
      <c r="AJ601" s="17"/>
      <c r="AK601" s="17"/>
      <c r="AL601" s="17"/>
      <c r="AM601" s="17"/>
      <c r="AN601" s="17"/>
      <c r="AO601" s="17"/>
      <c r="AP601" s="17"/>
      <c r="AQ601" s="17"/>
      <c r="AS601" s="9"/>
      <c r="AT601" s="9"/>
      <c r="AU601" s="10"/>
      <c r="AV601" s="17"/>
      <c r="AW601" s="17"/>
      <c r="AX601" s="17"/>
      <c r="AY601" s="17"/>
      <c r="AZ601" s="17"/>
      <c r="BA601" s="17"/>
      <c r="BB601" s="17"/>
      <c r="BC601" s="17"/>
      <c r="BE601" s="17">
        <v>0.20372267759562843</v>
      </c>
      <c r="BF601" s="9">
        <v>61</v>
      </c>
      <c r="BG601" s="9">
        <v>61.335382554574615</v>
      </c>
      <c r="BH601" s="9">
        <v>60.656077926025596</v>
      </c>
      <c r="BI601" s="9">
        <v>15.769976544563173</v>
      </c>
      <c r="BJ601" s="9">
        <f ca="1"/>
        <v>62.202887318317707</v>
      </c>
      <c r="BK601" s="9">
        <f ca="1"/>
        <v>60.876471302305895</v>
      </c>
      <c r="BL601" s="9">
        <v>56.131287478549694</v>
      </c>
      <c r="BM601" s="9">
        <f ca="1"/>
        <v>60.600742993857374</v>
      </c>
      <c r="BN601" s="9">
        <v>61.10976257497525</v>
      </c>
      <c r="BP601" s="9"/>
      <c r="BQ601" s="40"/>
      <c r="BR601" s="9"/>
      <c r="BS601" s="40"/>
      <c r="BU601" s="9"/>
      <c r="BV601" s="40"/>
      <c r="BW601" s="9"/>
      <c r="BX601" s="40"/>
      <c r="BZ601" s="9">
        <v>18.076923076923073</v>
      </c>
      <c r="CA601" s="9">
        <v>11.692307692307692</v>
      </c>
      <c r="CB601" s="40">
        <v>14603.559715151674</v>
      </c>
      <c r="CC601" s="9">
        <f ca="1"/>
        <v>3.6796153846153836</v>
      </c>
      <c r="CD601" s="9">
        <f ca="1"/>
        <v>2.0834615384615387</v>
      </c>
      <c r="CE601" s="40">
        <f ca="1"/>
        <v>10689.615308570777</v>
      </c>
    </row>
    <row r="602" spans="1:83" x14ac:dyDescent="0.25">
      <c r="A602" s="6">
        <v>61.3</v>
      </c>
      <c r="B602" s="7" t="b">
        <v>1</v>
      </c>
      <c r="U602" s="9"/>
      <c r="V602" s="9"/>
      <c r="W602" s="10"/>
      <c r="X602" s="17"/>
      <c r="Y602" s="17"/>
      <c r="Z602" s="17"/>
      <c r="AA602" s="17"/>
      <c r="AB602" s="17"/>
      <c r="AC602" s="17"/>
      <c r="AD602" s="17"/>
      <c r="AE602" s="17"/>
      <c r="AG602" s="9"/>
      <c r="AH602" s="9"/>
      <c r="AI602" s="10"/>
      <c r="AJ602" s="17"/>
      <c r="AK602" s="17"/>
      <c r="AL602" s="17"/>
      <c r="AM602" s="17"/>
      <c r="AN602" s="17"/>
      <c r="AO602" s="17"/>
      <c r="AP602" s="17"/>
      <c r="AQ602" s="17"/>
      <c r="AS602" s="9"/>
      <c r="AT602" s="9"/>
      <c r="AU602" s="10"/>
      <c r="AV602" s="17"/>
      <c r="AW602" s="17"/>
      <c r="AX602" s="17"/>
      <c r="AY602" s="17"/>
      <c r="AZ602" s="17"/>
      <c r="BA602" s="17"/>
      <c r="BB602" s="17"/>
      <c r="BC602" s="17"/>
      <c r="BE602" s="17">
        <v>0.20406420765027322</v>
      </c>
      <c r="BF602" s="9">
        <v>61</v>
      </c>
      <c r="BG602" s="9">
        <v>61.346867556110496</v>
      </c>
      <c r="BH602" s="9">
        <v>60.666835833990717</v>
      </c>
      <c r="BI602" s="9">
        <v>15.79967407041288</v>
      </c>
      <c r="BJ602" s="9">
        <f ca="1"/>
        <v>62.215779052993234</v>
      </c>
      <c r="BK602" s="9">
        <f ca="1"/>
        <v>60.887469318471602</v>
      </c>
      <c r="BL602" s="9">
        <v>56.147947713963909</v>
      </c>
      <c r="BM602" s="9">
        <f ca="1"/>
        <v>60.614247122598449</v>
      </c>
      <c r="BN602" s="9">
        <v>61.12333791200912</v>
      </c>
      <c r="BP602" s="9"/>
      <c r="BQ602" s="40"/>
      <c r="BR602" s="9"/>
      <c r="BS602" s="40"/>
      <c r="BU602" s="9"/>
      <c r="BV602" s="40"/>
      <c r="BW602" s="9"/>
      <c r="BX602" s="40"/>
      <c r="BZ602" s="9">
        <v>18.076923076923073</v>
      </c>
      <c r="CA602" s="9">
        <v>12.969230769230769</v>
      </c>
      <c r="CB602" s="40">
        <v>15332.56661635327</v>
      </c>
      <c r="CC602" s="9">
        <f ca="1"/>
        <v>3.6796153846153836</v>
      </c>
      <c r="CD602" s="9">
        <f ca="1"/>
        <v>2.1473076923076926</v>
      </c>
      <c r="CE602" s="40">
        <f ca="1"/>
        <v>10680.06052838148</v>
      </c>
    </row>
    <row r="603" spans="1:83" x14ac:dyDescent="0.25">
      <c r="A603" s="6">
        <v>61</v>
      </c>
      <c r="B603" s="7" t="b">
        <v>1</v>
      </c>
      <c r="U603" s="9"/>
      <c r="V603" s="9"/>
      <c r="W603" s="10"/>
      <c r="X603" s="17"/>
      <c r="Y603" s="17"/>
      <c r="Z603" s="17"/>
      <c r="AA603" s="17"/>
      <c r="AB603" s="17"/>
      <c r="AC603" s="17"/>
      <c r="AD603" s="17"/>
      <c r="AE603" s="17"/>
      <c r="AG603" s="9"/>
      <c r="AH603" s="9"/>
      <c r="AI603" s="10"/>
      <c r="AJ603" s="17"/>
      <c r="AK603" s="17"/>
      <c r="AL603" s="17"/>
      <c r="AM603" s="17"/>
      <c r="AN603" s="17"/>
      <c r="AO603" s="17"/>
      <c r="AP603" s="17"/>
      <c r="AQ603" s="17"/>
      <c r="AS603" s="9"/>
      <c r="AT603" s="9"/>
      <c r="AU603" s="10"/>
      <c r="AV603" s="17"/>
      <c r="AW603" s="17"/>
      <c r="AX603" s="17"/>
      <c r="AY603" s="17"/>
      <c r="AZ603" s="17"/>
      <c r="BA603" s="17"/>
      <c r="BB603" s="17"/>
      <c r="BC603" s="17"/>
      <c r="BE603" s="17">
        <v>0.20440573770491804</v>
      </c>
      <c r="BF603" s="9">
        <v>61</v>
      </c>
      <c r="BG603" s="9">
        <v>61.358341112479508</v>
      </c>
      <c r="BH603" s="9">
        <v>60.677584926522378</v>
      </c>
      <c r="BI603" s="9">
        <v>15.829384341982228</v>
      </c>
      <c r="BJ603" s="9">
        <f ca="1"/>
        <v>62.228654762129302</v>
      </c>
      <c r="BK603" s="9">
        <f ca="1"/>
        <v>60.89845771160352</v>
      </c>
      <c r="BL603" s="9">
        <v>56.164594013582104</v>
      </c>
      <c r="BM603" s="9">
        <f ca="1"/>
        <v>60.627738906580397</v>
      </c>
      <c r="BN603" s="9">
        <v>61.136900659480503</v>
      </c>
      <c r="BP603" s="9"/>
      <c r="BQ603" s="40"/>
      <c r="BR603" s="9"/>
      <c r="BS603" s="40"/>
      <c r="BU603" s="9"/>
      <c r="BV603" s="40"/>
      <c r="BW603" s="9"/>
      <c r="BX603" s="40"/>
      <c r="BZ603" s="9">
        <v>18.076923076923073</v>
      </c>
      <c r="CA603" s="9">
        <v>14.246153846153844</v>
      </c>
      <c r="CB603" s="40">
        <v>16288.590858417771</v>
      </c>
      <c r="CC603" s="9">
        <f ca="1"/>
        <v>3.6796153846153836</v>
      </c>
      <c r="CD603" s="9">
        <f ca="1"/>
        <v>2.211153846153846</v>
      </c>
      <c r="CE603" s="40">
        <f ca="1"/>
        <v>10675.319029501168</v>
      </c>
    </row>
    <row r="604" spans="1:83" x14ac:dyDescent="0.25">
      <c r="A604" s="6">
        <v>66</v>
      </c>
      <c r="B604" s="7" t="b">
        <v>1</v>
      </c>
      <c r="U604" s="9"/>
      <c r="V604" s="9"/>
      <c r="W604" s="10"/>
      <c r="X604" s="17"/>
      <c r="Y604" s="17"/>
      <c r="Z604" s="17"/>
      <c r="AA604" s="17"/>
      <c r="AB604" s="17"/>
      <c r="AC604" s="17"/>
      <c r="AD604" s="17"/>
      <c r="AE604" s="17"/>
      <c r="AG604" s="9"/>
      <c r="AH604" s="9"/>
      <c r="AI604" s="10"/>
      <c r="AJ604" s="17"/>
      <c r="AK604" s="17"/>
      <c r="AL604" s="17"/>
      <c r="AM604" s="17"/>
      <c r="AN604" s="17"/>
      <c r="AO604" s="17"/>
      <c r="AP604" s="17"/>
      <c r="AQ604" s="17"/>
      <c r="AS604" s="9"/>
      <c r="AT604" s="9"/>
      <c r="AU604" s="10"/>
      <c r="AV604" s="17"/>
      <c r="AW604" s="17"/>
      <c r="AX604" s="17"/>
      <c r="AY604" s="17"/>
      <c r="AZ604" s="17"/>
      <c r="BA604" s="17"/>
      <c r="BB604" s="17"/>
      <c r="BC604" s="17"/>
      <c r="BE604" s="17">
        <v>0.20474726775956284</v>
      </c>
      <c r="BF604" s="9">
        <v>61</v>
      </c>
      <c r="BG604" s="9">
        <v>61.369803263088833</v>
      </c>
      <c r="BH604" s="9">
        <v>60.688325235187754</v>
      </c>
      <c r="BI604" s="9">
        <v>15.859107370216455</v>
      </c>
      <c r="BJ604" s="9">
        <f ca="1"/>
        <v>62.241514499177036</v>
      </c>
      <c r="BK604" s="9">
        <f ca="1"/>
        <v>60.909436515514436</v>
      </c>
      <c r="BL604" s="9">
        <v>56.181226412316505</v>
      </c>
      <c r="BM604" s="9">
        <f ca="1"/>
        <v>60.641218383539631</v>
      </c>
      <c r="BN604" s="9">
        <v>61.150450855799534</v>
      </c>
      <c r="BP604" s="9"/>
      <c r="BQ604" s="40"/>
      <c r="BR604" s="9"/>
      <c r="BS604" s="40"/>
      <c r="BU604" s="9"/>
      <c r="BV604" s="40"/>
      <c r="BW604" s="9"/>
      <c r="BX604" s="40"/>
      <c r="BZ604" s="9">
        <v>18.076923076923073</v>
      </c>
      <c r="CA604" s="9">
        <v>15.523076923076919</v>
      </c>
      <c r="CB604" s="40">
        <v>17442.222654726422</v>
      </c>
      <c r="CC604" s="9">
        <f ca="1"/>
        <v>3.6796153846153836</v>
      </c>
      <c r="CD604" s="9">
        <f ca="1"/>
        <v>2.2750000000000004</v>
      </c>
      <c r="CE604" s="40">
        <f ca="1"/>
        <v>10675.166905509514</v>
      </c>
    </row>
    <row r="605" spans="1:83" x14ac:dyDescent="0.25">
      <c r="A605" s="6">
        <v>63</v>
      </c>
      <c r="B605" s="7" t="b">
        <v>1</v>
      </c>
      <c r="U605" s="9"/>
      <c r="V605" s="9"/>
      <c r="W605" s="10"/>
      <c r="X605" s="17"/>
      <c r="Y605" s="17"/>
      <c r="Z605" s="17"/>
      <c r="AA605" s="17"/>
      <c r="AB605" s="17"/>
      <c r="AC605" s="17"/>
      <c r="AD605" s="17"/>
      <c r="AE605" s="17"/>
      <c r="AG605" s="9"/>
      <c r="AH605" s="9"/>
      <c r="AI605" s="10"/>
      <c r="AJ605" s="17"/>
      <c r="AK605" s="17"/>
      <c r="AL605" s="17"/>
      <c r="AM605" s="17"/>
      <c r="AN605" s="17"/>
      <c r="AO605" s="17"/>
      <c r="AP605" s="17"/>
      <c r="AQ605" s="17"/>
      <c r="AS605" s="9"/>
      <c r="AT605" s="9"/>
      <c r="AU605" s="10"/>
      <c r="AV605" s="17"/>
      <c r="AW605" s="17"/>
      <c r="AX605" s="17"/>
      <c r="AY605" s="17"/>
      <c r="AZ605" s="17"/>
      <c r="BA605" s="17"/>
      <c r="BB605" s="17"/>
      <c r="BC605" s="17"/>
      <c r="BE605" s="17">
        <v>0.20508879781420766</v>
      </c>
      <c r="BF605" s="9">
        <v>61</v>
      </c>
      <c r="BG605" s="9">
        <v>61.381254047162194</v>
      </c>
      <c r="BH605" s="9">
        <v>60.699056791411834</v>
      </c>
      <c r="BI605" s="9">
        <v>15.888843166074878</v>
      </c>
      <c r="BJ605" s="9">
        <f ca="1"/>
        <v>62.254358317332773</v>
      </c>
      <c r="BK605" s="9">
        <f ca="1"/>
        <v>60.920405763863343</v>
      </c>
      <c r="BL605" s="9">
        <v>56.197844944933856</v>
      </c>
      <c r="BM605" s="9">
        <f ca="1"/>
        <v>60.654685591045187</v>
      </c>
      <c r="BN605" s="9">
        <v>61.163988539205647</v>
      </c>
      <c r="BP605" s="9"/>
      <c r="BQ605" s="40"/>
      <c r="BR605" s="9"/>
      <c r="BS605" s="40"/>
      <c r="BU605" s="9"/>
      <c r="BV605" s="40"/>
      <c r="BW605" s="9"/>
      <c r="BX605" s="40"/>
      <c r="BZ605" s="9">
        <v>18.076923076923073</v>
      </c>
      <c r="CA605" s="9">
        <v>16.799999999999997</v>
      </c>
      <c r="CB605" s="40">
        <v>18769.650804411413</v>
      </c>
      <c r="CC605" s="9">
        <f ca="1"/>
        <v>3.6796153846153836</v>
      </c>
      <c r="CD605" s="9">
        <f ca="1"/>
        <v>2.3388461538461538</v>
      </c>
      <c r="CE605" s="40">
        <f ca="1"/>
        <v>10679.396473815385</v>
      </c>
    </row>
    <row r="606" spans="1:83" x14ac:dyDescent="0.25">
      <c r="A606" s="6">
        <v>60</v>
      </c>
      <c r="B606" s="7" t="b">
        <v>1</v>
      </c>
      <c r="U606" s="9"/>
      <c r="V606" s="9"/>
      <c r="W606" s="10"/>
      <c r="X606" s="17"/>
      <c r="Y606" s="17"/>
      <c r="Z606" s="17"/>
      <c r="AA606" s="17"/>
      <c r="AB606" s="17"/>
      <c r="AC606" s="17"/>
      <c r="AD606" s="17"/>
      <c r="AE606" s="17"/>
      <c r="AG606" s="9"/>
      <c r="AH606" s="9"/>
      <c r="AI606" s="10"/>
      <c r="AJ606" s="17"/>
      <c r="AK606" s="17"/>
      <c r="AL606" s="17"/>
      <c r="AM606" s="17"/>
      <c r="AN606" s="17"/>
      <c r="AO606" s="17"/>
      <c r="AP606" s="17"/>
      <c r="AQ606" s="17"/>
      <c r="AS606" s="9"/>
      <c r="AT606" s="9"/>
      <c r="AU606" s="10"/>
      <c r="AV606" s="17"/>
      <c r="AW606" s="17"/>
      <c r="AX606" s="17"/>
      <c r="AY606" s="17"/>
      <c r="AZ606" s="17"/>
      <c r="BA606" s="17"/>
      <c r="BB606" s="17"/>
      <c r="BC606" s="17"/>
      <c r="BE606" s="17">
        <v>0.20543032786885246</v>
      </c>
      <c r="BF606" s="9">
        <v>61.1</v>
      </c>
      <c r="BG606" s="9">
        <v>61.392693503741036</v>
      </c>
      <c r="BH606" s="9">
        <v>60.709779626478465</v>
      </c>
      <c r="BI606" s="9">
        <v>15.918591740530976</v>
      </c>
      <c r="BJ606" s="9">
        <f ca="1"/>
        <v>62.267186269539742</v>
      </c>
      <c r="BK606" s="9">
        <f ca="1"/>
        <v>60.931365490156331</v>
      </c>
      <c r="BL606" s="9">
        <v>56.214449646056195</v>
      </c>
      <c r="BM606" s="9">
        <f ca="1"/>
        <v>60.668140566499744</v>
      </c>
      <c r="BN606" s="9">
        <v>61.177513747768565</v>
      </c>
      <c r="BP606" s="9"/>
      <c r="BQ606" s="40"/>
      <c r="BR606" s="9"/>
      <c r="BS606" s="40"/>
      <c r="BU606" s="9"/>
      <c r="BV606" s="40"/>
      <c r="BW606" s="9"/>
      <c r="BX606" s="40"/>
      <c r="BZ606" s="9">
        <v>18.076923076923073</v>
      </c>
      <c r="CA606" s="9">
        <v>18.076923076923073</v>
      </c>
      <c r="CB606" s="40">
        <v>20251.282447085363</v>
      </c>
      <c r="CC606" s="9">
        <f ca="1"/>
        <v>3.6796153846153836</v>
      </c>
      <c r="CD606" s="9">
        <f ca="1"/>
        <v>2.4026923076923077</v>
      </c>
      <c r="CE606" s="40">
        <f ca="1"/>
        <v>10687.814678892531</v>
      </c>
    </row>
    <row r="607" spans="1:83" x14ac:dyDescent="0.25">
      <c r="A607" s="6">
        <v>59.8</v>
      </c>
      <c r="B607" s="7" t="b">
        <v>1</v>
      </c>
      <c r="U607" s="9"/>
      <c r="V607" s="9"/>
      <c r="W607" s="10"/>
      <c r="X607" s="17"/>
      <c r="Y607" s="17"/>
      <c r="Z607" s="17"/>
      <c r="AA607" s="17"/>
      <c r="AB607" s="17"/>
      <c r="AC607" s="17"/>
      <c r="AD607" s="17"/>
      <c r="AE607" s="17"/>
      <c r="AG607" s="9"/>
      <c r="AH607" s="9"/>
      <c r="AI607" s="10"/>
      <c r="AJ607" s="17"/>
      <c r="AK607" s="17"/>
      <c r="AL607" s="17"/>
      <c r="AM607" s="17"/>
      <c r="AN607" s="17"/>
      <c r="AO607" s="17"/>
      <c r="AP607" s="17"/>
      <c r="AQ607" s="17"/>
      <c r="AS607" s="9"/>
      <c r="AT607" s="9"/>
      <c r="AU607" s="10"/>
      <c r="AV607" s="17"/>
      <c r="AW607" s="17"/>
      <c r="AX607" s="17"/>
      <c r="AY607" s="17"/>
      <c r="AZ607" s="17"/>
      <c r="BA607" s="17"/>
      <c r="BB607" s="17"/>
      <c r="BC607" s="17"/>
      <c r="BE607" s="17">
        <v>0.20577185792349728</v>
      </c>
      <c r="BF607" s="9">
        <v>61.1</v>
      </c>
      <c r="BG607" s="9">
        <v>61.404121671685743</v>
      </c>
      <c r="BH607" s="9">
        <v>60.720493771531174</v>
      </c>
      <c r="BI607" s="9">
        <v>15.948353104572352</v>
      </c>
      <c r="BJ607" s="9">
        <f ca="1"/>
        <v>62.279998408489675</v>
      </c>
      <c r="BK607" s="9">
        <f ca="1"/>
        <v>60.942315727747705</v>
      </c>
      <c r="BL607" s="9">
        <v>56.23104055016173</v>
      </c>
      <c r="BM607" s="9">
        <f ca="1"/>
        <v>60.681583347140659</v>
      </c>
      <c r="BN607" s="9">
        <v>61.191026519389425</v>
      </c>
      <c r="BP607" s="9"/>
      <c r="BQ607" s="40"/>
      <c r="BR607" s="9"/>
      <c r="BS607" s="40"/>
      <c r="BU607" s="9"/>
      <c r="BV607" s="40"/>
      <c r="BW607" s="9"/>
      <c r="BX607" s="40"/>
      <c r="BZ607" s="9">
        <v>18.076923076923073</v>
      </c>
      <c r="CA607" s="9">
        <v>19.353846153846153</v>
      </c>
      <c r="CB607" s="40">
        <v>21870.773369638806</v>
      </c>
      <c r="CC607" s="9">
        <f ca="1"/>
        <v>3.6796153846153836</v>
      </c>
      <c r="CD607" s="9">
        <f ca="1"/>
        <v>2.4665384615384616</v>
      </c>
      <c r="CE607" s="40">
        <f ca="1"/>
        <v>10700.241692753289</v>
      </c>
    </row>
    <row r="608" spans="1:83" x14ac:dyDescent="0.25">
      <c r="A608" s="6">
        <v>59.6</v>
      </c>
      <c r="B608" s="7" t="b">
        <v>1</v>
      </c>
      <c r="U608" s="9"/>
      <c r="V608" s="9"/>
      <c r="W608" s="10"/>
      <c r="X608" s="17"/>
      <c r="Y608" s="17"/>
      <c r="Z608" s="17"/>
      <c r="AA608" s="17"/>
      <c r="AB608" s="17"/>
      <c r="AC608" s="17"/>
      <c r="AD608" s="17"/>
      <c r="AE608" s="17"/>
      <c r="AG608" s="9"/>
      <c r="AH608" s="9"/>
      <c r="AI608" s="10"/>
      <c r="AJ608" s="17"/>
      <c r="AK608" s="17"/>
      <c r="AL608" s="17"/>
      <c r="AM608" s="17"/>
      <c r="AN608" s="17"/>
      <c r="AO608" s="17"/>
      <c r="AP608" s="17"/>
      <c r="AQ608" s="17"/>
      <c r="AS608" s="9"/>
      <c r="AT608" s="9"/>
      <c r="AU608" s="10"/>
      <c r="AV608" s="17"/>
      <c r="AW608" s="17"/>
      <c r="AX608" s="17"/>
      <c r="AY608" s="17"/>
      <c r="AZ608" s="17"/>
      <c r="BA608" s="17"/>
      <c r="BB608" s="17"/>
      <c r="BC608" s="17"/>
      <c r="BE608" s="17">
        <v>0.20611338797814208</v>
      </c>
      <c r="BF608" s="9">
        <v>61.1</v>
      </c>
      <c r="BG608" s="9">
        <v>61.415538589676743</v>
      </c>
      <c r="BH608" s="9">
        <v>60.731199257574211</v>
      </c>
      <c r="BI608" s="9">
        <v>15.978127269200805</v>
      </c>
      <c r="BJ608" s="9">
        <f ca="1"/>
        <v>62.292794786624462</v>
      </c>
      <c r="BK608" s="9">
        <f ca="1"/>
        <v>60.953256509840855</v>
      </c>
      <c r="BL608" s="9">
        <v>56.24761769158566</v>
      </c>
      <c r="BM608" s="9">
        <f ca="1"/>
        <v>60.695013970041003</v>
      </c>
      <c r="BN608" s="9">
        <v>61.204526891801756</v>
      </c>
      <c r="BP608" s="9"/>
      <c r="BQ608" s="40"/>
      <c r="BR608" s="9"/>
      <c r="BS608" s="40"/>
      <c r="BU608" s="9"/>
      <c r="BV608" s="40"/>
      <c r="BW608" s="9"/>
      <c r="BX608" s="40"/>
      <c r="BZ608" s="9">
        <v>18.076923076923073</v>
      </c>
      <c r="CA608" s="9">
        <v>20.630769230769229</v>
      </c>
      <c r="CB608" s="40">
        <v>23614.32800003748</v>
      </c>
      <c r="CC608" s="9">
        <f ca="1"/>
        <v>3.6796153846153836</v>
      </c>
      <c r="CD608" s="9">
        <f ca="1"/>
        <v>2.5303846153846159</v>
      </c>
      <c r="CE608" s="40">
        <f ca="1"/>
        <v>10716.509683594273</v>
      </c>
    </row>
    <row r="609" spans="1:83" x14ac:dyDescent="0.25">
      <c r="A609" s="6">
        <v>59.5</v>
      </c>
      <c r="B609" s="7" t="b">
        <v>1</v>
      </c>
      <c r="U609" s="9"/>
      <c r="V609" s="9"/>
      <c r="W609" s="10"/>
      <c r="X609" s="17"/>
      <c r="Y609" s="17"/>
      <c r="Z609" s="17"/>
      <c r="AA609" s="17"/>
      <c r="AB609" s="17"/>
      <c r="AC609" s="17"/>
      <c r="AD609" s="17"/>
      <c r="AE609" s="17"/>
      <c r="AG609" s="9"/>
      <c r="AH609" s="9"/>
      <c r="AI609" s="10"/>
      <c r="AJ609" s="17"/>
      <c r="AK609" s="17"/>
      <c r="AL609" s="17"/>
      <c r="AM609" s="17"/>
      <c r="AN609" s="17"/>
      <c r="AO609" s="17"/>
      <c r="AP609" s="17"/>
      <c r="AQ609" s="17"/>
      <c r="AS609" s="9"/>
      <c r="AT609" s="9"/>
      <c r="AU609" s="10"/>
      <c r="AV609" s="17"/>
      <c r="AW609" s="17"/>
      <c r="AX609" s="17"/>
      <c r="AY609" s="17"/>
      <c r="AZ609" s="17"/>
      <c r="BA609" s="17"/>
      <c r="BB609" s="17"/>
      <c r="BC609" s="17"/>
      <c r="BE609" s="17">
        <v>0.20645491803278687</v>
      </c>
      <c r="BF609" s="9">
        <v>61.1</v>
      </c>
      <c r="BG609" s="9">
        <v>61.426944296215737</v>
      </c>
      <c r="BH609" s="9">
        <v>60.741896115473153</v>
      </c>
      <c r="BI609" s="9">
        <v>16.007914245432335</v>
      </c>
      <c r="BJ609" s="9">
        <f ca="1"/>
        <v>62.305575456137724</v>
      </c>
      <c r="BK609" s="9">
        <f ca="1"/>
        <v>60.964187869489265</v>
      </c>
      <c r="BL609" s="9">
        <v>56.264181104521015</v>
      </c>
      <c r="BM609" s="9">
        <f ca="1"/>
        <v>60.708432472110559</v>
      </c>
      <c r="BN609" s="9">
        <v>61.218014902572563</v>
      </c>
      <c r="BP609" s="9"/>
      <c r="BQ609" s="40"/>
      <c r="BR609" s="9"/>
      <c r="BS609" s="40"/>
      <c r="BU609" s="9"/>
      <c r="BV609" s="40"/>
      <c r="BW609" s="9"/>
      <c r="BX609" s="40"/>
      <c r="BZ609" s="9">
        <v>18.076923076923073</v>
      </c>
      <c r="CA609" s="9">
        <v>21.907692307692304</v>
      </c>
      <c r="CB609" s="40">
        <v>25470.182299083746</v>
      </c>
      <c r="CC609" s="9">
        <f ca="1"/>
        <v>3.6796153846153836</v>
      </c>
      <c r="CD609" s="9">
        <f ca="1"/>
        <v>2.5942307692307693</v>
      </c>
      <c r="CE609" s="40">
        <f ca="1"/>
        <v>10736.461728485248</v>
      </c>
    </row>
    <row r="610" spans="1:83" x14ac:dyDescent="0.25">
      <c r="A610" s="6">
        <v>59.5</v>
      </c>
      <c r="B610" s="7" t="b">
        <v>1</v>
      </c>
      <c r="U610" s="9"/>
      <c r="V610" s="9"/>
      <c r="W610" s="10"/>
      <c r="X610" s="17"/>
      <c r="Y610" s="17"/>
      <c r="Z610" s="17"/>
      <c r="AA610" s="17"/>
      <c r="AB610" s="17"/>
      <c r="AC610" s="17"/>
      <c r="AD610" s="17"/>
      <c r="AE610" s="17"/>
      <c r="AG610" s="9"/>
      <c r="AH610" s="9"/>
      <c r="AI610" s="10"/>
      <c r="AJ610" s="17"/>
      <c r="AK610" s="17"/>
      <c r="AL610" s="17"/>
      <c r="AM610" s="17"/>
      <c r="AN610" s="17"/>
      <c r="AO610" s="17"/>
      <c r="AP610" s="17"/>
      <c r="AQ610" s="17"/>
      <c r="AS610" s="9"/>
      <c r="AT610" s="9"/>
      <c r="AU610" s="10"/>
      <c r="AV610" s="17"/>
      <c r="AW610" s="17"/>
      <c r="AX610" s="17"/>
      <c r="AY610" s="17"/>
      <c r="AZ610" s="17"/>
      <c r="BA610" s="17"/>
      <c r="BB610" s="17"/>
      <c r="BC610" s="17"/>
      <c r="BE610" s="17">
        <v>0.20679644808743169</v>
      </c>
      <c r="BF610" s="9">
        <v>61.1</v>
      </c>
      <c r="BG610" s="9">
        <v>61.438338829626844</v>
      </c>
      <c r="BH610" s="9">
        <v>60.752584375956147</v>
      </c>
      <c r="BI610" s="9">
        <v>16.037714044297172</v>
      </c>
      <c r="BJ610" s="9">
        <f ca="1"/>
        <v>62.318340468976494</v>
      </c>
      <c r="BK610" s="9">
        <f ca="1"/>
        <v>60.975109839597472</v>
      </c>
      <c r="BL610" s="9">
        <v>56.280730823019482</v>
      </c>
      <c r="BM610" s="9">
        <f ca="1"/>
        <v>60.721838890096805</v>
      </c>
      <c r="BN610" s="9">
        <v>61.231490589103316</v>
      </c>
      <c r="BP610" s="9"/>
      <c r="BQ610" s="40"/>
      <c r="BR610" s="9"/>
      <c r="BS610" s="40"/>
      <c r="BU610" s="9"/>
      <c r="BV610" s="40"/>
      <c r="BW610" s="9"/>
      <c r="BX610" s="40"/>
      <c r="BZ610" s="9">
        <v>18.076923076923073</v>
      </c>
      <c r="CA610" s="9">
        <v>23.184615384615384</v>
      </c>
      <c r="CB610" s="40">
        <v>27428.214109840075</v>
      </c>
      <c r="CC610" s="9">
        <f ca="1"/>
        <v>3.6796153846153836</v>
      </c>
      <c r="CD610" s="9">
        <f ca="1"/>
        <v>2.6580769230769237</v>
      </c>
      <c r="CE610" s="40">
        <f ca="1"/>
        <v>10759.950849965517</v>
      </c>
    </row>
    <row r="611" spans="1:83" x14ac:dyDescent="0.25">
      <c r="A611" s="6">
        <v>59.5</v>
      </c>
      <c r="B611" s="7" t="b">
        <v>1</v>
      </c>
      <c r="U611" s="9"/>
      <c r="V611" s="9"/>
      <c r="W611" s="10"/>
      <c r="X611" s="17"/>
      <c r="Y611" s="17"/>
      <c r="Z611" s="17"/>
      <c r="AA611" s="17"/>
      <c r="AB611" s="17"/>
      <c r="AC611" s="17"/>
      <c r="AD611" s="17"/>
      <c r="AE611" s="17"/>
      <c r="AG611" s="9"/>
      <c r="AH611" s="9"/>
      <c r="AI611" s="10"/>
      <c r="AJ611" s="17"/>
      <c r="AK611" s="17"/>
      <c r="AL611" s="17"/>
      <c r="AM611" s="17"/>
      <c r="AN611" s="17"/>
      <c r="AO611" s="17"/>
      <c r="AP611" s="17"/>
      <c r="AQ611" s="17"/>
      <c r="AS611" s="9"/>
      <c r="AT611" s="9"/>
      <c r="AU611" s="10"/>
      <c r="AV611" s="17"/>
      <c r="AW611" s="17"/>
      <c r="AX611" s="17"/>
      <c r="AY611" s="17"/>
      <c r="AZ611" s="17"/>
      <c r="BA611" s="17"/>
      <c r="BB611" s="17"/>
      <c r="BC611" s="17"/>
      <c r="BE611" s="17">
        <v>0.20713797814207649</v>
      </c>
      <c r="BF611" s="9">
        <v>61.1</v>
      </c>
      <c r="BG611" s="9">
        <v>61.449722228057652</v>
      </c>
      <c r="BH611" s="9">
        <v>60.763264069614529</v>
      </c>
      <c r="BI611" s="9">
        <v>16.067526676839773</v>
      </c>
      <c r="BJ611" s="9">
        <f ca="1"/>
        <v>62.331089876842725</v>
      </c>
      <c r="BK611" s="9">
        <f ca="1"/>
        <v>60.986022452922015</v>
      </c>
      <c r="BL611" s="9">
        <v>56.297266880992176</v>
      </c>
      <c r="BM611" s="9">
        <f ca="1"/>
        <v>60.735233260585971</v>
      </c>
      <c r="BN611" s="9">
        <v>61.244953988630996</v>
      </c>
      <c r="BP611" s="9"/>
      <c r="BQ611" s="40"/>
      <c r="BR611" s="9"/>
      <c r="BS611" s="40"/>
      <c r="BU611" s="9"/>
      <c r="BV611" s="40"/>
      <c r="BW611" s="9"/>
      <c r="BX611" s="40"/>
      <c r="BZ611" s="9">
        <v>18.076923076923073</v>
      </c>
      <c r="CA611" s="9">
        <v>24.46153846153846</v>
      </c>
      <c r="CB611" s="40">
        <v>29479.64443785241</v>
      </c>
      <c r="CC611" s="9">
        <f ca="1"/>
        <v>3.6796153846153836</v>
      </c>
      <c r="CD611" s="9">
        <f ca="1"/>
        <v>2.7219230769230771</v>
      </c>
      <c r="CE611" s="40">
        <f ca="1"/>
        <v>10786.839159662512</v>
      </c>
    </row>
    <row r="612" spans="1:83" x14ac:dyDescent="0.25">
      <c r="A612" s="6">
        <v>64.7</v>
      </c>
      <c r="B612" s="7" t="b">
        <v>1</v>
      </c>
      <c r="U612" s="9"/>
      <c r="V612" s="9"/>
      <c r="W612" s="10"/>
      <c r="X612" s="17"/>
      <c r="Y612" s="17"/>
      <c r="Z612" s="17"/>
      <c r="AA612" s="17"/>
      <c r="AB612" s="17"/>
      <c r="AC612" s="17"/>
      <c r="AD612" s="17"/>
      <c r="AE612" s="17"/>
      <c r="AG612" s="9"/>
      <c r="AH612" s="9"/>
      <c r="AI612" s="10"/>
      <c r="AJ612" s="17"/>
      <c r="AK612" s="17"/>
      <c r="AL612" s="17"/>
      <c r="AM612" s="17"/>
      <c r="AN612" s="17"/>
      <c r="AO612" s="17"/>
      <c r="AP612" s="17"/>
      <c r="AQ612" s="17"/>
      <c r="AS612" s="9"/>
      <c r="AT612" s="9"/>
      <c r="AU612" s="10"/>
      <c r="AV612" s="17"/>
      <c r="AW612" s="17"/>
      <c r="AX612" s="17"/>
      <c r="AY612" s="17"/>
      <c r="AZ612" s="17"/>
      <c r="BA612" s="17"/>
      <c r="BB612" s="17"/>
      <c r="BC612" s="17"/>
      <c r="BE612" s="17">
        <v>0.20747950819672131</v>
      </c>
      <c r="BF612" s="9">
        <v>61.1</v>
      </c>
      <c r="BG612" s="9">
        <v>61.461094529480491</v>
      </c>
      <c r="BH612" s="9">
        <v>60.773935226903852</v>
      </c>
      <c r="BI612" s="9">
        <v>16.097352154118898</v>
      </c>
      <c r="BJ612" s="9">
        <f ca="1"/>
        <v>62.343823731194931</v>
      </c>
      <c r="BK612" s="9">
        <f ca="1"/>
        <v>60.996925742072371</v>
      </c>
      <c r="BL612" s="9">
        <v>56.313789312210531</v>
      </c>
      <c r="BM612" s="9">
        <f ca="1"/>
        <v>60.748615620003967</v>
      </c>
      <c r="BN612" s="9">
        <v>61.25840513822908</v>
      </c>
      <c r="BP612" s="9"/>
      <c r="BQ612" s="40"/>
      <c r="BR612" s="9"/>
      <c r="BS612" s="40"/>
      <c r="BU612" s="9"/>
      <c r="BV612" s="40"/>
      <c r="BW612" s="9"/>
      <c r="BX612" s="40"/>
      <c r="BZ612" s="9">
        <v>18.076923076923073</v>
      </c>
      <c r="CA612" s="9">
        <v>25.738461538461539</v>
      </c>
      <c r="CB612" s="40">
        <v>31616.804943870495</v>
      </c>
      <c r="CC612" s="9">
        <f ca="1"/>
        <v>3.6796153846153836</v>
      </c>
      <c r="CD612" s="9">
        <f ca="1"/>
        <v>2.785769230769231</v>
      </c>
      <c r="CE612" s="40">
        <f ca="1"/>
        <v>10816.997094705657</v>
      </c>
    </row>
    <row r="613" spans="1:83" x14ac:dyDescent="0.25">
      <c r="A613" s="6">
        <v>64.2</v>
      </c>
      <c r="B613" s="7" t="b">
        <v>1</v>
      </c>
      <c r="U613" s="9"/>
      <c r="V613" s="9"/>
      <c r="W613" s="10"/>
      <c r="X613" s="17"/>
      <c r="Y613" s="17"/>
      <c r="Z613" s="17"/>
      <c r="AA613" s="17"/>
      <c r="AB613" s="17"/>
      <c r="AC613" s="17"/>
      <c r="AD613" s="17"/>
      <c r="AE613" s="17"/>
      <c r="AG613" s="9"/>
      <c r="AH613" s="9"/>
      <c r="AI613" s="10"/>
      <c r="AJ613" s="17"/>
      <c r="AK613" s="17"/>
      <c r="AL613" s="17"/>
      <c r="AM613" s="17"/>
      <c r="AN613" s="17"/>
      <c r="AO613" s="17"/>
      <c r="AP613" s="17"/>
      <c r="AQ613" s="17"/>
      <c r="AS613" s="9"/>
      <c r="AT613" s="9"/>
      <c r="AU613" s="10"/>
      <c r="AV613" s="17"/>
      <c r="AW613" s="17"/>
      <c r="AX613" s="17"/>
      <c r="AY613" s="17"/>
      <c r="AZ613" s="17"/>
      <c r="BA613" s="17"/>
      <c r="BB613" s="17"/>
      <c r="BC613" s="17"/>
      <c r="BE613" s="17">
        <v>0.20782103825136611</v>
      </c>
      <c r="BF613" s="9">
        <v>61.2</v>
      </c>
      <c r="BG613" s="9">
        <v>61.472455771693475</v>
      </c>
      <c r="BH613" s="9">
        <v>60.784597878144616</v>
      </c>
      <c r="BI613" s="9">
        <v>16.127190487207589</v>
      </c>
      <c r="BJ613" s="9">
        <f ca="1"/>
        <v>62.356542083249678</v>
      </c>
      <c r="BK613" s="9">
        <f ca="1"/>
        <v>61.007819739511895</v>
      </c>
      <c r="BL613" s="9">
        <v>56.33029815030703</v>
      </c>
      <c r="BM613" s="9">
        <f ca="1"/>
        <v>60.761986004617413</v>
      </c>
      <c r="BN613" s="9">
        <v>61.271844074808534</v>
      </c>
      <c r="BP613" s="9"/>
      <c r="BQ613" s="40"/>
      <c r="BR613" s="9"/>
      <c r="BS613" s="40"/>
      <c r="BU613" s="9"/>
      <c r="BV613" s="40"/>
      <c r="BW613" s="9"/>
      <c r="BX613" s="40"/>
      <c r="BZ613" s="9">
        <v>18.076923076923073</v>
      </c>
      <c r="CA613" s="9">
        <v>27.015384615384612</v>
      </c>
      <c r="CB613" s="40">
        <v>33832.954525941706</v>
      </c>
      <c r="CC613" s="9">
        <f ca="1"/>
        <v>3.6796153846153836</v>
      </c>
      <c r="CD613" s="9">
        <f ca="1"/>
        <v>2.8496153846153849</v>
      </c>
      <c r="CE613" s="40">
        <f ca="1"/>
        <v>10850.302734895424</v>
      </c>
    </row>
    <row r="614" spans="1:83" x14ac:dyDescent="0.25">
      <c r="A614" s="6">
        <v>63.9</v>
      </c>
      <c r="B614" s="7" t="b">
        <v>1</v>
      </c>
      <c r="U614" s="9"/>
      <c r="V614" s="9"/>
      <c r="W614" s="10"/>
      <c r="X614" s="17"/>
      <c r="Y614" s="17"/>
      <c r="Z614" s="17"/>
      <c r="AA614" s="17"/>
      <c r="AB614" s="17"/>
      <c r="AC614" s="17"/>
      <c r="AD614" s="17"/>
      <c r="AE614" s="17"/>
      <c r="AG614" s="9"/>
      <c r="AH614" s="9"/>
      <c r="AI614" s="10"/>
      <c r="AJ614" s="17"/>
      <c r="AK614" s="17"/>
      <c r="AL614" s="17"/>
      <c r="AM614" s="17"/>
      <c r="AN614" s="17"/>
      <c r="AO614" s="17"/>
      <c r="AP614" s="17"/>
      <c r="AQ614" s="17"/>
      <c r="AS614" s="9"/>
      <c r="AT614" s="9"/>
      <c r="AU614" s="10"/>
      <c r="AV614" s="17"/>
      <c r="AW614" s="17"/>
      <c r="AX614" s="17"/>
      <c r="AY614" s="17"/>
      <c r="AZ614" s="17"/>
      <c r="BA614" s="17"/>
      <c r="BB614" s="17"/>
      <c r="BC614" s="17"/>
      <c r="BE614" s="17">
        <v>0.20816256830601093</v>
      </c>
      <c r="BF614" s="9">
        <v>61.2</v>
      </c>
      <c r="BG614" s="9">
        <v>61.483805992321599</v>
      </c>
      <c r="BH614" s="9">
        <v>60.795252053523242</v>
      </c>
      <c r="BI614" s="9">
        <v>16.157041687193225</v>
      </c>
      <c r="BJ614" s="9">
        <f ca="1"/>
        <v>62.369244983983222</v>
      </c>
      <c r="BK614" s="9">
        <f ca="1"/>
        <v>61.018704477558785</v>
      </c>
      <c r="BL614" s="9">
        <v>56.346793428776053</v>
      </c>
      <c r="BM614" s="9">
        <f ca="1"/>
        <v>60.775344450534561</v>
      </c>
      <c r="BN614" s="9">
        <v>61.28527083511888</v>
      </c>
      <c r="BP614" s="9"/>
      <c r="BQ614" s="40"/>
      <c r="BR614" s="9"/>
      <c r="BS614" s="40"/>
      <c r="BU614" s="9"/>
      <c r="BV614" s="40"/>
      <c r="BW614" s="9"/>
      <c r="BX614" s="40"/>
      <c r="BZ614" s="9">
        <v>18.076923076923073</v>
      </c>
      <c r="CA614" s="9">
        <v>28.292307692307688</v>
      </c>
      <c r="CB614" s="40">
        <v>36122.132881883444</v>
      </c>
      <c r="CC614" s="9">
        <f ca="1"/>
        <v>3.6796153846153836</v>
      </c>
      <c r="CD614" s="9">
        <f ca="1"/>
        <v>2.9134615384615383</v>
      </c>
      <c r="CE614" s="40">
        <f ca="1"/>
        <v>10886.641190395389</v>
      </c>
    </row>
    <row r="615" spans="1:83" x14ac:dyDescent="0.25">
      <c r="A615" s="6">
        <v>63.7</v>
      </c>
      <c r="B615" s="7" t="b">
        <v>1</v>
      </c>
      <c r="U615" s="9"/>
      <c r="V615" s="9"/>
      <c r="W615" s="10"/>
      <c r="X615" s="17"/>
      <c r="Y615" s="17"/>
      <c r="Z615" s="17"/>
      <c r="AA615" s="17"/>
      <c r="AB615" s="17"/>
      <c r="AC615" s="17"/>
      <c r="AD615" s="17"/>
      <c r="AE615" s="17"/>
      <c r="AG615" s="9"/>
      <c r="AH615" s="9"/>
      <c r="AI615" s="10"/>
      <c r="AJ615" s="17"/>
      <c r="AK615" s="17"/>
      <c r="AL615" s="17"/>
      <c r="AM615" s="17"/>
      <c r="AN615" s="17"/>
      <c r="AO615" s="17"/>
      <c r="AP615" s="17"/>
      <c r="AQ615" s="17"/>
      <c r="AS615" s="9"/>
      <c r="AT615" s="9"/>
      <c r="AU615" s="10"/>
      <c r="AV615" s="17"/>
      <c r="AW615" s="17"/>
      <c r="AX615" s="17"/>
      <c r="AY615" s="17"/>
      <c r="AZ615" s="17"/>
      <c r="BA615" s="17"/>
      <c r="BB615" s="17"/>
      <c r="BC615" s="17"/>
      <c r="BE615" s="17">
        <v>0.20850409836065573</v>
      </c>
      <c r="BF615" s="9">
        <v>61.2</v>
      </c>
      <c r="BG615" s="9">
        <v>61.495145228817904</v>
      </c>
      <c r="BH615" s="9">
        <v>60.805897783092838</v>
      </c>
      <c r="BI615" s="9">
        <v>16.186905765177535</v>
      </c>
      <c r="BJ615" s="9">
        <f ca="1"/>
        <v>62.381932484132982</v>
      </c>
      <c r="BK615" s="9">
        <f ca="1"/>
        <v>61.029579988386921</v>
      </c>
      <c r="BL615" s="9">
        <v>56.363275180974654</v>
      </c>
      <c r="BM615" s="9">
        <f ca="1"/>
        <v>60.788690993706325</v>
      </c>
      <c r="BN615" s="9">
        <v>61.298685455749094</v>
      </c>
      <c r="BP615" s="9"/>
      <c r="BQ615" s="40"/>
      <c r="BR615" s="9"/>
      <c r="BS615" s="40"/>
      <c r="BU615" s="9"/>
      <c r="BV615" s="40"/>
      <c r="BW615" s="9"/>
      <c r="BX615" s="40"/>
      <c r="BZ615" s="9">
        <v>18.076923076923073</v>
      </c>
      <c r="CA615" s="9">
        <v>29.569230769230764</v>
      </c>
      <c r="CB615" s="40">
        <v>38479.042330529737</v>
      </c>
      <c r="CC615" s="9">
        <f ca="1"/>
        <v>3.6796153846153836</v>
      </c>
      <c r="CD615" s="9">
        <f ca="1"/>
        <v>2.9773076923076927</v>
      </c>
      <c r="CE615" s="40">
        <f ca="1"/>
        <v>10925.904051215928</v>
      </c>
    </row>
    <row r="616" spans="1:83" x14ac:dyDescent="0.25">
      <c r="A616" s="6">
        <v>62.9</v>
      </c>
      <c r="B616" s="7" t="b">
        <v>1</v>
      </c>
      <c r="U616" s="9"/>
      <c r="V616" s="9"/>
      <c r="W616" s="10"/>
      <c r="X616" s="17"/>
      <c r="Y616" s="17"/>
      <c r="Z616" s="17"/>
      <c r="AA616" s="17"/>
      <c r="AB616" s="17"/>
      <c r="AC616" s="17"/>
      <c r="AD616" s="17"/>
      <c r="AE616" s="17"/>
      <c r="AG616" s="9"/>
      <c r="AH616" s="9"/>
      <c r="AI616" s="10"/>
      <c r="AJ616" s="17"/>
      <c r="AK616" s="17"/>
      <c r="AL616" s="17"/>
      <c r="AM616" s="17"/>
      <c r="AN616" s="17"/>
      <c r="AO616" s="17"/>
      <c r="AP616" s="17"/>
      <c r="AQ616" s="17"/>
      <c r="AS616" s="9"/>
      <c r="AT616" s="9"/>
      <c r="AU616" s="10"/>
      <c r="AV616" s="17"/>
      <c r="AW616" s="17"/>
      <c r="AX616" s="17"/>
      <c r="AY616" s="17"/>
      <c r="AZ616" s="17"/>
      <c r="BA616" s="17"/>
      <c r="BB616" s="17"/>
      <c r="BC616" s="17"/>
      <c r="BE616" s="17">
        <v>0.20884562841530055</v>
      </c>
      <c r="BF616" s="9">
        <v>61.3</v>
      </c>
      <c r="BG616" s="9">
        <v>61.506473518464546</v>
      </c>
      <c r="BH616" s="9">
        <v>60.816535096774103</v>
      </c>
      <c r="BI616" s="9">
        <v>16.216782732276599</v>
      </c>
      <c r="BJ616" s="9">
        <f ca="1"/>
        <v>62.394604634199112</v>
      </c>
      <c r="BK616" s="9">
        <f ca="1"/>
        <v>61.040446304026887</v>
      </c>
      <c r="BL616" s="9">
        <v>56.379743440123313</v>
      </c>
      <c r="BM616" s="9">
        <f ca="1"/>
        <v>60.80202566992719</v>
      </c>
      <c r="BN616" s="9">
        <v>61.312087973128598</v>
      </c>
      <c r="BP616" s="9"/>
      <c r="BQ616" s="40"/>
      <c r="BR616" s="9"/>
      <c r="BS616" s="40"/>
      <c r="BU616" s="9"/>
      <c r="BV616" s="40"/>
      <c r="BW616" s="9"/>
      <c r="BX616" s="40"/>
      <c r="BZ616" s="9">
        <v>18.076923076923073</v>
      </c>
      <c r="CA616" s="9">
        <v>30.84615384615384</v>
      </c>
      <c r="CB616" s="40">
        <v>40898.951505984776</v>
      </c>
      <c r="CC616" s="9">
        <f ca="1"/>
        <v>3.6796153846153836</v>
      </c>
      <c r="CD616" s="9">
        <f ca="1"/>
        <v>3.0411538461538461</v>
      </c>
      <c r="CE616" s="40">
        <f ca="1"/>
        <v>10967.988891010866</v>
      </c>
    </row>
    <row r="617" spans="1:83" x14ac:dyDescent="0.25">
      <c r="A617" s="6">
        <v>62</v>
      </c>
      <c r="B617" s="7" t="b">
        <v>1</v>
      </c>
      <c r="U617" s="9"/>
      <c r="V617" s="9"/>
      <c r="W617" s="10"/>
      <c r="X617" s="17"/>
      <c r="Y617" s="17"/>
      <c r="Z617" s="17"/>
      <c r="AA617" s="17"/>
      <c r="AB617" s="17"/>
      <c r="AC617" s="17"/>
      <c r="AD617" s="17"/>
      <c r="AE617" s="17"/>
      <c r="AG617" s="9"/>
      <c r="AH617" s="9"/>
      <c r="AI617" s="10"/>
      <c r="AJ617" s="17"/>
      <c r="AK617" s="17"/>
      <c r="AL617" s="17"/>
      <c r="AM617" s="17"/>
      <c r="AN617" s="17"/>
      <c r="AO617" s="17"/>
      <c r="AP617" s="17"/>
      <c r="AQ617" s="17"/>
      <c r="AS617" s="9"/>
      <c r="AT617" s="9"/>
      <c r="AU617" s="10"/>
      <c r="AV617" s="17"/>
      <c r="AW617" s="17"/>
      <c r="AX617" s="17"/>
      <c r="AY617" s="17"/>
      <c r="AZ617" s="17"/>
      <c r="BA617" s="17"/>
      <c r="BB617" s="17"/>
      <c r="BC617" s="17"/>
      <c r="BE617" s="17">
        <v>0.20918715846994534</v>
      </c>
      <c r="BF617" s="9">
        <v>61.3</v>
      </c>
      <c r="BG617" s="9">
        <v>61.517790898373882</v>
      </c>
      <c r="BH617" s="9">
        <v>60.827164024356158</v>
      </c>
      <c r="BI617" s="9">
        <v>16.24667259962094</v>
      </c>
      <c r="BJ617" s="9">
        <f ca="1"/>
        <v>62.407261484445975</v>
      </c>
      <c r="BK617" s="9">
        <f ca="1"/>
        <v>61.051303456366789</v>
      </c>
      <c r="BL617" s="9">
        <v>56.396198239306798</v>
      </c>
      <c r="BM617" s="9">
        <f ca="1"/>
        <v>60.815348514836174</v>
      </c>
      <c r="BN617" s="9">
        <v>61.325478423528324</v>
      </c>
      <c r="BP617" s="9"/>
      <c r="BQ617" s="40"/>
      <c r="BR617" s="9"/>
      <c r="BS617" s="40"/>
      <c r="BU617" s="9"/>
      <c r="BV617" s="40"/>
      <c r="BW617" s="9"/>
      <c r="BX617" s="40"/>
      <c r="BZ617" s="9">
        <v>18.076923076923073</v>
      </c>
      <c r="CA617" s="9">
        <v>32.123076923076923</v>
      </c>
      <c r="CB617" s="40">
        <v>43377.616179759658</v>
      </c>
      <c r="CC617" s="9">
        <f ca="1"/>
        <v>3.6796153846153836</v>
      </c>
      <c r="CD617" s="9">
        <f ca="1"/>
        <v>3.1050000000000004</v>
      </c>
      <c r="CE617" s="40">
        <f ca="1"/>
        <v>11012.798818757557</v>
      </c>
    </row>
    <row r="618" spans="1:83" x14ac:dyDescent="0.25">
      <c r="A618" s="6">
        <v>68</v>
      </c>
      <c r="B618" s="7" t="b">
        <v>1</v>
      </c>
      <c r="U618" s="9"/>
      <c r="V618" s="9"/>
      <c r="W618" s="10"/>
      <c r="X618" s="17"/>
      <c r="Y618" s="17"/>
      <c r="Z618" s="17"/>
      <c r="AA618" s="17"/>
      <c r="AB618" s="17"/>
      <c r="AC618" s="17"/>
      <c r="AD618" s="17"/>
      <c r="AE618" s="17"/>
      <c r="AG618" s="9"/>
      <c r="AH618" s="9"/>
      <c r="AI618" s="10"/>
      <c r="AJ618" s="17"/>
      <c r="AK618" s="17"/>
      <c r="AL618" s="17"/>
      <c r="AM618" s="17"/>
      <c r="AN618" s="17"/>
      <c r="AO618" s="17"/>
      <c r="AP618" s="17"/>
      <c r="AQ618" s="17"/>
      <c r="AS618" s="9"/>
      <c r="AT618" s="9"/>
      <c r="AU618" s="10"/>
      <c r="AV618" s="17"/>
      <c r="AW618" s="17"/>
      <c r="AX618" s="17"/>
      <c r="AY618" s="17"/>
      <c r="AZ618" s="17"/>
      <c r="BA618" s="17"/>
      <c r="BB618" s="17"/>
      <c r="BC618" s="17"/>
      <c r="BE618" s="17">
        <v>0.20952868852459017</v>
      </c>
      <c r="BF618" s="9">
        <v>61.3</v>
      </c>
      <c r="BG618" s="9">
        <v>61.529097405489544</v>
      </c>
      <c r="BH618" s="9">
        <v>60.837784595497304</v>
      </c>
      <c r="BI618" s="9">
        <v>16.276575378355453</v>
      </c>
      <c r="BJ618" s="9">
        <f ca="1"/>
        <v>62.41990308490368</v>
      </c>
      <c r="BK618" s="9">
        <f ca="1"/>
        <v>61.062151477153186</v>
      </c>
      <c r="BL618" s="9">
        <v>56.412639611474852</v>
      </c>
      <c r="BM618" s="9">
        <f ca="1"/>
        <v>60.828659563917803</v>
      </c>
      <c r="BN618" s="9">
        <v>61.338856843061549</v>
      </c>
      <c r="BP618" s="9"/>
      <c r="BQ618" s="40"/>
      <c r="BR618" s="9"/>
      <c r="BS618" s="40"/>
      <c r="BU618" s="9"/>
      <c r="BV618" s="40"/>
      <c r="BW618" s="9"/>
      <c r="BX618" s="40"/>
      <c r="BZ618" s="9">
        <v>18.076923076923073</v>
      </c>
      <c r="CA618" s="9">
        <v>33.4</v>
      </c>
      <c r="CB618" s="40">
        <v>45911.213637303386</v>
      </c>
      <c r="CC618" s="9">
        <f ca="1"/>
        <v>3.6796153846153836</v>
      </c>
      <c r="CD618" s="9">
        <f ca="1"/>
        <v>3.1688461538461539</v>
      </c>
      <c r="CE618" s="40">
        <f ca="1"/>
        <v>11060.242072773754</v>
      </c>
    </row>
    <row r="619" spans="1:83" x14ac:dyDescent="0.25">
      <c r="A619" s="6">
        <v>59.4</v>
      </c>
      <c r="B619" s="7" t="b">
        <v>1</v>
      </c>
      <c r="U619" s="9"/>
      <c r="V619" s="9"/>
      <c r="W619" s="10"/>
      <c r="X619" s="17"/>
      <c r="Y619" s="17"/>
      <c r="Z619" s="17"/>
      <c r="AA619" s="17"/>
      <c r="AB619" s="17"/>
      <c r="AC619" s="17"/>
      <c r="AD619" s="17"/>
      <c r="AE619" s="17"/>
      <c r="AG619" s="9"/>
      <c r="AH619" s="9"/>
      <c r="AI619" s="10"/>
      <c r="AJ619" s="17"/>
      <c r="AK619" s="17"/>
      <c r="AL619" s="17"/>
      <c r="AM619" s="17"/>
      <c r="AN619" s="17"/>
      <c r="AO619" s="17"/>
      <c r="AP619" s="17"/>
      <c r="AQ619" s="17"/>
      <c r="AS619" s="9"/>
      <c r="AT619" s="9"/>
      <c r="AU619" s="10"/>
      <c r="AV619" s="17"/>
      <c r="AW619" s="17"/>
      <c r="AX619" s="17"/>
      <c r="AY619" s="17"/>
      <c r="AZ619" s="17"/>
      <c r="BA619" s="17"/>
      <c r="BB619" s="17"/>
      <c r="BC619" s="17"/>
      <c r="BE619" s="17">
        <v>0.20987021857923496</v>
      </c>
      <c r="BF619" s="9">
        <v>61.4</v>
      </c>
      <c r="BG619" s="9">
        <v>61.540393076587549</v>
      </c>
      <c r="BH619" s="9">
        <v>60.848396839725929</v>
      </c>
      <c r="BI619" s="9">
        <v>16.306491079639514</v>
      </c>
      <c r="BJ619" s="9">
        <f ca="1"/>
        <v>62.432529485369557</v>
      </c>
      <c r="BK619" s="9">
        <f ca="1"/>
        <v>61.072990397992015</v>
      </c>
      <c r="BL619" s="9">
        <v>56.429067589443022</v>
      </c>
      <c r="BM619" s="9">
        <f ca="1"/>
        <v>60.841958852502998</v>
      </c>
      <c r="BN619" s="9">
        <v>61.352223267684934</v>
      </c>
      <c r="BP619" s="9"/>
      <c r="BQ619" s="40"/>
      <c r="BR619" s="9"/>
      <c r="BS619" s="40"/>
      <c r="BU619" s="9"/>
      <c r="BV619" s="40"/>
      <c r="BW619" s="9"/>
      <c r="BX619" s="40"/>
      <c r="BZ619" s="9">
        <v>18.076923076923073</v>
      </c>
      <c r="CA619" s="9">
        <v>34.676923076923075</v>
      </c>
      <c r="CB619" s="40">
        <v>48496.287884820515</v>
      </c>
      <c r="CC619" s="9">
        <f ca="1"/>
        <v>3.6796153846153836</v>
      </c>
      <c r="CD619" s="9">
        <f ca="1"/>
        <v>3.2326923076923082</v>
      </c>
      <c r="CE619" s="40">
        <f ca="1"/>
        <v>11110.231652270155</v>
      </c>
    </row>
    <row r="620" spans="1:83" x14ac:dyDescent="0.25">
      <c r="A620" s="6">
        <v>58.2</v>
      </c>
      <c r="B620" s="7" t="b">
        <v>1</v>
      </c>
      <c r="U620" s="9"/>
      <c r="V620" s="9"/>
      <c r="W620" s="10"/>
      <c r="X620" s="17"/>
      <c r="Y620" s="17"/>
      <c r="Z620" s="17"/>
      <c r="AA620" s="17"/>
      <c r="AB620" s="17"/>
      <c r="AC620" s="17"/>
      <c r="AD620" s="17"/>
      <c r="AE620" s="17"/>
      <c r="AG620" s="9"/>
      <c r="AH620" s="9"/>
      <c r="AI620" s="10"/>
      <c r="AJ620" s="17"/>
      <c r="AK620" s="17"/>
      <c r="AL620" s="17"/>
      <c r="AM620" s="17"/>
      <c r="AN620" s="17"/>
      <c r="AO620" s="17"/>
      <c r="AP620" s="17"/>
      <c r="AQ620" s="17"/>
      <c r="AS620" s="9"/>
      <c r="AT620" s="9"/>
      <c r="AU620" s="10"/>
      <c r="AV620" s="17"/>
      <c r="AW620" s="17"/>
      <c r="AX620" s="17"/>
      <c r="AY620" s="17"/>
      <c r="AZ620" s="17"/>
      <c r="BA620" s="17"/>
      <c r="BB620" s="17"/>
      <c r="BC620" s="17"/>
      <c r="BE620" s="17">
        <v>0.21021174863387979</v>
      </c>
      <c r="BF620" s="9">
        <v>61.4</v>
      </c>
      <c r="BG620" s="9">
        <v>61.551677948277316</v>
      </c>
      <c r="BH620" s="9">
        <v>60.859000786441371</v>
      </c>
      <c r="BI620" s="9">
        <v>16.336419714646986</v>
      </c>
      <c r="BJ620" s="9">
        <f ca="1"/>
        <v>62.445140735409645</v>
      </c>
      <c r="BK620" s="9">
        <f ca="1"/>
        <v>61.083820250349447</v>
      </c>
      <c r="BL620" s="9">
        <v>56.445482205893413</v>
      </c>
      <c r="BM620" s="9">
        <f ca="1"/>
        <v>60.855246415770054</v>
      </c>
      <c r="BN620" s="9">
        <v>61.36557773319943</v>
      </c>
      <c r="BP620" s="9"/>
      <c r="BQ620" s="40"/>
      <c r="BR620" s="9"/>
      <c r="BS620" s="40"/>
      <c r="BU620" s="9"/>
      <c r="BV620" s="40"/>
      <c r="BW620" s="9"/>
      <c r="BX620" s="40"/>
      <c r="BZ620" s="9">
        <v>18.076923076923073</v>
      </c>
      <c r="CA620" s="9">
        <v>35.95384615384615</v>
      </c>
      <c r="CB620" s="40">
        <v>51129.70358653013</v>
      </c>
      <c r="CC620" s="9">
        <f ca="1"/>
        <v>3.6796153846153836</v>
      </c>
      <c r="CD620" s="9">
        <f ca="1"/>
        <v>3.2965384615384616</v>
      </c>
      <c r="CE620" s="40">
        <f ca="1"/>
        <v>11162.684982269731</v>
      </c>
    </row>
    <row r="621" spans="1:83" x14ac:dyDescent="0.25">
      <c r="A621" s="6">
        <v>56.9</v>
      </c>
      <c r="B621" s="7" t="b">
        <v>1</v>
      </c>
      <c r="U621" s="9"/>
      <c r="V621" s="9"/>
      <c r="W621" s="10"/>
      <c r="X621" s="17"/>
      <c r="Y621" s="17"/>
      <c r="Z621" s="17"/>
      <c r="AA621" s="17"/>
      <c r="AB621" s="17"/>
      <c r="AC621" s="17"/>
      <c r="AD621" s="17"/>
      <c r="AE621" s="17"/>
      <c r="AG621" s="9"/>
      <c r="AH621" s="9"/>
      <c r="AI621" s="10"/>
      <c r="AJ621" s="17"/>
      <c r="AK621" s="17"/>
      <c r="AL621" s="17"/>
      <c r="AM621" s="17"/>
      <c r="AN621" s="17"/>
      <c r="AO621" s="17"/>
      <c r="AP621" s="17"/>
      <c r="AQ621" s="17"/>
      <c r="AS621" s="9"/>
      <c r="AT621" s="9"/>
      <c r="AU621" s="10"/>
      <c r="AV621" s="17"/>
      <c r="AW621" s="17"/>
      <c r="AX621" s="17"/>
      <c r="AY621" s="17"/>
      <c r="AZ621" s="17"/>
      <c r="BA621" s="17"/>
      <c r="BB621" s="17"/>
      <c r="BC621" s="17"/>
      <c r="BE621" s="17">
        <v>0.21055327868852458</v>
      </c>
      <c r="BF621" s="9">
        <v>61.4</v>
      </c>
      <c r="BG621" s="9">
        <v>61.56295205700274</v>
      </c>
      <c r="BH621" s="9">
        <v>60.869596464914522</v>
      </c>
      <c r="BI621" s="9">
        <v>16.366361294566186</v>
      </c>
      <c r="BJ621" s="9">
        <f ca="1"/>
        <v>62.457736884360109</v>
      </c>
      <c r="BK621" s="9">
        <f ca="1"/>
        <v>61.09464106555275</v>
      </c>
      <c r="BL621" s="9">
        <v>56.461883493375403</v>
      </c>
      <c r="BM621" s="9">
        <f ca="1"/>
        <v>60.868522288745524</v>
      </c>
      <c r="BN621" s="9">
        <v>61.378920275251275</v>
      </c>
      <c r="BP621" s="9"/>
      <c r="BQ621" s="40"/>
      <c r="BR621" s="9"/>
      <c r="BS621" s="40"/>
      <c r="BU621" s="9"/>
      <c r="BV621" s="40"/>
      <c r="BW621" s="9"/>
      <c r="BX621" s="40"/>
      <c r="BZ621" s="9">
        <v>18.076923076923073</v>
      </c>
      <c r="CA621" s="9">
        <v>37.230769230769226</v>
      </c>
      <c r="CB621" s="40">
        <v>53808.607097104526</v>
      </c>
      <c r="CC621" s="9">
        <f ca="1"/>
        <v>3.6796153846153836</v>
      </c>
      <c r="CD621" s="9">
        <f ca="1"/>
        <v>3.360384615384616</v>
      </c>
      <c r="CE621" s="40">
        <f ca="1"/>
        <v>11217.523608262749</v>
      </c>
    </row>
    <row r="622" spans="1:83" x14ac:dyDescent="0.25">
      <c r="A622" s="6">
        <v>55.3</v>
      </c>
      <c r="B622" s="7" t="b">
        <v>1</v>
      </c>
      <c r="U622" s="9"/>
      <c r="V622" s="9"/>
      <c r="W622" s="10"/>
      <c r="X622" s="17"/>
      <c r="Y622" s="17"/>
      <c r="Z622" s="17"/>
      <c r="AA622" s="17"/>
      <c r="AB622" s="17"/>
      <c r="AC622" s="17"/>
      <c r="AD622" s="17"/>
      <c r="AE622" s="17"/>
      <c r="AG622" s="9"/>
      <c r="AH622" s="9"/>
      <c r="AI622" s="10"/>
      <c r="AJ622" s="17"/>
      <c r="AK622" s="17"/>
      <c r="AL622" s="17"/>
      <c r="AM622" s="17"/>
      <c r="AN622" s="17"/>
      <c r="AO622" s="17"/>
      <c r="AP622" s="17"/>
      <c r="AQ622" s="17"/>
      <c r="AS622" s="9"/>
      <c r="AT622" s="9"/>
      <c r="AU622" s="10"/>
      <c r="AV622" s="17"/>
      <c r="AW622" s="17"/>
      <c r="AX622" s="17"/>
      <c r="AY622" s="17"/>
      <c r="AZ622" s="17"/>
      <c r="BA622" s="17"/>
      <c r="BB622" s="17"/>
      <c r="BC622" s="17"/>
      <c r="BE622" s="17">
        <v>0.2108948087431694</v>
      </c>
      <c r="BF622" s="9">
        <v>61.4</v>
      </c>
      <c r="BG622" s="9">
        <v>61.574215439043265</v>
      </c>
      <c r="BH622" s="9">
        <v>60.880183904288906</v>
      </c>
      <c r="BI622" s="9">
        <v>16.396315830599999</v>
      </c>
      <c r="BJ622" s="9">
        <f ca="1"/>
        <v>62.470317981328819</v>
      </c>
      <c r="BK622" s="9">
        <f ca="1"/>
        <v>61.10545287479119</v>
      </c>
      <c r="BL622" s="9">
        <v>56.478271484306475</v>
      </c>
      <c r="BM622" s="9">
        <f ca="1"/>
        <v>60.881786506305168</v>
      </c>
      <c r="BN622" s="9">
        <v>61.392250929332874</v>
      </c>
      <c r="BP622" s="9"/>
      <c r="BQ622" s="40"/>
      <c r="BR622" s="9"/>
      <c r="BS622" s="40"/>
      <c r="BU622" s="9"/>
      <c r="BV622" s="40"/>
      <c r="BW622" s="9"/>
      <c r="BX622" s="40"/>
      <c r="BZ622" s="9">
        <v>18.076923076923073</v>
      </c>
      <c r="CA622" s="9">
        <v>38.507692307692309</v>
      </c>
      <c r="CB622" s="40">
        <v>56530.393303809658</v>
      </c>
      <c r="CC622" s="9">
        <f ca="1"/>
        <v>3.6796153846153836</v>
      </c>
      <c r="CD622" s="9">
        <f ca="1"/>
        <v>3.4242307692307694</v>
      </c>
      <c r="CE622" s="40">
        <f ca="1"/>
        <v>11274.672917425454</v>
      </c>
    </row>
    <row r="623" spans="1:83" x14ac:dyDescent="0.25">
      <c r="A623" s="6">
        <v>54.1</v>
      </c>
      <c r="B623" s="7" t="b">
        <v>1</v>
      </c>
      <c r="U623" s="9"/>
      <c r="V623" s="9"/>
      <c r="W623" s="10"/>
      <c r="X623" s="17"/>
      <c r="Y623" s="17"/>
      <c r="Z623" s="17"/>
      <c r="AA623" s="17"/>
      <c r="AB623" s="17"/>
      <c r="AC623" s="17"/>
      <c r="AD623" s="17"/>
      <c r="AE623" s="17"/>
      <c r="AG623" s="9"/>
      <c r="AH623" s="9"/>
      <c r="AI623" s="10"/>
      <c r="AJ623" s="17"/>
      <c r="AK623" s="17"/>
      <c r="AL623" s="17"/>
      <c r="AM623" s="17"/>
      <c r="AN623" s="17"/>
      <c r="AO623" s="17"/>
      <c r="AP623" s="17"/>
      <c r="AQ623" s="17"/>
      <c r="AS623" s="9"/>
      <c r="AT623" s="9"/>
      <c r="AU623" s="10"/>
      <c r="AV623" s="17"/>
      <c r="AW623" s="17"/>
      <c r="AX623" s="17"/>
      <c r="AY623" s="17"/>
      <c r="AZ623" s="17"/>
      <c r="BA623" s="17"/>
      <c r="BB623" s="17"/>
      <c r="BC623" s="17"/>
      <c r="BE623" s="17">
        <v>0.2112363387978142</v>
      </c>
      <c r="BF623" s="9">
        <v>61.4</v>
      </c>
      <c r="BG623" s="9">
        <v>61.58546813051484</v>
      </c>
      <c r="BH623" s="9">
        <v>60.890763133581338</v>
      </c>
      <c r="BI623" s="9">
        <v>16.426283333965827</v>
      </c>
      <c r="BJ623" s="9">
        <f ca="1"/>
        <v>62.482884075196637</v>
      </c>
      <c r="BK623" s="9">
        <f ca="1"/>
        <v>61.116255709116892</v>
      </c>
      <c r="BL623" s="9">
        <v>56.494646210972881</v>
      </c>
      <c r="BM623" s="9">
        <f ca="1"/>
        <v>60.895039103174845</v>
      </c>
      <c r="BN623" s="9">
        <v>61.405569730783739</v>
      </c>
      <c r="BP623" s="9"/>
      <c r="BQ623" s="40"/>
      <c r="BR623" s="9"/>
      <c r="BS623" s="40"/>
      <c r="BU623" s="9"/>
      <c r="BV623" s="40"/>
      <c r="BW623" s="9"/>
      <c r="BX623" s="40"/>
      <c r="BZ623" s="9">
        <v>18.076923076923073</v>
      </c>
      <c r="CA623" s="9">
        <v>39.784615384615385</v>
      </c>
      <c r="CB623" s="40">
        <v>59292.677258992175</v>
      </c>
      <c r="CC623" s="9">
        <f ca="1"/>
        <v>3.6796153846153836</v>
      </c>
      <c r="CD623" s="9">
        <f ca="1"/>
        <v>3.4880769230769237</v>
      </c>
      <c r="CE623" s="40">
        <f ca="1"/>
        <v>11334.061883624019</v>
      </c>
    </row>
    <row r="624" spans="1:83" x14ac:dyDescent="0.25">
      <c r="A624" s="6">
        <v>53.2</v>
      </c>
      <c r="B624" s="7" t="b">
        <v>1</v>
      </c>
      <c r="U624" s="9"/>
      <c r="V624" s="9"/>
      <c r="W624" s="10"/>
      <c r="X624" s="17"/>
      <c r="Y624" s="17"/>
      <c r="Z624" s="17"/>
      <c r="AA624" s="17"/>
      <c r="AB624" s="17"/>
      <c r="AC624" s="17"/>
      <c r="AD624" s="17"/>
      <c r="AE624" s="17"/>
      <c r="AG624" s="9"/>
      <c r="AH624" s="9"/>
      <c r="AI624" s="10"/>
      <c r="AJ624" s="17"/>
      <c r="AK624" s="17"/>
      <c r="AL624" s="17"/>
      <c r="AM624" s="17"/>
      <c r="AN624" s="17"/>
      <c r="AO624" s="17"/>
      <c r="AP624" s="17"/>
      <c r="AQ624" s="17"/>
      <c r="AS624" s="9"/>
      <c r="AT624" s="9"/>
      <c r="AU624" s="10"/>
      <c r="AV624" s="17"/>
      <c r="AW624" s="17"/>
      <c r="AX624" s="17"/>
      <c r="AY624" s="17"/>
      <c r="AZ624" s="17"/>
      <c r="BA624" s="17"/>
      <c r="BB624" s="17"/>
      <c r="BC624" s="17"/>
      <c r="BE624" s="17">
        <v>0.21157786885245902</v>
      </c>
      <c r="BF624" s="9">
        <v>61.4</v>
      </c>
      <c r="BG624" s="9">
        <v>61.596710167371079</v>
      </c>
      <c r="BH624" s="9">
        <v>60.90133418168255</v>
      </c>
      <c r="BI624" s="9">
        <v>16.456263815895664</v>
      </c>
      <c r="BJ624" s="9">
        <f ca="1"/>
        <v>62.495435214618965</v>
      </c>
      <c r="BK624" s="9">
        <f ca="1"/>
        <v>61.127049599445712</v>
      </c>
      <c r="BL624" s="9">
        <v>56.511007705530446</v>
      </c>
      <c r="BM624" s="9">
        <f ca="1"/>
        <v>60.908280113931404</v>
      </c>
      <c r="BN624" s="9">
        <v>61.418876714791431</v>
      </c>
      <c r="BP624" s="9"/>
      <c r="BQ624" s="40"/>
      <c r="BR624" s="9"/>
      <c r="BS624" s="40"/>
      <c r="BU624" s="9"/>
      <c r="BV624" s="40"/>
      <c r="BW624" s="9"/>
      <c r="BX624" s="40"/>
      <c r="BZ624" s="9">
        <v>18.076923076923073</v>
      </c>
      <c r="CA624" s="9">
        <v>41.061538461538461</v>
      </c>
      <c r="CB624" s="40">
        <v>62093.269788059755</v>
      </c>
      <c r="CC624" s="9">
        <f ca="1"/>
        <v>3.6796153846153836</v>
      </c>
      <c r="CD624" s="9">
        <f ca="1"/>
        <v>3.5519230769230772</v>
      </c>
      <c r="CE624" s="40">
        <f ca="1"/>
        <v>11395.622833762993</v>
      </c>
    </row>
    <row r="625" spans="1:83" x14ac:dyDescent="0.25">
      <c r="A625" s="6">
        <v>52.6</v>
      </c>
      <c r="B625" s="7" t="b">
        <v>1</v>
      </c>
      <c r="U625" s="9"/>
      <c r="V625" s="9"/>
      <c r="W625" s="10"/>
      <c r="X625" s="17"/>
      <c r="Y625" s="17"/>
      <c r="Z625" s="17"/>
      <c r="AA625" s="17"/>
      <c r="AB625" s="17"/>
      <c r="AC625" s="17"/>
      <c r="AD625" s="17"/>
      <c r="AE625" s="17"/>
      <c r="AG625" s="9"/>
      <c r="AH625" s="9"/>
      <c r="AI625" s="10"/>
      <c r="AJ625" s="17"/>
      <c r="AK625" s="17"/>
      <c r="AL625" s="17"/>
      <c r="AM625" s="17"/>
      <c r="AN625" s="17"/>
      <c r="AO625" s="17"/>
      <c r="AP625" s="17"/>
      <c r="AQ625" s="17"/>
      <c r="AS625" s="9"/>
      <c r="AT625" s="9"/>
      <c r="AU625" s="10"/>
      <c r="AV625" s="17"/>
      <c r="AW625" s="17"/>
      <c r="AX625" s="17"/>
      <c r="AY625" s="17"/>
      <c r="AZ625" s="17"/>
      <c r="BA625" s="17"/>
      <c r="BB625" s="17"/>
      <c r="BC625" s="17"/>
      <c r="BE625" s="17">
        <v>0.21191939890710382</v>
      </c>
      <c r="BF625" s="9">
        <v>61.4</v>
      </c>
      <c r="BG625" s="9">
        <v>61.607941585404141</v>
      </c>
      <c r="BH625" s="9">
        <v>60.911897077358333</v>
      </c>
      <c r="BI625" s="9">
        <v>16.486257287636104</v>
      </c>
      <c r="BJ625" s="9">
        <f ca="1"/>
        <v>62.507971448027128</v>
      </c>
      <c r="BK625" s="9">
        <f ca="1"/>
        <v>61.137834576558028</v>
      </c>
      <c r="BL625" s="9">
        <v>56.527356000005284</v>
      </c>
      <c r="BM625" s="9">
        <f ca="1"/>
        <v>60.921509573003604</v>
      </c>
      <c r="BN625" s="9">
        <v>61.43217191639247</v>
      </c>
      <c r="BP625" s="9"/>
      <c r="BQ625" s="40"/>
      <c r="BR625" s="9"/>
      <c r="BS625" s="40"/>
      <c r="BU625" s="9"/>
      <c r="BV625" s="40"/>
      <c r="BW625" s="9"/>
      <c r="BX625" s="40"/>
      <c r="BZ625" s="9">
        <v>18.076923076923073</v>
      </c>
      <c r="CA625" s="9">
        <v>42.338461538461537</v>
      </c>
      <c r="CB625" s="40">
        <v>64930.156416676109</v>
      </c>
      <c r="CC625" s="9">
        <f ca="1"/>
        <v>3.6796153846153836</v>
      </c>
      <c r="CD625" s="9">
        <f ca="1"/>
        <v>3.6157692307692306</v>
      </c>
      <c r="CE625" s="40">
        <f ca="1"/>
        <v>11459.291233329121</v>
      </c>
    </row>
    <row r="626" spans="1:83" x14ac:dyDescent="0.25">
      <c r="A626" s="6">
        <v>52.7</v>
      </c>
      <c r="B626" s="7" t="b">
        <v>1</v>
      </c>
      <c r="U626" s="9"/>
      <c r="V626" s="9"/>
      <c r="W626" s="10"/>
      <c r="X626" s="17"/>
      <c r="Y626" s="17"/>
      <c r="Z626" s="17"/>
      <c r="AA626" s="17"/>
      <c r="AB626" s="17"/>
      <c r="AC626" s="17"/>
      <c r="AD626" s="17"/>
      <c r="AE626" s="17"/>
      <c r="AG626" s="9"/>
      <c r="AH626" s="9"/>
      <c r="AI626" s="10"/>
      <c r="AJ626" s="17"/>
      <c r="AK626" s="17"/>
      <c r="AL626" s="17"/>
      <c r="AM626" s="17"/>
      <c r="AN626" s="17"/>
      <c r="AO626" s="17"/>
      <c r="AP626" s="17"/>
      <c r="AQ626" s="17"/>
      <c r="AS626" s="9"/>
      <c r="AT626" s="9"/>
      <c r="AU626" s="10"/>
      <c r="AV626" s="17"/>
      <c r="AW626" s="17"/>
      <c r="AX626" s="17"/>
      <c r="AY626" s="17"/>
      <c r="AZ626" s="17"/>
      <c r="BA626" s="17"/>
      <c r="BB626" s="17"/>
      <c r="BC626" s="17"/>
      <c r="BE626" s="17">
        <v>0.21226092896174864</v>
      </c>
      <c r="BF626" s="9">
        <v>61.4</v>
      </c>
      <c r="BG626" s="9">
        <v>61.619162420245864</v>
      </c>
      <c r="BH626" s="9">
        <v>60.92245184925013</v>
      </c>
      <c r="BI626" s="9">
        <v>16.516263760448371</v>
      </c>
      <c r="BJ626" s="9">
        <f ca="1"/>
        <v>62.52049282362978</v>
      </c>
      <c r="BK626" s="9">
        <f ca="1"/>
        <v>61.148610671099682</v>
      </c>
      <c r="BL626" s="9">
        <v>56.543691126294512</v>
      </c>
      <c r="BM626" s="9">
        <f ca="1"/>
        <v>60.934727514672986</v>
      </c>
      <c r="BN626" s="9">
        <v>61.445455370473198</v>
      </c>
      <c r="BP626" s="9"/>
      <c r="BQ626" s="40"/>
      <c r="BR626" s="9"/>
      <c r="BS626" s="40"/>
      <c r="BU626" s="9"/>
      <c r="BV626" s="40"/>
      <c r="BW626" s="9"/>
      <c r="BX626" s="40"/>
      <c r="BZ626" s="9">
        <v>18.076923076923073</v>
      </c>
      <c r="CA626" s="9">
        <v>43.615384615384613</v>
      </c>
      <c r="CB626" s="40">
        <v>67801.479084883817</v>
      </c>
      <c r="CC626" s="9">
        <f ca="1"/>
        <v>3.6796153846153836</v>
      </c>
      <c r="CD626" s="9">
        <f ca="1"/>
        <v>3.679615384615385</v>
      </c>
      <c r="CE626" s="40">
        <f ca="1"/>
        <v>11525.005489233145</v>
      </c>
    </row>
    <row r="627" spans="1:83" x14ac:dyDescent="0.25">
      <c r="A627" s="6">
        <v>52.9</v>
      </c>
      <c r="B627" s="7" t="b">
        <v>1</v>
      </c>
      <c r="U627" s="9"/>
      <c r="V627" s="9"/>
      <c r="W627" s="10"/>
      <c r="X627" s="17"/>
      <c r="Y627" s="17"/>
      <c r="Z627" s="17"/>
      <c r="AA627" s="17"/>
      <c r="AB627" s="17"/>
      <c r="AC627" s="17"/>
      <c r="AD627" s="17"/>
      <c r="AE627" s="17"/>
      <c r="AG627" s="9"/>
      <c r="AH627" s="9"/>
      <c r="AI627" s="10"/>
      <c r="AJ627" s="17"/>
      <c r="AK627" s="17"/>
      <c r="AL627" s="17"/>
      <c r="AM627" s="17"/>
      <c r="AN627" s="17"/>
      <c r="AO627" s="17"/>
      <c r="AP627" s="17"/>
      <c r="AQ627" s="17"/>
      <c r="AS627" s="9"/>
      <c r="AT627" s="9"/>
      <c r="AU627" s="10"/>
      <c r="AV627" s="17"/>
      <c r="AW627" s="17"/>
      <c r="AX627" s="17"/>
      <c r="AY627" s="17"/>
      <c r="AZ627" s="17"/>
      <c r="BA627" s="17"/>
      <c r="BB627" s="17"/>
      <c r="BC627" s="17"/>
      <c r="BE627" s="17">
        <v>0.21260245901639344</v>
      </c>
      <c r="BF627" s="9">
        <v>61.5</v>
      </c>
      <c r="BG627" s="9">
        <v>61.630372707368679</v>
      </c>
      <c r="BH627" s="9">
        <v>60.932998525875647</v>
      </c>
      <c r="BI627" s="9">
        <v>16.546283245608308</v>
      </c>
      <c r="BJ627" s="9">
        <f ca="1"/>
        <v>62.532999389414293</v>
      </c>
      <c r="BK627" s="9">
        <f ca="1"/>
        <v>61.159377913582752</v>
      </c>
      <c r="BL627" s="9">
        <v>56.560013116166999</v>
      </c>
      <c r="BM627" s="9">
        <f ca="1"/>
        <v>60.947933973074754</v>
      </c>
      <c r="BN627" s="9">
        <v>61.458727111770756</v>
      </c>
      <c r="BP627" s="9"/>
      <c r="BQ627" s="40"/>
      <c r="BR627" s="9"/>
      <c r="BS627" s="40"/>
      <c r="BU627" s="9"/>
      <c r="BV627" s="40"/>
      <c r="BW627" s="9"/>
      <c r="BX627" s="40"/>
      <c r="BZ627" s="9">
        <v>18.076923076923073</v>
      </c>
      <c r="CA627" s="9">
        <v>44.892307692307696</v>
      </c>
      <c r="CB627" s="40">
        <v>70705.520213643162</v>
      </c>
      <c r="CC627" s="9">
        <f ca="1"/>
        <v>3.6796153846153836</v>
      </c>
      <c r="CD627" s="9">
        <f ca="1"/>
        <v>3.7434615384615384</v>
      </c>
      <c r="CE627" s="40">
        <f ca="1"/>
        <v>11592.706768270436</v>
      </c>
    </row>
    <row r="628" spans="1:83" x14ac:dyDescent="0.25">
      <c r="A628" s="6" t="str">
        <v/>
      </c>
      <c r="B628" s="7" t="b">
        <v>0</v>
      </c>
      <c r="U628" s="9"/>
      <c r="V628" s="9"/>
      <c r="W628" s="10"/>
      <c r="X628" s="17"/>
      <c r="Y628" s="17"/>
      <c r="Z628" s="17"/>
      <c r="AA628" s="17"/>
      <c r="AB628" s="17"/>
      <c r="AC628" s="17"/>
      <c r="AD628" s="17"/>
      <c r="AE628" s="17"/>
      <c r="AG628" s="9"/>
      <c r="AH628" s="9"/>
      <c r="AI628" s="10"/>
      <c r="AJ628" s="17"/>
      <c r="AK628" s="17"/>
      <c r="AL628" s="17"/>
      <c r="AM628" s="17"/>
      <c r="AN628" s="17"/>
      <c r="AO628" s="17"/>
      <c r="AP628" s="17"/>
      <c r="AQ628" s="17"/>
      <c r="AS628" s="9"/>
      <c r="AT628" s="9"/>
      <c r="AU628" s="10"/>
      <c r="AV628" s="17"/>
      <c r="AW628" s="17"/>
      <c r="AX628" s="17"/>
      <c r="AY628" s="17"/>
      <c r="AZ628" s="17"/>
      <c r="BA628" s="17"/>
      <c r="BB628" s="17"/>
      <c r="BC628" s="17"/>
      <c r="BE628" s="17">
        <v>0.21294398907103826</v>
      </c>
      <c r="BF628" s="9">
        <v>61.5</v>
      </c>
      <c r="BG628" s="9">
        <v>61.641572482086687</v>
      </c>
      <c r="BH628" s="9">
        <v>60.943537135630052</v>
      </c>
      <c r="BI628" s="9">
        <v>16.576315754406473</v>
      </c>
      <c r="BJ628" s="9">
        <f ca="1"/>
        <v>62.545491193148187</v>
      </c>
      <c r="BK628" s="9">
        <f ca="1"/>
        <v>61.17013633438637</v>
      </c>
      <c r="BL628" s="9">
        <v>56.576322001264082</v>
      </c>
      <c r="BM628" s="9">
        <f ca="1"/>
        <v>60.961128982198673</v>
      </c>
      <c r="BN628" s="9">
        <v>61.471987174873902</v>
      </c>
      <c r="BP628" s="9"/>
      <c r="BQ628" s="40"/>
      <c r="BR628" s="9"/>
      <c r="BS628" s="40"/>
      <c r="BU628" s="9"/>
      <c r="BV628" s="40"/>
      <c r="BW628" s="9"/>
      <c r="BX628" s="40"/>
      <c r="BZ628" s="9">
        <v>18.076923076923073</v>
      </c>
      <c r="CA628" s="9">
        <v>46.169230769230772</v>
      </c>
      <c r="CB628" s="40">
        <v>73640.688766859967</v>
      </c>
      <c r="CC628" s="9">
        <f ca="1"/>
        <v>3.6796153846153836</v>
      </c>
      <c r="CD628" s="9">
        <f ca="1"/>
        <v>3.8073076923076927</v>
      </c>
      <c r="CE628" s="40">
        <f ca="1"/>
        <v>11662.338829711305</v>
      </c>
    </row>
    <row r="629" spans="1:83" x14ac:dyDescent="0.25">
      <c r="A629" s="6">
        <v>79.599999999999994</v>
      </c>
      <c r="B629" s="7" t="b">
        <v>1</v>
      </c>
      <c r="U629" s="9"/>
      <c r="V629" s="9"/>
      <c r="W629" s="10"/>
      <c r="X629" s="17"/>
      <c r="Y629" s="17"/>
      <c r="Z629" s="17"/>
      <c r="AA629" s="17"/>
      <c r="AB629" s="17"/>
      <c r="AC629" s="17"/>
      <c r="AD629" s="17"/>
      <c r="AE629" s="17"/>
      <c r="AG629" s="9"/>
      <c r="AH629" s="9"/>
      <c r="AI629" s="10"/>
      <c r="AJ629" s="17"/>
      <c r="AK629" s="17"/>
      <c r="AL629" s="17"/>
      <c r="AM629" s="17"/>
      <c r="AN629" s="17"/>
      <c r="AO629" s="17"/>
      <c r="AP629" s="17"/>
      <c r="AQ629" s="17"/>
      <c r="AS629" s="9"/>
      <c r="AT629" s="9"/>
      <c r="AU629" s="10"/>
      <c r="AV629" s="17"/>
      <c r="AW629" s="17"/>
      <c r="AX629" s="17"/>
      <c r="AY629" s="17"/>
      <c r="AZ629" s="17"/>
      <c r="BA629" s="17"/>
      <c r="BB629" s="17"/>
      <c r="BC629" s="17"/>
      <c r="BE629" s="17">
        <v>0.21328551912568305</v>
      </c>
      <c r="BF629" s="9">
        <v>61.5</v>
      </c>
      <c r="BG629" s="9">
        <v>61.652761779556577</v>
      </c>
      <c r="BH629" s="9">
        <v>60.95406770678624</v>
      </c>
      <c r="BI629" s="9">
        <v>16.606361298148098</v>
      </c>
      <c r="BJ629" s="9">
        <f ca="1"/>
        <v>62.557968282380465</v>
      </c>
      <c r="BK629" s="9">
        <f ca="1"/>
        <v>61.180885963757639</v>
      </c>
      <c r="BL629" s="9">
        <v>56.592617813100276</v>
      </c>
      <c r="BM629" s="9">
        <f ca="1"/>
        <v>60.974312575889904</v>
      </c>
      <c r="BN629" s="9">
        <v>61.485235594223937</v>
      </c>
      <c r="BP629" s="9"/>
      <c r="BQ629" s="40"/>
      <c r="BR629" s="9"/>
      <c r="BS629" s="40"/>
      <c r="BU629" s="9"/>
      <c r="BV629" s="40"/>
      <c r="BW629" s="9"/>
      <c r="BX629" s="40"/>
      <c r="BZ629" s="9">
        <v>18.076923076923073</v>
      </c>
      <c r="CA629" s="9">
        <v>47.446153846153848</v>
      </c>
      <c r="CB629" s="40">
        <v>76605.508014067629</v>
      </c>
      <c r="CC629" s="9">
        <f ca="1"/>
        <v>3.6796153846153836</v>
      </c>
      <c r="CD629" s="9">
        <f ca="1"/>
        <v>3.8711538461538462</v>
      </c>
      <c r="CE629" s="40">
        <f ca="1"/>
        <v>11733.847870697002</v>
      </c>
    </row>
    <row r="630" spans="1:83" x14ac:dyDescent="0.25">
      <c r="A630" s="6">
        <v>79.5</v>
      </c>
      <c r="B630" s="7" t="b">
        <v>1</v>
      </c>
      <c r="U630" s="9"/>
      <c r="V630" s="9"/>
      <c r="W630" s="10"/>
      <c r="X630" s="17"/>
      <c r="Y630" s="17"/>
      <c r="Z630" s="17"/>
      <c r="AA630" s="17"/>
      <c r="AB630" s="17"/>
      <c r="AC630" s="17"/>
      <c r="AD630" s="17"/>
      <c r="AE630" s="17"/>
      <c r="AG630" s="9"/>
      <c r="AH630" s="9"/>
      <c r="AI630" s="10"/>
      <c r="AJ630" s="17"/>
      <c r="AK630" s="17"/>
      <c r="AL630" s="17"/>
      <c r="AM630" s="17"/>
      <c r="AN630" s="17"/>
      <c r="AO630" s="17"/>
      <c r="AP630" s="17"/>
      <c r="AQ630" s="17"/>
      <c r="AS630" s="9"/>
      <c r="AT630" s="9"/>
      <c r="AU630" s="10"/>
      <c r="AV630" s="17"/>
      <c r="AW630" s="17"/>
      <c r="AX630" s="17"/>
      <c r="AY630" s="17"/>
      <c r="AZ630" s="17"/>
      <c r="BA630" s="17"/>
      <c r="BB630" s="17"/>
      <c r="BC630" s="17"/>
      <c r="BE630" s="17">
        <v>0.21362704918032788</v>
      </c>
      <c r="BF630" s="9">
        <v>61.5</v>
      </c>
      <c r="BG630" s="9">
        <v>61.663940634778669</v>
      </c>
      <c r="BH630" s="9">
        <v>60.964590267495915</v>
      </c>
      <c r="BI630" s="9">
        <v>16.636419888153149</v>
      </c>
      <c r="BJ630" s="9">
        <f ca="1"/>
        <v>62.570430704442991</v>
      </c>
      <c r="BK630" s="9">
        <f ca="1"/>
        <v>61.191626831812343</v>
      </c>
      <c r="BL630" s="9">
        <v>56.608900583063985</v>
      </c>
      <c r="BM630" s="9">
        <f ca="1"/>
        <v>60.987484787849887</v>
      </c>
      <c r="BN630" s="9">
        <v>61.498472404115589</v>
      </c>
      <c r="BP630" s="9"/>
      <c r="BQ630" s="40"/>
      <c r="BR630" s="9"/>
      <c r="BS630" s="40"/>
      <c r="BU630" s="9"/>
      <c r="BV630" s="40"/>
      <c r="BW630" s="9"/>
      <c r="BX630" s="40"/>
      <c r="BZ630" s="9">
        <v>18.076923076923073</v>
      </c>
      <c r="CA630" s="9">
        <v>48.723076923076924</v>
      </c>
      <c r="CB630" s="40">
        <v>79598.604748866768</v>
      </c>
      <c r="CC630" s="9">
        <f ca="1"/>
        <v>3.6796153846153836</v>
      </c>
      <c r="CD630" s="9">
        <f ca="1"/>
        <v>3.9350000000000005</v>
      </c>
      <c r="CE630" s="40">
        <f ca="1"/>
        <v>11807.182383262139</v>
      </c>
    </row>
    <row r="631" spans="1:83" x14ac:dyDescent="0.25">
      <c r="A631" s="6">
        <v>79.400000000000006</v>
      </c>
      <c r="B631" s="7" t="b">
        <v>1</v>
      </c>
      <c r="U631" s="9"/>
      <c r="V631" s="9"/>
      <c r="W631" s="10"/>
      <c r="X631" s="17"/>
      <c r="Y631" s="17"/>
      <c r="Z631" s="17"/>
      <c r="AA631" s="17"/>
      <c r="AB631" s="17"/>
      <c r="AC631" s="17"/>
      <c r="AD631" s="17"/>
      <c r="AE631" s="17"/>
      <c r="AG631" s="9"/>
      <c r="AH631" s="9"/>
      <c r="AI631" s="10"/>
      <c r="AJ631" s="17"/>
      <c r="AK631" s="17"/>
      <c r="AL631" s="17"/>
      <c r="AM631" s="17"/>
      <c r="AN631" s="17"/>
      <c r="AO631" s="17"/>
      <c r="AP631" s="17"/>
      <c r="AQ631" s="17"/>
      <c r="AS631" s="9"/>
      <c r="AT631" s="9"/>
      <c r="AU631" s="10"/>
      <c r="AV631" s="17"/>
      <c r="AW631" s="17"/>
      <c r="AX631" s="17"/>
      <c r="AY631" s="17"/>
      <c r="AZ631" s="17"/>
      <c r="BA631" s="17"/>
      <c r="BB631" s="17"/>
      <c r="BC631" s="17"/>
      <c r="BE631" s="17">
        <v>0.21396857923497267</v>
      </c>
      <c r="BF631" s="9">
        <v>61.6</v>
      </c>
      <c r="BG631" s="9">
        <v>61.675109082597849</v>
      </c>
      <c r="BH631" s="9">
        <v>60.97510484579032</v>
      </c>
      <c r="BI631" s="9">
        <v>16.666491535756371</v>
      </c>
      <c r="BJ631" s="9">
        <f ca="1"/>
        <v>62.582878506451856</v>
      </c>
      <c r="BK631" s="9">
        <f ca="1"/>
        <v>61.202358968535826</v>
      </c>
      <c r="BL631" s="9">
        <v>56.625170342418215</v>
      </c>
      <c r="BM631" s="9">
        <f ca="1"/>
        <v>61.0006456516372</v>
      </c>
      <c r="BN631" s="9">
        <v>61.511697638697861</v>
      </c>
      <c r="BP631" s="9"/>
      <c r="BQ631" s="40"/>
      <c r="BR631" s="9"/>
      <c r="BS631" s="40"/>
      <c r="BU631" s="9"/>
      <c r="BV631" s="40"/>
      <c r="BW631" s="9"/>
      <c r="BX631" s="40"/>
      <c r="BZ631" s="9">
        <v>18.076923076923073</v>
      </c>
      <c r="CA631" s="9">
        <v>50</v>
      </c>
      <c r="CB631" s="40">
        <v>82618.699758672199</v>
      </c>
      <c r="CC631" s="9">
        <f ca="1"/>
        <v>3.6796153846153836</v>
      </c>
      <c r="CD631" s="9">
        <f ca="1"/>
        <v>3.9988461538461539</v>
      </c>
      <c r="CE631" s="40">
        <f ca="1"/>
        <v>11882.293021930704</v>
      </c>
    </row>
    <row r="632" spans="1:83" x14ac:dyDescent="0.25">
      <c r="A632" s="6">
        <v>79.2</v>
      </c>
      <c r="B632" s="7" t="b">
        <v>1</v>
      </c>
      <c r="U632" s="9"/>
      <c r="V632" s="9"/>
      <c r="W632" s="10"/>
      <c r="X632" s="17"/>
      <c r="Y632" s="17"/>
      <c r="Z632" s="17"/>
      <c r="AA632" s="17"/>
      <c r="AB632" s="17"/>
      <c r="AC632" s="17"/>
      <c r="AD632" s="17"/>
      <c r="AE632" s="17"/>
      <c r="AG632" s="9"/>
      <c r="AH632" s="9"/>
      <c r="AI632" s="10"/>
      <c r="AJ632" s="17"/>
      <c r="AK632" s="17"/>
      <c r="AL632" s="17"/>
      <c r="AM632" s="17"/>
      <c r="AN632" s="17"/>
      <c r="AO632" s="17"/>
      <c r="AP632" s="17"/>
      <c r="AQ632" s="17"/>
      <c r="AS632" s="9"/>
      <c r="AT632" s="9"/>
      <c r="AU632" s="10"/>
      <c r="AV632" s="17"/>
      <c r="AW632" s="17"/>
      <c r="AX632" s="17"/>
      <c r="AY632" s="17"/>
      <c r="AZ632" s="17"/>
      <c r="BA632" s="17"/>
      <c r="BB632" s="17"/>
      <c r="BC632" s="17"/>
      <c r="BE632" s="17">
        <v>0.2143101092896175</v>
      </c>
      <c r="BF632" s="9">
        <v>61.6</v>
      </c>
      <c r="BG632" s="9">
        <v>61.686267157704549</v>
      </c>
      <c r="BH632" s="9">
        <v>60.985611469580874</v>
      </c>
      <c r="BI632" s="9">
        <v>16.696576252307231</v>
      </c>
      <c r="BJ632" s="9">
        <f ca="1"/>
        <v>62.595311735308705</v>
      </c>
      <c r="BK632" s="9">
        <f ca="1"/>
        <v>61.213082403783801</v>
      </c>
      <c r="BL632" s="9">
        <v>56.641427122301266</v>
      </c>
      <c r="BM632" s="9">
        <f ca="1"/>
        <v>61.01379520066839</v>
      </c>
      <c r="BN632" s="9">
        <v>61.52491133197492</v>
      </c>
      <c r="BP632" s="9"/>
      <c r="BQ632" s="40"/>
      <c r="BR632" s="9"/>
      <c r="BS632" s="40"/>
      <c r="BU632" s="9"/>
      <c r="BV632" s="40"/>
      <c r="BW632" s="9"/>
      <c r="BX632" s="40"/>
      <c r="BZ632" s="9">
        <v>19.353846153846153</v>
      </c>
      <c r="CA632" s="9">
        <v>0.2</v>
      </c>
      <c r="CB632" s="40">
        <v>40093.646319183928</v>
      </c>
      <c r="CC632" s="9">
        <f ca="1"/>
        <v>3.7434615384615375</v>
      </c>
      <c r="CD632" s="9">
        <f ca="1"/>
        <v>1.5088461538461539</v>
      </c>
      <c r="CE632" s="40">
        <f ca="1"/>
        <v>11067.198923522559</v>
      </c>
    </row>
    <row r="633" spans="1:83" x14ac:dyDescent="0.25">
      <c r="A633" s="6">
        <v>79</v>
      </c>
      <c r="B633" s="7" t="b">
        <v>1</v>
      </c>
      <c r="U633" s="9"/>
      <c r="V633" s="9"/>
      <c r="W633" s="10"/>
      <c r="X633" s="17"/>
      <c r="Y633" s="17"/>
      <c r="Z633" s="17"/>
      <c r="AA633" s="17"/>
      <c r="AB633" s="17"/>
      <c r="AC633" s="17"/>
      <c r="AD633" s="17"/>
      <c r="AE633" s="17"/>
      <c r="AG633" s="9"/>
      <c r="AH633" s="9"/>
      <c r="AI633" s="10"/>
      <c r="AJ633" s="17"/>
      <c r="AK633" s="17"/>
      <c r="AL633" s="17"/>
      <c r="AM633" s="17"/>
      <c r="AN633" s="17"/>
      <c r="AO633" s="17"/>
      <c r="AP633" s="17"/>
      <c r="AQ633" s="17"/>
      <c r="AS633" s="9"/>
      <c r="AT633" s="9"/>
      <c r="AU633" s="10"/>
      <c r="AV633" s="17"/>
      <c r="AW633" s="17"/>
      <c r="AX633" s="17"/>
      <c r="AY633" s="17"/>
      <c r="AZ633" s="17"/>
      <c r="BA633" s="17"/>
      <c r="BB633" s="17"/>
      <c r="BC633" s="17"/>
      <c r="BE633" s="17">
        <v>0.21465163934426229</v>
      </c>
      <c r="BF633" s="9">
        <v>61.6</v>
      </c>
      <c r="BG633" s="9">
        <v>61.697414894635727</v>
      </c>
      <c r="BH633" s="9">
        <v>60.996110166659868</v>
      </c>
      <c r="BI633" s="9">
        <v>16.726674049170061</v>
      </c>
      <c r="BJ633" s="9">
        <f ca="1"/>
        <v>62.607730437702109</v>
      </c>
      <c r="BK633" s="9">
        <f ca="1"/>
        <v>61.223797167283109</v>
      </c>
      <c r="BL633" s="9">
        <v>56.657670953727425</v>
      </c>
      <c r="BM633" s="9">
        <f ca="1"/>
        <v>61.026933468218822</v>
      </c>
      <c r="BN633" s="9">
        <v>61.538113517806941</v>
      </c>
      <c r="BP633" s="9"/>
      <c r="BQ633" s="40"/>
      <c r="BR633" s="9"/>
      <c r="BS633" s="40"/>
      <c r="BU633" s="9"/>
      <c r="BV633" s="40"/>
      <c r="BW633" s="9"/>
      <c r="BX633" s="40"/>
      <c r="BZ633" s="9">
        <v>19.353846153846153</v>
      </c>
      <c r="CA633" s="9">
        <v>1.4769230769230768</v>
      </c>
      <c r="CB633" s="40">
        <v>28330.525282060309</v>
      </c>
      <c r="CC633" s="9">
        <f ca="1"/>
        <v>3.7434615384615375</v>
      </c>
      <c r="CD633" s="9">
        <f ca="1"/>
        <v>1.5726923076923078</v>
      </c>
      <c r="CE633" s="40">
        <f ca="1"/>
        <v>10997.885590267786</v>
      </c>
    </row>
    <row r="634" spans="1:83" x14ac:dyDescent="0.25">
      <c r="A634" s="6">
        <v>78.099999999999994</v>
      </c>
      <c r="B634" s="7" t="b">
        <v>1</v>
      </c>
      <c r="U634" s="9"/>
      <c r="V634" s="9"/>
      <c r="W634" s="10"/>
      <c r="X634" s="17"/>
      <c r="Y634" s="17"/>
      <c r="Z634" s="17"/>
      <c r="AA634" s="17"/>
      <c r="AB634" s="17"/>
      <c r="AC634" s="17"/>
      <c r="AD634" s="17"/>
      <c r="AE634" s="17"/>
      <c r="AG634" s="9"/>
      <c r="AH634" s="9"/>
      <c r="AI634" s="10"/>
      <c r="AJ634" s="17"/>
      <c r="AK634" s="17"/>
      <c r="AL634" s="17"/>
      <c r="AM634" s="17"/>
      <c r="AN634" s="17"/>
      <c r="AO634" s="17"/>
      <c r="AP634" s="17"/>
      <c r="AQ634" s="17"/>
      <c r="AS634" s="9"/>
      <c r="AT634" s="9"/>
      <c r="AU634" s="10"/>
      <c r="AV634" s="17"/>
      <c r="AW634" s="17"/>
      <c r="AX634" s="17"/>
      <c r="AY634" s="17"/>
      <c r="AZ634" s="17"/>
      <c r="BA634" s="17"/>
      <c r="BB634" s="17"/>
      <c r="BC634" s="17"/>
      <c r="BE634" s="17">
        <v>0.21499316939890711</v>
      </c>
      <c r="BF634" s="9">
        <v>61.6</v>
      </c>
      <c r="BG634" s="9">
        <v>61.708552327775777</v>
      </c>
      <c r="BH634" s="9">
        <v>61.006600964701335</v>
      </c>
      <c r="BI634" s="9">
        <v>16.756784937723964</v>
      </c>
      <c r="BJ634" s="9">
        <f ca="1"/>
        <v>62.620134660108846</v>
      </c>
      <c r="BK634" s="9">
        <f ca="1"/>
        <v>61.23450328863256</v>
      </c>
      <c r="BL634" s="9">
        <v>56.673901867587674</v>
      </c>
      <c r="BM634" s="9">
        <f ca="1"/>
        <v>61.040060487423538</v>
      </c>
      <c r="BN634" s="9">
        <v>61.551304229910976</v>
      </c>
      <c r="BP634" s="9"/>
      <c r="BQ634" s="40"/>
      <c r="BR634" s="9"/>
      <c r="BS634" s="40"/>
      <c r="BU634" s="9"/>
      <c r="BV634" s="40"/>
      <c r="BW634" s="9"/>
      <c r="BX634" s="40"/>
      <c r="BZ634" s="9">
        <v>19.353846153846153</v>
      </c>
      <c r="CA634" s="9">
        <v>2.7538461538461538</v>
      </c>
      <c r="CB634" s="40">
        <v>22906.354091549081</v>
      </c>
      <c r="CC634" s="9">
        <f ca="1"/>
        <v>3.7434615384615375</v>
      </c>
      <c r="CD634" s="9">
        <f ca="1"/>
        <v>1.6365384615384617</v>
      </c>
      <c r="CE634" s="40">
        <f ca="1"/>
        <v>10936.587716600001</v>
      </c>
    </row>
    <row r="635" spans="1:83" x14ac:dyDescent="0.25">
      <c r="A635" s="6">
        <v>79.2</v>
      </c>
      <c r="B635" s="7" t="b">
        <v>1</v>
      </c>
      <c r="U635" s="9"/>
      <c r="V635" s="9"/>
      <c r="W635" s="10"/>
      <c r="X635" s="17"/>
      <c r="Y635" s="17"/>
      <c r="Z635" s="17"/>
      <c r="AA635" s="17"/>
      <c r="AB635" s="17"/>
      <c r="AC635" s="17"/>
      <c r="AD635" s="17"/>
      <c r="AE635" s="17"/>
      <c r="AG635" s="9"/>
      <c r="AH635" s="9"/>
      <c r="AI635" s="10"/>
      <c r="AJ635" s="17"/>
      <c r="AK635" s="17"/>
      <c r="AL635" s="17"/>
      <c r="AM635" s="17"/>
      <c r="AN635" s="17"/>
      <c r="AO635" s="17"/>
      <c r="AP635" s="17"/>
      <c r="AQ635" s="17"/>
      <c r="AS635" s="9"/>
      <c r="AT635" s="9"/>
      <c r="AU635" s="10"/>
      <c r="AV635" s="17"/>
      <c r="AW635" s="17"/>
      <c r="AX635" s="17"/>
      <c r="AY635" s="17"/>
      <c r="AZ635" s="17"/>
      <c r="BA635" s="17"/>
      <c r="BB635" s="17"/>
      <c r="BC635" s="17"/>
      <c r="BE635" s="17">
        <v>0.21533469945355191</v>
      </c>
      <c r="BF635" s="9">
        <v>61.7</v>
      </c>
      <c r="BG635" s="9">
        <v>61.719679491357525</v>
      </c>
      <c r="BH635" s="9">
        <v>61.017083891261869</v>
      </c>
      <c r="BI635" s="9">
        <v>16.786908929362948</v>
      </c>
      <c r="BJ635" s="9">
        <f ca="1"/>
        <v>62.632524448795216</v>
      </c>
      <c r="BK635" s="9">
        <f ca="1"/>
        <v>61.245200797303688</v>
      </c>
      <c r="BL635" s="9">
        <v>56.690119894650365</v>
      </c>
      <c r="BM635" s="9">
        <f ca="1"/>
        <v>61.053176291278056</v>
      </c>
      <c r="BN635" s="9">
        <v>61.56448350186178</v>
      </c>
      <c r="BP635" s="9"/>
      <c r="BQ635" s="40"/>
      <c r="BR635" s="9"/>
      <c r="BS635" s="40"/>
      <c r="BU635" s="9"/>
      <c r="BV635" s="40"/>
      <c r="BW635" s="9"/>
      <c r="BX635" s="40"/>
      <c r="BZ635" s="9">
        <v>19.353846153846153</v>
      </c>
      <c r="CA635" s="9">
        <v>4.0307692307692298</v>
      </c>
      <c r="CB635" s="40">
        <v>19464.27276349513</v>
      </c>
      <c r="CC635" s="9">
        <f ca="1"/>
        <v>3.7434615384615375</v>
      </c>
      <c r="CD635" s="9">
        <f ca="1"/>
        <v>1.7003846153846154</v>
      </c>
      <c r="CE635" s="40">
        <f ca="1"/>
        <v>10882.804151234886</v>
      </c>
    </row>
    <row r="636" spans="1:83" x14ac:dyDescent="0.25">
      <c r="A636" s="6">
        <v>78.900000000000006</v>
      </c>
      <c r="B636" s="7" t="b">
        <v>1</v>
      </c>
      <c r="U636" s="9"/>
      <c r="V636" s="9"/>
      <c r="W636" s="10"/>
      <c r="X636" s="17"/>
      <c r="Y636" s="17"/>
      <c r="Z636" s="17"/>
      <c r="AA636" s="17"/>
      <c r="AB636" s="17"/>
      <c r="AC636" s="17"/>
      <c r="AD636" s="17"/>
      <c r="AE636" s="17"/>
      <c r="AG636" s="9"/>
      <c r="AH636" s="9"/>
      <c r="AI636" s="10"/>
      <c r="AJ636" s="17"/>
      <c r="AK636" s="17"/>
      <c r="AL636" s="17"/>
      <c r="AM636" s="17"/>
      <c r="AN636" s="17"/>
      <c r="AO636" s="17"/>
      <c r="AP636" s="17"/>
      <c r="AQ636" s="17"/>
      <c r="AS636" s="9"/>
      <c r="AT636" s="9"/>
      <c r="AU636" s="10"/>
      <c r="AV636" s="17"/>
      <c r="AW636" s="17"/>
      <c r="AX636" s="17"/>
      <c r="AY636" s="17"/>
      <c r="AZ636" s="17"/>
      <c r="BA636" s="17"/>
      <c r="BB636" s="17"/>
      <c r="BC636" s="17"/>
      <c r="BE636" s="17">
        <v>0.21567622950819673</v>
      </c>
      <c r="BF636" s="9">
        <v>61.7</v>
      </c>
      <c r="BG636" s="9">
        <v>61.730796419463111</v>
      </c>
      <c r="BH636" s="9">
        <v>61.027558973781012</v>
      </c>
      <c r="BI636" s="9">
        <v>16.817046035495881</v>
      </c>
      <c r="BJ636" s="9">
        <f ca="1"/>
        <v>62.644899849818415</v>
      </c>
      <c r="BK636" s="9">
        <f ca="1"/>
        <v>61.255889722641562</v>
      </c>
      <c r="BL636" s="9">
        <v>56.70632506556187</v>
      </c>
      <c r="BM636" s="9">
        <f ca="1"/>
        <v>61.066280912639215</v>
      </c>
      <c r="BN636" s="9">
        <v>61.57765136709267</v>
      </c>
      <c r="BP636" s="9"/>
      <c r="BQ636" s="40"/>
      <c r="BR636" s="9"/>
      <c r="BS636" s="40"/>
      <c r="BU636" s="9"/>
      <c r="BV636" s="40"/>
      <c r="BW636" s="9"/>
      <c r="BX636" s="40"/>
      <c r="BZ636" s="9">
        <v>19.353846153846153</v>
      </c>
      <c r="CA636" s="9">
        <v>5.3076923076923075</v>
      </c>
      <c r="CB636" s="40">
        <v>17186.737778738727</v>
      </c>
      <c r="CC636" s="9">
        <f ca="1"/>
        <v>3.7434615384615375</v>
      </c>
      <c r="CD636" s="9">
        <f ca="1"/>
        <v>1.7642307692307693</v>
      </c>
      <c r="CE636" s="40">
        <f ca="1"/>
        <v>10836.082887262419</v>
      </c>
    </row>
    <row r="637" spans="1:83" x14ac:dyDescent="0.25">
      <c r="A637" s="6">
        <v>78.900000000000006</v>
      </c>
      <c r="B637" s="7" t="b">
        <v>1</v>
      </c>
      <c r="U637" s="9"/>
      <c r="V637" s="9"/>
      <c r="W637" s="10"/>
      <c r="X637" s="17"/>
      <c r="Y637" s="17"/>
      <c r="Z637" s="17"/>
      <c r="AA637" s="17"/>
      <c r="AB637" s="17"/>
      <c r="AC637" s="17"/>
      <c r="AD637" s="17"/>
      <c r="AE637" s="17"/>
      <c r="AG637" s="9"/>
      <c r="AH637" s="9"/>
      <c r="AI637" s="10"/>
      <c r="AJ637" s="17"/>
      <c r="AK637" s="17"/>
      <c r="AL637" s="17"/>
      <c r="AM637" s="17"/>
      <c r="AN637" s="17"/>
      <c r="AO637" s="17"/>
      <c r="AP637" s="17"/>
      <c r="AQ637" s="17"/>
      <c r="AS637" s="9"/>
      <c r="AT637" s="9"/>
      <c r="AU637" s="10"/>
      <c r="AV637" s="17"/>
      <c r="AW637" s="17"/>
      <c r="AX637" s="17"/>
      <c r="AY637" s="17"/>
      <c r="AZ637" s="17"/>
      <c r="BA637" s="17"/>
      <c r="BB637" s="17"/>
      <c r="BC637" s="17"/>
      <c r="BE637" s="17">
        <v>0.21601775956284153</v>
      </c>
      <c r="BF637" s="9">
        <v>61.7</v>
      </c>
      <c r="BG637" s="9">
        <v>61.741903146024967</v>
      </c>
      <c r="BH637" s="9">
        <v>61.038026239582209</v>
      </c>
      <c r="BI637" s="9">
        <v>16.847196267546529</v>
      </c>
      <c r="BJ637" s="9">
        <f ca="1"/>
        <v>62.65726090902772</v>
      </c>
      <c r="BK637" s="9">
        <f ca="1"/>
        <v>61.266570093865546</v>
      </c>
      <c r="BL637" s="9">
        <v>56.722517410847317</v>
      </c>
      <c r="BM637" s="9">
        <f ca="1"/>
        <v>61.079374384225957</v>
      </c>
      <c r="BN637" s="9">
        <v>61.590807858896383</v>
      </c>
      <c r="BP637" s="9"/>
      <c r="BQ637" s="40"/>
      <c r="BR637" s="9"/>
      <c r="BS637" s="40"/>
      <c r="BU637" s="9"/>
      <c r="BV637" s="40"/>
      <c r="BW637" s="9"/>
      <c r="BX637" s="40"/>
      <c r="BZ637" s="9">
        <v>19.353846153846153</v>
      </c>
      <c r="CA637" s="9">
        <v>6.5846153846153852</v>
      </c>
      <c r="CB637" s="40">
        <v>15712.806020535729</v>
      </c>
      <c r="CC637" s="9">
        <f ca="1"/>
        <v>3.7434615384615375</v>
      </c>
      <c r="CD637" s="9">
        <f ca="1"/>
        <v>1.8280769230769232</v>
      </c>
      <c r="CE637" s="40">
        <f ca="1"/>
        <v>10796.014549524449</v>
      </c>
    </row>
    <row r="638" spans="1:83" x14ac:dyDescent="0.25">
      <c r="A638" s="6">
        <v>78</v>
      </c>
      <c r="B638" s="7" t="b">
        <v>1</v>
      </c>
      <c r="U638" s="9"/>
      <c r="V638" s="9"/>
      <c r="W638" s="10"/>
      <c r="X638" s="17"/>
      <c r="Y638" s="17"/>
      <c r="Z638" s="17"/>
      <c r="AA638" s="17"/>
      <c r="AB638" s="17"/>
      <c r="AC638" s="17"/>
      <c r="AD638" s="17"/>
      <c r="AE638" s="17"/>
      <c r="AG638" s="9"/>
      <c r="AH638" s="9"/>
      <c r="AI638" s="10"/>
      <c r="AJ638" s="17"/>
      <c r="AK638" s="17"/>
      <c r="AL638" s="17"/>
      <c r="AM638" s="17"/>
      <c r="AN638" s="17"/>
      <c r="AO638" s="17"/>
      <c r="AP638" s="17"/>
      <c r="AQ638" s="17"/>
      <c r="AS638" s="9"/>
      <c r="AT638" s="9"/>
      <c r="AU638" s="10"/>
      <c r="AV638" s="17"/>
      <c r="AW638" s="17"/>
      <c r="AX638" s="17"/>
      <c r="AY638" s="17"/>
      <c r="AZ638" s="17"/>
      <c r="BA638" s="17"/>
      <c r="BB638" s="17"/>
      <c r="BC638" s="17"/>
      <c r="BE638" s="17">
        <v>0.21635928961748635</v>
      </c>
      <c r="BF638" s="9">
        <v>61.7</v>
      </c>
      <c r="BG638" s="9">
        <v>61.752999704826742</v>
      </c>
      <c r="BH638" s="9">
        <v>61.048485715873632</v>
      </c>
      <c r="BI638" s="9">
        <v>16.877359636953614</v>
      </c>
      <c r="BJ638" s="9">
        <f ca="1"/>
        <v>62.669607672065851</v>
      </c>
      <c r="BK638" s="9">
        <f ca="1"/>
        <v>61.277241940070056</v>
      </c>
      <c r="BL638" s="9">
        <v>56.738696960911213</v>
      </c>
      <c r="BM638" s="9">
        <f ca="1"/>
        <v>61.092456738620207</v>
      </c>
      <c r="BN638" s="9">
        <v>61.603953010425812</v>
      </c>
      <c r="BP638" s="9"/>
      <c r="BQ638" s="40"/>
      <c r="BR638" s="9"/>
      <c r="BS638" s="40"/>
      <c r="BU638" s="9"/>
      <c r="BV638" s="40"/>
      <c r="BW638" s="9"/>
      <c r="BX638" s="40"/>
      <c r="BZ638" s="9">
        <v>19.353846153846153</v>
      </c>
      <c r="CA638" s="9">
        <v>7.8615384615384603</v>
      </c>
      <c r="CB638" s="40">
        <v>14839.811832743859</v>
      </c>
      <c r="CC638" s="9">
        <f ca="1"/>
        <v>3.7434615384615375</v>
      </c>
      <c r="CD638" s="9">
        <f ca="1"/>
        <v>1.891923076923077</v>
      </c>
      <c r="CE638" s="40">
        <f ca="1"/>
        <v>10762.2269542947</v>
      </c>
    </row>
    <row r="639" spans="1:83" x14ac:dyDescent="0.25">
      <c r="A639" s="6">
        <v>78.599999999999994</v>
      </c>
      <c r="B639" s="7" t="b">
        <v>1</v>
      </c>
      <c r="U639" s="9"/>
      <c r="V639" s="9"/>
      <c r="W639" s="10"/>
      <c r="X639" s="17"/>
      <c r="Y639" s="17"/>
      <c r="Z639" s="17"/>
      <c r="AA639" s="17"/>
      <c r="AB639" s="17"/>
      <c r="AC639" s="17"/>
      <c r="AD639" s="17"/>
      <c r="AE639" s="17"/>
      <c r="AG639" s="9"/>
      <c r="AH639" s="9"/>
      <c r="AI639" s="10"/>
      <c r="AJ639" s="17"/>
      <c r="AK639" s="17"/>
      <c r="AL639" s="17"/>
      <c r="AM639" s="17"/>
      <c r="AN639" s="17"/>
      <c r="AO639" s="17"/>
      <c r="AP639" s="17"/>
      <c r="AQ639" s="17"/>
      <c r="AS639" s="9"/>
      <c r="AT639" s="9"/>
      <c r="AU639" s="10"/>
      <c r="AV639" s="17"/>
      <c r="AW639" s="17"/>
      <c r="AX639" s="17"/>
      <c r="AY639" s="17"/>
      <c r="AZ639" s="17"/>
      <c r="BA639" s="17"/>
      <c r="BB639" s="17"/>
      <c r="BC639" s="17"/>
      <c r="BE639" s="17">
        <v>0.21670081967213115</v>
      </c>
      <c r="BF639" s="9">
        <v>61.8</v>
      </c>
      <c r="BG639" s="9">
        <v>61.764086129504172</v>
      </c>
      <c r="BH639" s="9">
        <v>61.058937429748497</v>
      </c>
      <c r="BI639" s="9">
        <v>16.907536155170785</v>
      </c>
      <c r="BJ639" s="9">
        <f ca="1"/>
        <v>62.681940184370227</v>
      </c>
      <c r="BK639" s="9">
        <f ca="1"/>
        <v>61.287905290225353</v>
      </c>
      <c r="BL639" s="9">
        <v>56.754863746038133</v>
      </c>
      <c r="BM639" s="9">
        <f ca="1"/>
        <v>61.105528008267612</v>
      </c>
      <c r="BN639" s="9">
        <v>61.617086854694961</v>
      </c>
      <c r="BP639" s="9"/>
      <c r="BQ639" s="40"/>
      <c r="BR639" s="9"/>
      <c r="BS639" s="40"/>
      <c r="BU639" s="9"/>
      <c r="BV639" s="40"/>
      <c r="BW639" s="9"/>
      <c r="BX639" s="40"/>
      <c r="BZ639" s="9">
        <v>19.353846153846153</v>
      </c>
      <c r="CA639" s="9">
        <v>9.1384615384615362</v>
      </c>
      <c r="CB639" s="40">
        <v>14438.867860507333</v>
      </c>
      <c r="CC639" s="9">
        <f ca="1"/>
        <v>3.7434615384615375</v>
      </c>
      <c r="CD639" s="9">
        <f ca="1"/>
        <v>1.9557692307692309</v>
      </c>
      <c r="CE639" s="40">
        <f ca="1"/>
        <v>10734.380532972333</v>
      </c>
    </row>
    <row r="640" spans="1:83" x14ac:dyDescent="0.25">
      <c r="A640" s="6">
        <v>77.7</v>
      </c>
      <c r="B640" s="7" t="b">
        <v>1</v>
      </c>
      <c r="U640" s="9"/>
      <c r="V640" s="9"/>
      <c r="W640" s="10"/>
      <c r="X640" s="17"/>
      <c r="Y640" s="17"/>
      <c r="Z640" s="17"/>
      <c r="AA640" s="17"/>
      <c r="AB640" s="17"/>
      <c r="AC640" s="17"/>
      <c r="AD640" s="17"/>
      <c r="AE640" s="17"/>
      <c r="AG640" s="9"/>
      <c r="AH640" s="9"/>
      <c r="AI640" s="10"/>
      <c r="AJ640" s="17"/>
      <c r="AK640" s="17"/>
      <c r="AL640" s="17"/>
      <c r="AM640" s="17"/>
      <c r="AN640" s="17"/>
      <c r="AO640" s="17"/>
      <c r="AP640" s="17"/>
      <c r="AQ640" s="17"/>
      <c r="AS640" s="9"/>
      <c r="AT640" s="9"/>
      <c r="AU640" s="10"/>
      <c r="AV640" s="17"/>
      <c r="AW640" s="17"/>
      <c r="AX640" s="17"/>
      <c r="AY640" s="17"/>
      <c r="AZ640" s="17"/>
      <c r="BA640" s="17"/>
      <c r="BB640" s="17"/>
      <c r="BC640" s="17"/>
      <c r="BE640" s="17">
        <v>0.21704234972677597</v>
      </c>
      <c r="BF640" s="9">
        <v>61.8</v>
      </c>
      <c r="BG640" s="9">
        <v>61.775162453546002</v>
      </c>
      <c r="BH640" s="9">
        <v>61.069381408186139</v>
      </c>
      <c r="BI640" s="9">
        <v>16.937725833666708</v>
      </c>
      <c r="BJ640" s="9">
        <f ca="1"/>
        <v>62.694258491174224</v>
      </c>
      <c r="BK640" s="9">
        <f ca="1"/>
        <v>61.298560173178295</v>
      </c>
      <c r="BL640" s="9">
        <v>56.771017796393366</v>
      </c>
      <c r="BM640" s="9">
        <f ca="1"/>
        <v>61.118588225478391</v>
      </c>
      <c r="BN640" s="9">
        <v>61.630209424579647</v>
      </c>
      <c r="BP640" s="9"/>
      <c r="BQ640" s="40"/>
      <c r="BR640" s="9"/>
      <c r="BS640" s="40"/>
      <c r="BU640" s="9"/>
      <c r="BV640" s="40"/>
      <c r="BW640" s="9"/>
      <c r="BX640" s="40"/>
      <c r="BZ640" s="9">
        <v>19.353846153846153</v>
      </c>
      <c r="CA640" s="9">
        <v>10.415384615384614</v>
      </c>
      <c r="CB640" s="40">
        <v>14421.399172465373</v>
      </c>
      <c r="CC640" s="9">
        <f ca="1"/>
        <v>3.7434615384615375</v>
      </c>
      <c r="CD640" s="9">
        <f ca="1"/>
        <v>2.0196153846153848</v>
      </c>
      <c r="CE640" s="40">
        <f ca="1"/>
        <v>10712.164457636443</v>
      </c>
    </row>
    <row r="641" spans="1:83" x14ac:dyDescent="0.25">
      <c r="A641" s="6">
        <v>78</v>
      </c>
      <c r="B641" s="7" t="b">
        <v>1</v>
      </c>
      <c r="U641" s="9"/>
      <c r="V641" s="9"/>
      <c r="W641" s="10"/>
      <c r="X641" s="17"/>
      <c r="Y641" s="17"/>
      <c r="Z641" s="17"/>
      <c r="AA641" s="17"/>
      <c r="AB641" s="17"/>
      <c r="AC641" s="17"/>
      <c r="AD641" s="17"/>
      <c r="AE641" s="17"/>
      <c r="AG641" s="9"/>
      <c r="AH641" s="9"/>
      <c r="AI641" s="10"/>
      <c r="AJ641" s="17"/>
      <c r="AK641" s="17"/>
      <c r="AL641" s="17"/>
      <c r="AM641" s="17"/>
      <c r="AN641" s="17"/>
      <c r="AO641" s="17"/>
      <c r="AP641" s="17"/>
      <c r="AQ641" s="17"/>
      <c r="AS641" s="9"/>
      <c r="AT641" s="9"/>
      <c r="AU641" s="10"/>
      <c r="AV641" s="17"/>
      <c r="AW641" s="17"/>
      <c r="AX641" s="17"/>
      <c r="AY641" s="17"/>
      <c r="AZ641" s="17"/>
      <c r="BA641" s="17"/>
      <c r="BB641" s="17"/>
      <c r="BC641" s="17"/>
      <c r="BE641" s="17">
        <v>0.21738387978142076</v>
      </c>
      <c r="BF641" s="9">
        <v>61.8</v>
      </c>
      <c r="BG641" s="9">
        <v>61.786228710294957</v>
      </c>
      <c r="BH641" s="9">
        <v>61.079817678052613</v>
      </c>
      <c r="BI641" s="9">
        <v>16.967928683925042</v>
      </c>
      <c r="BJ641" s="9">
        <f ca="1"/>
        <v>62.706562637508434</v>
      </c>
      <c r="BK641" s="9">
        <f ca="1"/>
        <v>61.309206617653089</v>
      </c>
      <c r="BL641" s="9">
        <v>56.78715914202359</v>
      </c>
      <c r="BM641" s="9">
        <f ca="1"/>
        <v>61.131637422428071</v>
      </c>
      <c r="BN641" s="9">
        <v>61.643320752818369</v>
      </c>
      <c r="BP641" s="9"/>
      <c r="BQ641" s="40"/>
      <c r="BR641" s="9"/>
      <c r="BS641" s="40"/>
      <c r="BU641" s="9"/>
      <c r="BV641" s="40"/>
      <c r="BW641" s="9"/>
      <c r="BX641" s="40"/>
      <c r="BZ641" s="9">
        <v>19.353846153846153</v>
      </c>
      <c r="CA641" s="9">
        <v>11.692307692307692</v>
      </c>
      <c r="CB641" s="40">
        <v>14723.201775329549</v>
      </c>
      <c r="CC641" s="9">
        <f ca="1"/>
        <v>3.7434615384615375</v>
      </c>
      <c r="CD641" s="9">
        <f ca="1"/>
        <v>2.0834615384615387</v>
      </c>
      <c r="CE641" s="40">
        <f ca="1"/>
        <v>10695.293341063654</v>
      </c>
    </row>
    <row r="642" spans="1:83" x14ac:dyDescent="0.25">
      <c r="A642" s="6">
        <v>78.3</v>
      </c>
      <c r="B642" s="7" t="b">
        <v>1</v>
      </c>
      <c r="U642" s="9"/>
      <c r="V642" s="9"/>
      <c r="W642" s="10"/>
      <c r="X642" s="17"/>
      <c r="Y642" s="17"/>
      <c r="Z642" s="17"/>
      <c r="AA642" s="17"/>
      <c r="AB642" s="17"/>
      <c r="AC642" s="17"/>
      <c r="AD642" s="17"/>
      <c r="AE642" s="17"/>
      <c r="AG642" s="9"/>
      <c r="AH642" s="9"/>
      <c r="AI642" s="10"/>
      <c r="AJ642" s="17"/>
      <c r="AK642" s="17"/>
      <c r="AL642" s="17"/>
      <c r="AM642" s="17"/>
      <c r="AN642" s="17"/>
      <c r="AO642" s="17"/>
      <c r="AP642" s="17"/>
      <c r="AQ642" s="17"/>
      <c r="AS642" s="9"/>
      <c r="AT642" s="9"/>
      <c r="AU642" s="10"/>
      <c r="AV642" s="17"/>
      <c r="AW642" s="17"/>
      <c r="AX642" s="17"/>
      <c r="AY642" s="17"/>
      <c r="AZ642" s="17"/>
      <c r="BA642" s="17"/>
      <c r="BB642" s="17"/>
      <c r="BC642" s="17"/>
      <c r="BE642" s="17">
        <v>0.21772540983606559</v>
      </c>
      <c r="BF642" s="9">
        <v>61.8</v>
      </c>
      <c r="BG642" s="9">
        <v>61.797284932948543</v>
      </c>
      <c r="BH642" s="9">
        <v>61.090246266101246</v>
      </c>
      <c r="BI642" s="9">
        <v>16.998144717444504</v>
      </c>
      <c r="BJ642" s="9">
        <f ca="1"/>
        <v>62.718852668201897</v>
      </c>
      <c r="BK642" s="9">
        <f ca="1"/>
        <v>61.31984465225203</v>
      </c>
      <c r="BL642" s="9">
        <v>56.803287812857505</v>
      </c>
      <c r="BM642" s="9">
        <f ca="1"/>
        <v>61.144675631158343</v>
      </c>
      <c r="BN642" s="9">
        <v>61.656420872013101</v>
      </c>
      <c r="BP642" s="9"/>
      <c r="BQ642" s="40"/>
      <c r="BR642" s="9"/>
      <c r="BS642" s="40"/>
      <c r="BU642" s="9"/>
      <c r="BV642" s="40"/>
      <c r="BW642" s="9"/>
      <c r="BX642" s="40"/>
      <c r="BZ642" s="9">
        <v>19.353846153846153</v>
      </c>
      <c r="CA642" s="9">
        <v>12.969230769230769</v>
      </c>
      <c r="CB642" s="40">
        <v>15295.882489124966</v>
      </c>
      <c r="CC642" s="9">
        <f ca="1"/>
        <v>3.7434615384615375</v>
      </c>
      <c r="CD642" s="9">
        <f ca="1"/>
        <v>2.1473076923076926</v>
      </c>
      <c r="CE642" s="40">
        <f ca="1"/>
        <v>10683.50441025707</v>
      </c>
    </row>
    <row r="643" spans="1:83" x14ac:dyDescent="0.25">
      <c r="A643" s="6">
        <v>77.5</v>
      </c>
      <c r="B643" s="7" t="b">
        <v>1</v>
      </c>
      <c r="U643" s="9"/>
      <c r="V643" s="9"/>
      <c r="W643" s="10"/>
      <c r="X643" s="17"/>
      <c r="Y643" s="17"/>
      <c r="Z643" s="17"/>
      <c r="AA643" s="17"/>
      <c r="AB643" s="17"/>
      <c r="AC643" s="17"/>
      <c r="AD643" s="17"/>
      <c r="AE643" s="17"/>
      <c r="AG643" s="9"/>
      <c r="AH643" s="9"/>
      <c r="AI643" s="10"/>
      <c r="AJ643" s="17"/>
      <c r="AK643" s="17"/>
      <c r="AL643" s="17"/>
      <c r="AM643" s="17"/>
      <c r="AN643" s="17"/>
      <c r="AO643" s="17"/>
      <c r="AP643" s="17"/>
      <c r="AQ643" s="17"/>
      <c r="AS643" s="9"/>
      <c r="AT643" s="9"/>
      <c r="AU643" s="10"/>
      <c r="AV643" s="17"/>
      <c r="AW643" s="17"/>
      <c r="AX643" s="17"/>
      <c r="AY643" s="17"/>
      <c r="AZ643" s="17"/>
      <c r="BA643" s="17"/>
      <c r="BB643" s="17"/>
      <c r="BC643" s="17"/>
      <c r="BE643" s="17">
        <v>0.21806693989071038</v>
      </c>
      <c r="BF643" s="9">
        <v>61.8</v>
      </c>
      <c r="BG643" s="9">
        <v>61.80833115455998</v>
      </c>
      <c r="BH643" s="9">
        <v>61.100667198973362</v>
      </c>
      <c r="BI643" s="9">
        <v>17.028373945738839</v>
      </c>
      <c r="BJ643" s="9">
        <f ca="1"/>
        <v>62.731128627883351</v>
      </c>
      <c r="BK643" s="9">
        <f ca="1"/>
        <v>61.330474305456249</v>
      </c>
      <c r="BL643" s="9">
        <v>56.819403838706492</v>
      </c>
      <c r="BM643" s="9">
        <f ca="1"/>
        <v>61.157702883577798</v>
      </c>
      <c r="BN643" s="9">
        <v>61.669509814630096</v>
      </c>
      <c r="BP643" s="9"/>
      <c r="BQ643" s="40"/>
      <c r="BR643" s="9"/>
      <c r="BS643" s="40"/>
      <c r="BU643" s="9"/>
      <c r="BV643" s="40"/>
      <c r="BW643" s="9"/>
      <c r="BX643" s="40"/>
      <c r="BZ643" s="9">
        <v>19.353846153846153</v>
      </c>
      <c r="CA643" s="9">
        <v>14.246153846153844</v>
      </c>
      <c r="CB643" s="40">
        <v>16101.855625001699</v>
      </c>
      <c r="CC643" s="9">
        <f ca="1"/>
        <v>3.7434615384615375</v>
      </c>
      <c r="CD643" s="9">
        <f ca="1"/>
        <v>2.211153846153846</v>
      </c>
      <c r="CE643" s="40">
        <f ca="1"/>
        <v>10676.555072851066</v>
      </c>
    </row>
    <row r="644" spans="1:83" x14ac:dyDescent="0.25">
      <c r="A644" s="6">
        <v>77.599999999999994</v>
      </c>
      <c r="B644" s="7" t="b">
        <v>1</v>
      </c>
      <c r="U644" s="9"/>
      <c r="V644" s="9"/>
      <c r="W644" s="10"/>
      <c r="X644" s="17"/>
      <c r="Y644" s="17"/>
      <c r="Z644" s="17"/>
      <c r="AA644" s="17"/>
      <c r="AB644" s="17"/>
      <c r="AC644" s="17"/>
      <c r="AD644" s="17"/>
      <c r="AE644" s="17"/>
      <c r="AG644" s="9"/>
      <c r="AH644" s="9"/>
      <c r="AI644" s="10"/>
      <c r="AJ644" s="17"/>
      <c r="AK644" s="17"/>
      <c r="AL644" s="17"/>
      <c r="AM644" s="17"/>
      <c r="AN644" s="17"/>
      <c r="AO644" s="17"/>
      <c r="AP644" s="17"/>
      <c r="AQ644" s="17"/>
      <c r="AS644" s="9"/>
      <c r="AT644" s="9"/>
      <c r="AU644" s="10"/>
      <c r="AV644" s="17"/>
      <c r="AW644" s="17"/>
      <c r="AX644" s="17"/>
      <c r="AY644" s="17"/>
      <c r="AZ644" s="17"/>
      <c r="BA644" s="17"/>
      <c r="BB644" s="17"/>
      <c r="BC644" s="17"/>
      <c r="BE644" s="17">
        <v>0.2184084699453552</v>
      </c>
      <c r="BF644" s="9">
        <v>61.8</v>
      </c>
      <c r="BG644" s="9">
        <v>61.819367408039113</v>
      </c>
      <c r="BH644" s="9">
        <v>61.111080503199275</v>
      </c>
      <c r="BI644" s="9">
        <v>17.058616380336922</v>
      </c>
      <c r="BJ644" s="9">
        <f ca="1"/>
        <v>62.743390560982462</v>
      </c>
      <c r="BK644" s="9">
        <f ca="1"/>
        <v>61.34109560562645</v>
      </c>
      <c r="BL644" s="9">
        <v>56.835507249265262</v>
      </c>
      <c r="BM644" s="9">
        <f ca="1"/>
        <v>61.170719211462696</v>
      </c>
      <c r="BN644" s="9">
        <v>61.682587613000649</v>
      </c>
      <c r="BP644" s="9"/>
      <c r="BQ644" s="40"/>
      <c r="BR644" s="9"/>
      <c r="BS644" s="40"/>
      <c r="BU644" s="9"/>
      <c r="BV644" s="40"/>
      <c r="BW644" s="9"/>
      <c r="BX644" s="40"/>
      <c r="BZ644" s="9">
        <v>19.353846153846153</v>
      </c>
      <c r="CA644" s="9">
        <v>15.523076923076919</v>
      </c>
      <c r="CB644" s="40">
        <v>17111.22697921464</v>
      </c>
      <c r="CC644" s="9">
        <f ca="1"/>
        <v>3.7434615384615375</v>
      </c>
      <c r="CD644" s="9">
        <f ca="1"/>
        <v>2.2750000000000004</v>
      </c>
      <c r="CE644" s="40">
        <f ca="1"/>
        <v>10674.220811500956</v>
      </c>
    </row>
    <row r="645" spans="1:83" x14ac:dyDescent="0.25">
      <c r="A645" s="6">
        <v>78</v>
      </c>
      <c r="B645" s="7" t="b">
        <v>1</v>
      </c>
      <c r="U645" s="9"/>
      <c r="V645" s="9"/>
      <c r="W645" s="10"/>
      <c r="X645" s="17"/>
      <c r="Y645" s="17"/>
      <c r="Z645" s="17"/>
      <c r="AA645" s="17"/>
      <c r="AB645" s="17"/>
      <c r="AC645" s="17"/>
      <c r="AD645" s="17"/>
      <c r="AE645" s="17"/>
      <c r="AG645" s="9"/>
      <c r="AH645" s="9"/>
      <c r="AI645" s="10"/>
      <c r="AJ645" s="17"/>
      <c r="AK645" s="17"/>
      <c r="AL645" s="17"/>
      <c r="AM645" s="17"/>
      <c r="AN645" s="17"/>
      <c r="AO645" s="17"/>
      <c r="AP645" s="17"/>
      <c r="AQ645" s="17"/>
      <c r="AS645" s="9"/>
      <c r="AT645" s="9"/>
      <c r="AU645" s="10"/>
      <c r="AV645" s="17"/>
      <c r="AW645" s="17"/>
      <c r="AX645" s="17"/>
      <c r="AY645" s="17"/>
      <c r="AZ645" s="17"/>
      <c r="BA645" s="17"/>
      <c r="BB645" s="17"/>
      <c r="BC645" s="17"/>
      <c r="BE645" s="17">
        <v>0.21875</v>
      </c>
      <c r="BF645" s="9">
        <v>61.8</v>
      </c>
      <c r="BG645" s="9">
        <v>61.830393726153211</v>
      </c>
      <c r="BH645" s="9">
        <v>61.121486205198408</v>
      </c>
      <c r="BI645" s="9">
        <v>17.088872032782703</v>
      </c>
      <c r="BJ645" s="9">
        <f ca="1"/>
        <v>62.755638511731021</v>
      </c>
      <c r="BK645" s="9">
        <f ca="1"/>
        <v>61.351708581003649</v>
      </c>
      <c r="BL645" s="9">
        <v>56.851598074112474</v>
      </c>
      <c r="BM645" s="9">
        <f ca="1"/>
        <v>61.18372464645779</v>
      </c>
      <c r="BN645" s="9">
        <v>61.69565429932193</v>
      </c>
      <c r="BP645" s="9"/>
      <c r="BQ645" s="40"/>
      <c r="BR645" s="9"/>
      <c r="BS645" s="40"/>
      <c r="BU645" s="9"/>
      <c r="BV645" s="40"/>
      <c r="BW645" s="9"/>
      <c r="BX645" s="40"/>
      <c r="BZ645" s="9">
        <v>19.353846153846153</v>
      </c>
      <c r="CA645" s="9">
        <v>16.799999999999997</v>
      </c>
      <c r="CB645" s="40">
        <v>18299.754951018331</v>
      </c>
      <c r="CC645" s="9">
        <f ca="1"/>
        <v>3.7434615384615375</v>
      </c>
      <c r="CD645" s="9">
        <f ca="1"/>
        <v>2.3388461538461538</v>
      </c>
      <c r="CE645" s="40">
        <f ca="1"/>
        <v>10676.293353670508</v>
      </c>
    </row>
    <row r="646" spans="1:83" x14ac:dyDescent="0.25">
      <c r="A646" s="6">
        <v>77.8</v>
      </c>
      <c r="B646" s="7" t="b">
        <v>1</v>
      </c>
      <c r="U646" s="9"/>
      <c r="V646" s="9"/>
      <c r="W646" s="10"/>
      <c r="X646" s="17"/>
      <c r="Y646" s="17"/>
      <c r="Z646" s="17"/>
      <c r="AA646" s="17"/>
      <c r="AB646" s="17"/>
      <c r="AC646" s="17"/>
      <c r="AD646" s="17"/>
      <c r="AE646" s="17"/>
      <c r="AG646" s="9"/>
      <c r="AH646" s="9"/>
      <c r="AI646" s="10"/>
      <c r="AJ646" s="17"/>
      <c r="AK646" s="17"/>
      <c r="AL646" s="17"/>
      <c r="AM646" s="17"/>
      <c r="AN646" s="17"/>
      <c r="AO646" s="17"/>
      <c r="AP646" s="17"/>
      <c r="AQ646" s="17"/>
      <c r="AS646" s="9"/>
      <c r="AT646" s="9"/>
      <c r="AU646" s="10"/>
      <c r="AV646" s="17"/>
      <c r="AW646" s="17"/>
      <c r="AX646" s="17"/>
      <c r="AY646" s="17"/>
      <c r="AZ646" s="17"/>
      <c r="BA646" s="17"/>
      <c r="BB646" s="17"/>
      <c r="BC646" s="17"/>
      <c r="BE646" s="17">
        <v>0.2190915300546448</v>
      </c>
      <c r="BF646" s="9">
        <v>61.8</v>
      </c>
      <c r="BG646" s="9">
        <v>61.841410141527923</v>
      </c>
      <c r="BH646" s="9">
        <v>61.131884331280432</v>
      </c>
      <c r="BI646" s="9">
        <v>17.119140914635313</v>
      </c>
      <c r="BJ646" s="9">
        <f ca="1"/>
        <v>62.767872524164169</v>
      </c>
      <c r="BK646" s="9">
        <f ca="1"/>
        <v>61.362313259709886</v>
      </c>
      <c r="BL646" s="9">
        <v>56.867676342711377</v>
      </c>
      <c r="BM646" s="9">
        <f ca="1"/>
        <v>61.19671922007705</v>
      </c>
      <c r="BN646" s="9">
        <v>61.708709905657713</v>
      </c>
      <c r="BP646" s="9"/>
      <c r="BQ646" s="40"/>
      <c r="BR646" s="9"/>
      <c r="BS646" s="40"/>
      <c r="BU646" s="9"/>
      <c r="BV646" s="40"/>
      <c r="BW646" s="9"/>
      <c r="BX646" s="40"/>
      <c r="BZ646" s="9">
        <v>19.353846153846153</v>
      </c>
      <c r="CA646" s="9">
        <v>18.076923076923073</v>
      </c>
      <c r="CB646" s="40">
        <v>19647.462552803649</v>
      </c>
      <c r="CC646" s="9">
        <f ca="1"/>
        <v>3.7434615384615375</v>
      </c>
      <c r="CD646" s="9">
        <f ca="1"/>
        <v>2.4026923076923077</v>
      </c>
      <c r="CE646" s="40">
        <f ca="1"/>
        <v>10682.579073920282</v>
      </c>
    </row>
    <row r="647" spans="1:83" x14ac:dyDescent="0.25">
      <c r="A647" s="6">
        <v>77.7</v>
      </c>
      <c r="B647" s="7" t="b">
        <v>1</v>
      </c>
      <c r="U647" s="9"/>
      <c r="V647" s="9"/>
      <c r="W647" s="10"/>
      <c r="X647" s="17"/>
      <c r="Y647" s="17"/>
      <c r="Z647" s="17"/>
      <c r="AA647" s="17"/>
      <c r="AB647" s="17"/>
      <c r="AC647" s="17"/>
      <c r="AD647" s="17"/>
      <c r="AE647" s="17"/>
      <c r="AG647" s="9"/>
      <c r="AH647" s="9"/>
      <c r="AI647" s="10"/>
      <c r="AJ647" s="17"/>
      <c r="AK647" s="17"/>
      <c r="AL647" s="17"/>
      <c r="AM647" s="17"/>
      <c r="AN647" s="17"/>
      <c r="AO647" s="17"/>
      <c r="AP647" s="17"/>
      <c r="AQ647" s="17"/>
      <c r="AS647" s="9"/>
      <c r="AT647" s="9"/>
      <c r="AU647" s="10"/>
      <c r="AV647" s="17"/>
      <c r="AW647" s="17"/>
      <c r="AX647" s="17"/>
      <c r="AY647" s="17"/>
      <c r="AZ647" s="17"/>
      <c r="BA647" s="17"/>
      <c r="BB647" s="17"/>
      <c r="BC647" s="17"/>
      <c r="BE647" s="17">
        <v>0.21943306010928962</v>
      </c>
      <c r="BF647" s="9">
        <v>61.8</v>
      </c>
      <c r="BG647" s="9">
        <v>61.852416686648063</v>
      </c>
      <c r="BH647" s="9">
        <v>61.142274907645707</v>
      </c>
      <c r="BI647" s="9">
        <v>17.149423037469038</v>
      </c>
      <c r="BJ647" s="9">
        <f ca="1"/>
        <v>62.780092642121581</v>
      </c>
      <c r="BK647" s="9">
        <f ca="1"/>
        <v>61.372909669748957</v>
      </c>
      <c r="BL647" s="9">
        <v>56.883742084410471</v>
      </c>
      <c r="BM647" s="9">
        <f ca="1"/>
        <v>61.209702963704416</v>
      </c>
      <c r="BN647" s="9">
        <v>61.721754463939206</v>
      </c>
      <c r="BP647" s="9"/>
      <c r="BQ647" s="40"/>
      <c r="BR647" s="9"/>
      <c r="BS647" s="40"/>
      <c r="BU647" s="9"/>
      <c r="BV647" s="40"/>
      <c r="BW647" s="9"/>
      <c r="BX647" s="40"/>
      <c r="BZ647" s="9">
        <v>19.353846153846153</v>
      </c>
      <c r="CA647" s="9">
        <v>19.353846153846153</v>
      </c>
      <c r="CB647" s="40">
        <v>21137.661312412365</v>
      </c>
      <c r="CC647" s="9">
        <f ca="1"/>
        <v>3.7434615384615375</v>
      </c>
      <c r="CD647" s="9">
        <f ca="1"/>
        <v>2.4665384615384616</v>
      </c>
      <c r="CE647" s="40">
        <f ca="1"/>
        <v>10692.897593486656</v>
      </c>
    </row>
    <row r="648" spans="1:83" x14ac:dyDescent="0.25">
      <c r="A648" s="6">
        <v>77.099999999999994</v>
      </c>
      <c r="B648" s="7" t="b">
        <v>1</v>
      </c>
      <c r="U648" s="9"/>
      <c r="V648" s="9"/>
      <c r="W648" s="10"/>
      <c r="X648" s="17"/>
      <c r="Y648" s="17"/>
      <c r="Z648" s="17"/>
      <c r="AA648" s="17"/>
      <c r="AB648" s="17"/>
      <c r="AC648" s="17"/>
      <c r="AD648" s="17"/>
      <c r="AE648" s="17"/>
      <c r="AG648" s="9"/>
      <c r="AH648" s="9"/>
      <c r="AI648" s="10"/>
      <c r="AJ648" s="17"/>
      <c r="AK648" s="17"/>
      <c r="AL648" s="17"/>
      <c r="AM648" s="17"/>
      <c r="AN648" s="17"/>
      <c r="AO648" s="17"/>
      <c r="AP648" s="17"/>
      <c r="AQ648" s="17"/>
      <c r="AS648" s="9"/>
      <c r="AT648" s="9"/>
      <c r="AU648" s="10"/>
      <c r="AV648" s="17"/>
      <c r="AW648" s="17"/>
      <c r="AX648" s="17"/>
      <c r="AY648" s="17"/>
      <c r="AZ648" s="17"/>
      <c r="BA648" s="17"/>
      <c r="BB648" s="17"/>
      <c r="BC648" s="17"/>
      <c r="BE648" s="17">
        <v>0.21977459016393441</v>
      </c>
      <c r="BF648" s="9">
        <v>61.9</v>
      </c>
      <c r="BG648" s="9">
        <v>61.863413393858515</v>
      </c>
      <c r="BH648" s="9">
        <v>61.152657960386023</v>
      </c>
      <c r="BI648" s="9">
        <v>17.179718412873346</v>
      </c>
      <c r="BJ648" s="9">
        <f ca="1"/>
        <v>62.792298909248672</v>
      </c>
      <c r="BK648" s="9">
        <f ca="1"/>
        <v>61.383497839007113</v>
      </c>
      <c r="BL648" s="9">
        <v>56.899795328444057</v>
      </c>
      <c r="BM648" s="9">
        <f ca="1"/>
        <v>61.222675908594582</v>
      </c>
      <c r="BN648" s="9">
        <v>61.734788005965768</v>
      </c>
      <c r="BP648" s="9"/>
      <c r="BQ648" s="40"/>
      <c r="BR648" s="9"/>
      <c r="BS648" s="40"/>
      <c r="BU648" s="9"/>
      <c r="BV648" s="40"/>
      <c r="BW648" s="9"/>
      <c r="BX648" s="40"/>
      <c r="BZ648" s="9">
        <v>19.353846153846153</v>
      </c>
      <c r="CA648" s="9">
        <v>20.630769230769229</v>
      </c>
      <c r="CB648" s="40">
        <v>22756.245933568265</v>
      </c>
      <c r="CC648" s="9">
        <f ca="1"/>
        <v>3.7434615384615375</v>
      </c>
      <c r="CD648" s="9">
        <f ca="1"/>
        <v>2.5303846153846159</v>
      </c>
      <c r="CE648" s="40">
        <f ca="1"/>
        <v>10707.080548082205</v>
      </c>
    </row>
    <row r="649" spans="1:83" x14ac:dyDescent="0.25">
      <c r="A649" s="6">
        <v>77</v>
      </c>
      <c r="B649" s="7" t="b">
        <v>1</v>
      </c>
      <c r="U649" s="9"/>
      <c r="V649" s="9"/>
      <c r="W649" s="10"/>
      <c r="X649" s="17"/>
      <c r="Y649" s="17"/>
      <c r="Z649" s="17"/>
      <c r="AA649" s="17"/>
      <c r="AB649" s="17"/>
      <c r="AC649" s="17"/>
      <c r="AD649" s="17"/>
      <c r="AE649" s="17"/>
      <c r="AG649" s="9"/>
      <c r="AH649" s="9"/>
      <c r="AI649" s="10"/>
      <c r="AJ649" s="17"/>
      <c r="AK649" s="17"/>
      <c r="AL649" s="17"/>
      <c r="AM649" s="17"/>
      <c r="AN649" s="17"/>
      <c r="AO649" s="17"/>
      <c r="AP649" s="17"/>
      <c r="AQ649" s="17"/>
      <c r="AS649" s="9"/>
      <c r="AT649" s="9"/>
      <c r="AU649" s="10"/>
      <c r="AV649" s="17"/>
      <c r="AW649" s="17"/>
      <c r="AX649" s="17"/>
      <c r="AY649" s="17"/>
      <c r="AZ649" s="17"/>
      <c r="BA649" s="17"/>
      <c r="BB649" s="17"/>
      <c r="BC649" s="17"/>
      <c r="BE649" s="17">
        <v>0.22011612021857924</v>
      </c>
      <c r="BF649" s="9">
        <v>61.9</v>
      </c>
      <c r="BG649" s="9">
        <v>61.874400295365085</v>
      </c>
      <c r="BH649" s="9">
        <v>61.163033515485274</v>
      </c>
      <c r="BI649" s="9">
        <v>17.210027052452961</v>
      </c>
      <c r="BJ649" s="9">
        <f ca="1"/>
        <v>62.804491368997773</v>
      </c>
      <c r="BK649" s="9">
        <f ca="1"/>
        <v>61.394077795253786</v>
      </c>
      <c r="BL649" s="9">
        <v>56.915836103932946</v>
      </c>
      <c r="BM649" s="9">
        <f ca="1"/>
        <v>61.235638085873731</v>
      </c>
      <c r="BN649" s="9">
        <v>61.747810563405707</v>
      </c>
      <c r="BP649" s="9"/>
      <c r="BQ649" s="40"/>
      <c r="BR649" s="9"/>
      <c r="BS649" s="40"/>
      <c r="BU649" s="9"/>
      <c r="BV649" s="40"/>
      <c r="BW649" s="9"/>
      <c r="BX649" s="40"/>
      <c r="BZ649" s="9">
        <v>19.353846153846153</v>
      </c>
      <c r="CA649" s="9">
        <v>21.907692307692304</v>
      </c>
      <c r="CB649" s="40">
        <v>24491.17271735386</v>
      </c>
      <c r="CC649" s="9">
        <f ca="1"/>
        <v>3.7434615384615375</v>
      </c>
      <c r="CD649" s="9">
        <f ca="1"/>
        <v>2.5942307692307693</v>
      </c>
      <c r="CE649" s="40">
        <f ca="1"/>
        <v>10724.970499785226</v>
      </c>
    </row>
    <row r="650" spans="1:83" x14ac:dyDescent="0.25">
      <c r="A650" s="6">
        <v>76.599999999999994</v>
      </c>
      <c r="B650" s="7" t="b">
        <v>1</v>
      </c>
      <c r="U650" s="9"/>
      <c r="V650" s="9"/>
      <c r="W650" s="10"/>
      <c r="X650" s="17"/>
      <c r="Y650" s="17"/>
      <c r="Z650" s="17"/>
      <c r="AA650" s="17"/>
      <c r="AB650" s="17"/>
      <c r="AC650" s="17"/>
      <c r="AD650" s="17"/>
      <c r="AE650" s="17"/>
      <c r="AG650" s="9"/>
      <c r="AH650" s="9"/>
      <c r="AI650" s="10"/>
      <c r="AJ650" s="17"/>
      <c r="AK650" s="17"/>
      <c r="AL650" s="17"/>
      <c r="AM650" s="17"/>
      <c r="AN650" s="17"/>
      <c r="AO650" s="17"/>
      <c r="AP650" s="17"/>
      <c r="AQ650" s="17"/>
      <c r="AS650" s="9"/>
      <c r="AT650" s="9"/>
      <c r="AU650" s="10"/>
      <c r="AV650" s="17"/>
      <c r="AW650" s="17"/>
      <c r="AX650" s="17"/>
      <c r="AY650" s="17"/>
      <c r="AZ650" s="17"/>
      <c r="BA650" s="17"/>
      <c r="BB650" s="17"/>
      <c r="BC650" s="17"/>
      <c r="BE650" s="17">
        <v>0.22045765027322403</v>
      </c>
      <c r="BF650" s="9">
        <v>61.9</v>
      </c>
      <c r="BG650" s="9">
        <v>61.885377423235305</v>
      </c>
      <c r="BH650" s="9">
        <v>61.173401598819964</v>
      </c>
      <c r="BI650" s="9">
        <v>17.24034896782781</v>
      </c>
      <c r="BJ650" s="9">
        <f ca="1"/>
        <v>62.81667006462925</v>
      </c>
      <c r="BK650" s="9">
        <f ca="1"/>
        <v>61.40464956614229</v>
      </c>
      <c r="BL650" s="9">
        <v>56.931864439885025</v>
      </c>
      <c r="BM650" s="9">
        <f ca="1"/>
        <v>61.248589526540258</v>
      </c>
      <c r="BN650" s="9">
        <v>61.760822167797016</v>
      </c>
      <c r="BP650" s="9"/>
      <c r="BQ650" s="40"/>
      <c r="BR650" s="9"/>
      <c r="BS650" s="40"/>
      <c r="BU650" s="9"/>
      <c r="BV650" s="40"/>
      <c r="BW650" s="9"/>
      <c r="BX650" s="40"/>
      <c r="BZ650" s="9">
        <v>19.353846153846153</v>
      </c>
      <c r="CA650" s="9">
        <v>23.184615384615384</v>
      </c>
      <c r="CB650" s="40">
        <v>26332.066142064607</v>
      </c>
      <c r="CC650" s="9">
        <f ca="1"/>
        <v>3.7434615384615375</v>
      </c>
      <c r="CD650" s="9">
        <f ca="1"/>
        <v>2.6580769230769237</v>
      </c>
      <c r="CE650" s="40">
        <f ca="1"/>
        <v>10746.419972880007</v>
      </c>
    </row>
    <row r="651" spans="1:83" x14ac:dyDescent="0.25">
      <c r="A651" s="6">
        <v>76.3</v>
      </c>
      <c r="B651" s="7" t="b">
        <v>1</v>
      </c>
      <c r="U651" s="9"/>
      <c r="V651" s="9"/>
      <c r="W651" s="10"/>
      <c r="X651" s="17"/>
      <c r="Y651" s="17"/>
      <c r="Z651" s="17"/>
      <c r="AA651" s="17"/>
      <c r="AB651" s="17"/>
      <c r="AC651" s="17"/>
      <c r="AD651" s="17"/>
      <c r="AE651" s="17"/>
      <c r="AG651" s="9"/>
      <c r="AH651" s="9"/>
      <c r="AI651" s="10"/>
      <c r="AJ651" s="17"/>
      <c r="AK651" s="17"/>
      <c r="AL651" s="17"/>
      <c r="AM651" s="17"/>
      <c r="AN651" s="17"/>
      <c r="AO651" s="17"/>
      <c r="AP651" s="17"/>
      <c r="AQ651" s="17"/>
      <c r="AS651" s="9"/>
      <c r="AT651" s="9"/>
      <c r="AU651" s="10"/>
      <c r="AV651" s="17"/>
      <c r="AW651" s="17"/>
      <c r="AX651" s="17"/>
      <c r="AY651" s="17"/>
      <c r="AZ651" s="17"/>
      <c r="BA651" s="17"/>
      <c r="BB651" s="17"/>
      <c r="BC651" s="17"/>
      <c r="BE651" s="17">
        <v>0.22079918032786885</v>
      </c>
      <c r="BF651" s="9">
        <v>62</v>
      </c>
      <c r="BG651" s="9">
        <v>61.896344809399281</v>
      </c>
      <c r="BH651" s="9">
        <v>61.183762236159971</v>
      </c>
      <c r="BI651" s="9">
        <v>17.270684170633135</v>
      </c>
      <c r="BJ651" s="9">
        <f ca="1"/>
        <v>62.828835039212791</v>
      </c>
      <c r="BK651" s="9">
        <f ca="1"/>
        <v>61.415213179210518</v>
      </c>
      <c r="BL651" s="9">
        <v>56.947880365195857</v>
      </c>
      <c r="BM651" s="9">
        <f ca="1"/>
        <v>61.261530261465545</v>
      </c>
      <c r="BN651" s="9">
        <v>61.773822850548186</v>
      </c>
      <c r="BP651" s="9"/>
      <c r="BQ651" s="40"/>
      <c r="BR651" s="9"/>
      <c r="BS651" s="40"/>
      <c r="BU651" s="9"/>
      <c r="BV651" s="40"/>
      <c r="BW651" s="9"/>
      <c r="BX651" s="40"/>
      <c r="BZ651" s="9">
        <v>19.353846153846153</v>
      </c>
      <c r="CA651" s="9">
        <v>24.46153846153846</v>
      </c>
      <c r="CB651" s="40">
        <v>28269.916946764006</v>
      </c>
      <c r="CC651" s="9">
        <f ca="1"/>
        <v>3.7434615384615375</v>
      </c>
      <c r="CD651" s="9">
        <f ca="1"/>
        <v>2.7219230769230771</v>
      </c>
      <c r="CE651" s="40">
        <f ca="1"/>
        <v>10771.290596759494</v>
      </c>
    </row>
    <row r="652" spans="1:83" x14ac:dyDescent="0.25">
      <c r="A652" s="6">
        <v>76</v>
      </c>
      <c r="B652" s="7" t="b">
        <v>1</v>
      </c>
      <c r="U652" s="9"/>
      <c r="V652" s="9"/>
      <c r="W652" s="10"/>
      <c r="X652" s="17"/>
      <c r="Y652" s="17"/>
      <c r="Z652" s="17"/>
      <c r="AA652" s="17"/>
      <c r="AB652" s="17"/>
      <c r="AC652" s="17"/>
      <c r="AD652" s="17"/>
      <c r="AE652" s="17"/>
      <c r="AG652" s="9"/>
      <c r="AH652" s="9"/>
      <c r="AI652" s="10"/>
      <c r="AJ652" s="17"/>
      <c r="AK652" s="17"/>
      <c r="AL652" s="17"/>
      <c r="AM652" s="17"/>
      <c r="AN652" s="17"/>
      <c r="AO652" s="17"/>
      <c r="AP652" s="17"/>
      <c r="AQ652" s="17"/>
      <c r="AS652" s="9"/>
      <c r="AT652" s="9"/>
      <c r="AU652" s="10"/>
      <c r="AV652" s="17"/>
      <c r="AW652" s="17"/>
      <c r="AX652" s="17"/>
      <c r="AY652" s="17"/>
      <c r="AZ652" s="17"/>
      <c r="BA652" s="17"/>
      <c r="BB652" s="17"/>
      <c r="BC652" s="17"/>
      <c r="BE652" s="17">
        <v>0.22114071038251365</v>
      </c>
      <c r="BF652" s="9">
        <v>62</v>
      </c>
      <c r="BG652" s="9">
        <v>61.907302485650561</v>
      </c>
      <c r="BH652" s="9">
        <v>61.194115453169232</v>
      </c>
      <c r="BI652" s="9">
        <v>17.301032672519469</v>
      </c>
      <c r="BJ652" s="9">
        <f ca="1"/>
        <v>62.840986335628401</v>
      </c>
      <c r="BK652" s="9">
        <f ca="1"/>
        <v>61.425768661881627</v>
      </c>
      <c r="BL652" s="9">
        <v>56.963883908649336</v>
      </c>
      <c r="BM652" s="9">
        <f ca="1"/>
        <v>61.27446032139467</v>
      </c>
      <c r="BN652" s="9">
        <v>61.786812642938841</v>
      </c>
      <c r="BP652" s="9"/>
      <c r="BQ652" s="40"/>
      <c r="BR652" s="9"/>
      <c r="BS652" s="40"/>
      <c r="BU652" s="9"/>
      <c r="BV652" s="40"/>
      <c r="BW652" s="9"/>
      <c r="BX652" s="40"/>
      <c r="BZ652" s="9">
        <v>19.353846153846153</v>
      </c>
      <c r="CA652" s="9">
        <v>25.738461538461539</v>
      </c>
      <c r="CB652" s="40">
        <v>30296.846898830066</v>
      </c>
      <c r="CC652" s="9">
        <f ca="1"/>
        <v>3.7434615384615375</v>
      </c>
      <c r="CD652" s="9">
        <f ca="1"/>
        <v>2.785769230769231</v>
      </c>
      <c r="CE652" s="40">
        <f ca="1"/>
        <v>10799.452341661095</v>
      </c>
    </row>
    <row r="653" spans="1:83" x14ac:dyDescent="0.25">
      <c r="A653" s="6">
        <v>75.8</v>
      </c>
      <c r="B653" s="7" t="b">
        <v>1</v>
      </c>
      <c r="U653" s="9"/>
      <c r="V653" s="9"/>
      <c r="W653" s="10"/>
      <c r="X653" s="17"/>
      <c r="Y653" s="17"/>
      <c r="Z653" s="17"/>
      <c r="AA653" s="17"/>
      <c r="AB653" s="17"/>
      <c r="AC653" s="17"/>
      <c r="AD653" s="17"/>
      <c r="AE653" s="17"/>
      <c r="AG653" s="9"/>
      <c r="AH653" s="9"/>
      <c r="AI653" s="10"/>
      <c r="AJ653" s="17"/>
      <c r="AK653" s="17"/>
      <c r="AL653" s="17"/>
      <c r="AM653" s="17"/>
      <c r="AN653" s="17"/>
      <c r="AO653" s="17"/>
      <c r="AP653" s="17"/>
      <c r="AQ653" s="17"/>
      <c r="AS653" s="9"/>
      <c r="AT653" s="9"/>
      <c r="AU653" s="10"/>
      <c r="AV653" s="17"/>
      <c r="AW653" s="17"/>
      <c r="AX653" s="17"/>
      <c r="AY653" s="17"/>
      <c r="AZ653" s="17"/>
      <c r="BA653" s="17"/>
      <c r="BB653" s="17"/>
      <c r="BC653" s="17"/>
      <c r="BE653" s="17">
        <v>0.22148224043715847</v>
      </c>
      <c r="BF653" s="9">
        <v>62</v>
      </c>
      <c r="BG653" s="9">
        <v>61.918250483646915</v>
      </c>
      <c r="BH653" s="9">
        <v>61.204461275406302</v>
      </c>
      <c r="BI653" s="9">
        <v>17.331394485152678</v>
      </c>
      <c r="BJ653" s="9">
        <f ca="1"/>
        <v>62.853123996567689</v>
      </c>
      <c r="BK653" s="9">
        <f ca="1"/>
        <v>61.436316041464728</v>
      </c>
      <c r="BL653" s="9">
        <v>56.979875098918242</v>
      </c>
      <c r="BM653" s="9">
        <f ca="1"/>
        <v>61.28737973694713</v>
      </c>
      <c r="BN653" s="9">
        <v>61.799791576120569</v>
      </c>
      <c r="BP653" s="9"/>
      <c r="BQ653" s="40"/>
      <c r="BR653" s="9"/>
      <c r="BS653" s="40"/>
      <c r="BU653" s="9"/>
      <c r="BV653" s="40"/>
      <c r="BW653" s="9"/>
      <c r="BX653" s="40"/>
      <c r="BZ653" s="9">
        <v>19.353846153846153</v>
      </c>
      <c r="CA653" s="9">
        <v>27.015384615384612</v>
      </c>
      <c r="CB653" s="40">
        <v>32405.923041295693</v>
      </c>
      <c r="CC653" s="9">
        <f ca="1"/>
        <v>3.7434615384615375</v>
      </c>
      <c r="CD653" s="9">
        <f ca="1"/>
        <v>2.8496153846153849</v>
      </c>
      <c r="CE653" s="40">
        <f ca="1"/>
        <v>10830.782835193091</v>
      </c>
    </row>
    <row r="654" spans="1:83" x14ac:dyDescent="0.25">
      <c r="A654" s="6">
        <v>75.900000000000006</v>
      </c>
      <c r="B654" s="7" t="b">
        <v>1</v>
      </c>
      <c r="U654" s="9"/>
      <c r="V654" s="9"/>
      <c r="W654" s="10"/>
      <c r="X654" s="17"/>
      <c r="Y654" s="17"/>
      <c r="Z654" s="17"/>
      <c r="AA654" s="17"/>
      <c r="AB654" s="17"/>
      <c r="AC654" s="17"/>
      <c r="AD654" s="17"/>
      <c r="AE654" s="17"/>
      <c r="AG654" s="9"/>
      <c r="AH654" s="9"/>
      <c r="AI654" s="10"/>
      <c r="AJ654" s="17"/>
      <c r="AK654" s="17"/>
      <c r="AL654" s="17"/>
      <c r="AM654" s="17"/>
      <c r="AN654" s="17"/>
      <c r="AO654" s="17"/>
      <c r="AP654" s="17"/>
      <c r="AQ654" s="17"/>
      <c r="AS654" s="9"/>
      <c r="AT654" s="9"/>
      <c r="AU654" s="10"/>
      <c r="AV654" s="17"/>
      <c r="AW654" s="17"/>
      <c r="AX654" s="17"/>
      <c r="AY654" s="17"/>
      <c r="AZ654" s="17"/>
      <c r="BA654" s="17"/>
      <c r="BB654" s="17"/>
      <c r="BC654" s="17"/>
      <c r="BE654" s="17">
        <v>0.22182377049180327</v>
      </c>
      <c r="BF654" s="9">
        <v>62</v>
      </c>
      <c r="BG654" s="9">
        <v>61.929188834911173</v>
      </c>
      <c r="BH654" s="9">
        <v>61.214799728324934</v>
      </c>
      <c r="BI654" s="9">
        <v>17.361769620213963</v>
      </c>
      <c r="BJ654" s="9">
        <f ca="1"/>
        <v>62.865248064534896</v>
      </c>
      <c r="BK654" s="9">
        <f ca="1"/>
        <v>61.446855345155583</v>
      </c>
      <c r="BL654" s="9">
        <v>56.99585396456488</v>
      </c>
      <c r="BM654" s="9">
        <f ca="1"/>
        <v>61.300288538617593</v>
      </c>
      <c r="BN654" s="9">
        <v>61.812759681117662</v>
      </c>
      <c r="BP654" s="9"/>
      <c r="BQ654" s="40"/>
      <c r="BR654" s="9"/>
      <c r="BS654" s="40"/>
      <c r="BU654" s="9"/>
      <c r="BV654" s="40"/>
      <c r="BW654" s="9"/>
      <c r="BX654" s="40"/>
      <c r="BZ654" s="9">
        <v>19.353846153846153</v>
      </c>
      <c r="CA654" s="9">
        <v>28.292307692307688</v>
      </c>
      <c r="CB654" s="40">
        <v>34591.009245735055</v>
      </c>
      <c r="CC654" s="9">
        <f ca="1"/>
        <v>3.7434615384615375</v>
      </c>
      <c r="CD654" s="9">
        <f ca="1"/>
        <v>2.9134615384615383</v>
      </c>
      <c r="CE654" s="40">
        <f ca="1"/>
        <v>10865.166749417296</v>
      </c>
    </row>
    <row r="655" spans="1:83" x14ac:dyDescent="0.25">
      <c r="A655" s="6">
        <v>75.2</v>
      </c>
      <c r="B655" s="7" t="b">
        <v>1</v>
      </c>
      <c r="U655" s="9"/>
      <c r="V655" s="9"/>
      <c r="W655" s="10"/>
      <c r="X655" s="17"/>
      <c r="Y655" s="17"/>
      <c r="Z655" s="17"/>
      <c r="AA655" s="17"/>
      <c r="AB655" s="17"/>
      <c r="AC655" s="17"/>
      <c r="AD655" s="17"/>
      <c r="AE655" s="17"/>
      <c r="AG655" s="9"/>
      <c r="AH655" s="9"/>
      <c r="AI655" s="10"/>
      <c r="AJ655" s="17"/>
      <c r="AK655" s="17"/>
      <c r="AL655" s="17"/>
      <c r="AM655" s="17"/>
      <c r="AN655" s="17"/>
      <c r="AO655" s="17"/>
      <c r="AP655" s="17"/>
      <c r="AQ655" s="17"/>
      <c r="AS655" s="9"/>
      <c r="AT655" s="9"/>
      <c r="AU655" s="10"/>
      <c r="AV655" s="17"/>
      <c r="AW655" s="17"/>
      <c r="AX655" s="17"/>
      <c r="AY655" s="17"/>
      <c r="AZ655" s="17"/>
      <c r="BA655" s="17"/>
      <c r="BB655" s="17"/>
      <c r="BC655" s="17"/>
      <c r="BE655" s="17">
        <v>0.22216530054644809</v>
      </c>
      <c r="BF655" s="9">
        <v>62</v>
      </c>
      <c r="BG655" s="9">
        <v>61.940117570832022</v>
      </c>
      <c r="BH655" s="9">
        <v>61.225130837274826</v>
      </c>
      <c r="BI655" s="9">
        <v>17.392158089399945</v>
      </c>
      <c r="BJ655" s="9">
        <f ca="1"/>
        <v>62.877358581848107</v>
      </c>
      <c r="BK655" s="9">
        <f ca="1"/>
        <v>61.457386600037275</v>
      </c>
      <c r="BL655" s="9">
        <v>57.011820534041647</v>
      </c>
      <c r="BM655" s="9">
        <f ca="1"/>
        <v>61.313186756776574</v>
      </c>
      <c r="BN655" s="9">
        <v>61.825716988827764</v>
      </c>
      <c r="BP655" s="9"/>
      <c r="BQ655" s="40"/>
      <c r="BR655" s="9"/>
      <c r="BS655" s="40"/>
      <c r="BU655" s="9"/>
      <c r="BV655" s="40"/>
      <c r="BW655" s="9"/>
      <c r="BX655" s="40"/>
      <c r="BZ655" s="9">
        <v>19.353846153846153</v>
      </c>
      <c r="CA655" s="9">
        <v>29.569230769230764</v>
      </c>
      <c r="CB655" s="40">
        <v>36846.646296216029</v>
      </c>
      <c r="CC655" s="9">
        <f ca="1"/>
        <v>3.7434615384615375</v>
      </c>
      <c r="CD655" s="9">
        <f ca="1"/>
        <v>2.9773076923076927</v>
      </c>
      <c r="CE655" s="40">
        <f ca="1"/>
        <v>10902.49524975452</v>
      </c>
    </row>
    <row r="656" spans="1:83" x14ac:dyDescent="0.25">
      <c r="A656" s="6">
        <v>75.400000000000006</v>
      </c>
      <c r="B656" s="7" t="b">
        <v>1</v>
      </c>
      <c r="U656" s="9"/>
      <c r="V656" s="9"/>
      <c r="W656" s="10"/>
      <c r="X656" s="17"/>
      <c r="Y656" s="17"/>
      <c r="Z656" s="17"/>
      <c r="AA656" s="17"/>
      <c r="AB656" s="17"/>
      <c r="AC656" s="17"/>
      <c r="AD656" s="17"/>
      <c r="AE656" s="17"/>
      <c r="AG656" s="9"/>
      <c r="AH656" s="9"/>
      <c r="AI656" s="10"/>
      <c r="AJ656" s="17"/>
      <c r="AK656" s="17"/>
      <c r="AL656" s="17"/>
      <c r="AM656" s="17"/>
      <c r="AN656" s="17"/>
      <c r="AO656" s="17"/>
      <c r="AP656" s="17"/>
      <c r="AQ656" s="17"/>
      <c r="AS656" s="9"/>
      <c r="AT656" s="9"/>
      <c r="AU656" s="10"/>
      <c r="AV656" s="17"/>
      <c r="AW656" s="17"/>
      <c r="AX656" s="17"/>
      <c r="AY656" s="17"/>
      <c r="AZ656" s="17"/>
      <c r="BA656" s="17"/>
      <c r="BB656" s="17"/>
      <c r="BC656" s="17"/>
      <c r="BE656" s="17">
        <v>0.22250683060109289</v>
      </c>
      <c r="BF656" s="9">
        <v>62</v>
      </c>
      <c r="BG656" s="9">
        <v>61.951036722664838</v>
      </c>
      <c r="BH656" s="9">
        <v>61.235454627502179</v>
      </c>
      <c r="BI656" s="9">
        <v>17.422559904422616</v>
      </c>
      <c r="BJ656" s="9">
        <f ca="1"/>
        <v>62.889455590640281</v>
      </c>
      <c r="BK656" s="9">
        <f ca="1"/>
        <v>61.467909833080888</v>
      </c>
      <c r="BL656" s="9">
        <v>57.027774835691638</v>
      </c>
      <c r="BM656" s="9">
        <f ca="1"/>
        <v>61.326074421671152</v>
      </c>
      <c r="BN656" s="9">
        <v>61.838663530022686</v>
      </c>
      <c r="BP656" s="9"/>
      <c r="BQ656" s="40"/>
      <c r="BR656" s="9"/>
      <c r="BS656" s="40"/>
      <c r="BU656" s="9"/>
      <c r="BV656" s="40"/>
      <c r="BW656" s="9"/>
      <c r="BX656" s="40"/>
      <c r="BZ656" s="9">
        <v>19.353846153846153</v>
      </c>
      <c r="CA656" s="9">
        <v>30.84615384615384</v>
      </c>
      <c r="CB656" s="40">
        <v>39167.954075439004</v>
      </c>
      <c r="CC656" s="9">
        <f ca="1"/>
        <v>3.7434615384615375</v>
      </c>
      <c r="CD656" s="9">
        <f ca="1"/>
        <v>3.0411538461538461</v>
      </c>
      <c r="CE656" s="40">
        <f ca="1"/>
        <v>10942.665498232293</v>
      </c>
    </row>
    <row r="657" spans="1:83" x14ac:dyDescent="0.25">
      <c r="A657" s="6">
        <v>74.7</v>
      </c>
      <c r="B657" s="7" t="b">
        <v>1</v>
      </c>
      <c r="U657" s="9"/>
      <c r="V657" s="9"/>
      <c r="W657" s="10"/>
      <c r="X657" s="17"/>
      <c r="Y657" s="17"/>
      <c r="Z657" s="17"/>
      <c r="AA657" s="17"/>
      <c r="AB657" s="17"/>
      <c r="AC657" s="17"/>
      <c r="AD657" s="17"/>
      <c r="AE657" s="17"/>
      <c r="AG657" s="9"/>
      <c r="AH657" s="9"/>
      <c r="AI657" s="10"/>
      <c r="AJ657" s="17"/>
      <c r="AK657" s="17"/>
      <c r="AL657" s="17"/>
      <c r="AM657" s="17"/>
      <c r="AN657" s="17"/>
      <c r="AO657" s="17"/>
      <c r="AP657" s="17"/>
      <c r="AQ657" s="17"/>
      <c r="AS657" s="9"/>
      <c r="AT657" s="9"/>
      <c r="AU657" s="10"/>
      <c r="AV657" s="17"/>
      <c r="AW657" s="17"/>
      <c r="AX657" s="17"/>
      <c r="AY657" s="17"/>
      <c r="AZ657" s="17"/>
      <c r="BA657" s="17"/>
      <c r="BB657" s="17"/>
      <c r="BC657" s="17"/>
      <c r="BE657" s="17">
        <v>0.22284836065573771</v>
      </c>
      <c r="BF657" s="9">
        <v>62</v>
      </c>
      <c r="BG657" s="9">
        <v>61.961946321532459</v>
      </c>
      <c r="BH657" s="9">
        <v>61.245771124150281</v>
      </c>
      <c r="BI657" s="9">
        <v>17.452975077009434</v>
      </c>
      <c r="BJ657" s="9">
        <f ca="1"/>
        <v>62.901539132860464</v>
      </c>
      <c r="BK657" s="9">
        <f ca="1"/>
        <v>61.478425071146155</v>
      </c>
      <c r="BL657" s="9">
        <v>57.043716897749228</v>
      </c>
      <c r="BM657" s="9">
        <f ca="1"/>
        <v>61.338951563425738</v>
      </c>
      <c r="BN657" s="9">
        <v>61.851599335349093</v>
      </c>
      <c r="BP657" s="9"/>
      <c r="BQ657" s="40"/>
      <c r="BR657" s="9"/>
      <c r="BS657" s="40"/>
      <c r="BU657" s="9"/>
      <c r="BV657" s="40"/>
      <c r="BW657" s="9"/>
      <c r="BX657" s="40"/>
      <c r="BZ657" s="9">
        <v>19.353846153846153</v>
      </c>
      <c r="CA657" s="9">
        <v>32.123076923076923</v>
      </c>
      <c r="CB657" s="40">
        <v>41550.551072592818</v>
      </c>
      <c r="CC657" s="9">
        <f ca="1"/>
        <v>3.7434615384615375</v>
      </c>
      <c r="CD657" s="9">
        <f ca="1"/>
        <v>3.1050000000000004</v>
      </c>
      <c r="CE657" s="40">
        <f ca="1"/>
        <v>10985.580204643593</v>
      </c>
    </row>
    <row r="658" spans="1:83" x14ac:dyDescent="0.25">
      <c r="A658" s="6">
        <v>74.8</v>
      </c>
      <c r="B658" s="7" t="b">
        <v>1</v>
      </c>
      <c r="U658" s="9"/>
      <c r="V658" s="9"/>
      <c r="W658" s="10"/>
      <c r="X658" s="17"/>
      <c r="Y658" s="17"/>
      <c r="Z658" s="17"/>
      <c r="AA658" s="17"/>
      <c r="AB658" s="17"/>
      <c r="AC658" s="17"/>
      <c r="AD658" s="17"/>
      <c r="AE658" s="17"/>
      <c r="AG658" s="9"/>
      <c r="AH658" s="9"/>
      <c r="AI658" s="10"/>
      <c r="AJ658" s="17"/>
      <c r="AK658" s="17"/>
      <c r="AL658" s="17"/>
      <c r="AM658" s="17"/>
      <c r="AN658" s="17"/>
      <c r="AO658" s="17"/>
      <c r="AP658" s="17"/>
      <c r="AQ658" s="17"/>
      <c r="AS658" s="9"/>
      <c r="AT658" s="9"/>
      <c r="AU658" s="10"/>
      <c r="AV658" s="17"/>
      <c r="AW658" s="17"/>
      <c r="AX658" s="17"/>
      <c r="AY658" s="17"/>
      <c r="AZ658" s="17"/>
      <c r="BA658" s="17"/>
      <c r="BB658" s="17"/>
      <c r="BC658" s="17"/>
      <c r="BE658" s="17">
        <v>0.2231898907103825</v>
      </c>
      <c r="BF658" s="9">
        <v>62</v>
      </c>
      <c r="BG658" s="9">
        <v>61.972846398426</v>
      </c>
      <c r="BH658" s="9">
        <v>61.256080352260327</v>
      </c>
      <c r="BI658" s="9">
        <v>17.483403618903328</v>
      </c>
      <c r="BJ658" s="9">
        <f ca="1"/>
        <v>62.913609250274796</v>
      </c>
      <c r="BK658" s="9">
        <f ca="1"/>
        <v>61.488932340982146</v>
      </c>
      <c r="BL658" s="9">
        <v>57.059646748340654</v>
      </c>
      <c r="BM658" s="9">
        <f ca="1"/>
        <v>61.351818212042673</v>
      </c>
      <c r="BN658" s="9">
        <v>61.864524435329201</v>
      </c>
      <c r="BP658" s="9"/>
      <c r="BQ658" s="40"/>
      <c r="BR658" s="9"/>
      <c r="BS658" s="40"/>
      <c r="BU658" s="9"/>
      <c r="BV658" s="40"/>
      <c r="BW658" s="9"/>
      <c r="BX658" s="40"/>
      <c r="BZ658" s="9">
        <v>19.353846153846153</v>
      </c>
      <c r="CA658" s="9">
        <v>33.4</v>
      </c>
      <c r="CB658" s="40">
        <v>43990.487610288532</v>
      </c>
      <c r="CC658" s="9">
        <f ca="1"/>
        <v>3.7434615384615375</v>
      </c>
      <c r="CD658" s="9">
        <f ca="1"/>
        <v>3.1688461538461539</v>
      </c>
      <c r="CE658" s="40">
        <f ca="1"/>
        <v>11031.147220068204</v>
      </c>
    </row>
    <row r="659" spans="1:83" x14ac:dyDescent="0.25">
      <c r="A659" s="6">
        <v>74.900000000000006</v>
      </c>
      <c r="B659" s="7" t="b">
        <v>1</v>
      </c>
      <c r="U659" s="9"/>
      <c r="V659" s="9"/>
      <c r="W659" s="10"/>
      <c r="X659" s="17"/>
      <c r="Y659" s="17"/>
      <c r="Z659" s="17"/>
      <c r="AA659" s="17"/>
      <c r="AB659" s="17"/>
      <c r="AC659" s="17"/>
      <c r="AD659" s="17"/>
      <c r="AE659" s="17"/>
      <c r="AG659" s="9"/>
      <c r="AH659" s="9"/>
      <c r="AI659" s="10"/>
      <c r="AJ659" s="17"/>
      <c r="AK659" s="17"/>
      <c r="AL659" s="17"/>
      <c r="AM659" s="17"/>
      <c r="AN659" s="17"/>
      <c r="AO659" s="17"/>
      <c r="AP659" s="17"/>
      <c r="AQ659" s="17"/>
      <c r="AS659" s="9"/>
      <c r="AT659" s="9"/>
      <c r="AU659" s="10"/>
      <c r="AV659" s="17"/>
      <c r="AW659" s="17"/>
      <c r="AX659" s="17"/>
      <c r="AY659" s="17"/>
      <c r="AZ659" s="17"/>
      <c r="BA659" s="17"/>
      <c r="BB659" s="17"/>
      <c r="BC659" s="17"/>
      <c r="BE659" s="17">
        <v>0.22353142076502733</v>
      </c>
      <c r="BF659" s="9">
        <v>62</v>
      </c>
      <c r="BG659" s="9">
        <v>61.983736984205606</v>
      </c>
      <c r="BH659" s="9">
        <v>61.266382336771585</v>
      </c>
      <c r="BI659" s="9">
        <v>17.513845541862676</v>
      </c>
      <c r="BJ659" s="9">
        <f ca="1"/>
        <v>62.92566598446767</v>
      </c>
      <c r="BK659" s="9">
        <f ca="1"/>
        <v>61.499431669227903</v>
      </c>
      <c r="BL659" s="9">
        <v>57.075564415484607</v>
      </c>
      <c r="BM659" s="9">
        <f ca="1"/>
        <v>61.364674397403022</v>
      </c>
      <c r="BN659" s="9">
        <v>61.877438860361522</v>
      </c>
      <c r="BP659" s="9"/>
      <c r="BQ659" s="40"/>
      <c r="BR659" s="9"/>
      <c r="BS659" s="40"/>
      <c r="BU659" s="9"/>
      <c r="BV659" s="40"/>
      <c r="BW659" s="9"/>
      <c r="BX659" s="40"/>
      <c r="BZ659" s="9">
        <v>19.353846153846153</v>
      </c>
      <c r="CA659" s="9">
        <v>34.676923076923075</v>
      </c>
      <c r="CB659" s="40">
        <v>46484.190042306494</v>
      </c>
      <c r="CC659" s="9">
        <f ca="1"/>
        <v>3.7434615384615375</v>
      </c>
      <c r="CD659" s="9">
        <f ca="1"/>
        <v>3.2326923076923082</v>
      </c>
      <c r="CE659" s="40">
        <f ca="1"/>
        <v>11079.279167954204</v>
      </c>
    </row>
    <row r="660" spans="1:83" x14ac:dyDescent="0.25">
      <c r="A660" s="6">
        <v>74.7</v>
      </c>
      <c r="B660" s="7" t="b">
        <v>1</v>
      </c>
      <c r="U660" s="9"/>
      <c r="V660" s="9"/>
      <c r="W660" s="10"/>
      <c r="X660" s="17"/>
      <c r="Y660" s="17"/>
      <c r="Z660" s="17"/>
      <c r="AA660" s="17"/>
      <c r="AB660" s="17"/>
      <c r="AC660" s="17"/>
      <c r="AD660" s="17"/>
      <c r="AE660" s="17"/>
      <c r="AG660" s="9"/>
      <c r="AH660" s="9"/>
      <c r="AI660" s="10"/>
      <c r="AJ660" s="17"/>
      <c r="AK660" s="17"/>
      <c r="AL660" s="17"/>
      <c r="AM660" s="17"/>
      <c r="AN660" s="17"/>
      <c r="AO660" s="17"/>
      <c r="AP660" s="17"/>
      <c r="AQ660" s="17"/>
      <c r="AS660" s="9"/>
      <c r="AT660" s="9"/>
      <c r="AU660" s="10"/>
      <c r="AV660" s="17"/>
      <c r="AW660" s="17"/>
      <c r="AX660" s="17"/>
      <c r="AY660" s="17"/>
      <c r="AZ660" s="17"/>
      <c r="BA660" s="17"/>
      <c r="BB660" s="17"/>
      <c r="BC660" s="17"/>
      <c r="BE660" s="17">
        <v>0.22387295081967212</v>
      </c>
      <c r="BF660" s="9">
        <v>62</v>
      </c>
      <c r="BG660" s="9">
        <v>61.994618109601291</v>
      </c>
      <c r="BH660" s="9">
        <v>61.27667710252252</v>
      </c>
      <c r="BI660" s="9">
        <v>17.544300857661426</v>
      </c>
      <c r="BJ660" s="9">
        <f ca="1"/>
        <v>62.937709376842811</v>
      </c>
      <c r="BK660" s="9">
        <f ca="1"/>
        <v>61.509923082413131</v>
      </c>
      <c r="BL660" s="9">
        <v>57.09146992709276</v>
      </c>
      <c r="BM660" s="9">
        <f ca="1"/>
        <v>61.377520149267184</v>
      </c>
      <c r="BN660" s="9">
        <v>61.890342640721528</v>
      </c>
      <c r="BP660" s="9"/>
      <c r="BQ660" s="40"/>
      <c r="BR660" s="9"/>
      <c r="BS660" s="40"/>
      <c r="BU660" s="9"/>
      <c r="BV660" s="40"/>
      <c r="BW660" s="9"/>
      <c r="BX660" s="40"/>
      <c r="BZ660" s="9">
        <v>19.353846153846153</v>
      </c>
      <c r="CA660" s="9">
        <v>35.95384615384615</v>
      </c>
      <c r="CB660" s="40">
        <v>49028.413802181443</v>
      </c>
      <c r="CC660" s="9">
        <f ca="1"/>
        <v>3.7434615384615375</v>
      </c>
      <c r="CD660" s="9">
        <f ca="1"/>
        <v>3.2965384615384616</v>
      </c>
      <c r="CE660" s="40">
        <f ca="1"/>
        <v>11129.893108589116</v>
      </c>
    </row>
    <row r="661" spans="1:83" x14ac:dyDescent="0.25">
      <c r="A661" s="6">
        <v>79.099999999999994</v>
      </c>
      <c r="B661" s="7" t="b">
        <v>1</v>
      </c>
      <c r="U661" s="9"/>
      <c r="V661" s="9"/>
      <c r="W661" s="10"/>
      <c r="X661" s="17"/>
      <c r="Y661" s="17"/>
      <c r="Z661" s="17"/>
      <c r="AA661" s="17"/>
      <c r="AB661" s="17"/>
      <c r="AC661" s="17"/>
      <c r="AD661" s="17"/>
      <c r="AE661" s="17"/>
      <c r="AG661" s="9"/>
      <c r="AH661" s="9"/>
      <c r="AI661" s="10"/>
      <c r="AJ661" s="17"/>
      <c r="AK661" s="17"/>
      <c r="AL661" s="17"/>
      <c r="AM661" s="17"/>
      <c r="AN661" s="17"/>
      <c r="AO661" s="17"/>
      <c r="AP661" s="17"/>
      <c r="AQ661" s="17"/>
      <c r="AS661" s="9"/>
      <c r="AT661" s="9"/>
      <c r="AU661" s="10"/>
      <c r="AV661" s="17"/>
      <c r="AW661" s="17"/>
      <c r="AX661" s="17"/>
      <c r="AY661" s="17"/>
      <c r="AZ661" s="17"/>
      <c r="BA661" s="17"/>
      <c r="BB661" s="17"/>
      <c r="BC661" s="17"/>
      <c r="BE661" s="17">
        <v>0.22421448087431695</v>
      </c>
      <c r="BF661" s="9">
        <v>62</v>
      </c>
      <c r="BG661" s="9">
        <v>62.005489805213656</v>
      </c>
      <c r="BH661" s="9">
        <v>61.286964674251038</v>
      </c>
      <c r="BI661" s="9">
        <v>17.574769578089036</v>
      </c>
      <c r="BJ661" s="9">
        <f ca="1"/>
        <v>62.949739468624294</v>
      </c>
      <c r="BK661" s="9">
        <f ca="1"/>
        <v>61.520406606958787</v>
      </c>
      <c r="BL661" s="9">
        <v>57.107363310970428</v>
      </c>
      <c r="BM661" s="9">
        <f ca="1"/>
        <v>61.390355497275635</v>
      </c>
      <c r="BN661" s="9">
        <v>61.903235806562392</v>
      </c>
      <c r="BP661" s="9"/>
      <c r="BQ661" s="40"/>
      <c r="BR661" s="9"/>
      <c r="BS661" s="40"/>
      <c r="BU661" s="9"/>
      <c r="BV661" s="40"/>
      <c r="BW661" s="9"/>
      <c r="BX661" s="40"/>
      <c r="BZ661" s="9">
        <v>19.353846153846153</v>
      </c>
      <c r="CA661" s="9">
        <v>37.230769230769226</v>
      </c>
      <c r="CB661" s="40">
        <v>51620.203650540469</v>
      </c>
      <c r="CC661" s="9">
        <f ca="1"/>
        <v>3.7434615384615375</v>
      </c>
      <c r="CD661" s="9">
        <f ca="1"/>
        <v>3.360384615384616</v>
      </c>
      <c r="CE661" s="40">
        <f ca="1"/>
        <v>11182.910233328419</v>
      </c>
    </row>
    <row r="662" spans="1:83" x14ac:dyDescent="0.25">
      <c r="A662" s="6">
        <v>79</v>
      </c>
      <c r="B662" s="7" t="b">
        <v>1</v>
      </c>
      <c r="U662" s="9"/>
      <c r="V662" s="9"/>
      <c r="W662" s="10"/>
      <c r="X662" s="17"/>
      <c r="Y662" s="17"/>
      <c r="Z662" s="17"/>
      <c r="AA662" s="17"/>
      <c r="AB662" s="17"/>
      <c r="AC662" s="17"/>
      <c r="AD662" s="17"/>
      <c r="AE662" s="17"/>
      <c r="AG662" s="9"/>
      <c r="AH662" s="9"/>
      <c r="AI662" s="10"/>
      <c r="AJ662" s="17"/>
      <c r="AK662" s="17"/>
      <c r="AL662" s="17"/>
      <c r="AM662" s="17"/>
      <c r="AN662" s="17"/>
      <c r="AO662" s="17"/>
      <c r="AP662" s="17"/>
      <c r="AQ662" s="17"/>
      <c r="AS662" s="9"/>
      <c r="AT662" s="9"/>
      <c r="AU662" s="10"/>
      <c r="AV662" s="17"/>
      <c r="AW662" s="17"/>
      <c r="AX662" s="17"/>
      <c r="AY662" s="17"/>
      <c r="AZ662" s="17"/>
      <c r="BA662" s="17"/>
      <c r="BB662" s="17"/>
      <c r="BC662" s="17"/>
      <c r="BE662" s="17">
        <v>0.22455601092896174</v>
      </c>
      <c r="BF662" s="9">
        <v>62</v>
      </c>
      <c r="BG662" s="9">
        <v>62.016352101514691</v>
      </c>
      <c r="BH662" s="9">
        <v>61.297245076595232</v>
      </c>
      <c r="BI662" s="9">
        <v>17.605251714950555</v>
      </c>
      <c r="BJ662" s="9">
        <f ca="1"/>
        <v>62.961756300857694</v>
      </c>
      <c r="BK662" s="9">
        <f ca="1"/>
        <v>61.530882269177795</v>
      </c>
      <c r="BL662" s="9">
        <v>57.123244594817038</v>
      </c>
      <c r="BM662" s="9">
        <f ca="1"/>
        <v>61.403180470949607</v>
      </c>
      <c r="BN662" s="9">
        <v>61.916118387915674</v>
      </c>
      <c r="BP662" s="9"/>
      <c r="BQ662" s="40"/>
      <c r="BR662" s="9"/>
      <c r="BS662" s="40"/>
      <c r="BU662" s="9"/>
      <c r="BV662" s="40"/>
      <c r="BW662" s="9"/>
      <c r="BX662" s="40"/>
      <c r="BZ662" s="9">
        <v>19.353846153846153</v>
      </c>
      <c r="CA662" s="9">
        <v>38.507692307692309</v>
      </c>
      <c r="CB662" s="40">
        <v>54256.859821542952</v>
      </c>
      <c r="CC662" s="9">
        <f ca="1"/>
        <v>3.7434615384615375</v>
      </c>
      <c r="CD662" s="9">
        <f ca="1"/>
        <v>3.4242307692307694</v>
      </c>
      <c r="CE662" s="40">
        <f ca="1"/>
        <v>11238.255585408129</v>
      </c>
    </row>
    <row r="663" spans="1:83" x14ac:dyDescent="0.25">
      <c r="A663" s="6">
        <v>78.7</v>
      </c>
      <c r="B663" s="7" t="b">
        <v>1</v>
      </c>
      <c r="U663" s="9"/>
      <c r="V663" s="9"/>
      <c r="W663" s="10"/>
      <c r="X663" s="17"/>
      <c r="Y663" s="17"/>
      <c r="Z663" s="17"/>
      <c r="AA663" s="17"/>
      <c r="AB663" s="17"/>
      <c r="AC663" s="17"/>
      <c r="AD663" s="17"/>
      <c r="AE663" s="17"/>
      <c r="AG663" s="9"/>
      <c r="AH663" s="9"/>
      <c r="AI663" s="10"/>
      <c r="AJ663" s="17"/>
      <c r="AK663" s="17"/>
      <c r="AL663" s="17"/>
      <c r="AM663" s="17"/>
      <c r="AN663" s="17"/>
      <c r="AO663" s="17"/>
      <c r="AP663" s="17"/>
      <c r="AQ663" s="17"/>
      <c r="AS663" s="9"/>
      <c r="AT663" s="9"/>
      <c r="AU663" s="10"/>
      <c r="AV663" s="17"/>
      <c r="AW663" s="17"/>
      <c r="AX663" s="17"/>
      <c r="AY663" s="17"/>
      <c r="AZ663" s="17"/>
      <c r="BA663" s="17"/>
      <c r="BB663" s="17"/>
      <c r="BC663" s="17"/>
      <c r="BE663" s="17">
        <v>0.22489754098360656</v>
      </c>
      <c r="BF663" s="9">
        <v>62.1</v>
      </c>
      <c r="BG663" s="9">
        <v>62.02720502884852</v>
      </c>
      <c r="BH663" s="9">
        <v>61.307518334093885</v>
      </c>
      <c r="BI663" s="9">
        <v>17.635747280066642</v>
      </c>
      <c r="BJ663" s="9">
        <f ca="1"/>
        <v>62.973759914411097</v>
      </c>
      <c r="BK663" s="9">
        <f ca="1"/>
        <v>61.541350095275618</v>
      </c>
      <c r="BL663" s="9">
        <v>57.13911380622676</v>
      </c>
      <c r="BM663" s="9">
        <f ca="1"/>
        <v>61.415995099691713</v>
      </c>
      <c r="BN663" s="9">
        <v>61.928990414691981</v>
      </c>
      <c r="BP663" s="9"/>
      <c r="BQ663" s="40"/>
      <c r="BR663" s="9"/>
      <c r="BS663" s="40"/>
      <c r="BU663" s="9"/>
      <c r="BV663" s="40"/>
      <c r="BW663" s="9"/>
      <c r="BX663" s="40"/>
      <c r="BZ663" s="9">
        <v>19.353846153846153</v>
      </c>
      <c r="CA663" s="9">
        <v>39.784615384615385</v>
      </c>
      <c r="CB663" s="40">
        <v>56935.909037138161</v>
      </c>
      <c r="CC663" s="9">
        <f ca="1"/>
        <v>3.7434615384615375</v>
      </c>
      <c r="CD663" s="9">
        <f ca="1"/>
        <v>3.4880769230769237</v>
      </c>
      <c r="CE663" s="40">
        <f ca="1"/>
        <v>11295.8578045618</v>
      </c>
    </row>
    <row r="664" spans="1:83" x14ac:dyDescent="0.25">
      <c r="A664" s="6">
        <v>78.7</v>
      </c>
      <c r="B664" s="7" t="b">
        <v>1</v>
      </c>
      <c r="U664" s="9"/>
      <c r="V664" s="9"/>
      <c r="W664" s="10"/>
      <c r="X664" s="17"/>
      <c r="Y664" s="17"/>
      <c r="Z664" s="17"/>
      <c r="AA664" s="17"/>
      <c r="AB664" s="17"/>
      <c r="AC664" s="17"/>
      <c r="AD664" s="17"/>
      <c r="AE664" s="17"/>
      <c r="AG664" s="9"/>
      <c r="AH664" s="9"/>
      <c r="AI664" s="10"/>
      <c r="AJ664" s="17"/>
      <c r="AK664" s="17"/>
      <c r="AL664" s="17"/>
      <c r="AM664" s="17"/>
      <c r="AN664" s="17"/>
      <c r="AO664" s="17"/>
      <c r="AP664" s="17"/>
      <c r="AQ664" s="17"/>
      <c r="AS664" s="9"/>
      <c r="AT664" s="9"/>
      <c r="AU664" s="10"/>
      <c r="AV664" s="17"/>
      <c r="AW664" s="17"/>
      <c r="AX664" s="17"/>
      <c r="AY664" s="17"/>
      <c r="AZ664" s="17"/>
      <c r="BA664" s="17"/>
      <c r="BB664" s="17"/>
      <c r="BC664" s="17"/>
      <c r="BE664" s="17">
        <v>0.22523907103825136</v>
      </c>
      <c r="BF664" s="9">
        <v>62.1</v>
      </c>
      <c r="BG664" s="9">
        <v>62.03804861743221</v>
      </c>
      <c r="BH664" s="9">
        <v>61.317784471187188</v>
      </c>
      <c r="BI664" s="9">
        <v>17.666256285273555</v>
      </c>
      <c r="BJ664" s="9">
        <f ca="1"/>
        <v>62.985750349976172</v>
      </c>
      <c r="BK664" s="9">
        <f ca="1"/>
        <v>61.551810111350939</v>
      </c>
      <c r="BL664" s="9">
        <v>57.154970972689028</v>
      </c>
      <c r="BM664" s="9">
        <f ca="1"/>
        <v>61.428799412786688</v>
      </c>
      <c r="BN664" s="9">
        <v>61.941851916681685</v>
      </c>
      <c r="BP664" s="9"/>
      <c r="BQ664" s="40"/>
      <c r="BR664" s="9"/>
      <c r="BS664" s="40"/>
      <c r="BU664" s="9"/>
      <c r="BV664" s="40"/>
      <c r="BW664" s="9"/>
      <c r="BX664" s="40"/>
      <c r="BZ664" s="9">
        <v>19.353846153846153</v>
      </c>
      <c r="CA664" s="9">
        <v>41.061538461538461</v>
      </c>
      <c r="CB664" s="40">
        <v>59655.079564145679</v>
      </c>
      <c r="CC664" s="9">
        <f ca="1"/>
        <v>3.7434615384615375</v>
      </c>
      <c r="CD664" s="9">
        <f ca="1"/>
        <v>3.5519230769230772</v>
      </c>
      <c r="CE664" s="40">
        <f ca="1"/>
        <v>11355.648893000262</v>
      </c>
    </row>
    <row r="665" spans="1:83" x14ac:dyDescent="0.25">
      <c r="A665" s="6">
        <v>78.8</v>
      </c>
      <c r="B665" s="7" t="b">
        <v>1</v>
      </c>
      <c r="U665" s="9"/>
      <c r="V665" s="9"/>
      <c r="W665" s="10"/>
      <c r="X665" s="17"/>
      <c r="Y665" s="17"/>
      <c r="Z665" s="17"/>
      <c r="AA665" s="17"/>
      <c r="AB665" s="17"/>
      <c r="AC665" s="17"/>
      <c r="AD665" s="17"/>
      <c r="AE665" s="17"/>
      <c r="AG665" s="9"/>
      <c r="AH665" s="9"/>
      <c r="AI665" s="10"/>
      <c r="AJ665" s="17"/>
      <c r="AK665" s="17"/>
      <c r="AL665" s="17"/>
      <c r="AM665" s="17"/>
      <c r="AN665" s="17"/>
      <c r="AO665" s="17"/>
      <c r="AP665" s="17"/>
      <c r="AQ665" s="17"/>
      <c r="AS665" s="9"/>
      <c r="AT665" s="9"/>
      <c r="AU665" s="10"/>
      <c r="AV665" s="17"/>
      <c r="AW665" s="17"/>
      <c r="AX665" s="17"/>
      <c r="AY665" s="17"/>
      <c r="AZ665" s="17"/>
      <c r="BA665" s="17"/>
      <c r="BB665" s="17"/>
      <c r="BC665" s="17"/>
      <c r="BE665" s="17">
        <v>0.22558060109289618</v>
      </c>
      <c r="BF665" s="9">
        <v>62.1</v>
      </c>
      <c r="BG665" s="9">
        <v>62.048882897356442</v>
      </c>
      <c r="BH665" s="9">
        <v>61.32804351221715</v>
      </c>
      <c r="BI665" s="9">
        <v>17.696778742423241</v>
      </c>
      <c r="BJ665" s="9">
        <f ca="1"/>
        <v>62.997727648069215</v>
      </c>
      <c r="BK665" s="9">
        <f ca="1"/>
        <v>61.562262343396277</v>
      </c>
      <c r="BL665" s="9">
        <v>57.170816121589112</v>
      </c>
      <c r="BM665" s="9">
        <f ca="1"/>
        <v>61.441593439401984</v>
      </c>
      <c r="BN665" s="9">
        <v>61.954702923555587</v>
      </c>
      <c r="BP665" s="9"/>
      <c r="BQ665" s="40"/>
      <c r="BR665" s="9"/>
      <c r="BS665" s="40"/>
      <c r="BU665" s="9"/>
      <c r="BV665" s="40"/>
      <c r="BW665" s="9"/>
      <c r="BX665" s="40"/>
      <c r="BZ665" s="9">
        <v>19.353846153846153</v>
      </c>
      <c r="CA665" s="9">
        <v>42.338461538461537</v>
      </c>
      <c r="CB665" s="40">
        <v>62412.279649279342</v>
      </c>
      <c r="CC665" s="9">
        <f ca="1"/>
        <v>3.7434615384615375</v>
      </c>
      <c r="CD665" s="9">
        <f ca="1"/>
        <v>3.6157692307692306</v>
      </c>
      <c r="CE665" s="40">
        <f ca="1"/>
        <v>11417.564000603834</v>
      </c>
    </row>
    <row r="666" spans="1:83" x14ac:dyDescent="0.25">
      <c r="A666" s="6">
        <v>78</v>
      </c>
      <c r="B666" s="7" t="b">
        <v>1</v>
      </c>
      <c r="U666" s="9"/>
      <c r="V666" s="9"/>
      <c r="W666" s="10"/>
      <c r="X666" s="17"/>
      <c r="Y666" s="17"/>
      <c r="Z666" s="17"/>
      <c r="AA666" s="17"/>
      <c r="AB666" s="17"/>
      <c r="AC666" s="17"/>
      <c r="AD666" s="17"/>
      <c r="AE666" s="17"/>
      <c r="AG666" s="9"/>
      <c r="AH666" s="9"/>
      <c r="AI666" s="10"/>
      <c r="AJ666" s="17"/>
      <c r="AK666" s="17"/>
      <c r="AL666" s="17"/>
      <c r="AM666" s="17"/>
      <c r="AN666" s="17"/>
      <c r="AO666" s="17"/>
      <c r="AP666" s="17"/>
      <c r="AQ666" s="17"/>
      <c r="AS666" s="9"/>
      <c r="AT666" s="9"/>
      <c r="AU666" s="10"/>
      <c r="AV666" s="17"/>
      <c r="AW666" s="17"/>
      <c r="AX666" s="17"/>
      <c r="AY666" s="17"/>
      <c r="AZ666" s="17"/>
      <c r="BA666" s="17"/>
      <c r="BB666" s="17"/>
      <c r="BC666" s="17"/>
      <c r="BE666" s="17">
        <v>0.22592213114754098</v>
      </c>
      <c r="BF666" s="9">
        <v>62.1</v>
      </c>
      <c r="BG666" s="9">
        <v>62.059707898586332</v>
      </c>
      <c r="BH666" s="9">
        <v>61.338295481428347</v>
      </c>
      <c r="BI666" s="9">
        <v>17.727314663383304</v>
      </c>
      <c r="BJ666" s="9">
        <f ca="1"/>
        <v>63.009691849032187</v>
      </c>
      <c r="BK666" s="9">
        <f ca="1"/>
        <v>61.572706817298616</v>
      </c>
      <c r="BL666" s="9">
        <v>57.186649280208684</v>
      </c>
      <c r="BM666" s="9">
        <f ca="1"/>
        <v>61.454377208588511</v>
      </c>
      <c r="BN666" s="9">
        <v>61.967543464865592</v>
      </c>
      <c r="BP666" s="9"/>
      <c r="BQ666" s="40"/>
      <c r="BR666" s="9"/>
      <c r="BS666" s="40"/>
      <c r="BU666" s="9"/>
      <c r="BV666" s="40"/>
      <c r="BW666" s="9"/>
      <c r="BX666" s="40"/>
      <c r="BZ666" s="9">
        <v>19.353846153846153</v>
      </c>
      <c r="CA666" s="9">
        <v>43.615384615384613</v>
      </c>
      <c r="CB666" s="40">
        <v>65205.578792466884</v>
      </c>
      <c r="CC666" s="9">
        <f ca="1"/>
        <v>3.7434615384615375</v>
      </c>
      <c r="CD666" s="9">
        <f ca="1"/>
        <v>3.679615384615385</v>
      </c>
      <c r="CE666" s="40">
        <f ca="1"/>
        <v>11481.541227428677</v>
      </c>
    </row>
    <row r="667" spans="1:83" x14ac:dyDescent="0.25">
      <c r="A667" s="6">
        <v>78.099999999999994</v>
      </c>
      <c r="B667" s="7" t="b">
        <v>1</v>
      </c>
      <c r="U667" s="9"/>
      <c r="V667" s="9"/>
      <c r="W667" s="10"/>
      <c r="X667" s="17"/>
      <c r="Y667" s="17"/>
      <c r="Z667" s="17"/>
      <c r="AA667" s="17"/>
      <c r="AB667" s="17"/>
      <c r="AC667" s="17"/>
      <c r="AD667" s="17"/>
      <c r="AE667" s="17"/>
      <c r="AG667" s="9"/>
      <c r="AH667" s="9"/>
      <c r="AI667" s="10"/>
      <c r="AJ667" s="17"/>
      <c r="AK667" s="17"/>
      <c r="AL667" s="17"/>
      <c r="AM667" s="17"/>
      <c r="AN667" s="17"/>
      <c r="AO667" s="17"/>
      <c r="AP667" s="17"/>
      <c r="AQ667" s="17"/>
      <c r="AS667" s="9"/>
      <c r="AT667" s="9"/>
      <c r="AU667" s="10"/>
      <c r="AV667" s="17"/>
      <c r="AW667" s="17"/>
      <c r="AX667" s="17"/>
      <c r="AY667" s="17"/>
      <c r="AZ667" s="17"/>
      <c r="BA667" s="17"/>
      <c r="BB667" s="17"/>
      <c r="BC667" s="17"/>
      <c r="BE667" s="17">
        <v>0.2262636612021858</v>
      </c>
      <c r="BF667" s="9">
        <v>62.1</v>
      </c>
      <c r="BG667" s="9">
        <v>62.07052365096213</v>
      </c>
      <c r="BH667" s="9">
        <v>61.348540402968347</v>
      </c>
      <c r="BI667" s="9">
        <v>17.757864060037079</v>
      </c>
      <c r="BJ667" s="9">
        <f ca="1"/>
        <v>63.021642993033744</v>
      </c>
      <c r="BK667" s="9">
        <f ca="1"/>
        <v>61.583143558840014</v>
      </c>
      <c r="BL667" s="9">
        <v>57.202470475726315</v>
      </c>
      <c r="BM667" s="9">
        <f ca="1"/>
        <v>61.467150749281203</v>
      </c>
      <c r="BN667" s="9">
        <v>61.980373570045408</v>
      </c>
      <c r="BP667" s="9"/>
      <c r="BQ667" s="40"/>
      <c r="BR667" s="9"/>
      <c r="BS667" s="40"/>
      <c r="BU667" s="9"/>
      <c r="BV667" s="40"/>
      <c r="BW667" s="9"/>
      <c r="BX667" s="40"/>
      <c r="BZ667" s="9">
        <v>19.353846153846153</v>
      </c>
      <c r="CA667" s="9">
        <v>44.892307692307696</v>
      </c>
      <c r="CB667" s="40">
        <v>68033.191417645896</v>
      </c>
      <c r="CC667" s="9">
        <f ca="1"/>
        <v>3.7434615384615375</v>
      </c>
      <c r="CD667" s="9">
        <f ca="1"/>
        <v>3.7434615384615384</v>
      </c>
      <c r="CE667" s="40">
        <f ca="1"/>
        <v>11547.521441847372</v>
      </c>
    </row>
    <row r="668" spans="1:83" x14ac:dyDescent="0.25">
      <c r="A668" s="6">
        <v>77.900000000000006</v>
      </c>
      <c r="B668" s="7" t="b">
        <v>1</v>
      </c>
      <c r="U668" s="9"/>
      <c r="V668" s="9"/>
      <c r="W668" s="10"/>
      <c r="X668" s="17"/>
      <c r="Y668" s="17"/>
      <c r="Z668" s="17"/>
      <c r="AA668" s="17"/>
      <c r="AB668" s="17"/>
      <c r="AC668" s="17"/>
      <c r="AD668" s="17"/>
      <c r="AE668" s="17"/>
      <c r="AG668" s="9"/>
      <c r="AH668" s="9"/>
      <c r="AI668" s="10"/>
      <c r="AJ668" s="17"/>
      <c r="AK668" s="17"/>
      <c r="AL668" s="17"/>
      <c r="AM668" s="17"/>
      <c r="AN668" s="17"/>
      <c r="AO668" s="17"/>
      <c r="AP668" s="17"/>
      <c r="AQ668" s="17"/>
      <c r="AS668" s="9"/>
      <c r="AT668" s="9"/>
      <c r="AU668" s="10"/>
      <c r="AV668" s="17"/>
      <c r="AW668" s="17"/>
      <c r="AX668" s="17"/>
      <c r="AY668" s="17"/>
      <c r="AZ668" s="17"/>
      <c r="BA668" s="17"/>
      <c r="BB668" s="17"/>
      <c r="BC668" s="17"/>
      <c r="BE668" s="17">
        <v>0.2266051912568306</v>
      </c>
      <c r="BF668" s="9">
        <v>62.1</v>
      </c>
      <c r="BG668" s="9">
        <v>62.081330184200006</v>
      </c>
      <c r="BH668" s="9">
        <v>61.358778300888389</v>
      </c>
      <c r="BI668" s="9">
        <v>17.788426944283628</v>
      </c>
      <c r="BJ668" s="9">
        <f ca="1"/>
        <v>63.033581120070266</v>
      </c>
      <c r="BK668" s="9">
        <f ca="1"/>
        <v>61.593572593698219</v>
      </c>
      <c r="BL668" s="9">
        <v>57.218279735218104</v>
      </c>
      <c r="BM668" s="9">
        <f ca="1"/>
        <v>61.479914090299751</v>
      </c>
      <c r="BN668" s="9">
        <v>61.993193268411162</v>
      </c>
      <c r="BP668" s="9"/>
      <c r="BQ668" s="40"/>
      <c r="BR668" s="9"/>
      <c r="BS668" s="40"/>
      <c r="BU668" s="9"/>
      <c r="BV668" s="40"/>
      <c r="BW668" s="9"/>
      <c r="BX668" s="40"/>
      <c r="BZ668" s="9">
        <v>19.353846153846153</v>
      </c>
      <c r="CA668" s="9">
        <v>46.169230769230772</v>
      </c>
      <c r="CB668" s="40">
        <v>70893.462578704202</v>
      </c>
      <c r="CC668" s="9">
        <f ca="1"/>
        <v>3.7434615384615375</v>
      </c>
      <c r="CD668" s="9">
        <f ca="1"/>
        <v>3.8073076923076927</v>
      </c>
      <c r="CE668" s="40">
        <f ca="1"/>
        <v>11615.448112833565</v>
      </c>
    </row>
    <row r="669" spans="1:83" x14ac:dyDescent="0.25">
      <c r="A669" s="6">
        <v>78.099999999999994</v>
      </c>
      <c r="B669" s="7" t="b">
        <v>1</v>
      </c>
      <c r="U669" s="9"/>
      <c r="V669" s="9"/>
      <c r="W669" s="10"/>
      <c r="X669" s="17"/>
      <c r="Y669" s="17"/>
      <c r="Z669" s="17"/>
      <c r="AA669" s="17"/>
      <c r="AB669" s="17"/>
      <c r="AC669" s="17"/>
      <c r="AD669" s="17"/>
      <c r="AE669" s="17"/>
      <c r="AG669" s="9"/>
      <c r="AH669" s="9"/>
      <c r="AI669" s="10"/>
      <c r="AJ669" s="17"/>
      <c r="AK669" s="17"/>
      <c r="AL669" s="17"/>
      <c r="AM669" s="17"/>
      <c r="AN669" s="17"/>
      <c r="AO669" s="17"/>
      <c r="AP669" s="17"/>
      <c r="AQ669" s="17"/>
      <c r="AS669" s="9"/>
      <c r="AT669" s="9"/>
      <c r="AU669" s="10"/>
      <c r="AV669" s="17"/>
      <c r="AW669" s="17"/>
      <c r="AX669" s="17"/>
      <c r="AY669" s="17"/>
      <c r="AZ669" s="17"/>
      <c r="BA669" s="17"/>
      <c r="BB669" s="17"/>
      <c r="BC669" s="17"/>
      <c r="BE669" s="17">
        <v>0.22694672131147542</v>
      </c>
      <c r="BF669" s="9">
        <v>62.1</v>
      </c>
      <c r="BG669" s="9">
        <v>62.092127527892686</v>
      </c>
      <c r="BH669" s="9">
        <v>61.369009199143896</v>
      </c>
      <c r="BI669" s="9">
        <v>17.819003328037809</v>
      </c>
      <c r="BJ669" s="9">
        <f ca="1"/>
        <v>63.045506269966843</v>
      </c>
      <c r="BK669" s="9">
        <f ca="1"/>
        <v>61.603993947447314</v>
      </c>
      <c r="BL669" s="9">
        <v>57.234077085658114</v>
      </c>
      <c r="BM669" s="9">
        <f ca="1"/>
        <v>61.492667260349229</v>
      </c>
      <c r="BN669" s="9">
        <v>62.006002589162108</v>
      </c>
      <c r="BP669" s="9"/>
      <c r="BQ669" s="40"/>
      <c r="BR669" s="9"/>
      <c r="BS669" s="40"/>
      <c r="BU669" s="9"/>
      <c r="BV669" s="40"/>
      <c r="BW669" s="9"/>
      <c r="BX669" s="40"/>
      <c r="BZ669" s="9">
        <v>19.353846153846153</v>
      </c>
      <c r="CA669" s="9">
        <v>47.446153846153848</v>
      </c>
      <c r="CB669" s="40">
        <v>73784.8554010441</v>
      </c>
      <c r="CC669" s="9">
        <f ca="1"/>
        <v>3.7434615384615375</v>
      </c>
      <c r="CD669" s="9">
        <f ca="1"/>
        <v>3.8711538461538462</v>
      </c>
      <c r="CE669" s="40">
        <f ca="1"/>
        <v>11685.267155066073</v>
      </c>
    </row>
    <row r="670" spans="1:83" x14ac:dyDescent="0.25">
      <c r="A670" s="6">
        <v>78</v>
      </c>
      <c r="B670" s="7" t="b">
        <v>1</v>
      </c>
      <c r="U670" s="9"/>
      <c r="V670" s="9"/>
      <c r="W670" s="10"/>
      <c r="X670" s="17"/>
      <c r="Y670" s="17"/>
      <c r="Z670" s="17"/>
      <c r="AA670" s="17"/>
      <c r="AB670" s="17"/>
      <c r="AC670" s="17"/>
      <c r="AD670" s="17"/>
      <c r="AE670" s="17"/>
      <c r="AG670" s="9"/>
      <c r="AH670" s="9"/>
      <c r="AI670" s="10"/>
      <c r="AJ670" s="17"/>
      <c r="AK670" s="17"/>
      <c r="AL670" s="17"/>
      <c r="AM670" s="17"/>
      <c r="AN670" s="17"/>
      <c r="AO670" s="17"/>
      <c r="AP670" s="17"/>
      <c r="AQ670" s="17"/>
      <c r="AS670" s="9"/>
      <c r="AT670" s="9"/>
      <c r="AU670" s="10"/>
      <c r="AV670" s="17"/>
      <c r="AW670" s="17"/>
      <c r="AX670" s="17"/>
      <c r="AY670" s="17"/>
      <c r="AZ670" s="17"/>
      <c r="BA670" s="17"/>
      <c r="BB670" s="17"/>
      <c r="BC670" s="17"/>
      <c r="BE670" s="17">
        <v>0.22728825136612021</v>
      </c>
      <c r="BF670" s="9">
        <v>62.2</v>
      </c>
      <c r="BG670" s="9">
        <v>62.102915711510299</v>
      </c>
      <c r="BH670" s="9">
        <v>61.379233121595092</v>
      </c>
      <c r="BI670" s="9">
        <v>17.849593223230219</v>
      </c>
      <c r="BJ670" s="9">
        <f ca="1"/>
        <v>63.057418482378353</v>
      </c>
      <c r="BK670" s="9">
        <f ca="1"/>
        <v>61.614407645558266</v>
      </c>
      <c r="BL670" s="9">
        <v>57.249862553919002</v>
      </c>
      <c r="BM670" s="9">
        <f ca="1"/>
        <v>61.505410288020713</v>
      </c>
      <c r="BN670" s="9">
        <v>62.018801561381252</v>
      </c>
      <c r="BP670" s="9"/>
      <c r="BQ670" s="40"/>
      <c r="BR670" s="9"/>
      <c r="BS670" s="40"/>
      <c r="BU670" s="9"/>
      <c r="BV670" s="40"/>
      <c r="BW670" s="9"/>
      <c r="BX670" s="40"/>
      <c r="BZ670" s="9">
        <v>19.353846153846153</v>
      </c>
      <c r="CA670" s="9">
        <v>48.723076923076924</v>
      </c>
      <c r="CB670" s="40">
        <v>76705.940009834419</v>
      </c>
      <c r="CC670" s="9">
        <f ca="1"/>
        <v>3.7434615384615375</v>
      </c>
      <c r="CD670" s="9">
        <f ca="1"/>
        <v>3.9350000000000005</v>
      </c>
      <c r="CE670" s="40">
        <f ca="1"/>
        <v>11756.926785672344</v>
      </c>
    </row>
    <row r="671" spans="1:83" x14ac:dyDescent="0.25">
      <c r="A671" s="6">
        <v>77.2</v>
      </c>
      <c r="B671" s="7" t="b">
        <v>1</v>
      </c>
      <c r="U671" s="9"/>
      <c r="V671" s="9"/>
      <c r="W671" s="10"/>
      <c r="X671" s="17"/>
      <c r="Y671" s="17"/>
      <c r="Z671" s="17"/>
      <c r="AA671" s="17"/>
      <c r="AB671" s="17"/>
      <c r="AC671" s="17"/>
      <c r="AD671" s="17"/>
      <c r="AE671" s="17"/>
      <c r="AG671" s="9"/>
      <c r="AH671" s="9"/>
      <c r="AI671" s="10"/>
      <c r="AJ671" s="17"/>
      <c r="AK671" s="17"/>
      <c r="AL671" s="17"/>
      <c r="AM671" s="17"/>
      <c r="AN671" s="17"/>
      <c r="AO671" s="17"/>
      <c r="AP671" s="17"/>
      <c r="AQ671" s="17"/>
      <c r="AS671" s="9"/>
      <c r="AT671" s="9"/>
      <c r="AU671" s="10"/>
      <c r="AV671" s="17"/>
      <c r="AW671" s="17"/>
      <c r="AX671" s="17"/>
      <c r="AY671" s="17"/>
      <c r="AZ671" s="17"/>
      <c r="BA671" s="17"/>
      <c r="BB671" s="17"/>
      <c r="BC671" s="17"/>
      <c r="BE671" s="17">
        <v>0.22762978142076504</v>
      </c>
      <c r="BF671" s="9">
        <v>62.2</v>
      </c>
      <c r="BG671" s="9">
        <v>62.113694764401004</v>
      </c>
      <c r="BH671" s="9">
        <v>61.389450092007372</v>
      </c>
      <c r="BI671" s="9">
        <v>17.880196641807341</v>
      </c>
      <c r="BJ671" s="9">
        <f ca="1"/>
        <v>63.069317796790365</v>
      </c>
      <c r="BK671" s="9">
        <f ca="1"/>
        <v>61.62481371339959</v>
      </c>
      <c r="BL671" s="9">
        <v>57.265636166772502</v>
      </c>
      <c r="BM671" s="9">
        <f ca="1"/>
        <v>61.518143201791922</v>
      </c>
      <c r="BN671" s="9">
        <v>62.031590214036015</v>
      </c>
      <c r="BP671" s="9"/>
      <c r="BQ671" s="40"/>
      <c r="BR671" s="9"/>
      <c r="BS671" s="40"/>
      <c r="BU671" s="9"/>
      <c r="BV671" s="40"/>
      <c r="BW671" s="9"/>
      <c r="BX671" s="40"/>
      <c r="BZ671" s="9">
        <v>19.353846153846153</v>
      </c>
      <c r="CA671" s="9">
        <v>50</v>
      </c>
      <c r="CB671" s="40">
        <v>79655.383737001335</v>
      </c>
      <c r="CC671" s="9">
        <f ca="1"/>
        <v>3.7434615384615375</v>
      </c>
      <c r="CD671" s="9">
        <f ca="1"/>
        <v>3.9988461538461539</v>
      </c>
      <c r="CE671" s="40">
        <f ca="1"/>
        <v>11830.377391557799</v>
      </c>
    </row>
    <row r="672" spans="1:83" x14ac:dyDescent="0.25">
      <c r="A672" s="6">
        <v>77.3</v>
      </c>
      <c r="B672" s="7" t="b">
        <v>1</v>
      </c>
      <c r="U672" s="9"/>
      <c r="V672" s="9"/>
      <c r="W672" s="10"/>
      <c r="X672" s="17"/>
      <c r="Y672" s="17"/>
      <c r="Z672" s="17"/>
      <c r="AA672" s="17"/>
      <c r="AB672" s="17"/>
      <c r="AC672" s="17"/>
      <c r="AD672" s="17"/>
      <c r="AE672" s="17"/>
      <c r="AG672" s="9"/>
      <c r="AH672" s="9"/>
      <c r="AI672" s="10"/>
      <c r="AJ672" s="17"/>
      <c r="AK672" s="17"/>
      <c r="AL672" s="17"/>
      <c r="AM672" s="17"/>
      <c r="AN672" s="17"/>
      <c r="AO672" s="17"/>
      <c r="AP672" s="17"/>
      <c r="AQ672" s="17"/>
      <c r="AS672" s="9"/>
      <c r="AT672" s="9"/>
      <c r="AU672" s="10"/>
      <c r="AV672" s="17"/>
      <c r="AW672" s="17"/>
      <c r="AX672" s="17"/>
      <c r="AY672" s="17"/>
      <c r="AZ672" s="17"/>
      <c r="BA672" s="17"/>
      <c r="BB672" s="17"/>
      <c r="BC672" s="17"/>
      <c r="BE672" s="17">
        <v>0.22797131147540983</v>
      </c>
      <c r="BF672" s="9">
        <v>62.2</v>
      </c>
      <c r="BG672" s="9">
        <v>62.12446471579176</v>
      </c>
      <c r="BH672" s="9">
        <v>61.399660134052162</v>
      </c>
      <c r="BI672" s="9">
        <v>17.910813595731458</v>
      </c>
      <c r="BJ672" s="9">
        <f ca="1"/>
        <v>63.081204252520216</v>
      </c>
      <c r="BK672" s="9">
        <f ca="1"/>
        <v>61.635212176237914</v>
      </c>
      <c r="BL672" s="9">
        <v>57.281397950889954</v>
      </c>
      <c r="BM672" s="9">
        <f ca="1"/>
        <v>61.530866030027887</v>
      </c>
      <c r="BN672" s="9">
        <v>62.044368575978872</v>
      </c>
      <c r="BP672" s="9"/>
      <c r="BQ672" s="40"/>
      <c r="BR672" s="9"/>
      <c r="BS672" s="40"/>
      <c r="BU672" s="9"/>
      <c r="BV672" s="40"/>
      <c r="BW672" s="9"/>
      <c r="BX672" s="40"/>
      <c r="BZ672" s="9">
        <v>20.630769230769229</v>
      </c>
      <c r="CA672" s="9">
        <v>0.2</v>
      </c>
      <c r="CB672" s="40">
        <v>42029.198830253736</v>
      </c>
      <c r="CC672" s="9">
        <f ca="1"/>
        <v>3.8073076923076914</v>
      </c>
      <c r="CD672" s="9">
        <f ca="1"/>
        <v>1.5088461538461539</v>
      </c>
      <c r="CE672" s="40">
        <f ca="1"/>
        <v>11095.430332181029</v>
      </c>
    </row>
    <row r="673" spans="1:83" x14ac:dyDescent="0.25">
      <c r="A673" s="6">
        <v>77.400000000000006</v>
      </c>
      <c r="B673" s="7" t="b">
        <v>1</v>
      </c>
      <c r="U673" s="9"/>
      <c r="V673" s="9"/>
      <c r="W673" s="10"/>
      <c r="X673" s="17"/>
      <c r="Y673" s="17"/>
      <c r="Z673" s="17"/>
      <c r="AA673" s="17"/>
      <c r="AB673" s="17"/>
      <c r="AC673" s="17"/>
      <c r="AD673" s="17"/>
      <c r="AE673" s="17"/>
      <c r="AG673" s="9"/>
      <c r="AH673" s="9"/>
      <c r="AI673" s="10"/>
      <c r="AJ673" s="17"/>
      <c r="AK673" s="17"/>
      <c r="AL673" s="17"/>
      <c r="AM673" s="17"/>
      <c r="AN673" s="17"/>
      <c r="AO673" s="17"/>
      <c r="AP673" s="17"/>
      <c r="AQ673" s="17"/>
      <c r="AS673" s="9"/>
      <c r="AT673" s="9"/>
      <c r="AU673" s="10"/>
      <c r="AV673" s="17"/>
      <c r="AW673" s="17"/>
      <c r="AX673" s="17"/>
      <c r="AY673" s="17"/>
      <c r="AZ673" s="17"/>
      <c r="BA673" s="17"/>
      <c r="BB673" s="17"/>
      <c r="BC673" s="17"/>
      <c r="BE673" s="17">
        <v>0.22831284153005466</v>
      </c>
      <c r="BF673" s="9">
        <v>62.2</v>
      </c>
      <c r="BG673" s="9">
        <v>62.135225594789006</v>
      </c>
      <c r="BH673" s="9">
        <v>61.409863271307294</v>
      </c>
      <c r="BI673" s="9">
        <v>17.94144409698076</v>
      </c>
      <c r="BJ673" s="9">
        <f ca="1"/>
        <v>63.093077888717964</v>
      </c>
      <c r="BK673" s="9">
        <f ca="1"/>
        <v>61.645603059238567</v>
      </c>
      <c r="BL673" s="9">
        <v>57.297147932842876</v>
      </c>
      <c r="BM673" s="9">
        <f ca="1"/>
        <v>61.543578800981564</v>
      </c>
      <c r="BN673" s="9">
        <v>62.057136675948044</v>
      </c>
      <c r="BP673" s="9"/>
      <c r="BQ673" s="40"/>
      <c r="BR673" s="9"/>
      <c r="BS673" s="40"/>
      <c r="BU673" s="9"/>
      <c r="BV673" s="40"/>
      <c r="BW673" s="9"/>
      <c r="BX673" s="40"/>
      <c r="BZ673" s="9">
        <v>20.630769230769229</v>
      </c>
      <c r="CA673" s="9">
        <v>1.4769230769230768</v>
      </c>
      <c r="CB673" s="40">
        <v>30031.144351184663</v>
      </c>
      <c r="CC673" s="9">
        <f ca="1"/>
        <v>3.8073076923076914</v>
      </c>
      <c r="CD673" s="9">
        <f ca="1"/>
        <v>1.5726923076923078</v>
      </c>
      <c r="CE673" s="40">
        <f ca="1"/>
        <v>11023.647479307576</v>
      </c>
    </row>
    <row r="674" spans="1:83" x14ac:dyDescent="0.25">
      <c r="A674" s="6">
        <v>77.7</v>
      </c>
      <c r="B674" s="7" t="b">
        <v>1</v>
      </c>
      <c r="U674" s="9"/>
      <c r="V674" s="9"/>
      <c r="W674" s="10"/>
      <c r="X674" s="17"/>
      <c r="Y674" s="17"/>
      <c r="Z674" s="17"/>
      <c r="AA674" s="17"/>
      <c r="AB674" s="17"/>
      <c r="AC674" s="17"/>
      <c r="AD674" s="17"/>
      <c r="AE674" s="17"/>
      <c r="AG674" s="9"/>
      <c r="AH674" s="9"/>
      <c r="AI674" s="10"/>
      <c r="AJ674" s="17"/>
      <c r="AK674" s="17"/>
      <c r="AL674" s="17"/>
      <c r="AM674" s="17"/>
      <c r="AN674" s="17"/>
      <c r="AO674" s="17"/>
      <c r="AP674" s="17"/>
      <c r="AQ674" s="17"/>
      <c r="AS674" s="9"/>
      <c r="AT674" s="9"/>
      <c r="AU674" s="10"/>
      <c r="AV674" s="17"/>
      <c r="AW674" s="17"/>
      <c r="AX674" s="17"/>
      <c r="AY674" s="17"/>
      <c r="AZ674" s="17"/>
      <c r="BA674" s="17"/>
      <c r="BB674" s="17"/>
      <c r="BC674" s="17"/>
      <c r="BE674" s="17">
        <v>0.22865437158469945</v>
      </c>
      <c r="BF674" s="9">
        <v>62.2</v>
      </c>
      <c r="BG674" s="9">
        <v>62.145977430379382</v>
      </c>
      <c r="BH674" s="9">
        <v>61.420059527257379</v>
      </c>
      <c r="BI674" s="9">
        <v>17.972088157549351</v>
      </c>
      <c r="BJ674" s="9">
        <f ca="1"/>
        <v>63.104938744367374</v>
      </c>
      <c r="BK674" s="9">
        <f ca="1"/>
        <v>61.6559863874662</v>
      </c>
      <c r="BL674" s="9">
        <v>57.312886139103405</v>
      </c>
      <c r="BM674" s="9">
        <f ca="1"/>
        <v>61.556281542794416</v>
      </c>
      <c r="BN674" s="9">
        <v>62.069894542568036</v>
      </c>
      <c r="BP674" s="9"/>
      <c r="BQ674" s="40"/>
      <c r="BR674" s="9"/>
      <c r="BS674" s="40"/>
      <c r="BU674" s="9"/>
      <c r="BV674" s="40"/>
      <c r="BW674" s="9"/>
      <c r="BX674" s="40"/>
      <c r="BZ674" s="9">
        <v>20.630769230769229</v>
      </c>
      <c r="CA674" s="9">
        <v>2.7538461538461538</v>
      </c>
      <c r="CB674" s="40">
        <v>24385.934862153219</v>
      </c>
      <c r="CC674" s="9">
        <f ca="1"/>
        <v>3.8073076923076914</v>
      </c>
      <c r="CD674" s="9">
        <f ca="1"/>
        <v>1.6365384615384617</v>
      </c>
      <c r="CE674" s="40">
        <f ca="1"/>
        <v>10959.91217516299</v>
      </c>
    </row>
    <row r="675" spans="1:83" x14ac:dyDescent="0.25">
      <c r="A675" s="6">
        <v>76.7</v>
      </c>
      <c r="B675" s="7" t="b">
        <v>1</v>
      </c>
      <c r="U675" s="9"/>
      <c r="V675" s="9"/>
      <c r="W675" s="10"/>
      <c r="X675" s="17"/>
      <c r="Y675" s="17"/>
      <c r="Z675" s="17"/>
      <c r="AA675" s="17"/>
      <c r="AB675" s="17"/>
      <c r="AC675" s="17"/>
      <c r="AD675" s="17"/>
      <c r="AE675" s="17"/>
      <c r="AG675" s="9"/>
      <c r="AH675" s="9"/>
      <c r="AI675" s="10"/>
      <c r="AJ675" s="17"/>
      <c r="AK675" s="17"/>
      <c r="AL675" s="17"/>
      <c r="AM675" s="17"/>
      <c r="AN675" s="17"/>
      <c r="AO675" s="17"/>
      <c r="AP675" s="17"/>
      <c r="AQ675" s="17"/>
      <c r="AS675" s="9"/>
      <c r="AT675" s="9"/>
      <c r="AU675" s="10"/>
      <c r="AV675" s="17"/>
      <c r="AW675" s="17"/>
      <c r="AX675" s="17"/>
      <c r="AY675" s="17"/>
      <c r="AZ675" s="17"/>
      <c r="BA675" s="17"/>
      <c r="BB675" s="17"/>
      <c r="BC675" s="17"/>
      <c r="BE675" s="17">
        <v>0.22899590163934427</v>
      </c>
      <c r="BF675" s="9">
        <v>62.2</v>
      </c>
      <c r="BG675" s="9">
        <v>62.156720251430421</v>
      </c>
      <c r="BH675" s="9">
        <v>61.430248925294805</v>
      </c>
      <c r="BI675" s="9">
        <v>18.002745789447236</v>
      </c>
      <c r="BJ675" s="9">
        <f ca="1"/>
        <v>63.116786858286851</v>
      </c>
      <c r="BK675" s="9">
        <f ca="1"/>
        <v>61.666362185885333</v>
      </c>
      <c r="BL675" s="9">
        <v>57.328612596044913</v>
      </c>
      <c r="BM675" s="9">
        <f ca="1"/>
        <v>61.568974283497127</v>
      </c>
      <c r="BN675" s="9">
        <v>62.082642204350378</v>
      </c>
      <c r="BP675" s="9"/>
      <c r="BQ675" s="40"/>
      <c r="BR675" s="9"/>
      <c r="BS675" s="40"/>
      <c r="BU675" s="9"/>
      <c r="BV675" s="40"/>
      <c r="BW675" s="9"/>
      <c r="BX675" s="40"/>
      <c r="BZ675" s="9">
        <v>20.630769230769229</v>
      </c>
      <c r="CA675" s="9">
        <v>4.0307692307692298</v>
      </c>
      <c r="CB675" s="40">
        <v>20735.157948452266</v>
      </c>
      <c r="CC675" s="9">
        <f ca="1"/>
        <v>3.8073076923076914</v>
      </c>
      <c r="CD675" s="9">
        <f ca="1"/>
        <v>1.7003846153846154</v>
      </c>
      <c r="CE675" s="40">
        <f ca="1"/>
        <v>10903.722447861712</v>
      </c>
    </row>
    <row r="676" spans="1:83" x14ac:dyDescent="0.25">
      <c r="A676" s="6">
        <v>76.900000000000006</v>
      </c>
      <c r="B676" s="7" t="b">
        <v>1</v>
      </c>
      <c r="U676" s="9"/>
      <c r="V676" s="9"/>
      <c r="W676" s="10"/>
      <c r="X676" s="17"/>
      <c r="Y676" s="17"/>
      <c r="Z676" s="17"/>
      <c r="AA676" s="17"/>
      <c r="AB676" s="17"/>
      <c r="AC676" s="17"/>
      <c r="AD676" s="17"/>
      <c r="AE676" s="17"/>
      <c r="AG676" s="9"/>
      <c r="AH676" s="9"/>
      <c r="AI676" s="10"/>
      <c r="AJ676" s="17"/>
      <c r="AK676" s="17"/>
      <c r="AL676" s="17"/>
      <c r="AM676" s="17"/>
      <c r="AN676" s="17"/>
      <c r="AO676" s="17"/>
      <c r="AP676" s="17"/>
      <c r="AQ676" s="17"/>
      <c r="AS676" s="9"/>
      <c r="AT676" s="9"/>
      <c r="AU676" s="10"/>
      <c r="AV676" s="17"/>
      <c r="AW676" s="17"/>
      <c r="AX676" s="17"/>
      <c r="AY676" s="17"/>
      <c r="AZ676" s="17"/>
      <c r="BA676" s="17"/>
      <c r="BB676" s="17"/>
      <c r="BC676" s="17"/>
      <c r="BE676" s="17">
        <v>0.22933743169398907</v>
      </c>
      <c r="BF676" s="9">
        <v>62.3</v>
      </c>
      <c r="BG676" s="9">
        <v>62.167454086691251</v>
      </c>
      <c r="BH676" s="9">
        <v>61.440431488719753</v>
      </c>
      <c r="BI676" s="9">
        <v>18.033417004700429</v>
      </c>
      <c r="BJ676" s="9">
        <f ca="1"/>
        <v>63.128622269130474</v>
      </c>
      <c r="BK676" s="9">
        <f ca="1"/>
        <v>61.67673047936097</v>
      </c>
      <c r="BL676" s="9">
        <v>57.344327329942431</v>
      </c>
      <c r="BM676" s="9">
        <f ca="1"/>
        <v>61.58165705101014</v>
      </c>
      <c r="BN676" s="9">
        <v>62.095379689694184</v>
      </c>
      <c r="BP676" s="9"/>
      <c r="BQ676" s="40"/>
      <c r="BR676" s="9"/>
      <c r="BS676" s="40"/>
      <c r="BU676" s="9"/>
      <c r="BV676" s="40"/>
      <c r="BW676" s="9"/>
      <c r="BX676" s="40"/>
      <c r="BZ676" s="9">
        <v>20.630769230769229</v>
      </c>
      <c r="CA676" s="9">
        <v>5.3076923076923075</v>
      </c>
      <c r="CB676" s="40">
        <v>18259.964142536352</v>
      </c>
      <c r="CC676" s="9">
        <f ca="1"/>
        <v>3.8073076923076914</v>
      </c>
      <c r="CD676" s="9">
        <f ca="1"/>
        <v>1.7642307692307693</v>
      </c>
      <c r="CE676" s="40">
        <f ca="1"/>
        <v>10854.625500877532</v>
      </c>
    </row>
    <row r="677" spans="1:83" x14ac:dyDescent="0.25">
      <c r="A677" s="6">
        <v>85</v>
      </c>
      <c r="B677" s="7" t="b">
        <v>1</v>
      </c>
      <c r="U677" s="9"/>
      <c r="V677" s="9"/>
      <c r="W677" s="10"/>
      <c r="X677" s="17"/>
      <c r="Y677" s="17"/>
      <c r="Z677" s="17"/>
      <c r="AA677" s="17"/>
      <c r="AB677" s="17"/>
      <c r="AC677" s="17"/>
      <c r="AD677" s="17"/>
      <c r="AE677" s="17"/>
      <c r="AG677" s="9"/>
      <c r="AH677" s="9"/>
      <c r="AI677" s="10"/>
      <c r="AJ677" s="17"/>
      <c r="AK677" s="17"/>
      <c r="AL677" s="17"/>
      <c r="AM677" s="17"/>
      <c r="AN677" s="17"/>
      <c r="AO677" s="17"/>
      <c r="AP677" s="17"/>
      <c r="AQ677" s="17"/>
      <c r="AS677" s="9"/>
      <c r="AT677" s="9"/>
      <c r="AU677" s="10"/>
      <c r="AV677" s="17"/>
      <c r="AW677" s="17"/>
      <c r="AX677" s="17"/>
      <c r="AY677" s="17"/>
      <c r="AZ677" s="17"/>
      <c r="BA677" s="17"/>
      <c r="BB677" s="17"/>
      <c r="BC677" s="17"/>
      <c r="BE677" s="17">
        <v>0.22967896174863389</v>
      </c>
      <c r="BF677" s="9">
        <v>62.3</v>
      </c>
      <c r="BG677" s="9">
        <v>62.178178964793275</v>
      </c>
      <c r="BH677" s="9">
        <v>61.450607240741114</v>
      </c>
      <c r="BI677" s="9">
        <v>18.064101815350888</v>
      </c>
      <c r="BJ677" s="9">
        <f ca="1"/>
        <v>63.140445015388906</v>
      </c>
      <c r="BK677" s="9">
        <f ca="1"/>
        <v>61.687091292659176</v>
      </c>
      <c r="BL677" s="9">
        <v>57.360030366973248</v>
      </c>
      <c r="BM677" s="9">
        <f ca="1"/>
        <v>61.594329873144261</v>
      </c>
      <c r="BN677" s="9">
        <v>62.108107026886799</v>
      </c>
      <c r="BP677" s="9"/>
      <c r="BQ677" s="40"/>
      <c r="BR677" s="9"/>
      <c r="BS677" s="40"/>
      <c r="BU677" s="9"/>
      <c r="BV677" s="40"/>
      <c r="BW677" s="9"/>
      <c r="BX677" s="40"/>
      <c r="BZ677" s="9">
        <v>20.630769230769229</v>
      </c>
      <c r="CA677" s="9">
        <v>6.5846153846153852</v>
      </c>
      <c r="CB677" s="40">
        <v>16598.301290525531</v>
      </c>
      <c r="CC677" s="9">
        <f ca="1"/>
        <v>3.8073076923076914</v>
      </c>
      <c r="CD677" s="9">
        <f ca="1"/>
        <v>1.8280769230769232</v>
      </c>
      <c r="CE677" s="40">
        <f ca="1"/>
        <v>10812.211198884996</v>
      </c>
    </row>
    <row r="678" spans="1:83" x14ac:dyDescent="0.25">
      <c r="A678" s="6">
        <v>83</v>
      </c>
      <c r="B678" s="7" t="b">
        <v>1</v>
      </c>
      <c r="U678" s="9"/>
      <c r="V678" s="9"/>
      <c r="W678" s="10"/>
      <c r="X678" s="17"/>
      <c r="Y678" s="17"/>
      <c r="Z678" s="17"/>
      <c r="AA678" s="17"/>
      <c r="AB678" s="17"/>
      <c r="AC678" s="17"/>
      <c r="AD678" s="17"/>
      <c r="AE678" s="17"/>
      <c r="AG678" s="9"/>
      <c r="AH678" s="9"/>
      <c r="AI678" s="10"/>
      <c r="AJ678" s="17"/>
      <c r="AK678" s="17"/>
      <c r="AL678" s="17"/>
      <c r="AM678" s="17"/>
      <c r="AN678" s="17"/>
      <c r="AO678" s="17"/>
      <c r="AP678" s="17"/>
      <c r="AQ678" s="17"/>
      <c r="AS678" s="9"/>
      <c r="AT678" s="9"/>
      <c r="AU678" s="10"/>
      <c r="AV678" s="17"/>
      <c r="AW678" s="17"/>
      <c r="AX678" s="17"/>
      <c r="AY678" s="17"/>
      <c r="AZ678" s="17"/>
      <c r="BA678" s="17"/>
      <c r="BB678" s="17"/>
      <c r="BC678" s="17"/>
      <c r="BE678" s="17">
        <v>0.23002049180327869</v>
      </c>
      <c r="BF678" s="9">
        <v>62.3</v>
      </c>
      <c r="BG678" s="9">
        <v>62.188894914250866</v>
      </c>
      <c r="BH678" s="9">
        <v>61.460776204476829</v>
      </c>
      <c r="BI678" s="9">
        <v>18.094800233456624</v>
      </c>
      <c r="BJ678" s="9">
        <f ca="1"/>
        <v>63.152255135390348</v>
      </c>
      <c r="BK678" s="9">
        <f ca="1"/>
        <v>61.697444650447615</v>
      </c>
      <c r="BL678" s="9">
        <v>57.375721733217333</v>
      </c>
      <c r="BM678" s="9">
        <f ca="1"/>
        <v>61.606992777601377</v>
      </c>
      <c r="BN678" s="9">
        <v>62.120824244104433</v>
      </c>
      <c r="BP678" s="9"/>
      <c r="BQ678" s="40"/>
      <c r="BR678" s="9"/>
      <c r="BS678" s="40"/>
      <c r="BU678" s="9"/>
      <c r="BV678" s="40"/>
      <c r="BW678" s="9"/>
      <c r="BX678" s="40"/>
      <c r="BZ678" s="9">
        <v>20.630769230769229</v>
      </c>
      <c r="CA678" s="9">
        <v>7.8615384615384603</v>
      </c>
      <c r="CB678" s="40">
        <v>15546.553907773625</v>
      </c>
      <c r="CC678" s="9">
        <f ca="1"/>
        <v>3.8073076923076914</v>
      </c>
      <c r="CD678" s="9">
        <f ca="1"/>
        <v>1.891923076923077</v>
      </c>
      <c r="CE678" s="40">
        <f ca="1"/>
        <v>10776.106625997163</v>
      </c>
    </row>
    <row r="679" spans="1:83" x14ac:dyDescent="0.25">
      <c r="A679" s="6">
        <v>81</v>
      </c>
      <c r="B679" s="7" t="b">
        <v>1</v>
      </c>
      <c r="U679" s="9"/>
      <c r="V679" s="9"/>
      <c r="W679" s="10"/>
      <c r="X679" s="17"/>
      <c r="Y679" s="17"/>
      <c r="Z679" s="17"/>
      <c r="AA679" s="17"/>
      <c r="AB679" s="17"/>
      <c r="AC679" s="17"/>
      <c r="AD679" s="17"/>
      <c r="AE679" s="17"/>
      <c r="AG679" s="9"/>
      <c r="AH679" s="9"/>
      <c r="AI679" s="10"/>
      <c r="AJ679" s="17"/>
      <c r="AK679" s="17"/>
      <c r="AL679" s="17"/>
      <c r="AM679" s="17"/>
      <c r="AN679" s="17"/>
      <c r="AO679" s="17"/>
      <c r="AP679" s="17"/>
      <c r="AQ679" s="17"/>
      <c r="AS679" s="9"/>
      <c r="AT679" s="9"/>
      <c r="AU679" s="10"/>
      <c r="AV679" s="17"/>
      <c r="AW679" s="17"/>
      <c r="AX679" s="17"/>
      <c r="AY679" s="17"/>
      <c r="AZ679" s="17"/>
      <c r="BA679" s="17"/>
      <c r="BB679" s="17"/>
      <c r="BC679" s="17"/>
      <c r="BE679" s="17">
        <v>0.23036202185792351</v>
      </c>
      <c r="BF679" s="9">
        <v>62.3</v>
      </c>
      <c r="BG679" s="9">
        <v>62.199601963462065</v>
      </c>
      <c r="BH679" s="9">
        <v>61.470938402954594</v>
      </c>
      <c r="BI679" s="9">
        <v>18.125512271091701</v>
      </c>
      <c r="BJ679" s="9">
        <f ca="1"/>
        <v>63.164052667301519</v>
      </c>
      <c r="BK679" s="9">
        <f ca="1"/>
        <v>61.707790577296151</v>
      </c>
      <c r="BL679" s="9">
        <v>57.39140145465791</v>
      </c>
      <c r="BM679" s="9">
        <f ca="1"/>
        <v>61.619645791974911</v>
      </c>
      <c r="BN679" s="9">
        <v>62.133531369412744</v>
      </c>
      <c r="BP679" s="9"/>
      <c r="BQ679" s="40"/>
      <c r="BR679" s="9"/>
      <c r="BS679" s="40"/>
      <c r="BU679" s="9"/>
      <c r="BV679" s="40"/>
      <c r="BW679" s="9"/>
      <c r="BX679" s="40"/>
      <c r="BZ679" s="9">
        <v>20.630769230769229</v>
      </c>
      <c r="CA679" s="9">
        <v>9.1384615384615362</v>
      </c>
      <c r="CB679" s="40">
        <v>14975.014930448477</v>
      </c>
      <c r="CC679" s="9">
        <f ca="1"/>
        <v>3.8073076923076914</v>
      </c>
      <c r="CD679" s="9">
        <f ca="1"/>
        <v>1.9557692307692309</v>
      </c>
      <c r="CE679" s="40">
        <f ca="1"/>
        <v>10745.971508103843</v>
      </c>
    </row>
    <row r="680" spans="1:83" x14ac:dyDescent="0.25">
      <c r="A680" s="6">
        <v>80</v>
      </c>
      <c r="B680" s="7" t="b">
        <v>1</v>
      </c>
      <c r="U680" s="9"/>
      <c r="V680" s="9"/>
      <c r="W680" s="10"/>
      <c r="X680" s="17"/>
      <c r="Y680" s="17"/>
      <c r="Z680" s="17"/>
      <c r="AA680" s="17"/>
      <c r="AB680" s="17"/>
      <c r="AC680" s="17"/>
      <c r="AD680" s="17"/>
      <c r="AE680" s="17"/>
      <c r="AG680" s="9"/>
      <c r="AH680" s="9"/>
      <c r="AI680" s="10"/>
      <c r="AJ680" s="17"/>
      <c r="AK680" s="17"/>
      <c r="AL680" s="17"/>
      <c r="AM680" s="17"/>
      <c r="AN680" s="17"/>
      <c r="AO680" s="17"/>
      <c r="AP680" s="17"/>
      <c r="AQ680" s="17"/>
      <c r="AS680" s="9"/>
      <c r="AT680" s="9"/>
      <c r="AU680" s="10"/>
      <c r="AV680" s="17"/>
      <c r="AW680" s="17"/>
      <c r="AX680" s="17"/>
      <c r="AY680" s="17"/>
      <c r="AZ680" s="17"/>
      <c r="BA680" s="17"/>
      <c r="BB680" s="17"/>
      <c r="BC680" s="17"/>
      <c r="BE680" s="17">
        <v>0.23070355191256831</v>
      </c>
      <c r="BF680" s="9">
        <v>62.3</v>
      </c>
      <c r="BG680" s="9">
        <v>62.210300140709187</v>
      </c>
      <c r="BH680" s="9">
        <v>61.481093859112029</v>
      </c>
      <c r="BI680" s="9">
        <v>18.15623794034623</v>
      </c>
      <c r="BJ680" s="9">
        <f ca="1"/>
        <v>63.175837649128532</v>
      </c>
      <c r="BK680" s="9">
        <f ca="1"/>
        <v>61.718129097677412</v>
      </c>
      <c r="BL680" s="9">
        <v>57.407069557181927</v>
      </c>
      <c r="BM680" s="9">
        <f ca="1"/>
        <v>61.632288943750524</v>
      </c>
      <c r="BN680" s="9">
        <v>62.146228430767493</v>
      </c>
      <c r="BP680" s="9"/>
      <c r="BQ680" s="40"/>
      <c r="BR680" s="9"/>
      <c r="BS680" s="40"/>
      <c r="BU680" s="9"/>
      <c r="BV680" s="40"/>
      <c r="BW680" s="9"/>
      <c r="BX680" s="40"/>
      <c r="BZ680" s="9">
        <v>20.630769230769229</v>
      </c>
      <c r="CA680" s="9">
        <v>10.415384615384614</v>
      </c>
      <c r="CB680" s="40">
        <v>14794.397103433259</v>
      </c>
      <c r="CC680" s="9">
        <f ca="1"/>
        <v>3.8073076923076914</v>
      </c>
      <c r="CD680" s="9">
        <f ca="1"/>
        <v>2.0196153846153848</v>
      </c>
      <c r="CE680" s="40">
        <f ca="1"/>
        <v>10721.494337151491</v>
      </c>
    </row>
    <row r="681" spans="1:83" x14ac:dyDescent="0.25">
      <c r="A681" s="6">
        <v>79.7</v>
      </c>
      <c r="B681" s="7" t="b">
        <v>1</v>
      </c>
      <c r="U681" s="9"/>
      <c r="V681" s="9"/>
      <c r="W681" s="10"/>
      <c r="X681" s="17"/>
      <c r="Y681" s="17"/>
      <c r="Z681" s="17"/>
      <c r="AA681" s="17"/>
      <c r="AB681" s="17"/>
      <c r="AC681" s="17"/>
      <c r="AD681" s="17"/>
      <c r="AE681" s="17"/>
      <c r="AG681" s="9"/>
      <c r="AH681" s="9"/>
      <c r="AI681" s="10"/>
      <c r="AJ681" s="17"/>
      <c r="AK681" s="17"/>
      <c r="AL681" s="17"/>
      <c r="AM681" s="17"/>
      <c r="AN681" s="17"/>
      <c r="AO681" s="17"/>
      <c r="AP681" s="17"/>
      <c r="AQ681" s="17"/>
      <c r="AS681" s="9"/>
      <c r="AT681" s="9"/>
      <c r="AU681" s="10"/>
      <c r="AV681" s="17"/>
      <c r="AW681" s="17"/>
      <c r="AX681" s="17"/>
      <c r="AY681" s="17"/>
      <c r="AZ681" s="17"/>
      <c r="BA681" s="17"/>
      <c r="BB681" s="17"/>
      <c r="BC681" s="17"/>
      <c r="BE681" s="17">
        <v>0.23104508196721313</v>
      </c>
      <c r="BF681" s="9">
        <v>62.3</v>
      </c>
      <c r="BG681" s="9">
        <v>62.220989474159587</v>
      </c>
      <c r="BH681" s="9">
        <v>61.491242595797694</v>
      </c>
      <c r="BI681" s="9">
        <v>18.186977253326461</v>
      </c>
      <c r="BJ681" s="9">
        <f ca="1"/>
        <v>63.187610118717878</v>
      </c>
      <c r="BK681" s="9">
        <f ca="1"/>
        <v>61.728460235967347</v>
      </c>
      <c r="BL681" s="9">
        <v>57.422726066580552</v>
      </c>
      <c r="BM681" s="9">
        <f ca="1"/>
        <v>61.6449222603067</v>
      </c>
      <c r="BN681" s="9">
        <v>62.158915456015109</v>
      </c>
      <c r="BP681" s="9"/>
      <c r="BQ681" s="40"/>
      <c r="BR681" s="9"/>
      <c r="BS681" s="40"/>
      <c r="BU681" s="9"/>
      <c r="BV681" s="40"/>
      <c r="BW681" s="9"/>
      <c r="BX681" s="40"/>
      <c r="BZ681" s="9">
        <v>20.630769230769229</v>
      </c>
      <c r="CA681" s="9">
        <v>11.692307692307692</v>
      </c>
      <c r="CB681" s="40">
        <v>14939.873518891263</v>
      </c>
      <c r="CC681" s="9">
        <f ca="1"/>
        <v>3.8073076923076914</v>
      </c>
      <c r="CD681" s="9">
        <f ca="1"/>
        <v>2.0834615384615387</v>
      </c>
      <c r="CE681" s="40">
        <f ca="1"/>
        <v>10702.389069961408</v>
      </c>
    </row>
    <row r="682" spans="1:83" x14ac:dyDescent="0.25">
      <c r="A682" s="6">
        <v>79.5</v>
      </c>
      <c r="B682" s="7" t="b">
        <v>1</v>
      </c>
      <c r="U682" s="9"/>
      <c r="V682" s="9"/>
      <c r="W682" s="10"/>
      <c r="X682" s="17"/>
      <c r="Y682" s="17"/>
      <c r="Z682" s="17"/>
      <c r="AA682" s="17"/>
      <c r="AB682" s="17"/>
      <c r="AC682" s="17"/>
      <c r="AD682" s="17"/>
      <c r="AE682" s="17"/>
      <c r="AG682" s="9"/>
      <c r="AH682" s="9"/>
      <c r="AI682" s="10"/>
      <c r="AJ682" s="17"/>
      <c r="AK682" s="17"/>
      <c r="AL682" s="17"/>
      <c r="AM682" s="17"/>
      <c r="AN682" s="17"/>
      <c r="AO682" s="17"/>
      <c r="AP682" s="17"/>
      <c r="AQ682" s="17"/>
      <c r="AS682" s="9"/>
      <c r="AT682" s="9"/>
      <c r="AU682" s="10"/>
      <c r="AV682" s="17"/>
      <c r="AW682" s="17"/>
      <c r="AX682" s="17"/>
      <c r="AY682" s="17"/>
      <c r="AZ682" s="17"/>
      <c r="BA682" s="17"/>
      <c r="BB682" s="17"/>
      <c r="BC682" s="17"/>
      <c r="BE682" s="17">
        <v>0.23138661202185792</v>
      </c>
      <c r="BF682" s="9">
        <v>62.4</v>
      </c>
      <c r="BG682" s="9">
        <v>62.231669991866262</v>
      </c>
      <c r="BH682" s="9">
        <v>61.501384635771075</v>
      </c>
      <c r="BI682" s="9">
        <v>18.217730222154753</v>
      </c>
      <c r="BJ682" s="9">
        <f ca="1"/>
        <v>63.199370113757332</v>
      </c>
      <c r="BK682" s="9">
        <f ca="1"/>
        <v>61.738784016445756</v>
      </c>
      <c r="BL682" s="9">
        <v>57.438371008549694</v>
      </c>
      <c r="BM682" s="9">
        <f ca="1"/>
        <v>61.657545768915284</v>
      </c>
      <c r="BN682" s="9">
        <v>62.171592472893309</v>
      </c>
      <c r="BP682" s="9"/>
      <c r="BQ682" s="40"/>
      <c r="BR682" s="9"/>
      <c r="BS682" s="40"/>
      <c r="BU682" s="9"/>
      <c r="BV682" s="40"/>
      <c r="BW682" s="9"/>
      <c r="BX682" s="40"/>
      <c r="BZ682" s="9">
        <v>20.630769230769229</v>
      </c>
      <c r="CA682" s="9">
        <v>12.969230769230769</v>
      </c>
      <c r="CB682" s="40">
        <v>15362.503126498921</v>
      </c>
      <c r="CC682" s="9">
        <f ca="1"/>
        <v>3.8073076923076914</v>
      </c>
      <c r="CD682" s="9">
        <f ca="1"/>
        <v>2.1473076923076926</v>
      </c>
      <c r="CE682" s="40">
        <f ca="1"/>
        <v>10688.392300629128</v>
      </c>
    </row>
    <row r="683" spans="1:83" x14ac:dyDescent="0.25">
      <c r="A683" s="6">
        <v>79.3</v>
      </c>
      <c r="B683" s="7" t="b">
        <v>1</v>
      </c>
      <c r="U683" s="9"/>
      <c r="V683" s="9"/>
      <c r="W683" s="10"/>
      <c r="X683" s="17"/>
      <c r="Y683" s="17"/>
      <c r="Z683" s="17"/>
      <c r="AA683" s="17"/>
      <c r="AB683" s="17"/>
      <c r="AC683" s="17"/>
      <c r="AD683" s="17"/>
      <c r="AE683" s="17"/>
      <c r="AG683" s="9"/>
      <c r="AH683" s="9"/>
      <c r="AI683" s="10"/>
      <c r="AJ683" s="17"/>
      <c r="AK683" s="17"/>
      <c r="AL683" s="17"/>
      <c r="AM683" s="17"/>
      <c r="AN683" s="17"/>
      <c r="AO683" s="17"/>
      <c r="AP683" s="17"/>
      <c r="AQ683" s="17"/>
      <c r="AS683" s="9"/>
      <c r="AT683" s="9"/>
      <c r="AU683" s="10"/>
      <c r="AV683" s="17"/>
      <c r="AW683" s="17"/>
      <c r="AX683" s="17"/>
      <c r="AY683" s="17"/>
      <c r="AZ683" s="17"/>
      <c r="BA683" s="17"/>
      <c r="BB683" s="17"/>
      <c r="BC683" s="17"/>
      <c r="BE683" s="17">
        <v>0.23172814207650272</v>
      </c>
      <c r="BF683" s="9">
        <v>62.4</v>
      </c>
      <c r="BG683" s="9">
        <v>62.242341721768518</v>
      </c>
      <c r="BH683" s="9">
        <v>61.511520001703587</v>
      </c>
      <c r="BI683" s="9">
        <v>18.248496858969634</v>
      </c>
      <c r="BJ683" s="9">
        <f ca="1"/>
        <v>63.211117671776861</v>
      </c>
      <c r="BK683" s="9">
        <f ca="1"/>
        <v>61.749100463296898</v>
      </c>
      <c r="BL683" s="9">
        <v>57.454004408690466</v>
      </c>
      <c r="BM683" s="9">
        <f ca="1"/>
        <v>61.67015949674213</v>
      </c>
      <c r="BN683" s="9">
        <v>62.184259509031719</v>
      </c>
      <c r="BP683" s="9"/>
      <c r="BQ683" s="40"/>
      <c r="BR683" s="9"/>
      <c r="BS683" s="40"/>
      <c r="BU683" s="9"/>
      <c r="BV683" s="40"/>
      <c r="BW683" s="9"/>
      <c r="BX683" s="40"/>
      <c r="BZ683" s="9">
        <v>20.630769230769229</v>
      </c>
      <c r="CA683" s="9">
        <v>14.246153846153844</v>
      </c>
      <c r="CB683" s="40">
        <v>16024.215820279907</v>
      </c>
      <c r="CC683" s="9">
        <f ca="1"/>
        <v>3.8073076923076914</v>
      </c>
      <c r="CD683" s="9">
        <f ca="1"/>
        <v>2.211153846153846</v>
      </c>
      <c r="CE683" s="40">
        <f ca="1"/>
        <v>10679.260825864678</v>
      </c>
    </row>
    <row r="684" spans="1:83" x14ac:dyDescent="0.25">
      <c r="A684" s="6">
        <v>79.099999999999994</v>
      </c>
      <c r="B684" s="7" t="b">
        <v>1</v>
      </c>
      <c r="U684" s="9"/>
      <c r="V684" s="9"/>
      <c r="W684" s="10"/>
      <c r="X684" s="17"/>
      <c r="Y684" s="17"/>
      <c r="Z684" s="17"/>
      <c r="AA684" s="17"/>
      <c r="AB684" s="17"/>
      <c r="AC684" s="17"/>
      <c r="AD684" s="17"/>
      <c r="AE684" s="17"/>
      <c r="AG684" s="9"/>
      <c r="AH684" s="9"/>
      <c r="AI684" s="10"/>
      <c r="AJ684" s="17"/>
      <c r="AK684" s="17"/>
      <c r="AL684" s="17"/>
      <c r="AM684" s="17"/>
      <c r="AN684" s="17"/>
      <c r="AO684" s="17"/>
      <c r="AP684" s="17"/>
      <c r="AQ684" s="17"/>
      <c r="AS684" s="9"/>
      <c r="AT684" s="9"/>
      <c r="AU684" s="10"/>
      <c r="AV684" s="17"/>
      <c r="AW684" s="17"/>
      <c r="AX684" s="17"/>
      <c r="AY684" s="17"/>
      <c r="AZ684" s="17"/>
      <c r="BA684" s="17"/>
      <c r="BB684" s="17"/>
      <c r="BC684" s="17"/>
      <c r="BE684" s="17">
        <v>0.23206967213114754</v>
      </c>
      <c r="BF684" s="9">
        <v>62.4</v>
      </c>
      <c r="BG684" s="9">
        <v>62.253004691692645</v>
      </c>
      <c r="BH684" s="9">
        <v>61.521648716178696</v>
      </c>
      <c r="BI684" s="9">
        <v>18.279277175925838</v>
      </c>
      <c r="BJ684" s="9">
        <f ca="1"/>
        <v>63.222852830149527</v>
      </c>
      <c r="BK684" s="9">
        <f ca="1"/>
        <v>61.759409600609978</v>
      </c>
      <c r="BL684" s="9">
        <v>57.469626292509687</v>
      </c>
      <c r="BM684" s="9">
        <f ca="1"/>
        <v>61.682763470847632</v>
      </c>
      <c r="BN684" s="9">
        <v>62.196916591952444</v>
      </c>
      <c r="BP684" s="9"/>
      <c r="BQ684" s="40"/>
      <c r="BR684" s="9"/>
      <c r="BS684" s="40"/>
      <c r="BU684" s="9"/>
      <c r="BV684" s="40"/>
      <c r="BW684" s="9"/>
      <c r="BX684" s="40"/>
      <c r="BZ684" s="9">
        <v>20.630769230769229</v>
      </c>
      <c r="CA684" s="9">
        <v>15.523076923076919</v>
      </c>
      <c r="CB684" s="40">
        <v>16894.686996611614</v>
      </c>
      <c r="CC684" s="9">
        <f ca="1"/>
        <v>3.8073076923076914</v>
      </c>
      <c r="CD684" s="9">
        <f ca="1"/>
        <v>2.2750000000000004</v>
      </c>
      <c r="CE684" s="40">
        <f ca="1"/>
        <v>10674.76953837825</v>
      </c>
    </row>
    <row r="685" spans="1:83" x14ac:dyDescent="0.25">
      <c r="A685" s="6">
        <v>78.900000000000006</v>
      </c>
      <c r="B685" s="7" t="b">
        <v>1</v>
      </c>
      <c r="U685" s="9"/>
      <c r="V685" s="9"/>
      <c r="W685" s="10"/>
      <c r="X685" s="17"/>
      <c r="Y685" s="17"/>
      <c r="Z685" s="17"/>
      <c r="AA685" s="17"/>
      <c r="AB685" s="17"/>
      <c r="AC685" s="17"/>
      <c r="AD685" s="17"/>
      <c r="AE685" s="17"/>
      <c r="AG685" s="9"/>
      <c r="AH685" s="9"/>
      <c r="AI685" s="10"/>
      <c r="AJ685" s="17"/>
      <c r="AK685" s="17"/>
      <c r="AL685" s="17"/>
      <c r="AM685" s="17"/>
      <c r="AN685" s="17"/>
      <c r="AO685" s="17"/>
      <c r="AP685" s="17"/>
      <c r="AQ685" s="17"/>
      <c r="AS685" s="9"/>
      <c r="AT685" s="9"/>
      <c r="AU685" s="10"/>
      <c r="AV685" s="17"/>
      <c r="AW685" s="17"/>
      <c r="AX685" s="17"/>
      <c r="AY685" s="17"/>
      <c r="AZ685" s="17"/>
      <c r="BA685" s="17"/>
      <c r="BB685" s="17"/>
      <c r="BC685" s="17"/>
      <c r="BE685" s="17">
        <v>0.23241120218579234</v>
      </c>
      <c r="BF685" s="9">
        <v>62.5</v>
      </c>
      <c r="BG685" s="9">
        <v>62.263658929352559</v>
      </c>
      <c r="BH685" s="9">
        <v>61.531770801692609</v>
      </c>
      <c r="BI685" s="9">
        <v>18.310071185194314</v>
      </c>
      <c r="BJ685" s="9">
        <f ca="1"/>
        <v>63.234575626092443</v>
      </c>
      <c r="BK685" s="9">
        <f ca="1"/>
        <v>61.769711452379774</v>
      </c>
      <c r="BL685" s="9">
        <v>57.485236685420361</v>
      </c>
      <c r="BM685" s="9">
        <f ca="1"/>
        <v>61.695357718187367</v>
      </c>
      <c r="BN685" s="9">
        <v>62.209563749070654</v>
      </c>
      <c r="BP685" s="9"/>
      <c r="BQ685" s="40"/>
      <c r="BR685" s="9"/>
      <c r="BS685" s="40"/>
      <c r="BU685" s="9"/>
      <c r="BV685" s="40"/>
      <c r="BW685" s="9"/>
      <c r="BX685" s="40"/>
      <c r="BZ685" s="9">
        <v>20.630769230769229</v>
      </c>
      <c r="CA685" s="9">
        <v>16.799999999999997</v>
      </c>
      <c r="CB685" s="40">
        <v>17949.290927526614</v>
      </c>
      <c r="CC685" s="9">
        <f ca="1"/>
        <v>3.8073076923076914</v>
      </c>
      <c r="CD685" s="9">
        <f ca="1"/>
        <v>2.3388461538461538</v>
      </c>
      <c r="CE685" s="40">
        <f ca="1"/>
        <v>10674.709595720431</v>
      </c>
    </row>
    <row r="686" spans="1:83" x14ac:dyDescent="0.25">
      <c r="A686" s="6">
        <v>78.8</v>
      </c>
      <c r="B686" s="7" t="b">
        <v>1</v>
      </c>
      <c r="U686" s="9"/>
      <c r="V686" s="9"/>
      <c r="W686" s="10"/>
      <c r="X686" s="17"/>
      <c r="Y686" s="17"/>
      <c r="Z686" s="17"/>
      <c r="AA686" s="17"/>
      <c r="AB686" s="17"/>
      <c r="AC686" s="17"/>
      <c r="AD686" s="17"/>
      <c r="AE686" s="17"/>
      <c r="AG686" s="9"/>
      <c r="AH686" s="9"/>
      <c r="AI686" s="10"/>
      <c r="AJ686" s="17"/>
      <c r="AK686" s="17"/>
      <c r="AL686" s="17"/>
      <c r="AM686" s="17"/>
      <c r="AN686" s="17"/>
      <c r="AO686" s="17"/>
      <c r="AP686" s="17"/>
      <c r="AQ686" s="17"/>
      <c r="AS686" s="9"/>
      <c r="AT686" s="9"/>
      <c r="AU686" s="10"/>
      <c r="AV686" s="17"/>
      <c r="AW686" s="17"/>
      <c r="AX686" s="17"/>
      <c r="AY686" s="17"/>
      <c r="AZ686" s="17"/>
      <c r="BA686" s="17"/>
      <c r="BB686" s="17"/>
      <c r="BC686" s="17"/>
      <c r="BE686" s="17">
        <v>0.23275273224043716</v>
      </c>
      <c r="BF686" s="9">
        <v>62.5</v>
      </c>
      <c r="BG686" s="9">
        <v>62.274304462350443</v>
      </c>
      <c r="BH686" s="9">
        <v>61.541886280654822</v>
      </c>
      <c r="BI686" s="9">
        <v>18.340878898962242</v>
      </c>
      <c r="BJ686" s="9">
        <f ca="1"/>
        <v>63.246286096667596</v>
      </c>
      <c r="BK686" s="9">
        <f ca="1"/>
        <v>61.780006042507068</v>
      </c>
      <c r="BL686" s="9">
        <v>57.500835612742186</v>
      </c>
      <c r="BM686" s="9">
        <f ca="1"/>
        <v>61.707942265612587</v>
      </c>
      <c r="BN686" s="9">
        <v>62.22220100769519</v>
      </c>
      <c r="BP686" s="9"/>
      <c r="BQ686" s="40"/>
      <c r="BR686" s="9"/>
      <c r="BS686" s="40"/>
      <c r="BU686" s="9"/>
      <c r="BV686" s="40"/>
      <c r="BW686" s="9"/>
      <c r="BX686" s="40"/>
      <c r="BZ686" s="9">
        <v>20.630769230769229</v>
      </c>
      <c r="CA686" s="9">
        <v>18.076923076923073</v>
      </c>
      <c r="CB686" s="40">
        <v>19167.706366367136</v>
      </c>
      <c r="CC686" s="9">
        <f ca="1"/>
        <v>3.8073076923076914</v>
      </c>
      <c r="CD686" s="9">
        <f ca="1"/>
        <v>2.4026923076923077</v>
      </c>
      <c r="CE686" s="40">
        <f ca="1"/>
        <v>10678.886821675824</v>
      </c>
    </row>
    <row r="687" spans="1:83" x14ac:dyDescent="0.25">
      <c r="A687" s="6">
        <v>78.7</v>
      </c>
      <c r="B687" s="7" t="b">
        <v>1</v>
      </c>
      <c r="U687" s="9"/>
      <c r="V687" s="9"/>
      <c r="W687" s="10"/>
      <c r="X687" s="17"/>
      <c r="Y687" s="17"/>
      <c r="Z687" s="17"/>
      <c r="AA687" s="17"/>
      <c r="AB687" s="17"/>
      <c r="AC687" s="17"/>
      <c r="AD687" s="17"/>
      <c r="AE687" s="17"/>
      <c r="AG687" s="9"/>
      <c r="AH687" s="9"/>
      <c r="AI687" s="10"/>
      <c r="AJ687" s="17"/>
      <c r="AK687" s="17"/>
      <c r="AL687" s="17"/>
      <c r="AM687" s="17"/>
      <c r="AN687" s="17"/>
      <c r="AO687" s="17"/>
      <c r="AP687" s="17"/>
      <c r="AQ687" s="17"/>
      <c r="AS687" s="9"/>
      <c r="AT687" s="9"/>
      <c r="AU687" s="10"/>
      <c r="AV687" s="17"/>
      <c r="AW687" s="17"/>
      <c r="AX687" s="17"/>
      <c r="AY687" s="17"/>
      <c r="AZ687" s="17"/>
      <c r="BA687" s="17"/>
      <c r="BB687" s="17"/>
      <c r="BC687" s="17"/>
      <c r="BE687" s="17">
        <v>0.23309426229508196</v>
      </c>
      <c r="BF687" s="9">
        <v>62.5</v>
      </c>
      <c r="BG687" s="9">
        <v>62.28494131817741</v>
      </c>
      <c r="BH687" s="9">
        <v>61.551995175388498</v>
      </c>
      <c r="BI687" s="9">
        <v>18.371700329433107</v>
      </c>
      <c r="BJ687" s="9">
        <f ca="1"/>
        <v>63.257984278782793</v>
      </c>
      <c r="BK687" s="9">
        <f ca="1"/>
        <v>61.790293394799285</v>
      </c>
      <c r="BL687" s="9">
        <v>57.516423099701981</v>
      </c>
      <c r="BM687" s="9">
        <f ca="1"/>
        <v>61.720517139870871</v>
      </c>
      <c r="BN687" s="9">
        <v>62.234828395029147</v>
      </c>
      <c r="BP687" s="9"/>
      <c r="BQ687" s="40"/>
      <c r="BR687" s="9"/>
      <c r="BS687" s="40"/>
      <c r="BU687" s="9"/>
      <c r="BV687" s="40"/>
      <c r="BW687" s="9"/>
      <c r="BX687" s="40"/>
      <c r="BZ687" s="9">
        <v>20.630769230769229</v>
      </c>
      <c r="CA687" s="9">
        <v>19.353846153846153</v>
      </c>
      <c r="CB687" s="40">
        <v>20532.935116733024</v>
      </c>
      <c r="CC687" s="9">
        <f ca="1"/>
        <v>3.8073076923076914</v>
      </c>
      <c r="CD687" s="9">
        <f ca="1"/>
        <v>2.4665384615384616</v>
      </c>
      <c r="CE687" s="40">
        <f ca="1"/>
        <v>10687.12030499675</v>
      </c>
    </row>
    <row r="688" spans="1:83" x14ac:dyDescent="0.25">
      <c r="A688" s="6">
        <v>78.599999999999994</v>
      </c>
      <c r="B688" s="7" t="b">
        <v>1</v>
      </c>
      <c r="U688" s="9"/>
      <c r="V688" s="9"/>
      <c r="W688" s="10"/>
      <c r="X688" s="17"/>
      <c r="Y688" s="17"/>
      <c r="Z688" s="17"/>
      <c r="AA688" s="17"/>
      <c r="AB688" s="17"/>
      <c r="AC688" s="17"/>
      <c r="AD688" s="17"/>
      <c r="AE688" s="17"/>
      <c r="AG688" s="9"/>
      <c r="AH688" s="9"/>
      <c r="AI688" s="10"/>
      <c r="AJ688" s="17"/>
      <c r="AK688" s="17"/>
      <c r="AL688" s="17"/>
      <c r="AM688" s="17"/>
      <c r="AN688" s="17"/>
      <c r="AO688" s="17"/>
      <c r="AP688" s="17"/>
      <c r="AQ688" s="17"/>
      <c r="AS688" s="9"/>
      <c r="AT688" s="9"/>
      <c r="AU688" s="10"/>
      <c r="AV688" s="17"/>
      <c r="AW688" s="17"/>
      <c r="AX688" s="17"/>
      <c r="AY688" s="17"/>
      <c r="AZ688" s="17"/>
      <c r="BA688" s="17"/>
      <c r="BB688" s="17"/>
      <c r="BC688" s="17"/>
      <c r="BE688" s="17">
        <v>0.23343579234972678</v>
      </c>
      <c r="BF688" s="9">
        <v>62.5</v>
      </c>
      <c r="BG688" s="9">
        <v>62.295569524214116</v>
      </c>
      <c r="BH688" s="9">
        <v>61.562097508130968</v>
      </c>
      <c r="BI688" s="9">
        <v>18.402535488826683</v>
      </c>
      <c r="BJ688" s="9">
        <f ca="1"/>
        <v>63.269670209192519</v>
      </c>
      <c r="BK688" s="9">
        <f ca="1"/>
        <v>61.800573532971001</v>
      </c>
      <c r="BL688" s="9">
        <v>57.531999171434222</v>
      </c>
      <c r="BM688" s="9">
        <f ca="1"/>
        <v>61.733082367606649</v>
      </c>
      <c r="BN688" s="9">
        <v>62.247445938170415</v>
      </c>
      <c r="BP688" s="9"/>
      <c r="BQ688" s="40"/>
      <c r="BR688" s="9"/>
      <c r="BS688" s="40"/>
      <c r="BU688" s="9"/>
      <c r="BV688" s="40"/>
      <c r="BW688" s="9"/>
      <c r="BX688" s="40"/>
      <c r="BZ688" s="9">
        <v>20.630769230769229</v>
      </c>
      <c r="CA688" s="9">
        <v>20.630769230769229</v>
      </c>
      <c r="CB688" s="40">
        <v>22030.592222628336</v>
      </c>
      <c r="CC688" s="9">
        <f ca="1"/>
        <v>3.8073076923076914</v>
      </c>
      <c r="CD688" s="9">
        <f ca="1"/>
        <v>2.5303846153846159</v>
      </c>
      <c r="CE688" s="40">
        <f ca="1"/>
        <v>10699.241166404352</v>
      </c>
    </row>
    <row r="689" spans="1:83" x14ac:dyDescent="0.25">
      <c r="A689" s="6">
        <v>78.5</v>
      </c>
      <c r="B689" s="7" t="b">
        <v>1</v>
      </c>
      <c r="U689" s="9"/>
      <c r="V689" s="9"/>
      <c r="W689" s="10"/>
      <c r="X689" s="17"/>
      <c r="Y689" s="17"/>
      <c r="Z689" s="17"/>
      <c r="AA689" s="17"/>
      <c r="AB689" s="17"/>
      <c r="AC689" s="17"/>
      <c r="AD689" s="17"/>
      <c r="AE689" s="17"/>
      <c r="AG689" s="9"/>
      <c r="AH689" s="9"/>
      <c r="AI689" s="10"/>
      <c r="AJ689" s="17"/>
      <c r="AK689" s="17"/>
      <c r="AL689" s="17"/>
      <c r="AM689" s="17"/>
      <c r="AN689" s="17"/>
      <c r="AO689" s="17"/>
      <c r="AP689" s="17"/>
      <c r="AQ689" s="17"/>
      <c r="AS689" s="9"/>
      <c r="AT689" s="9"/>
      <c r="AU689" s="10"/>
      <c r="AV689" s="17"/>
      <c r="AW689" s="17"/>
      <c r="AX689" s="17"/>
      <c r="AY689" s="17"/>
      <c r="AZ689" s="17"/>
      <c r="BA689" s="17"/>
      <c r="BB689" s="17"/>
      <c r="BC689" s="17"/>
      <c r="BE689" s="17">
        <v>0.23377732240437157</v>
      </c>
      <c r="BF689" s="9">
        <v>62.5</v>
      </c>
      <c r="BG689" s="9">
        <v>62.306189107731399</v>
      </c>
      <c r="BH689" s="9">
        <v>61.572193301034254</v>
      </c>
      <c r="BI689" s="9">
        <v>18.433384389379079</v>
      </c>
      <c r="BJ689" s="9">
        <f ca="1"/>
        <v>63.28134392449882</v>
      </c>
      <c r="BK689" s="9">
        <f ca="1"/>
        <v>61.8108464806444</v>
      </c>
      <c r="BL689" s="9">
        <v>57.547563852981469</v>
      </c>
      <c r="BM689" s="9">
        <f ca="1"/>
        <v>61.745637975361767</v>
      </c>
      <c r="BN689" s="9">
        <v>62.26005366411232</v>
      </c>
      <c r="BP689" s="9"/>
      <c r="BQ689" s="40"/>
      <c r="BR689" s="9"/>
      <c r="BS689" s="40"/>
      <c r="BU689" s="9"/>
      <c r="BV689" s="40"/>
      <c r="BW689" s="9"/>
      <c r="BX689" s="40"/>
      <c r="BZ689" s="9">
        <v>20.630769230769229</v>
      </c>
      <c r="CA689" s="9">
        <v>21.907692307692304</v>
      </c>
      <c r="CB689" s="40">
        <v>23648.380620368192</v>
      </c>
      <c r="CC689" s="9">
        <f ca="1"/>
        <v>3.8073076923076914</v>
      </c>
      <c r="CD689" s="9">
        <f ca="1"/>
        <v>2.5942307692307693</v>
      </c>
      <c r="CE689" s="40">
        <f ca="1"/>
        <v>10715.091469721898</v>
      </c>
    </row>
    <row r="690" spans="1:83" x14ac:dyDescent="0.25">
      <c r="A690" s="6">
        <v>78.400000000000006</v>
      </c>
      <c r="B690" s="7" t="b">
        <v>1</v>
      </c>
      <c r="U690" s="9"/>
      <c r="V690" s="9"/>
      <c r="W690" s="10"/>
      <c r="X690" s="17"/>
      <c r="Y690" s="17"/>
      <c r="Z690" s="17"/>
      <c r="AA690" s="17"/>
      <c r="AB690" s="17"/>
      <c r="AC690" s="17"/>
      <c r="AD690" s="17"/>
      <c r="AE690" s="17"/>
      <c r="AG690" s="9"/>
      <c r="AH690" s="9"/>
      <c r="AI690" s="10"/>
      <c r="AJ690" s="17"/>
      <c r="AK690" s="17"/>
      <c r="AL690" s="17"/>
      <c r="AM690" s="17"/>
      <c r="AN690" s="17"/>
      <c r="AO690" s="17"/>
      <c r="AP690" s="17"/>
      <c r="AQ690" s="17"/>
      <c r="AS690" s="9"/>
      <c r="AT690" s="9"/>
      <c r="AU690" s="10"/>
      <c r="AV690" s="17"/>
      <c r="AW690" s="17"/>
      <c r="AX690" s="17"/>
      <c r="AY690" s="17"/>
      <c r="AZ690" s="17"/>
      <c r="BA690" s="17"/>
      <c r="BB690" s="17"/>
      <c r="BC690" s="17"/>
      <c r="BE690" s="17">
        <v>0.2341188524590164</v>
      </c>
      <c r="BF690" s="9">
        <v>62.5</v>
      </c>
      <c r="BG690" s="9">
        <v>62.316800095890926</v>
      </c>
      <c r="BH690" s="9">
        <v>61.582282576165625</v>
      </c>
      <c r="BI690" s="9">
        <v>18.464247043342805</v>
      </c>
      <c r="BJ690" s="9">
        <f ca="1"/>
        <v>63.293005461152198</v>
      </c>
      <c r="BK690" s="9">
        <f ca="1"/>
        <v>61.821112261349917</v>
      </c>
      <c r="BL690" s="9">
        <v>57.563117169294856</v>
      </c>
      <c r="BM690" s="9">
        <f ca="1"/>
        <v>61.758183989576054</v>
      </c>
      <c r="BN690" s="9">
        <v>62.272651599744123</v>
      </c>
      <c r="BP690" s="9"/>
      <c r="BQ690" s="40"/>
      <c r="BR690" s="9"/>
      <c r="BS690" s="40"/>
      <c r="BU690" s="9"/>
      <c r="BV690" s="40"/>
      <c r="BW690" s="9"/>
      <c r="BX690" s="40"/>
      <c r="BZ690" s="9">
        <v>20.630769230769229</v>
      </c>
      <c r="CA690" s="9">
        <v>23.184615384615384</v>
      </c>
      <c r="CB690" s="40">
        <v>25375.694521766287</v>
      </c>
      <c r="CC690" s="9">
        <f ca="1"/>
        <v>3.8073076923076914</v>
      </c>
      <c r="CD690" s="9">
        <f ca="1"/>
        <v>2.6580769230769237</v>
      </c>
      <c r="CE690" s="40">
        <f ca="1"/>
        <v>10734.523256999171</v>
      </c>
    </row>
    <row r="691" spans="1:83" x14ac:dyDescent="0.25">
      <c r="A691" s="6">
        <v>78.2</v>
      </c>
      <c r="B691" s="7" t="b">
        <v>1</v>
      </c>
      <c r="U691" s="9"/>
      <c r="V691" s="9"/>
      <c r="W691" s="10"/>
      <c r="X691" s="17"/>
      <c r="Y691" s="17"/>
      <c r="Z691" s="17"/>
      <c r="AA691" s="17"/>
      <c r="AB691" s="17"/>
      <c r="AC691" s="17"/>
      <c r="AD691" s="17"/>
      <c r="AE691" s="17"/>
      <c r="AG691" s="9"/>
      <c r="AH691" s="9"/>
      <c r="AI691" s="10"/>
      <c r="AJ691" s="17"/>
      <c r="AK691" s="17"/>
      <c r="AL691" s="17"/>
      <c r="AM691" s="17"/>
      <c r="AN691" s="17"/>
      <c r="AO691" s="17"/>
      <c r="AP691" s="17"/>
      <c r="AQ691" s="17"/>
      <c r="AS691" s="9"/>
      <c r="AT691" s="9"/>
      <c r="AU691" s="10"/>
      <c r="AV691" s="17"/>
      <c r="AW691" s="17"/>
      <c r="AX691" s="17"/>
      <c r="AY691" s="17"/>
      <c r="AZ691" s="17"/>
      <c r="BA691" s="17"/>
      <c r="BB691" s="17"/>
      <c r="BC691" s="17"/>
      <c r="BE691" s="17">
        <v>0.23446038251366119</v>
      </c>
      <c r="BF691" s="9">
        <v>62.5</v>
      </c>
      <c r="BG691" s="9">
        <v>62.327402515745788</v>
      </c>
      <c r="BH691" s="9">
        <v>61.592365355507994</v>
      </c>
      <c r="BI691" s="9">
        <v>18.495123462986708</v>
      </c>
      <c r="BJ691" s="9">
        <f ca="1"/>
        <v>63.304654855452419</v>
      </c>
      <c r="BK691" s="9">
        <f ca="1"/>
        <v>61.831370898526664</v>
      </c>
      <c r="BL691" s="9">
        <v>57.578659145234546</v>
      </c>
      <c r="BM691" s="9">
        <f ca="1"/>
        <v>61.770720436587894</v>
      </c>
      <c r="BN691" s="9">
        <v>62.285239771851664</v>
      </c>
      <c r="BP691" s="9"/>
      <c r="BQ691" s="40"/>
      <c r="BR691" s="9"/>
      <c r="BS691" s="40"/>
      <c r="BU691" s="9"/>
      <c r="BV691" s="40"/>
      <c r="BW691" s="9"/>
      <c r="BX691" s="40"/>
      <c r="BZ691" s="9">
        <v>20.630769230769229</v>
      </c>
      <c r="CA691" s="9">
        <v>24.46153846153846</v>
      </c>
      <c r="CB691" s="40">
        <v>27203.31477251352</v>
      </c>
      <c r="CC691" s="9">
        <f ca="1"/>
        <v>3.8073076923076914</v>
      </c>
      <c r="CD691" s="9">
        <f ca="1"/>
        <v>2.7219230769230771</v>
      </c>
      <c r="CE691" s="40">
        <f ca="1"/>
        <v>10757.397690737103</v>
      </c>
    </row>
    <row r="692" spans="1:83" x14ac:dyDescent="0.25">
      <c r="A692" s="6">
        <v>78.099999999999994</v>
      </c>
      <c r="B692" s="7" t="b">
        <v>1</v>
      </c>
      <c r="U692" s="9"/>
      <c r="V692" s="9"/>
      <c r="W692" s="10"/>
      <c r="X692" s="17"/>
      <c r="Y692" s="17"/>
      <c r="Z692" s="17"/>
      <c r="AA692" s="17"/>
      <c r="AB692" s="17"/>
      <c r="AC692" s="17"/>
      <c r="AD692" s="17"/>
      <c r="AE692" s="17"/>
      <c r="AG692" s="9"/>
      <c r="AH692" s="9"/>
      <c r="AI692" s="10"/>
      <c r="AJ692" s="17"/>
      <c r="AK692" s="17"/>
      <c r="AL692" s="17"/>
      <c r="AM692" s="17"/>
      <c r="AN692" s="17"/>
      <c r="AO692" s="17"/>
      <c r="AP692" s="17"/>
      <c r="AQ692" s="17"/>
      <c r="AS692" s="9"/>
      <c r="AT692" s="9"/>
      <c r="AU692" s="10"/>
      <c r="AV692" s="17"/>
      <c r="AW692" s="17"/>
      <c r="AX692" s="17"/>
      <c r="AY692" s="17"/>
      <c r="AZ692" s="17"/>
      <c r="BA692" s="17"/>
      <c r="BB692" s="17"/>
      <c r="BC692" s="17"/>
      <c r="BE692" s="17">
        <v>0.23480191256830601</v>
      </c>
      <c r="BF692" s="9">
        <v>62.5</v>
      </c>
      <c r="BG692" s="9">
        <v>62.337996394241138</v>
      </c>
      <c r="BH692" s="9">
        <v>61.602441660960316</v>
      </c>
      <c r="BI692" s="9">
        <v>18.526013660596114</v>
      </c>
      <c r="BJ692" s="9">
        <f ca="1"/>
        <v>63.316292143549468</v>
      </c>
      <c r="BK692" s="9">
        <f ca="1"/>
        <v>61.841622415523041</v>
      </c>
      <c r="BL692" s="9">
        <v>57.594189805570224</v>
      </c>
      <c r="BM692" s="9">
        <f ca="1"/>
        <v>61.783247342634738</v>
      </c>
      <c r="BN692" s="9">
        <v>62.297818207117842</v>
      </c>
      <c r="BP692" s="9"/>
      <c r="BQ692" s="40"/>
      <c r="BR692" s="9"/>
      <c r="BS692" s="40"/>
      <c r="BU692" s="9"/>
      <c r="BV692" s="40"/>
      <c r="BW692" s="9"/>
      <c r="BX692" s="40"/>
      <c r="BZ692" s="9">
        <v>20.630769230769229</v>
      </c>
      <c r="CA692" s="9">
        <v>25.738461538461539</v>
      </c>
      <c r="CB692" s="40">
        <v>29123.171284974193</v>
      </c>
      <c r="CC692" s="9">
        <f ca="1"/>
        <v>3.8073076923076914</v>
      </c>
      <c r="CD692" s="9">
        <f ca="1"/>
        <v>2.785769230769231</v>
      </c>
      <c r="CE692" s="40">
        <f ca="1"/>
        <v>10783.58428898093</v>
      </c>
    </row>
    <row r="693" spans="1:83" x14ac:dyDescent="0.25">
      <c r="A693" s="6">
        <v>78.8</v>
      </c>
      <c r="B693" s="7" t="b">
        <v>1</v>
      </c>
      <c r="U693" s="9"/>
      <c r="V693" s="9"/>
      <c r="W693" s="10"/>
      <c r="X693" s="17"/>
      <c r="Y693" s="17"/>
      <c r="Z693" s="17"/>
      <c r="AA693" s="17"/>
      <c r="AB693" s="17"/>
      <c r="AC693" s="17"/>
      <c r="AD693" s="17"/>
      <c r="AE693" s="17"/>
      <c r="AG693" s="9"/>
      <c r="AH693" s="9"/>
      <c r="AI693" s="10"/>
      <c r="AJ693" s="17"/>
      <c r="AK693" s="17"/>
      <c r="AL693" s="17"/>
      <c r="AM693" s="17"/>
      <c r="AN693" s="17"/>
      <c r="AO693" s="17"/>
      <c r="AP693" s="17"/>
      <c r="AQ693" s="17"/>
      <c r="AS693" s="9"/>
      <c r="AT693" s="9"/>
      <c r="AU693" s="10"/>
      <c r="AV693" s="17"/>
      <c r="AW693" s="17"/>
      <c r="AX693" s="17"/>
      <c r="AY693" s="17"/>
      <c r="AZ693" s="17"/>
      <c r="BA693" s="17"/>
      <c r="BB693" s="17"/>
      <c r="BC693" s="17"/>
      <c r="BE693" s="17">
        <v>0.23514344262295081</v>
      </c>
      <c r="BF693" s="9">
        <v>62.6</v>
      </c>
      <c r="BG693" s="9">
        <v>62.348581758214806</v>
      </c>
      <c r="BH693" s="9">
        <v>61.612511514338351</v>
      </c>
      <c r="BI693" s="9">
        <v>18.556917648472758</v>
      </c>
      <c r="BJ693" s="9">
        <f ca="1"/>
        <v>63.327917361444264</v>
      </c>
      <c r="BK693" s="9">
        <f ca="1"/>
        <v>61.851866835597136</v>
      </c>
      <c r="BL693" s="9">
        <v>57.609709174981504</v>
      </c>
      <c r="BM693" s="9">
        <f ca="1"/>
        <v>61.795764733853687</v>
      </c>
      <c r="BN693" s="9">
        <v>62.310386932123222</v>
      </c>
      <c r="BP693" s="9"/>
      <c r="BQ693" s="40"/>
      <c r="BR693" s="9"/>
      <c r="BS693" s="40"/>
      <c r="BU693" s="9"/>
      <c r="BV693" s="40"/>
      <c r="BW693" s="9"/>
      <c r="BX693" s="40"/>
      <c r="BZ693" s="9">
        <v>20.630769230769229</v>
      </c>
      <c r="CA693" s="9">
        <v>27.015384615384612</v>
      </c>
      <c r="CB693" s="40">
        <v>31128.155275937494</v>
      </c>
      <c r="CC693" s="9">
        <f ca="1"/>
        <v>3.8073076923076914</v>
      </c>
      <c r="CD693" s="9">
        <f ca="1"/>
        <v>2.8496153846153849</v>
      </c>
      <c r="CE693" s="40">
        <f ca="1"/>
        <v>10812.960241237168</v>
      </c>
    </row>
    <row r="694" spans="1:83" x14ac:dyDescent="0.25">
      <c r="A694" s="6">
        <v>78.599999999999994</v>
      </c>
      <c r="B694" s="7" t="b">
        <v>1</v>
      </c>
      <c r="U694" s="9"/>
      <c r="V694" s="9"/>
      <c r="W694" s="10"/>
      <c r="X694" s="17"/>
      <c r="Y694" s="17"/>
      <c r="Z694" s="17"/>
      <c r="AA694" s="17"/>
      <c r="AB694" s="17"/>
      <c r="AC694" s="17"/>
      <c r="AD694" s="17"/>
      <c r="AE694" s="17"/>
      <c r="AG694" s="9"/>
      <c r="AH694" s="9"/>
      <c r="AI694" s="10"/>
      <c r="AJ694" s="17"/>
      <c r="AK694" s="17"/>
      <c r="AL694" s="17"/>
      <c r="AM694" s="17"/>
      <c r="AN694" s="17"/>
      <c r="AO694" s="17"/>
      <c r="AP694" s="17"/>
      <c r="AQ694" s="17"/>
      <c r="AS694" s="9"/>
      <c r="AT694" s="9"/>
      <c r="AU694" s="10"/>
      <c r="AV694" s="17"/>
      <c r="AW694" s="17"/>
      <c r="AX694" s="17"/>
      <c r="AY694" s="17"/>
      <c r="AZ694" s="17"/>
      <c r="BA694" s="17"/>
      <c r="BB694" s="17"/>
      <c r="BC694" s="17"/>
      <c r="BE694" s="17">
        <v>0.23548497267759563</v>
      </c>
      <c r="BF694" s="9">
        <v>62.6</v>
      </c>
      <c r="BG694" s="9">
        <v>62.359158634397915</v>
      </c>
      <c r="BH694" s="9">
        <v>61.622574937374793</v>
      </c>
      <c r="BI694" s="9">
        <v>18.587835438934889</v>
      </c>
      <c r="BJ694" s="9">
        <f ca="1"/>
        <v>63.339530544989671</v>
      </c>
      <c r="BK694" s="9">
        <f ca="1"/>
        <v>61.862104181917331</v>
      </c>
      <c r="BL694" s="9">
        <v>57.625217278058457</v>
      </c>
      <c r="BM694" s="9">
        <f ca="1"/>
        <v>61.808272636282027</v>
      </c>
      <c r="BN694" s="9">
        <v>62.32294597334662</v>
      </c>
      <c r="BP694" s="9"/>
      <c r="BQ694" s="40"/>
      <c r="BR694" s="9"/>
      <c r="BS694" s="40"/>
      <c r="BU694" s="9"/>
      <c r="BV694" s="40"/>
      <c r="BW694" s="9"/>
      <c r="BX694" s="40"/>
      <c r="BZ694" s="9">
        <v>20.630769230769229</v>
      </c>
      <c r="CA694" s="9">
        <v>28.292307692307688</v>
      </c>
      <c r="CB694" s="40">
        <v>33211.96908221161</v>
      </c>
      <c r="CC694" s="9">
        <f ca="1"/>
        <v>3.8073076923076914</v>
      </c>
      <c r="CD694" s="9">
        <f ca="1"/>
        <v>2.9134615384615383</v>
      </c>
      <c r="CE694" s="40">
        <f ca="1"/>
        <v>10845.409794978057</v>
      </c>
    </row>
    <row r="695" spans="1:83" x14ac:dyDescent="0.25">
      <c r="A695" s="6">
        <v>78.2</v>
      </c>
      <c r="B695" s="7" t="b">
        <v>1</v>
      </c>
      <c r="U695" s="9"/>
      <c r="V695" s="9"/>
      <c r="W695" s="10"/>
      <c r="X695" s="17"/>
      <c r="Y695" s="17"/>
      <c r="Z695" s="17"/>
      <c r="AA695" s="17"/>
      <c r="AB695" s="17"/>
      <c r="AC695" s="17"/>
      <c r="AD695" s="17"/>
      <c r="AE695" s="17"/>
      <c r="AG695" s="9"/>
      <c r="AH695" s="9"/>
      <c r="AI695" s="10"/>
      <c r="AJ695" s="17"/>
      <c r="AK695" s="17"/>
      <c r="AL695" s="17"/>
      <c r="AM695" s="17"/>
      <c r="AN695" s="17"/>
      <c r="AO695" s="17"/>
      <c r="AP695" s="17"/>
      <c r="AQ695" s="17"/>
      <c r="AS695" s="9"/>
      <c r="AT695" s="9"/>
      <c r="AU695" s="10"/>
      <c r="AV695" s="17"/>
      <c r="AW695" s="17"/>
      <c r="AX695" s="17"/>
      <c r="AY695" s="17"/>
      <c r="AZ695" s="17"/>
      <c r="BA695" s="17"/>
      <c r="BB695" s="17"/>
      <c r="BC695" s="17"/>
      <c r="BE695" s="17">
        <v>0.23582650273224043</v>
      </c>
      <c r="BF695" s="9">
        <v>62.6</v>
      </c>
      <c r="BG695" s="9">
        <v>62.369727049415474</v>
      </c>
      <c r="BH695" s="9">
        <v>61.632631951719986</v>
      </c>
      <c r="BI695" s="9">
        <v>18.618767044317252</v>
      </c>
      <c r="BJ695" s="9">
        <f ca="1"/>
        <v>63.351131729891208</v>
      </c>
      <c r="BK695" s="9">
        <f ca="1"/>
        <v>61.872334477562795</v>
      </c>
      <c r="BL695" s="9">
        <v>57.640714139301991</v>
      </c>
      <c r="BM695" s="9">
        <f ca="1"/>
        <v>61.820771075857763</v>
      </c>
      <c r="BN695" s="9">
        <v>62.33549535716557</v>
      </c>
      <c r="BP695" s="9"/>
      <c r="BQ695" s="40"/>
      <c r="BR695" s="9"/>
      <c r="BS695" s="40"/>
      <c r="BU695" s="9"/>
      <c r="BV695" s="40"/>
      <c r="BW695" s="9"/>
      <c r="BX695" s="40"/>
      <c r="BZ695" s="9">
        <v>20.630769230769229</v>
      </c>
      <c r="CA695" s="9">
        <v>29.569230769230764</v>
      </c>
      <c r="CB695" s="40">
        <v>35369.004736460382</v>
      </c>
      <c r="CC695" s="9">
        <f ca="1"/>
        <v>3.8073076923076914</v>
      </c>
      <c r="CD695" s="9">
        <f ca="1"/>
        <v>2.9773076923076927</v>
      </c>
      <c r="CE695" s="40">
        <f ca="1"/>
        <v>10880.82370399812</v>
      </c>
    </row>
    <row r="696" spans="1:83" x14ac:dyDescent="0.25">
      <c r="A696" s="6">
        <v>78</v>
      </c>
      <c r="B696" s="7" t="b">
        <v>1</v>
      </c>
      <c r="U696" s="9"/>
      <c r="V696" s="9"/>
      <c r="W696" s="10"/>
      <c r="X696" s="17"/>
      <c r="Y696" s="17"/>
      <c r="Z696" s="17"/>
      <c r="AA696" s="17"/>
      <c r="AB696" s="17"/>
      <c r="AC696" s="17"/>
      <c r="AD696" s="17"/>
      <c r="AE696" s="17"/>
      <c r="AG696" s="9"/>
      <c r="AH696" s="9"/>
      <c r="AI696" s="10"/>
      <c r="AJ696" s="17"/>
      <c r="AK696" s="17"/>
      <c r="AL696" s="17"/>
      <c r="AM696" s="17"/>
      <c r="AN696" s="17"/>
      <c r="AO696" s="17"/>
      <c r="AP696" s="17"/>
      <c r="AQ696" s="17"/>
      <c r="AS696" s="9"/>
      <c r="AT696" s="9"/>
      <c r="AU696" s="10"/>
      <c r="AV696" s="17"/>
      <c r="AW696" s="17"/>
      <c r="AX696" s="17"/>
      <c r="AY696" s="17"/>
      <c r="AZ696" s="17"/>
      <c r="BA696" s="17"/>
      <c r="BB696" s="17"/>
      <c r="BC696" s="17"/>
      <c r="BE696" s="17">
        <v>0.23616803278688525</v>
      </c>
      <c r="BF696" s="9">
        <v>62.6</v>
      </c>
      <c r="BG696" s="9">
        <v>62.38028702978697</v>
      </c>
      <c r="BH696" s="9">
        <v>61.642682578942228</v>
      </c>
      <c r="BI696" s="9">
        <v>18.64971247697116</v>
      </c>
      <c r="BJ696" s="9">
        <f ca="1"/>
        <v>63.362720951707942</v>
      </c>
      <c r="BK696" s="9">
        <f ca="1"/>
        <v>61.88255774552394</v>
      </c>
      <c r="BL696" s="9">
        <v>57.656199783124364</v>
      </c>
      <c r="BM696" s="9">
        <f ca="1"/>
        <v>61.833260078420167</v>
      </c>
      <c r="BN696" s="9">
        <v>62.348035109856951</v>
      </c>
      <c r="BP696" s="9"/>
      <c r="BQ696" s="40"/>
      <c r="BR696" s="9"/>
      <c r="BS696" s="40"/>
      <c r="BU696" s="9"/>
      <c r="BV696" s="40"/>
      <c r="BW696" s="9"/>
      <c r="BX696" s="40"/>
      <c r="BZ696" s="9">
        <v>20.630769230769229</v>
      </c>
      <c r="CA696" s="9">
        <v>30.84615384615384</v>
      </c>
      <c r="CB696" s="40">
        <v>37594.244839061947</v>
      </c>
      <c r="CC696" s="9">
        <f ca="1"/>
        <v>3.8073076923076914</v>
      </c>
      <c r="CD696" s="9">
        <f ca="1"/>
        <v>3.0411538461538461</v>
      </c>
      <c r="CE696" s="40">
        <f ca="1"/>
        <v>10919.098731140501</v>
      </c>
    </row>
    <row r="697" spans="1:83" x14ac:dyDescent="0.25">
      <c r="A697" s="6">
        <v>77.8</v>
      </c>
      <c r="B697" s="7" t="b">
        <v>1</v>
      </c>
      <c r="U697" s="9"/>
      <c r="V697" s="9"/>
      <c r="W697" s="10"/>
      <c r="X697" s="17"/>
      <c r="Y697" s="17"/>
      <c r="Z697" s="17"/>
      <c r="AA697" s="17"/>
      <c r="AB697" s="17"/>
      <c r="AC697" s="17"/>
      <c r="AD697" s="17"/>
      <c r="AE697" s="17"/>
      <c r="AG697" s="9"/>
      <c r="AH697" s="9"/>
      <c r="AI697" s="10"/>
      <c r="AJ697" s="17"/>
      <c r="AK697" s="17"/>
      <c r="AL697" s="17"/>
      <c r="AM697" s="17"/>
      <c r="AN697" s="17"/>
      <c r="AO697" s="17"/>
      <c r="AP697" s="17"/>
      <c r="AQ697" s="17"/>
      <c r="AS697" s="9"/>
      <c r="AT697" s="9"/>
      <c r="AU697" s="10"/>
      <c r="AV697" s="17"/>
      <c r="AW697" s="17"/>
      <c r="AX697" s="17"/>
      <c r="AY697" s="17"/>
      <c r="AZ697" s="17"/>
      <c r="BA697" s="17"/>
      <c r="BB697" s="17"/>
      <c r="BC697" s="17"/>
      <c r="BE697" s="17">
        <v>0.23650956284153005</v>
      </c>
      <c r="BF697" s="9">
        <v>62.6</v>
      </c>
      <c r="BG697" s="9">
        <v>62.390838601927001</v>
      </c>
      <c r="BH697" s="9">
        <v>61.652726840528452</v>
      </c>
      <c r="BI697" s="9">
        <v>18.680671749264452</v>
      </c>
      <c r="BJ697" s="9">
        <f ca="1"/>
        <v>63.374298245853311</v>
      </c>
      <c r="BK697" s="9">
        <f ca="1"/>
        <v>61.892774008703</v>
      </c>
      <c r="BL697" s="9">
        <v>57.6716742338496</v>
      </c>
      <c r="BM697" s="9">
        <f ca="1"/>
        <v>61.845739669710284</v>
      </c>
      <c r="BN697" s="9">
        <v>62.3605652575975</v>
      </c>
      <c r="BP697" s="9"/>
      <c r="BQ697" s="40"/>
      <c r="BR697" s="9"/>
      <c r="BS697" s="40"/>
      <c r="BU697" s="9"/>
      <c r="BV697" s="40"/>
      <c r="BW697" s="9"/>
      <c r="BX697" s="40"/>
      <c r="BZ697" s="9">
        <v>20.630769230769229</v>
      </c>
      <c r="CA697" s="9">
        <v>32.123076923076923</v>
      </c>
      <c r="CB697" s="40">
        <v>39883.180916368161</v>
      </c>
      <c r="CC697" s="9">
        <f ca="1"/>
        <v>3.8073076923076914</v>
      </c>
      <c r="CD697" s="9">
        <f ca="1"/>
        <v>3.1050000000000004</v>
      </c>
      <c r="CE697" s="40">
        <f ca="1"/>
        <v>10960.137198960214</v>
      </c>
    </row>
    <row r="698" spans="1:83" x14ac:dyDescent="0.25">
      <c r="A698" s="6">
        <v>77.5</v>
      </c>
      <c r="B698" s="7" t="b">
        <v>1</v>
      </c>
      <c r="U698" s="9"/>
      <c r="V698" s="9"/>
      <c r="W698" s="10"/>
      <c r="X698" s="17"/>
      <c r="Y698" s="17"/>
      <c r="Z698" s="17"/>
      <c r="AA698" s="17"/>
      <c r="AB698" s="17"/>
      <c r="AC698" s="17"/>
      <c r="AD698" s="17"/>
      <c r="AE698" s="17"/>
      <c r="AG698" s="9"/>
      <c r="AH698" s="9"/>
      <c r="AI698" s="10"/>
      <c r="AJ698" s="17"/>
      <c r="AK698" s="17"/>
      <c r="AL698" s="17"/>
      <c r="AM698" s="17"/>
      <c r="AN698" s="17"/>
      <c r="AO698" s="17"/>
      <c r="AP698" s="17"/>
      <c r="AQ698" s="17"/>
      <c r="AS698" s="9"/>
      <c r="AT698" s="9"/>
      <c r="AU698" s="10"/>
      <c r="AV698" s="17"/>
      <c r="AW698" s="17"/>
      <c r="AX698" s="17"/>
      <c r="AY698" s="17"/>
      <c r="AZ698" s="17"/>
      <c r="BA698" s="17"/>
      <c r="BB698" s="17"/>
      <c r="BC698" s="17"/>
      <c r="BE698" s="17">
        <v>0.23685109289617487</v>
      </c>
      <c r="BF698" s="9">
        <v>62.6</v>
      </c>
      <c r="BG698" s="9">
        <v>62.401381792145862</v>
      </c>
      <c r="BH698" s="9">
        <v>61.662764757884368</v>
      </c>
      <c r="BI698" s="9">
        <v>18.711644873581619</v>
      </c>
      <c r="BJ698" s="9">
        <f ca="1"/>
        <v>63.385863647595954</v>
      </c>
      <c r="BK698" s="9">
        <f ca="1"/>
        <v>61.902983289914431</v>
      </c>
      <c r="BL698" s="9">
        <v>57.687137515713943</v>
      </c>
      <c r="BM698" s="9">
        <f ca="1"/>
        <v>61.858209875371529</v>
      </c>
      <c r="BN698" s="9">
        <v>62.373085826464326</v>
      </c>
      <c r="BP698" s="9"/>
      <c r="BQ698" s="40"/>
      <c r="BR698" s="9"/>
      <c r="BS698" s="40"/>
      <c r="BU698" s="9"/>
      <c r="BV698" s="40"/>
      <c r="BW698" s="9"/>
      <c r="BX698" s="40"/>
      <c r="BZ698" s="9">
        <v>20.630769230769229</v>
      </c>
      <c r="CA698" s="9">
        <v>33.4</v>
      </c>
      <c r="CB698" s="40">
        <v>42231.745638564345</v>
      </c>
      <c r="CC698" s="9">
        <f ca="1"/>
        <v>3.8073076923076914</v>
      </c>
      <c r="CD698" s="9">
        <f ca="1"/>
        <v>3.1688461538461539</v>
      </c>
      <c r="CE698" s="40">
        <f ca="1"/>
        <v>11003.846582774422</v>
      </c>
    </row>
    <row r="699" spans="1:83" x14ac:dyDescent="0.25">
      <c r="A699" s="6">
        <v>77.099999999999994</v>
      </c>
      <c r="B699" s="7" t="b">
        <v>1</v>
      </c>
      <c r="U699" s="9"/>
      <c r="V699" s="9"/>
      <c r="W699" s="10"/>
      <c r="X699" s="17"/>
      <c r="Y699" s="17"/>
      <c r="Z699" s="17"/>
      <c r="AA699" s="17"/>
      <c r="AB699" s="17"/>
      <c r="AC699" s="17"/>
      <c r="AD699" s="17"/>
      <c r="AE699" s="17"/>
      <c r="AG699" s="9"/>
      <c r="AH699" s="9"/>
      <c r="AI699" s="10"/>
      <c r="AJ699" s="17"/>
      <c r="AK699" s="17"/>
      <c r="AL699" s="17"/>
      <c r="AM699" s="17"/>
      <c r="AN699" s="17"/>
      <c r="AO699" s="17"/>
      <c r="AP699" s="17"/>
      <c r="AQ699" s="17"/>
      <c r="AS699" s="9"/>
      <c r="AT699" s="9"/>
      <c r="AU699" s="10"/>
      <c r="AV699" s="17"/>
      <c r="AW699" s="17"/>
      <c r="AX699" s="17"/>
      <c r="AY699" s="17"/>
      <c r="AZ699" s="17"/>
      <c r="BA699" s="17"/>
      <c r="BB699" s="17"/>
      <c r="BC699" s="17"/>
      <c r="BE699" s="17">
        <v>0.23719262295081966</v>
      </c>
      <c r="BF699" s="9">
        <v>62.7</v>
      </c>
      <c r="BG699" s="9">
        <v>62.41191662665009</v>
      </c>
      <c r="BH699" s="9">
        <v>61.672796352335261</v>
      </c>
      <c r="BI699" s="9">
        <v>18.742631862323723</v>
      </c>
      <c r="BJ699" s="9">
        <f ca="1"/>
        <v>63.397417192060502</v>
      </c>
      <c r="BK699" s="9">
        <f ca="1"/>
        <v>61.91318561188551</v>
      </c>
      <c r="BL699" s="9">
        <v>57.702589652866294</v>
      </c>
      <c r="BM699" s="9">
        <f ca="1"/>
        <v>61.870670720950123</v>
      </c>
      <c r="BN699" s="9">
        <v>62.385596842435504</v>
      </c>
      <c r="BP699" s="9"/>
      <c r="BQ699" s="40"/>
      <c r="BR699" s="9"/>
      <c r="BS699" s="40"/>
      <c r="BU699" s="9"/>
      <c r="BV699" s="40"/>
      <c r="BW699" s="9"/>
      <c r="BX699" s="40"/>
      <c r="BZ699" s="9">
        <v>20.630769230769229</v>
      </c>
      <c r="CA699" s="9">
        <v>34.676923076923075</v>
      </c>
      <c r="CB699" s="40">
        <v>44636.256128747671</v>
      </c>
      <c r="CC699" s="9">
        <f ca="1"/>
        <v>3.8073076923076914</v>
      </c>
      <c r="CD699" s="9">
        <f ca="1"/>
        <v>3.2326923076923082</v>
      </c>
      <c r="CE699" s="40">
        <f ca="1"/>
        <v>11050.139141295753</v>
      </c>
    </row>
    <row r="700" spans="1:83" x14ac:dyDescent="0.25">
      <c r="A700" s="6">
        <v>77</v>
      </c>
      <c r="B700" s="7" t="b">
        <v>1</v>
      </c>
      <c r="U700" s="9"/>
      <c r="V700" s="9"/>
      <c r="W700" s="10"/>
      <c r="X700" s="17"/>
      <c r="Y700" s="17"/>
      <c r="Z700" s="17"/>
      <c r="AA700" s="17"/>
      <c r="AB700" s="17"/>
      <c r="AC700" s="17"/>
      <c r="AD700" s="17"/>
      <c r="AE700" s="17"/>
      <c r="AG700" s="9"/>
      <c r="AH700" s="9"/>
      <c r="AI700" s="10"/>
      <c r="AJ700" s="17"/>
      <c r="AK700" s="17"/>
      <c r="AL700" s="17"/>
      <c r="AM700" s="17"/>
      <c r="AN700" s="17"/>
      <c r="AO700" s="17"/>
      <c r="AP700" s="17"/>
      <c r="AQ700" s="17"/>
      <c r="AS700" s="9"/>
      <c r="AT700" s="9"/>
      <c r="AU700" s="10"/>
      <c r="AV700" s="17"/>
      <c r="AW700" s="17"/>
      <c r="AX700" s="17"/>
      <c r="AY700" s="17"/>
      <c r="AZ700" s="17"/>
      <c r="BA700" s="17"/>
      <c r="BB700" s="17"/>
      <c r="BC700" s="17"/>
      <c r="BE700" s="17">
        <v>0.23753415300546449</v>
      </c>
      <c r="BF700" s="9">
        <v>62.7</v>
      </c>
      <c r="BG700" s="9">
        <v>62.422443131543112</v>
      </c>
      <c r="BH700" s="9">
        <v>61.682821645126154</v>
      </c>
      <c r="BI700" s="9">
        <v>18.773632727908542</v>
      </c>
      <c r="BJ700" s="9">
        <f ca="1"/>
        <v>63.408958914228421</v>
      </c>
      <c r="BK700" s="9">
        <f ca="1"/>
        <v>61.923380997256736</v>
      </c>
      <c r="BL700" s="9">
        <v>57.718030669368645</v>
      </c>
      <c r="BM700" s="9">
        <f ca="1"/>
        <v>61.883122231895683</v>
      </c>
      <c r="BN700" s="9">
        <v>62.398098331390557</v>
      </c>
      <c r="BP700" s="9"/>
      <c r="BQ700" s="40"/>
      <c r="BR700" s="9"/>
      <c r="BS700" s="40"/>
      <c r="BU700" s="9"/>
      <c r="BV700" s="40"/>
      <c r="BW700" s="9"/>
      <c r="BX700" s="40"/>
      <c r="BZ700" s="9">
        <v>20.630769230769229</v>
      </c>
      <c r="CA700" s="9">
        <v>35.95384615384615</v>
      </c>
      <c r="CB700" s="40">
        <v>47093.366226407306</v>
      </c>
      <c r="CC700" s="9">
        <f ca="1"/>
        <v>3.8073076923076914</v>
      </c>
      <c r="CD700" s="9">
        <f ca="1"/>
        <v>3.2965384615384616</v>
      </c>
      <c r="CE700" s="40">
        <f ca="1"/>
        <v>11098.931580676959</v>
      </c>
    </row>
    <row r="701" spans="1:83" x14ac:dyDescent="0.25">
      <c r="A701" s="6">
        <v>76.8</v>
      </c>
      <c r="B701" s="7" t="b">
        <v>1</v>
      </c>
      <c r="U701" s="9"/>
      <c r="V701" s="9"/>
      <c r="W701" s="10"/>
      <c r="X701" s="17"/>
      <c r="Y701" s="17"/>
      <c r="Z701" s="17"/>
      <c r="AA701" s="17"/>
      <c r="AB701" s="17"/>
      <c r="AC701" s="17"/>
      <c r="AD701" s="17"/>
      <c r="AE701" s="17"/>
      <c r="AG701" s="9"/>
      <c r="AH701" s="9"/>
      <c r="AI701" s="10"/>
      <c r="AJ701" s="17"/>
      <c r="AK701" s="17"/>
      <c r="AL701" s="17"/>
      <c r="AM701" s="17"/>
      <c r="AN701" s="17"/>
      <c r="AO701" s="17"/>
      <c r="AP701" s="17"/>
      <c r="AQ701" s="17"/>
      <c r="AS701" s="9"/>
      <c r="AT701" s="9"/>
      <c r="AU701" s="10"/>
      <c r="AV701" s="17"/>
      <c r="AW701" s="17"/>
      <c r="AX701" s="17"/>
      <c r="AY701" s="17"/>
      <c r="AZ701" s="17"/>
      <c r="BA701" s="17"/>
      <c r="BB701" s="17"/>
      <c r="BC701" s="17"/>
      <c r="BE701" s="17">
        <v>0.23787568306010928</v>
      </c>
      <c r="BF701" s="9">
        <v>62.7</v>
      </c>
      <c r="BG701" s="9">
        <v>62.432961332825791</v>
      </c>
      <c r="BH701" s="9">
        <v>61.692840657422451</v>
      </c>
      <c r="BI701" s="9">
        <v>18.804647482770534</v>
      </c>
      <c r="BJ701" s="9">
        <f ca="1"/>
        <v>63.420488848938803</v>
      </c>
      <c r="BK701" s="9">
        <f ca="1"/>
        <v>61.933569468582377</v>
      </c>
      <c r="BL701" s="9">
        <v>57.733460589196568</v>
      </c>
      <c r="BM701" s="9">
        <f ca="1"/>
        <v>61.895564433561688</v>
      </c>
      <c r="BN701" s="9">
        <v>62.41059031911103</v>
      </c>
      <c r="BP701" s="9"/>
      <c r="BQ701" s="40"/>
      <c r="BR701" s="9"/>
      <c r="BS701" s="40"/>
      <c r="BU701" s="9"/>
      <c r="BV701" s="40"/>
      <c r="BW701" s="9"/>
      <c r="BX701" s="40"/>
      <c r="BZ701" s="9">
        <v>20.630769230769229</v>
      </c>
      <c r="CA701" s="9">
        <v>37.230769230769226</v>
      </c>
      <c r="CB701" s="40">
        <v>49600.026039063639</v>
      </c>
      <c r="CC701" s="9">
        <f ca="1"/>
        <v>3.8073076923076914</v>
      </c>
      <c r="CD701" s="9">
        <f ca="1"/>
        <v>3.360384615384616</v>
      </c>
      <c r="CE701" s="40">
        <f ca="1"/>
        <v>11150.144748333265</v>
      </c>
    </row>
    <row r="702" spans="1:83" x14ac:dyDescent="0.25">
      <c r="A702" s="6">
        <v>76.5</v>
      </c>
      <c r="B702" s="7" t="b">
        <v>1</v>
      </c>
      <c r="U702" s="9"/>
      <c r="V702" s="9"/>
      <c r="W702" s="10"/>
      <c r="X702" s="17"/>
      <c r="Y702" s="17"/>
      <c r="Z702" s="17"/>
      <c r="AA702" s="17"/>
      <c r="AB702" s="17"/>
      <c r="AC702" s="17"/>
      <c r="AD702" s="17"/>
      <c r="AE702" s="17"/>
      <c r="AG702" s="9"/>
      <c r="AH702" s="9"/>
      <c r="AI702" s="10"/>
      <c r="AJ702" s="17"/>
      <c r="AK702" s="17"/>
      <c r="AL702" s="17"/>
      <c r="AM702" s="17"/>
      <c r="AN702" s="17"/>
      <c r="AO702" s="17"/>
      <c r="AP702" s="17"/>
      <c r="AQ702" s="17"/>
      <c r="AS702" s="9"/>
      <c r="AT702" s="9"/>
      <c r="AU702" s="10"/>
      <c r="AV702" s="17"/>
      <c r="AW702" s="17"/>
      <c r="AX702" s="17"/>
      <c r="AY702" s="17"/>
      <c r="AZ702" s="17"/>
      <c r="BA702" s="17"/>
      <c r="BB702" s="17"/>
      <c r="BC702" s="17"/>
      <c r="BE702" s="17">
        <v>0.23821721311475411</v>
      </c>
      <c r="BF702" s="9">
        <v>62.7</v>
      </c>
      <c r="BG702" s="9">
        <v>62.443471256397018</v>
      </c>
      <c r="BH702" s="9">
        <v>61.702853410310361</v>
      </c>
      <c r="BI702" s="9">
        <v>18.835676139360842</v>
      </c>
      <c r="BJ702" s="9">
        <f ca="1"/>
        <v>63.432007030889181</v>
      </c>
      <c r="BK702" s="9">
        <f ca="1"/>
        <v>61.943751048330938</v>
      </c>
      <c r="BL702" s="9">
        <v>57.748879436239562</v>
      </c>
      <c r="BM702" s="9">
        <f ca="1"/>
        <v>61.907997351206077</v>
      </c>
      <c r="BN702" s="9">
        <v>62.423072831280969</v>
      </c>
      <c r="BP702" s="9"/>
      <c r="BQ702" s="40"/>
      <c r="BR702" s="9"/>
      <c r="BS702" s="40"/>
      <c r="BU702" s="9"/>
      <c r="BV702" s="40"/>
      <c r="BW702" s="9"/>
      <c r="BX702" s="40"/>
      <c r="BZ702" s="9">
        <v>20.630769230769229</v>
      </c>
      <c r="CA702" s="9">
        <v>38.507692307692309</v>
      </c>
      <c r="CB702" s="40">
        <v>52153.447470478946</v>
      </c>
      <c r="CC702" s="9">
        <f ca="1"/>
        <v>3.8073076923076914</v>
      </c>
      <c r="CD702" s="9">
        <f ca="1"/>
        <v>3.4242307692307694</v>
      </c>
      <c r="CE702" s="40">
        <f ca="1"/>
        <v>11203.703353368079</v>
      </c>
    </row>
    <row r="703" spans="1:83" x14ac:dyDescent="0.25">
      <c r="A703" s="6">
        <v>75.900000000000006</v>
      </c>
      <c r="B703" s="7" t="b">
        <v>1</v>
      </c>
      <c r="U703" s="9"/>
      <c r="V703" s="9"/>
      <c r="W703" s="10"/>
      <c r="X703" s="17"/>
      <c r="Y703" s="17"/>
      <c r="Z703" s="17"/>
      <c r="AA703" s="17"/>
      <c r="AB703" s="17"/>
      <c r="AC703" s="17"/>
      <c r="AD703" s="17"/>
      <c r="AE703" s="17"/>
      <c r="AG703" s="9"/>
      <c r="AH703" s="9"/>
      <c r="AI703" s="10"/>
      <c r="AJ703" s="17"/>
      <c r="AK703" s="17"/>
      <c r="AL703" s="17"/>
      <c r="AM703" s="17"/>
      <c r="AN703" s="17"/>
      <c r="AO703" s="17"/>
      <c r="AP703" s="17"/>
      <c r="AQ703" s="17"/>
      <c r="AS703" s="9"/>
      <c r="AT703" s="9"/>
      <c r="AU703" s="10"/>
      <c r="AV703" s="17"/>
      <c r="AW703" s="17"/>
      <c r="AX703" s="17"/>
      <c r="AY703" s="17"/>
      <c r="AZ703" s="17"/>
      <c r="BA703" s="17"/>
      <c r="BB703" s="17"/>
      <c r="BC703" s="17"/>
      <c r="BE703" s="17">
        <v>0.2385587431693989</v>
      </c>
      <c r="BF703" s="9">
        <v>62.7</v>
      </c>
      <c r="BG703" s="9">
        <v>62.453972928054256</v>
      </c>
      <c r="BH703" s="9">
        <v>61.712859924797222</v>
      </c>
      <c r="BI703" s="9">
        <v>18.866718710147406</v>
      </c>
      <c r="BJ703" s="9">
        <f ca="1"/>
        <v>63.443513494636285</v>
      </c>
      <c r="BK703" s="9">
        <f ca="1"/>
        <v>61.953925758885617</v>
      </c>
      <c r="BL703" s="9">
        <v>57.764287234301563</v>
      </c>
      <c r="BM703" s="9">
        <f ca="1"/>
        <v>61.920421009991678</v>
      </c>
      <c r="BN703" s="9">
        <v>62.435545893487479</v>
      </c>
      <c r="BP703" s="9"/>
      <c r="BQ703" s="40"/>
      <c r="BR703" s="9"/>
      <c r="BS703" s="40"/>
      <c r="BU703" s="9"/>
      <c r="BV703" s="40"/>
      <c r="BW703" s="9"/>
      <c r="BX703" s="40"/>
      <c r="BZ703" s="9">
        <v>20.630769230769229</v>
      </c>
      <c r="CA703" s="9">
        <v>39.784615384615385</v>
      </c>
      <c r="CB703" s="40">
        <v>54751.074684013787</v>
      </c>
      <c r="CC703" s="9">
        <f ca="1"/>
        <v>3.8073076923076914</v>
      </c>
      <c r="CD703" s="9">
        <f ca="1"/>
        <v>3.4880769230769237</v>
      </c>
      <c r="CE703" s="40">
        <f ca="1"/>
        <v>11259.535710821241</v>
      </c>
    </row>
    <row r="704" spans="1:83" x14ac:dyDescent="0.25">
      <c r="A704" s="6">
        <v>75.8</v>
      </c>
      <c r="B704" s="7" t="b">
        <v>1</v>
      </c>
      <c r="U704" s="9"/>
      <c r="V704" s="9"/>
      <c r="W704" s="10"/>
      <c r="X704" s="17"/>
      <c r="Y704" s="17"/>
      <c r="Z704" s="17"/>
      <c r="AA704" s="17"/>
      <c r="AB704" s="17"/>
      <c r="AC704" s="17"/>
      <c r="AD704" s="17"/>
      <c r="AE704" s="17"/>
      <c r="AG704" s="9"/>
      <c r="AH704" s="9"/>
      <c r="AI704" s="10"/>
      <c r="AJ704" s="17"/>
      <c r="AK704" s="17"/>
      <c r="AL704" s="17"/>
      <c r="AM704" s="17"/>
      <c r="AN704" s="17"/>
      <c r="AO704" s="17"/>
      <c r="AP704" s="17"/>
      <c r="AQ704" s="17"/>
      <c r="AS704" s="9"/>
      <c r="AT704" s="9"/>
      <c r="AU704" s="10"/>
      <c r="AV704" s="17"/>
      <c r="AW704" s="17"/>
      <c r="AX704" s="17"/>
      <c r="AY704" s="17"/>
      <c r="AZ704" s="17"/>
      <c r="BA704" s="17"/>
      <c r="BB704" s="17"/>
      <c r="BC704" s="17"/>
      <c r="BE704" s="17">
        <v>0.23890027322404372</v>
      </c>
      <c r="BF704" s="9">
        <v>62.8</v>
      </c>
      <c r="BG704" s="9">
        <v>62.464466373494169</v>
      </c>
      <c r="BH704" s="9">
        <v>61.72286022181202</v>
      </c>
      <c r="BI704" s="9">
        <v>18.897775207614902</v>
      </c>
      <c r="BJ704" s="9">
        <f ca="1"/>
        <v>63.455008274596892</v>
      </c>
      <c r="BK704" s="9">
        <f ca="1"/>
        <v>61.964093622544837</v>
      </c>
      <c r="BL704" s="9">
        <v>57.779684007101309</v>
      </c>
      <c r="BM704" s="9">
        <f ca="1"/>
        <v>61.932835434986735</v>
      </c>
      <c r="BN704" s="9">
        <v>62.448009531221224</v>
      </c>
      <c r="BP704" s="9"/>
      <c r="BQ704" s="40"/>
      <c r="BR704" s="9"/>
      <c r="BS704" s="40"/>
      <c r="BU704" s="9"/>
      <c r="BV704" s="40"/>
      <c r="BW704" s="9"/>
      <c r="BX704" s="40"/>
      <c r="BZ704" s="9">
        <v>20.630769230769229</v>
      </c>
      <c r="CA704" s="9">
        <v>41.061538461538461</v>
      </c>
      <c r="CB704" s="40">
        <v>57390.558667539299</v>
      </c>
      <c r="CC704" s="9">
        <f ca="1"/>
        <v>3.8073076923076914</v>
      </c>
      <c r="CD704" s="9">
        <f ca="1"/>
        <v>3.5519230769230772</v>
      </c>
      <c r="CE704" s="40">
        <f ca="1"/>
        <v>11317.573507297142</v>
      </c>
    </row>
    <row r="705" spans="1:83" x14ac:dyDescent="0.25">
      <c r="A705" s="6">
        <v>75.2</v>
      </c>
      <c r="B705" s="7" t="b">
        <v>1</v>
      </c>
      <c r="U705" s="9"/>
      <c r="V705" s="9"/>
      <c r="W705" s="10"/>
      <c r="X705" s="17"/>
      <c r="Y705" s="17"/>
      <c r="Z705" s="17"/>
      <c r="AA705" s="17"/>
      <c r="AB705" s="17"/>
      <c r="AC705" s="17"/>
      <c r="AD705" s="17"/>
      <c r="AE705" s="17"/>
      <c r="AG705" s="9"/>
      <c r="AH705" s="9"/>
      <c r="AI705" s="10"/>
      <c r="AJ705" s="17"/>
      <c r="AK705" s="17"/>
      <c r="AL705" s="17"/>
      <c r="AM705" s="17"/>
      <c r="AN705" s="17"/>
      <c r="AO705" s="17"/>
      <c r="AP705" s="17"/>
      <c r="AQ705" s="17"/>
      <c r="AS705" s="9"/>
      <c r="AT705" s="9"/>
      <c r="AU705" s="10"/>
      <c r="AV705" s="17"/>
      <c r="AW705" s="17"/>
      <c r="AX705" s="17"/>
      <c r="AY705" s="17"/>
      <c r="AZ705" s="17"/>
      <c r="BA705" s="17"/>
      <c r="BB705" s="17"/>
      <c r="BC705" s="17"/>
      <c r="BE705" s="17">
        <v>0.23924180327868852</v>
      </c>
      <c r="BF705" s="9">
        <v>62.8</v>
      </c>
      <c r="BG705" s="9">
        <v>62.474951618313113</v>
      </c>
      <c r="BH705" s="9">
        <v>61.732854322205874</v>
      </c>
      <c r="BI705" s="9">
        <v>18.928845644264861</v>
      </c>
      <c r="BJ705" s="9">
        <f ca="1"/>
        <v>63.466491405048558</v>
      </c>
      <c r="BK705" s="9">
        <f ca="1"/>
        <v>61.974254661522657</v>
      </c>
      <c r="BL705" s="9">
        <v>57.795069778272847</v>
      </c>
      <c r="BM705" s="9">
        <f ca="1"/>
        <v>61.945240651165449</v>
      </c>
      <c r="BN705" s="9">
        <v>62.460463769876952</v>
      </c>
      <c r="BP705" s="9"/>
      <c r="BQ705" s="40"/>
      <c r="BR705" s="9"/>
      <c r="BS705" s="40"/>
      <c r="BU705" s="9"/>
      <c r="BV705" s="40"/>
      <c r="BW705" s="9"/>
      <c r="BX705" s="40"/>
      <c r="BZ705" s="9">
        <v>20.630769230769229</v>
      </c>
      <c r="CA705" s="9">
        <v>42.338461538461537</v>
      </c>
      <c r="CB705" s="40">
        <v>60069.735227652651</v>
      </c>
      <c r="CC705" s="9">
        <f ca="1"/>
        <v>3.8073076923076914</v>
      </c>
      <c r="CD705" s="9">
        <f ca="1"/>
        <v>3.6157692307692306</v>
      </c>
      <c r="CE705" s="40">
        <f ca="1"/>
        <v>11377.751585821537</v>
      </c>
    </row>
    <row r="706" spans="1:83" x14ac:dyDescent="0.25">
      <c r="A706" s="6">
        <v>75.3</v>
      </c>
      <c r="B706" s="7" t="b">
        <v>1</v>
      </c>
      <c r="U706" s="9"/>
      <c r="V706" s="9"/>
      <c r="W706" s="10"/>
      <c r="X706" s="17"/>
      <c r="Y706" s="17"/>
      <c r="Z706" s="17"/>
      <c r="AA706" s="17"/>
      <c r="AB706" s="17"/>
      <c r="AC706" s="17"/>
      <c r="AD706" s="17"/>
      <c r="AE706" s="17"/>
      <c r="AG706" s="9"/>
      <c r="AH706" s="9"/>
      <c r="AI706" s="10"/>
      <c r="AJ706" s="17"/>
      <c r="AK706" s="17"/>
      <c r="AL706" s="17"/>
      <c r="AM706" s="17"/>
      <c r="AN706" s="17"/>
      <c r="AO706" s="17"/>
      <c r="AP706" s="17"/>
      <c r="AQ706" s="17"/>
      <c r="AS706" s="9"/>
      <c r="AT706" s="9"/>
      <c r="AU706" s="10"/>
      <c r="AV706" s="17"/>
      <c r="AW706" s="17"/>
      <c r="AX706" s="17"/>
      <c r="AY706" s="17"/>
      <c r="AZ706" s="17"/>
      <c r="BA706" s="17"/>
      <c r="BB706" s="17"/>
      <c r="BC706" s="17"/>
      <c r="BE706" s="17">
        <v>0.23958333333333334</v>
      </c>
      <c r="BF706" s="9">
        <v>62.8</v>
      </c>
      <c r="BG706" s="9">
        <v>62.485428688007772</v>
      </c>
      <c r="BH706" s="9">
        <v>61.742842246752481</v>
      </c>
      <c r="BI706" s="9">
        <v>18.959930032615631</v>
      </c>
      <c r="BJ706" s="9">
        <f ca="1"/>
        <v>63.477962920130416</v>
      </c>
      <c r="BK706" s="9">
        <f ca="1"/>
        <v>61.98440889794928</v>
      </c>
      <c r="BL706" s="9">
        <v>57.810444571365863</v>
      </c>
      <c r="BM706" s="9">
        <f ca="1"/>
        <v>61.95763668340846</v>
      </c>
      <c r="BN706" s="9">
        <v>62.472908634754013</v>
      </c>
      <c r="BP706" s="9"/>
      <c r="BQ706" s="40"/>
      <c r="BR706" s="9"/>
      <c r="BS706" s="40"/>
      <c r="BU706" s="9"/>
      <c r="BV706" s="40"/>
      <c r="BW706" s="9"/>
      <c r="BX706" s="40"/>
      <c r="BZ706" s="9">
        <v>20.630769230769229</v>
      </c>
      <c r="CA706" s="9">
        <v>43.615384615384613</v>
      </c>
      <c r="CB706" s="40">
        <v>62786.605867259263</v>
      </c>
      <c r="CC706" s="9">
        <f ca="1"/>
        <v>3.8073076923076914</v>
      </c>
      <c r="CD706" s="9">
        <f ca="1"/>
        <v>3.679615384615385</v>
      </c>
      <c r="CE706" s="40">
        <f ca="1"/>
        <v>11440.007748027783</v>
      </c>
    </row>
    <row r="707" spans="1:83" x14ac:dyDescent="0.25">
      <c r="A707" s="6">
        <v>75.099999999999994</v>
      </c>
      <c r="B707" s="7" t="b">
        <v>1</v>
      </c>
      <c r="U707" s="9"/>
      <c r="V707" s="9"/>
      <c r="W707" s="10"/>
      <c r="X707" s="17"/>
      <c r="Y707" s="17"/>
      <c r="Z707" s="17"/>
      <c r="AA707" s="17"/>
      <c r="AB707" s="17"/>
      <c r="AC707" s="17"/>
      <c r="AD707" s="17"/>
      <c r="AE707" s="17"/>
      <c r="AG707" s="9"/>
      <c r="AH707" s="9"/>
      <c r="AI707" s="10"/>
      <c r="AJ707" s="17"/>
      <c r="AK707" s="17"/>
      <c r="AL707" s="17"/>
      <c r="AM707" s="17"/>
      <c r="AN707" s="17"/>
      <c r="AO707" s="17"/>
      <c r="AP707" s="17"/>
      <c r="AQ707" s="17"/>
      <c r="AS707" s="9"/>
      <c r="AT707" s="9"/>
      <c r="AU707" s="10"/>
      <c r="AV707" s="17"/>
      <c r="AW707" s="17"/>
      <c r="AX707" s="17"/>
      <c r="AY707" s="17"/>
      <c r="AZ707" s="17"/>
      <c r="BA707" s="17"/>
      <c r="BB707" s="17"/>
      <c r="BC707" s="17"/>
      <c r="BE707" s="17">
        <v>0.23992486338797814</v>
      </c>
      <c r="BF707" s="9">
        <v>62.8</v>
      </c>
      <c r="BG707" s="9">
        <v>62.49589760797565</v>
      </c>
      <c r="BH707" s="9">
        <v>61.752824016148381</v>
      </c>
      <c r="BI707" s="9">
        <v>18.991028385202423</v>
      </c>
      <c r="BJ707" s="9">
        <f ca="1"/>
        <v>63.489422853843962</v>
      </c>
      <c r="BK707" s="9">
        <f ca="1"/>
        <v>61.994556353871516</v>
      </c>
      <c r="BL707" s="9">
        <v>57.825808409846154</v>
      </c>
      <c r="BM707" s="9">
        <f ca="1"/>
        <v>61.970023556503321</v>
      </c>
      <c r="BN707" s="9">
        <v>62.485344151056836</v>
      </c>
      <c r="BP707" s="9"/>
      <c r="BQ707" s="40"/>
      <c r="BR707" s="9"/>
      <c r="BS707" s="40"/>
      <c r="BU707" s="9"/>
      <c r="BV707" s="40"/>
      <c r="BW707" s="9"/>
      <c r="BX707" s="40"/>
      <c r="BZ707" s="9">
        <v>20.630769230769229</v>
      </c>
      <c r="CA707" s="9">
        <v>44.892307692307696</v>
      </c>
      <c r="CB707" s="40">
        <v>65539.321100280053</v>
      </c>
      <c r="CC707" s="9">
        <f ca="1"/>
        <v>3.8073076923076914</v>
      </c>
      <c r="CD707" s="9">
        <f ca="1"/>
        <v>3.7434615384615384</v>
      </c>
      <c r="CE707" s="40">
        <f ca="1"/>
        <v>11504.282571991804</v>
      </c>
    </row>
    <row r="708" spans="1:83" x14ac:dyDescent="0.25">
      <c r="A708" s="6">
        <v>74.7</v>
      </c>
      <c r="B708" s="7" t="b">
        <v>1</v>
      </c>
      <c r="U708" s="9"/>
      <c r="V708" s="9"/>
      <c r="W708" s="10"/>
      <c r="X708" s="17"/>
      <c r="Y708" s="17"/>
      <c r="Z708" s="17"/>
      <c r="AA708" s="17"/>
      <c r="AB708" s="17"/>
      <c r="AC708" s="17"/>
      <c r="AD708" s="17"/>
      <c r="AE708" s="17"/>
      <c r="AG708" s="9"/>
      <c r="AH708" s="9"/>
      <c r="AI708" s="10"/>
      <c r="AJ708" s="17"/>
      <c r="AK708" s="17"/>
      <c r="AL708" s="17"/>
      <c r="AM708" s="17"/>
      <c r="AN708" s="17"/>
      <c r="AO708" s="17"/>
      <c r="AP708" s="17"/>
      <c r="AQ708" s="17"/>
      <c r="AS708" s="9"/>
      <c r="AT708" s="9"/>
      <c r="AU708" s="10"/>
      <c r="AV708" s="17"/>
      <c r="AW708" s="17"/>
      <c r="AX708" s="17"/>
      <c r="AY708" s="17"/>
      <c r="AZ708" s="17"/>
      <c r="BA708" s="17"/>
      <c r="BB708" s="17"/>
      <c r="BC708" s="17"/>
      <c r="BE708" s="17">
        <v>0.24026639344262296</v>
      </c>
      <c r="BF708" s="9">
        <v>62.8</v>
      </c>
      <c r="BG708" s="9">
        <v>62.506358403515684</v>
      </c>
      <c r="BH708" s="9">
        <v>61.762799651013623</v>
      </c>
      <c r="BI708" s="9">
        <v>19.022140714577365</v>
      </c>
      <c r="BJ708" s="9">
        <f ca="1"/>
        <v>63.500871240053812</v>
      </c>
      <c r="BK708" s="9">
        <f ca="1"/>
        <v>62.00469705125326</v>
      </c>
      <c r="BL708" s="9">
        <v>57.841161317096052</v>
      </c>
      <c r="BM708" s="9">
        <f ca="1"/>
        <v>61.982401295145031</v>
      </c>
      <c r="BN708" s="9">
        <v>62.497770343895496</v>
      </c>
      <c r="BP708" s="9"/>
      <c r="BQ708" s="40"/>
      <c r="BR708" s="9"/>
      <c r="BS708" s="40"/>
      <c r="BU708" s="9"/>
      <c r="BV708" s="40"/>
      <c r="BW708" s="9"/>
      <c r="BX708" s="40"/>
      <c r="BZ708" s="9">
        <v>20.630769230769229</v>
      </c>
      <c r="CA708" s="9">
        <v>46.169230769230772</v>
      </c>
      <c r="CB708" s="40">
        <v>68326.16583647042</v>
      </c>
      <c r="CC708" s="9">
        <f ca="1"/>
        <v>3.8073076923076914</v>
      </c>
      <c r="CD708" s="9">
        <f ca="1"/>
        <v>3.8073076923076927</v>
      </c>
      <c r="CE708" s="40">
        <f ca="1"/>
        <v>11570.519244224808</v>
      </c>
    </row>
    <row r="709" spans="1:83" x14ac:dyDescent="0.25">
      <c r="A709" s="6">
        <v>76</v>
      </c>
      <c r="B709" s="7" t="b">
        <v>1</v>
      </c>
      <c r="U709" s="9"/>
      <c r="V709" s="9"/>
      <c r="W709" s="10"/>
      <c r="X709" s="17"/>
      <c r="Y709" s="17"/>
      <c r="Z709" s="17"/>
      <c r="AA709" s="17"/>
      <c r="AB709" s="17"/>
      <c r="AC709" s="17"/>
      <c r="AD709" s="17"/>
      <c r="AE709" s="17"/>
      <c r="AG709" s="9"/>
      <c r="AH709" s="9"/>
      <c r="AI709" s="10"/>
      <c r="AJ709" s="17"/>
      <c r="AK709" s="17"/>
      <c r="AL709" s="17"/>
      <c r="AM709" s="17"/>
      <c r="AN709" s="17"/>
      <c r="AO709" s="17"/>
      <c r="AP709" s="17"/>
      <c r="AQ709" s="17"/>
      <c r="AS709" s="9"/>
      <c r="AT709" s="9"/>
      <c r="AU709" s="10"/>
      <c r="AV709" s="17"/>
      <c r="AW709" s="17"/>
      <c r="AX709" s="17"/>
      <c r="AY709" s="17"/>
      <c r="AZ709" s="17"/>
      <c r="BA709" s="17"/>
      <c r="BB709" s="17"/>
      <c r="BC709" s="17"/>
      <c r="BE709" s="17">
        <v>0.24060792349726776</v>
      </c>
      <c r="BF709" s="9">
        <v>62.8</v>
      </c>
      <c r="BG709" s="9">
        <v>62.516811099828743</v>
      </c>
      <c r="BH709" s="9">
        <v>61.772769171891937</v>
      </c>
      <c r="BI709" s="9">
        <v>19.05326703330951</v>
      </c>
      <c r="BJ709" s="9">
        <f ca="1"/>
        <v>63.512308112488448</v>
      </c>
      <c r="BK709" s="9">
        <f ca="1"/>
        <v>62.014831011975907</v>
      </c>
      <c r="BL709" s="9">
        <v>57.85650331641483</v>
      </c>
      <c r="BM709" s="9">
        <f ca="1"/>
        <v>61.994769923936509</v>
      </c>
      <c r="BN709" s="9">
        <v>62.510187238286143</v>
      </c>
      <c r="BP709" s="9"/>
      <c r="BQ709" s="40"/>
      <c r="BR709" s="9"/>
      <c r="BS709" s="40"/>
      <c r="BU709" s="9"/>
      <c r="BV709" s="40"/>
      <c r="BW709" s="9"/>
      <c r="BX709" s="40"/>
      <c r="BZ709" s="9">
        <v>20.630769230769229</v>
      </c>
      <c r="CA709" s="9">
        <v>47.446153846153848</v>
      </c>
      <c r="CB709" s="40">
        <v>71145.546532802095</v>
      </c>
      <c r="CC709" s="9">
        <f ca="1"/>
        <v>3.8073076923076914</v>
      </c>
      <c r="CD709" s="9">
        <f ca="1"/>
        <v>3.8711538461538462</v>
      </c>
      <c r="CE709" s="40">
        <f ca="1"/>
        <v>11638.663404498448</v>
      </c>
    </row>
    <row r="710" spans="1:83" x14ac:dyDescent="0.25">
      <c r="A710" s="6">
        <v>73</v>
      </c>
      <c r="B710" s="7" t="b">
        <v>1</v>
      </c>
      <c r="U710" s="9"/>
      <c r="V710" s="9"/>
      <c r="W710" s="10"/>
      <c r="X710" s="17"/>
      <c r="Y710" s="17"/>
      <c r="Z710" s="17"/>
      <c r="AA710" s="17"/>
      <c r="AB710" s="17"/>
      <c r="AC710" s="17"/>
      <c r="AD710" s="17"/>
      <c r="AE710" s="17"/>
      <c r="AG710" s="9"/>
      <c r="AH710" s="9"/>
      <c r="AI710" s="10"/>
      <c r="AJ710" s="17"/>
      <c r="AK710" s="17"/>
      <c r="AL710" s="17"/>
      <c r="AM710" s="17"/>
      <c r="AN710" s="17"/>
      <c r="AO710" s="17"/>
      <c r="AP710" s="17"/>
      <c r="AQ710" s="17"/>
      <c r="AS710" s="9"/>
      <c r="AT710" s="9"/>
      <c r="AU710" s="10"/>
      <c r="AV710" s="17"/>
      <c r="AW710" s="17"/>
      <c r="AX710" s="17"/>
      <c r="AY710" s="17"/>
      <c r="AZ710" s="17"/>
      <c r="BA710" s="17"/>
      <c r="BB710" s="17"/>
      <c r="BC710" s="17"/>
      <c r="BE710" s="17">
        <v>0.24094945355191258</v>
      </c>
      <c r="BF710" s="9">
        <v>62.8</v>
      </c>
      <c r="BG710" s="9">
        <v>62.527255722018197</v>
      </c>
      <c r="BH710" s="9">
        <v>61.78273259925141</v>
      </c>
      <c r="BI710" s="9">
        <v>19.084407353984876</v>
      </c>
      <c r="BJ710" s="9">
        <f ca="1"/>
        <v>63.523733504740989</v>
      </c>
      <c r="BK710" s="9">
        <f ca="1"/>
        <v>62.024958257838868</v>
      </c>
      <c r="BL710" s="9">
        <v>57.871834431019082</v>
      </c>
      <c r="BM710" s="9">
        <f ca="1"/>
        <v>62.007129467389092</v>
      </c>
      <c r="BN710" s="9">
        <v>62.522594859151546</v>
      </c>
      <c r="BP710" s="9"/>
      <c r="BQ710" s="40"/>
      <c r="BR710" s="9"/>
      <c r="BS710" s="40"/>
      <c r="BU710" s="9"/>
      <c r="BV710" s="40"/>
      <c r="BW710" s="9"/>
      <c r="BX710" s="40"/>
      <c r="BZ710" s="9">
        <v>20.630769230769229</v>
      </c>
      <c r="CA710" s="9">
        <v>48.723076923076924</v>
      </c>
      <c r="CB710" s="40">
        <v>73995.979858953971</v>
      </c>
      <c r="CC710" s="9">
        <f ca="1"/>
        <v>3.8073076923076914</v>
      </c>
      <c r="CD710" s="9">
        <f ca="1"/>
        <v>3.9350000000000005</v>
      </c>
      <c r="CE710" s="40">
        <f ca="1"/>
        <v>11708.663002321609</v>
      </c>
    </row>
    <row r="711" spans="1:83" x14ac:dyDescent="0.25">
      <c r="A711" s="6">
        <v>71</v>
      </c>
      <c r="B711" s="7" t="b">
        <v>1</v>
      </c>
      <c r="U711" s="9"/>
      <c r="V711" s="9"/>
      <c r="W711" s="10"/>
      <c r="X711" s="17"/>
      <c r="Y711" s="17"/>
      <c r="Z711" s="17"/>
      <c r="AA711" s="17"/>
      <c r="AB711" s="17"/>
      <c r="AC711" s="17"/>
      <c r="AD711" s="17"/>
      <c r="AE711" s="17"/>
      <c r="AG711" s="9"/>
      <c r="AH711" s="9"/>
      <c r="AI711" s="10"/>
      <c r="AJ711" s="17"/>
      <c r="AK711" s="17"/>
      <c r="AL711" s="17"/>
      <c r="AM711" s="17"/>
      <c r="AN711" s="17"/>
      <c r="AO711" s="17"/>
      <c r="AP711" s="17"/>
      <c r="AQ711" s="17"/>
      <c r="AS711" s="9"/>
      <c r="AT711" s="9"/>
      <c r="AU711" s="10"/>
      <c r="AV711" s="17"/>
      <c r="AW711" s="17"/>
      <c r="AX711" s="17"/>
      <c r="AY711" s="17"/>
      <c r="AZ711" s="17"/>
      <c r="BA711" s="17"/>
      <c r="BB711" s="17"/>
      <c r="BC711" s="17"/>
      <c r="BE711" s="17">
        <v>0.24129098360655737</v>
      </c>
      <c r="BF711" s="9">
        <v>62.8</v>
      </c>
      <c r="BG711" s="9">
        <v>62.537692295090473</v>
      </c>
      <c r="BH711" s="9">
        <v>61.792689953484704</v>
      </c>
      <c r="BI711" s="9">
        <v>19.115561689206469</v>
      </c>
      <c r="BJ711" s="9">
        <f ca="1"/>
        <v>63.535147450269974</v>
      </c>
      <c r="BK711" s="9">
        <f ca="1"/>
        <v>62.035078810559995</v>
      </c>
      <c r="BL711" s="9">
        <v>57.887154684043196</v>
      </c>
      <c r="BM711" s="9">
        <f ca="1"/>
        <v>62.019479949922989</v>
      </c>
      <c r="BN711" s="9">
        <v>62.534993231321565</v>
      </c>
      <c r="BP711" s="9"/>
      <c r="BQ711" s="40"/>
      <c r="BR711" s="9"/>
      <c r="BS711" s="40"/>
      <c r="BU711" s="9"/>
      <c r="BV711" s="40"/>
      <c r="BW711" s="9"/>
      <c r="BX711" s="40"/>
      <c r="BZ711" s="9">
        <v>20.630769230769229</v>
      </c>
      <c r="CA711" s="9">
        <v>50</v>
      </c>
      <c r="CB711" s="40">
        <v>76876.082665909285</v>
      </c>
      <c r="CC711" s="9">
        <f ca="1"/>
        <v>3.8073076923076914</v>
      </c>
      <c r="CD711" s="9">
        <f ca="1"/>
        <v>3.9988461538461539</v>
      </c>
      <c r="CE711" s="40">
        <f ca="1"/>
        <v>11780.468164014748</v>
      </c>
    </row>
    <row r="712" spans="1:83" x14ac:dyDescent="0.25">
      <c r="A712" s="6">
        <v>69.8</v>
      </c>
      <c r="B712" s="7" t="b">
        <v>1</v>
      </c>
      <c r="U712" s="9"/>
      <c r="V712" s="9"/>
      <c r="W712" s="10"/>
      <c r="X712" s="17"/>
      <c r="Y712" s="17"/>
      <c r="Z712" s="17"/>
      <c r="AA712" s="17"/>
      <c r="AB712" s="17"/>
      <c r="AC712" s="17"/>
      <c r="AD712" s="17"/>
      <c r="AE712" s="17"/>
      <c r="AG712" s="9"/>
      <c r="AH712" s="9"/>
      <c r="AI712" s="10"/>
      <c r="AJ712" s="17"/>
      <c r="AK712" s="17"/>
      <c r="AL712" s="17"/>
      <c r="AM712" s="17"/>
      <c r="AN712" s="17"/>
      <c r="AO712" s="17"/>
      <c r="AP712" s="17"/>
      <c r="AQ712" s="17"/>
      <c r="AS712" s="9"/>
      <c r="AT712" s="9"/>
      <c r="AU712" s="10"/>
      <c r="AV712" s="17"/>
      <c r="AW712" s="17"/>
      <c r="AX712" s="17"/>
      <c r="AY712" s="17"/>
      <c r="AZ712" s="17"/>
      <c r="BA712" s="17"/>
      <c r="BB712" s="17"/>
      <c r="BC712" s="17"/>
      <c r="BE712" s="17">
        <v>0.2416325136612022</v>
      </c>
      <c r="BF712" s="9">
        <v>62.8</v>
      </c>
      <c r="BG712" s="9">
        <v>62.54812084395558</v>
      </c>
      <c r="BH712" s="9">
        <v>61.802641254909695</v>
      </c>
      <c r="BI712" s="9">
        <v>19.146730051594339</v>
      </c>
      <c r="BJ712" s="9">
        <f ca="1"/>
        <v>63.546549982400052</v>
      </c>
      <c r="BK712" s="9">
        <f ca="1"/>
        <v>62.04519269177603</v>
      </c>
      <c r="BL712" s="9">
        <v>57.902464098539689</v>
      </c>
      <c r="BM712" s="9">
        <f ca="1"/>
        <v>62.031821395867809</v>
      </c>
      <c r="BN712" s="9">
        <v>62.547382379533687</v>
      </c>
      <c r="BP712" s="9"/>
      <c r="BQ712" s="40"/>
      <c r="BR712" s="9"/>
      <c r="BS712" s="40"/>
      <c r="BU712" s="9"/>
      <c r="BV712" s="40"/>
      <c r="BW712" s="9"/>
      <c r="BX712" s="40"/>
      <c r="BZ712" s="9">
        <v>21.907692307692304</v>
      </c>
      <c r="CA712" s="9">
        <v>0.2</v>
      </c>
      <c r="CB712" s="40">
        <v>43967.087577268423</v>
      </c>
      <c r="CC712" s="9">
        <f ca="1"/>
        <v>3.8711538461538453</v>
      </c>
      <c r="CD712" s="9">
        <f ca="1"/>
        <v>1.5088461538461539</v>
      </c>
      <c r="CE712" s="40">
        <f ca="1"/>
        <v>11124.774591220328</v>
      </c>
    </row>
    <row r="713" spans="1:83" x14ac:dyDescent="0.25">
      <c r="A713" s="6">
        <v>69.400000000000006</v>
      </c>
      <c r="B713" s="7" t="b">
        <v>1</v>
      </c>
      <c r="U713" s="9"/>
      <c r="V713" s="9"/>
      <c r="W713" s="10"/>
      <c r="X713" s="17"/>
      <c r="Y713" s="17"/>
      <c r="Z713" s="17"/>
      <c r="AA713" s="17"/>
      <c r="AB713" s="17"/>
      <c r="AC713" s="17"/>
      <c r="AD713" s="17"/>
      <c r="AE713" s="17"/>
      <c r="AG713" s="9"/>
      <c r="AH713" s="9"/>
      <c r="AI713" s="10"/>
      <c r="AJ713" s="17"/>
      <c r="AK713" s="17"/>
      <c r="AL713" s="17"/>
      <c r="AM713" s="17"/>
      <c r="AN713" s="17"/>
      <c r="AO713" s="17"/>
      <c r="AP713" s="17"/>
      <c r="AQ713" s="17"/>
      <c r="AS713" s="9"/>
      <c r="AT713" s="9"/>
      <c r="AU713" s="10"/>
      <c r="AV713" s="17"/>
      <c r="AW713" s="17"/>
      <c r="AX713" s="17"/>
      <c r="AY713" s="17"/>
      <c r="AZ713" s="17"/>
      <c r="BA713" s="17"/>
      <c r="BB713" s="17"/>
      <c r="BC713" s="17"/>
      <c r="BE713" s="17">
        <v>0.24197404371584699</v>
      </c>
      <c r="BF713" s="9">
        <v>62.9</v>
      </c>
      <c r="BG713" s="9">
        <v>62.558541393427632</v>
      </c>
      <c r="BH713" s="9">
        <v>61.812586523769568</v>
      </c>
      <c r="BI713" s="9">
        <v>19.177912453785549</v>
      </c>
      <c r="BJ713" s="9">
        <f ca="1"/>
        <v>63.55794113432276</v>
      </c>
      <c r="BK713" s="9">
        <f ca="1"/>
        <v>62.055299923043052</v>
      </c>
      <c r="BL713" s="9">
        <v>57.917762697479688</v>
      </c>
      <c r="BM713" s="9">
        <f ca="1"/>
        <v>62.044153829463028</v>
      </c>
      <c r="BN713" s="9">
        <v>62.559762328433436</v>
      </c>
      <c r="BP713" s="9"/>
      <c r="BQ713" s="40"/>
      <c r="BR713" s="9"/>
      <c r="BS713" s="40"/>
      <c r="BU713" s="9"/>
      <c r="BV713" s="40"/>
      <c r="BW713" s="9"/>
      <c r="BX713" s="40"/>
      <c r="BZ713" s="9">
        <v>21.907692307692304</v>
      </c>
      <c r="CA713" s="9">
        <v>1.4769230769230768</v>
      </c>
      <c r="CB713" s="40">
        <v>31747.994799679149</v>
      </c>
      <c r="CC713" s="9">
        <f ca="1"/>
        <v>3.8711538461538453</v>
      </c>
      <c r="CD713" s="9">
        <f ca="1"/>
        <v>1.5726923076923078</v>
      </c>
      <c r="CE713" s="40">
        <f ca="1"/>
        <v>11050.554307870067</v>
      </c>
    </row>
    <row r="714" spans="1:83" x14ac:dyDescent="0.25">
      <c r="A714" s="6">
        <v>69</v>
      </c>
      <c r="B714" s="7" t="b">
        <v>1</v>
      </c>
      <c r="U714" s="9"/>
      <c r="V714" s="9"/>
      <c r="W714" s="10"/>
      <c r="X714" s="17"/>
      <c r="Y714" s="17"/>
      <c r="Z714" s="17"/>
      <c r="AA714" s="17"/>
      <c r="AB714" s="17"/>
      <c r="AC714" s="17"/>
      <c r="AD714" s="17"/>
      <c r="AE714" s="17"/>
      <c r="AG714" s="9"/>
      <c r="AH714" s="9"/>
      <c r="AI714" s="10"/>
      <c r="AJ714" s="17"/>
      <c r="AK714" s="17"/>
      <c r="AL714" s="17"/>
      <c r="AM714" s="17"/>
      <c r="AN714" s="17"/>
      <c r="AO714" s="17"/>
      <c r="AP714" s="17"/>
      <c r="AQ714" s="17"/>
      <c r="AS714" s="9"/>
      <c r="AT714" s="9"/>
      <c r="AU714" s="10"/>
      <c r="AV714" s="17"/>
      <c r="AW714" s="17"/>
      <c r="AX714" s="17"/>
      <c r="AY714" s="17"/>
      <c r="AZ714" s="17"/>
      <c r="BA714" s="17"/>
      <c r="BB714" s="17"/>
      <c r="BC714" s="17"/>
      <c r="BE714" s="17">
        <v>0.24231557377049182</v>
      </c>
      <c r="BF714" s="9">
        <v>62.9</v>
      </c>
      <c r="BG714" s="9">
        <v>62.568953968225401</v>
      </c>
      <c r="BH714" s="9">
        <v>61.822525780233534</v>
      </c>
      <c r="BI714" s="9">
        <v>19.209108908434295</v>
      </c>
      <c r="BJ714" s="9">
        <f ca="1"/>
        <v>63.56932093909726</v>
      </c>
      <c r="BK714" s="9">
        <f ca="1"/>
        <v>62.065400525836949</v>
      </c>
      <c r="BL714" s="9">
        <v>57.933050503753265</v>
      </c>
      <c r="BM714" s="9">
        <f ca="1"/>
        <v>62.056477274858423</v>
      </c>
      <c r="BN714" s="9">
        <v>62.572133102574952</v>
      </c>
      <c r="BP714" s="9"/>
      <c r="BQ714" s="40"/>
      <c r="BR714" s="9"/>
      <c r="BS714" s="40"/>
      <c r="BU714" s="9"/>
      <c r="BV714" s="40"/>
      <c r="BW714" s="9"/>
      <c r="BX714" s="40"/>
      <c r="BZ714" s="9">
        <v>21.907692307692304</v>
      </c>
      <c r="CA714" s="9">
        <v>2.7538461538461538</v>
      </c>
      <c r="CB714" s="40">
        <v>25894.089725000835</v>
      </c>
      <c r="CC714" s="9">
        <f ca="1"/>
        <v>3.8711538461538453</v>
      </c>
      <c r="CD714" s="9">
        <f ca="1"/>
        <v>1.6365384615384617</v>
      </c>
      <c r="CE714" s="40">
        <f ca="1"/>
        <v>10984.412841789326</v>
      </c>
    </row>
    <row r="715" spans="1:83" x14ac:dyDescent="0.25">
      <c r="A715" s="6">
        <v>68.7</v>
      </c>
      <c r="B715" s="7" t="b">
        <v>1</v>
      </c>
      <c r="U715" s="9"/>
      <c r="V715" s="9"/>
      <c r="W715" s="10"/>
      <c r="X715" s="17"/>
      <c r="Y715" s="17"/>
      <c r="Z715" s="17"/>
      <c r="AA715" s="17"/>
      <c r="AB715" s="17"/>
      <c r="AC715" s="17"/>
      <c r="AD715" s="17"/>
      <c r="AE715" s="17"/>
      <c r="AG715" s="9"/>
      <c r="AH715" s="9"/>
      <c r="AI715" s="10"/>
      <c r="AJ715" s="17"/>
      <c r="AK715" s="17"/>
      <c r="AL715" s="17"/>
      <c r="AM715" s="17"/>
      <c r="AN715" s="17"/>
      <c r="AO715" s="17"/>
      <c r="AP715" s="17"/>
      <c r="AQ715" s="17"/>
      <c r="AS715" s="9"/>
      <c r="AT715" s="9"/>
      <c r="AU715" s="10"/>
      <c r="AV715" s="17"/>
      <c r="AW715" s="17"/>
      <c r="AX715" s="17"/>
      <c r="AY715" s="17"/>
      <c r="AZ715" s="17"/>
      <c r="BA715" s="17"/>
      <c r="BB715" s="17"/>
      <c r="BC715" s="17"/>
      <c r="BE715" s="17">
        <v>0.24265710382513661</v>
      </c>
      <c r="BF715" s="9">
        <v>62.9</v>
      </c>
      <c r="BG715" s="9">
        <v>62.579358592972838</v>
      </c>
      <c r="BH715" s="9">
        <v>61.832459044397069</v>
      </c>
      <c r="BI715" s="9">
        <v>19.240319428211848</v>
      </c>
      <c r="BJ715" s="9">
        <f ca="1"/>
        <v>63.580689429651038</v>
      </c>
      <c r="BK715" s="9">
        <f ca="1"/>
        <v>62.075494521553843</v>
      </c>
      <c r="BL715" s="9">
        <v>57.948327540169871</v>
      </c>
      <c r="BM715" s="9">
        <f ca="1"/>
        <v>62.068791756114592</v>
      </c>
      <c r="BN715" s="9">
        <v>62.584494726421383</v>
      </c>
      <c r="BP715" s="9"/>
      <c r="BQ715" s="40"/>
      <c r="BR715" s="9"/>
      <c r="BS715" s="40"/>
      <c r="BU715" s="9"/>
      <c r="BV715" s="40"/>
      <c r="BW715" s="9"/>
      <c r="BX715" s="40"/>
      <c r="BZ715" s="9">
        <v>21.907692307692304</v>
      </c>
      <c r="CA715" s="9">
        <v>4.0307692307692298</v>
      </c>
      <c r="CB715" s="40">
        <v>22045.653990140316</v>
      </c>
      <c r="CC715" s="9">
        <f ca="1"/>
        <v>3.8711538461538453</v>
      </c>
      <c r="CD715" s="9">
        <f ca="1"/>
        <v>1.7003846153846154</v>
      </c>
      <c r="CE715" s="40">
        <f ca="1"/>
        <v>10925.84743147633</v>
      </c>
    </row>
    <row r="716" spans="1:83" x14ac:dyDescent="0.25">
      <c r="A716" s="6">
        <v>68.599999999999994</v>
      </c>
      <c r="B716" s="7" t="b">
        <v>1</v>
      </c>
      <c r="U716" s="9"/>
      <c r="V716" s="9"/>
      <c r="W716" s="10"/>
      <c r="X716" s="17"/>
      <c r="Y716" s="17"/>
      <c r="Z716" s="17"/>
      <c r="AA716" s="17"/>
      <c r="AB716" s="17"/>
      <c r="AC716" s="17"/>
      <c r="AD716" s="17"/>
      <c r="AE716" s="17"/>
      <c r="AG716" s="9"/>
      <c r="AH716" s="9"/>
      <c r="AI716" s="10"/>
      <c r="AJ716" s="17"/>
      <c r="AK716" s="17"/>
      <c r="AL716" s="17"/>
      <c r="AM716" s="17"/>
      <c r="AN716" s="17"/>
      <c r="AO716" s="17"/>
      <c r="AP716" s="17"/>
      <c r="AQ716" s="17"/>
      <c r="AS716" s="9"/>
      <c r="AT716" s="9"/>
      <c r="AU716" s="10"/>
      <c r="AV716" s="17"/>
      <c r="AW716" s="17"/>
      <c r="AX716" s="17"/>
      <c r="AY716" s="17"/>
      <c r="AZ716" s="17"/>
      <c r="BA716" s="17"/>
      <c r="BB716" s="17"/>
      <c r="BC716" s="17"/>
      <c r="BE716" s="17">
        <v>0.24299863387978143</v>
      </c>
      <c r="BF716" s="9">
        <v>62.9</v>
      </c>
      <c r="BG716" s="9">
        <v>62.589755292199605</v>
      </c>
      <c r="BH716" s="9">
        <v>61.842386336282473</v>
      </c>
      <c r="BI716" s="9">
        <v>19.271544025806641</v>
      </c>
      <c r="BJ716" s="9">
        <f ca="1"/>
        <v>63.592046638780687</v>
      </c>
      <c r="BK716" s="9">
        <f ca="1"/>
        <v>62.085581931510511</v>
      </c>
      <c r="BL716" s="9">
        <v>57.963593829458731</v>
      </c>
      <c r="BM716" s="9">
        <f ca="1"/>
        <v>62.081097297203428</v>
      </c>
      <c r="BN716" s="9">
        <v>62.596847224345439</v>
      </c>
      <c r="BP716" s="9"/>
      <c r="BQ716" s="40"/>
      <c r="BR716" s="9"/>
      <c r="BS716" s="40"/>
      <c r="BU716" s="9"/>
      <c r="BV716" s="40"/>
      <c r="BW716" s="9"/>
      <c r="BX716" s="40"/>
      <c r="BZ716" s="9">
        <v>21.907692307692304</v>
      </c>
      <c r="CA716" s="9">
        <v>5.3076923076923075</v>
      </c>
      <c r="CB716" s="40">
        <v>19382.72909041652</v>
      </c>
      <c r="CC716" s="9">
        <f ca="1"/>
        <v>3.8711538461538453</v>
      </c>
      <c r="CD716" s="9">
        <f ca="1"/>
        <v>1.7642307692307693</v>
      </c>
      <c r="CE716" s="40">
        <f ca="1"/>
        <v>10874.404520237582</v>
      </c>
    </row>
    <row r="717" spans="1:83" x14ac:dyDescent="0.25">
      <c r="A717" s="6">
        <v>68.5</v>
      </c>
      <c r="B717" s="7" t="b">
        <v>1</v>
      </c>
      <c r="U717" s="9"/>
      <c r="V717" s="9"/>
      <c r="W717" s="10"/>
      <c r="X717" s="17"/>
      <c r="Y717" s="17"/>
      <c r="Z717" s="17"/>
      <c r="AA717" s="17"/>
      <c r="AB717" s="17"/>
      <c r="AC717" s="17"/>
      <c r="AD717" s="17"/>
      <c r="AE717" s="17"/>
      <c r="AG717" s="9"/>
      <c r="AH717" s="9"/>
      <c r="AI717" s="10"/>
      <c r="AJ717" s="17"/>
      <c r="AK717" s="17"/>
      <c r="AL717" s="17"/>
      <c r="AM717" s="17"/>
      <c r="AN717" s="17"/>
      <c r="AO717" s="17"/>
      <c r="AP717" s="17"/>
      <c r="AQ717" s="17"/>
      <c r="AS717" s="9"/>
      <c r="AT717" s="9"/>
      <c r="AU717" s="10"/>
      <c r="AV717" s="17"/>
      <c r="AW717" s="17"/>
      <c r="AX717" s="17"/>
      <c r="AY717" s="17"/>
      <c r="AZ717" s="17"/>
      <c r="BA717" s="17"/>
      <c r="BB717" s="17"/>
      <c r="BC717" s="17"/>
      <c r="BE717" s="17">
        <v>0.24334016393442623</v>
      </c>
      <c r="BF717" s="9">
        <v>62.9</v>
      </c>
      <c r="BG717" s="9">
        <v>62.600144090341558</v>
      </c>
      <c r="BH717" s="9">
        <v>61.852307675839072</v>
      </c>
      <c r="BI717" s="9">
        <v>19.302782713924305</v>
      </c>
      <c r="BJ717" s="9">
        <f ca="1"/>
        <v>63.603392599152563</v>
      </c>
      <c r="BK717" s="9">
        <f ca="1"/>
        <v>62.095662776944863</v>
      </c>
      <c r="BL717" s="9">
        <v>57.978849394269233</v>
      </c>
      <c r="BM717" s="9">
        <f ca="1"/>
        <v>62.093393922008545</v>
      </c>
      <c r="BN717" s="9">
        <v>62.609190620629818</v>
      </c>
      <c r="BP717" s="9"/>
      <c r="BQ717" s="40"/>
      <c r="BR717" s="9"/>
      <c r="BS717" s="40"/>
      <c r="BU717" s="9"/>
      <c r="BV717" s="40"/>
      <c r="BW717" s="9"/>
      <c r="BX717" s="40"/>
      <c r="BZ717" s="9">
        <v>21.907692307692304</v>
      </c>
      <c r="CA717" s="9">
        <v>6.5846153846153852</v>
      </c>
      <c r="CB717" s="40">
        <v>17542.313043445625</v>
      </c>
      <c r="CC717" s="9">
        <f ca="1"/>
        <v>3.8711538461538453</v>
      </c>
      <c r="CD717" s="9">
        <f ca="1"/>
        <v>1.8280769230769232</v>
      </c>
      <c r="CE717" s="40">
        <f ca="1"/>
        <v>10829.673240586968</v>
      </c>
    </row>
    <row r="718" spans="1:83" x14ac:dyDescent="0.25">
      <c r="A718" s="6">
        <v>68.5</v>
      </c>
      <c r="B718" s="7" t="b">
        <v>1</v>
      </c>
      <c r="U718" s="9"/>
      <c r="V718" s="9"/>
      <c r="W718" s="10"/>
      <c r="X718" s="17"/>
      <c r="Y718" s="17"/>
      <c r="Z718" s="17"/>
      <c r="AA718" s="17"/>
      <c r="AB718" s="17"/>
      <c r="AC718" s="17"/>
      <c r="AD718" s="17"/>
      <c r="AE718" s="17"/>
      <c r="AG718" s="9"/>
      <c r="AH718" s="9"/>
      <c r="AI718" s="10"/>
      <c r="AJ718" s="17"/>
      <c r="AK718" s="17"/>
      <c r="AL718" s="17"/>
      <c r="AM718" s="17"/>
      <c r="AN718" s="17"/>
      <c r="AO718" s="17"/>
      <c r="AP718" s="17"/>
      <c r="AQ718" s="17"/>
      <c r="AS718" s="9"/>
      <c r="AT718" s="9"/>
      <c r="AU718" s="10"/>
      <c r="AV718" s="17"/>
      <c r="AW718" s="17"/>
      <c r="AX718" s="17"/>
      <c r="AY718" s="17"/>
      <c r="AZ718" s="17"/>
      <c r="BA718" s="17"/>
      <c r="BB718" s="17"/>
      <c r="BC718" s="17"/>
      <c r="BE718" s="17">
        <v>0.24368169398907105</v>
      </c>
      <c r="BF718" s="9">
        <v>62.9</v>
      </c>
      <c r="BG718" s="9">
        <v>62.610525011741316</v>
      </c>
      <c r="BH718" s="9">
        <v>61.862223082943686</v>
      </c>
      <c r="BI718" s="9">
        <v>19.334035505287638</v>
      </c>
      <c r="BJ718" s="9">
        <f ca="1"/>
        <v>63.614727343303564</v>
      </c>
      <c r="BK718" s="9">
        <f ca="1"/>
        <v>62.10573707901635</v>
      </c>
      <c r="BL718" s="9">
        <v>57.994094257171326</v>
      </c>
      <c r="BM718" s="9">
        <f ca="1"/>
        <v>62.105681654325764</v>
      </c>
      <c r="BN718" s="9">
        <v>62.621524939467704</v>
      </c>
      <c r="BP718" s="9"/>
      <c r="BQ718" s="40"/>
      <c r="BR718" s="9"/>
      <c r="BS718" s="40"/>
      <c r="BU718" s="9"/>
      <c r="BV718" s="40"/>
      <c r="BW718" s="9"/>
      <c r="BX718" s="40"/>
      <c r="BZ718" s="9">
        <v>21.907692307692304</v>
      </c>
      <c r="CA718" s="9">
        <v>7.8615384615384603</v>
      </c>
      <c r="CB718" s="40">
        <v>16319.970655605106</v>
      </c>
      <c r="CC718" s="9">
        <f ca="1"/>
        <v>3.8711538461538453</v>
      </c>
      <c r="CD718" s="9">
        <f ca="1"/>
        <v>1.891923076923077</v>
      </c>
      <c r="CE718" s="40">
        <f ca="1"/>
        <v>10791.279971128184</v>
      </c>
    </row>
    <row r="719" spans="1:83" x14ac:dyDescent="0.25">
      <c r="A719" s="6">
        <v>68.5</v>
      </c>
      <c r="B719" s="7" t="b">
        <v>1</v>
      </c>
      <c r="U719" s="9"/>
      <c r="V719" s="9"/>
      <c r="W719" s="10"/>
      <c r="X719" s="17"/>
      <c r="Y719" s="17"/>
      <c r="Z719" s="17"/>
      <c r="AA719" s="17"/>
      <c r="AB719" s="17"/>
      <c r="AC719" s="17"/>
      <c r="AD719" s="17"/>
      <c r="AE719" s="17"/>
      <c r="AG719" s="9"/>
      <c r="AH719" s="9"/>
      <c r="AI719" s="10"/>
      <c r="AJ719" s="17"/>
      <c r="AK719" s="17"/>
      <c r="AL719" s="17"/>
      <c r="AM719" s="17"/>
      <c r="AN719" s="17"/>
      <c r="AO719" s="17"/>
      <c r="AP719" s="17"/>
      <c r="AQ719" s="17"/>
      <c r="AS719" s="9"/>
      <c r="AT719" s="9"/>
      <c r="AU719" s="10"/>
      <c r="AV719" s="17"/>
      <c r="AW719" s="17"/>
      <c r="AX719" s="17"/>
      <c r="AY719" s="17"/>
      <c r="AZ719" s="17"/>
      <c r="BA719" s="17"/>
      <c r="BB719" s="17"/>
      <c r="BC719" s="17"/>
      <c r="BE719" s="17">
        <v>0.24402322404371585</v>
      </c>
      <c r="BF719" s="9">
        <v>62.9</v>
      </c>
      <c r="BG719" s="9">
        <v>62.62089808064875</v>
      </c>
      <c r="BH719" s="9">
        <v>61.872132577401253</v>
      </c>
      <c r="BI719" s="9">
        <v>19.365302412636723</v>
      </c>
      <c r="BJ719" s="9">
        <f ca="1"/>
        <v>63.62605090364179</v>
      </c>
      <c r="BK719" s="9">
        <f ca="1"/>
        <v>62.115804858806399</v>
      </c>
      <c r="BL719" s="9">
        <v>58.009328440655892</v>
      </c>
      <c r="BM719" s="9">
        <f ca="1"/>
        <v>62.11796051786358</v>
      </c>
      <c r="BN719" s="9">
        <v>62.633850204963224</v>
      </c>
      <c r="BP719" s="9"/>
      <c r="BQ719" s="40"/>
      <c r="BR719" s="9"/>
      <c r="BS719" s="40"/>
      <c r="BU719" s="9"/>
      <c r="BV719" s="40"/>
      <c r="BW719" s="9"/>
      <c r="BX719" s="40"/>
      <c r="BZ719" s="9">
        <v>21.907692307692304</v>
      </c>
      <c r="CA719" s="9">
        <v>9.1384615384615362</v>
      </c>
      <c r="CB719" s="40">
        <v>15585.282539306709</v>
      </c>
      <c r="CC719" s="9">
        <f ca="1"/>
        <v>3.8711538461538453</v>
      </c>
      <c r="CD719" s="9">
        <f ca="1"/>
        <v>1.9557692307692309</v>
      </c>
      <c r="CE719" s="40">
        <f ca="1"/>
        <v>10758.883757618392</v>
      </c>
    </row>
    <row r="720" spans="1:83" x14ac:dyDescent="0.25">
      <c r="A720" s="6">
        <v>68.400000000000006</v>
      </c>
      <c r="B720" s="7" t="b">
        <v>1</v>
      </c>
      <c r="U720" s="9"/>
      <c r="V720" s="9"/>
      <c r="W720" s="10"/>
      <c r="X720" s="17"/>
      <c r="Y720" s="17"/>
      <c r="Z720" s="17"/>
      <c r="AA720" s="17"/>
      <c r="AB720" s="17"/>
      <c r="AC720" s="17"/>
      <c r="AD720" s="17"/>
      <c r="AE720" s="17"/>
      <c r="AG720" s="9"/>
      <c r="AH720" s="9"/>
      <c r="AI720" s="10"/>
      <c r="AJ720" s="17"/>
      <c r="AK720" s="17"/>
      <c r="AL720" s="17"/>
      <c r="AM720" s="17"/>
      <c r="AN720" s="17"/>
      <c r="AO720" s="17"/>
      <c r="AP720" s="17"/>
      <c r="AQ720" s="17"/>
      <c r="AS720" s="9"/>
      <c r="AT720" s="9"/>
      <c r="AU720" s="10"/>
      <c r="AV720" s="17"/>
      <c r="AW720" s="17"/>
      <c r="AX720" s="17"/>
      <c r="AY720" s="17"/>
      <c r="AZ720" s="17"/>
      <c r="BA720" s="17"/>
      <c r="BB720" s="17"/>
      <c r="BC720" s="17"/>
      <c r="BE720" s="17">
        <v>0.24436475409836064</v>
      </c>
      <c r="BF720" s="9">
        <v>62.9</v>
      </c>
      <c r="BG720" s="9">
        <v>62.631263321221489</v>
      </c>
      <c r="BH720" s="9">
        <v>61.882036178944752</v>
      </c>
      <c r="BI720" s="9">
        <v>19.396583448728862</v>
      </c>
      <c r="BJ720" s="9">
        <f ca="1"/>
        <v>63.637363312447278</v>
      </c>
      <c r="BK720" s="9">
        <f ca="1"/>
        <v>62.125866137318845</v>
      </c>
      <c r="BL720" s="9">
        <v>58.024551967135153</v>
      </c>
      <c r="BM720" s="9">
        <f ca="1"/>
        <v>62.130230536243602</v>
      </c>
      <c r="BN720" s="9">
        <v>62.646166441131925</v>
      </c>
      <c r="BP720" s="9"/>
      <c r="BQ720" s="40"/>
      <c r="BR720" s="9"/>
      <c r="BS720" s="40"/>
      <c r="BU720" s="9"/>
      <c r="BV720" s="40"/>
      <c r="BW720" s="9"/>
      <c r="BX720" s="40"/>
      <c r="BZ720" s="9">
        <v>21.907692307692304</v>
      </c>
      <c r="CA720" s="9">
        <v>10.415384615384614</v>
      </c>
      <c r="CB720" s="40">
        <v>15248.338524885303</v>
      </c>
      <c r="CC720" s="9">
        <f ca="1"/>
        <v>3.8711538461538453</v>
      </c>
      <c r="CD720" s="9">
        <f ca="1"/>
        <v>2.0196153846153848</v>
      </c>
      <c r="CE720" s="40">
        <f ca="1"/>
        <v>10732.172436048753</v>
      </c>
    </row>
    <row r="721" spans="1:83" x14ac:dyDescent="0.25">
      <c r="A721" s="6">
        <v>68.099999999999994</v>
      </c>
      <c r="B721" s="7" t="b">
        <v>1</v>
      </c>
      <c r="U721" s="9"/>
      <c r="V721" s="9"/>
      <c r="W721" s="10"/>
      <c r="X721" s="17"/>
      <c r="Y721" s="17"/>
      <c r="Z721" s="17"/>
      <c r="AA721" s="17"/>
      <c r="AB721" s="17"/>
      <c r="AC721" s="17"/>
      <c r="AD721" s="17"/>
      <c r="AE721" s="17"/>
      <c r="AG721" s="9"/>
      <c r="AH721" s="9"/>
      <c r="AI721" s="10"/>
      <c r="AJ721" s="17"/>
      <c r="AK721" s="17"/>
      <c r="AL721" s="17"/>
      <c r="AM721" s="17"/>
      <c r="AN721" s="17"/>
      <c r="AO721" s="17"/>
      <c r="AP721" s="17"/>
      <c r="AQ721" s="17"/>
      <c r="AS721" s="9"/>
      <c r="AT721" s="9"/>
      <c r="AU721" s="10"/>
      <c r="AV721" s="17"/>
      <c r="AW721" s="17"/>
      <c r="AX721" s="17"/>
      <c r="AY721" s="17"/>
      <c r="AZ721" s="17"/>
      <c r="BA721" s="17"/>
      <c r="BB721" s="17"/>
      <c r="BC721" s="17"/>
      <c r="BE721" s="17">
        <v>0.24470628415300547</v>
      </c>
      <c r="BF721" s="9">
        <v>62.9</v>
      </c>
      <c r="BG721" s="9">
        <v>62.64162075752543</v>
      </c>
      <c r="BH721" s="9">
        <v>61.891933907236172</v>
      </c>
      <c r="BI721" s="9">
        <v>19.427878626338707</v>
      </c>
      <c r="BJ721" s="9">
        <f ca="1"/>
        <v>63.64866460187271</v>
      </c>
      <c r="BK721" s="9">
        <f ca="1"/>
        <v>62.135920935480343</v>
      </c>
      <c r="BL721" s="9">
        <v>58.039764858943066</v>
      </c>
      <c r="BM721" s="9">
        <f ca="1"/>
        <v>62.14249173300103</v>
      </c>
      <c r="BN721" s="9">
        <v>62.658473671901213</v>
      </c>
      <c r="BP721" s="9"/>
      <c r="BQ721" s="40"/>
      <c r="BR721" s="9"/>
      <c r="BS721" s="40"/>
      <c r="BU721" s="9"/>
      <c r="BV721" s="40"/>
      <c r="BW721" s="9"/>
      <c r="BX721" s="40"/>
      <c r="BZ721" s="9">
        <v>21.907692307692304</v>
      </c>
      <c r="CA721" s="9">
        <v>11.692307692307692</v>
      </c>
      <c r="CB721" s="40">
        <v>15243.763834155541</v>
      </c>
      <c r="CC721" s="9">
        <f ca="1"/>
        <v>3.8711538461538453</v>
      </c>
      <c r="CD721" s="9">
        <f ca="1"/>
        <v>2.0834615384615387</v>
      </c>
      <c r="CE721" s="40">
        <f ca="1"/>
        <v>10710.85933033298</v>
      </c>
    </row>
    <row r="722" spans="1:83" x14ac:dyDescent="0.25">
      <c r="A722" s="6">
        <v>67.599999999999994</v>
      </c>
      <c r="B722" s="7" t="b">
        <v>1</v>
      </c>
      <c r="U722" s="9"/>
      <c r="V722" s="9"/>
      <c r="W722" s="10"/>
      <c r="X722" s="17"/>
      <c r="Y722" s="17"/>
      <c r="Z722" s="17"/>
      <c r="AA722" s="17"/>
      <c r="AB722" s="17"/>
      <c r="AC722" s="17"/>
      <c r="AD722" s="17"/>
      <c r="AE722" s="17"/>
      <c r="AG722" s="9"/>
      <c r="AH722" s="9"/>
      <c r="AI722" s="10"/>
      <c r="AJ722" s="17"/>
      <c r="AK722" s="17"/>
      <c r="AL722" s="17"/>
      <c r="AM722" s="17"/>
      <c r="AN722" s="17"/>
      <c r="AO722" s="17"/>
      <c r="AP722" s="17"/>
      <c r="AQ722" s="17"/>
      <c r="AS722" s="9"/>
      <c r="AT722" s="9"/>
      <c r="AU722" s="10"/>
      <c r="AV722" s="17"/>
      <c r="AW722" s="17"/>
      <c r="AX722" s="17"/>
      <c r="AY722" s="17"/>
      <c r="AZ722" s="17"/>
      <c r="BA722" s="17"/>
      <c r="BB722" s="17"/>
      <c r="BC722" s="17"/>
      <c r="BE722" s="17">
        <v>0.24504781420765026</v>
      </c>
      <c r="BF722" s="9">
        <v>63</v>
      </c>
      <c r="BG722" s="9">
        <v>62.65197041353526</v>
      </c>
      <c r="BH722" s="9">
        <v>61.901825781866471</v>
      </c>
      <c r="BI722" s="9">
        <v>19.459187958258216</v>
      </c>
      <c r="BJ722" s="9">
        <f ca="1"/>
        <v>63.659954803944075</v>
      </c>
      <c r="BK722" s="9">
        <f ca="1"/>
        <v>62.145969274140811</v>
      </c>
      <c r="BL722" s="9">
        <v>58.054967138335655</v>
      </c>
      <c r="BM722" s="9">
        <f ca="1"/>
        <v>62.154744131585076</v>
      </c>
      <c r="BN722" s="9">
        <v>62.670771921110855</v>
      </c>
      <c r="BP722" s="9"/>
      <c r="BQ722" s="40"/>
      <c r="BR722" s="9"/>
      <c r="BS722" s="40"/>
      <c r="BU722" s="9"/>
      <c r="BV722" s="40"/>
      <c r="BW722" s="9"/>
      <c r="BX722" s="40"/>
      <c r="BZ722" s="9">
        <v>21.907692307692304</v>
      </c>
      <c r="CA722" s="9">
        <v>12.969230769230769</v>
      </c>
      <c r="CB722" s="40">
        <v>15522.132999667485</v>
      </c>
      <c r="CC722" s="9">
        <f ca="1"/>
        <v>3.8711538461538453</v>
      </c>
      <c r="CD722" s="9">
        <f ca="1"/>
        <v>2.1473076923076926</v>
      </c>
      <c r="CE722" s="40">
        <f ca="1"/>
        <v>10694.680423642243</v>
      </c>
    </row>
    <row r="723" spans="1:83" x14ac:dyDescent="0.25">
      <c r="A723" s="6">
        <v>66.599999999999994</v>
      </c>
      <c r="B723" s="7" t="b">
        <v>1</v>
      </c>
      <c r="U723" s="9"/>
      <c r="V723" s="9"/>
      <c r="W723" s="10"/>
      <c r="X723" s="17"/>
      <c r="Y723" s="17"/>
      <c r="Z723" s="17"/>
      <c r="AA723" s="17"/>
      <c r="AB723" s="17"/>
      <c r="AC723" s="17"/>
      <c r="AD723" s="17"/>
      <c r="AE723" s="17"/>
      <c r="AG723" s="9"/>
      <c r="AH723" s="9"/>
      <c r="AI723" s="10"/>
      <c r="AJ723" s="17"/>
      <c r="AK723" s="17"/>
      <c r="AL723" s="17"/>
      <c r="AM723" s="17"/>
      <c r="AN723" s="17"/>
      <c r="AO723" s="17"/>
      <c r="AP723" s="17"/>
      <c r="AQ723" s="17"/>
      <c r="AS723" s="9"/>
      <c r="AT723" s="9"/>
      <c r="AU723" s="10"/>
      <c r="AV723" s="17"/>
      <c r="AW723" s="17"/>
      <c r="AX723" s="17"/>
      <c r="AY723" s="17"/>
      <c r="AZ723" s="17"/>
      <c r="BA723" s="17"/>
      <c r="BB723" s="17"/>
      <c r="BC723" s="17"/>
      <c r="BE723" s="17">
        <v>0.24538934426229508</v>
      </c>
      <c r="BF723" s="9">
        <v>63</v>
      </c>
      <c r="BG723" s="9">
        <v>62.662312313134919</v>
      </c>
      <c r="BH723" s="9">
        <v>61.911711822356047</v>
      </c>
      <c r="BI723" s="9">
        <v>19.490511457296737</v>
      </c>
      <c r="BJ723" s="9">
        <f ca="1"/>
        <v>63.671233950561408</v>
      </c>
      <c r="BK723" s="9">
        <f ca="1"/>
        <v>62.156011174073846</v>
      </c>
      <c r="BL723" s="9">
        <v>58.070158827491433</v>
      </c>
      <c r="BM723" s="9">
        <f ca="1"/>
        <v>62.166987755359443</v>
      </c>
      <c r="BN723" s="9">
        <v>62.683061212513408</v>
      </c>
      <c r="BP723" s="9"/>
      <c r="BQ723" s="40"/>
      <c r="BR723" s="9"/>
      <c r="BS723" s="40"/>
      <c r="BU723" s="9"/>
      <c r="BV723" s="40"/>
      <c r="BW723" s="9"/>
      <c r="BX723" s="40"/>
      <c r="BZ723" s="9">
        <v>21.907692307692304</v>
      </c>
      <c r="CA723" s="9">
        <v>14.246153846153844</v>
      </c>
      <c r="CB723" s="40">
        <v>16044.945515567226</v>
      </c>
      <c r="CC723" s="9">
        <f ca="1"/>
        <v>3.8711538461538453</v>
      </c>
      <c r="CD723" s="9">
        <f ca="1"/>
        <v>2.211153846153846</v>
      </c>
      <c r="CE723" s="40">
        <f ca="1"/>
        <v>10683.391922741472</v>
      </c>
    </row>
    <row r="724" spans="1:83" x14ac:dyDescent="0.25">
      <c r="A724" s="6">
        <v>65.400000000000006</v>
      </c>
      <c r="B724" s="7" t="b">
        <v>1</v>
      </c>
      <c r="U724" s="9"/>
      <c r="V724" s="9"/>
      <c r="W724" s="10"/>
      <c r="X724" s="17"/>
      <c r="Y724" s="17"/>
      <c r="Z724" s="17"/>
      <c r="AA724" s="17"/>
      <c r="AB724" s="17"/>
      <c r="AC724" s="17"/>
      <c r="AD724" s="17"/>
      <c r="AE724" s="17"/>
      <c r="AG724" s="9"/>
      <c r="AH724" s="9"/>
      <c r="AI724" s="10"/>
      <c r="AJ724" s="17"/>
      <c r="AK724" s="17"/>
      <c r="AL724" s="17"/>
      <c r="AM724" s="17"/>
      <c r="AN724" s="17"/>
      <c r="AO724" s="17"/>
      <c r="AP724" s="17"/>
      <c r="AQ724" s="17"/>
      <c r="AS724" s="9"/>
      <c r="AT724" s="9"/>
      <c r="AU724" s="10"/>
      <c r="AV724" s="17"/>
      <c r="AW724" s="17"/>
      <c r="AX724" s="17"/>
      <c r="AY724" s="17"/>
      <c r="AZ724" s="17"/>
      <c r="BA724" s="17"/>
      <c r="BB724" s="17"/>
      <c r="BC724" s="17"/>
      <c r="BE724" s="17">
        <v>0.24573087431693988</v>
      </c>
      <c r="BF724" s="9">
        <v>63</v>
      </c>
      <c r="BG724" s="9">
        <v>62.672646480118132</v>
      </c>
      <c r="BH724" s="9">
        <v>61.92159204815529</v>
      </c>
      <c r="BI724" s="9">
        <v>19.521849136280974</v>
      </c>
      <c r="BJ724" s="9">
        <f ca="1"/>
        <v>63.68250207349945</v>
      </c>
      <c r="BK724" s="9">
        <f ca="1"/>
        <v>62.166046655977112</v>
      </c>
      <c r="BL724" s="9">
        <v>58.085339948511795</v>
      </c>
      <c r="BM724" s="9">
        <f ca="1"/>
        <v>62.179222627602755</v>
      </c>
      <c r="BN724" s="9">
        <v>62.695341569774683</v>
      </c>
      <c r="BP724" s="9"/>
      <c r="BQ724" s="40"/>
      <c r="BR724" s="9"/>
      <c r="BS724" s="40"/>
      <c r="BU724" s="9"/>
      <c r="BV724" s="40"/>
      <c r="BW724" s="9"/>
      <c r="BX724" s="40"/>
      <c r="BZ724" s="9">
        <v>21.907692307692304</v>
      </c>
      <c r="CA724" s="9">
        <v>15.523076923076919</v>
      </c>
      <c r="CB724" s="40">
        <v>16781.492651010194</v>
      </c>
      <c r="CC724" s="9">
        <f ca="1"/>
        <v>3.8711538461538453</v>
      </c>
      <c r="CD724" s="9">
        <f ca="1"/>
        <v>2.2750000000000004</v>
      </c>
      <c r="CE724" s="40">
        <f ca="1"/>
        <v>10676.768150427672</v>
      </c>
    </row>
    <row r="725" spans="1:83" x14ac:dyDescent="0.25">
      <c r="A725" s="6">
        <v>59.8</v>
      </c>
      <c r="B725" s="7" t="b">
        <v>1</v>
      </c>
      <c r="U725" s="9"/>
      <c r="V725" s="9"/>
      <c r="W725" s="10"/>
      <c r="X725" s="17"/>
      <c r="Y725" s="17"/>
      <c r="Z725" s="17"/>
      <c r="AA725" s="17"/>
      <c r="AB725" s="17"/>
      <c r="AC725" s="17"/>
      <c r="AD725" s="17"/>
      <c r="AE725" s="17"/>
      <c r="AG725" s="9"/>
      <c r="AH725" s="9"/>
      <c r="AI725" s="10"/>
      <c r="AJ725" s="17"/>
      <c r="AK725" s="17"/>
      <c r="AL725" s="17"/>
      <c r="AM725" s="17"/>
      <c r="AN725" s="17"/>
      <c r="AO725" s="17"/>
      <c r="AP725" s="17"/>
      <c r="AQ725" s="17"/>
      <c r="AS725" s="9"/>
      <c r="AT725" s="9"/>
      <c r="AU725" s="10"/>
      <c r="AV725" s="17"/>
      <c r="AW725" s="17"/>
      <c r="AX725" s="17"/>
      <c r="AY725" s="17"/>
      <c r="AZ725" s="17"/>
      <c r="BA725" s="17"/>
      <c r="BB725" s="17"/>
      <c r="BC725" s="17"/>
      <c r="BE725" s="17">
        <v>0.2460724043715847</v>
      </c>
      <c r="BF725" s="9">
        <v>63</v>
      </c>
      <c r="BG725" s="9">
        <v>62.68297293818889</v>
      </c>
      <c r="BH725" s="9">
        <v>61.931466478644793</v>
      </c>
      <c r="BI725" s="9">
        <v>19.553201008055101</v>
      </c>
      <c r="BJ725" s="9">
        <f ca="1"/>
        <v>63.693759204408316</v>
      </c>
      <c r="BK725" s="9">
        <f ca="1"/>
        <v>62.176075740472818</v>
      </c>
      <c r="BL725" s="9">
        <v>58.100510523421342</v>
      </c>
      <c r="BM725" s="9">
        <f ca="1"/>
        <v>62.191448771509002</v>
      </c>
      <c r="BN725" s="9">
        <v>62.707613016474156</v>
      </c>
      <c r="BP725" s="9"/>
      <c r="BQ725" s="40"/>
      <c r="BR725" s="9"/>
      <c r="BS725" s="40"/>
      <c r="BU725" s="9"/>
      <c r="BV725" s="40"/>
      <c r="BW725" s="9"/>
      <c r="BX725" s="40"/>
      <c r="BZ725" s="9">
        <v>21.907692307692304</v>
      </c>
      <c r="CA725" s="9">
        <v>16.799999999999997</v>
      </c>
      <c r="CB725" s="40">
        <v>17706.80441898041</v>
      </c>
      <c r="CC725" s="9">
        <f ca="1"/>
        <v>3.8711538461538453</v>
      </c>
      <c r="CD725" s="9">
        <f ca="1"/>
        <v>2.3388461538461538</v>
      </c>
      <c r="CE725" s="40">
        <f ca="1"/>
        <v>10674.599713475474</v>
      </c>
    </row>
    <row r="726" spans="1:83" x14ac:dyDescent="0.25">
      <c r="A726" s="6">
        <v>59.3</v>
      </c>
      <c r="B726" s="7" t="b">
        <v>1</v>
      </c>
      <c r="U726" s="9"/>
      <c r="V726" s="9"/>
      <c r="W726" s="10"/>
      <c r="X726" s="17"/>
      <c r="Y726" s="17"/>
      <c r="Z726" s="17"/>
      <c r="AA726" s="17"/>
      <c r="AB726" s="17"/>
      <c r="AC726" s="17"/>
      <c r="AD726" s="17"/>
      <c r="AE726" s="17"/>
      <c r="AG726" s="9"/>
      <c r="AH726" s="9"/>
      <c r="AI726" s="10"/>
      <c r="AJ726" s="17"/>
      <c r="AK726" s="17"/>
      <c r="AL726" s="17"/>
      <c r="AM726" s="17"/>
      <c r="AN726" s="17"/>
      <c r="AO726" s="17"/>
      <c r="AP726" s="17"/>
      <c r="AQ726" s="17"/>
      <c r="AS726" s="9"/>
      <c r="AT726" s="9"/>
      <c r="AU726" s="10"/>
      <c r="AV726" s="17"/>
      <c r="AW726" s="17"/>
      <c r="AX726" s="17"/>
      <c r="AY726" s="17"/>
      <c r="AZ726" s="17"/>
      <c r="BA726" s="17"/>
      <c r="BB726" s="17"/>
      <c r="BC726" s="17"/>
      <c r="BE726" s="17">
        <v>0.2464139344262295</v>
      </c>
      <c r="BF726" s="9">
        <v>63</v>
      </c>
      <c r="BG726" s="9">
        <v>62.69329171096193</v>
      </c>
      <c r="BH726" s="9">
        <v>61.941335133135901</v>
      </c>
      <c r="BI726" s="9">
        <v>19.58456708548071</v>
      </c>
      <c r="BJ726" s="9">
        <f ca="1"/>
        <v>63.70500537481422</v>
      </c>
      <c r="BK726" s="9">
        <f ca="1"/>
        <v>62.186098448108048</v>
      </c>
      <c r="BL726" s="9">
        <v>58.115670574168291</v>
      </c>
      <c r="BM726" s="9">
        <f ca="1"/>
        <v>62.203666210187968</v>
      </c>
      <c r="BN726" s="9">
        <v>62.719875576105494</v>
      </c>
      <c r="BP726" s="9"/>
      <c r="BQ726" s="40"/>
      <c r="BR726" s="9"/>
      <c r="BS726" s="40"/>
      <c r="BU726" s="9"/>
      <c r="BV726" s="40"/>
      <c r="BW726" s="9"/>
      <c r="BX726" s="40"/>
      <c r="BZ726" s="9">
        <v>21.907692307692304</v>
      </c>
      <c r="CA726" s="9">
        <v>18.076923076923073</v>
      </c>
      <c r="CB726" s="40">
        <v>18800.249848578162</v>
      </c>
      <c r="CC726" s="9">
        <f ca="1"/>
        <v>3.8711538461538453</v>
      </c>
      <c r="CD726" s="9">
        <f ca="1"/>
        <v>2.4026923076923077</v>
      </c>
      <c r="CE726" s="40">
        <f ca="1"/>
        <v>10676.691903185421</v>
      </c>
    </row>
    <row r="727" spans="1:83" x14ac:dyDescent="0.25">
      <c r="A727" s="6">
        <v>58.8</v>
      </c>
      <c r="B727" s="7" t="b">
        <v>1</v>
      </c>
      <c r="U727" s="9"/>
      <c r="V727" s="9"/>
      <c r="W727" s="10"/>
      <c r="X727" s="17"/>
      <c r="Y727" s="17"/>
      <c r="Z727" s="17"/>
      <c r="AA727" s="17"/>
      <c r="AB727" s="17"/>
      <c r="AC727" s="17"/>
      <c r="AD727" s="17"/>
      <c r="AE727" s="17"/>
      <c r="AG727" s="9"/>
      <c r="AH727" s="9"/>
      <c r="AI727" s="10"/>
      <c r="AJ727" s="17"/>
      <c r="AK727" s="17"/>
      <c r="AL727" s="17"/>
      <c r="AM727" s="17"/>
      <c r="AN727" s="17"/>
      <c r="AO727" s="17"/>
      <c r="AP727" s="17"/>
      <c r="AQ727" s="17"/>
      <c r="AS727" s="9"/>
      <c r="AT727" s="9"/>
      <c r="AU727" s="10"/>
      <c r="AV727" s="17"/>
      <c r="AW727" s="17"/>
      <c r="AX727" s="17"/>
      <c r="AY727" s="17"/>
      <c r="AZ727" s="17"/>
      <c r="BA727" s="17"/>
      <c r="BB727" s="17"/>
      <c r="BC727" s="17"/>
      <c r="BE727" s="17">
        <v>0.24675546448087432</v>
      </c>
      <c r="BF727" s="9">
        <v>63</v>
      </c>
      <c r="BG727" s="9">
        <v>62.703602821963237</v>
      </c>
      <c r="BH727" s="9">
        <v>61.95119803087087</v>
      </c>
      <c r="BI727" s="9">
        <v>19.615947381436918</v>
      </c>
      <c r="BJ727" s="9">
        <f ca="1"/>
        <v>63.716240616120103</v>
      </c>
      <c r="BK727" s="9">
        <f ca="1"/>
        <v>62.196114799355222</v>
      </c>
      <c r="BL727" s="9">
        <v>58.130820122624826</v>
      </c>
      <c r="BM727" s="9">
        <f ca="1"/>
        <v>62.215874966665695</v>
      </c>
      <c r="BN727" s="9">
        <v>62.732129272076953</v>
      </c>
      <c r="BP727" s="9"/>
      <c r="BQ727" s="40"/>
      <c r="BR727" s="9"/>
      <c r="BS727" s="40"/>
      <c r="BU727" s="9"/>
      <c r="BV727" s="40"/>
      <c r="BW727" s="9"/>
      <c r="BX727" s="40"/>
      <c r="BZ727" s="9">
        <v>21.907692307692304</v>
      </c>
      <c r="CA727" s="9">
        <v>19.353846153846153</v>
      </c>
      <c r="CB727" s="40">
        <v>20044.551083683415</v>
      </c>
      <c r="CC727" s="9">
        <f ca="1"/>
        <v>3.8711538461538453</v>
      </c>
      <c r="CD727" s="9">
        <f ca="1"/>
        <v>2.4665384615384616</v>
      </c>
      <c r="CE727" s="40">
        <f ca="1"/>
        <v>10682.863293318404</v>
      </c>
    </row>
    <row r="728" spans="1:83" x14ac:dyDescent="0.25">
      <c r="A728" s="6">
        <v>58.3</v>
      </c>
      <c r="B728" s="7" t="b">
        <v>1</v>
      </c>
      <c r="U728" s="9"/>
      <c r="V728" s="9"/>
      <c r="W728" s="10"/>
      <c r="X728" s="17"/>
      <c r="Y728" s="17"/>
      <c r="Z728" s="17"/>
      <c r="AA728" s="17"/>
      <c r="AB728" s="17"/>
      <c r="AC728" s="17"/>
      <c r="AD728" s="17"/>
      <c r="AE728" s="17"/>
      <c r="AG728" s="9"/>
      <c r="AH728" s="9"/>
      <c r="AI728" s="10"/>
      <c r="AJ728" s="17"/>
      <c r="AK728" s="17"/>
      <c r="AL728" s="17"/>
      <c r="AM728" s="17"/>
      <c r="AN728" s="17"/>
      <c r="AO728" s="17"/>
      <c r="AP728" s="17"/>
      <c r="AQ728" s="17"/>
      <c r="AS728" s="9"/>
      <c r="AT728" s="9"/>
      <c r="AU728" s="10"/>
      <c r="AV728" s="17"/>
      <c r="AW728" s="17"/>
      <c r="AX728" s="17"/>
      <c r="AY728" s="17"/>
      <c r="AZ728" s="17"/>
      <c r="BA728" s="17"/>
      <c r="BB728" s="17"/>
      <c r="BC728" s="17"/>
      <c r="BE728" s="17">
        <v>0.24709699453551912</v>
      </c>
      <c r="BF728" s="9">
        <v>63</v>
      </c>
      <c r="BG728" s="9">
        <v>62.713906294630505</v>
      </c>
      <c r="BH728" s="9">
        <v>61.961055191023341</v>
      </c>
      <c r="BI728" s="9">
        <v>19.647341908820362</v>
      </c>
      <c r="BJ728" s="9">
        <f ca="1"/>
        <v>63.727464959606337</v>
      </c>
      <c r="BK728" s="9">
        <f ca="1"/>
        <v>62.206124814612515</v>
      </c>
      <c r="BL728" s="9">
        <v>58.14595919058749</v>
      </c>
      <c r="BM728" s="9">
        <f ca="1"/>
        <v>62.228075063884894</v>
      </c>
      <c r="BN728" s="9">
        <v>62.744374127711822</v>
      </c>
      <c r="BP728" s="9"/>
      <c r="BQ728" s="40"/>
      <c r="BR728" s="9"/>
      <c r="BS728" s="40"/>
      <c r="BU728" s="9"/>
      <c r="BV728" s="40"/>
      <c r="BW728" s="9"/>
      <c r="BX728" s="40"/>
      <c r="BZ728" s="9">
        <v>21.907692307692304</v>
      </c>
      <c r="CA728" s="9">
        <v>20.630769230769229</v>
      </c>
      <c r="CB728" s="40">
        <v>21425.06980353305</v>
      </c>
      <c r="CC728" s="9">
        <f ca="1"/>
        <v>3.8711538461538453</v>
      </c>
      <c r="CD728" s="9">
        <f ca="1"/>
        <v>2.5303846153846159</v>
      </c>
      <c r="CE728" s="40">
        <f ca="1"/>
        <v>10692.944506340529</v>
      </c>
    </row>
    <row r="729" spans="1:83" x14ac:dyDescent="0.25">
      <c r="A729" s="6">
        <v>57.9</v>
      </c>
      <c r="B729" s="7" t="b">
        <v>1</v>
      </c>
      <c r="U729" s="9"/>
      <c r="V729" s="9"/>
      <c r="W729" s="10"/>
      <c r="X729" s="17"/>
      <c r="Y729" s="17"/>
      <c r="Z729" s="17"/>
      <c r="AA729" s="17"/>
      <c r="AB729" s="17"/>
      <c r="AC729" s="17"/>
      <c r="AD729" s="17"/>
      <c r="AE729" s="17"/>
      <c r="AG729" s="9"/>
      <c r="AH729" s="9"/>
      <c r="AI729" s="10"/>
      <c r="AJ729" s="17"/>
      <c r="AK729" s="17"/>
      <c r="AL729" s="17"/>
      <c r="AM729" s="17"/>
      <c r="AN729" s="17"/>
      <c r="AO729" s="17"/>
      <c r="AP729" s="17"/>
      <c r="AQ729" s="17"/>
      <c r="AS729" s="9"/>
      <c r="AT729" s="9"/>
      <c r="AU729" s="10"/>
      <c r="AV729" s="17"/>
      <c r="AW729" s="17"/>
      <c r="AX729" s="17"/>
      <c r="AY729" s="17"/>
      <c r="AZ729" s="17"/>
      <c r="BA729" s="17"/>
      <c r="BB729" s="17"/>
      <c r="BC729" s="17"/>
      <c r="BE729" s="17">
        <v>0.24743852459016394</v>
      </c>
      <c r="BF729" s="9">
        <v>63</v>
      </c>
      <c r="BG729" s="9">
        <v>62.724202152313651</v>
      </c>
      <c r="BH729" s="9">
        <v>61.970906632698878</v>
      </c>
      <c r="BI729" s="9">
        <v>19.678750680545203</v>
      </c>
      <c r="BJ729" s="9">
        <f ca="1"/>
        <v>63.738678436431357</v>
      </c>
      <c r="BK729" s="9">
        <f ca="1"/>
        <v>62.2161285142042</v>
      </c>
      <c r="BL729" s="9">
        <v>58.161087799777519</v>
      </c>
      <c r="BM729" s="9">
        <f ca="1"/>
        <v>62.240266524705383</v>
      </c>
      <c r="BN729" s="9">
        <v>62.756610166248848</v>
      </c>
      <c r="BP729" s="9"/>
      <c r="BQ729" s="40"/>
      <c r="BR729" s="9"/>
      <c r="BS729" s="40"/>
      <c r="BU729" s="9"/>
      <c r="BV729" s="40"/>
      <c r="BW729" s="9"/>
      <c r="BX729" s="40"/>
      <c r="BZ729" s="9">
        <v>21.907692307692304</v>
      </c>
      <c r="CA729" s="9">
        <v>21.907692307692304</v>
      </c>
      <c r="CB729" s="40">
        <v>22929.278677960203</v>
      </c>
      <c r="CC729" s="9">
        <f ca="1"/>
        <v>3.8711538461538453</v>
      </c>
      <c r="CD729" s="9">
        <f ca="1"/>
        <v>2.5942307692307693</v>
      </c>
      <c r="CE729" s="40">
        <f ca="1"/>
        <v>10706.77712384056</v>
      </c>
    </row>
    <row r="730" spans="1:83" x14ac:dyDescent="0.25">
      <c r="A730" s="6">
        <v>57.4</v>
      </c>
      <c r="B730" s="7" t="b">
        <v>1</v>
      </c>
      <c r="U730" s="9"/>
      <c r="V730" s="9"/>
      <c r="W730" s="10"/>
      <c r="X730" s="17"/>
      <c r="Y730" s="17"/>
      <c r="Z730" s="17"/>
      <c r="AA730" s="17"/>
      <c r="AB730" s="17"/>
      <c r="AC730" s="17"/>
      <c r="AD730" s="17"/>
      <c r="AE730" s="17"/>
      <c r="AG730" s="9"/>
      <c r="AH730" s="9"/>
      <c r="AI730" s="10"/>
      <c r="AJ730" s="17"/>
      <c r="AK730" s="17"/>
      <c r="AL730" s="17"/>
      <c r="AM730" s="17"/>
      <c r="AN730" s="17"/>
      <c r="AO730" s="17"/>
      <c r="AP730" s="17"/>
      <c r="AQ730" s="17"/>
      <c r="AS730" s="9"/>
      <c r="AT730" s="9"/>
      <c r="AU730" s="10"/>
      <c r="AV730" s="17"/>
      <c r="AW730" s="17"/>
      <c r="AX730" s="17"/>
      <c r="AY730" s="17"/>
      <c r="AZ730" s="17"/>
      <c r="BA730" s="17"/>
      <c r="BB730" s="17"/>
      <c r="BC730" s="17"/>
      <c r="BE730" s="17">
        <v>0.24778005464480873</v>
      </c>
      <c r="BF730" s="9">
        <v>63</v>
      </c>
      <c r="BG730" s="9">
        <v>62.734490418275271</v>
      </c>
      <c r="BH730" s="9">
        <v>61.980752374935051</v>
      </c>
      <c r="BI730" s="9">
        <v>19.710173709543227</v>
      </c>
      <c r="BJ730" s="9">
        <f ca="1"/>
        <v>63.749881077632367</v>
      </c>
      <c r="BK730" s="9">
        <f ca="1"/>
        <v>62.226125918381108</v>
      </c>
      <c r="BL730" s="9">
        <v>58.176205971841242</v>
      </c>
      <c r="BM730" s="9">
        <f ca="1"/>
        <v>62.252449371904518</v>
      </c>
      <c r="BN730" s="9">
        <v>62.768837410842721</v>
      </c>
      <c r="BP730" s="9"/>
      <c r="BQ730" s="40"/>
      <c r="BR730" s="9"/>
      <c r="BS730" s="40"/>
      <c r="BU730" s="9"/>
      <c r="BV730" s="40"/>
      <c r="BW730" s="9"/>
      <c r="BX730" s="40"/>
      <c r="BZ730" s="9">
        <v>21.907692307692304</v>
      </c>
      <c r="CA730" s="9">
        <v>23.184615384615384</v>
      </c>
      <c r="CB730" s="40">
        <v>24546.362025406153</v>
      </c>
      <c r="CC730" s="9">
        <f ca="1"/>
        <v>3.8711538461538453</v>
      </c>
      <c r="CD730" s="9">
        <f ca="1"/>
        <v>2.6580769230769237</v>
      </c>
      <c r="CE730" s="40">
        <f ca="1"/>
        <v>10724.212720976282</v>
      </c>
    </row>
    <row r="731" spans="1:83" x14ac:dyDescent="0.25">
      <c r="A731" s="6">
        <v>56.7</v>
      </c>
      <c r="B731" s="7" t="b">
        <v>1</v>
      </c>
      <c r="U731" s="9"/>
      <c r="V731" s="9"/>
      <c r="W731" s="10"/>
      <c r="X731" s="17"/>
      <c r="Y731" s="17"/>
      <c r="Z731" s="17"/>
      <c r="AA731" s="17"/>
      <c r="AB731" s="17"/>
      <c r="AC731" s="17"/>
      <c r="AD731" s="17"/>
      <c r="AE731" s="17"/>
      <c r="AG731" s="9"/>
      <c r="AH731" s="9"/>
      <c r="AI731" s="10"/>
      <c r="AJ731" s="17"/>
      <c r="AK731" s="17"/>
      <c r="AL731" s="17"/>
      <c r="AM731" s="17"/>
      <c r="AN731" s="17"/>
      <c r="AO731" s="17"/>
      <c r="AP731" s="17"/>
      <c r="AQ731" s="17"/>
      <c r="AS731" s="9"/>
      <c r="AT731" s="9"/>
      <c r="AU731" s="10"/>
      <c r="AV731" s="17"/>
      <c r="AW731" s="17"/>
      <c r="AX731" s="17"/>
      <c r="AY731" s="17"/>
      <c r="AZ731" s="17"/>
      <c r="BA731" s="17"/>
      <c r="BB731" s="17"/>
      <c r="BC731" s="17"/>
      <c r="BE731" s="17">
        <v>0.24812158469945356</v>
      </c>
      <c r="BF731" s="9">
        <v>63</v>
      </c>
      <c r="BG731" s="9">
        <v>62.744771115691101</v>
      </c>
      <c r="BH731" s="9">
        <v>61.99059243670203</v>
      </c>
      <c r="BI731" s="9">
        <v>19.741611008763801</v>
      </c>
      <c r="BJ731" s="9">
        <f ca="1"/>
        <v>63.761072914125933</v>
      </c>
      <c r="BK731" s="9">
        <f ca="1"/>
        <v>62.236117047320988</v>
      </c>
      <c r="BL731" s="9">
        <v>58.191313728350394</v>
      </c>
      <c r="BM731" s="9">
        <f ca="1"/>
        <v>62.264623628177617</v>
      </c>
      <c r="BN731" s="9">
        <v>62.781055884564466</v>
      </c>
      <c r="BP731" s="9"/>
      <c r="BQ731" s="40"/>
      <c r="BR731" s="9"/>
      <c r="BS731" s="40"/>
      <c r="BU731" s="9"/>
      <c r="BV731" s="40"/>
      <c r="BW731" s="9"/>
      <c r="BX731" s="40"/>
      <c r="BZ731" s="9">
        <v>21.907692307692304</v>
      </c>
      <c r="CA731" s="9">
        <v>24.46153846153846</v>
      </c>
      <c r="CB731" s="40">
        <v>26266.90883654802</v>
      </c>
      <c r="CC731" s="9">
        <f ca="1"/>
        <v>3.8711538461538453</v>
      </c>
      <c r="CD731" s="9">
        <f ca="1"/>
        <v>2.7219230769230771</v>
      </c>
      <c r="CE731" s="40">
        <f ca="1"/>
        <v>10745.112008056449</v>
      </c>
    </row>
    <row r="732" spans="1:83" x14ac:dyDescent="0.25">
      <c r="A732" s="6">
        <v>56.3</v>
      </c>
      <c r="B732" s="7" t="b">
        <v>1</v>
      </c>
      <c r="U732" s="9"/>
      <c r="V732" s="9"/>
      <c r="W732" s="10"/>
      <c r="X732" s="17"/>
      <c r="Y732" s="17"/>
      <c r="Z732" s="17"/>
      <c r="AA732" s="17"/>
      <c r="AB732" s="17"/>
      <c r="AC732" s="17"/>
      <c r="AD732" s="17"/>
      <c r="AE732" s="17"/>
      <c r="AG732" s="9"/>
      <c r="AH732" s="9"/>
      <c r="AI732" s="10"/>
      <c r="AJ732" s="17"/>
      <c r="AK732" s="17"/>
      <c r="AL732" s="17"/>
      <c r="AM732" s="17"/>
      <c r="AN732" s="17"/>
      <c r="AO732" s="17"/>
      <c r="AP732" s="17"/>
      <c r="AQ732" s="17"/>
      <c r="AS732" s="9"/>
      <c r="AT732" s="9"/>
      <c r="AU732" s="10"/>
      <c r="AV732" s="17"/>
      <c r="AW732" s="17"/>
      <c r="AX732" s="17"/>
      <c r="AY732" s="17"/>
      <c r="AZ732" s="17"/>
      <c r="BA732" s="17"/>
      <c r="BB732" s="17"/>
      <c r="BC732" s="17"/>
      <c r="BE732" s="17">
        <v>0.24846311475409835</v>
      </c>
      <c r="BF732" s="9">
        <v>63</v>
      </c>
      <c r="BG732" s="9">
        <v>62.755044267650511</v>
      </c>
      <c r="BH732" s="9">
        <v>62.000426836902761</v>
      </c>
      <c r="BI732" s="9">
        <v>19.773062591173975</v>
      </c>
      <c r="BJ732" s="9">
        <f ca="1"/>
        <v>63.772253976708683</v>
      </c>
      <c r="BK732" s="9">
        <f ca="1"/>
        <v>62.246101921128918</v>
      </c>
      <c r="BL732" s="9">
        <v>58.206411090802533</v>
      </c>
      <c r="BM732" s="9">
        <f ca="1"/>
        <v>62.276789316138377</v>
      </c>
      <c r="BN732" s="9">
        <v>62.793265610401889</v>
      </c>
      <c r="BP732" s="9"/>
      <c r="BQ732" s="40"/>
      <c r="BR732" s="9"/>
      <c r="BS732" s="40"/>
      <c r="BU732" s="9"/>
      <c r="BV732" s="40"/>
      <c r="BW732" s="9"/>
      <c r="BX732" s="40"/>
      <c r="BZ732" s="9">
        <v>21.907692307692304</v>
      </c>
      <c r="CA732" s="9">
        <v>25.738461538461539</v>
      </c>
      <c r="CB732" s="40">
        <v>28082.673197506345</v>
      </c>
      <c r="CC732" s="9">
        <f ca="1"/>
        <v>3.8711538461538453</v>
      </c>
      <c r="CD732" s="9">
        <f ca="1"/>
        <v>2.785769230769231</v>
      </c>
      <c r="CE732" s="40">
        <f ca="1"/>
        <v>10769.344065024514</v>
      </c>
    </row>
    <row r="733" spans="1:83" x14ac:dyDescent="0.25">
      <c r="A733" s="6">
        <v>55.7</v>
      </c>
      <c r="B733" s="7" t="b">
        <v>1</v>
      </c>
      <c r="U733" s="9"/>
      <c r="V733" s="9"/>
      <c r="W733" s="10"/>
      <c r="X733" s="17"/>
      <c r="Y733" s="17"/>
      <c r="Z733" s="17"/>
      <c r="AA733" s="17"/>
      <c r="AB733" s="17"/>
      <c r="AC733" s="17"/>
      <c r="AD733" s="17"/>
      <c r="AE733" s="17"/>
      <c r="AG733" s="9"/>
      <c r="AH733" s="9"/>
      <c r="AI733" s="10"/>
      <c r="AJ733" s="17"/>
      <c r="AK733" s="17"/>
      <c r="AL733" s="17"/>
      <c r="AM733" s="17"/>
      <c r="AN733" s="17"/>
      <c r="AO733" s="17"/>
      <c r="AP733" s="17"/>
      <c r="AQ733" s="17"/>
      <c r="AS733" s="9"/>
      <c r="AT733" s="9"/>
      <c r="AU733" s="10"/>
      <c r="AV733" s="17"/>
      <c r="AW733" s="17"/>
      <c r="AX733" s="17"/>
      <c r="AY733" s="17"/>
      <c r="AZ733" s="17"/>
      <c r="BA733" s="17"/>
      <c r="BB733" s="17"/>
      <c r="BC733" s="17"/>
      <c r="BE733" s="17">
        <v>0.24880464480874318</v>
      </c>
      <c r="BF733" s="9">
        <v>63</v>
      </c>
      <c r="BG733" s="9">
        <v>62.765309897156982</v>
      </c>
      <c r="BH733" s="9">
        <v>62.010255594373596</v>
      </c>
      <c r="BI733" s="9">
        <v>19.80452846975847</v>
      </c>
      <c r="BJ733" s="9">
        <f ca="1"/>
        <v>63.783424296057959</v>
      </c>
      <c r="BK733" s="9">
        <f ca="1"/>
        <v>62.256080559837727</v>
      </c>
      <c r="BL733" s="9">
        <v>58.221498080621352</v>
      </c>
      <c r="BM733" s="9">
        <f ca="1"/>
        <v>62.288946458319316</v>
      </c>
      <c r="BN733" s="9">
        <v>62.805466611260016</v>
      </c>
      <c r="BP733" s="9"/>
      <c r="BQ733" s="40"/>
      <c r="BR733" s="9"/>
      <c r="BS733" s="40"/>
      <c r="BU733" s="9"/>
      <c r="BV733" s="40"/>
      <c r="BW733" s="9"/>
      <c r="BX733" s="40"/>
      <c r="BZ733" s="9">
        <v>21.907692307692304</v>
      </c>
      <c r="CA733" s="9">
        <v>27.015384615384612</v>
      </c>
      <c r="CB733" s="40">
        <v>29986.384790304248</v>
      </c>
      <c r="CC733" s="9">
        <f ca="1"/>
        <v>3.8711538461538453</v>
      </c>
      <c r="CD733" s="9">
        <f ca="1"/>
        <v>2.8496153846153849</v>
      </c>
      <c r="CE733" s="40">
        <f ca="1"/>
        <v>10796.785656797436</v>
      </c>
    </row>
    <row r="734" spans="1:83" x14ac:dyDescent="0.25">
      <c r="A734" s="6">
        <v>55</v>
      </c>
      <c r="B734" s="7" t="b">
        <v>1</v>
      </c>
      <c r="U734" s="9"/>
      <c r="V734" s="9"/>
      <c r="W734" s="10"/>
      <c r="X734" s="17"/>
      <c r="Y734" s="17"/>
      <c r="Z734" s="17"/>
      <c r="AA734" s="17"/>
      <c r="AB734" s="17"/>
      <c r="AC734" s="17"/>
      <c r="AD734" s="17"/>
      <c r="AE734" s="17"/>
      <c r="AG734" s="9"/>
      <c r="AH734" s="9"/>
      <c r="AI734" s="10"/>
      <c r="AJ734" s="17"/>
      <c r="AK734" s="17"/>
      <c r="AL734" s="17"/>
      <c r="AM734" s="17"/>
      <c r="AN734" s="17"/>
      <c r="AO734" s="17"/>
      <c r="AP734" s="17"/>
      <c r="AQ734" s="17"/>
      <c r="AS734" s="9"/>
      <c r="AT734" s="9"/>
      <c r="AU734" s="10"/>
      <c r="AV734" s="17"/>
      <c r="AW734" s="17"/>
      <c r="AX734" s="17"/>
      <c r="AY734" s="17"/>
      <c r="AZ734" s="17"/>
      <c r="BA734" s="17"/>
      <c r="BB734" s="17"/>
      <c r="BC734" s="17"/>
      <c r="BE734" s="17">
        <v>0.24914617486338797</v>
      </c>
      <c r="BF734" s="9">
        <v>63.1</v>
      </c>
      <c r="BG734" s="9">
        <v>62.775568027128529</v>
      </c>
      <c r="BH734" s="9">
        <v>62.020078727884325</v>
      </c>
      <c r="BI734" s="9">
        <v>19.836008657519706</v>
      </c>
      <c r="BJ734" s="9">
        <f ca="1"/>
        <v>63.79458390273242</v>
      </c>
      <c r="BK734" s="9">
        <f ca="1"/>
        <v>62.266052983408301</v>
      </c>
      <c r="BL734" s="9">
        <v>58.236574719157048</v>
      </c>
      <c r="BM734" s="9">
        <f ca="1"/>
        <v>62.30109507717215</v>
      </c>
      <c r="BN734" s="9">
        <v>62.81765890996148</v>
      </c>
      <c r="BP734" s="9"/>
      <c r="BQ734" s="40"/>
      <c r="BR734" s="9"/>
      <c r="BS734" s="40"/>
      <c r="BU734" s="9"/>
      <c r="BV734" s="40"/>
      <c r="BW734" s="9"/>
      <c r="BX734" s="40"/>
      <c r="BZ734" s="9">
        <v>21.907692307692304</v>
      </c>
      <c r="CA734" s="9">
        <v>28.292307692307688</v>
      </c>
      <c r="CB734" s="40">
        <v>31971.597200345972</v>
      </c>
      <c r="CC734" s="9">
        <f ca="1"/>
        <v>3.8711538461538453</v>
      </c>
      <c r="CD734" s="9">
        <f ca="1"/>
        <v>2.9134615384615383</v>
      </c>
      <c r="CE734" s="40">
        <f ca="1"/>
        <v>10827.320619221158</v>
      </c>
    </row>
    <row r="735" spans="1:83" x14ac:dyDescent="0.25">
      <c r="A735" s="6">
        <v>54.3</v>
      </c>
      <c r="B735" s="7" t="b">
        <v>1</v>
      </c>
      <c r="U735" s="9"/>
      <c r="V735" s="9"/>
      <c r="W735" s="10"/>
      <c r="X735" s="17"/>
      <c r="Y735" s="17"/>
      <c r="Z735" s="17"/>
      <c r="AA735" s="17"/>
      <c r="AB735" s="17"/>
      <c r="AC735" s="17"/>
      <c r="AD735" s="17"/>
      <c r="AE735" s="17"/>
      <c r="AG735" s="9"/>
      <c r="AH735" s="9"/>
      <c r="AI735" s="10"/>
      <c r="AJ735" s="17"/>
      <c r="AK735" s="17"/>
      <c r="AL735" s="17"/>
      <c r="AM735" s="17"/>
      <c r="AN735" s="17"/>
      <c r="AO735" s="17"/>
      <c r="AP735" s="17"/>
      <c r="AQ735" s="17"/>
      <c r="AS735" s="9"/>
      <c r="AT735" s="9"/>
      <c r="AU735" s="10"/>
      <c r="AV735" s="17"/>
      <c r="AW735" s="17"/>
      <c r="AX735" s="17"/>
      <c r="AY735" s="17"/>
      <c r="AZ735" s="17"/>
      <c r="BA735" s="17"/>
      <c r="BB735" s="17"/>
      <c r="BC735" s="17"/>
      <c r="BE735" s="17">
        <v>0.24948770491803279</v>
      </c>
      <c r="BF735" s="9">
        <v>63.1</v>
      </c>
      <c r="BG735" s="9">
        <v>62.785818680398187</v>
      </c>
      <c r="BH735" s="9">
        <v>62.029896256138812</v>
      </c>
      <c r="BI735" s="9">
        <v>19.867503167477874</v>
      </c>
      <c r="BJ735" s="9">
        <f ca="1"/>
        <v>63.805732827172704</v>
      </c>
      <c r="BK735" s="9">
        <f ca="1"/>
        <v>62.276019211730073</v>
      </c>
      <c r="BL735" s="9">
        <v>58.251641027686688</v>
      </c>
      <c r="BM735" s="9">
        <f ca="1"/>
        <v>62.313235195068259</v>
      </c>
      <c r="BN735" s="9">
        <v>62.829842529246996</v>
      </c>
      <c r="BP735" s="9"/>
      <c r="BQ735" s="40"/>
      <c r="BR735" s="9"/>
      <c r="BS735" s="40"/>
      <c r="BU735" s="9"/>
      <c r="BV735" s="40"/>
      <c r="BW735" s="9"/>
      <c r="BX735" s="40"/>
      <c r="BZ735" s="9">
        <v>21.907692307692304</v>
      </c>
      <c r="CA735" s="9">
        <v>29.569230769230764</v>
      </c>
      <c r="CB735" s="40">
        <v>34032.565177973505</v>
      </c>
      <c r="CC735" s="9">
        <f ca="1"/>
        <v>3.8711538461538453</v>
      </c>
      <c r="CD735" s="9">
        <f ca="1"/>
        <v>2.9773076923076927</v>
      </c>
      <c r="CE735" s="40">
        <f ca="1"/>
        <v>10860.839306905824</v>
      </c>
    </row>
    <row r="736" spans="1:83" x14ac:dyDescent="0.25">
      <c r="A736" s="6">
        <v>53.5</v>
      </c>
      <c r="B736" s="7" t="b">
        <v>1</v>
      </c>
      <c r="U736" s="9"/>
      <c r="V736" s="9"/>
      <c r="W736" s="10"/>
      <c r="X736" s="17"/>
      <c r="Y736" s="17"/>
      <c r="Z736" s="17"/>
      <c r="AA736" s="17"/>
      <c r="AB736" s="17"/>
      <c r="AC736" s="17"/>
      <c r="AD736" s="17"/>
      <c r="AE736" s="17"/>
      <c r="AG736" s="9"/>
      <c r="AH736" s="9"/>
      <c r="AI736" s="10"/>
      <c r="AJ736" s="17"/>
      <c r="AK736" s="17"/>
      <c r="AL736" s="17"/>
      <c r="AM736" s="17"/>
      <c r="AN736" s="17"/>
      <c r="AO736" s="17"/>
      <c r="AP736" s="17"/>
      <c r="AQ736" s="17"/>
      <c r="AS736" s="9"/>
      <c r="AT736" s="9"/>
      <c r="AU736" s="10"/>
      <c r="AV736" s="17"/>
      <c r="AW736" s="17"/>
      <c r="AX736" s="17"/>
      <c r="AY736" s="17"/>
      <c r="AZ736" s="17"/>
      <c r="BA736" s="17"/>
      <c r="BB736" s="17"/>
      <c r="BC736" s="17"/>
      <c r="BE736" s="17">
        <v>0.24982923497267759</v>
      </c>
      <c r="BF736" s="9">
        <v>63.1</v>
      </c>
      <c r="BG736" s="9">
        <v>62.796061879714486</v>
      </c>
      <c r="BH736" s="9">
        <v>62.039708197775241</v>
      </c>
      <c r="BI736" s="9">
        <v>19.899012012670926</v>
      </c>
      <c r="BJ736" s="9">
        <f ca="1"/>
        <v>63.81687109970207</v>
      </c>
      <c r="BK736" s="9">
        <f ca="1"/>
        <v>62.285979264621325</v>
      </c>
      <c r="BL736" s="9">
        <v>58.266697027414523</v>
      </c>
      <c r="BM736" s="9">
        <f ca="1"/>
        <v>62.325366834299032</v>
      </c>
      <c r="BN736" s="9">
        <v>62.842017491775749</v>
      </c>
      <c r="BP736" s="9"/>
      <c r="BQ736" s="40"/>
      <c r="BR736" s="9"/>
      <c r="BS736" s="40"/>
      <c r="BU736" s="9"/>
      <c r="BV736" s="40"/>
      <c r="BW736" s="9"/>
      <c r="BX736" s="40"/>
      <c r="BZ736" s="9">
        <v>21.907692307692304</v>
      </c>
      <c r="CA736" s="9">
        <v>30.84615384615384</v>
      </c>
      <c r="CB736" s="40">
        <v>36164.144360727732</v>
      </c>
      <c r="CC736" s="9">
        <f ca="1"/>
        <v>3.8711538461538453</v>
      </c>
      <c r="CD736" s="9">
        <f ca="1"/>
        <v>3.0411538461538461</v>
      </c>
      <c r="CE736" s="40">
        <f ca="1"/>
        <v>10897.238095456623</v>
      </c>
    </row>
    <row r="737" spans="1:83" x14ac:dyDescent="0.25">
      <c r="A737" s="6">
        <v>52.8</v>
      </c>
      <c r="B737" s="7" t="b">
        <v>1</v>
      </c>
      <c r="U737" s="9"/>
      <c r="V737" s="9"/>
      <c r="W737" s="10"/>
      <c r="X737" s="17"/>
      <c r="Y737" s="17"/>
      <c r="Z737" s="17"/>
      <c r="AA737" s="17"/>
      <c r="AB737" s="17"/>
      <c r="AC737" s="17"/>
      <c r="AD737" s="17"/>
      <c r="AE737" s="17"/>
      <c r="AG737" s="9"/>
      <c r="AH737" s="9"/>
      <c r="AI737" s="10"/>
      <c r="AJ737" s="17"/>
      <c r="AK737" s="17"/>
      <c r="AL737" s="17"/>
      <c r="AM737" s="17"/>
      <c r="AN737" s="17"/>
      <c r="AO737" s="17"/>
      <c r="AP737" s="17"/>
      <c r="AQ737" s="17"/>
      <c r="AS737" s="9"/>
      <c r="AT737" s="9"/>
      <c r="AU737" s="10"/>
      <c r="AV737" s="17"/>
      <c r="AW737" s="17"/>
      <c r="AX737" s="17"/>
      <c r="AY737" s="17"/>
      <c r="AZ737" s="17"/>
      <c r="BA737" s="17"/>
      <c r="BB737" s="17"/>
      <c r="BC737" s="17"/>
      <c r="BE737" s="17">
        <v>0.25017076502732238</v>
      </c>
      <c r="BF737" s="9">
        <v>63.1</v>
      </c>
      <c r="BG737" s="9">
        <v>62.806297647741864</v>
      </c>
      <c r="BH737" s="9">
        <v>62.049514571366409</v>
      </c>
      <c r="BI737" s="9">
        <v>19.93053520615463</v>
      </c>
      <c r="BJ737" s="9">
        <f ca="1"/>
        <v>63.827998750527016</v>
      </c>
      <c r="BK737" s="9">
        <f ca="1"/>
        <v>62.29593316182963</v>
      </c>
      <c r="BL737" s="9">
        <v>58.281742739472406</v>
      </c>
      <c r="BM737" s="9">
        <f ca="1"/>
        <v>62.337490017076377</v>
      </c>
      <c r="BN737" s="9">
        <v>62.854183820125826</v>
      </c>
      <c r="BP737" s="9"/>
      <c r="BQ737" s="40"/>
      <c r="BR737" s="9"/>
      <c r="BS737" s="40"/>
      <c r="BU737" s="9"/>
      <c r="BV737" s="40"/>
      <c r="BW737" s="9"/>
      <c r="BX737" s="40"/>
      <c r="BZ737" s="9">
        <v>21.907692307692304</v>
      </c>
      <c r="CA737" s="9">
        <v>32.123076923076923</v>
      </c>
      <c r="CB737" s="40">
        <v>38361.708622534396</v>
      </c>
      <c r="CC737" s="9">
        <f ca="1"/>
        <v>3.8711538461538453</v>
      </c>
      <c r="CD737" s="9">
        <f ca="1"/>
        <v>3.1050000000000004</v>
      </c>
      <c r="CE737" s="40">
        <f ca="1"/>
        <v>10936.418931665934</v>
      </c>
    </row>
    <row r="738" spans="1:83" x14ac:dyDescent="0.25">
      <c r="A738" s="6">
        <v>52.1</v>
      </c>
      <c r="B738" s="7" t="b">
        <v>1</v>
      </c>
      <c r="U738" s="9"/>
      <c r="V738" s="9"/>
      <c r="W738" s="10"/>
      <c r="X738" s="17"/>
      <c r="Y738" s="17"/>
      <c r="Z738" s="17"/>
      <c r="AA738" s="17"/>
      <c r="AB738" s="17"/>
      <c r="AC738" s="17"/>
      <c r="AD738" s="17"/>
      <c r="AE738" s="17"/>
      <c r="AG738" s="9"/>
      <c r="AH738" s="9"/>
      <c r="AI738" s="10"/>
      <c r="AJ738" s="17"/>
      <c r="AK738" s="17"/>
      <c r="AL738" s="17"/>
      <c r="AM738" s="17"/>
      <c r="AN738" s="17"/>
      <c r="AO738" s="17"/>
      <c r="AP738" s="17"/>
      <c r="AQ738" s="17"/>
      <c r="AS738" s="9"/>
      <c r="AT738" s="9"/>
      <c r="AU738" s="10"/>
      <c r="AV738" s="17"/>
      <c r="AW738" s="17"/>
      <c r="AX738" s="17"/>
      <c r="AY738" s="17"/>
      <c r="AZ738" s="17"/>
      <c r="BA738" s="17"/>
      <c r="BB738" s="17"/>
      <c r="BC738" s="17"/>
      <c r="BE738" s="17">
        <v>0.25051229508196721</v>
      </c>
      <c r="BF738" s="9">
        <v>63.1</v>
      </c>
      <c r="BG738" s="9">
        <v>62.816526007061171</v>
      </c>
      <c r="BH738" s="9">
        <v>62.059315395420107</v>
      </c>
      <c r="BI738" s="9">
        <v>19.962072761002606</v>
      </c>
      <c r="BJ738" s="9">
        <f ca="1"/>
        <v>63.839115809737891</v>
      </c>
      <c r="BK738" s="9">
        <f ca="1"/>
        <v>62.305880923032191</v>
      </c>
      <c r="BL738" s="9">
        <v>58.296778184920029</v>
      </c>
      <c r="BM738" s="9">
        <f ca="1"/>
        <v>62.349604765533002</v>
      </c>
      <c r="BN738" s="9">
        <v>62.8663415367946</v>
      </c>
      <c r="BP738" s="9"/>
      <c r="BQ738" s="40"/>
      <c r="BR738" s="9"/>
      <c r="BS738" s="40"/>
      <c r="BU738" s="9"/>
      <c r="BV738" s="40"/>
      <c r="BW738" s="9"/>
      <c r="BX738" s="40"/>
      <c r="BZ738" s="9">
        <v>21.907692307692304</v>
      </c>
      <c r="CA738" s="9">
        <v>33.4</v>
      </c>
      <c r="CB738" s="40">
        <v>40621.081402896147</v>
      </c>
      <c r="CC738" s="9">
        <f ca="1"/>
        <v>3.8711538461538453</v>
      </c>
      <c r="CD738" s="9">
        <f ca="1"/>
        <v>3.1688461538461539</v>
      </c>
      <c r="CE738" s="40">
        <f ca="1"/>
        <v>10978.28892611548</v>
      </c>
    </row>
    <row r="739" spans="1:83" x14ac:dyDescent="0.25">
      <c r="A739" s="6">
        <v>51.8</v>
      </c>
      <c r="B739" s="7" t="b">
        <v>1</v>
      </c>
      <c r="U739" s="9"/>
      <c r="V739" s="9"/>
      <c r="W739" s="10"/>
      <c r="X739" s="17"/>
      <c r="Y739" s="17"/>
      <c r="Z739" s="17"/>
      <c r="AA739" s="17"/>
      <c r="AB739" s="17"/>
      <c r="AC739" s="17"/>
      <c r="AD739" s="17"/>
      <c r="AE739" s="17"/>
      <c r="AG739" s="9"/>
      <c r="AH739" s="9"/>
      <c r="AI739" s="10"/>
      <c r="AJ739" s="17"/>
      <c r="AK739" s="17"/>
      <c r="AL739" s="17"/>
      <c r="AM739" s="17"/>
      <c r="AN739" s="17"/>
      <c r="AO739" s="17"/>
      <c r="AP739" s="17"/>
      <c r="AQ739" s="17"/>
      <c r="AS739" s="9"/>
      <c r="AT739" s="9"/>
      <c r="AU739" s="10"/>
      <c r="AV739" s="17"/>
      <c r="AW739" s="17"/>
      <c r="AX739" s="17"/>
      <c r="AY739" s="17"/>
      <c r="AZ739" s="17"/>
      <c r="BA739" s="17"/>
      <c r="BB739" s="17"/>
      <c r="BC739" s="17"/>
      <c r="BE739" s="17">
        <v>0.25085382513661203</v>
      </c>
      <c r="BF739" s="9">
        <v>63.2</v>
      </c>
      <c r="BG739" s="9">
        <v>62.826746980170078</v>
      </c>
      <c r="BH739" s="9">
        <v>62.069110688379673</v>
      </c>
      <c r="BI739" s="9">
        <v>19.993624690306351</v>
      </c>
      <c r="BJ739" s="9">
        <f ca="1"/>
        <v>63.850222307309565</v>
      </c>
      <c r="BK739" s="9">
        <f ca="1"/>
        <v>62.315822567836229</v>
      </c>
      <c r="BL739" s="9">
        <v>58.311803384745389</v>
      </c>
      <c r="BM739" s="9">
        <f ca="1"/>
        <v>62.361711101722932</v>
      </c>
      <c r="BN739" s="9">
        <v>62.878490664199198</v>
      </c>
      <c r="BP739" s="9"/>
      <c r="BQ739" s="40"/>
      <c r="BR739" s="9"/>
      <c r="BS739" s="40"/>
      <c r="BU739" s="9"/>
      <c r="BV739" s="40"/>
      <c r="BW739" s="9"/>
      <c r="BX739" s="40"/>
      <c r="BZ739" s="9">
        <v>21.907692307692304</v>
      </c>
      <c r="CA739" s="9">
        <v>34.676923076923075</v>
      </c>
      <c r="CB739" s="40">
        <v>42938.478230863897</v>
      </c>
      <c r="CC739" s="9">
        <f ca="1"/>
        <v>3.8711538461538453</v>
      </c>
      <c r="CD739" s="9">
        <f ca="1"/>
        <v>3.2326923076923082</v>
      </c>
      <c r="CE739" s="40">
        <f ca="1"/>
        <v>11022.759983383103</v>
      </c>
    </row>
    <row r="740" spans="1:83" x14ac:dyDescent="0.25">
      <c r="A740" s="6">
        <v>51.3</v>
      </c>
      <c r="B740" s="7" t="b">
        <v>1</v>
      </c>
      <c r="U740" s="9"/>
      <c r="V740" s="9"/>
      <c r="W740" s="10"/>
      <c r="X740" s="17"/>
      <c r="Y740" s="17"/>
      <c r="Z740" s="17"/>
      <c r="AA740" s="17"/>
      <c r="AB740" s="17"/>
      <c r="AC740" s="17"/>
      <c r="AD740" s="17"/>
      <c r="AE740" s="17"/>
      <c r="AG740" s="9"/>
      <c r="AH740" s="9"/>
      <c r="AI740" s="10"/>
      <c r="AJ740" s="17"/>
      <c r="AK740" s="17"/>
      <c r="AL740" s="17"/>
      <c r="AM740" s="17"/>
      <c r="AN740" s="17"/>
      <c r="AO740" s="17"/>
      <c r="AP740" s="17"/>
      <c r="AQ740" s="17"/>
      <c r="AS740" s="9"/>
      <c r="AT740" s="9"/>
      <c r="AU740" s="10"/>
      <c r="AV740" s="17"/>
      <c r="AW740" s="17"/>
      <c r="AX740" s="17"/>
      <c r="AY740" s="17"/>
      <c r="AZ740" s="17"/>
      <c r="BA740" s="17"/>
      <c r="BB740" s="17"/>
      <c r="BC740" s="17"/>
      <c r="BE740" s="17">
        <v>0.25119535519125685</v>
      </c>
      <c r="BF740" s="9">
        <v>63.2</v>
      </c>
      <c r="BG740" s="9">
        <v>62.836960589483532</v>
      </c>
      <c r="BH740" s="9">
        <v>62.078900468623999</v>
      </c>
      <c r="BI740" s="9">
        <v>20.025191007175259</v>
      </c>
      <c r="BJ740" s="9">
        <f ca="1"/>
        <v>63.861318273101993</v>
      </c>
      <c r="BK740" s="9">
        <f ca="1"/>
        <v>62.325758115779379</v>
      </c>
      <c r="BL740" s="9">
        <v>58.32681835986503</v>
      </c>
      <c r="BM740" s="9">
        <f ca="1"/>
        <v>62.373809047621847</v>
      </c>
      <c r="BN740" s="9">
        <v>62.890631224676852</v>
      </c>
      <c r="BP740" s="9"/>
      <c r="BQ740" s="40"/>
      <c r="BR740" s="9"/>
      <c r="BS740" s="40"/>
      <c r="BU740" s="9"/>
      <c r="BV740" s="40"/>
      <c r="BW740" s="9"/>
      <c r="BX740" s="40"/>
      <c r="BZ740" s="9">
        <v>21.907692307692304</v>
      </c>
      <c r="CA740" s="9">
        <v>35.95384615384615</v>
      </c>
      <c r="CB740" s="40">
        <v>45310.458292820942</v>
      </c>
      <c r="CC740" s="9">
        <f ca="1"/>
        <v>3.8711538461538453</v>
      </c>
      <c r="CD740" s="9">
        <f ca="1"/>
        <v>3.2965384615384616</v>
      </c>
      <c r="CE740" s="40">
        <f ca="1"/>
        <v>11069.74846568131</v>
      </c>
    </row>
    <row r="741" spans="1:83" x14ac:dyDescent="0.25">
      <c r="A741" s="6">
        <v>86</v>
      </c>
      <c r="B741" s="7" t="b">
        <v>1</v>
      </c>
      <c r="U741" s="9"/>
      <c r="V741" s="9"/>
      <c r="W741" s="10"/>
      <c r="X741" s="17"/>
      <c r="Y741" s="17"/>
      <c r="Z741" s="17"/>
      <c r="AA741" s="17"/>
      <c r="AB741" s="17"/>
      <c r="AC741" s="17"/>
      <c r="AD741" s="17"/>
      <c r="AE741" s="17"/>
      <c r="AG741" s="9"/>
      <c r="AH741" s="9"/>
      <c r="AI741" s="10"/>
      <c r="AJ741" s="17"/>
      <c r="AK741" s="17"/>
      <c r="AL741" s="17"/>
      <c r="AM741" s="17"/>
      <c r="AN741" s="17"/>
      <c r="AO741" s="17"/>
      <c r="AP741" s="17"/>
      <c r="AQ741" s="17"/>
      <c r="AS741" s="9"/>
      <c r="AT741" s="9"/>
      <c r="AU741" s="10"/>
      <c r="AV741" s="17"/>
      <c r="AW741" s="17"/>
      <c r="AX741" s="17"/>
      <c r="AY741" s="17"/>
      <c r="AZ741" s="17"/>
      <c r="BA741" s="17"/>
      <c r="BB741" s="17"/>
      <c r="BC741" s="17"/>
      <c r="BE741" s="17">
        <v>0.25153688524590162</v>
      </c>
      <c r="BF741" s="9">
        <v>63.2</v>
      </c>
      <c r="BG741" s="9">
        <v>62.847166857334209</v>
      </c>
      <c r="BH741" s="9">
        <v>62.088684754468126</v>
      </c>
      <c r="BI741" s="9">
        <v>20.056771724736656</v>
      </c>
      <c r="BJ741" s="9">
        <f ca="1"/>
        <v>63.872403736860846</v>
      </c>
      <c r="BK741" s="9">
        <f ca="1"/>
        <v>62.335687586330039</v>
      </c>
      <c r="BL741" s="9">
        <v>58.341823131124443</v>
      </c>
      <c r="BM741" s="9">
        <f ca="1"/>
        <v>62.385898625127496</v>
      </c>
      <c r="BN741" s="9">
        <v>62.902763240485356</v>
      </c>
      <c r="BP741" s="9"/>
      <c r="BQ741" s="40"/>
      <c r="BR741" s="9"/>
      <c r="BS741" s="40"/>
      <c r="BU741" s="9"/>
      <c r="BV741" s="40"/>
      <c r="BW741" s="9"/>
      <c r="BX741" s="40"/>
      <c r="BZ741" s="9">
        <v>21.907692307692304</v>
      </c>
      <c r="CA741" s="9">
        <v>37.230769230769226</v>
      </c>
      <c r="CB741" s="40">
        <v>47733.883365889851</v>
      </c>
      <c r="CC741" s="9">
        <f ca="1"/>
        <v>3.8711538461538453</v>
      </c>
      <c r="CD741" s="9">
        <f ca="1"/>
        <v>3.360384615384616</v>
      </c>
      <c r="CE741" s="40">
        <f ca="1"/>
        <v>11119.174886292722</v>
      </c>
    </row>
    <row r="742" spans="1:83" x14ac:dyDescent="0.25">
      <c r="A742" s="6">
        <v>84</v>
      </c>
      <c r="B742" s="7" t="b">
        <v>1</v>
      </c>
      <c r="U742" s="9"/>
      <c r="V742" s="9"/>
      <c r="W742" s="10"/>
      <c r="X742" s="17"/>
      <c r="Y742" s="17"/>
      <c r="Z742" s="17"/>
      <c r="AA742" s="17"/>
      <c r="AB742" s="17"/>
      <c r="AC742" s="17"/>
      <c r="AD742" s="17"/>
      <c r="AE742" s="17"/>
      <c r="AG742" s="9"/>
      <c r="AH742" s="9"/>
      <c r="AI742" s="10"/>
      <c r="AJ742" s="17"/>
      <c r="AK742" s="17"/>
      <c r="AL742" s="17"/>
      <c r="AM742" s="17"/>
      <c r="AN742" s="17"/>
      <c r="AO742" s="17"/>
      <c r="AP742" s="17"/>
      <c r="AQ742" s="17"/>
      <c r="AS742" s="9"/>
      <c r="AT742" s="9"/>
      <c r="AU742" s="10"/>
      <c r="AV742" s="17"/>
      <c r="AW742" s="17"/>
      <c r="AX742" s="17"/>
      <c r="AY742" s="17"/>
      <c r="AZ742" s="17"/>
      <c r="BA742" s="17"/>
      <c r="BB742" s="17"/>
      <c r="BC742" s="17"/>
      <c r="BE742" s="17">
        <v>0.25187841530054644</v>
      </c>
      <c r="BF742" s="9">
        <v>63.2</v>
      </c>
      <c r="BG742" s="9">
        <v>62.85736580597294</v>
      </c>
      <c r="BH742" s="9">
        <v>62.098463564163502</v>
      </c>
      <c r="BI742" s="9">
        <v>20.088366856135874</v>
      </c>
      <c r="BJ742" s="9">
        <f ca="1"/>
        <v>63.88347872821813</v>
      </c>
      <c r="BK742" s="9">
        <f ca="1"/>
        <v>62.345610998887771</v>
      </c>
      <c r="BL742" s="9">
        <v>58.356817719298384</v>
      </c>
      <c r="BM742" s="9">
        <f ca="1"/>
        <v>62.39797985606009</v>
      </c>
      <c r="BN742" s="9">
        <v>62.914886733803442</v>
      </c>
      <c r="BP742" s="9"/>
      <c r="BQ742" s="40"/>
      <c r="BR742" s="9"/>
      <c r="BS742" s="40"/>
      <c r="BU742" s="9"/>
      <c r="BV742" s="40"/>
      <c r="BW742" s="9"/>
      <c r="BX742" s="40"/>
      <c r="BZ742" s="9">
        <v>21.907692307692304</v>
      </c>
      <c r="CA742" s="9">
        <v>38.507692307692309</v>
      </c>
      <c r="CB742" s="40">
        <v>50205.882795245052</v>
      </c>
      <c r="CC742" s="9">
        <f ca="1"/>
        <v>3.8711538461538453</v>
      </c>
      <c r="CD742" s="9">
        <f ca="1"/>
        <v>3.4242307692307694</v>
      </c>
      <c r="CE742" s="40">
        <f ca="1"/>
        <v>11170.963629627026</v>
      </c>
    </row>
    <row r="743" spans="1:83" x14ac:dyDescent="0.25">
      <c r="A743" s="6">
        <v>81</v>
      </c>
      <c r="B743" s="7" t="b">
        <v>1</v>
      </c>
      <c r="U743" s="9"/>
      <c r="V743" s="9"/>
      <c r="W743" s="10"/>
      <c r="X743" s="17"/>
      <c r="Y743" s="17"/>
      <c r="Z743" s="17"/>
      <c r="AA743" s="17"/>
      <c r="AB743" s="17"/>
      <c r="AC743" s="17"/>
      <c r="AD743" s="17"/>
      <c r="AE743" s="17"/>
      <c r="AG743" s="9"/>
      <c r="AH743" s="9"/>
      <c r="AI743" s="10"/>
      <c r="AJ743" s="17"/>
      <c r="AK743" s="17"/>
      <c r="AL743" s="17"/>
      <c r="AM743" s="17"/>
      <c r="AN743" s="17"/>
      <c r="AO743" s="17"/>
      <c r="AP743" s="17"/>
      <c r="AQ743" s="17"/>
      <c r="AS743" s="9"/>
      <c r="AT743" s="9"/>
      <c r="AU743" s="10"/>
      <c r="AV743" s="17"/>
      <c r="AW743" s="17"/>
      <c r="AX743" s="17"/>
      <c r="AY743" s="17"/>
      <c r="AZ743" s="17"/>
      <c r="BA743" s="17"/>
      <c r="BB743" s="17"/>
      <c r="BC743" s="17"/>
      <c r="BE743" s="17">
        <v>0.25221994535519127</v>
      </c>
      <c r="BF743" s="9">
        <v>63.2</v>
      </c>
      <c r="BG743" s="9">
        <v>62.86755745756917</v>
      </c>
      <c r="BH743" s="9">
        <v>62.108236915898274</v>
      </c>
      <c r="BI743" s="9">
        <v>20.119976414536232</v>
      </c>
      <c r="BJ743" s="9">
        <f ca="1"/>
        <v>63.894543276692801</v>
      </c>
      <c r="BK743" s="9">
        <f ca="1"/>
        <v>62.355528372783589</v>
      </c>
      <c r="BL743" s="9">
        <v>58.371802145091209</v>
      </c>
      <c r="BM743" s="9">
        <f ca="1"/>
        <v>62.410052762162721</v>
      </c>
      <c r="BN743" s="9">
        <v>62.92700172673117</v>
      </c>
      <c r="BP743" s="9"/>
      <c r="BQ743" s="40"/>
      <c r="BR743" s="9"/>
      <c r="BS743" s="40"/>
      <c r="BU743" s="9"/>
      <c r="BV743" s="40"/>
      <c r="BW743" s="9"/>
      <c r="BX743" s="40"/>
      <c r="BZ743" s="9">
        <v>21.907692307692304</v>
      </c>
      <c r="CA743" s="9">
        <v>39.784615384615385</v>
      </c>
      <c r="CB743" s="40">
        <v>52723.82346529761</v>
      </c>
      <c r="CC743" s="9">
        <f ca="1"/>
        <v>3.8711538461538453</v>
      </c>
      <c r="CD743" s="9">
        <f ca="1"/>
        <v>3.4880769230769237</v>
      </c>
      <c r="CE743" s="40">
        <f ca="1"/>
        <v>11225.042695117629</v>
      </c>
    </row>
    <row r="744" spans="1:83" x14ac:dyDescent="0.25">
      <c r="A744" s="6">
        <v>80</v>
      </c>
      <c r="B744" s="7" t="b">
        <v>1</v>
      </c>
      <c r="U744" s="9"/>
      <c r="V744" s="9"/>
      <c r="W744" s="10"/>
      <c r="X744" s="17"/>
      <c r="Y744" s="17"/>
      <c r="Z744" s="17"/>
      <c r="AA744" s="17"/>
      <c r="AB744" s="17"/>
      <c r="AC744" s="17"/>
      <c r="AD744" s="17"/>
      <c r="AE744" s="17"/>
      <c r="AG744" s="9"/>
      <c r="AH744" s="9"/>
      <c r="AI744" s="10"/>
      <c r="AJ744" s="17"/>
      <c r="AK744" s="17"/>
      <c r="AL744" s="17"/>
      <c r="AM744" s="17"/>
      <c r="AN744" s="17"/>
      <c r="AO744" s="17"/>
      <c r="AP744" s="17"/>
      <c r="AQ744" s="17"/>
      <c r="AS744" s="9"/>
      <c r="AT744" s="9"/>
      <c r="AU744" s="10"/>
      <c r="AV744" s="17"/>
      <c r="AW744" s="17"/>
      <c r="AX744" s="17"/>
      <c r="AY744" s="17"/>
      <c r="AZ744" s="17"/>
      <c r="BA744" s="17"/>
      <c r="BB744" s="17"/>
      <c r="BC744" s="17"/>
      <c r="BE744" s="17">
        <v>0.25256147540983609</v>
      </c>
      <c r="BF744" s="9">
        <v>63.2</v>
      </c>
      <c r="BG744" s="9">
        <v>62.877741834211378</v>
      </c>
      <c r="BH744" s="9">
        <v>62.118004827797698</v>
      </c>
      <c r="BI744" s="9">
        <v>20.151600413119098</v>
      </c>
      <c r="BJ744" s="9">
        <f ca="1"/>
        <v>63.905597411691332</v>
      </c>
      <c r="BK744" s="9">
        <f ca="1"/>
        <v>62.365439727280446</v>
      </c>
      <c r="BL744" s="9">
        <v>58.3867764291372</v>
      </c>
      <c r="BM744" s="9">
        <f ca="1"/>
        <v>62.422117365101712</v>
      </c>
      <c r="BN744" s="9">
        <v>62.93910824129037</v>
      </c>
      <c r="BP744" s="9"/>
      <c r="BQ744" s="40"/>
      <c r="BR744" s="9"/>
      <c r="BS744" s="40"/>
      <c r="BU744" s="9"/>
      <c r="BV744" s="40"/>
      <c r="BW744" s="9"/>
      <c r="BX744" s="40"/>
      <c r="BZ744" s="9">
        <v>21.907692307692304</v>
      </c>
      <c r="CA744" s="9">
        <v>41.061538461538461</v>
      </c>
      <c r="CB744" s="40">
        <v>55285.283923802446</v>
      </c>
      <c r="CC744" s="9">
        <f ca="1"/>
        <v>3.8711538461538453</v>
      </c>
      <c r="CD744" s="9">
        <f ca="1"/>
        <v>3.5519230769230772</v>
      </c>
      <c r="CE744" s="40">
        <f ca="1"/>
        <v>11281.343462514351</v>
      </c>
    </row>
    <row r="745" spans="1:83" x14ac:dyDescent="0.25">
      <c r="A745" s="6">
        <v>79.7</v>
      </c>
      <c r="B745" s="7" t="b">
        <v>1</v>
      </c>
      <c r="U745" s="9"/>
      <c r="V745" s="9"/>
      <c r="W745" s="10"/>
      <c r="X745" s="17"/>
      <c r="Y745" s="17"/>
      <c r="Z745" s="17"/>
      <c r="AA745" s="17"/>
      <c r="AB745" s="17"/>
      <c r="AC745" s="17"/>
      <c r="AD745" s="17"/>
      <c r="AE745" s="17"/>
      <c r="AG745" s="9"/>
      <c r="AH745" s="9"/>
      <c r="AI745" s="10"/>
      <c r="AJ745" s="17"/>
      <c r="AK745" s="17"/>
      <c r="AL745" s="17"/>
      <c r="AM745" s="17"/>
      <c r="AN745" s="17"/>
      <c r="AO745" s="17"/>
      <c r="AP745" s="17"/>
      <c r="AQ745" s="17"/>
      <c r="AS745" s="9"/>
      <c r="AT745" s="9"/>
      <c r="AU745" s="10"/>
      <c r="AV745" s="17"/>
      <c r="AW745" s="17"/>
      <c r="AX745" s="17"/>
      <c r="AY745" s="17"/>
      <c r="AZ745" s="17"/>
      <c r="BA745" s="17"/>
      <c r="BB745" s="17"/>
      <c r="BC745" s="17"/>
      <c r="BE745" s="17">
        <v>0.25290300546448086</v>
      </c>
      <c r="BF745" s="9">
        <v>63.3</v>
      </c>
      <c r="BG745" s="9">
        <v>62.887918957907516</v>
      </c>
      <c r="BH745" s="9">
        <v>62.12776731792453</v>
      </c>
      <c r="BI745" s="9">
        <v>20.183238865083897</v>
      </c>
      <c r="BJ745" s="9">
        <f ca="1"/>
        <v>63.916641162508327</v>
      </c>
      <c r="BK745" s="9">
        <f ca="1"/>
        <v>62.375345081573485</v>
      </c>
      <c r="BL745" s="9">
        <v>58.40174059200092</v>
      </c>
      <c r="BM745" s="9">
        <f ca="1"/>
        <v>62.434173686467034</v>
      </c>
      <c r="BN745" s="9">
        <v>62.951206299424982</v>
      </c>
      <c r="BP745" s="9"/>
      <c r="BQ745" s="40"/>
      <c r="BR745" s="9"/>
      <c r="BS745" s="40"/>
      <c r="BU745" s="9"/>
      <c r="BV745" s="40"/>
      <c r="BW745" s="9"/>
      <c r="BX745" s="40"/>
      <c r="BZ745" s="9">
        <v>21.907692307692304</v>
      </c>
      <c r="CA745" s="9">
        <v>42.338461538461537</v>
      </c>
      <c r="CB745" s="40">
        <v>57888.031980335174</v>
      </c>
      <c r="CC745" s="9">
        <f ca="1"/>
        <v>3.8711538461538453</v>
      </c>
      <c r="CD745" s="9">
        <f ca="1"/>
        <v>3.6157692307692306</v>
      </c>
      <c r="CE745" s="40">
        <f ca="1"/>
        <v>11339.800476420149</v>
      </c>
    </row>
    <row r="746" spans="1:83" x14ac:dyDescent="0.25">
      <c r="A746" s="6">
        <v>79.2</v>
      </c>
      <c r="B746" s="7" t="b">
        <v>1</v>
      </c>
      <c r="U746" s="9"/>
      <c r="V746" s="9"/>
      <c r="W746" s="10"/>
      <c r="X746" s="17"/>
      <c r="Y746" s="17"/>
      <c r="Z746" s="17"/>
      <c r="AA746" s="17"/>
      <c r="AB746" s="17"/>
      <c r="AC746" s="17"/>
      <c r="AD746" s="17"/>
      <c r="AE746" s="17"/>
      <c r="AG746" s="9"/>
      <c r="AH746" s="9"/>
      <c r="AI746" s="10"/>
      <c r="AJ746" s="17"/>
      <c r="AK746" s="17"/>
      <c r="AL746" s="17"/>
      <c r="AM746" s="17"/>
      <c r="AN746" s="17"/>
      <c r="AO746" s="17"/>
      <c r="AP746" s="17"/>
      <c r="AQ746" s="17"/>
      <c r="AS746" s="9"/>
      <c r="AT746" s="9"/>
      <c r="AU746" s="10"/>
      <c r="AV746" s="17"/>
      <c r="AW746" s="17"/>
      <c r="AX746" s="17"/>
      <c r="AY746" s="17"/>
      <c r="AZ746" s="17"/>
      <c r="BA746" s="17"/>
      <c r="BB746" s="17"/>
      <c r="BC746" s="17"/>
      <c r="BE746" s="17">
        <v>0.25324453551912568</v>
      </c>
      <c r="BF746" s="9">
        <v>63.3</v>
      </c>
      <c r="BG746" s="9">
        <v>62.89808885058541</v>
      </c>
      <c r="BH746" s="9">
        <v>62.137524404279212</v>
      </c>
      <c r="BI746" s="9">
        <v>20.214891783648191</v>
      </c>
      <c r="BJ746" s="9">
        <f ca="1"/>
        <v>63.927674558327148</v>
      </c>
      <c r="BK746" s="9">
        <f ca="1"/>
        <v>62.385244454790474</v>
      </c>
      <c r="BL746" s="9">
        <v>58.416694654177505</v>
      </c>
      <c r="BM746" s="9">
        <f ca="1"/>
        <v>62.446221747772697</v>
      </c>
      <c r="BN746" s="9">
        <v>62.963295923001517</v>
      </c>
      <c r="BP746" s="9"/>
      <c r="BQ746" s="40"/>
      <c r="BR746" s="9"/>
      <c r="BS746" s="40"/>
      <c r="BU746" s="9"/>
      <c r="BV746" s="40"/>
      <c r="BW746" s="9"/>
      <c r="BX746" s="40"/>
      <c r="BZ746" s="9">
        <v>21.907692307692304</v>
      </c>
      <c r="CA746" s="9">
        <v>43.615384615384613</v>
      </c>
      <c r="CB746" s="40">
        <v>60530.005227783913</v>
      </c>
      <c r="CC746" s="9">
        <f ca="1"/>
        <v>3.8711538461538453</v>
      </c>
      <c r="CD746" s="9">
        <f ca="1"/>
        <v>3.679615384615385</v>
      </c>
      <c r="CE746" s="40">
        <f ca="1"/>
        <v>11400.351248171719</v>
      </c>
    </row>
    <row r="747" spans="1:83" x14ac:dyDescent="0.25">
      <c r="A747" s="6">
        <v>78.900000000000006</v>
      </c>
      <c r="B747" s="7" t="b">
        <v>1</v>
      </c>
      <c r="U747" s="9"/>
      <c r="V747" s="9"/>
      <c r="W747" s="10"/>
      <c r="X747" s="17"/>
      <c r="Y747" s="17"/>
      <c r="Z747" s="17"/>
      <c r="AA747" s="17"/>
      <c r="AB747" s="17"/>
      <c r="AC747" s="17"/>
      <c r="AD747" s="17"/>
      <c r="AE747" s="17"/>
      <c r="AG747" s="9"/>
      <c r="AH747" s="9"/>
      <c r="AI747" s="10"/>
      <c r="AJ747" s="17"/>
      <c r="AK747" s="17"/>
      <c r="AL747" s="17"/>
      <c r="AM747" s="17"/>
      <c r="AN747" s="17"/>
      <c r="AO747" s="17"/>
      <c r="AP747" s="17"/>
      <c r="AQ747" s="17"/>
      <c r="AS747" s="9"/>
      <c r="AT747" s="9"/>
      <c r="AU747" s="10"/>
      <c r="AV747" s="17"/>
      <c r="AW747" s="17"/>
      <c r="AX747" s="17"/>
      <c r="AY747" s="17"/>
      <c r="AZ747" s="17"/>
      <c r="BA747" s="17"/>
      <c r="BB747" s="17"/>
      <c r="BC747" s="17"/>
      <c r="BE747" s="17">
        <v>0.2535860655737705</v>
      </c>
      <c r="BF747" s="9">
        <v>63.3</v>
      </c>
      <c r="BG747" s="9">
        <v>62.908251534093232</v>
      </c>
      <c r="BH747" s="9">
        <v>62.147276104800284</v>
      </c>
      <c r="BI747" s="9">
        <v>20.246559182047633</v>
      </c>
      <c r="BJ747" s="9">
        <f ca="1"/>
        <v>63.938697628220432</v>
      </c>
      <c r="BK747" s="9">
        <f ca="1"/>
        <v>62.39513786599214</v>
      </c>
      <c r="BL747" s="9">
        <v>58.431638636093041</v>
      </c>
      <c r="BM747" s="9">
        <f ca="1"/>
        <v>62.458261570457125</v>
      </c>
      <c r="BN747" s="9">
        <v>62.975377133809396</v>
      </c>
      <c r="BP747" s="9"/>
      <c r="BQ747" s="40"/>
      <c r="BR747" s="9"/>
      <c r="BS747" s="40"/>
      <c r="BU747" s="9"/>
      <c r="BV747" s="40"/>
      <c r="BW747" s="9"/>
      <c r="BX747" s="40"/>
      <c r="BZ747" s="9">
        <v>21.907692307692304</v>
      </c>
      <c r="CA747" s="9">
        <v>44.892307692307696</v>
      </c>
      <c r="CB747" s="40">
        <v>63209.294035936284</v>
      </c>
      <c r="CC747" s="9">
        <f ca="1"/>
        <v>3.8711538461538453</v>
      </c>
      <c r="CD747" s="9">
        <f ca="1"/>
        <v>3.7434615384615384</v>
      </c>
      <c r="CE747" s="40">
        <f ca="1"/>
        <v>11462.936073382552</v>
      </c>
    </row>
    <row r="748" spans="1:83" x14ac:dyDescent="0.25">
      <c r="A748" s="6">
        <v>78.8</v>
      </c>
      <c r="B748" s="7" t="b">
        <v>1</v>
      </c>
      <c r="U748" s="9"/>
      <c r="V748" s="9"/>
      <c r="W748" s="10"/>
      <c r="X748" s="17"/>
      <c r="Y748" s="17"/>
      <c r="Z748" s="17"/>
      <c r="AA748" s="17"/>
      <c r="AB748" s="17"/>
      <c r="AC748" s="17"/>
      <c r="AD748" s="17"/>
      <c r="AE748" s="17"/>
      <c r="AG748" s="9"/>
      <c r="AH748" s="9"/>
      <c r="AI748" s="10"/>
      <c r="AJ748" s="17"/>
      <c r="AK748" s="17"/>
      <c r="AL748" s="17"/>
      <c r="AM748" s="17"/>
      <c r="AN748" s="17"/>
      <c r="AO748" s="17"/>
      <c r="AP748" s="17"/>
      <c r="AQ748" s="17"/>
      <c r="AS748" s="9"/>
      <c r="AT748" s="9"/>
      <c r="AU748" s="10"/>
      <c r="AV748" s="17"/>
      <c r="AW748" s="17"/>
      <c r="AX748" s="17"/>
      <c r="AY748" s="17"/>
      <c r="AZ748" s="17"/>
      <c r="BA748" s="17"/>
      <c r="BB748" s="17"/>
      <c r="BC748" s="17"/>
      <c r="BE748" s="17">
        <v>0.25392759562841533</v>
      </c>
      <c r="BF748" s="9">
        <v>63.3</v>
      </c>
      <c r="BG748" s="9">
        <v>62.918407030199894</v>
      </c>
      <c r="BH748" s="9">
        <v>62.157022437364752</v>
      </c>
      <c r="BI748" s="9">
        <v>20.278241073536098</v>
      </c>
      <c r="BJ748" s="9">
        <f ca="1"/>
        <v>63.949710401150753</v>
      </c>
      <c r="BK748" s="9">
        <f ca="1"/>
        <v>62.405025334172507</v>
      </c>
      <c r="BL748" s="9">
        <v>58.44657255810484</v>
      </c>
      <c r="BM748" s="9">
        <f ca="1"/>
        <v>62.470293175883512</v>
      </c>
      <c r="BN748" s="9">
        <v>62.987449953561367</v>
      </c>
      <c r="BP748" s="9"/>
      <c r="BQ748" s="40"/>
      <c r="BR748" s="9"/>
      <c r="BS748" s="40"/>
      <c r="BU748" s="9"/>
      <c r="BV748" s="40"/>
      <c r="BW748" s="9"/>
      <c r="BX748" s="40"/>
      <c r="BZ748" s="9">
        <v>21.907692307692304</v>
      </c>
      <c r="CA748" s="9">
        <v>46.169230769230772</v>
      </c>
      <c r="CB748" s="40">
        <v>65924.12664611869</v>
      </c>
      <c r="CC748" s="9">
        <f ca="1"/>
        <v>3.8711538461538453</v>
      </c>
      <c r="CD748" s="9">
        <f ca="1"/>
        <v>3.8073076923076927</v>
      </c>
      <c r="CE748" s="40">
        <f ca="1"/>
        <v>11527.497863656688</v>
      </c>
    </row>
    <row r="749" spans="1:83" x14ac:dyDescent="0.25">
      <c r="A749" s="6">
        <v>78.400000000000006</v>
      </c>
      <c r="B749" s="7" t="b">
        <v>1</v>
      </c>
      <c r="U749" s="9"/>
      <c r="V749" s="9"/>
      <c r="W749" s="10"/>
      <c r="X749" s="17"/>
      <c r="Y749" s="17"/>
      <c r="Z749" s="17"/>
      <c r="AA749" s="17"/>
      <c r="AB749" s="17"/>
      <c r="AC749" s="17"/>
      <c r="AD749" s="17"/>
      <c r="AE749" s="17"/>
      <c r="AG749" s="9"/>
      <c r="AH749" s="9"/>
      <c r="AI749" s="10"/>
      <c r="AJ749" s="17"/>
      <c r="AK749" s="17"/>
      <c r="AL749" s="17"/>
      <c r="AM749" s="17"/>
      <c r="AN749" s="17"/>
      <c r="AO749" s="17"/>
      <c r="AP749" s="17"/>
      <c r="AQ749" s="17"/>
      <c r="AS749" s="9"/>
      <c r="AT749" s="9"/>
      <c r="AU749" s="10"/>
      <c r="AV749" s="17"/>
      <c r="AW749" s="17"/>
      <c r="AX749" s="17"/>
      <c r="AY749" s="17"/>
      <c r="AZ749" s="17"/>
      <c r="BA749" s="17"/>
      <c r="BB749" s="17"/>
      <c r="BC749" s="17"/>
      <c r="BE749" s="17">
        <v>0.25426912568306009</v>
      </c>
      <c r="BF749" s="9">
        <v>63.3</v>
      </c>
      <c r="BG749" s="9">
        <v>62.928555360595475</v>
      </c>
      <c r="BH749" s="9">
        <v>62.166763419788289</v>
      </c>
      <c r="BI749" s="9">
        <v>20.309937471385638</v>
      </c>
      <c r="BJ749" s="9">
        <f ca="1"/>
        <v>63.96071290597115</v>
      </c>
      <c r="BK749" s="9">
        <f ca="1"/>
        <v>62.414906878259259</v>
      </c>
      <c r="BL749" s="9">
        <v>58.461496440501797</v>
      </c>
      <c r="BM749" s="9">
        <f ca="1"/>
        <v>62.48231658534025</v>
      </c>
      <c r="BN749" s="9">
        <v>62.999514403893848</v>
      </c>
      <c r="BP749" s="9"/>
      <c r="BQ749" s="40"/>
      <c r="BR749" s="9"/>
      <c r="BS749" s="40"/>
      <c r="BU749" s="9"/>
      <c r="BV749" s="40"/>
      <c r="BW749" s="9"/>
      <c r="BX749" s="40"/>
      <c r="BZ749" s="9">
        <v>21.907692307692304</v>
      </c>
      <c r="CA749" s="9">
        <v>47.446153846153848</v>
      </c>
      <c r="CB749" s="40">
        <v>68672.856059811587</v>
      </c>
      <c r="CC749" s="9">
        <f ca="1"/>
        <v>3.8711538461538453</v>
      </c>
      <c r="CD749" s="9">
        <f ca="1"/>
        <v>3.8711538461538462</v>
      </c>
      <c r="CE749" s="40">
        <f ca="1"/>
        <v>11593.981991147219</v>
      </c>
    </row>
    <row r="750" spans="1:83" x14ac:dyDescent="0.25">
      <c r="A750" s="6">
        <v>78.099999999999994</v>
      </c>
      <c r="B750" s="7" t="b">
        <v>1</v>
      </c>
      <c r="U750" s="9"/>
      <c r="V750" s="9"/>
      <c r="W750" s="10"/>
      <c r="X750" s="17"/>
      <c r="Y750" s="17"/>
      <c r="Z750" s="17"/>
      <c r="AA750" s="17"/>
      <c r="AB750" s="17"/>
      <c r="AC750" s="17"/>
      <c r="AD750" s="17"/>
      <c r="AE750" s="17"/>
      <c r="AG750" s="9"/>
      <c r="AH750" s="9"/>
      <c r="AI750" s="10"/>
      <c r="AJ750" s="17"/>
      <c r="AK750" s="17"/>
      <c r="AL750" s="17"/>
      <c r="AM750" s="17"/>
      <c r="AN750" s="17"/>
      <c r="AO750" s="17"/>
      <c r="AP750" s="17"/>
      <c r="AQ750" s="17"/>
      <c r="AS750" s="9"/>
      <c r="AT750" s="9"/>
      <c r="AU750" s="10"/>
      <c r="AV750" s="17"/>
      <c r="AW750" s="17"/>
      <c r="AX750" s="17"/>
      <c r="AY750" s="17"/>
      <c r="AZ750" s="17"/>
      <c r="BA750" s="17"/>
      <c r="BB750" s="17"/>
      <c r="BC750" s="17"/>
      <c r="BE750" s="17">
        <v>0.25461065573770492</v>
      </c>
      <c r="BF750" s="9">
        <v>63.3</v>
      </c>
      <c r="BG750" s="9">
        <v>62.938696546891634</v>
      </c>
      <c r="BH750" s="9">
        <v>62.176499069825788</v>
      </c>
      <c r="BI750" s="9">
        <v>20.341648388886568</v>
      </c>
      <c r="BJ750" s="9">
        <f ca="1"/>
        <v>63.971705171425732</v>
      </c>
      <c r="BK750" s="9">
        <f ca="1"/>
        <v>62.42478251711411</v>
      </c>
      <c r="BL750" s="9">
        <v>58.476410303504707</v>
      </c>
      <c r="BM750" s="9">
        <f ca="1"/>
        <v>62.494331820041268</v>
      </c>
      <c r="BN750" s="9">
        <v>63.011570506367391</v>
      </c>
      <c r="BP750" s="9"/>
      <c r="BQ750" s="40"/>
      <c r="BR750" s="9"/>
      <c r="BS750" s="40"/>
      <c r="BU750" s="9"/>
      <c r="BV750" s="40"/>
      <c r="BW750" s="9"/>
      <c r="BX750" s="40"/>
      <c r="BZ750" s="9">
        <v>21.907692307692304</v>
      </c>
      <c r="CA750" s="9">
        <v>48.723076923076924</v>
      </c>
      <c r="CB750" s="40">
        <v>71453.948465752474</v>
      </c>
      <c r="CC750" s="9">
        <f ca="1"/>
        <v>3.8711538461538453</v>
      </c>
      <c r="CD750" s="9">
        <f ca="1"/>
        <v>3.9350000000000005</v>
      </c>
      <c r="CE750" s="40">
        <f ca="1"/>
        <v>11662.336144778063</v>
      </c>
    </row>
    <row r="751" spans="1:83" x14ac:dyDescent="0.25">
      <c r="A751" s="6">
        <v>78.099999999999994</v>
      </c>
      <c r="B751" s="7" t="b">
        <v>1</v>
      </c>
      <c r="U751" s="9"/>
      <c r="V751" s="9"/>
      <c r="W751" s="10"/>
      <c r="X751" s="17"/>
      <c r="Y751" s="17"/>
      <c r="Z751" s="17"/>
      <c r="AA751" s="17"/>
      <c r="AB751" s="17"/>
      <c r="AC751" s="17"/>
      <c r="AD751" s="17"/>
      <c r="AE751" s="17"/>
      <c r="AG751" s="9"/>
      <c r="AH751" s="9"/>
      <c r="AI751" s="10"/>
      <c r="AJ751" s="17"/>
      <c r="AK751" s="17"/>
      <c r="AL751" s="17"/>
      <c r="AM751" s="17"/>
      <c r="AN751" s="17"/>
      <c r="AO751" s="17"/>
      <c r="AP751" s="17"/>
      <c r="AQ751" s="17"/>
      <c r="AS751" s="9"/>
      <c r="AT751" s="9"/>
      <c r="AU751" s="10"/>
      <c r="AV751" s="17"/>
      <c r="AW751" s="17"/>
      <c r="AX751" s="17"/>
      <c r="AY751" s="17"/>
      <c r="AZ751" s="17"/>
      <c r="BA751" s="17"/>
      <c r="BB751" s="17"/>
      <c r="BC751" s="17"/>
      <c r="BE751" s="17">
        <v>0.25495218579234974</v>
      </c>
      <c r="BF751" s="9">
        <v>63.3</v>
      </c>
      <c r="BG751" s="9">
        <v>62.948830610622046</v>
      </c>
      <c r="BH751" s="9">
        <v>62.186229405171353</v>
      </c>
      <c r="BI751" s="9">
        <v>20.373373839347444</v>
      </c>
      <c r="BJ751" s="9">
        <f ca="1"/>
        <v>63.982687226150254</v>
      </c>
      <c r="BK751" s="9">
        <f ca="1"/>
        <v>62.43465226953316</v>
      </c>
      <c r="BL751" s="9">
        <v>58.491314167266552</v>
      </c>
      <c r="BM751" s="9">
        <f ca="1"/>
        <v>62.506338901126441</v>
      </c>
      <c r="BN751" s="9">
        <v>63.023618282466998</v>
      </c>
      <c r="BP751" s="9"/>
      <c r="BQ751" s="40"/>
      <c r="BR751" s="9"/>
      <c r="BS751" s="40"/>
      <c r="BU751" s="9"/>
      <c r="BV751" s="40"/>
      <c r="BW751" s="9"/>
      <c r="BX751" s="40"/>
      <c r="BZ751" s="9">
        <v>21.907692307692304</v>
      </c>
      <c r="CA751" s="9">
        <v>50</v>
      </c>
      <c r="CB751" s="40">
        <v>74265.972991850416</v>
      </c>
      <c r="CC751" s="9">
        <f ca="1"/>
        <v>3.8711538461538453</v>
      </c>
      <c r="CD751" s="9">
        <f ca="1"/>
        <v>3.9988461538461539</v>
      </c>
      <c r="CE751" s="40">
        <f ca="1"/>
        <v>11732.51019707432</v>
      </c>
    </row>
    <row r="752" spans="1:83" x14ac:dyDescent="0.25">
      <c r="A752" s="6">
        <v>77.7</v>
      </c>
      <c r="B752" s="7" t="b">
        <v>1</v>
      </c>
      <c r="U752" s="9"/>
      <c r="V752" s="9"/>
      <c r="W752" s="10"/>
      <c r="X752" s="17"/>
      <c r="Y752" s="17"/>
      <c r="Z752" s="17"/>
      <c r="AA752" s="17"/>
      <c r="AB752" s="17"/>
      <c r="AC752" s="17"/>
      <c r="AD752" s="17"/>
      <c r="AE752" s="17"/>
      <c r="AG752" s="9"/>
      <c r="AH752" s="9"/>
      <c r="AI752" s="10"/>
      <c r="AJ752" s="17"/>
      <c r="AK752" s="17"/>
      <c r="AL752" s="17"/>
      <c r="AM752" s="17"/>
      <c r="AN752" s="17"/>
      <c r="AO752" s="17"/>
      <c r="AP752" s="17"/>
      <c r="AQ752" s="17"/>
      <c r="AS752" s="9"/>
      <c r="AT752" s="9"/>
      <c r="AU752" s="10"/>
      <c r="AV752" s="17"/>
      <c r="AW752" s="17"/>
      <c r="AX752" s="17"/>
      <c r="AY752" s="17"/>
      <c r="AZ752" s="17"/>
      <c r="BA752" s="17"/>
      <c r="BB752" s="17"/>
      <c r="BC752" s="17"/>
      <c r="BE752" s="17">
        <v>0.25529371584699456</v>
      </c>
      <c r="BF752" s="9">
        <v>63.4</v>
      </c>
      <c r="BG752" s="9">
        <v>62.958957573242785</v>
      </c>
      <c r="BH752" s="9">
        <v>62.195954443458923</v>
      </c>
      <c r="BI752" s="9">
        <v>20.405113836095143</v>
      </c>
      <c r="BJ752" s="9">
        <f ca="1"/>
        <v>63.993659098672644</v>
      </c>
      <c r="BK752" s="9">
        <f ca="1"/>
        <v>62.444516154247196</v>
      </c>
      <c r="BL752" s="9">
        <v>58.506208051872889</v>
      </c>
      <c r="BM752" s="9">
        <f ca="1"/>
        <v>62.518337849661911</v>
      </c>
      <c r="BN752" s="9">
        <v>63.035657753602521</v>
      </c>
      <c r="BP752" s="9"/>
      <c r="BQ752" s="40"/>
      <c r="BR752" s="9"/>
      <c r="BS752" s="40"/>
      <c r="BU752" s="9"/>
      <c r="BV752" s="40"/>
      <c r="BW752" s="9"/>
      <c r="BX752" s="40"/>
      <c r="BZ752" s="9">
        <v>23.184615384615384</v>
      </c>
      <c r="CA752" s="9">
        <v>0.2</v>
      </c>
      <c r="CB752" s="40">
        <v>45907.043052733832</v>
      </c>
      <c r="CC752" s="9">
        <f ca="1"/>
        <v>3.9349999999999992</v>
      </c>
      <c r="CD752" s="9">
        <f ca="1"/>
        <v>1.5088461538461539</v>
      </c>
      <c r="CE752" s="40">
        <f ca="1"/>
        <v>11155.196890115449</v>
      </c>
    </row>
    <row r="753" spans="1:83" x14ac:dyDescent="0.25">
      <c r="A753" s="6">
        <v>77.3</v>
      </c>
      <c r="B753" s="7" t="b">
        <v>1</v>
      </c>
      <c r="U753" s="9"/>
      <c r="V753" s="9"/>
      <c r="W753" s="10"/>
      <c r="X753" s="17"/>
      <c r="Y753" s="17"/>
      <c r="Z753" s="17"/>
      <c r="AA753" s="17"/>
      <c r="AB753" s="17"/>
      <c r="AC753" s="17"/>
      <c r="AD753" s="17"/>
      <c r="AE753" s="17"/>
      <c r="AG753" s="9"/>
      <c r="AH753" s="9"/>
      <c r="AI753" s="10"/>
      <c r="AJ753" s="17"/>
      <c r="AK753" s="17"/>
      <c r="AL753" s="17"/>
      <c r="AM753" s="17"/>
      <c r="AN753" s="17"/>
      <c r="AO753" s="17"/>
      <c r="AP753" s="17"/>
      <c r="AQ753" s="17"/>
      <c r="AS753" s="9"/>
      <c r="AT753" s="9"/>
      <c r="AU753" s="10"/>
      <c r="AV753" s="17"/>
      <c r="AW753" s="17"/>
      <c r="AX753" s="17"/>
      <c r="AY753" s="17"/>
      <c r="AZ753" s="17"/>
      <c r="BA753" s="17"/>
      <c r="BB753" s="17"/>
      <c r="BC753" s="17"/>
      <c r="BE753" s="17">
        <v>0.25563524590163933</v>
      </c>
      <c r="BF753" s="9">
        <v>63.4</v>
      </c>
      <c r="BG753" s="9">
        <v>62.969077456132752</v>
      </c>
      <c r="BH753" s="9">
        <v>62.205674202262514</v>
      </c>
      <c r="BI753" s="9">
        <v>20.436868392474885</v>
      </c>
      <c r="BJ753" s="9">
        <f ca="1"/>
        <v>64.004620817413652</v>
      </c>
      <c r="BK753" s="9">
        <f ca="1"/>
        <v>62.454374189922063</v>
      </c>
      <c r="BL753" s="9">
        <v>58.521091977342067</v>
      </c>
      <c r="BM753" s="9">
        <f ca="1"/>
        <v>62.530328686640509</v>
      </c>
      <c r="BN753" s="9">
        <v>63.04768894110903</v>
      </c>
      <c r="BP753" s="9"/>
      <c r="BQ753" s="40"/>
      <c r="BR753" s="9"/>
      <c r="BS753" s="40"/>
      <c r="BU753" s="9"/>
      <c r="BV753" s="40"/>
      <c r="BW753" s="9"/>
      <c r="BX753" s="40"/>
      <c r="BZ753" s="9">
        <v>23.184615384615384</v>
      </c>
      <c r="CA753" s="9">
        <v>1.4769230769230768</v>
      </c>
      <c r="CB753" s="40">
        <v>33479.254689497408</v>
      </c>
      <c r="CC753" s="9">
        <f ca="1"/>
        <v>3.9349999999999992</v>
      </c>
      <c r="CD753" s="9">
        <f ca="1"/>
        <v>1.5726923076923078</v>
      </c>
      <c r="CE753" s="40">
        <f ca="1"/>
        <v>11078.570444829034</v>
      </c>
    </row>
    <row r="754" spans="1:83" x14ac:dyDescent="0.25">
      <c r="A754" s="6">
        <v>77</v>
      </c>
      <c r="B754" s="7" t="b">
        <v>1</v>
      </c>
      <c r="U754" s="9"/>
      <c r="V754" s="9"/>
      <c r="W754" s="10"/>
      <c r="X754" s="17"/>
      <c r="Y754" s="17"/>
      <c r="Z754" s="17"/>
      <c r="AA754" s="17"/>
      <c r="AB754" s="17"/>
      <c r="AC754" s="17"/>
      <c r="AD754" s="17"/>
      <c r="AE754" s="17"/>
      <c r="AG754" s="9"/>
      <c r="AH754" s="9"/>
      <c r="AI754" s="10"/>
      <c r="AJ754" s="17"/>
      <c r="AK754" s="17"/>
      <c r="AL754" s="17"/>
      <c r="AM754" s="17"/>
      <c r="AN754" s="17"/>
      <c r="AO754" s="17"/>
      <c r="AP754" s="17"/>
      <c r="AQ754" s="17"/>
      <c r="AS754" s="9"/>
      <c r="AT754" s="9"/>
      <c r="AU754" s="10"/>
      <c r="AV754" s="17"/>
      <c r="AW754" s="17"/>
      <c r="AX754" s="17"/>
      <c r="AY754" s="17"/>
      <c r="AZ754" s="17"/>
      <c r="BA754" s="17"/>
      <c r="BB754" s="17"/>
      <c r="BC754" s="17"/>
      <c r="BE754" s="17">
        <v>0.25597677595628415</v>
      </c>
      <c r="BF754" s="9">
        <v>63.4</v>
      </c>
      <c r="BG754" s="9">
        <v>62.979190280594075</v>
      </c>
      <c r="BH754" s="9">
        <v>62.21538869909638</v>
      </c>
      <c r="BI754" s="9">
        <v>20.468637521850265</v>
      </c>
      <c r="BJ754" s="9">
        <f ca="1"/>
        <v>64.015572410687327</v>
      </c>
      <c r="BK754" s="9">
        <f ca="1"/>
        <v>62.464226395159031</v>
      </c>
      <c r="BL754" s="9">
        <v>58.535965963625642</v>
      </c>
      <c r="BM754" s="9">
        <f ca="1"/>
        <v>62.542311432982096</v>
      </c>
      <c r="BN754" s="9">
        <v>63.059711866247213</v>
      </c>
      <c r="BP754" s="9"/>
      <c r="BQ754" s="40"/>
      <c r="BR754" s="9"/>
      <c r="BS754" s="40"/>
      <c r="BU754" s="9"/>
      <c r="BV754" s="40"/>
      <c r="BW754" s="9"/>
      <c r="BX754" s="40"/>
      <c r="BZ754" s="9">
        <v>23.184615384615384</v>
      </c>
      <c r="CA754" s="9">
        <v>2.7538461538461538</v>
      </c>
      <c r="CB754" s="40">
        <v>27427.690793659604</v>
      </c>
      <c r="CC754" s="9">
        <f ca="1"/>
        <v>3.9349999999999992</v>
      </c>
      <c r="CD754" s="9">
        <f ca="1"/>
        <v>1.6365384615384617</v>
      </c>
      <c r="CE754" s="40">
        <f ca="1"/>
        <v>11010.05329573657</v>
      </c>
    </row>
    <row r="755" spans="1:83" x14ac:dyDescent="0.25">
      <c r="A755" s="6">
        <v>77</v>
      </c>
      <c r="B755" s="7" t="b">
        <v>1</v>
      </c>
      <c r="U755" s="9"/>
      <c r="V755" s="9"/>
      <c r="W755" s="10"/>
      <c r="X755" s="17"/>
      <c r="Y755" s="17"/>
      <c r="Z755" s="17"/>
      <c r="AA755" s="17"/>
      <c r="AB755" s="17"/>
      <c r="AC755" s="17"/>
      <c r="AD755" s="17"/>
      <c r="AE755" s="17"/>
      <c r="AG755" s="9"/>
      <c r="AH755" s="9"/>
      <c r="AI755" s="10"/>
      <c r="AJ755" s="17"/>
      <c r="AK755" s="17"/>
      <c r="AL755" s="17"/>
      <c r="AM755" s="17"/>
      <c r="AN755" s="17"/>
      <c r="AO755" s="17"/>
      <c r="AP755" s="17"/>
      <c r="AQ755" s="17"/>
      <c r="AS755" s="9"/>
      <c r="AT755" s="9"/>
      <c r="AU755" s="10"/>
      <c r="AV755" s="17"/>
      <c r="AW755" s="17"/>
      <c r="AX755" s="17"/>
      <c r="AY755" s="17"/>
      <c r="AZ755" s="17"/>
      <c r="BA755" s="17"/>
      <c r="BB755" s="17"/>
      <c r="BC755" s="17"/>
      <c r="BE755" s="17">
        <v>0.25631830601092898</v>
      </c>
      <c r="BF755" s="9">
        <v>63.4</v>
      </c>
      <c r="BG755" s="9">
        <v>62.989296067852521</v>
      </c>
      <c r="BH755" s="9">
        <v>62.225097951415528</v>
      </c>
      <c r="BI755" s="9">
        <v>20.500421237603295</v>
      </c>
      <c r="BJ755" s="9">
        <f ca="1"/>
        <v>64.026513906701652</v>
      </c>
      <c r="BK755" s="9">
        <f ca="1"/>
        <v>62.474072788495093</v>
      </c>
      <c r="BL755" s="9">
        <v>58.550830030608608</v>
      </c>
      <c r="BM755" s="9">
        <f ca="1"/>
        <v>62.554286109533933</v>
      </c>
      <c r="BN755" s="9">
        <v>63.071726550203721</v>
      </c>
      <c r="BP755" s="9"/>
      <c r="BQ755" s="40"/>
      <c r="BR755" s="9"/>
      <c r="BS755" s="40"/>
      <c r="BU755" s="9"/>
      <c r="BV755" s="40"/>
      <c r="BW755" s="9"/>
      <c r="BX755" s="40"/>
      <c r="BZ755" s="9">
        <v>23.184615384615384</v>
      </c>
      <c r="CA755" s="9">
        <v>4.0307692307692298</v>
      </c>
      <c r="CB755" s="40">
        <v>23391.523964991269</v>
      </c>
      <c r="CC755" s="9">
        <f ca="1"/>
        <v>3.9349999999999992</v>
      </c>
      <c r="CD755" s="9">
        <f ca="1"/>
        <v>1.7003846153846154</v>
      </c>
      <c r="CE755" s="40">
        <f ca="1"/>
        <v>10949.141921169014</v>
      </c>
    </row>
    <row r="756" spans="1:83" x14ac:dyDescent="0.25">
      <c r="A756" s="6">
        <v>76.900000000000006</v>
      </c>
      <c r="B756" s="7" t="b">
        <v>1</v>
      </c>
      <c r="U756" s="9"/>
      <c r="V756" s="9"/>
      <c r="W756" s="10"/>
      <c r="X756" s="17"/>
      <c r="Y756" s="17"/>
      <c r="Z756" s="17"/>
      <c r="AA756" s="17"/>
      <c r="AB756" s="17"/>
      <c r="AC756" s="17"/>
      <c r="AD756" s="17"/>
      <c r="AE756" s="17"/>
      <c r="AG756" s="9"/>
      <c r="AH756" s="9"/>
      <c r="AI756" s="10"/>
      <c r="AJ756" s="17"/>
      <c r="AK756" s="17"/>
      <c r="AL756" s="17"/>
      <c r="AM756" s="17"/>
      <c r="AN756" s="17"/>
      <c r="AO756" s="17"/>
      <c r="AP756" s="17"/>
      <c r="AQ756" s="17"/>
      <c r="AS756" s="9"/>
      <c r="AT756" s="9"/>
      <c r="AU756" s="10"/>
      <c r="AV756" s="17"/>
      <c r="AW756" s="17"/>
      <c r="AX756" s="17"/>
      <c r="AY756" s="17"/>
      <c r="AZ756" s="17"/>
      <c r="BA756" s="17"/>
      <c r="BB756" s="17"/>
      <c r="BC756" s="17"/>
      <c r="BE756" s="17">
        <v>0.25665983606557374</v>
      </c>
      <c r="BF756" s="9">
        <v>63.4</v>
      </c>
      <c r="BG756" s="9">
        <v>62.999394839057899</v>
      </c>
      <c r="BH756" s="9">
        <v>62.23480197661592</v>
      </c>
      <c r="BI756" s="9">
        <v>20.532219553134389</v>
      </c>
      <c r="BJ756" s="9">
        <f ca="1"/>
        <v>64.037445333559006</v>
      </c>
      <c r="BK756" s="9">
        <f ca="1"/>
        <v>62.483913388403323</v>
      </c>
      <c r="BL756" s="9">
        <v>58.565684198109778</v>
      </c>
      <c r="BM756" s="9">
        <f ca="1"/>
        <v>62.566252737071054</v>
      </c>
      <c r="BN756" s="9">
        <v>63.08373301409155</v>
      </c>
      <c r="BP756" s="9"/>
      <c r="BQ756" s="40"/>
      <c r="BR756" s="9"/>
      <c r="BS756" s="40"/>
      <c r="BU756" s="9"/>
      <c r="BV756" s="40"/>
      <c r="BW756" s="9"/>
      <c r="BX756" s="40"/>
      <c r="BZ756" s="9">
        <v>23.184615384615384</v>
      </c>
      <c r="CA756" s="9">
        <v>5.3076923076923075</v>
      </c>
      <c r="CB756" s="40">
        <v>20549.845870307523</v>
      </c>
      <c r="CC756" s="9">
        <f ca="1"/>
        <v>3.9349999999999992</v>
      </c>
      <c r="CD756" s="9">
        <f ca="1"/>
        <v>1.7642307692307693</v>
      </c>
      <c r="CE756" s="40">
        <f ca="1"/>
        <v>10895.382032272186</v>
      </c>
    </row>
    <row r="757" spans="1:83" x14ac:dyDescent="0.25">
      <c r="A757" s="6">
        <v>63.5</v>
      </c>
      <c r="B757" s="7" t="b">
        <v>1</v>
      </c>
      <c r="U757" s="9"/>
      <c r="V757" s="9"/>
      <c r="W757" s="10"/>
      <c r="X757" s="17"/>
      <c r="Y757" s="17"/>
      <c r="Z757" s="17"/>
      <c r="AA757" s="17"/>
      <c r="AB757" s="17"/>
      <c r="AC757" s="17"/>
      <c r="AD757" s="17"/>
      <c r="AE757" s="17"/>
      <c r="AG757" s="9"/>
      <c r="AH757" s="9"/>
      <c r="AI757" s="10"/>
      <c r="AJ757" s="17"/>
      <c r="AK757" s="17"/>
      <c r="AL757" s="17"/>
      <c r="AM757" s="17"/>
      <c r="AN757" s="17"/>
      <c r="AO757" s="17"/>
      <c r="AP757" s="17"/>
      <c r="AQ757" s="17"/>
      <c r="AS757" s="9"/>
      <c r="AT757" s="9"/>
      <c r="AU757" s="10"/>
      <c r="AV757" s="17"/>
      <c r="AW757" s="17"/>
      <c r="AX757" s="17"/>
      <c r="AY757" s="17"/>
      <c r="AZ757" s="17"/>
      <c r="BA757" s="17"/>
      <c r="BB757" s="17"/>
      <c r="BC757" s="17"/>
      <c r="BE757" s="17">
        <v>0.25700136612021857</v>
      </c>
      <c r="BF757" s="9">
        <v>63.5</v>
      </c>
      <c r="BG757" s="9">
        <v>63.009486615284445</v>
      </c>
      <c r="BH757" s="9">
        <v>62.244500792034884</v>
      </c>
      <c r="BI757" s="9">
        <v>20.56403248186248</v>
      </c>
      <c r="BJ757" s="9">
        <f ca="1"/>
        <v>64.048366719256833</v>
      </c>
      <c r="BK757" s="9">
        <f ca="1"/>
        <v>62.49374821329323</v>
      </c>
      <c r="BL757" s="9">
        <v>58.580528485882027</v>
      </c>
      <c r="BM757" s="9">
        <f ca="1"/>
        <v>62.578211336296597</v>
      </c>
      <c r="BN757" s="9">
        <v>63.095731278950439</v>
      </c>
      <c r="BP757" s="9"/>
      <c r="BQ757" s="40"/>
      <c r="BR757" s="9"/>
      <c r="BS757" s="40"/>
      <c r="BU757" s="9"/>
      <c r="BV757" s="40"/>
      <c r="BW757" s="9"/>
      <c r="BX757" s="40"/>
      <c r="BZ757" s="9">
        <v>23.184615384615384</v>
      </c>
      <c r="CA757" s="9">
        <v>6.5846153846153852</v>
      </c>
      <c r="CB757" s="40">
        <v>18538.834818248004</v>
      </c>
      <c r="CC757" s="9">
        <f ca="1"/>
        <v>3.9349999999999992</v>
      </c>
      <c r="CD757" s="9">
        <f ca="1"/>
        <v>1.8280769230769232</v>
      </c>
      <c r="CE757" s="40">
        <f ca="1"/>
        <v>10848.362056050615</v>
      </c>
    </row>
    <row r="758" spans="1:83" x14ac:dyDescent="0.25">
      <c r="A758" s="6">
        <v>63</v>
      </c>
      <c r="B758" s="7" t="b">
        <v>1</v>
      </c>
      <c r="U758" s="9"/>
      <c r="V758" s="9"/>
      <c r="W758" s="10"/>
      <c r="X758" s="17"/>
      <c r="Y758" s="17"/>
      <c r="Z758" s="17"/>
      <c r="AA758" s="17"/>
      <c r="AB758" s="17"/>
      <c r="AC758" s="17"/>
      <c r="AD758" s="17"/>
      <c r="AE758" s="17"/>
      <c r="AG758" s="9"/>
      <c r="AH758" s="9"/>
      <c r="AI758" s="10"/>
      <c r="AJ758" s="17"/>
      <c r="AK758" s="17"/>
      <c r="AL758" s="17"/>
      <c r="AM758" s="17"/>
      <c r="AN758" s="17"/>
      <c r="AO758" s="17"/>
      <c r="AP758" s="17"/>
      <c r="AQ758" s="17"/>
      <c r="AS758" s="9"/>
      <c r="AT758" s="9"/>
      <c r="AU758" s="10"/>
      <c r="AV758" s="17"/>
      <c r="AW758" s="17"/>
      <c r="AX758" s="17"/>
      <c r="AY758" s="17"/>
      <c r="AZ758" s="17"/>
      <c r="BA758" s="17"/>
      <c r="BB758" s="17"/>
      <c r="BC758" s="17"/>
      <c r="BE758" s="17">
        <v>0.25734289617486339</v>
      </c>
      <c r="BF758" s="9">
        <v>63.5</v>
      </c>
      <c r="BG758" s="9">
        <v>63.019571417531225</v>
      </c>
      <c r="BH758" s="9">
        <v>62.254194414951201</v>
      </c>
      <c r="BI758" s="9">
        <v>20.595860037224973</v>
      </c>
      <c r="BJ758" s="9">
        <f ca="1"/>
        <v>64.0592780916881</v>
      </c>
      <c r="BK758" s="9">
        <f ca="1"/>
        <v>62.503577281511049</v>
      </c>
      <c r="BL758" s="9">
        <v>58.595362913612647</v>
      </c>
      <c r="BM758" s="9">
        <f ca="1"/>
        <v>62.590161927842203</v>
      </c>
      <c r="BN758" s="9">
        <v>63.107721365747139</v>
      </c>
      <c r="BP758" s="9"/>
      <c r="BQ758" s="40"/>
      <c r="BR758" s="9"/>
      <c r="BS758" s="40"/>
      <c r="BU758" s="9"/>
      <c r="BV758" s="40"/>
      <c r="BW758" s="9"/>
      <c r="BX758" s="40"/>
      <c r="BZ758" s="9">
        <v>23.184615384615384</v>
      </c>
      <c r="CA758" s="9">
        <v>7.8615384615384603</v>
      </c>
      <c r="CB758" s="40">
        <v>17153.343291434183</v>
      </c>
      <c r="CC758" s="9">
        <f ca="1"/>
        <v>3.9349999999999992</v>
      </c>
      <c r="CD758" s="9">
        <f ca="1"/>
        <v>1.891923076923077</v>
      </c>
      <c r="CE758" s="40">
        <f ca="1"/>
        <v>10807.707690975363</v>
      </c>
    </row>
    <row r="759" spans="1:83" x14ac:dyDescent="0.25">
      <c r="A759" s="6">
        <v>62.7</v>
      </c>
      <c r="B759" s="7" t="b">
        <v>1</v>
      </c>
      <c r="U759" s="9"/>
      <c r="V759" s="9"/>
      <c r="W759" s="10"/>
      <c r="X759" s="17"/>
      <c r="Y759" s="17"/>
      <c r="Z759" s="17"/>
      <c r="AA759" s="17"/>
      <c r="AB759" s="17"/>
      <c r="AC759" s="17"/>
      <c r="AD759" s="17"/>
      <c r="AE759" s="17"/>
      <c r="AG759" s="9"/>
      <c r="AH759" s="9"/>
      <c r="AI759" s="10"/>
      <c r="AJ759" s="17"/>
      <c r="AK759" s="17"/>
      <c r="AL759" s="17"/>
      <c r="AM759" s="17"/>
      <c r="AN759" s="17"/>
      <c r="AO759" s="17"/>
      <c r="AP759" s="17"/>
      <c r="AQ759" s="17"/>
      <c r="AS759" s="9"/>
      <c r="AT759" s="9"/>
      <c r="AU759" s="10"/>
      <c r="AV759" s="17"/>
      <c r="AW759" s="17"/>
      <c r="AX759" s="17"/>
      <c r="AY759" s="17"/>
      <c r="AZ759" s="17"/>
      <c r="BA759" s="17"/>
      <c r="BB759" s="17"/>
      <c r="BC759" s="17"/>
      <c r="BE759" s="17">
        <v>0.25768442622950821</v>
      </c>
      <c r="BF759" s="9">
        <v>63.5</v>
      </c>
      <c r="BG759" s="9">
        <v>63.029649266722551</v>
      </c>
      <c r="BH759" s="9">
        <v>62.263882862585696</v>
      </c>
      <c r="BI759" s="9">
        <v>20.627702232677848</v>
      </c>
      <c r="BJ759" s="9">
        <f ca="1"/>
        <v>64.07017947864189</v>
      </c>
      <c r="BK759" s="9">
        <f ca="1"/>
        <v>62.51340061134011</v>
      </c>
      <c r="BL759" s="9">
        <v>58.610187500923601</v>
      </c>
      <c r="BM759" s="9">
        <f ca="1"/>
        <v>62.602104532268328</v>
      </c>
      <c r="BN759" s="9">
        <v>63.119703295375913</v>
      </c>
      <c r="BP759" s="9"/>
      <c r="BQ759" s="40"/>
      <c r="BR759" s="9"/>
      <c r="BS759" s="40"/>
      <c r="BU759" s="9"/>
      <c r="BV759" s="40"/>
      <c r="BW759" s="9"/>
      <c r="BX759" s="40"/>
      <c r="BZ759" s="9">
        <v>23.184615384615384</v>
      </c>
      <c r="CA759" s="9">
        <v>9.1384615384615362</v>
      </c>
      <c r="CB759" s="40">
        <v>16262.328987729617</v>
      </c>
      <c r="CC759" s="9">
        <f ca="1"/>
        <v>3.9349999999999992</v>
      </c>
      <c r="CD759" s="9">
        <f ca="1"/>
        <v>1.9557692307692309</v>
      </c>
      <c r="CE759" s="40">
        <f ca="1"/>
        <v>10773.077326848281</v>
      </c>
    </row>
    <row r="760" spans="1:83" x14ac:dyDescent="0.25">
      <c r="A760" s="6">
        <v>62.2</v>
      </c>
      <c r="B760" s="7" t="b">
        <v>1</v>
      </c>
      <c r="U760" s="9"/>
      <c r="V760" s="9"/>
      <c r="W760" s="10"/>
      <c r="X760" s="17"/>
      <c r="Y760" s="17"/>
      <c r="Z760" s="17"/>
      <c r="AA760" s="17"/>
      <c r="AB760" s="17"/>
      <c r="AC760" s="17"/>
      <c r="AD760" s="17"/>
      <c r="AE760" s="17"/>
      <c r="AG760" s="9"/>
      <c r="AH760" s="9"/>
      <c r="AI760" s="10"/>
      <c r="AJ760" s="17"/>
      <c r="AK760" s="17"/>
      <c r="AL760" s="17"/>
      <c r="AM760" s="17"/>
      <c r="AN760" s="17"/>
      <c r="AO760" s="17"/>
      <c r="AP760" s="17"/>
      <c r="AQ760" s="17"/>
      <c r="AS760" s="9"/>
      <c r="AT760" s="9"/>
      <c r="AU760" s="10"/>
      <c r="AV760" s="17"/>
      <c r="AW760" s="17"/>
      <c r="AX760" s="17"/>
      <c r="AY760" s="17"/>
      <c r="AZ760" s="17"/>
      <c r="BA760" s="17"/>
      <c r="BB760" s="17"/>
      <c r="BC760" s="17"/>
      <c r="BE760" s="17">
        <v>0.25802595628415298</v>
      </c>
      <c r="BF760" s="9">
        <v>63.5</v>
      </c>
      <c r="BG760" s="9">
        <v>63.039720183708333</v>
      </c>
      <c r="BH760" s="9">
        <v>62.273566152101452</v>
      </c>
      <c r="BI760" s="9">
        <v>20.659559081695644</v>
      </c>
      <c r="BJ760" s="9">
        <f ca="1"/>
        <v>64.081070907803891</v>
      </c>
      <c r="BK760" s="9">
        <f ca="1"/>
        <v>62.523218221001152</v>
      </c>
      <c r="BL760" s="9">
        <v>58.625002267371897</v>
      </c>
      <c r="BM760" s="9">
        <f ca="1"/>
        <v>62.61403917006465</v>
      </c>
      <c r="BN760" s="9">
        <v>63.131677088658783</v>
      </c>
      <c r="BP760" s="9"/>
      <c r="BQ760" s="40"/>
      <c r="BR760" s="9"/>
      <c r="BS760" s="40"/>
      <c r="BU760" s="9"/>
      <c r="BV760" s="40"/>
      <c r="BW760" s="9"/>
      <c r="BX760" s="40"/>
      <c r="BZ760" s="9">
        <v>23.184615384615384</v>
      </c>
      <c r="CA760" s="9">
        <v>10.415384615384614</v>
      </c>
      <c r="CB760" s="40">
        <v>15775.333867120464</v>
      </c>
      <c r="CC760" s="9">
        <f ca="1"/>
        <v>3.9349999999999992</v>
      </c>
      <c r="CD760" s="9">
        <f ca="1"/>
        <v>2.0196153846153848</v>
      </c>
      <c r="CE760" s="40">
        <f ca="1"/>
        <v>10744.15816675295</v>
      </c>
    </row>
    <row r="761" spans="1:83" x14ac:dyDescent="0.25">
      <c r="A761" s="6">
        <v>61.8</v>
      </c>
      <c r="B761" s="7" t="b">
        <v>1</v>
      </c>
      <c r="U761" s="9"/>
      <c r="V761" s="9"/>
      <c r="W761" s="10"/>
      <c r="X761" s="17"/>
      <c r="Y761" s="17"/>
      <c r="Z761" s="17"/>
      <c r="AA761" s="17"/>
      <c r="AB761" s="17"/>
      <c r="AC761" s="17"/>
      <c r="AD761" s="17"/>
      <c r="AE761" s="17"/>
      <c r="AG761" s="9"/>
      <c r="AH761" s="9"/>
      <c r="AI761" s="10"/>
      <c r="AJ761" s="17"/>
      <c r="AK761" s="17"/>
      <c r="AL761" s="17"/>
      <c r="AM761" s="17"/>
      <c r="AN761" s="17"/>
      <c r="AO761" s="17"/>
      <c r="AP761" s="17"/>
      <c r="AQ761" s="17"/>
      <c r="AS761" s="9"/>
      <c r="AT761" s="9"/>
      <c r="AU761" s="10"/>
      <c r="AV761" s="17"/>
      <c r="AW761" s="17"/>
      <c r="AX761" s="17"/>
      <c r="AY761" s="17"/>
      <c r="AZ761" s="17"/>
      <c r="BA761" s="17"/>
      <c r="BB761" s="17"/>
      <c r="BC761" s="17"/>
      <c r="BE761" s="17">
        <v>0.2583674863387978</v>
      </c>
      <c r="BF761" s="9">
        <v>63.5</v>
      </c>
      <c r="BG761" s="9">
        <v>63.0497841892645</v>
      </c>
      <c r="BH761" s="9">
        <v>62.283244300603847</v>
      </c>
      <c r="BI761" s="9">
        <v>20.691430597771532</v>
      </c>
      <c r="BJ761" s="9">
        <f ca="1"/>
        <v>64.091952406757017</v>
      </c>
      <c r="BK761" s="9">
        <f ca="1"/>
        <v>62.533030128652655</v>
      </c>
      <c r="BL761" s="9">
        <v>58.639807232449826</v>
      </c>
      <c r="BM761" s="9">
        <f ca="1"/>
        <v>62.625965861650371</v>
      </c>
      <c r="BN761" s="9">
        <v>63.143642766345948</v>
      </c>
      <c r="BP761" s="9"/>
      <c r="BQ761" s="40"/>
      <c r="BR761" s="9"/>
      <c r="BS761" s="40"/>
      <c r="BU761" s="9"/>
      <c r="BV761" s="40"/>
      <c r="BW761" s="9"/>
      <c r="BX761" s="40"/>
      <c r="BZ761" s="9">
        <v>23.184615384615384</v>
      </c>
      <c r="CA761" s="9">
        <v>11.692307692307692</v>
      </c>
      <c r="CB761" s="40">
        <v>15626.498734294953</v>
      </c>
      <c r="CC761" s="9">
        <f ca="1"/>
        <v>3.9349999999999992</v>
      </c>
      <c r="CD761" s="9">
        <f ca="1"/>
        <v>2.0834615384615387</v>
      </c>
      <c r="CE761" s="40">
        <f ca="1"/>
        <v>10720.662923678728</v>
      </c>
    </row>
    <row r="762" spans="1:83" x14ac:dyDescent="0.25">
      <c r="A762" s="6">
        <v>61.3</v>
      </c>
      <c r="B762" s="7" t="b">
        <v>1</v>
      </c>
      <c r="U762" s="9"/>
      <c r="V762" s="9"/>
      <c r="W762" s="10"/>
      <c r="X762" s="17"/>
      <c r="Y762" s="17"/>
      <c r="Z762" s="17"/>
      <c r="AA762" s="17"/>
      <c r="AB762" s="17"/>
      <c r="AC762" s="17"/>
      <c r="AD762" s="17"/>
      <c r="AE762" s="17"/>
      <c r="AG762" s="9"/>
      <c r="AH762" s="9"/>
      <c r="AI762" s="10"/>
      <c r="AJ762" s="17"/>
      <c r="AK762" s="17"/>
      <c r="AL762" s="17"/>
      <c r="AM762" s="17"/>
      <c r="AN762" s="17"/>
      <c r="AO762" s="17"/>
      <c r="AP762" s="17"/>
      <c r="AQ762" s="17"/>
      <c r="AS762" s="9"/>
      <c r="AT762" s="9"/>
      <c r="AU762" s="10"/>
      <c r="AV762" s="17"/>
      <c r="AW762" s="17"/>
      <c r="AX762" s="17"/>
      <c r="AY762" s="17"/>
      <c r="AZ762" s="17"/>
      <c r="BA762" s="17"/>
      <c r="BB762" s="17"/>
      <c r="BC762" s="17"/>
      <c r="BE762" s="17">
        <v>0.25870901639344263</v>
      </c>
      <c r="BF762" s="9">
        <v>63.5</v>
      </c>
      <c r="BG762" s="9">
        <v>63.059841304093382</v>
      </c>
      <c r="BH762" s="9">
        <v>62.292917325141374</v>
      </c>
      <c r="BI762" s="9">
        <v>20.72331679441729</v>
      </c>
      <c r="BJ762" s="9">
        <f ca="1"/>
        <v>64.102824002981862</v>
      </c>
      <c r="BK762" s="9">
        <f ca="1"/>
        <v>62.54283635239117</v>
      </c>
      <c r="BL762" s="9">
        <v>58.654602415585273</v>
      </c>
      <c r="BM762" s="9">
        <f ca="1"/>
        <v>62.637884627374603</v>
      </c>
      <c r="BN762" s="9">
        <v>63.155600349116114</v>
      </c>
      <c r="BP762" s="9"/>
      <c r="BQ762" s="40"/>
      <c r="BR762" s="9"/>
      <c r="BS762" s="40"/>
      <c r="BU762" s="9"/>
      <c r="BV762" s="40"/>
      <c r="BW762" s="9"/>
      <c r="BX762" s="40"/>
      <c r="BZ762" s="9">
        <v>23.184615384615384</v>
      </c>
      <c r="CA762" s="9">
        <v>12.969230769230769</v>
      </c>
      <c r="CB762" s="40">
        <v>15765.967721925641</v>
      </c>
      <c r="CC762" s="9">
        <f ca="1"/>
        <v>3.9349999999999992</v>
      </c>
      <c r="CD762" s="9">
        <f ca="1"/>
        <v>2.1473076923076926</v>
      </c>
      <c r="CE762" s="40">
        <f ca="1"/>
        <v>10702.326990851676</v>
      </c>
    </row>
    <row r="763" spans="1:83" x14ac:dyDescent="0.25">
      <c r="A763" s="6">
        <v>69</v>
      </c>
      <c r="B763" s="7" t="b">
        <v>1</v>
      </c>
      <c r="U763" s="9"/>
      <c r="V763" s="9"/>
      <c r="W763" s="10"/>
      <c r="X763" s="17"/>
      <c r="Y763" s="17"/>
      <c r="Z763" s="17"/>
      <c r="AA763" s="17"/>
      <c r="AB763" s="17"/>
      <c r="AC763" s="17"/>
      <c r="AD763" s="17"/>
      <c r="AE763" s="17"/>
      <c r="AG763" s="9"/>
      <c r="AH763" s="9"/>
      <c r="AI763" s="10"/>
      <c r="AJ763" s="17"/>
      <c r="AK763" s="17"/>
      <c r="AL763" s="17"/>
      <c r="AM763" s="17"/>
      <c r="AN763" s="17"/>
      <c r="AO763" s="17"/>
      <c r="AP763" s="17"/>
      <c r="AQ763" s="17"/>
      <c r="AS763" s="9"/>
      <c r="AT763" s="9"/>
      <c r="AU763" s="10"/>
      <c r="AV763" s="17"/>
      <c r="AW763" s="17"/>
      <c r="AX763" s="17"/>
      <c r="AY763" s="17"/>
      <c r="AZ763" s="17"/>
      <c r="BA763" s="17"/>
      <c r="BB763" s="17"/>
      <c r="BC763" s="17"/>
      <c r="BE763" s="17">
        <v>0.25905054644808745</v>
      </c>
      <c r="BF763" s="9">
        <v>63.5</v>
      </c>
      <c r="BG763" s="9">
        <v>63.069891548824067</v>
      </c>
      <c r="BH763" s="9">
        <v>62.302585242705433</v>
      </c>
      <c r="BI763" s="9">
        <v>20.755217685163402</v>
      </c>
      <c r="BJ763" s="9">
        <f ca="1"/>
        <v>64.113685723857259</v>
      </c>
      <c r="BK763" s="9">
        <f ca="1"/>
        <v>62.552636910251621</v>
      </c>
      <c r="BL763" s="9">
        <v>58.669387836142064</v>
      </c>
      <c r="BM763" s="9">
        <f ca="1"/>
        <v>62.649795487516698</v>
      </c>
      <c r="BN763" s="9">
        <v>63.167549857576873</v>
      </c>
      <c r="BP763" s="9"/>
      <c r="BQ763" s="40"/>
      <c r="BR763" s="9"/>
      <c r="BS763" s="40"/>
      <c r="BU763" s="9"/>
      <c r="BV763" s="40"/>
      <c r="BW763" s="9"/>
      <c r="BX763" s="40"/>
      <c r="BZ763" s="9">
        <v>23.184615384615384</v>
      </c>
      <c r="CA763" s="9">
        <v>14.246153846153844</v>
      </c>
      <c r="CB763" s="40">
        <v>16154.856196936667</v>
      </c>
      <c r="CC763" s="9">
        <f ca="1"/>
        <v>3.9349999999999992</v>
      </c>
      <c r="CD763" s="9">
        <f ca="1"/>
        <v>2.211153846153846</v>
      </c>
      <c r="CE763" s="40">
        <f ca="1"/>
        <v>10688.906005123532</v>
      </c>
    </row>
    <row r="764" spans="1:83" x14ac:dyDescent="0.25">
      <c r="A764" s="6">
        <v>62</v>
      </c>
      <c r="B764" s="7" t="b">
        <v>1</v>
      </c>
      <c r="U764" s="9"/>
      <c r="V764" s="9"/>
      <c r="W764" s="10"/>
      <c r="X764" s="17"/>
      <c r="Y764" s="17"/>
      <c r="Z764" s="17"/>
      <c r="AA764" s="17"/>
      <c r="AB764" s="17"/>
      <c r="AC764" s="17"/>
      <c r="AD764" s="17"/>
      <c r="AE764" s="17"/>
      <c r="AG764" s="9"/>
      <c r="AH764" s="9"/>
      <c r="AI764" s="10"/>
      <c r="AJ764" s="17"/>
      <c r="AK764" s="17"/>
      <c r="AL764" s="17"/>
      <c r="AM764" s="17"/>
      <c r="AN764" s="17"/>
      <c r="AO764" s="17"/>
      <c r="AP764" s="17"/>
      <c r="AQ764" s="17"/>
      <c r="AS764" s="9"/>
      <c r="AT764" s="9"/>
      <c r="AU764" s="10"/>
      <c r="AV764" s="17"/>
      <c r="AW764" s="17"/>
      <c r="AX764" s="17"/>
      <c r="AY764" s="17"/>
      <c r="AZ764" s="17"/>
      <c r="BA764" s="17"/>
      <c r="BB764" s="17"/>
      <c r="BC764" s="17"/>
      <c r="BE764" s="17">
        <v>0.25939207650273222</v>
      </c>
      <c r="BF764" s="9">
        <v>63.5</v>
      </c>
      <c r="BG764" s="9">
        <v>63.079934944012834</v>
      </c>
      <c r="BH764" s="9">
        <v>62.312248070230972</v>
      </c>
      <c r="BI764" s="9">
        <v>20.787133283559058</v>
      </c>
      <c r="BJ764" s="9">
        <f ca="1"/>
        <v>64.124537596660858</v>
      </c>
      <c r="BK764" s="9">
        <f ca="1"/>
        <v>62.562431820207649</v>
      </c>
      <c r="BL764" s="9">
        <v>58.684163513420188</v>
      </c>
      <c r="BM764" s="9">
        <f ca="1"/>
        <v>62.661698462286566</v>
      </c>
      <c r="BN764" s="9">
        <v>63.179491312265036</v>
      </c>
      <c r="BP764" s="9"/>
      <c r="BQ764" s="40"/>
      <c r="BR764" s="9"/>
      <c r="BS764" s="40"/>
      <c r="BU764" s="9"/>
      <c r="BV764" s="40"/>
      <c r="BW764" s="9"/>
      <c r="BX764" s="40"/>
      <c r="BZ764" s="9">
        <v>23.184615384615384</v>
      </c>
      <c r="CA764" s="9">
        <v>15.523076923076919</v>
      </c>
      <c r="CB764" s="40">
        <v>16762.111169434858</v>
      </c>
      <c r="CC764" s="9">
        <f ca="1"/>
        <v>3.9349999999999992</v>
      </c>
      <c r="CD764" s="9">
        <f ca="1"/>
        <v>2.2750000000000004</v>
      </c>
      <c r="CE764" s="40">
        <f ca="1"/>
        <v>10680.173738515354</v>
      </c>
    </row>
    <row r="765" spans="1:83" x14ac:dyDescent="0.25">
      <c r="A765" s="6">
        <v>59.8</v>
      </c>
      <c r="B765" s="7" t="b">
        <v>1</v>
      </c>
      <c r="U765" s="9"/>
      <c r="V765" s="9"/>
      <c r="W765" s="10"/>
      <c r="X765" s="17"/>
      <c r="Y765" s="17"/>
      <c r="Z765" s="17"/>
      <c r="AA765" s="17"/>
      <c r="AB765" s="17"/>
      <c r="AC765" s="17"/>
      <c r="AD765" s="17"/>
      <c r="AE765" s="17"/>
      <c r="AG765" s="9"/>
      <c r="AH765" s="9"/>
      <c r="AI765" s="10"/>
      <c r="AJ765" s="17"/>
      <c r="AK765" s="17"/>
      <c r="AL765" s="17"/>
      <c r="AM765" s="17"/>
      <c r="AN765" s="17"/>
      <c r="AO765" s="17"/>
      <c r="AP765" s="17"/>
      <c r="AQ765" s="17"/>
      <c r="AS765" s="9"/>
      <c r="AT765" s="9"/>
      <c r="AU765" s="10"/>
      <c r="AV765" s="17"/>
      <c r="AW765" s="17"/>
      <c r="AX765" s="17"/>
      <c r="AY765" s="17"/>
      <c r="AZ765" s="17"/>
      <c r="BA765" s="17"/>
      <c r="BB765" s="17"/>
      <c r="BC765" s="17"/>
      <c r="BE765" s="17">
        <v>0.25973360655737704</v>
      </c>
      <c r="BF765" s="9">
        <v>63.5</v>
      </c>
      <c r="BG765" s="9">
        <v>63.089971510143478</v>
      </c>
      <c r="BH765" s="9">
        <v>62.321905824596534</v>
      </c>
      <c r="BI765" s="9">
        <v>20.819063603172211</v>
      </c>
      <c r="BJ765" s="9">
        <f ca="1"/>
        <v>64.135379648569554</v>
      </c>
      <c r="BK765" s="9">
        <f ca="1"/>
        <v>62.572221100171944</v>
      </c>
      <c r="BL765" s="9">
        <v>58.698929466656139</v>
      </c>
      <c r="BM765" s="9">
        <f ca="1"/>
        <v>62.673593571825094</v>
      </c>
      <c r="BN765" s="9">
        <v>63.191424733646983</v>
      </c>
      <c r="BP765" s="9"/>
      <c r="BQ765" s="40"/>
      <c r="BR765" s="9"/>
      <c r="BS765" s="40"/>
      <c r="BU765" s="9"/>
      <c r="BV765" s="40"/>
      <c r="BW765" s="9"/>
      <c r="BX765" s="40"/>
      <c r="BZ765" s="9">
        <v>23.184615384615384</v>
      </c>
      <c r="CA765" s="9">
        <v>16.799999999999997</v>
      </c>
      <c r="CB765" s="40">
        <v>17562.452928162289</v>
      </c>
      <c r="CC765" s="9">
        <f ca="1"/>
        <v>3.9349999999999992</v>
      </c>
      <c r="CD765" s="9">
        <f ca="1"/>
        <v>2.3388461538461538</v>
      </c>
      <c r="CE765" s="40">
        <f ca="1"/>
        <v>10675.920265317704</v>
      </c>
    </row>
    <row r="766" spans="1:83" x14ac:dyDescent="0.25">
      <c r="A766" s="6">
        <v>59.1</v>
      </c>
      <c r="B766" s="7" t="b">
        <v>1</v>
      </c>
      <c r="U766" s="9"/>
      <c r="V766" s="9"/>
      <c r="W766" s="10"/>
      <c r="X766" s="17"/>
      <c r="Y766" s="17"/>
      <c r="Z766" s="17"/>
      <c r="AA766" s="17"/>
      <c r="AB766" s="17"/>
      <c r="AC766" s="17"/>
      <c r="AD766" s="17"/>
      <c r="AE766" s="17"/>
      <c r="AG766" s="9"/>
      <c r="AH766" s="9"/>
      <c r="AI766" s="10"/>
      <c r="AJ766" s="17"/>
      <c r="AK766" s="17"/>
      <c r="AL766" s="17"/>
      <c r="AM766" s="17"/>
      <c r="AN766" s="17"/>
      <c r="AO766" s="17"/>
      <c r="AP766" s="17"/>
      <c r="AQ766" s="17"/>
      <c r="AS766" s="9"/>
      <c r="AT766" s="9"/>
      <c r="AU766" s="10"/>
      <c r="AV766" s="17"/>
      <c r="AW766" s="17"/>
      <c r="AX766" s="17"/>
      <c r="AY766" s="17"/>
      <c r="AZ766" s="17"/>
      <c r="BA766" s="17"/>
      <c r="BB766" s="17"/>
      <c r="BC766" s="17"/>
      <c r="BE766" s="17">
        <v>0.26007513661202186</v>
      </c>
      <c r="BF766" s="9">
        <v>63.6</v>
      </c>
      <c r="BG766" s="9">
        <v>63.100001267627732</v>
      </c>
      <c r="BH766" s="9">
        <v>62.331558522624796</v>
      </c>
      <c r="BI766" s="9">
        <v>20.851008657589595</v>
      </c>
      <c r="BJ766" s="9">
        <f ca="1"/>
        <v>64.146211906660099</v>
      </c>
      <c r="BK766" s="9">
        <f ca="1"/>
        <v>62.582004767996516</v>
      </c>
      <c r="BL766" s="9">
        <v>58.713685715023203</v>
      </c>
      <c r="BM766" s="9">
        <f ca="1"/>
        <v>62.68548083620442</v>
      </c>
      <c r="BN766" s="9">
        <v>63.203350142119035</v>
      </c>
      <c r="BP766" s="9"/>
      <c r="BQ766" s="40"/>
      <c r="BR766" s="9"/>
      <c r="BS766" s="40"/>
      <c r="BU766" s="9"/>
      <c r="BV766" s="40"/>
      <c r="BW766" s="9"/>
      <c r="BX766" s="40"/>
      <c r="BZ766" s="9">
        <v>23.184615384615384</v>
      </c>
      <c r="CA766" s="9">
        <v>18.076923076923073</v>
      </c>
      <c r="CB766" s="40">
        <v>18534.970842499482</v>
      </c>
      <c r="CC766" s="9">
        <f ca="1"/>
        <v>3.9349999999999992</v>
      </c>
      <c r="CD766" s="9">
        <f ca="1"/>
        <v>2.4026923076923077</v>
      </c>
      <c r="CE766" s="40">
        <f ca="1"/>
        <v>10675.950361839714</v>
      </c>
    </row>
    <row r="767" spans="1:83" x14ac:dyDescent="0.25">
      <c r="A767" s="6">
        <v>58.6</v>
      </c>
      <c r="B767" s="7" t="b">
        <v>1</v>
      </c>
      <c r="U767" s="9"/>
      <c r="V767" s="9"/>
      <c r="W767" s="10"/>
      <c r="X767" s="17"/>
      <c r="Y767" s="17"/>
      <c r="Z767" s="17"/>
      <c r="AA767" s="17"/>
      <c r="AB767" s="17"/>
      <c r="AC767" s="17"/>
      <c r="AD767" s="17"/>
      <c r="AE767" s="17"/>
      <c r="AG767" s="9"/>
      <c r="AH767" s="9"/>
      <c r="AI767" s="10"/>
      <c r="AJ767" s="17"/>
      <c r="AK767" s="17"/>
      <c r="AL767" s="17"/>
      <c r="AM767" s="17"/>
      <c r="AN767" s="17"/>
      <c r="AO767" s="17"/>
      <c r="AP767" s="17"/>
      <c r="AQ767" s="17"/>
      <c r="AS767" s="9"/>
      <c r="AT767" s="9"/>
      <c r="AU767" s="10"/>
      <c r="AV767" s="17"/>
      <c r="AW767" s="17"/>
      <c r="AX767" s="17"/>
      <c r="AY767" s="17"/>
      <c r="AZ767" s="17"/>
      <c r="BA767" s="17"/>
      <c r="BB767" s="17"/>
      <c r="BC767" s="17"/>
      <c r="BE767" s="17">
        <v>0.26041666666666669</v>
      </c>
      <c r="BF767" s="9">
        <v>63.6</v>
      </c>
      <c r="BG767" s="9">
        <v>63.1100242368056</v>
      </c>
      <c r="BH767" s="9">
        <v>62.341206181082711</v>
      </c>
      <c r="BI767" s="9">
        <v>20.882968460416745</v>
      </c>
      <c r="BJ767" s="9">
        <f ca="1"/>
        <v>64.157034397909541</v>
      </c>
      <c r="BK767" s="9">
        <f ca="1"/>
        <v>62.591782841473048</v>
      </c>
      <c r="BL767" s="9">
        <v>58.728432277631725</v>
      </c>
      <c r="BM767" s="9">
        <f ca="1"/>
        <v>62.697360275428267</v>
      </c>
      <c r="BN767" s="9">
        <v>63.215267558007739</v>
      </c>
      <c r="BP767" s="9"/>
      <c r="BQ767" s="40"/>
      <c r="BR767" s="9"/>
      <c r="BS767" s="40"/>
      <c r="BU767" s="9"/>
      <c r="BV767" s="40"/>
      <c r="BW767" s="9"/>
      <c r="BX767" s="40"/>
      <c r="BZ767" s="9">
        <v>23.184615384615384</v>
      </c>
      <c r="CA767" s="9">
        <v>19.353846153846153</v>
      </c>
      <c r="CB767" s="40">
        <v>19662.133691559065</v>
      </c>
      <c r="CC767" s="9">
        <f ca="1"/>
        <v>3.9349999999999992</v>
      </c>
      <c r="CD767" s="9">
        <f ca="1"/>
        <v>2.4665384615384616</v>
      </c>
      <c r="CE767" s="40">
        <f ca="1"/>
        <v>10680.082103587207</v>
      </c>
    </row>
    <row r="768" spans="1:83" x14ac:dyDescent="0.25">
      <c r="A768" s="6">
        <v>58.1</v>
      </c>
      <c r="B768" s="7" t="b">
        <v>1</v>
      </c>
      <c r="U768" s="9"/>
      <c r="V768" s="9"/>
      <c r="W768" s="10"/>
      <c r="X768" s="17"/>
      <c r="Y768" s="17"/>
      <c r="Z768" s="17"/>
      <c r="AA768" s="17"/>
      <c r="AB768" s="17"/>
      <c r="AC768" s="17"/>
      <c r="AD768" s="17"/>
      <c r="AE768" s="17"/>
      <c r="AG768" s="9"/>
      <c r="AH768" s="9"/>
      <c r="AI768" s="10"/>
      <c r="AJ768" s="17"/>
      <c r="AK768" s="17"/>
      <c r="AL768" s="17"/>
      <c r="AM768" s="17"/>
      <c r="AN768" s="17"/>
      <c r="AO768" s="17"/>
      <c r="AP768" s="17"/>
      <c r="AQ768" s="17"/>
      <c r="AS768" s="9"/>
      <c r="AT768" s="9"/>
      <c r="AU768" s="10"/>
      <c r="AV768" s="17"/>
      <c r="AW768" s="17"/>
      <c r="AX768" s="17"/>
      <c r="AY768" s="17"/>
      <c r="AZ768" s="17"/>
      <c r="BA768" s="17"/>
      <c r="BB768" s="17"/>
      <c r="BC768" s="17"/>
      <c r="BE768" s="17">
        <v>0.26075819672131145</v>
      </c>
      <c r="BF768" s="9">
        <v>63.6</v>
      </c>
      <c r="BG768" s="9">
        <v>63.120040437945761</v>
      </c>
      <c r="BH768" s="9">
        <v>62.350848816681783</v>
      </c>
      <c r="BI768" s="9">
        <v>20.914943025278045</v>
      </c>
      <c r="BJ768" s="9">
        <f ca="1"/>
        <v>64.167847149195808</v>
      </c>
      <c r="BK768" s="9">
        <f ca="1"/>
        <v>62.601555338333192</v>
      </c>
      <c r="BL768" s="9">
        <v>58.743169173529417</v>
      </c>
      <c r="BM768" s="9">
        <f ca="1"/>
        <v>62.709231909432361</v>
      </c>
      <c r="BN768" s="9">
        <v>63.227177001570304</v>
      </c>
      <c r="BP768" s="9"/>
      <c r="BQ768" s="40"/>
      <c r="BR768" s="9"/>
      <c r="BS768" s="40"/>
      <c r="BU768" s="9"/>
      <c r="BV768" s="40"/>
      <c r="BW768" s="9"/>
      <c r="BX768" s="40"/>
      <c r="BZ768" s="9">
        <v>23.184615384615384</v>
      </c>
      <c r="CA768" s="9">
        <v>20.630769230769229</v>
      </c>
      <c r="CB768" s="40">
        <v>20929.072888095903</v>
      </c>
      <c r="CC768" s="9">
        <f ca="1"/>
        <v>3.9349999999999992</v>
      </c>
      <c r="CD768" s="9">
        <f ca="1"/>
        <v>2.5303846153846159</v>
      </c>
      <c r="CE768" s="40">
        <f ca="1"/>
        <v>10688.145630791825</v>
      </c>
    </row>
    <row r="769" spans="1:83" x14ac:dyDescent="0.25">
      <c r="A769" s="6">
        <v>58</v>
      </c>
      <c r="B769" s="7" t="b">
        <v>1</v>
      </c>
      <c r="U769" s="9"/>
      <c r="V769" s="9"/>
      <c r="W769" s="10"/>
      <c r="X769" s="17"/>
      <c r="Y769" s="17"/>
      <c r="Z769" s="17"/>
      <c r="AA769" s="17"/>
      <c r="AB769" s="17"/>
      <c r="AC769" s="17"/>
      <c r="AD769" s="17"/>
      <c r="AE769" s="17"/>
      <c r="AG769" s="9"/>
      <c r="AH769" s="9"/>
      <c r="AI769" s="10"/>
      <c r="AJ769" s="17"/>
      <c r="AK769" s="17"/>
      <c r="AL769" s="17"/>
      <c r="AM769" s="17"/>
      <c r="AN769" s="17"/>
      <c r="AO769" s="17"/>
      <c r="AP769" s="17"/>
      <c r="AQ769" s="17"/>
      <c r="AS769" s="9"/>
      <c r="AT769" s="9"/>
      <c r="AU769" s="10"/>
      <c r="AV769" s="17"/>
      <c r="AW769" s="17"/>
      <c r="AX769" s="17"/>
      <c r="AY769" s="17"/>
      <c r="AZ769" s="17"/>
      <c r="BA769" s="17"/>
      <c r="BB769" s="17"/>
      <c r="BC769" s="17"/>
      <c r="BE769" s="17">
        <v>0.26109972677595628</v>
      </c>
      <c r="BF769" s="9">
        <v>63.7</v>
      </c>
      <c r="BG769" s="9">
        <v>63.130049891245939</v>
      </c>
      <c r="BH769" s="9">
        <v>62.360486446078404</v>
      </c>
      <c r="BI769" s="9">
        <v>20.946932365816796</v>
      </c>
      <c r="BJ769" s="9">
        <f ca="1"/>
        <v>64.178650187298189</v>
      </c>
      <c r="BK769" s="9">
        <f ca="1"/>
        <v>62.611322276248913</v>
      </c>
      <c r="BL769" s="9">
        <v>58.757896421701659</v>
      </c>
      <c r="BM769" s="9">
        <f ca="1"/>
        <v>62.721095758084658</v>
      </c>
      <c r="BN769" s="9">
        <v>63.239078492994864</v>
      </c>
      <c r="BP769" s="9"/>
      <c r="BQ769" s="40"/>
      <c r="BR769" s="9"/>
      <c r="BS769" s="40"/>
      <c r="BU769" s="9"/>
      <c r="BV769" s="40"/>
      <c r="BW769" s="9"/>
      <c r="BX769" s="40"/>
      <c r="BZ769" s="9">
        <v>23.184615384615384</v>
      </c>
      <c r="CA769" s="9">
        <v>21.907692307692304</v>
      </c>
      <c r="CB769" s="40">
        <v>22323.051208570985</v>
      </c>
      <c r="CC769" s="9">
        <f ca="1"/>
        <v>3.9349999999999992</v>
      </c>
      <c r="CD769" s="9">
        <f ca="1"/>
        <v>2.5942307692307693</v>
      </c>
      <c r="CE769" s="40">
        <f ca="1"/>
        <v>10699.982058150303</v>
      </c>
    </row>
    <row r="770" spans="1:83" x14ac:dyDescent="0.25">
      <c r="A770" s="6">
        <v>57.9</v>
      </c>
      <c r="B770" s="7" t="b">
        <v>1</v>
      </c>
      <c r="U770" s="9"/>
      <c r="V770" s="9"/>
      <c r="W770" s="10"/>
      <c r="X770" s="17"/>
      <c r="Y770" s="17"/>
      <c r="Z770" s="17"/>
      <c r="AA770" s="17"/>
      <c r="AB770" s="17"/>
      <c r="AC770" s="17"/>
      <c r="AD770" s="17"/>
      <c r="AE770" s="17"/>
      <c r="AG770" s="9"/>
      <c r="AH770" s="9"/>
      <c r="AI770" s="10"/>
      <c r="AJ770" s="17"/>
      <c r="AK770" s="17"/>
      <c r="AL770" s="17"/>
      <c r="AM770" s="17"/>
      <c r="AN770" s="17"/>
      <c r="AO770" s="17"/>
      <c r="AP770" s="17"/>
      <c r="AQ770" s="17"/>
      <c r="AS770" s="9"/>
      <c r="AT770" s="9"/>
      <c r="AU770" s="10"/>
      <c r="AV770" s="17"/>
      <c r="AW770" s="17"/>
      <c r="AX770" s="17"/>
      <c r="AY770" s="17"/>
      <c r="AZ770" s="17"/>
      <c r="BA770" s="17"/>
      <c r="BB770" s="17"/>
      <c r="BC770" s="17"/>
      <c r="BE770" s="17">
        <v>0.2614412568306011</v>
      </c>
      <c r="BF770" s="9">
        <v>63.7</v>
      </c>
      <c r="BG770" s="9">
        <v>63.140052616833252</v>
      </c>
      <c r="BH770" s="9">
        <v>62.370119085874123</v>
      </c>
      <c r="BI770" s="9">
        <v>20.978936495695201</v>
      </c>
      <c r="BJ770" s="9">
        <f ca="1"/>
        <v>64.18944353889782</v>
      </c>
      <c r="BK770" s="9">
        <f ca="1"/>
        <v>62.621083672832746</v>
      </c>
      <c r="BL770" s="9">
        <v>58.772614041071741</v>
      </c>
      <c r="BM770" s="9">
        <f ca="1"/>
        <v>62.732951841185773</v>
      </c>
      <c r="BN770" s="9">
        <v>63.250972052400847</v>
      </c>
      <c r="BP770" s="9"/>
      <c r="BQ770" s="40"/>
      <c r="BR770" s="9"/>
      <c r="BS770" s="40"/>
      <c r="BU770" s="9"/>
      <c r="BV770" s="40"/>
      <c r="BW770" s="9"/>
      <c r="BX770" s="40"/>
      <c r="BZ770" s="9">
        <v>23.184615384615384</v>
      </c>
      <c r="CA770" s="9">
        <v>23.184615384615384</v>
      </c>
      <c r="CB770" s="40">
        <v>23833.061116411474</v>
      </c>
      <c r="CC770" s="9">
        <f ca="1"/>
        <v>3.9349999999999992</v>
      </c>
      <c r="CD770" s="9">
        <f ca="1"/>
        <v>2.6580769230769237</v>
      </c>
      <c r="CE770" s="40">
        <f ca="1"/>
        <v>10715.442508628252</v>
      </c>
    </row>
    <row r="771" spans="1:83" x14ac:dyDescent="0.25">
      <c r="A771" s="6">
        <v>57.7</v>
      </c>
      <c r="B771" s="7" t="b">
        <v>1</v>
      </c>
      <c r="U771" s="9"/>
      <c r="V771" s="9"/>
      <c r="W771" s="10"/>
      <c r="X771" s="17"/>
      <c r="Y771" s="17"/>
      <c r="Z771" s="17"/>
      <c r="AA771" s="17"/>
      <c r="AB771" s="17"/>
      <c r="AC771" s="17"/>
      <c r="AD771" s="17"/>
      <c r="AE771" s="17"/>
      <c r="AG771" s="9"/>
      <c r="AH771" s="9"/>
      <c r="AI771" s="10"/>
      <c r="AJ771" s="17"/>
      <c r="AK771" s="17"/>
      <c r="AL771" s="17"/>
      <c r="AM771" s="17"/>
      <c r="AN771" s="17"/>
      <c r="AO771" s="17"/>
      <c r="AP771" s="17"/>
      <c r="AQ771" s="17"/>
      <c r="AS771" s="9"/>
      <c r="AT771" s="9"/>
      <c r="AU771" s="10"/>
      <c r="AV771" s="17"/>
      <c r="AW771" s="17"/>
      <c r="AX771" s="17"/>
      <c r="AY771" s="17"/>
      <c r="AZ771" s="17"/>
      <c r="BA771" s="17"/>
      <c r="BB771" s="17"/>
      <c r="BC771" s="17"/>
      <c r="BE771" s="17">
        <v>0.26178278688524592</v>
      </c>
      <c r="BF771" s="9">
        <v>63.7</v>
      </c>
      <c r="BG771" s="9">
        <v>63.150048634764573</v>
      </c>
      <c r="BH771" s="9">
        <v>62.379746752616086</v>
      </c>
      <c r="BI771" s="9">
        <v>21.010955428594443</v>
      </c>
      <c r="BJ771" s="9">
        <f ca="1"/>
        <v>64.200227230578236</v>
      </c>
      <c r="BK771" s="9">
        <f ca="1"/>
        <v>62.630839545638139</v>
      </c>
      <c r="BL771" s="9">
        <v>58.787322050501189</v>
      </c>
      <c r="BM771" s="9">
        <f ca="1"/>
        <v>62.744800178469234</v>
      </c>
      <c r="BN771" s="9">
        <v>63.262857699839316</v>
      </c>
      <c r="BP771" s="9"/>
      <c r="BQ771" s="40"/>
      <c r="BR771" s="9"/>
      <c r="BS771" s="40"/>
      <c r="BU771" s="9"/>
      <c r="BV771" s="40"/>
      <c r="BW771" s="9"/>
      <c r="BX771" s="40"/>
      <c r="BZ771" s="9">
        <v>23.184615384615384</v>
      </c>
      <c r="CA771" s="9">
        <v>24.46153846153846</v>
      </c>
      <c r="CB771" s="40">
        <v>25449.515776050983</v>
      </c>
      <c r="CC771" s="9">
        <f ca="1"/>
        <v>3.9349999999999992</v>
      </c>
      <c r="CD771" s="9">
        <f ca="1"/>
        <v>2.7219230769230771</v>
      </c>
      <c r="CE771" s="40">
        <f ca="1"/>
        <v>10734.387254432666</v>
      </c>
    </row>
    <row r="772" spans="1:83" x14ac:dyDescent="0.25">
      <c r="A772" s="6">
        <v>57.4</v>
      </c>
      <c r="B772" s="7" t="b">
        <v>1</v>
      </c>
      <c r="U772" s="9"/>
      <c r="V772" s="9"/>
      <c r="W772" s="10"/>
      <c r="X772" s="17"/>
      <c r="Y772" s="17"/>
      <c r="Z772" s="17"/>
      <c r="AA772" s="17"/>
      <c r="AB772" s="17"/>
      <c r="AC772" s="17"/>
      <c r="AD772" s="17"/>
      <c r="AE772" s="17"/>
      <c r="AG772" s="9"/>
      <c r="AH772" s="9"/>
      <c r="AI772" s="10"/>
      <c r="AJ772" s="17"/>
      <c r="AK772" s="17"/>
      <c r="AL772" s="17"/>
      <c r="AM772" s="17"/>
      <c r="AN772" s="17"/>
      <c r="AO772" s="17"/>
      <c r="AP772" s="17"/>
      <c r="AQ772" s="17"/>
      <c r="AS772" s="9"/>
      <c r="AT772" s="9"/>
      <c r="AU772" s="10"/>
      <c r="AV772" s="17"/>
      <c r="AW772" s="17"/>
      <c r="AX772" s="17"/>
      <c r="AY772" s="17"/>
      <c r="AZ772" s="17"/>
      <c r="BA772" s="17"/>
      <c r="BB772" s="17"/>
      <c r="BC772" s="17"/>
      <c r="BE772" s="17">
        <v>0.26212431693989069</v>
      </c>
      <c r="BF772" s="9">
        <v>63.7</v>
      </c>
      <c r="BG772" s="9">
        <v>63.160037965026923</v>
      </c>
      <c r="BH772" s="9">
        <v>62.389369462796921</v>
      </c>
      <c r="BI772" s="9">
        <v>21.042989178214654</v>
      </c>
      <c r="BJ772" s="9">
        <f ca="1"/>
        <v>64.211001288825827</v>
      </c>
      <c r="BK772" s="9">
        <f ca="1"/>
        <v>62.640589912159761</v>
      </c>
      <c r="BL772" s="9">
        <v>58.802020468790033</v>
      </c>
      <c r="BM772" s="9">
        <f ca="1"/>
        <v>62.756640789601875</v>
      </c>
      <c r="BN772" s="9">
        <v>63.274735455293303</v>
      </c>
      <c r="BP772" s="9"/>
      <c r="BQ772" s="40"/>
      <c r="BR772" s="9"/>
      <c r="BS772" s="40"/>
      <c r="BU772" s="9"/>
      <c r="BV772" s="40"/>
      <c r="BW772" s="9"/>
      <c r="BX772" s="40"/>
      <c r="BZ772" s="9">
        <v>23.184615384615384</v>
      </c>
      <c r="CA772" s="9">
        <v>25.738461538461539</v>
      </c>
      <c r="CB772" s="40">
        <v>27164.007738843851</v>
      </c>
      <c r="CC772" s="9">
        <f ca="1"/>
        <v>3.9349999999999992</v>
      </c>
      <c r="CD772" s="9">
        <f ca="1"/>
        <v>2.785769230769231</v>
      </c>
      <c r="CE772" s="40">
        <f ca="1"/>
        <v>10756.684950917408</v>
      </c>
    </row>
    <row r="773" spans="1:83" x14ac:dyDescent="0.25">
      <c r="A773" s="6" t="str">
        <v/>
      </c>
      <c r="B773" s="7" t="b">
        <v>0</v>
      </c>
      <c r="U773" s="9"/>
      <c r="V773" s="9"/>
      <c r="W773" s="10"/>
      <c r="X773" s="17"/>
      <c r="Y773" s="17"/>
      <c r="Z773" s="17"/>
      <c r="AA773" s="17"/>
      <c r="AB773" s="17"/>
      <c r="AC773" s="17"/>
      <c r="AD773" s="17"/>
      <c r="AE773" s="17"/>
      <c r="AG773" s="9"/>
      <c r="AH773" s="9"/>
      <c r="AI773" s="10"/>
      <c r="AJ773" s="17"/>
      <c r="AK773" s="17"/>
      <c r="AL773" s="17"/>
      <c r="AM773" s="17"/>
      <c r="AN773" s="17"/>
      <c r="AO773" s="17"/>
      <c r="AP773" s="17"/>
      <c r="AQ773" s="17"/>
      <c r="AS773" s="9"/>
      <c r="AT773" s="9"/>
      <c r="AU773" s="10"/>
      <c r="AV773" s="17"/>
      <c r="AW773" s="17"/>
      <c r="AX773" s="17"/>
      <c r="AY773" s="17"/>
      <c r="AZ773" s="17"/>
      <c r="BA773" s="17"/>
      <c r="BB773" s="17"/>
      <c r="BC773" s="17"/>
      <c r="BE773" s="17">
        <v>0.26246584699453551</v>
      </c>
      <c r="BF773" s="9">
        <v>63.7</v>
      </c>
      <c r="BG773" s="9">
        <v>63.170020627537809</v>
      </c>
      <c r="BH773" s="9">
        <v>62.398987232855539</v>
      </c>
      <c r="BI773" s="9">
        <v>21.075037758275048</v>
      </c>
      <c r="BJ773" s="9">
        <f ca="1"/>
        <v>64.221765740030378</v>
      </c>
      <c r="BK773" s="9">
        <f ca="1"/>
        <v>62.650334789833764</v>
      </c>
      <c r="BL773" s="9">
        <v>58.81670931467707</v>
      </c>
      <c r="BM773" s="9">
        <f ca="1"/>
        <v>62.768473694184095</v>
      </c>
      <c r="BN773" s="9">
        <v>63.286605338678129</v>
      </c>
      <c r="BP773" s="9"/>
      <c r="BQ773" s="40"/>
      <c r="BR773" s="9"/>
      <c r="BS773" s="40"/>
      <c r="BU773" s="9"/>
      <c r="BV773" s="40"/>
      <c r="BW773" s="9"/>
      <c r="BX773" s="40"/>
      <c r="BZ773" s="9">
        <v>23.184615384615384</v>
      </c>
      <c r="CA773" s="9">
        <v>27.015384615384612</v>
      </c>
      <c r="CB773" s="40">
        <v>28969.117935409526</v>
      </c>
      <c r="CC773" s="9">
        <f ca="1"/>
        <v>3.9349999999999992</v>
      </c>
      <c r="CD773" s="9">
        <f ca="1"/>
        <v>2.8496153846153849</v>
      </c>
      <c r="CE773" s="40">
        <f ca="1"/>
        <v>10782.211951373163</v>
      </c>
    </row>
    <row r="774" spans="1:83" x14ac:dyDescent="0.25">
      <c r="A774" s="6">
        <v>73.900000000000006</v>
      </c>
      <c r="B774" s="7" t="b">
        <v>1</v>
      </c>
      <c r="U774" s="9"/>
      <c r="V774" s="9"/>
      <c r="W774" s="10"/>
      <c r="X774" s="17"/>
      <c r="Y774" s="17"/>
      <c r="Z774" s="17"/>
      <c r="AA774" s="17"/>
      <c r="AB774" s="17"/>
      <c r="AC774" s="17"/>
      <c r="AD774" s="17"/>
      <c r="AE774" s="17"/>
      <c r="AG774" s="9"/>
      <c r="AH774" s="9"/>
      <c r="AI774" s="10"/>
      <c r="AJ774" s="17"/>
      <c r="AK774" s="17"/>
      <c r="AL774" s="17"/>
      <c r="AM774" s="17"/>
      <c r="AN774" s="17"/>
      <c r="AO774" s="17"/>
      <c r="AP774" s="17"/>
      <c r="AQ774" s="17"/>
      <c r="AS774" s="9"/>
      <c r="AT774" s="9"/>
      <c r="AU774" s="10"/>
      <c r="AV774" s="17"/>
      <c r="AW774" s="17"/>
      <c r="AX774" s="17"/>
      <c r="AY774" s="17"/>
      <c r="AZ774" s="17"/>
      <c r="BA774" s="17"/>
      <c r="BB774" s="17"/>
      <c r="BC774" s="17"/>
      <c r="BE774" s="17">
        <v>0.26280737704918034</v>
      </c>
      <c r="BF774" s="9">
        <v>63.7</v>
      </c>
      <c r="BG774" s="9">
        <v>63.179996642145596</v>
      </c>
      <c r="BH774" s="9">
        <v>62.408600079176971</v>
      </c>
      <c r="BI774" s="9">
        <v>21.107101182513848</v>
      </c>
      <c r="BJ774" s="9">
        <f ca="1"/>
        <v>64.232520610485494</v>
      </c>
      <c r="BK774" s="9">
        <f ca="1"/>
        <v>62.660074196038167</v>
      </c>
      <c r="BL774" s="9">
        <v>58.831388606840179</v>
      </c>
      <c r="BM774" s="9">
        <f ca="1"/>
        <v>62.780298911750258</v>
      </c>
      <c r="BN774" s="9">
        <v>63.298467369841738</v>
      </c>
      <c r="BP774" s="9"/>
      <c r="BQ774" s="40"/>
      <c r="BR774" s="9"/>
      <c r="BS774" s="40"/>
      <c r="BU774" s="9"/>
      <c r="BV774" s="40"/>
      <c r="BW774" s="9"/>
      <c r="BX774" s="40"/>
      <c r="BZ774" s="9">
        <v>23.184615384615384</v>
      </c>
      <c r="CA774" s="9">
        <v>28.292307692307688</v>
      </c>
      <c r="CB774" s="40">
        <v>30858.262668830106</v>
      </c>
      <c r="CC774" s="9">
        <f ca="1"/>
        <v>3.9349999999999992</v>
      </c>
      <c r="CD774" s="9">
        <f ca="1"/>
        <v>2.9134615384615383</v>
      </c>
      <c r="CE774" s="40">
        <f ca="1"/>
        <v>10810.8516924615</v>
      </c>
    </row>
    <row r="775" spans="1:83" x14ac:dyDescent="0.25">
      <c r="A775" s="6">
        <v>73.599999999999994</v>
      </c>
      <c r="B775" s="7" t="b">
        <v>1</v>
      </c>
      <c r="U775" s="9"/>
      <c r="V775" s="9"/>
      <c r="W775" s="10"/>
      <c r="X775" s="17"/>
      <c r="Y775" s="17"/>
      <c r="Z775" s="17"/>
      <c r="AA775" s="17"/>
      <c r="AB775" s="17"/>
      <c r="AC775" s="17"/>
      <c r="AD775" s="17"/>
      <c r="AE775" s="17"/>
      <c r="AG775" s="9"/>
      <c r="AH775" s="9"/>
      <c r="AI775" s="10"/>
      <c r="AJ775" s="17"/>
      <c r="AK775" s="17"/>
      <c r="AL775" s="17"/>
      <c r="AM775" s="17"/>
      <c r="AN775" s="17"/>
      <c r="AO775" s="17"/>
      <c r="AP775" s="17"/>
      <c r="AQ775" s="17"/>
      <c r="AS775" s="9"/>
      <c r="AT775" s="9"/>
      <c r="AU775" s="10"/>
      <c r="AV775" s="17"/>
      <c r="AW775" s="17"/>
      <c r="AX775" s="17"/>
      <c r="AY775" s="17"/>
      <c r="AZ775" s="17"/>
      <c r="BA775" s="17"/>
      <c r="BB775" s="17"/>
      <c r="BC775" s="17"/>
      <c r="BE775" s="17">
        <v>0.26314890710382516</v>
      </c>
      <c r="BF775" s="9">
        <v>63.7</v>
      </c>
      <c r="BG775" s="9">
        <v>63.189966028629833</v>
      </c>
      <c r="BH775" s="9">
        <v>62.418208018092848</v>
      </c>
      <c r="BI775" s="9">
        <v>21.139179464688414</v>
      </c>
      <c r="BJ775" s="9">
        <f ca="1"/>
        <v>64.243265926389199</v>
      </c>
      <c r="BK775" s="9">
        <f ca="1"/>
        <v>62.669808148093047</v>
      </c>
      <c r="BL775" s="9">
        <v>58.84605836389656</v>
      </c>
      <c r="BM775" s="9">
        <f ca="1"/>
        <v>62.792116461768941</v>
      </c>
      <c r="BN775" s="9">
        <v>63.310321568565065</v>
      </c>
      <c r="BP775" s="9"/>
      <c r="BQ775" s="40"/>
      <c r="BR775" s="9"/>
      <c r="BS775" s="40"/>
      <c r="BU775" s="9"/>
      <c r="BV775" s="40"/>
      <c r="BW775" s="9"/>
      <c r="BX775" s="40"/>
      <c r="BZ775" s="9">
        <v>23.184615384615384</v>
      </c>
      <c r="CA775" s="9">
        <v>29.569230769230764</v>
      </c>
      <c r="CB775" s="40">
        <v>32825.569726610149</v>
      </c>
      <c r="CC775" s="9">
        <f ca="1"/>
        <v>3.9349999999999992</v>
      </c>
      <c r="CD775" s="9">
        <f ca="1"/>
        <v>2.9773076923076927</v>
      </c>
      <c r="CE775" s="40">
        <f ca="1"/>
        <v>10842.49414155458</v>
      </c>
    </row>
    <row r="776" spans="1:83" x14ac:dyDescent="0.25">
      <c r="A776" s="6">
        <v>73.400000000000006</v>
      </c>
      <c r="B776" s="7" t="b">
        <v>1</v>
      </c>
      <c r="U776" s="9"/>
      <c r="V776" s="9"/>
      <c r="W776" s="10"/>
      <c r="X776" s="17"/>
      <c r="Y776" s="17"/>
      <c r="Z776" s="17"/>
      <c r="AA776" s="17"/>
      <c r="AB776" s="17"/>
      <c r="AC776" s="17"/>
      <c r="AD776" s="17"/>
      <c r="AE776" s="17"/>
      <c r="AG776" s="9"/>
      <c r="AH776" s="9"/>
      <c r="AI776" s="10"/>
      <c r="AJ776" s="17"/>
      <c r="AK776" s="17"/>
      <c r="AL776" s="17"/>
      <c r="AM776" s="17"/>
      <c r="AN776" s="17"/>
      <c r="AO776" s="17"/>
      <c r="AP776" s="17"/>
      <c r="AQ776" s="17"/>
      <c r="AS776" s="9"/>
      <c r="AT776" s="9"/>
      <c r="AU776" s="10"/>
      <c r="AV776" s="17"/>
      <c r="AW776" s="17"/>
      <c r="AX776" s="17"/>
      <c r="AY776" s="17"/>
      <c r="AZ776" s="17"/>
      <c r="BA776" s="17"/>
      <c r="BB776" s="17"/>
      <c r="BC776" s="17"/>
      <c r="BE776" s="17">
        <v>0.26349043715846993</v>
      </c>
      <c r="BF776" s="9">
        <v>63.8</v>
      </c>
      <c r="BG776" s="9">
        <v>63.199928806701642</v>
      </c>
      <c r="BH776" s="9">
        <v>62.427811065881805</v>
      </c>
      <c r="BI776" s="9">
        <v>21.171272618575234</v>
      </c>
      <c r="BJ776" s="9">
        <f ca="1"/>
        <v>64.254001713844332</v>
      </c>
      <c r="BK776" s="9">
        <f ca="1"/>
        <v>62.679536663260961</v>
      </c>
      <c r="BL776" s="9">
        <v>58.860718604403026</v>
      </c>
      <c r="BM776" s="9">
        <f ca="1"/>
        <v>62.803926363643328</v>
      </c>
      <c r="BN776" s="9">
        <v>63.322167954562275</v>
      </c>
      <c r="BP776" s="9"/>
      <c r="BQ776" s="40"/>
      <c r="BR776" s="9"/>
      <c r="BS776" s="40"/>
      <c r="BU776" s="9"/>
      <c r="BV776" s="40"/>
      <c r="BW776" s="9"/>
      <c r="BX776" s="40"/>
      <c r="BZ776" s="9">
        <v>23.184615384615384</v>
      </c>
      <c r="CA776" s="9">
        <v>30.84615384615384</v>
      </c>
      <c r="CB776" s="40">
        <v>34865.77709386473</v>
      </c>
      <c r="CC776" s="9">
        <f ca="1"/>
        <v>3.9349999999999992</v>
      </c>
      <c r="CD776" s="9">
        <f ca="1"/>
        <v>3.0411538461538461</v>
      </c>
      <c r="CE776" s="40">
        <f ca="1"/>
        <v>10877.03529849497</v>
      </c>
    </row>
    <row r="777" spans="1:83" x14ac:dyDescent="0.25">
      <c r="A777" s="6">
        <v>72.099999999999994</v>
      </c>
      <c r="B777" s="7" t="b">
        <v>1</v>
      </c>
      <c r="U777" s="9"/>
      <c r="V777" s="9"/>
      <c r="W777" s="10"/>
      <c r="X777" s="17"/>
      <c r="Y777" s="17"/>
      <c r="Z777" s="17"/>
      <c r="AA777" s="17"/>
      <c r="AB777" s="17"/>
      <c r="AC777" s="17"/>
      <c r="AD777" s="17"/>
      <c r="AE777" s="17"/>
      <c r="AG777" s="9"/>
      <c r="AH777" s="9"/>
      <c r="AI777" s="10"/>
      <c r="AJ777" s="17"/>
      <c r="AK777" s="17"/>
      <c r="AL777" s="17"/>
      <c r="AM777" s="17"/>
      <c r="AN777" s="17"/>
      <c r="AO777" s="17"/>
      <c r="AP777" s="17"/>
      <c r="AQ777" s="17"/>
      <c r="AS777" s="9"/>
      <c r="AT777" s="9"/>
      <c r="AU777" s="10"/>
      <c r="AV777" s="17"/>
      <c r="AW777" s="17"/>
      <c r="AX777" s="17"/>
      <c r="AY777" s="17"/>
      <c r="AZ777" s="17"/>
      <c r="BA777" s="17"/>
      <c r="BB777" s="17"/>
      <c r="BC777" s="17"/>
      <c r="BE777" s="17">
        <v>0.26383196721311475</v>
      </c>
      <c r="BF777" s="9">
        <v>63.8</v>
      </c>
      <c r="BG777" s="9">
        <v>63.209884996004064</v>
      </c>
      <c r="BH777" s="9">
        <v>62.437409238769426</v>
      </c>
      <c r="BI777" s="9">
        <v>21.203380657969962</v>
      </c>
      <c r="BJ777" s="9">
        <f ca="1"/>
        <v>64.264727998859072</v>
      </c>
      <c r="BK777" s="9">
        <f ca="1"/>
        <v>62.689259758747106</v>
      </c>
      <c r="BL777" s="9">
        <v>58.875369346856289</v>
      </c>
      <c r="BM777" s="9">
        <f ca="1"/>
        <v>62.815728636711476</v>
      </c>
      <c r="BN777" s="9">
        <v>63.334006547481216</v>
      </c>
      <c r="BP777" s="9"/>
      <c r="BQ777" s="40"/>
      <c r="BR777" s="9"/>
      <c r="BS777" s="40"/>
      <c r="BU777" s="9"/>
      <c r="BV777" s="40"/>
      <c r="BW777" s="9"/>
      <c r="BX777" s="40"/>
      <c r="BZ777" s="9">
        <v>23.184615384615384</v>
      </c>
      <c r="CA777" s="9">
        <v>32.123076923076923</v>
      </c>
      <c r="CB777" s="40">
        <v>36974.149413836712</v>
      </c>
      <c r="CC777" s="9">
        <f ca="1"/>
        <v>3.9349999999999992</v>
      </c>
      <c r="CD777" s="9">
        <f ca="1"/>
        <v>3.1050000000000004</v>
      </c>
      <c r="CE777" s="40">
        <f ca="1"/>
        <v>10914.376745339629</v>
      </c>
    </row>
    <row r="778" spans="1:83" x14ac:dyDescent="0.25">
      <c r="A778" s="6">
        <v>73.099999999999994</v>
      </c>
      <c r="B778" s="7" t="b">
        <v>1</v>
      </c>
      <c r="U778" s="9"/>
      <c r="V778" s="9"/>
      <c r="W778" s="10"/>
      <c r="X778" s="17"/>
      <c r="Y778" s="17"/>
      <c r="Z778" s="17"/>
      <c r="AA778" s="17"/>
      <c r="AB778" s="17"/>
      <c r="AC778" s="17"/>
      <c r="AD778" s="17"/>
      <c r="AE778" s="17"/>
      <c r="AG778" s="9"/>
      <c r="AH778" s="9"/>
      <c r="AI778" s="10"/>
      <c r="AJ778" s="17"/>
      <c r="AK778" s="17"/>
      <c r="AL778" s="17"/>
      <c r="AM778" s="17"/>
      <c r="AN778" s="17"/>
      <c r="AO778" s="17"/>
      <c r="AP778" s="17"/>
      <c r="AQ778" s="17"/>
      <c r="AS778" s="9"/>
      <c r="AT778" s="9"/>
      <c r="AU778" s="10"/>
      <c r="AV778" s="17"/>
      <c r="AW778" s="17"/>
      <c r="AX778" s="17"/>
      <c r="AY778" s="17"/>
      <c r="AZ778" s="17"/>
      <c r="BA778" s="17"/>
      <c r="BB778" s="17"/>
      <c r="BC778" s="17"/>
      <c r="BE778" s="17">
        <v>0.26417349726775957</v>
      </c>
      <c r="BF778" s="9">
        <v>63.8</v>
      </c>
      <c r="BG778" s="9">
        <v>63.219834616112387</v>
      </c>
      <c r="BH778" s="9">
        <v>62.447002552928737</v>
      </c>
      <c r="BI778" s="9">
        <v>21.235503596687451</v>
      </c>
      <c r="BJ778" s="9">
        <f ca="1"/>
        <v>64.275444807347426</v>
      </c>
      <c r="BK778" s="9">
        <f ca="1"/>
        <v>62.698977451699747</v>
      </c>
      <c r="BL778" s="9">
        <v>58.890010609693206</v>
      </c>
      <c r="BM778" s="9">
        <f ca="1"/>
        <v>62.827523300246639</v>
      </c>
      <c r="BN778" s="9">
        <v>63.345837366903609</v>
      </c>
      <c r="BP778" s="9"/>
      <c r="BQ778" s="40"/>
      <c r="BR778" s="9"/>
      <c r="BS778" s="40"/>
      <c r="BU778" s="9"/>
      <c r="BV778" s="40"/>
      <c r="BW778" s="9"/>
      <c r="BX778" s="40"/>
      <c r="BZ778" s="9">
        <v>23.184615384615384</v>
      </c>
      <c r="CA778" s="9">
        <v>33.4</v>
      </c>
      <c r="CB778" s="40">
        <v>39146.408531983056</v>
      </c>
      <c r="CC778" s="9">
        <f ca="1"/>
        <v>3.9349999999999992</v>
      </c>
      <c r="CD778" s="9">
        <f ca="1"/>
        <v>3.1688461538461539</v>
      </c>
      <c r="CE778" s="40">
        <f ca="1"/>
        <v>10954.425238535458</v>
      </c>
    </row>
    <row r="779" spans="1:83" x14ac:dyDescent="0.25">
      <c r="A779" s="6">
        <v>72.7</v>
      </c>
      <c r="B779" s="7" t="b">
        <v>1</v>
      </c>
      <c r="U779" s="9"/>
      <c r="V779" s="9"/>
      <c r="W779" s="10"/>
      <c r="X779" s="17"/>
      <c r="Y779" s="17"/>
      <c r="Z779" s="17"/>
      <c r="AA779" s="17"/>
      <c r="AB779" s="17"/>
      <c r="AC779" s="17"/>
      <c r="AD779" s="17"/>
      <c r="AE779" s="17"/>
      <c r="AG779" s="9"/>
      <c r="AH779" s="9"/>
      <c r="AI779" s="10"/>
      <c r="AJ779" s="17"/>
      <c r="AK779" s="17"/>
      <c r="AL779" s="17"/>
      <c r="AM779" s="17"/>
      <c r="AN779" s="17"/>
      <c r="AO779" s="17"/>
      <c r="AP779" s="17"/>
      <c r="AQ779" s="17"/>
      <c r="AS779" s="9"/>
      <c r="AT779" s="9"/>
      <c r="AU779" s="10"/>
      <c r="AV779" s="17"/>
      <c r="AW779" s="17"/>
      <c r="AX779" s="17"/>
      <c r="AY779" s="17"/>
      <c r="AZ779" s="17"/>
      <c r="BA779" s="17"/>
      <c r="BB779" s="17"/>
      <c r="BC779" s="17"/>
      <c r="BE779" s="17">
        <v>0.26451502732240439</v>
      </c>
      <c r="BF779" s="9">
        <v>63.8</v>
      </c>
      <c r="BG779" s="9">
        <v>63.229777686534518</v>
      </c>
      <c r="BH779" s="9">
        <v>62.456591024480517</v>
      </c>
      <c r="BI779" s="9">
        <v>21.26764144856179</v>
      </c>
      <c r="BJ779" s="9">
        <f ca="1"/>
        <v>64.286152165129678</v>
      </c>
      <c r="BK779" s="9">
        <f ca="1"/>
        <v>62.708689759210422</v>
      </c>
      <c r="BL779" s="9">
        <v>58.904642411291086</v>
      </c>
      <c r="BM779" s="9">
        <f ca="1"/>
        <v>62.839310373457607</v>
      </c>
      <c r="BN779" s="9">
        <v>63.357660432345455</v>
      </c>
      <c r="BP779" s="9"/>
      <c r="BQ779" s="40"/>
      <c r="BR779" s="9"/>
      <c r="BS779" s="40"/>
      <c r="BU779" s="9"/>
      <c r="BV779" s="40"/>
      <c r="BW779" s="9"/>
      <c r="BX779" s="40"/>
      <c r="BZ779" s="9">
        <v>23.184615384615384</v>
      </c>
      <c r="CA779" s="9">
        <v>34.676923076923075</v>
      </c>
      <c r="CB779" s="40">
        <v>41378.675324248281</v>
      </c>
      <c r="CC779" s="9">
        <f ca="1"/>
        <v>3.9349999999999992</v>
      </c>
      <c r="CD779" s="9">
        <f ca="1"/>
        <v>3.2326923076923082</v>
      </c>
      <c r="CE779" s="40">
        <f ca="1"/>
        <v>10997.092338720082</v>
      </c>
    </row>
    <row r="780" spans="1:83" x14ac:dyDescent="0.25">
      <c r="A780" s="6">
        <v>73.599999999999994</v>
      </c>
      <c r="B780" s="7" t="b">
        <v>1</v>
      </c>
      <c r="U780" s="9"/>
      <c r="V780" s="9"/>
      <c r="W780" s="10"/>
      <c r="X780" s="17"/>
      <c r="Y780" s="17"/>
      <c r="Z780" s="17"/>
      <c r="AA780" s="17"/>
      <c r="AB780" s="17"/>
      <c r="AC780" s="17"/>
      <c r="AD780" s="17"/>
      <c r="AE780" s="17"/>
      <c r="AG780" s="9"/>
      <c r="AH780" s="9"/>
      <c r="AI780" s="10"/>
      <c r="AJ780" s="17"/>
      <c r="AK780" s="17"/>
      <c r="AL780" s="17"/>
      <c r="AM780" s="17"/>
      <c r="AN780" s="17"/>
      <c r="AO780" s="17"/>
      <c r="AP780" s="17"/>
      <c r="AQ780" s="17"/>
      <c r="AS780" s="9"/>
      <c r="AT780" s="9"/>
      <c r="AU780" s="10"/>
      <c r="AV780" s="17"/>
      <c r="AW780" s="17"/>
      <c r="AX780" s="17"/>
      <c r="AY780" s="17"/>
      <c r="AZ780" s="17"/>
      <c r="BA780" s="17"/>
      <c r="BB780" s="17"/>
      <c r="BC780" s="17"/>
      <c r="BE780" s="17">
        <v>0.26485655737704916</v>
      </c>
      <c r="BF780" s="9">
        <v>63.8</v>
      </c>
      <c r="BG780" s="9">
        <v>63.239714226711307</v>
      </c>
      <c r="BH780" s="9">
        <v>62.466174669493434</v>
      </c>
      <c r="BI780" s="9">
        <v>21.299794227446355</v>
      </c>
      <c r="BJ780" s="9">
        <f ca="1"/>
        <v>64.296850097932904</v>
      </c>
      <c r="BK780" s="9">
        <f ca="1"/>
        <v>62.71839669831423</v>
      </c>
      <c r="BL780" s="9">
        <v>58.91926476996791</v>
      </c>
      <c r="BM780" s="9">
        <f ca="1"/>
        <v>62.851089875489002</v>
      </c>
      <c r="BN780" s="9">
        <v>63.369475763257313</v>
      </c>
      <c r="BP780" s="9"/>
      <c r="BQ780" s="40"/>
      <c r="BR780" s="9"/>
      <c r="BS780" s="40"/>
      <c r="BU780" s="9"/>
      <c r="BV780" s="40"/>
      <c r="BW780" s="9"/>
      <c r="BX780" s="40"/>
      <c r="BZ780" s="9">
        <v>23.184615384615384</v>
      </c>
      <c r="CA780" s="9">
        <v>35.95384615384615</v>
      </c>
      <c r="CB780" s="40">
        <v>43667.420646617829</v>
      </c>
      <c r="CC780" s="9">
        <f ca="1"/>
        <v>3.9349999999999992</v>
      </c>
      <c r="CD780" s="9">
        <f ca="1"/>
        <v>3.2965384615384616</v>
      </c>
      <c r="CE780" s="40">
        <f ca="1"/>
        <v>11042.294073973395</v>
      </c>
    </row>
    <row r="781" spans="1:83" x14ac:dyDescent="0.25">
      <c r="A781" s="6">
        <v>73.3</v>
      </c>
      <c r="B781" s="7" t="b">
        <v>1</v>
      </c>
      <c r="U781" s="9"/>
      <c r="V781" s="9"/>
      <c r="W781" s="10"/>
      <c r="X781" s="17"/>
      <c r="Y781" s="17"/>
      <c r="Z781" s="17"/>
      <c r="AA781" s="17"/>
      <c r="AB781" s="17"/>
      <c r="AC781" s="17"/>
      <c r="AD781" s="17"/>
      <c r="AE781" s="17"/>
      <c r="AG781" s="9"/>
      <c r="AH781" s="9"/>
      <c r="AI781" s="10"/>
      <c r="AJ781" s="17"/>
      <c r="AK781" s="17"/>
      <c r="AL781" s="17"/>
      <c r="AM781" s="17"/>
      <c r="AN781" s="17"/>
      <c r="AO781" s="17"/>
      <c r="AP781" s="17"/>
      <c r="AQ781" s="17"/>
      <c r="AS781" s="9"/>
      <c r="AT781" s="9"/>
      <c r="AU781" s="10"/>
      <c r="AV781" s="17"/>
      <c r="AW781" s="17"/>
      <c r="AX781" s="17"/>
      <c r="AY781" s="17"/>
      <c r="AZ781" s="17"/>
      <c r="BA781" s="17"/>
      <c r="BB781" s="17"/>
      <c r="BC781" s="17"/>
      <c r="BE781" s="17">
        <v>0.26519808743169399</v>
      </c>
      <c r="BF781" s="9">
        <v>63.8</v>
      </c>
      <c r="BG781" s="9">
        <v>63.249644256016914</v>
      </c>
      <c r="BH781" s="9">
        <v>62.475753503984379</v>
      </c>
      <c r="BI781" s="9">
        <v>21.331961947213845</v>
      </c>
      <c r="BJ781" s="9">
        <f ca="1"/>
        <v>64.307538631391424</v>
      </c>
      <c r="BK781" s="9">
        <f ca="1"/>
        <v>62.728098285990207</v>
      </c>
      <c r="BL781" s="9">
        <v>58.933877703982638</v>
      </c>
      <c r="BM781" s="9">
        <f ca="1"/>
        <v>62.862861825421589</v>
      </c>
      <c r="BN781" s="9">
        <v>63.38128337902468</v>
      </c>
      <c r="BP781" s="9"/>
      <c r="BQ781" s="40"/>
      <c r="BR781" s="9"/>
      <c r="BS781" s="40"/>
      <c r="BU781" s="9"/>
      <c r="BV781" s="40"/>
      <c r="BW781" s="9"/>
      <c r="BX781" s="40"/>
      <c r="BZ781" s="9">
        <v>23.184615384615384</v>
      </c>
      <c r="CA781" s="9">
        <v>37.230769230769226</v>
      </c>
      <c r="CB781" s="40">
        <v>46009.423717626865</v>
      </c>
      <c r="CC781" s="9">
        <f ca="1"/>
        <v>3.9349999999999992</v>
      </c>
      <c r="CD781" s="9">
        <f ca="1"/>
        <v>3.360384615384616</v>
      </c>
      <c r="CE781" s="40">
        <f ca="1"/>
        <v>11089.950632884298</v>
      </c>
    </row>
    <row r="782" spans="1:83" x14ac:dyDescent="0.25">
      <c r="A782" s="6">
        <v>72.900000000000006</v>
      </c>
      <c r="B782" s="7" t="b">
        <v>1</v>
      </c>
      <c r="U782" s="9"/>
      <c r="V782" s="9"/>
      <c r="W782" s="10"/>
      <c r="X782" s="17"/>
      <c r="Y782" s="17"/>
      <c r="Z782" s="17"/>
      <c r="AA782" s="17"/>
      <c r="AB782" s="17"/>
      <c r="AC782" s="17"/>
      <c r="AD782" s="17"/>
      <c r="AE782" s="17"/>
      <c r="AG782" s="9"/>
      <c r="AH782" s="9"/>
      <c r="AI782" s="10"/>
      <c r="AJ782" s="17"/>
      <c r="AK782" s="17"/>
      <c r="AL782" s="17"/>
      <c r="AM782" s="17"/>
      <c r="AN782" s="17"/>
      <c r="AO782" s="17"/>
      <c r="AP782" s="17"/>
      <c r="AQ782" s="17"/>
      <c r="AS782" s="9"/>
      <c r="AT782" s="9"/>
      <c r="AU782" s="10"/>
      <c r="AV782" s="17"/>
      <c r="AW782" s="17"/>
      <c r="AX782" s="17"/>
      <c r="AY782" s="17"/>
      <c r="AZ782" s="17"/>
      <c r="BA782" s="17"/>
      <c r="BB782" s="17"/>
      <c r="BC782" s="17"/>
      <c r="BE782" s="17">
        <v>0.26553961748633881</v>
      </c>
      <c r="BF782" s="9">
        <v>63.8</v>
      </c>
      <c r="BG782" s="9">
        <v>63.259567793759125</v>
      </c>
      <c r="BH782" s="9">
        <v>62.485327543918608</v>
      </c>
      <c r="BI782" s="9">
        <v>21.364144621756292</v>
      </c>
      <c r="BJ782" s="9">
        <f ca="1"/>
        <v>64.318217791047246</v>
      </c>
      <c r="BK782" s="9">
        <f ca="1"/>
        <v>62.737794539161499</v>
      </c>
      <c r="BL782" s="9">
        <v>58.948481231535467</v>
      </c>
      <c r="BM782" s="9">
        <f ca="1"/>
        <v>62.874626242272583</v>
      </c>
      <c r="BN782" s="9">
        <v>63.3930832989682</v>
      </c>
      <c r="BP782" s="9"/>
      <c r="BQ782" s="40"/>
      <c r="BR782" s="9"/>
      <c r="BS782" s="40"/>
      <c r="BU782" s="9"/>
      <c r="BV782" s="40"/>
      <c r="BW782" s="9"/>
      <c r="BX782" s="40"/>
      <c r="BZ782" s="9">
        <v>23.184615384615384</v>
      </c>
      <c r="CA782" s="9">
        <v>38.507692307692309</v>
      </c>
      <c r="CB782" s="40">
        <v>48401.73660349987</v>
      </c>
      <c r="CC782" s="9">
        <f ca="1"/>
        <v>3.9349999999999992</v>
      </c>
      <c r="CD782" s="9">
        <f ca="1"/>
        <v>3.4242307692307694</v>
      </c>
      <c r="CE782" s="40">
        <f ca="1"/>
        <v>11139.986084256045</v>
      </c>
    </row>
    <row r="783" spans="1:83" x14ac:dyDescent="0.25">
      <c r="A783" s="6">
        <v>72.3</v>
      </c>
      <c r="B783" s="7" t="b">
        <v>1</v>
      </c>
      <c r="U783" s="9"/>
      <c r="V783" s="9"/>
      <c r="W783" s="10"/>
      <c r="X783" s="17"/>
      <c r="Y783" s="17"/>
      <c r="Z783" s="17"/>
      <c r="AA783" s="17"/>
      <c r="AB783" s="17"/>
      <c r="AC783" s="17"/>
      <c r="AD783" s="17"/>
      <c r="AE783" s="17"/>
      <c r="AG783" s="9"/>
      <c r="AH783" s="9"/>
      <c r="AI783" s="10"/>
      <c r="AJ783" s="17"/>
      <c r="AK783" s="17"/>
      <c r="AL783" s="17"/>
      <c r="AM783" s="17"/>
      <c r="AN783" s="17"/>
      <c r="AO783" s="17"/>
      <c r="AP783" s="17"/>
      <c r="AQ783" s="17"/>
      <c r="AS783" s="9"/>
      <c r="AT783" s="9"/>
      <c r="AU783" s="10"/>
      <c r="AV783" s="17"/>
      <c r="AW783" s="17"/>
      <c r="AX783" s="17"/>
      <c r="AY783" s="17"/>
      <c r="AZ783" s="17"/>
      <c r="BA783" s="17"/>
      <c r="BB783" s="17"/>
      <c r="BC783" s="17"/>
      <c r="BE783" s="17">
        <v>0.26588114754098363</v>
      </c>
      <c r="BF783" s="9">
        <v>63.9</v>
      </c>
      <c r="BG783" s="9">
        <v>63.269484859179698</v>
      </c>
      <c r="BH783" s="9">
        <v>62.494896805210388</v>
      </c>
      <c r="BI783" s="9">
        <v>21.396342264985119</v>
      </c>
      <c r="BJ783" s="9">
        <f ca="1"/>
        <v>64.328887602350633</v>
      </c>
      <c r="BK783" s="9">
        <f ca="1"/>
        <v>62.74748547469575</v>
      </c>
      <c r="BL783" s="9">
        <v>58.963075370768102</v>
      </c>
      <c r="BM783" s="9">
        <f ca="1"/>
        <v>62.886383144995982</v>
      </c>
      <c r="BN783" s="9">
        <v>63.404875542344072</v>
      </c>
      <c r="BP783" s="9"/>
      <c r="BQ783" s="40"/>
      <c r="BR783" s="9"/>
      <c r="BS783" s="40"/>
      <c r="BU783" s="9"/>
      <c r="BV783" s="40"/>
      <c r="BW783" s="9"/>
      <c r="BX783" s="40"/>
      <c r="BZ783" s="9">
        <v>23.184615384615384</v>
      </c>
      <c r="CA783" s="9">
        <v>39.784615384615385</v>
      </c>
      <c r="CB783" s="40">
        <v>50841.653748531768</v>
      </c>
      <c r="CC783" s="9">
        <f ca="1"/>
        <v>3.9349999999999992</v>
      </c>
      <c r="CD783" s="9">
        <f ca="1"/>
        <v>3.4880769230769237</v>
      </c>
      <c r="CE783" s="40">
        <f ca="1"/>
        <v>11192.328120667469</v>
      </c>
    </row>
    <row r="784" spans="1:83" x14ac:dyDescent="0.25">
      <c r="A784" s="6">
        <v>69.7</v>
      </c>
      <c r="B784" s="7" t="b">
        <v>1</v>
      </c>
      <c r="U784" s="9"/>
      <c r="V784" s="9"/>
      <c r="W784" s="10"/>
      <c r="X784" s="17"/>
      <c r="Y784" s="17"/>
      <c r="Z784" s="17"/>
      <c r="AA784" s="17"/>
      <c r="AB784" s="17"/>
      <c r="AC784" s="17"/>
      <c r="AD784" s="17"/>
      <c r="AE784" s="17"/>
      <c r="AG784" s="9"/>
      <c r="AH784" s="9"/>
      <c r="AI784" s="10"/>
      <c r="AJ784" s="17"/>
      <c r="AK784" s="17"/>
      <c r="AL784" s="17"/>
      <c r="AM784" s="17"/>
      <c r="AN784" s="17"/>
      <c r="AO784" s="17"/>
      <c r="AP784" s="17"/>
      <c r="AQ784" s="17"/>
      <c r="AS784" s="9"/>
      <c r="AT784" s="9"/>
      <c r="AU784" s="10"/>
      <c r="AV784" s="17"/>
      <c r="AW784" s="17"/>
      <c r="AX784" s="17"/>
      <c r="AY784" s="17"/>
      <c r="AZ784" s="17"/>
      <c r="BA784" s="17"/>
      <c r="BB784" s="17"/>
      <c r="BC784" s="17"/>
      <c r="BE784" s="17">
        <v>0.2662226775956284</v>
      </c>
      <c r="BF784" s="9">
        <v>63.9</v>
      </c>
      <c r="BG784" s="9">
        <v>63.279395471454727</v>
      </c>
      <c r="BH784" s="9">
        <v>62.504461303722657</v>
      </c>
      <c r="BI784" s="9">
        <v>21.428554890831148</v>
      </c>
      <c r="BJ784" s="9">
        <f ca="1"/>
        <v>64.339548090660415</v>
      </c>
      <c r="BK784" s="9">
        <f ca="1"/>
        <v>62.757171109405306</v>
      </c>
      <c r="BL784" s="9">
        <v>58.977660139763969</v>
      </c>
      <c r="BM784" s="9">
        <f ca="1"/>
        <v>62.898132552482828</v>
      </c>
      <c r="BN784" s="9">
        <v>63.416660128344333</v>
      </c>
      <c r="BP784" s="9"/>
      <c r="BQ784" s="40"/>
      <c r="BR784" s="9"/>
      <c r="BS784" s="40"/>
      <c r="BU784" s="9"/>
      <c r="BV784" s="40"/>
      <c r="BW784" s="9"/>
      <c r="BX784" s="40"/>
      <c r="BZ784" s="9">
        <v>23.184615384615384</v>
      </c>
      <c r="CA784" s="9">
        <v>41.061538461538461</v>
      </c>
      <c r="CB784" s="40">
        <v>53326.685703456242</v>
      </c>
      <c r="CC784" s="9">
        <f ca="1"/>
        <v>3.9349999999999992</v>
      </c>
      <c r="CD784" s="9">
        <f ca="1"/>
        <v>3.5519230769230772</v>
      </c>
      <c r="CE784" s="40">
        <f ca="1"/>
        <v>11246.907823445594</v>
      </c>
    </row>
    <row r="785" spans="1:83" x14ac:dyDescent="0.25">
      <c r="A785" s="6">
        <v>69.3</v>
      </c>
      <c r="B785" s="7" t="b">
        <v>1</v>
      </c>
      <c r="U785" s="9"/>
      <c r="V785" s="9"/>
      <c r="W785" s="10"/>
      <c r="X785" s="17"/>
      <c r="Y785" s="17"/>
      <c r="Z785" s="17"/>
      <c r="AA785" s="17"/>
      <c r="AB785" s="17"/>
      <c r="AC785" s="17"/>
      <c r="AD785" s="17"/>
      <c r="AE785" s="17"/>
      <c r="AG785" s="9"/>
      <c r="AH785" s="9"/>
      <c r="AI785" s="10"/>
      <c r="AJ785" s="17"/>
      <c r="AK785" s="17"/>
      <c r="AL785" s="17"/>
      <c r="AM785" s="17"/>
      <c r="AN785" s="17"/>
      <c r="AO785" s="17"/>
      <c r="AP785" s="17"/>
      <c r="AQ785" s="17"/>
      <c r="AS785" s="9"/>
      <c r="AT785" s="9"/>
      <c r="AU785" s="10"/>
      <c r="AV785" s="17"/>
      <c r="AW785" s="17"/>
      <c r="AX785" s="17"/>
      <c r="AY785" s="17"/>
      <c r="AZ785" s="17"/>
      <c r="BA785" s="17"/>
      <c r="BB785" s="17"/>
      <c r="BC785" s="17"/>
      <c r="BE785" s="17">
        <v>0.26656420765027322</v>
      </c>
      <c r="BF785" s="9">
        <v>63.9</v>
      </c>
      <c r="BG785" s="9">
        <v>63.289299649694932</v>
      </c>
      <c r="BH785" s="9">
        <v>62.514021055267953</v>
      </c>
      <c r="BI785" s="9">
        <v>21.460782513244684</v>
      </c>
      <c r="BJ785" s="9">
        <f ca="1"/>
        <v>64.350199281244585</v>
      </c>
      <c r="BK785" s="9">
        <f ca="1"/>
        <v>62.766851460047533</v>
      </c>
      <c r="BL785" s="9">
        <v>58.992235556548565</v>
      </c>
      <c r="BM785" s="9">
        <f ca="1"/>
        <v>62.909874483561552</v>
      </c>
      <c r="BN785" s="9">
        <v>63.428437076097154</v>
      </c>
      <c r="BP785" s="9"/>
      <c r="BQ785" s="40"/>
      <c r="BR785" s="9"/>
      <c r="BS785" s="40"/>
      <c r="BU785" s="9"/>
      <c r="BV785" s="40"/>
      <c r="BW785" s="9"/>
      <c r="BX785" s="40"/>
      <c r="BZ785" s="9">
        <v>23.184615384615384</v>
      </c>
      <c r="CA785" s="9">
        <v>42.338461538461537</v>
      </c>
      <c r="CB785" s="40">
        <v>55854.536367830588</v>
      </c>
      <c r="CC785" s="9">
        <f ca="1"/>
        <v>3.9349999999999992</v>
      </c>
      <c r="CD785" s="9">
        <f ca="1"/>
        <v>3.6157692307692306</v>
      </c>
      <c r="CE785" s="40">
        <f ca="1"/>
        <v>11303.659446896712</v>
      </c>
    </row>
    <row r="786" spans="1:83" x14ac:dyDescent="0.25">
      <c r="A786" s="6">
        <v>73</v>
      </c>
      <c r="B786" s="7" t="b">
        <v>1</v>
      </c>
      <c r="U786" s="9"/>
      <c r="V786" s="9"/>
      <c r="W786" s="10"/>
      <c r="X786" s="17"/>
      <c r="Y786" s="17"/>
      <c r="Z786" s="17"/>
      <c r="AA786" s="17"/>
      <c r="AB786" s="17"/>
      <c r="AC786" s="17"/>
      <c r="AD786" s="17"/>
      <c r="AE786" s="17"/>
      <c r="AG786" s="9"/>
      <c r="AH786" s="9"/>
      <c r="AI786" s="10"/>
      <c r="AJ786" s="17"/>
      <c r="AK786" s="17"/>
      <c r="AL786" s="17"/>
      <c r="AM786" s="17"/>
      <c r="AN786" s="17"/>
      <c r="AO786" s="17"/>
      <c r="AP786" s="17"/>
      <c r="AQ786" s="17"/>
      <c r="AS786" s="9"/>
      <c r="AT786" s="9"/>
      <c r="AU786" s="10"/>
      <c r="AV786" s="17"/>
      <c r="AW786" s="17"/>
      <c r="AX786" s="17"/>
      <c r="AY786" s="17"/>
      <c r="AZ786" s="17"/>
      <c r="BA786" s="17"/>
      <c r="BB786" s="17"/>
      <c r="BC786" s="17"/>
      <c r="BE786" s="17">
        <v>0.26690573770491804</v>
      </c>
      <c r="BF786" s="9">
        <v>63.9</v>
      </c>
      <c r="BG786" s="9">
        <v>63.299197412946015</v>
      </c>
      <c r="BH786" s="9">
        <v>62.523576075608041</v>
      </c>
      <c r="BI786" s="9">
        <v>21.493025146195517</v>
      </c>
      <c r="BJ786" s="9">
        <f ca="1"/>
        <v>64.360841199280713</v>
      </c>
      <c r="BK786" s="9">
        <f ca="1"/>
        <v>62.776526543325126</v>
      </c>
      <c r="BL786" s="9">
        <v>59.006801639089623</v>
      </c>
      <c r="BM786" s="9">
        <f ca="1"/>
        <v>62.921608956998256</v>
      </c>
      <c r="BN786" s="9">
        <v>63.440206404667123</v>
      </c>
      <c r="BP786" s="9"/>
      <c r="BQ786" s="40"/>
      <c r="BR786" s="9"/>
      <c r="BS786" s="40"/>
      <c r="BU786" s="9"/>
      <c r="BV786" s="40"/>
      <c r="BW786" s="9"/>
      <c r="BX786" s="40"/>
      <c r="BZ786" s="9">
        <v>23.184615384615384</v>
      </c>
      <c r="CA786" s="9">
        <v>43.615384615384613</v>
      </c>
      <c r="CB786" s="40">
        <v>58423.083190411155</v>
      </c>
      <c r="CC786" s="9">
        <f ca="1"/>
        <v>3.9349999999999992</v>
      </c>
      <c r="CD786" s="9">
        <f ca="1"/>
        <v>3.679615384615385</v>
      </c>
      <c r="CE786" s="40">
        <f ca="1"/>
        <v>11362.520219895099</v>
      </c>
    </row>
    <row r="787" spans="1:83" x14ac:dyDescent="0.25">
      <c r="A787" s="6">
        <v>71.400000000000006</v>
      </c>
      <c r="B787" s="7" t="b">
        <v>1</v>
      </c>
      <c r="U787" s="9"/>
      <c r="V787" s="9"/>
      <c r="W787" s="10"/>
      <c r="X787" s="17"/>
      <c r="Y787" s="17"/>
      <c r="Z787" s="17"/>
      <c r="AA787" s="17"/>
      <c r="AB787" s="17"/>
      <c r="AC787" s="17"/>
      <c r="AD787" s="17"/>
      <c r="AE787" s="17"/>
      <c r="AG787" s="9"/>
      <c r="AH787" s="9"/>
      <c r="AI787" s="10"/>
      <c r="AJ787" s="17"/>
      <c r="AK787" s="17"/>
      <c r="AL787" s="17"/>
      <c r="AM787" s="17"/>
      <c r="AN787" s="17"/>
      <c r="AO787" s="17"/>
      <c r="AP787" s="17"/>
      <c r="AQ787" s="17"/>
      <c r="AS787" s="9"/>
      <c r="AT787" s="9"/>
      <c r="AU787" s="10"/>
      <c r="AV787" s="17"/>
      <c r="AW787" s="17"/>
      <c r="AX787" s="17"/>
      <c r="AY787" s="17"/>
      <c r="AZ787" s="17"/>
      <c r="BA787" s="17"/>
      <c r="BB787" s="17"/>
      <c r="BC787" s="17"/>
      <c r="BE787" s="17">
        <v>0.26724726775956287</v>
      </c>
      <c r="BF787" s="9">
        <v>64</v>
      </c>
      <c r="BG787" s="9">
        <v>63.309088780188993</v>
      </c>
      <c r="BH787" s="9">
        <v>62.533126380454675</v>
      </c>
      <c r="BI787" s="9">
        <v>21.52528280367298</v>
      </c>
      <c r="BJ787" s="9">
        <f ca="1"/>
        <v>64.371473869856374</v>
      </c>
      <c r="BK787" s="9">
        <f ca="1"/>
        <v>62.786196375886327</v>
      </c>
      <c r="BL787" s="9">
        <v>59.021358405297448</v>
      </c>
      <c r="BM787" s="9">
        <f ca="1"/>
        <v>62.93333599149701</v>
      </c>
      <c r="BN787" s="9">
        <v>63.451968133055658</v>
      </c>
      <c r="BP787" s="9"/>
      <c r="BQ787" s="40"/>
      <c r="BR787" s="9"/>
      <c r="BS787" s="40"/>
      <c r="BU787" s="9"/>
      <c r="BV787" s="40"/>
      <c r="BW787" s="9"/>
      <c r="BX787" s="40"/>
      <c r="BZ787" s="9">
        <v>23.184615384615384</v>
      </c>
      <c r="CA787" s="9">
        <v>44.892307692307696</v>
      </c>
      <c r="CB787" s="40">
        <v>61030.359872556</v>
      </c>
      <c r="CC787" s="9">
        <f ca="1"/>
        <v>3.9349999999999992</v>
      </c>
      <c r="CD787" s="9">
        <f ca="1"/>
        <v>3.7434615384615384</v>
      </c>
      <c r="CE787" s="40">
        <f ca="1"/>
        <v>11423.430163147064</v>
      </c>
    </row>
    <row r="788" spans="1:83" x14ac:dyDescent="0.25">
      <c r="A788" s="6">
        <v>71.2</v>
      </c>
      <c r="B788" s="7" t="b">
        <v>1</v>
      </c>
      <c r="U788" s="9"/>
      <c r="V788" s="9"/>
      <c r="W788" s="10"/>
      <c r="X788" s="17"/>
      <c r="Y788" s="17"/>
      <c r="Z788" s="17"/>
      <c r="AA788" s="17"/>
      <c r="AB788" s="17"/>
      <c r="AC788" s="17"/>
      <c r="AD788" s="17"/>
      <c r="AE788" s="17"/>
      <c r="AG788" s="9"/>
      <c r="AH788" s="9"/>
      <c r="AI788" s="10"/>
      <c r="AJ788" s="17"/>
      <c r="AK788" s="17"/>
      <c r="AL788" s="17"/>
      <c r="AM788" s="17"/>
      <c r="AN788" s="17"/>
      <c r="AO788" s="17"/>
      <c r="AP788" s="17"/>
      <c r="AQ788" s="17"/>
      <c r="AS788" s="9"/>
      <c r="AT788" s="9"/>
      <c r="AU788" s="10"/>
      <c r="AV788" s="17"/>
      <c r="AW788" s="17"/>
      <c r="AX788" s="17"/>
      <c r="AY788" s="17"/>
      <c r="AZ788" s="17"/>
      <c r="BA788" s="17"/>
      <c r="BB788" s="17"/>
      <c r="BC788" s="17"/>
      <c r="BE788" s="17">
        <v>0.26758879781420764</v>
      </c>
      <c r="BF788" s="9">
        <v>64</v>
      </c>
      <c r="BG788" s="9">
        <v>63.318973770340527</v>
      </c>
      <c r="BH788" s="9">
        <v>62.542671985469532</v>
      </c>
      <c r="BI788" s="9">
        <v>21.557555499685929</v>
      </c>
      <c r="BJ788" s="9">
        <f ca="1"/>
        <v>64.38209731796961</v>
      </c>
      <c r="BK788" s="9">
        <f ca="1"/>
        <v>62.795860974325215</v>
      </c>
      <c r="BL788" s="9">
        <v>59.035905873025136</v>
      </c>
      <c r="BM788" s="9">
        <f ca="1"/>
        <v>62.945055605700169</v>
      </c>
      <c r="BN788" s="9">
        <v>63.463722280201154</v>
      </c>
      <c r="BP788" s="9"/>
      <c r="BQ788" s="40"/>
      <c r="BR788" s="9"/>
      <c r="BS788" s="40"/>
      <c r="BU788" s="9"/>
      <c r="BV788" s="40"/>
      <c r="BW788" s="9"/>
      <c r="BX788" s="40"/>
      <c r="BZ788" s="9">
        <v>23.184615384615384</v>
      </c>
      <c r="CA788" s="9">
        <v>46.169230769230772</v>
      </c>
      <c r="CB788" s="40">
        <v>63674.54120009944</v>
      </c>
      <c r="CC788" s="9">
        <f ca="1"/>
        <v>3.9349999999999992</v>
      </c>
      <c r="CD788" s="9">
        <f ca="1"/>
        <v>3.8073076923076927</v>
      </c>
      <c r="CE788" s="40">
        <f ca="1"/>
        <v>11486.331920638091</v>
      </c>
    </row>
    <row r="789" spans="1:83" x14ac:dyDescent="0.25">
      <c r="A789" s="6">
        <v>72</v>
      </c>
      <c r="B789" s="7" t="b">
        <v>1</v>
      </c>
      <c r="U789" s="9"/>
      <c r="V789" s="9"/>
      <c r="W789" s="10"/>
      <c r="X789" s="17"/>
      <c r="Y789" s="17"/>
      <c r="Z789" s="17"/>
      <c r="AA789" s="17"/>
      <c r="AB789" s="17"/>
      <c r="AC789" s="17"/>
      <c r="AD789" s="17"/>
      <c r="AE789" s="17"/>
      <c r="AG789" s="9"/>
      <c r="AH789" s="9"/>
      <c r="AI789" s="10"/>
      <c r="AJ789" s="17"/>
      <c r="AK789" s="17"/>
      <c r="AL789" s="17"/>
      <c r="AM789" s="17"/>
      <c r="AN789" s="17"/>
      <c r="AO789" s="17"/>
      <c r="AP789" s="17"/>
      <c r="AQ789" s="17"/>
      <c r="AS789" s="9"/>
      <c r="AT789" s="9"/>
      <c r="AU789" s="10"/>
      <c r="AV789" s="17"/>
      <c r="AW789" s="17"/>
      <c r="AX789" s="17"/>
      <c r="AY789" s="17"/>
      <c r="AZ789" s="17"/>
      <c r="BA789" s="17"/>
      <c r="BB789" s="17"/>
      <c r="BC789" s="17"/>
      <c r="BE789" s="17">
        <v>0.26793032786885246</v>
      </c>
      <c r="BF789" s="9">
        <v>64</v>
      </c>
      <c r="BG789" s="9">
        <v>63.328852402253233</v>
      </c>
      <c r="BH789" s="9">
        <v>62.552212906264714</v>
      </c>
      <c r="BI789" s="9">
        <v>21.589843248262873</v>
      </c>
      <c r="BJ789" s="9">
        <f ca="1"/>
        <v>64.392711568529421</v>
      </c>
      <c r="BK789" s="9">
        <f ca="1"/>
        <v>62.805520355182068</v>
      </c>
      <c r="BL789" s="9">
        <v>59.05044406006882</v>
      </c>
      <c r="BM789" s="9">
        <f ca="1"/>
        <v>62.956767818188652</v>
      </c>
      <c r="BN789" s="9">
        <v>63.475468864979433</v>
      </c>
      <c r="BP789" s="9"/>
      <c r="BQ789" s="40"/>
      <c r="BR789" s="9"/>
      <c r="BS789" s="40"/>
      <c r="BU789" s="9"/>
      <c r="BV789" s="40"/>
      <c r="BW789" s="9"/>
      <c r="BX789" s="40"/>
      <c r="BZ789" s="9">
        <v>23.184615384615384</v>
      </c>
      <c r="CA789" s="9">
        <v>47.446153846153848</v>
      </c>
      <c r="CB789" s="40">
        <v>66353.929693581405</v>
      </c>
      <c r="CC789" s="9">
        <f ca="1"/>
        <v>3.9349999999999992</v>
      </c>
      <c r="CD789" s="9">
        <f ca="1"/>
        <v>3.8711538461538462</v>
      </c>
      <c r="CE789" s="40">
        <f ca="1"/>
        <v>11551.170603936303</v>
      </c>
    </row>
    <row r="790" spans="1:83" x14ac:dyDescent="0.25">
      <c r="A790" s="6">
        <v>76.2</v>
      </c>
      <c r="B790" s="7" t="b">
        <v>1</v>
      </c>
      <c r="U790" s="9"/>
      <c r="V790" s="9"/>
      <c r="W790" s="10"/>
      <c r="X790" s="17"/>
      <c r="Y790" s="17"/>
      <c r="Z790" s="17"/>
      <c r="AA790" s="17"/>
      <c r="AB790" s="17"/>
      <c r="AC790" s="17"/>
      <c r="AD790" s="17"/>
      <c r="AE790" s="17"/>
      <c r="AG790" s="9"/>
      <c r="AH790" s="9"/>
      <c r="AI790" s="10"/>
      <c r="AJ790" s="17"/>
      <c r="AK790" s="17"/>
      <c r="AL790" s="17"/>
      <c r="AM790" s="17"/>
      <c r="AN790" s="17"/>
      <c r="AO790" s="17"/>
      <c r="AP790" s="17"/>
      <c r="AQ790" s="17"/>
      <c r="AS790" s="9"/>
      <c r="AT790" s="9"/>
      <c r="AU790" s="10"/>
      <c r="AV790" s="17"/>
      <c r="AW790" s="17"/>
      <c r="AX790" s="17"/>
      <c r="AY790" s="17"/>
      <c r="AZ790" s="17"/>
      <c r="BA790" s="17"/>
      <c r="BB790" s="17"/>
      <c r="BC790" s="17"/>
      <c r="BE790" s="17">
        <v>0.26827185792349728</v>
      </c>
      <c r="BF790" s="9">
        <v>64</v>
      </c>
      <c r="BG790" s="9">
        <v>63.338724694716028</v>
      </c>
      <c r="BH790" s="9">
        <v>62.561749158402733</v>
      </c>
      <c r="BI790" s="9">
        <v>21.622146063451918</v>
      </c>
      <c r="BJ790" s="9">
        <f ca="1"/>
        <v>64.403316646356174</v>
      </c>
      <c r="BK790" s="9">
        <f ca="1"/>
        <v>62.815174534943473</v>
      </c>
      <c r="BL790" s="9">
        <v>59.064972984167959</v>
      </c>
      <c r="BM790" s="9">
        <f ca="1"/>
        <v>62.96847264748223</v>
      </c>
      <c r="BN790" s="9">
        <v>63.487207906203949</v>
      </c>
      <c r="BP790" s="9"/>
      <c r="BQ790" s="40"/>
      <c r="BR790" s="9"/>
      <c r="BS790" s="40"/>
      <c r="BU790" s="9"/>
      <c r="BV790" s="40"/>
      <c r="BW790" s="9"/>
      <c r="BX790" s="40"/>
      <c r="BZ790" s="9">
        <v>23.184615384615384</v>
      </c>
      <c r="CA790" s="9">
        <v>48.723076923076924</v>
      </c>
      <c r="CB790" s="40">
        <v>69066.943818664295</v>
      </c>
      <c r="CC790" s="9">
        <f ca="1"/>
        <v>3.9349999999999992</v>
      </c>
      <c r="CD790" s="9">
        <f ca="1"/>
        <v>3.9350000000000005</v>
      </c>
      <c r="CE790" s="40">
        <f ca="1"/>
        <v>11617.893648170264</v>
      </c>
    </row>
    <row r="791" spans="1:83" x14ac:dyDescent="0.25">
      <c r="A791" s="6">
        <v>76</v>
      </c>
      <c r="B791" s="7" t="b">
        <v>1</v>
      </c>
      <c r="U791" s="9"/>
      <c r="V791" s="9"/>
      <c r="W791" s="10"/>
      <c r="X791" s="17"/>
      <c r="Y791" s="17"/>
      <c r="Z791" s="17"/>
      <c r="AA791" s="17"/>
      <c r="AB791" s="17"/>
      <c r="AC791" s="17"/>
      <c r="AD791" s="17"/>
      <c r="AE791" s="17"/>
      <c r="AG791" s="9"/>
      <c r="AH791" s="9"/>
      <c r="AI791" s="10"/>
      <c r="AJ791" s="17"/>
      <c r="AK791" s="17"/>
      <c r="AL791" s="17"/>
      <c r="AM791" s="17"/>
      <c r="AN791" s="17"/>
      <c r="AO791" s="17"/>
      <c r="AP791" s="17"/>
      <c r="AQ791" s="17"/>
      <c r="AS791" s="9"/>
      <c r="AT791" s="9"/>
      <c r="AU791" s="10"/>
      <c r="AV791" s="17"/>
      <c r="AW791" s="17"/>
      <c r="AX791" s="17"/>
      <c r="AY791" s="17"/>
      <c r="AZ791" s="17"/>
      <c r="BA791" s="17"/>
      <c r="BB791" s="17"/>
      <c r="BC791" s="17"/>
      <c r="BE791" s="17">
        <v>0.2686133879781421</v>
      </c>
      <c r="BF791" s="9">
        <v>64</v>
      </c>
      <c r="BG791" s="9">
        <v>63.348590666454442</v>
      </c>
      <c r="BH791" s="9">
        <v>62.57128075739697</v>
      </c>
      <c r="BI791" s="9">
        <v>21.654463959320864</v>
      </c>
      <c r="BJ791" s="9">
        <f ca="1"/>
        <v>64.413912576182085</v>
      </c>
      <c r="BK791" s="9">
        <f ca="1"/>
        <v>62.824823530042771</v>
      </c>
      <c r="BL791" s="9">
        <v>59.079492663005553</v>
      </c>
      <c r="BM791" s="9">
        <f ca="1"/>
        <v>62.980170112039858</v>
      </c>
      <c r="BN791" s="9">
        <v>63.498939422626137</v>
      </c>
      <c r="BP791" s="9"/>
      <c r="BQ791" s="40"/>
      <c r="BR791" s="9"/>
      <c r="BS791" s="40"/>
      <c r="BU791" s="9"/>
      <c r="BV791" s="40"/>
      <c r="BW791" s="9"/>
      <c r="BX791" s="40"/>
      <c r="BZ791" s="9">
        <v>23.184615384615384</v>
      </c>
      <c r="CA791" s="9">
        <v>50</v>
      </c>
      <c r="CB791" s="40">
        <v>71812.107540745448</v>
      </c>
      <c r="CC791" s="9">
        <f ca="1"/>
        <v>3.9349999999999992</v>
      </c>
      <c r="CD791" s="9">
        <f ca="1"/>
        <v>3.9988461538461539</v>
      </c>
      <c r="CE791" s="40">
        <f ca="1"/>
        <v>11686.45067862583</v>
      </c>
    </row>
    <row r="792" spans="1:83" x14ac:dyDescent="0.25">
      <c r="A792" s="6">
        <v>76</v>
      </c>
      <c r="B792" s="7" t="b">
        <v>1</v>
      </c>
      <c r="U792" s="9"/>
      <c r="V792" s="9"/>
      <c r="W792" s="10"/>
      <c r="X792" s="17"/>
      <c r="Y792" s="17"/>
      <c r="Z792" s="17"/>
      <c r="AA792" s="17"/>
      <c r="AB792" s="17"/>
      <c r="AC792" s="17"/>
      <c r="AD792" s="17"/>
      <c r="AE792" s="17"/>
      <c r="AG792" s="9"/>
      <c r="AH792" s="9"/>
      <c r="AI792" s="10"/>
      <c r="AJ792" s="17"/>
      <c r="AK792" s="17"/>
      <c r="AL792" s="17"/>
      <c r="AM792" s="17"/>
      <c r="AN792" s="17"/>
      <c r="AO792" s="17"/>
      <c r="AP792" s="17"/>
      <c r="AQ792" s="17"/>
      <c r="AS792" s="9"/>
      <c r="AT792" s="9"/>
      <c r="AU792" s="10"/>
      <c r="AV792" s="17"/>
      <c r="AW792" s="17"/>
      <c r="AX792" s="17"/>
      <c r="AY792" s="17"/>
      <c r="AZ792" s="17"/>
      <c r="BA792" s="17"/>
      <c r="BB792" s="17"/>
      <c r="BC792" s="17"/>
      <c r="BE792" s="17">
        <v>0.26895491803278687</v>
      </c>
      <c r="BF792" s="9">
        <v>64</v>
      </c>
      <c r="BG792" s="9">
        <v>63.358450336130907</v>
      </c>
      <c r="BH792" s="9">
        <v>62.580807718711888</v>
      </c>
      <c r="BI792" s="9">
        <v>21.686796949957234</v>
      </c>
      <c r="BJ792" s="9">
        <f ca="1"/>
        <v>64.424499382651589</v>
      </c>
      <c r="BK792" s="9">
        <f ca="1"/>
        <v>62.834467356860202</v>
      </c>
      <c r="BL792" s="9">
        <v>59.094003114208419</v>
      </c>
      <c r="BM792" s="9">
        <f ca="1"/>
        <v>62.991860230259931</v>
      </c>
      <c r="BN792" s="9">
        <v>63.510663432935665</v>
      </c>
      <c r="BP792" s="9"/>
      <c r="BQ792" s="40"/>
      <c r="BR792" s="9"/>
      <c r="BS792" s="40"/>
      <c r="BU792" s="9"/>
      <c r="BV792" s="40"/>
      <c r="BW792" s="9"/>
      <c r="BX792" s="40"/>
      <c r="BZ792" s="9">
        <v>24.46153846153846</v>
      </c>
      <c r="CA792" s="9">
        <v>0.2</v>
      </c>
      <c r="CB792" s="40">
        <v>47848.839845853363</v>
      </c>
      <c r="CC792" s="9">
        <f ca="1"/>
        <v>3.9988461538461531</v>
      </c>
      <c r="CD792" s="9">
        <f ca="1"/>
        <v>1.5088461538461539</v>
      </c>
      <c r="CE792" s="40">
        <f ca="1"/>
        <v>11186.664035136715</v>
      </c>
    </row>
    <row r="793" spans="1:83" x14ac:dyDescent="0.25">
      <c r="A793" s="6">
        <v>75.5</v>
      </c>
      <c r="B793" s="7" t="b">
        <v>1</v>
      </c>
      <c r="U793" s="9"/>
      <c r="V793" s="9"/>
      <c r="W793" s="10"/>
      <c r="X793" s="17"/>
      <c r="Y793" s="17"/>
      <c r="Z793" s="17"/>
      <c r="AA793" s="17"/>
      <c r="AB793" s="17"/>
      <c r="AC793" s="17"/>
      <c r="AD793" s="17"/>
      <c r="AE793" s="17"/>
      <c r="AG793" s="9"/>
      <c r="AH793" s="9"/>
      <c r="AI793" s="10"/>
      <c r="AJ793" s="17"/>
      <c r="AK793" s="17"/>
      <c r="AL793" s="17"/>
      <c r="AM793" s="17"/>
      <c r="AN793" s="17"/>
      <c r="AO793" s="17"/>
      <c r="AP793" s="17"/>
      <c r="AQ793" s="17"/>
      <c r="AS793" s="9"/>
      <c r="AT793" s="9"/>
      <c r="AU793" s="10"/>
      <c r="AV793" s="17"/>
      <c r="AW793" s="17"/>
      <c r="AX793" s="17"/>
      <c r="AY793" s="17"/>
      <c r="AZ793" s="17"/>
      <c r="BA793" s="17"/>
      <c r="BB793" s="17"/>
      <c r="BC793" s="17"/>
      <c r="BE793" s="17">
        <v>0.26929644808743169</v>
      </c>
      <c r="BF793" s="9">
        <v>64</v>
      </c>
      <c r="BG793" s="9">
        <v>63.368303722345154</v>
      </c>
      <c r="BH793" s="9">
        <v>62.590330057763182</v>
      </c>
      <c r="BI793" s="9">
        <v>21.719145049468292</v>
      </c>
      <c r="BJ793" s="9">
        <f ca="1"/>
        <v>64.435077090321869</v>
      </c>
      <c r="BK793" s="9">
        <f ca="1"/>
        <v>62.844106031723236</v>
      </c>
      <c r="BL793" s="9">
        <v>59.108504355347442</v>
      </c>
      <c r="BM793" s="9">
        <f ca="1"/>
        <v>63.003543020480564</v>
      </c>
      <c r="BN793" s="9">
        <v>63.52237995576079</v>
      </c>
      <c r="BP793" s="9"/>
      <c r="BQ793" s="40"/>
      <c r="BR793" s="9"/>
      <c r="BS793" s="40"/>
      <c r="BU793" s="9"/>
      <c r="BV793" s="40"/>
      <c r="BW793" s="9"/>
      <c r="BX793" s="40"/>
      <c r="BZ793" s="9">
        <v>24.46153846153846</v>
      </c>
      <c r="CA793" s="9">
        <v>1.4769230769230768</v>
      </c>
      <c r="CB793" s="40">
        <v>35223.392661457612</v>
      </c>
      <c r="CC793" s="9">
        <f ca="1"/>
        <v>3.9988461538461531</v>
      </c>
      <c r="CD793" s="9">
        <f ca="1"/>
        <v>1.5726923076923078</v>
      </c>
      <c r="CE793" s="40">
        <f ca="1"/>
        <v>11107.661906838577</v>
      </c>
    </row>
    <row r="794" spans="1:83" x14ac:dyDescent="0.25">
      <c r="A794" s="6">
        <v>75.3</v>
      </c>
      <c r="B794" s="7" t="b">
        <v>1</v>
      </c>
      <c r="U794" s="9"/>
      <c r="V794" s="9"/>
      <c r="W794" s="10"/>
      <c r="X794" s="17"/>
      <c r="Y794" s="17"/>
      <c r="Z794" s="17"/>
      <c r="AA794" s="17"/>
      <c r="AB794" s="17"/>
      <c r="AC794" s="17"/>
      <c r="AD794" s="17"/>
      <c r="AE794" s="17"/>
      <c r="AG794" s="9"/>
      <c r="AH794" s="9"/>
      <c r="AI794" s="10"/>
      <c r="AJ794" s="17"/>
      <c r="AK794" s="17"/>
      <c r="AL794" s="17"/>
      <c r="AM794" s="17"/>
      <c r="AN794" s="17"/>
      <c r="AO794" s="17"/>
      <c r="AP794" s="17"/>
      <c r="AQ794" s="17"/>
      <c r="AS794" s="9"/>
      <c r="AT794" s="9"/>
      <c r="AU794" s="10"/>
      <c r="AV794" s="17"/>
      <c r="AW794" s="17"/>
      <c r="AX794" s="17"/>
      <c r="AY794" s="17"/>
      <c r="AZ794" s="17"/>
      <c r="BA794" s="17"/>
      <c r="BB794" s="17"/>
      <c r="BC794" s="17"/>
      <c r="BE794" s="17">
        <v>0.26963797814207652</v>
      </c>
      <c r="BF794" s="9">
        <v>64</v>
      </c>
      <c r="BG794" s="9">
        <v>63.378150843634444</v>
      </c>
      <c r="BH794" s="9">
        <v>62.599847789918186</v>
      </c>
      <c r="BI794" s="9">
        <v>21.751508271981074</v>
      </c>
      <c r="BJ794" s="9">
        <f ca="1"/>
        <v>64.445645723663233</v>
      </c>
      <c r="BK794" s="9">
        <f ca="1"/>
        <v>62.853739570906825</v>
      </c>
      <c r="BL794" s="9">
        <v>59.122996403937805</v>
      </c>
      <c r="BM794" s="9">
        <f ca="1"/>
        <v>63.015218500979927</v>
      </c>
      <c r="BN794" s="9">
        <v>63.534089009668577</v>
      </c>
      <c r="BP794" s="9"/>
      <c r="BQ794" s="40"/>
      <c r="BR794" s="9"/>
      <c r="BS794" s="40"/>
      <c r="BU794" s="9"/>
      <c r="BV794" s="40"/>
      <c r="BW794" s="9"/>
      <c r="BX794" s="40"/>
      <c r="BZ794" s="9">
        <v>24.46153846153846</v>
      </c>
      <c r="CA794" s="9">
        <v>2.7538461538461538</v>
      </c>
      <c r="CB794" s="40">
        <v>28984.097671811935</v>
      </c>
      <c r="CC794" s="9">
        <f ca="1"/>
        <v>3.9988461538461531</v>
      </c>
      <c r="CD794" s="9">
        <f ca="1"/>
        <v>1.6365384615384617</v>
      </c>
      <c r="CE794" s="40">
        <f ca="1"/>
        <v>11036.798793491549</v>
      </c>
    </row>
    <row r="795" spans="1:83" x14ac:dyDescent="0.25">
      <c r="A795" s="6">
        <v>75</v>
      </c>
      <c r="B795" s="7" t="b">
        <v>1</v>
      </c>
      <c r="U795" s="9"/>
      <c r="V795" s="9"/>
      <c r="W795" s="10"/>
      <c r="X795" s="17"/>
      <c r="Y795" s="17"/>
      <c r="Z795" s="17"/>
      <c r="AA795" s="17"/>
      <c r="AB795" s="17"/>
      <c r="AC795" s="17"/>
      <c r="AD795" s="17"/>
      <c r="AE795" s="17"/>
      <c r="AG795" s="9"/>
      <c r="AH795" s="9"/>
      <c r="AI795" s="10"/>
      <c r="AJ795" s="17"/>
      <c r="AK795" s="17"/>
      <c r="AL795" s="17"/>
      <c r="AM795" s="17"/>
      <c r="AN795" s="17"/>
      <c r="AO795" s="17"/>
      <c r="AP795" s="17"/>
      <c r="AQ795" s="17"/>
      <c r="AS795" s="9"/>
      <c r="AT795" s="9"/>
      <c r="AU795" s="10"/>
      <c r="AV795" s="17"/>
      <c r="AW795" s="17"/>
      <c r="AX795" s="17"/>
      <c r="AY795" s="17"/>
      <c r="AZ795" s="17"/>
      <c r="BA795" s="17"/>
      <c r="BB795" s="17"/>
      <c r="BC795" s="17"/>
      <c r="BE795" s="17">
        <v>0.26997950819672129</v>
      </c>
      <c r="BF795" s="9">
        <v>64</v>
      </c>
      <c r="BG795" s="9">
        <v>63.387991718473941</v>
      </c>
      <c r="BH795" s="9">
        <v>62.60936093049596</v>
      </c>
      <c r="BI795" s="9">
        <v>21.783886631642442</v>
      </c>
      <c r="BJ795" s="9">
        <f ca="1"/>
        <v>64.456205307059548</v>
      </c>
      <c r="BK795" s="9">
        <f ca="1"/>
        <v>62.863367990633648</v>
      </c>
      <c r="BL795" s="9">
        <v>59.137479277439255</v>
      </c>
      <c r="BM795" s="9">
        <f ca="1"/>
        <v>63.026886689976479</v>
      </c>
      <c r="BN795" s="9">
        <v>63.545790613165281</v>
      </c>
      <c r="BP795" s="9"/>
      <c r="BQ795" s="40"/>
      <c r="BR795" s="9"/>
      <c r="BS795" s="40"/>
      <c r="BU795" s="9"/>
      <c r="BV795" s="40"/>
      <c r="BW795" s="9"/>
      <c r="BX795" s="40"/>
      <c r="BZ795" s="9">
        <v>24.46153846153846</v>
      </c>
      <c r="CA795" s="9">
        <v>4.0307692307692298</v>
      </c>
      <c r="CB795" s="40">
        <v>24769.177648183562</v>
      </c>
      <c r="CC795" s="9">
        <f ca="1"/>
        <v>3.9988461538461531</v>
      </c>
      <c r="CD795" s="9">
        <f ca="1"/>
        <v>1.7003846153846154</v>
      </c>
      <c r="CE795" s="40">
        <f ca="1"/>
        <v>10973.570441265907</v>
      </c>
    </row>
    <row r="796" spans="1:83" x14ac:dyDescent="0.25">
      <c r="A796" s="6">
        <v>75.099999999999994</v>
      </c>
      <c r="B796" s="7" t="b">
        <v>1</v>
      </c>
      <c r="U796" s="9"/>
      <c r="V796" s="9"/>
      <c r="W796" s="10"/>
      <c r="X796" s="17"/>
      <c r="Y796" s="17"/>
      <c r="Z796" s="17"/>
      <c r="AA796" s="17"/>
      <c r="AB796" s="17"/>
      <c r="AC796" s="17"/>
      <c r="AD796" s="17"/>
      <c r="AE796" s="17"/>
      <c r="AG796" s="9"/>
      <c r="AH796" s="9"/>
      <c r="AI796" s="10"/>
      <c r="AJ796" s="17"/>
      <c r="AK796" s="17"/>
      <c r="AL796" s="17"/>
      <c r="AM796" s="17"/>
      <c r="AN796" s="17"/>
      <c r="AO796" s="17"/>
      <c r="AP796" s="17"/>
      <c r="AQ796" s="17"/>
      <c r="AS796" s="9"/>
      <c r="AT796" s="9"/>
      <c r="AU796" s="10"/>
      <c r="AV796" s="17"/>
      <c r="AW796" s="17"/>
      <c r="AX796" s="17"/>
      <c r="AY796" s="17"/>
      <c r="AZ796" s="17"/>
      <c r="BA796" s="17"/>
      <c r="BB796" s="17"/>
      <c r="BC796" s="17"/>
      <c r="BE796" s="17">
        <v>0.27032103825136611</v>
      </c>
      <c r="BF796" s="9">
        <v>64</v>
      </c>
      <c r="BG796" s="9">
        <v>63.397826365276991</v>
      </c>
      <c r="BH796" s="9">
        <v>62.618869494767594</v>
      </c>
      <c r="BI796" s="9">
        <v>21.816280142619128</v>
      </c>
      <c r="BJ796" s="9">
        <f ca="1"/>
        <v>64.466755864808718</v>
      </c>
      <c r="BK796" s="9">
        <f ca="1"/>
        <v>62.872991307074422</v>
      </c>
      <c r="BL796" s="9">
        <v>59.151952993256316</v>
      </c>
      <c r="BM796" s="9">
        <f ca="1"/>
        <v>63.03854760562929</v>
      </c>
      <c r="BN796" s="9">
        <v>63.557484784696534</v>
      </c>
      <c r="BP796" s="9"/>
      <c r="BQ796" s="40"/>
      <c r="BR796" s="9"/>
      <c r="BS796" s="40"/>
      <c r="BU796" s="9"/>
      <c r="BV796" s="40"/>
      <c r="BW796" s="9"/>
      <c r="BX796" s="40"/>
      <c r="BZ796" s="9">
        <v>24.46153846153846</v>
      </c>
      <c r="CA796" s="9">
        <v>5.3076923076923075</v>
      </c>
      <c r="CB796" s="40">
        <v>21756.904548411108</v>
      </c>
      <c r="CC796" s="9">
        <f ca="1"/>
        <v>3.9988461538461531</v>
      </c>
      <c r="CD796" s="9">
        <f ca="1"/>
        <v>1.7642307692307693</v>
      </c>
      <c r="CE796" s="40">
        <f ca="1"/>
        <v>10917.52185579813</v>
      </c>
    </row>
    <row r="797" spans="1:83" x14ac:dyDescent="0.25">
      <c r="A797" s="6">
        <v>74.599999999999994</v>
      </c>
      <c r="B797" s="7" t="b">
        <v>1</v>
      </c>
      <c r="U797" s="9"/>
      <c r="V797" s="9"/>
      <c r="W797" s="10"/>
      <c r="X797" s="17"/>
      <c r="Y797" s="17"/>
      <c r="Z797" s="17"/>
      <c r="AA797" s="17"/>
      <c r="AB797" s="17"/>
      <c r="AC797" s="17"/>
      <c r="AD797" s="17"/>
      <c r="AE797" s="17"/>
      <c r="AG797" s="9"/>
      <c r="AH797" s="9"/>
      <c r="AI797" s="10"/>
      <c r="AJ797" s="17"/>
      <c r="AK797" s="17"/>
      <c r="AL797" s="17"/>
      <c r="AM797" s="17"/>
      <c r="AN797" s="17"/>
      <c r="AO797" s="17"/>
      <c r="AP797" s="17"/>
      <c r="AQ797" s="17"/>
      <c r="AS797" s="9"/>
      <c r="AT797" s="9"/>
      <c r="AU797" s="10"/>
      <c r="AV797" s="17"/>
      <c r="AW797" s="17"/>
      <c r="AX797" s="17"/>
      <c r="AY797" s="17"/>
      <c r="AZ797" s="17"/>
      <c r="BA797" s="17"/>
      <c r="BB797" s="17"/>
      <c r="BC797" s="17"/>
      <c r="BE797" s="17">
        <v>0.27066256830601093</v>
      </c>
      <c r="BF797" s="9">
        <v>64</v>
      </c>
      <c r="BG797" s="9">
        <v>63.407654802395463</v>
      </c>
      <c r="BH797" s="9">
        <v>62.628373497956559</v>
      </c>
      <c r="BI797" s="9">
        <v>21.848688819097763</v>
      </c>
      <c r="BJ797" s="9">
        <f ca="1"/>
        <v>64.477297421123069</v>
      </c>
      <c r="BK797" s="9">
        <f ca="1"/>
        <v>62.88260953634812</v>
      </c>
      <c r="BL797" s="9">
        <v>59.166417568738588</v>
      </c>
      <c r="BM797" s="9">
        <f ca="1"/>
        <v>63.050201266038314</v>
      </c>
      <c r="BN797" s="9">
        <v>63.569171542647737</v>
      </c>
      <c r="BP797" s="9"/>
      <c r="BQ797" s="40"/>
      <c r="BR797" s="9"/>
      <c r="BS797" s="40"/>
      <c r="BU797" s="9"/>
      <c r="BV797" s="40"/>
      <c r="BW797" s="9"/>
      <c r="BX797" s="40"/>
      <c r="BZ797" s="9">
        <v>24.46153846153846</v>
      </c>
      <c r="CA797" s="9">
        <v>6.5846153846153852</v>
      </c>
      <c r="CB797" s="40">
        <v>19582.744357378324</v>
      </c>
      <c r="CC797" s="9">
        <f ca="1"/>
        <v>3.9988461538461531</v>
      </c>
      <c r="CD797" s="9">
        <f ca="1"/>
        <v>1.8280769230769232</v>
      </c>
      <c r="CE797" s="40">
        <f ca="1"/>
        <v>10868.240783960089</v>
      </c>
    </row>
    <row r="798" spans="1:83" x14ac:dyDescent="0.25">
      <c r="A798" s="6">
        <v>74.7</v>
      </c>
      <c r="B798" s="7" t="b">
        <v>1</v>
      </c>
      <c r="U798" s="9"/>
      <c r="V798" s="9"/>
      <c r="W798" s="10"/>
      <c r="X798" s="17"/>
      <c r="Y798" s="17"/>
      <c r="Z798" s="17"/>
      <c r="AA798" s="17"/>
      <c r="AB798" s="17"/>
      <c r="AC798" s="17"/>
      <c r="AD798" s="17"/>
      <c r="AE798" s="17"/>
      <c r="AG798" s="9"/>
      <c r="AH798" s="9"/>
      <c r="AI798" s="10"/>
      <c r="AJ798" s="17"/>
      <c r="AK798" s="17"/>
      <c r="AL798" s="17"/>
      <c r="AM798" s="17"/>
      <c r="AN798" s="17"/>
      <c r="AO798" s="17"/>
      <c r="AP798" s="17"/>
      <c r="AQ798" s="17"/>
      <c r="AS798" s="9"/>
      <c r="AT798" s="9"/>
      <c r="AU798" s="10"/>
      <c r="AV798" s="17"/>
      <c r="AW798" s="17"/>
      <c r="AX798" s="17"/>
      <c r="AY798" s="17"/>
      <c r="AZ798" s="17"/>
      <c r="BA798" s="17"/>
      <c r="BB798" s="17"/>
      <c r="BC798" s="17"/>
      <c r="BE798" s="17">
        <v>0.27100409836065575</v>
      </c>
      <c r="BF798" s="9">
        <v>64.099999999999994</v>
      </c>
      <c r="BG798" s="9">
        <v>63.417477048120027</v>
      </c>
      <c r="BH798" s="9">
        <v>62.637872955238748</v>
      </c>
      <c r="BI798" s="9">
        <v>21.881112675284914</v>
      </c>
      <c r="BJ798" s="9">
        <f ca="1"/>
        <v>64.487830000129804</v>
      </c>
      <c r="BK798" s="9">
        <f ca="1"/>
        <v>62.892222694522239</v>
      </c>
      <c r="BL798" s="9">
        <v>59.180873021180936</v>
      </c>
      <c r="BM798" s="9">
        <f ca="1"/>
        <v>63.061847689244651</v>
      </c>
      <c r="BN798" s="9">
        <v>63.580850905344263</v>
      </c>
      <c r="BP798" s="9"/>
      <c r="BQ798" s="40"/>
      <c r="BR798" s="9"/>
      <c r="BS798" s="40"/>
      <c r="BU798" s="9"/>
      <c r="BV798" s="40"/>
      <c r="BW798" s="9"/>
      <c r="BX798" s="40"/>
      <c r="BZ798" s="9">
        <v>24.46153846153846</v>
      </c>
      <c r="CA798" s="9">
        <v>7.8615384615384603</v>
      </c>
      <c r="CB798" s="40">
        <v>18040.926643158411</v>
      </c>
      <c r="CC798" s="9">
        <f ca="1"/>
        <v>3.9988461538461531</v>
      </c>
      <c r="CD798" s="9">
        <f ca="1"/>
        <v>1.891923076923077</v>
      </c>
      <c r="CE798" s="40">
        <f ca="1"/>
        <v>10825.352268267543</v>
      </c>
    </row>
    <row r="799" spans="1:83" x14ac:dyDescent="0.25">
      <c r="A799" s="6">
        <v>74.400000000000006</v>
      </c>
      <c r="B799" s="7" t="b">
        <v>1</v>
      </c>
      <c r="U799" s="9"/>
      <c r="V799" s="9"/>
      <c r="W799" s="10"/>
      <c r="X799" s="17"/>
      <c r="Y799" s="17"/>
      <c r="Z799" s="17"/>
      <c r="AA799" s="17"/>
      <c r="AB799" s="17"/>
      <c r="AC799" s="17"/>
      <c r="AD799" s="17"/>
      <c r="AE799" s="17"/>
      <c r="AG799" s="9"/>
      <c r="AH799" s="9"/>
      <c r="AI799" s="10"/>
      <c r="AJ799" s="17"/>
      <c r="AK799" s="17"/>
      <c r="AL799" s="17"/>
      <c r="AM799" s="17"/>
      <c r="AN799" s="17"/>
      <c r="AO799" s="17"/>
      <c r="AP799" s="17"/>
      <c r="AQ799" s="17"/>
      <c r="AS799" s="9"/>
      <c r="AT799" s="9"/>
      <c r="AU799" s="10"/>
      <c r="AV799" s="17"/>
      <c r="AW799" s="17"/>
      <c r="AX799" s="17"/>
      <c r="AY799" s="17"/>
      <c r="AZ799" s="17"/>
      <c r="BA799" s="17"/>
      <c r="BB799" s="17"/>
      <c r="BC799" s="17"/>
      <c r="BE799" s="17">
        <v>0.27134562841530052</v>
      </c>
      <c r="BF799" s="9">
        <v>64.099999999999994</v>
      </c>
      <c r="BG799" s="9">
        <v>63.427293120680467</v>
      </c>
      <c r="BH799" s="9">
        <v>62.647367881742881</v>
      </c>
      <c r="BI799" s="9">
        <v>21.913551725407096</v>
      </c>
      <c r="BJ799" s="9">
        <f ca="1"/>
        <v>64.498353625871388</v>
      </c>
      <c r="BK799" s="9">
        <f ca="1"/>
        <v>62.901830797613094</v>
      </c>
      <c r="BL799" s="9">
        <v>59.195319367823757</v>
      </c>
      <c r="BM799" s="9">
        <f ca="1"/>
        <v>63.073486893230857</v>
      </c>
      <c r="BN799" s="9">
        <v>63.592522891051772</v>
      </c>
      <c r="BP799" s="9"/>
      <c r="BQ799" s="40"/>
      <c r="BR799" s="9"/>
      <c r="BS799" s="40"/>
      <c r="BU799" s="9"/>
      <c r="BV799" s="40"/>
      <c r="BW799" s="9"/>
      <c r="BX799" s="40"/>
      <c r="BZ799" s="9">
        <v>24.46153846153846</v>
      </c>
      <c r="CA799" s="9">
        <v>9.1384615384615362</v>
      </c>
      <c r="CB799" s="40">
        <v>16999.861233266078</v>
      </c>
      <c r="CC799" s="9">
        <f ca="1"/>
        <v>3.9988461538461531</v>
      </c>
      <c r="CD799" s="9">
        <f ca="1"/>
        <v>1.9557692307692309</v>
      </c>
      <c r="CE799" s="40">
        <f ca="1"/>
        <v>10788.514065614778</v>
      </c>
    </row>
    <row r="800" spans="1:83" x14ac:dyDescent="0.25">
      <c r="A800" s="6">
        <v>74.2</v>
      </c>
      <c r="B800" s="7" t="b">
        <v>1</v>
      </c>
      <c r="U800" s="9"/>
      <c r="V800" s="9"/>
      <c r="W800" s="10"/>
      <c r="X800" s="17"/>
      <c r="Y800" s="17"/>
      <c r="Z800" s="17"/>
      <c r="AA800" s="17"/>
      <c r="AB800" s="17"/>
      <c r="AC800" s="17"/>
      <c r="AD800" s="17"/>
      <c r="AE800" s="17"/>
      <c r="AG800" s="9"/>
      <c r="AH800" s="9"/>
      <c r="AI800" s="10"/>
      <c r="AJ800" s="17"/>
      <c r="AK800" s="17"/>
      <c r="AL800" s="17"/>
      <c r="AM800" s="17"/>
      <c r="AN800" s="17"/>
      <c r="AO800" s="17"/>
      <c r="AP800" s="17"/>
      <c r="AQ800" s="17"/>
      <c r="AS800" s="9"/>
      <c r="AT800" s="9"/>
      <c r="AU800" s="10"/>
      <c r="AV800" s="17"/>
      <c r="AW800" s="17"/>
      <c r="AX800" s="17"/>
      <c r="AY800" s="17"/>
      <c r="AZ800" s="17"/>
      <c r="BA800" s="17"/>
      <c r="BB800" s="17"/>
      <c r="BC800" s="17"/>
      <c r="BE800" s="17">
        <v>0.27168715846994534</v>
      </c>
      <c r="BF800" s="9">
        <v>64.099999999999994</v>
      </c>
      <c r="BG800" s="9">
        <v>63.437103038246022</v>
      </c>
      <c r="BH800" s="9">
        <v>62.656858292550695</v>
      </c>
      <c r="BI800" s="9">
        <v>21.946005983710869</v>
      </c>
      <c r="BJ800" s="9">
        <f ca="1"/>
        <v>64.508868322305986</v>
      </c>
      <c r="BK800" s="9">
        <f ca="1"/>
        <v>62.91143386158604</v>
      </c>
      <c r="BL800" s="9">
        <v>59.209756625853217</v>
      </c>
      <c r="BM800" s="9">
        <f ca="1"/>
        <v>63.085118895921198</v>
      </c>
      <c r="BN800" s="9">
        <v>63.604187517976527</v>
      </c>
      <c r="BP800" s="9"/>
      <c r="BQ800" s="40"/>
      <c r="BR800" s="9"/>
      <c r="BS800" s="40"/>
      <c r="BU800" s="9"/>
      <c r="BV800" s="40"/>
      <c r="BW800" s="9"/>
      <c r="BX800" s="40"/>
      <c r="BZ800" s="9">
        <v>24.46153846153846</v>
      </c>
      <c r="CA800" s="9">
        <v>10.415384615384614</v>
      </c>
      <c r="CB800" s="40">
        <v>16368.60567056121</v>
      </c>
      <c r="CC800" s="9">
        <f ca="1"/>
        <v>3.9988461538461531</v>
      </c>
      <c r="CD800" s="9">
        <f ca="1"/>
        <v>2.0196153846153848</v>
      </c>
      <c r="CE800" s="40">
        <f ca="1"/>
        <v>10757.412768160995</v>
      </c>
    </row>
    <row r="801" spans="1:83" x14ac:dyDescent="0.25">
      <c r="A801" s="6">
        <v>74.400000000000006</v>
      </c>
      <c r="B801" s="7" t="b">
        <v>1</v>
      </c>
      <c r="U801" s="9"/>
      <c r="V801" s="9"/>
      <c r="W801" s="10"/>
      <c r="X801" s="17"/>
      <c r="Y801" s="17"/>
      <c r="Z801" s="17"/>
      <c r="AA801" s="17"/>
      <c r="AB801" s="17"/>
      <c r="AC801" s="17"/>
      <c r="AD801" s="17"/>
      <c r="AE801" s="17"/>
      <c r="AG801" s="9"/>
      <c r="AH801" s="9"/>
      <c r="AI801" s="10"/>
      <c r="AJ801" s="17"/>
      <c r="AK801" s="17"/>
      <c r="AL801" s="17"/>
      <c r="AM801" s="17"/>
      <c r="AN801" s="17"/>
      <c r="AO801" s="17"/>
      <c r="AP801" s="17"/>
      <c r="AQ801" s="17"/>
      <c r="AS801" s="9"/>
      <c r="AT801" s="9"/>
      <c r="AU801" s="10"/>
      <c r="AV801" s="17"/>
      <c r="AW801" s="17"/>
      <c r="AX801" s="17"/>
      <c r="AY801" s="17"/>
      <c r="AZ801" s="17"/>
      <c r="BA801" s="17"/>
      <c r="BB801" s="17"/>
      <c r="BC801" s="17"/>
      <c r="BE801" s="17">
        <v>0.27202868852459017</v>
      </c>
      <c r="BF801" s="9">
        <v>64.099999999999994</v>
      </c>
      <c r="BG801" s="9">
        <v>63.446906818925626</v>
      </c>
      <c r="BH801" s="9">
        <v>62.666344202697047</v>
      </c>
      <c r="BI801" s="9">
        <v>21.9784754644628</v>
      </c>
      <c r="BJ801" s="9">
        <f ca="1"/>
        <v>64.519374113307933</v>
      </c>
      <c r="BK801" s="9">
        <f ca="1"/>
        <v>62.921031902355715</v>
      </c>
      <c r="BL801" s="9">
        <v>59.224184812401504</v>
      </c>
      <c r="BM801" s="9">
        <f ca="1"/>
        <v>63.096743715181944</v>
      </c>
      <c r="BN801" s="9">
        <v>63.615844804265627</v>
      </c>
      <c r="BP801" s="9"/>
      <c r="BQ801" s="40"/>
      <c r="BR801" s="9"/>
      <c r="BS801" s="40"/>
      <c r="BU801" s="9"/>
      <c r="BV801" s="40"/>
      <c r="BW801" s="9"/>
      <c r="BX801" s="40"/>
      <c r="BZ801" s="9">
        <v>24.46153846153846</v>
      </c>
      <c r="CA801" s="9">
        <v>11.692307692307692</v>
      </c>
      <c r="CB801" s="40">
        <v>16080.870359854443</v>
      </c>
      <c r="CC801" s="9">
        <f ca="1"/>
        <v>3.9988461538461531</v>
      </c>
      <c r="CD801" s="9">
        <f ca="1"/>
        <v>2.0834615384615387</v>
      </c>
      <c r="CE801" s="40">
        <f ca="1"/>
        <v>10731.760498950453</v>
      </c>
    </row>
    <row r="802" spans="1:83" x14ac:dyDescent="0.25">
      <c r="A802" s="6">
        <v>74.400000000000006</v>
      </c>
      <c r="B802" s="7" t="b">
        <v>1</v>
      </c>
      <c r="U802" s="9"/>
      <c r="V802" s="9"/>
      <c r="W802" s="10"/>
      <c r="X802" s="17"/>
      <c r="Y802" s="17"/>
      <c r="Z802" s="17"/>
      <c r="AA802" s="17"/>
      <c r="AB802" s="17"/>
      <c r="AC802" s="17"/>
      <c r="AD802" s="17"/>
      <c r="AE802" s="17"/>
      <c r="AG802" s="9"/>
      <c r="AH802" s="9"/>
      <c r="AI802" s="10"/>
      <c r="AJ802" s="17"/>
      <c r="AK802" s="17"/>
      <c r="AL802" s="17"/>
      <c r="AM802" s="17"/>
      <c r="AN802" s="17"/>
      <c r="AO802" s="17"/>
      <c r="AP802" s="17"/>
      <c r="AQ802" s="17"/>
      <c r="AS802" s="9"/>
      <c r="AT802" s="9"/>
      <c r="AU802" s="10"/>
      <c r="AV802" s="17"/>
      <c r="AW802" s="17"/>
      <c r="AX802" s="17"/>
      <c r="AY802" s="17"/>
      <c r="AZ802" s="17"/>
      <c r="BA802" s="17"/>
      <c r="BB802" s="17"/>
      <c r="BC802" s="17"/>
      <c r="BE802" s="17">
        <v>0.27237021857923499</v>
      </c>
      <c r="BF802" s="9">
        <v>64.099999999999994</v>
      </c>
      <c r="BG802" s="9">
        <v>63.456704480768273</v>
      </c>
      <c r="BH802" s="9">
        <v>62.675825627170482</v>
      </c>
      <c r="BI802" s="9">
        <v>22.010960181949567</v>
      </c>
      <c r="BJ802" s="9">
        <f ca="1"/>
        <v>64.529871022668061</v>
      </c>
      <c r="BK802" s="9">
        <f ca="1"/>
        <v>62.930624935786348</v>
      </c>
      <c r="BL802" s="9">
        <v>59.238603944547009</v>
      </c>
      <c r="BM802" s="9">
        <f ca="1"/>
        <v>63.108361368821619</v>
      </c>
      <c r="BN802" s="9">
        <v>63.62749476800731</v>
      </c>
      <c r="BP802" s="9"/>
      <c r="BQ802" s="40"/>
      <c r="BR802" s="9"/>
      <c r="BS802" s="40"/>
      <c r="BU802" s="9"/>
      <c r="BV802" s="40"/>
      <c r="BW802" s="9"/>
      <c r="BX802" s="40"/>
      <c r="BZ802" s="9">
        <v>24.46153846153846</v>
      </c>
      <c r="CA802" s="9">
        <v>12.969230769230769</v>
      </c>
      <c r="CB802" s="40">
        <v>16086.415306596395</v>
      </c>
      <c r="CC802" s="9">
        <f ca="1"/>
        <v>3.9988461538461531</v>
      </c>
      <c r="CD802" s="9">
        <f ca="1"/>
        <v>2.1473076923076926</v>
      </c>
      <c r="CE802" s="40">
        <f ca="1"/>
        <v>10711.292081296035</v>
      </c>
    </row>
    <row r="803" spans="1:83" x14ac:dyDescent="0.25">
      <c r="A803" s="6">
        <v>73.599999999999994</v>
      </c>
      <c r="B803" s="7" t="b">
        <v>1</v>
      </c>
      <c r="U803" s="9"/>
      <c r="V803" s="9"/>
      <c r="W803" s="10"/>
      <c r="X803" s="17"/>
      <c r="Y803" s="17"/>
      <c r="Z803" s="17"/>
      <c r="AA803" s="17"/>
      <c r="AB803" s="17"/>
      <c r="AC803" s="17"/>
      <c r="AD803" s="17"/>
      <c r="AE803" s="17"/>
      <c r="AG803" s="9"/>
      <c r="AH803" s="9"/>
      <c r="AI803" s="10"/>
      <c r="AJ803" s="17"/>
      <c r="AK803" s="17"/>
      <c r="AL803" s="17"/>
      <c r="AM803" s="17"/>
      <c r="AN803" s="17"/>
      <c r="AO803" s="17"/>
      <c r="AP803" s="17"/>
      <c r="AQ803" s="17"/>
      <c r="AS803" s="9"/>
      <c r="AT803" s="9"/>
      <c r="AU803" s="10"/>
      <c r="AV803" s="17"/>
      <c r="AW803" s="17"/>
      <c r="AX803" s="17"/>
      <c r="AY803" s="17"/>
      <c r="AZ803" s="17"/>
      <c r="BA803" s="17"/>
      <c r="BB803" s="17"/>
      <c r="BC803" s="17"/>
      <c r="BE803" s="17">
        <v>0.27271174863387976</v>
      </c>
      <c r="BF803" s="9">
        <v>64.2</v>
      </c>
      <c r="BG803" s="9">
        <v>63.466496041763278</v>
      </c>
      <c r="BH803" s="9">
        <v>62.685302580913039</v>
      </c>
      <c r="BI803" s="9">
        <v>22.043460150477969</v>
      </c>
      <c r="BJ803" s="9">
        <f ca="1"/>
        <v>64.54035907409417</v>
      </c>
      <c r="BK803" s="9">
        <f ca="1"/>
        <v>62.940212977691971</v>
      </c>
      <c r="BL803" s="9">
        <v>59.25301403931465</v>
      </c>
      <c r="BM803" s="9">
        <f ca="1"/>
        <v>63.119971874591322</v>
      </c>
      <c r="BN803" s="9">
        <v>63.639137427231198</v>
      </c>
      <c r="BP803" s="9"/>
      <c r="BQ803" s="40"/>
      <c r="BR803" s="9"/>
      <c r="BS803" s="40"/>
      <c r="BU803" s="9"/>
      <c r="BV803" s="40"/>
      <c r="BW803" s="9"/>
      <c r="BX803" s="40"/>
      <c r="BZ803" s="9">
        <v>24.46153846153846</v>
      </c>
      <c r="CA803" s="9">
        <v>14.246153846153844</v>
      </c>
      <c r="CB803" s="40">
        <v>16346.011618662676</v>
      </c>
      <c r="CC803" s="9">
        <f ca="1"/>
        <v>3.9988461538461531</v>
      </c>
      <c r="CD803" s="9">
        <f ca="1"/>
        <v>2.211153846153846</v>
      </c>
      <c r="CE803" s="40">
        <f ca="1"/>
        <v>10695.762601273498</v>
      </c>
    </row>
    <row r="804" spans="1:83" x14ac:dyDescent="0.25">
      <c r="A804" s="6">
        <v>73.400000000000006</v>
      </c>
      <c r="B804" s="7" t="b">
        <v>1</v>
      </c>
      <c r="U804" s="9"/>
      <c r="V804" s="9"/>
      <c r="W804" s="10"/>
      <c r="X804" s="17"/>
      <c r="Y804" s="17"/>
      <c r="Z804" s="17"/>
      <c r="AA804" s="17"/>
      <c r="AB804" s="17"/>
      <c r="AC804" s="17"/>
      <c r="AD804" s="17"/>
      <c r="AE804" s="17"/>
      <c r="AG804" s="9"/>
      <c r="AH804" s="9"/>
      <c r="AI804" s="10"/>
      <c r="AJ804" s="17"/>
      <c r="AK804" s="17"/>
      <c r="AL804" s="17"/>
      <c r="AM804" s="17"/>
      <c r="AN804" s="17"/>
      <c r="AO804" s="17"/>
      <c r="AP804" s="17"/>
      <c r="AQ804" s="17"/>
      <c r="AS804" s="9"/>
      <c r="AT804" s="9"/>
      <c r="AU804" s="10"/>
      <c r="AV804" s="17"/>
      <c r="AW804" s="17"/>
      <c r="AX804" s="17"/>
      <c r="AY804" s="17"/>
      <c r="AZ804" s="17"/>
      <c r="BA804" s="17"/>
      <c r="BB804" s="17"/>
      <c r="BC804" s="17"/>
      <c r="BE804" s="17">
        <v>0.27305327868852458</v>
      </c>
      <c r="BF804" s="9">
        <v>64.2</v>
      </c>
      <c r="BG804" s="9">
        <v>63.476281519840583</v>
      </c>
      <c r="BH804" s="9">
        <v>62.694775078820896</v>
      </c>
      <c r="BI804" s="9">
        <v>22.075975384374971</v>
      </c>
      <c r="BJ804" s="9">
        <f ca="1"/>
        <v>64.550838291211434</v>
      </c>
      <c r="BK804" s="9">
        <f ca="1"/>
        <v>62.949796043836663</v>
      </c>
      <c r="BL804" s="9">
        <v>59.267415113676023</v>
      </c>
      <c r="BM804" s="9">
        <f ca="1"/>
        <v>63.131575250184916</v>
      </c>
      <c r="BN804" s="9">
        <v>63.650772799908665</v>
      </c>
      <c r="BP804" s="9"/>
      <c r="BQ804" s="40"/>
      <c r="BR804" s="9"/>
      <c r="BS804" s="40"/>
      <c r="BU804" s="9"/>
      <c r="BV804" s="40"/>
      <c r="BW804" s="9"/>
      <c r="BX804" s="40"/>
      <c r="BZ804" s="9">
        <v>24.46153846153846</v>
      </c>
      <c r="CA804" s="9">
        <v>15.523076923076919</v>
      </c>
      <c r="CB804" s="40">
        <v>16828.296581918083</v>
      </c>
      <c r="CC804" s="9">
        <f ca="1"/>
        <v>3.9988461538461531</v>
      </c>
      <c r="CD804" s="9">
        <f ca="1"/>
        <v>2.2750000000000004</v>
      </c>
      <c r="CE804" s="40">
        <f ca="1"/>
        <v>10684.945298419876</v>
      </c>
    </row>
    <row r="805" spans="1:83" x14ac:dyDescent="0.25">
      <c r="A805" s="6">
        <v>72.8</v>
      </c>
      <c r="B805" s="7" t="b">
        <v>1</v>
      </c>
      <c r="U805" s="9"/>
      <c r="V805" s="9"/>
      <c r="W805" s="10"/>
      <c r="X805" s="17"/>
      <c r="Y805" s="17"/>
      <c r="Z805" s="17"/>
      <c r="AA805" s="17"/>
      <c r="AB805" s="17"/>
      <c r="AC805" s="17"/>
      <c r="AD805" s="17"/>
      <c r="AE805" s="17"/>
      <c r="AG805" s="9"/>
      <c r="AH805" s="9"/>
      <c r="AI805" s="10"/>
      <c r="AJ805" s="17"/>
      <c r="AK805" s="17"/>
      <c r="AL805" s="17"/>
      <c r="AM805" s="17"/>
      <c r="AN805" s="17"/>
      <c r="AO805" s="17"/>
      <c r="AP805" s="17"/>
      <c r="AQ805" s="17"/>
      <c r="AS805" s="9"/>
      <c r="AT805" s="9"/>
      <c r="AU805" s="10"/>
      <c r="AV805" s="17"/>
      <c r="AW805" s="17"/>
      <c r="AX805" s="17"/>
      <c r="AY805" s="17"/>
      <c r="AZ805" s="17"/>
      <c r="BA805" s="17"/>
      <c r="BB805" s="17"/>
      <c r="BC805" s="17"/>
      <c r="BE805" s="17">
        <v>0.2733948087431694</v>
      </c>
      <c r="BF805" s="9">
        <v>64.2</v>
      </c>
      <c r="BG805" s="9">
        <v>63.486060932871062</v>
      </c>
      <c r="BH805" s="9">
        <v>62.704243135744299</v>
      </c>
      <c r="BI805" s="9">
        <v>22.108505897987708</v>
      </c>
      <c r="BJ805" s="9">
        <f ca="1"/>
        <v>64.561308697562794</v>
      </c>
      <c r="BK805" s="9">
        <f ca="1"/>
        <v>62.959374149934838</v>
      </c>
      <c r="BL805" s="9">
        <v>59.281807184549699</v>
      </c>
      <c r="BM805" s="9">
        <f ca="1"/>
        <v>63.143171513239409</v>
      </c>
      <c r="BN805" s="9">
        <v>63.662400903953014</v>
      </c>
      <c r="BP805" s="9"/>
      <c r="BQ805" s="40"/>
      <c r="BR805" s="9"/>
      <c r="BS805" s="40"/>
      <c r="BU805" s="9"/>
      <c r="BV805" s="40"/>
      <c r="BW805" s="9"/>
      <c r="BX805" s="40"/>
      <c r="BZ805" s="9">
        <v>24.46153846153846</v>
      </c>
      <c r="CA805" s="9">
        <v>16.799999999999997</v>
      </c>
      <c r="CB805" s="40">
        <v>17507.710825384987</v>
      </c>
      <c r="CC805" s="9">
        <f ca="1"/>
        <v>3.9988461538461531</v>
      </c>
      <c r="CD805" s="9">
        <f ca="1"/>
        <v>2.3388461538461538</v>
      </c>
      <c r="CE805" s="40">
        <f ca="1"/>
        <v>10678.629732034287</v>
      </c>
    </row>
    <row r="806" spans="1:83" x14ac:dyDescent="0.25">
      <c r="A806" s="6">
        <v>79</v>
      </c>
      <c r="B806" s="7" t="b">
        <v>1</v>
      </c>
      <c r="U806" s="9"/>
      <c r="V806" s="9"/>
      <c r="W806" s="10"/>
      <c r="X806" s="17"/>
      <c r="Y806" s="17"/>
      <c r="Z806" s="17"/>
      <c r="AA806" s="17"/>
      <c r="AB806" s="17"/>
      <c r="AC806" s="17"/>
      <c r="AD806" s="17"/>
      <c r="AE806" s="17"/>
      <c r="AG806" s="9"/>
      <c r="AH806" s="9"/>
      <c r="AI806" s="10"/>
      <c r="AJ806" s="17"/>
      <c r="AK806" s="17"/>
      <c r="AL806" s="17"/>
      <c r="AM806" s="17"/>
      <c r="AN806" s="17"/>
      <c r="AO806" s="17"/>
      <c r="AP806" s="17"/>
      <c r="AQ806" s="17"/>
      <c r="AS806" s="9"/>
      <c r="AT806" s="9"/>
      <c r="AU806" s="10"/>
      <c r="AV806" s="17"/>
      <c r="AW806" s="17"/>
      <c r="AX806" s="17"/>
      <c r="AY806" s="17"/>
      <c r="AZ806" s="17"/>
      <c r="BA806" s="17"/>
      <c r="BB806" s="17"/>
      <c r="BC806" s="17"/>
      <c r="BE806" s="17">
        <v>0.27373633879781423</v>
      </c>
      <c r="BF806" s="9">
        <v>64.2</v>
      </c>
      <c r="BG806" s="9">
        <v>63.495834298666807</v>
      </c>
      <c r="BH806" s="9">
        <v>62.713706766487888</v>
      </c>
      <c r="BI806" s="9">
        <v>22.141051705683566</v>
      </c>
      <c r="BJ806" s="9">
        <f ca="1"/>
        <v>64.57177031660936</v>
      </c>
      <c r="BK806" s="9">
        <f ca="1"/>
        <v>62.968947311651483</v>
      </c>
      <c r="BL806" s="9">
        <v>59.296190268801396</v>
      </c>
      <c r="BM806" s="9">
        <f ca="1"/>
        <v>63.154760681335098</v>
      </c>
      <c r="BN806" s="9">
        <v>63.674021757219776</v>
      </c>
      <c r="BP806" s="9"/>
      <c r="BQ806" s="40"/>
      <c r="BR806" s="9"/>
      <c r="BS806" s="40"/>
      <c r="BU806" s="9"/>
      <c r="BV806" s="40"/>
      <c r="BW806" s="9"/>
      <c r="BX806" s="40"/>
      <c r="BZ806" s="9">
        <v>24.46153846153846</v>
      </c>
      <c r="CA806" s="9">
        <v>18.076923076923073</v>
      </c>
      <c r="CB806" s="40">
        <v>18363.090353676424</v>
      </c>
      <c r="CC806" s="9">
        <f ca="1"/>
        <v>3.9988461538461531</v>
      </c>
      <c r="CD806" s="9">
        <f ca="1"/>
        <v>2.4026923076923077</v>
      </c>
      <c r="CE806" s="40">
        <f ca="1"/>
        <v>10676.62018017081</v>
      </c>
    </row>
    <row r="807" spans="1:83" x14ac:dyDescent="0.25">
      <c r="A807" s="6">
        <v>78</v>
      </c>
      <c r="B807" s="7" t="b">
        <v>1</v>
      </c>
      <c r="U807" s="9"/>
      <c r="V807" s="9"/>
      <c r="W807" s="10"/>
      <c r="X807" s="17"/>
      <c r="Y807" s="17"/>
      <c r="Z807" s="17"/>
      <c r="AA807" s="17"/>
      <c r="AB807" s="17"/>
      <c r="AC807" s="17"/>
      <c r="AD807" s="17"/>
      <c r="AE807" s="17"/>
      <c r="AG807" s="9"/>
      <c r="AH807" s="9"/>
      <c r="AI807" s="10"/>
      <c r="AJ807" s="17"/>
      <c r="AK807" s="17"/>
      <c r="AL807" s="17"/>
      <c r="AM807" s="17"/>
      <c r="AN807" s="17"/>
      <c r="AO807" s="17"/>
      <c r="AP807" s="17"/>
      <c r="AQ807" s="17"/>
      <c r="AS807" s="9"/>
      <c r="AT807" s="9"/>
      <c r="AU807" s="10"/>
      <c r="AV807" s="17"/>
      <c r="AW807" s="17"/>
      <c r="AX807" s="17"/>
      <c r="AY807" s="17"/>
      <c r="AZ807" s="17"/>
      <c r="BA807" s="17"/>
      <c r="BB807" s="17"/>
      <c r="BC807" s="17"/>
      <c r="BE807" s="17">
        <v>0.27407786885245899</v>
      </c>
      <c r="BF807" s="9">
        <v>64.2</v>
      </c>
      <c r="BG807" s="9">
        <v>63.50560163498141</v>
      </c>
      <c r="BH807" s="9">
        <v>62.723165985811058</v>
      </c>
      <c r="BI807" s="9">
        <v>22.173612821850213</v>
      </c>
      <c r="BJ807" s="9">
        <f ca="1"/>
        <v>64.582223171730831</v>
      </c>
      <c r="BK807" s="9">
        <f ca="1"/>
        <v>62.978515544602352</v>
      </c>
      <c r="BL807" s="9">
        <v>59.310564383244284</v>
      </c>
      <c r="BM807" s="9">
        <f ca="1"/>
        <v>63.166342771995957</v>
      </c>
      <c r="BN807" s="9">
        <v>63.685635377507012</v>
      </c>
      <c r="BP807" s="9"/>
      <c r="BQ807" s="40"/>
      <c r="BR807" s="9"/>
      <c r="BS807" s="40"/>
      <c r="BU807" s="9"/>
      <c r="BV807" s="40"/>
      <c r="BW807" s="9"/>
      <c r="BX807" s="40"/>
      <c r="BZ807" s="9">
        <v>24.46153846153846</v>
      </c>
      <c r="CA807" s="9">
        <v>19.353846153846153</v>
      </c>
      <c r="CB807" s="40">
        <v>19376.67367942318</v>
      </c>
      <c r="CC807" s="9">
        <f ca="1"/>
        <v>3.9988461538461531</v>
      </c>
      <c r="CD807" s="9">
        <f ca="1"/>
        <v>2.4665384615384616</v>
      </c>
      <c r="CE807" s="40">
        <f ca="1"/>
        <v>10678.7342361008</v>
      </c>
    </row>
    <row r="808" spans="1:83" x14ac:dyDescent="0.25">
      <c r="A808" s="6">
        <v>79</v>
      </c>
      <c r="B808" s="7" t="b">
        <v>1</v>
      </c>
      <c r="U808" s="9"/>
      <c r="V808" s="9"/>
      <c r="W808" s="10"/>
      <c r="X808" s="17"/>
      <c r="Y808" s="17"/>
      <c r="Z808" s="17"/>
      <c r="AA808" s="17"/>
      <c r="AB808" s="17"/>
      <c r="AC808" s="17"/>
      <c r="AD808" s="17"/>
      <c r="AE808" s="17"/>
      <c r="AG808" s="9"/>
      <c r="AH808" s="9"/>
      <c r="AI808" s="10"/>
      <c r="AJ808" s="17"/>
      <c r="AK808" s="17"/>
      <c r="AL808" s="17"/>
      <c r="AM808" s="17"/>
      <c r="AN808" s="17"/>
      <c r="AO808" s="17"/>
      <c r="AP808" s="17"/>
      <c r="AQ808" s="17"/>
      <c r="AS808" s="9"/>
      <c r="AT808" s="9"/>
      <c r="AU808" s="10"/>
      <c r="AV808" s="17"/>
      <c r="AW808" s="17"/>
      <c r="AX808" s="17"/>
      <c r="AY808" s="17"/>
      <c r="AZ808" s="17"/>
      <c r="BA808" s="17"/>
      <c r="BB808" s="17"/>
      <c r="BC808" s="17"/>
      <c r="BE808" s="17">
        <v>0.27441939890710382</v>
      </c>
      <c r="BF808" s="9">
        <v>64.2</v>
      </c>
      <c r="BG808" s="9">
        <v>63.515362959510284</v>
      </c>
      <c r="BH808" s="9">
        <v>62.732620808427939</v>
      </c>
      <c r="BI808" s="9">
        <v>22.206189260895616</v>
      </c>
      <c r="BJ808" s="9">
        <f ca="1"/>
        <v>64.59266728622589</v>
      </c>
      <c r="BK808" s="9">
        <f ca="1"/>
        <v>62.988078864354314</v>
      </c>
      <c r="BL808" s="9">
        <v>59.324929544639119</v>
      </c>
      <c r="BM808" s="9">
        <f ca="1"/>
        <v>63.177917802689791</v>
      </c>
      <c r="BN808" s="9">
        <v>63.697241782555551</v>
      </c>
      <c r="BP808" s="9"/>
      <c r="BQ808" s="40"/>
      <c r="BR808" s="9"/>
      <c r="BS808" s="40"/>
      <c r="BU808" s="9"/>
      <c r="BV808" s="40"/>
      <c r="BW808" s="9"/>
      <c r="BX808" s="40"/>
      <c r="BZ808" s="9">
        <v>24.46153846153846</v>
      </c>
      <c r="CA808" s="9">
        <v>20.630769230769229</v>
      </c>
      <c r="CB808" s="40">
        <v>20533.382322008008</v>
      </c>
      <c r="CC808" s="9">
        <f ca="1"/>
        <v>3.9988461538461531</v>
      </c>
      <c r="CD808" s="9">
        <f ca="1"/>
        <v>2.5303846153846159</v>
      </c>
      <c r="CE808" s="40">
        <f ca="1"/>
        <v>10684.801573163855</v>
      </c>
    </row>
    <row r="809" spans="1:83" x14ac:dyDescent="0.25">
      <c r="A809" s="6">
        <v>72</v>
      </c>
      <c r="B809" s="7" t="b">
        <v>1</v>
      </c>
      <c r="U809" s="9"/>
      <c r="V809" s="9"/>
      <c r="W809" s="10"/>
      <c r="X809" s="17"/>
      <c r="Y809" s="17"/>
      <c r="Z809" s="17"/>
      <c r="AA809" s="17"/>
      <c r="AB809" s="17"/>
      <c r="AC809" s="17"/>
      <c r="AD809" s="17"/>
      <c r="AE809" s="17"/>
      <c r="AG809" s="9"/>
      <c r="AH809" s="9"/>
      <c r="AI809" s="10"/>
      <c r="AJ809" s="17"/>
      <c r="AK809" s="17"/>
      <c r="AL809" s="17"/>
      <c r="AM809" s="17"/>
      <c r="AN809" s="17"/>
      <c r="AO809" s="17"/>
      <c r="AP809" s="17"/>
      <c r="AQ809" s="17"/>
      <c r="AS809" s="9"/>
      <c r="AT809" s="9"/>
      <c r="AU809" s="10"/>
      <c r="AV809" s="17"/>
      <c r="AW809" s="17"/>
      <c r="AX809" s="17"/>
      <c r="AY809" s="17"/>
      <c r="AZ809" s="17"/>
      <c r="BA809" s="17"/>
      <c r="BB809" s="17"/>
      <c r="BC809" s="17"/>
      <c r="BE809" s="17">
        <v>0.27476092896174864</v>
      </c>
      <c r="BF809" s="9">
        <v>64.3</v>
      </c>
      <c r="BG809" s="9">
        <v>63.525118289890919</v>
      </c>
      <c r="BH809" s="9">
        <v>62.74207124900785</v>
      </c>
      <c r="BI809" s="9">
        <v>22.23878103724812</v>
      </c>
      <c r="BJ809" s="9">
        <f ca="1"/>
        <v>64.603102683312599</v>
      </c>
      <c r="BK809" s="9">
        <f ca="1"/>
        <v>62.99763728642548</v>
      </c>
      <c r="BL809" s="9">
        <v>59.33928576969457</v>
      </c>
      <c r="BM809" s="9">
        <f ca="1"/>
        <v>63.189485790828606</v>
      </c>
      <c r="BN809" s="9">
        <v>63.708840990049289</v>
      </c>
      <c r="BP809" s="9"/>
      <c r="BQ809" s="40"/>
      <c r="BR809" s="9"/>
      <c r="BS809" s="40"/>
      <c r="BU809" s="9"/>
      <c r="BV809" s="40"/>
      <c r="BW809" s="9"/>
      <c r="BX809" s="40"/>
      <c r="BZ809" s="9">
        <v>24.46153846153846</v>
      </c>
      <c r="CA809" s="9">
        <v>21.907692307692304</v>
      </c>
      <c r="CB809" s="40">
        <v>21820.287202877611</v>
      </c>
      <c r="CC809" s="9">
        <f ca="1"/>
        <v>3.9988461538461531</v>
      </c>
      <c r="CD809" s="9">
        <f ca="1"/>
        <v>2.5942307692307693</v>
      </c>
      <c r="CE809" s="40">
        <f ca="1"/>
        <v>10694.662853864578</v>
      </c>
    </row>
    <row r="810" spans="1:83" x14ac:dyDescent="0.25">
      <c r="A810" s="6">
        <v>74</v>
      </c>
      <c r="B810" s="7" t="b">
        <v>1</v>
      </c>
      <c r="U810" s="9"/>
      <c r="V810" s="9"/>
      <c r="W810" s="10"/>
      <c r="X810" s="17"/>
      <c r="Y810" s="17"/>
      <c r="Z810" s="17"/>
      <c r="AA810" s="17"/>
      <c r="AB810" s="17"/>
      <c r="AC810" s="17"/>
      <c r="AD810" s="17"/>
      <c r="AE810" s="17"/>
      <c r="AG810" s="9"/>
      <c r="AH810" s="9"/>
      <c r="AI810" s="10"/>
      <c r="AJ810" s="17"/>
      <c r="AK810" s="17"/>
      <c r="AL810" s="17"/>
      <c r="AM810" s="17"/>
      <c r="AN810" s="17"/>
      <c r="AO810" s="17"/>
      <c r="AP810" s="17"/>
      <c r="AQ810" s="17"/>
      <c r="AS810" s="9"/>
      <c r="AT810" s="9"/>
      <c r="AU810" s="10"/>
      <c r="AV810" s="17"/>
      <c r="AW810" s="17"/>
      <c r="AX810" s="17"/>
      <c r="AY810" s="17"/>
      <c r="AZ810" s="17"/>
      <c r="BA810" s="17"/>
      <c r="BB810" s="17"/>
      <c r="BC810" s="17"/>
      <c r="BE810" s="17">
        <v>0.27510245901639346</v>
      </c>
      <c r="BF810" s="9">
        <v>64.3</v>
      </c>
      <c r="BG810" s="9">
        <v>63.534867643703201</v>
      </c>
      <c r="BH810" s="9">
        <v>62.751517322175374</v>
      </c>
      <c r="BI810" s="9">
        <v>22.27138816535642</v>
      </c>
      <c r="BJ810" s="9">
        <f ca="1"/>
        <v>64.613529386128789</v>
      </c>
      <c r="BK810" s="9">
        <f ca="1"/>
        <v>63.007190826285552</v>
      </c>
      <c r="BL810" s="9">
        <v>59.353633075067378</v>
      </c>
      <c r="BM810" s="9">
        <f ca="1"/>
        <v>63.201046753768779</v>
      </c>
      <c r="BN810" s="9">
        <v>63.72043301761542</v>
      </c>
      <c r="BP810" s="9"/>
      <c r="BQ810" s="40"/>
      <c r="BR810" s="9"/>
      <c r="BS810" s="40"/>
      <c r="BU810" s="9"/>
      <c r="BV810" s="40"/>
      <c r="BW810" s="9"/>
      <c r="BX810" s="40"/>
      <c r="BZ810" s="9">
        <v>24.46153846153846</v>
      </c>
      <c r="CA810" s="9">
        <v>23.184615384615384</v>
      </c>
      <c r="CB810" s="40">
        <v>23226.204959215836</v>
      </c>
      <c r="CC810" s="9">
        <f ca="1"/>
        <v>3.9988461538461531</v>
      </c>
      <c r="CD810" s="9">
        <f ca="1"/>
        <v>2.6580769230769237</v>
      </c>
      <c r="CE810" s="40">
        <f ca="1"/>
        <v>10708.168763066764</v>
      </c>
    </row>
    <row r="811" spans="1:83" x14ac:dyDescent="0.25">
      <c r="A811" s="6">
        <v>70</v>
      </c>
      <c r="B811" s="7" t="b">
        <v>1</v>
      </c>
      <c r="U811" s="9"/>
      <c r="V811" s="9"/>
      <c r="W811" s="10"/>
      <c r="X811" s="17"/>
      <c r="Y811" s="17"/>
      <c r="Z811" s="17"/>
      <c r="AA811" s="17"/>
      <c r="AB811" s="17"/>
      <c r="AC811" s="17"/>
      <c r="AD811" s="17"/>
      <c r="AE811" s="17"/>
      <c r="AG811" s="9"/>
      <c r="AH811" s="9"/>
      <c r="AI811" s="10"/>
      <c r="AJ811" s="17"/>
      <c r="AK811" s="17"/>
      <c r="AL811" s="17"/>
      <c r="AM811" s="17"/>
      <c r="AN811" s="17"/>
      <c r="AO811" s="17"/>
      <c r="AP811" s="17"/>
      <c r="AQ811" s="17"/>
      <c r="AS811" s="9"/>
      <c r="AT811" s="9"/>
      <c r="AU811" s="10"/>
      <c r="AV811" s="17"/>
      <c r="AW811" s="17"/>
      <c r="AX811" s="17"/>
      <c r="AY811" s="17"/>
      <c r="AZ811" s="17"/>
      <c r="BA811" s="17"/>
      <c r="BB811" s="17"/>
      <c r="BC811" s="17"/>
      <c r="BE811" s="17">
        <v>0.27544398907103823</v>
      </c>
      <c r="BF811" s="9">
        <v>64.3</v>
      </c>
      <c r="BG811" s="9">
        <v>63.544611038469668</v>
      </c>
      <c r="BH811" s="9">
        <v>62.760959042510613</v>
      </c>
      <c r="BI811" s="9">
        <v>22.304010659689645</v>
      </c>
      <c r="BJ811" s="9">
        <f ca="1"/>
        <v>64.623947417732495</v>
      </c>
      <c r="BK811" s="9">
        <f ca="1"/>
        <v>63.016739499355992</v>
      </c>
      <c r="BL811" s="9">
        <v>59.367971477362616</v>
      </c>
      <c r="BM811" s="9">
        <f ca="1"/>
        <v>63.212600708811365</v>
      </c>
      <c r="BN811" s="9">
        <v>63.732017882824721</v>
      </c>
      <c r="BP811" s="9"/>
      <c r="BQ811" s="40"/>
      <c r="BR811" s="9"/>
      <c r="BS811" s="40"/>
      <c r="BU811" s="9"/>
      <c r="BV811" s="40"/>
      <c r="BW811" s="9"/>
      <c r="BX811" s="40"/>
      <c r="BZ811" s="9">
        <v>24.46153846153846</v>
      </c>
      <c r="CA811" s="9">
        <v>24.46153846153846</v>
      </c>
      <c r="CB811" s="40">
        <v>24741.387220689954</v>
      </c>
      <c r="CC811" s="9">
        <f ca="1"/>
        <v>3.9988461538461531</v>
      </c>
      <c r="CD811" s="9">
        <f ca="1"/>
        <v>2.7219230769230771</v>
      </c>
      <c r="CE811" s="40">
        <f ca="1"/>
        <v>10725.179148387853</v>
      </c>
    </row>
    <row r="812" spans="1:83" x14ac:dyDescent="0.25">
      <c r="A812" s="6">
        <v>69.900000000000006</v>
      </c>
      <c r="B812" s="7" t="b">
        <v>1</v>
      </c>
      <c r="U812" s="9"/>
      <c r="V812" s="9"/>
      <c r="W812" s="10"/>
      <c r="X812" s="17"/>
      <c r="Y812" s="17"/>
      <c r="Z812" s="17"/>
      <c r="AA812" s="17"/>
      <c r="AB812" s="17"/>
      <c r="AC812" s="17"/>
      <c r="AD812" s="17"/>
      <c r="AE812" s="17"/>
      <c r="AG812" s="9"/>
      <c r="AH812" s="9"/>
      <c r="AI812" s="10"/>
      <c r="AJ812" s="17"/>
      <c r="AK812" s="17"/>
      <c r="AL812" s="17"/>
      <c r="AM812" s="17"/>
      <c r="AN812" s="17"/>
      <c r="AO812" s="17"/>
      <c r="AP812" s="17"/>
      <c r="AQ812" s="17"/>
      <c r="AS812" s="9"/>
      <c r="AT812" s="9"/>
      <c r="AU812" s="10"/>
      <c r="AV812" s="17"/>
      <c r="AW812" s="17"/>
      <c r="AX812" s="17"/>
      <c r="AY812" s="17"/>
      <c r="AZ812" s="17"/>
      <c r="BA812" s="17"/>
      <c r="BB812" s="17"/>
      <c r="BC812" s="17"/>
      <c r="BE812" s="17">
        <v>0.27578551912568305</v>
      </c>
      <c r="BF812" s="9">
        <v>64.3</v>
      </c>
      <c r="BG812" s="9">
        <v>63.554348491655809</v>
      </c>
      <c r="BH812" s="9">
        <v>62.770396424549588</v>
      </c>
      <c r="BI812" s="9">
        <v>22.33664853473741</v>
      </c>
      <c r="BJ812" s="9">
        <f ca="1"/>
        <v>64.634356801102257</v>
      </c>
      <c r="BK812" s="9">
        <f ca="1"/>
        <v>63.026283321010276</v>
      </c>
      <c r="BL812" s="9">
        <v>59.382300993133867</v>
      </c>
      <c r="BM812" s="9">
        <f ca="1"/>
        <v>63.224147673202367</v>
      </c>
      <c r="BN812" s="9">
        <v>63.743595603191849</v>
      </c>
      <c r="BP812" s="9"/>
      <c r="BQ812" s="40"/>
      <c r="BR812" s="9"/>
      <c r="BS812" s="40"/>
      <c r="BU812" s="9"/>
      <c r="BV812" s="40"/>
      <c r="BW812" s="9"/>
      <c r="BX812" s="40"/>
      <c r="BZ812" s="9">
        <v>24.46153846153846</v>
      </c>
      <c r="CA812" s="9">
        <v>25.738461538461539</v>
      </c>
      <c r="CB812" s="40">
        <v>26357.277787250554</v>
      </c>
      <c r="CC812" s="9">
        <f ca="1"/>
        <v>3.9988461538461531</v>
      </c>
      <c r="CD812" s="9">
        <f ca="1"/>
        <v>2.785769230769231</v>
      </c>
      <c r="CE812" s="40">
        <f ca="1"/>
        <v>10745.562253555436</v>
      </c>
    </row>
    <row r="813" spans="1:83" x14ac:dyDescent="0.25">
      <c r="A813" s="6">
        <v>69.8</v>
      </c>
      <c r="B813" s="7" t="b">
        <v>1</v>
      </c>
      <c r="U813" s="9"/>
      <c r="V813" s="9"/>
      <c r="W813" s="10"/>
      <c r="X813" s="17"/>
      <c r="Y813" s="17"/>
      <c r="Z813" s="17"/>
      <c r="AA813" s="17"/>
      <c r="AB813" s="17"/>
      <c r="AC813" s="17"/>
      <c r="AD813" s="17"/>
      <c r="AE813" s="17"/>
      <c r="AG813" s="9"/>
      <c r="AH813" s="9"/>
      <c r="AI813" s="10"/>
      <c r="AJ813" s="17"/>
      <c r="AK813" s="17"/>
      <c r="AL813" s="17"/>
      <c r="AM813" s="17"/>
      <c r="AN813" s="17"/>
      <c r="AO813" s="17"/>
      <c r="AP813" s="17"/>
      <c r="AQ813" s="17"/>
      <c r="AS813" s="9"/>
      <c r="AT813" s="9"/>
      <c r="AU813" s="10"/>
      <c r="AV813" s="17"/>
      <c r="AW813" s="17"/>
      <c r="AX813" s="17"/>
      <c r="AY813" s="17"/>
      <c r="AZ813" s="17"/>
      <c r="BA813" s="17"/>
      <c r="BB813" s="17"/>
      <c r="BC813" s="17"/>
      <c r="BE813" s="17">
        <v>0.27612704918032788</v>
      </c>
      <c r="BF813" s="9">
        <v>64.3</v>
      </c>
      <c r="BG813" s="9">
        <v>63.564080020670339</v>
      </c>
      <c r="BH813" s="9">
        <v>62.779829482784095</v>
      </c>
      <c r="BI813" s="9">
        <v>22.369301805009826</v>
      </c>
      <c r="BJ813" s="9">
        <f ca="1"/>
        <v>64.644757559137602</v>
      </c>
      <c r="BK813" s="9">
        <f ca="1"/>
        <v>63.035822306574168</v>
      </c>
      <c r="BL813" s="9">
        <v>59.396621638883531</v>
      </c>
      <c r="BM813" s="9">
        <f ca="1"/>
        <v>63.235687664132961</v>
      </c>
      <c r="BN813" s="9">
        <v>63.755166196175509</v>
      </c>
      <c r="BP813" s="9"/>
      <c r="BQ813" s="40"/>
      <c r="BR813" s="9"/>
      <c r="BS813" s="40"/>
      <c r="BU813" s="9"/>
      <c r="BV813" s="40"/>
      <c r="BW813" s="9"/>
      <c r="BX813" s="40"/>
      <c r="BZ813" s="9">
        <v>24.46153846153846</v>
      </c>
      <c r="CA813" s="9">
        <v>27.015384615384612</v>
      </c>
      <c r="CB813" s="40">
        <v>28066.320307195012</v>
      </c>
      <c r="CC813" s="9">
        <f ca="1"/>
        <v>3.9988461538461531</v>
      </c>
      <c r="CD813" s="9">
        <f ca="1"/>
        <v>2.8496153846153849</v>
      </c>
      <c r="CE813" s="40">
        <f ca="1"/>
        <v>10769.194032675803</v>
      </c>
    </row>
    <row r="814" spans="1:83" x14ac:dyDescent="0.25">
      <c r="A814" s="6">
        <v>69.7</v>
      </c>
      <c r="B814" s="7" t="b">
        <v>1</v>
      </c>
      <c r="U814" s="9"/>
      <c r="V814" s="9"/>
      <c r="W814" s="10"/>
      <c r="X814" s="17"/>
      <c r="Y814" s="17"/>
      <c r="Z814" s="17"/>
      <c r="AA814" s="17"/>
      <c r="AB814" s="17"/>
      <c r="AC814" s="17"/>
      <c r="AD814" s="17"/>
      <c r="AE814" s="17"/>
      <c r="AG814" s="9"/>
      <c r="AH814" s="9"/>
      <c r="AI814" s="10"/>
      <c r="AJ814" s="17"/>
      <c r="AK814" s="17"/>
      <c r="AL814" s="17"/>
      <c r="AM814" s="17"/>
      <c r="AN814" s="17"/>
      <c r="AO814" s="17"/>
      <c r="AP814" s="17"/>
      <c r="AQ814" s="17"/>
      <c r="AS814" s="9"/>
      <c r="AT814" s="9"/>
      <c r="AU814" s="10"/>
      <c r="AV814" s="17"/>
      <c r="AW814" s="17"/>
      <c r="AX814" s="17"/>
      <c r="AY814" s="17"/>
      <c r="AZ814" s="17"/>
      <c r="BA814" s="17"/>
      <c r="BB814" s="17"/>
      <c r="BC814" s="17"/>
      <c r="BE814" s="17">
        <v>0.2764685792349727</v>
      </c>
      <c r="BF814" s="9">
        <v>64.3</v>
      </c>
      <c r="BG814" s="9">
        <v>63.573805642865501</v>
      </c>
      <c r="BH814" s="9">
        <v>62.789258231662238</v>
      </c>
      <c r="BI814" s="9">
        <v>22.401970485037552</v>
      </c>
      <c r="BJ814" s="9">
        <f ca="1"/>
        <v>64.655149714659402</v>
      </c>
      <c r="BK814" s="9">
        <f ca="1"/>
        <v>63.04535647132591</v>
      </c>
      <c r="BL814" s="9">
        <v>59.410933431062958</v>
      </c>
      <c r="BM814" s="9">
        <f ca="1"/>
        <v>63.247220698739753</v>
      </c>
      <c r="BN814" s="9">
        <v>63.766729679178837</v>
      </c>
      <c r="BP814" s="9"/>
      <c r="BQ814" s="40"/>
      <c r="BR814" s="9"/>
      <c r="BS814" s="40"/>
      <c r="BU814" s="9"/>
      <c r="BV814" s="40"/>
      <c r="BW814" s="9"/>
      <c r="BX814" s="40"/>
      <c r="BZ814" s="9">
        <v>24.46153846153846</v>
      </c>
      <c r="CA814" s="9">
        <v>28.292307692307688</v>
      </c>
      <c r="CB814" s="40">
        <v>29861.804120768116</v>
      </c>
      <c r="CC814" s="9">
        <f ca="1"/>
        <v>3.9988461538461531</v>
      </c>
      <c r="CD814" s="9">
        <f ca="1"/>
        <v>2.9134615384615383</v>
      </c>
      <c r="CE814" s="40">
        <f ca="1"/>
        <v>10795.957535172547</v>
      </c>
    </row>
    <row r="815" spans="1:83" x14ac:dyDescent="0.25">
      <c r="A815" s="6">
        <v>69.5</v>
      </c>
      <c r="B815" s="7" t="b">
        <v>1</v>
      </c>
      <c r="U815" s="9"/>
      <c r="V815" s="9"/>
      <c r="W815" s="10"/>
      <c r="X815" s="17"/>
      <c r="Y815" s="17"/>
      <c r="Z815" s="17"/>
      <c r="AA815" s="17"/>
      <c r="AB815" s="17"/>
      <c r="AC815" s="17"/>
      <c r="AD815" s="17"/>
      <c r="AE815" s="17"/>
      <c r="AG815" s="9"/>
      <c r="AH815" s="9"/>
      <c r="AI815" s="10"/>
      <c r="AJ815" s="17"/>
      <c r="AK815" s="17"/>
      <c r="AL815" s="17"/>
      <c r="AM815" s="17"/>
      <c r="AN815" s="17"/>
      <c r="AO815" s="17"/>
      <c r="AP815" s="17"/>
      <c r="AQ815" s="17"/>
      <c r="AS815" s="9"/>
      <c r="AT815" s="9"/>
      <c r="AU815" s="10"/>
      <c r="AV815" s="17"/>
      <c r="AW815" s="17"/>
      <c r="AX815" s="17"/>
      <c r="AY815" s="17"/>
      <c r="AZ815" s="17"/>
      <c r="BA815" s="17"/>
      <c r="BB815" s="17"/>
      <c r="BC815" s="17"/>
      <c r="BE815" s="17">
        <v>0.27681010928961747</v>
      </c>
      <c r="BF815" s="9">
        <v>64.3</v>
      </c>
      <c r="BG815" s="9">
        <v>63.583525375537306</v>
      </c>
      <c r="BH815" s="9">
        <v>62.798682685588567</v>
      </c>
      <c r="BI815" s="9">
        <v>22.434654589371807</v>
      </c>
      <c r="BJ815" s="9">
        <f ca="1"/>
        <v>64.665533290410224</v>
      </c>
      <c r="BK815" s="9">
        <f ca="1"/>
        <v>63.054885830496488</v>
      </c>
      <c r="BL815" s="9">
        <v>59.425236386072726</v>
      </c>
      <c r="BM815" s="9">
        <f ca="1"/>
        <v>63.258746794105065</v>
      </c>
      <c r="BN815" s="9">
        <v>63.778286069549559</v>
      </c>
      <c r="BP815" s="9"/>
      <c r="BQ815" s="40"/>
      <c r="BR815" s="9"/>
      <c r="BS815" s="40"/>
      <c r="BU815" s="9"/>
      <c r="BV815" s="40"/>
      <c r="BW815" s="9"/>
      <c r="BX815" s="40"/>
      <c r="BZ815" s="9">
        <v>24.46153846153846</v>
      </c>
      <c r="CA815" s="9">
        <v>29.569230769230764</v>
      </c>
      <c r="CB815" s="40">
        <v>31737.739363048422</v>
      </c>
      <c r="CC815" s="9">
        <f ca="1"/>
        <v>3.9988461538461531</v>
      </c>
      <c r="CD815" s="9">
        <f ca="1"/>
        <v>2.9773076923076927</v>
      </c>
      <c r="CE815" s="40">
        <f ca="1"/>
        <v>10825.742352655225</v>
      </c>
    </row>
    <row r="816" spans="1:83" x14ac:dyDescent="0.25">
      <c r="A816" s="6">
        <v>69.400000000000006</v>
      </c>
      <c r="B816" s="7" t="b">
        <v>1</v>
      </c>
      <c r="U816" s="9"/>
      <c r="V816" s="9"/>
      <c r="W816" s="10"/>
      <c r="X816" s="17"/>
      <c r="Y816" s="17"/>
      <c r="Z816" s="17"/>
      <c r="AA816" s="17"/>
      <c r="AB816" s="17"/>
      <c r="AC816" s="17"/>
      <c r="AD816" s="17"/>
      <c r="AE816" s="17"/>
      <c r="AG816" s="9"/>
      <c r="AH816" s="9"/>
      <c r="AI816" s="10"/>
      <c r="AJ816" s="17"/>
      <c r="AK816" s="17"/>
      <c r="AL816" s="17"/>
      <c r="AM816" s="17"/>
      <c r="AN816" s="17"/>
      <c r="AO816" s="17"/>
      <c r="AP816" s="17"/>
      <c r="AQ816" s="17"/>
      <c r="AS816" s="9"/>
      <c r="AT816" s="9"/>
      <c r="AU816" s="10"/>
      <c r="AV816" s="17"/>
      <c r="AW816" s="17"/>
      <c r="AX816" s="17"/>
      <c r="AY816" s="17"/>
      <c r="AZ816" s="17"/>
      <c r="BA816" s="17"/>
      <c r="BB816" s="17"/>
      <c r="BC816" s="17"/>
      <c r="BE816" s="17">
        <v>0.27715163934426229</v>
      </c>
      <c r="BF816" s="9">
        <v>64.400000000000006</v>
      </c>
      <c r="BG816" s="9">
        <v>63.593239235925857</v>
      </c>
      <c r="BH816" s="9">
        <v>62.8081028589243</v>
      </c>
      <c r="BI816" s="9">
        <v>22.467354132584457</v>
      </c>
      <c r="BJ816" s="9">
        <f ca="1"/>
        <v>64.675908309054748</v>
      </c>
      <c r="BK816" s="9">
        <f ca="1"/>
        <v>63.064410399269867</v>
      </c>
      <c r="BL816" s="9">
        <v>59.439530520262821</v>
      </c>
      <c r="BM816" s="9">
        <f ca="1"/>
        <v>63.270265967257174</v>
      </c>
      <c r="BN816" s="9">
        <v>63.7898353845803</v>
      </c>
      <c r="BP816" s="9"/>
      <c r="BQ816" s="40"/>
      <c r="BR816" s="9"/>
      <c r="BS816" s="40"/>
      <c r="BU816" s="9"/>
      <c r="BV816" s="40"/>
      <c r="BW816" s="9"/>
      <c r="BX816" s="40"/>
      <c r="BZ816" s="9">
        <v>24.46153846153846</v>
      </c>
      <c r="CA816" s="9">
        <v>30.84615384615384</v>
      </c>
      <c r="CB816" s="40">
        <v>33688.75478846849</v>
      </c>
      <c r="CC816" s="9">
        <f ca="1"/>
        <v>3.9988461538461531</v>
      </c>
      <c r="CD816" s="9">
        <f ca="1"/>
        <v>3.0411538461538461</v>
      </c>
      <c r="CE816" s="40">
        <f ca="1"/>
        <v>10858.444120230955</v>
      </c>
    </row>
    <row r="817" spans="1:83" x14ac:dyDescent="0.25">
      <c r="A817" s="6">
        <v>69</v>
      </c>
      <c r="B817" s="7" t="b">
        <v>1</v>
      </c>
      <c r="U817" s="9"/>
      <c r="V817" s="9"/>
      <c r="W817" s="10"/>
      <c r="X817" s="17"/>
      <c r="Y817" s="17"/>
      <c r="Z817" s="17"/>
      <c r="AA817" s="17"/>
      <c r="AB817" s="17"/>
      <c r="AC817" s="17"/>
      <c r="AD817" s="17"/>
      <c r="AE817" s="17"/>
      <c r="AG817" s="9"/>
      <c r="AH817" s="9"/>
      <c r="AI817" s="10"/>
      <c r="AJ817" s="17"/>
      <c r="AK817" s="17"/>
      <c r="AL817" s="17"/>
      <c r="AM817" s="17"/>
      <c r="AN817" s="17"/>
      <c r="AO817" s="17"/>
      <c r="AP817" s="17"/>
      <c r="AQ817" s="17"/>
      <c r="AS817" s="9"/>
      <c r="AT817" s="9"/>
      <c r="AU817" s="10"/>
      <c r="AV817" s="17"/>
      <c r="AW817" s="17"/>
      <c r="AX817" s="17"/>
      <c r="AY817" s="17"/>
      <c r="AZ817" s="17"/>
      <c r="BA817" s="17"/>
      <c r="BB817" s="17"/>
      <c r="BC817" s="17"/>
      <c r="BE817" s="17">
        <v>0.27749316939890711</v>
      </c>
      <c r="BF817" s="9">
        <v>64.400000000000006</v>
      </c>
      <c r="BG817" s="9">
        <v>63.602947241215588</v>
      </c>
      <c r="BH817" s="9">
        <v>62.81751876598738</v>
      </c>
      <c r="BI817" s="9">
        <v>22.500069129268002</v>
      </c>
      <c r="BJ817" s="9">
        <f ca="1"/>
        <v>64.686274793180147</v>
      </c>
      <c r="BK817" s="9">
        <f ca="1"/>
        <v>63.073930192783195</v>
      </c>
      <c r="BL817" s="9">
        <v>59.453815849932894</v>
      </c>
      <c r="BM817" s="9">
        <f ca="1"/>
        <v>63.281778235170535</v>
      </c>
      <c r="BN817" s="9">
        <v>63.801377641508836</v>
      </c>
      <c r="BP817" s="9"/>
      <c r="BQ817" s="40"/>
      <c r="BR817" s="9"/>
      <c r="BS817" s="40"/>
      <c r="BU817" s="9"/>
      <c r="BV817" s="40"/>
      <c r="BW817" s="9"/>
      <c r="BX817" s="40"/>
      <c r="BZ817" s="9">
        <v>24.46153846153846</v>
      </c>
      <c r="CA817" s="9">
        <v>32.123076923076923</v>
      </c>
      <c r="CB817" s="40">
        <v>35710.013446225123</v>
      </c>
      <c r="CC817" s="9">
        <f ca="1"/>
        <v>3.9988461538461531</v>
      </c>
      <c r="CD817" s="9">
        <f ca="1"/>
        <v>3.1050000000000004</v>
      </c>
      <c r="CE817" s="40">
        <f ca="1"/>
        <v>10893.964065821894</v>
      </c>
    </row>
    <row r="818" spans="1:83" x14ac:dyDescent="0.25">
      <c r="A818" s="6">
        <v>68.599999999999994</v>
      </c>
      <c r="B818" s="7" t="b">
        <v>1</v>
      </c>
      <c r="U818" s="9"/>
      <c r="V818" s="9"/>
      <c r="W818" s="10"/>
      <c r="X818" s="17"/>
      <c r="Y818" s="17"/>
      <c r="Z818" s="17"/>
      <c r="AA818" s="17"/>
      <c r="AB818" s="17"/>
      <c r="AC818" s="17"/>
      <c r="AD818" s="17"/>
      <c r="AE818" s="17"/>
      <c r="AG818" s="9"/>
      <c r="AH818" s="9"/>
      <c r="AI818" s="10"/>
      <c r="AJ818" s="17"/>
      <c r="AK818" s="17"/>
      <c r="AL818" s="17"/>
      <c r="AM818" s="17"/>
      <c r="AN818" s="17"/>
      <c r="AO818" s="17"/>
      <c r="AP818" s="17"/>
      <c r="AQ818" s="17"/>
      <c r="AS818" s="9"/>
      <c r="AT818" s="9"/>
      <c r="AU818" s="10"/>
      <c r="AV818" s="17"/>
      <c r="AW818" s="17"/>
      <c r="AX818" s="17"/>
      <c r="AY818" s="17"/>
      <c r="AZ818" s="17"/>
      <c r="BA818" s="17"/>
      <c r="BB818" s="17"/>
      <c r="BC818" s="17"/>
      <c r="BE818" s="17">
        <v>0.27783469945355194</v>
      </c>
      <c r="BF818" s="9">
        <v>64.400000000000006</v>
      </c>
      <c r="BG818" s="9">
        <v>63.612649408535539</v>
      </c>
      <c r="BH818" s="9">
        <v>62.826930421052964</v>
      </c>
      <c r="BI818" s="9">
        <v>22.532799594035659</v>
      </c>
      <c r="BJ818" s="9">
        <f ca="1"/>
        <v>64.696632765296428</v>
      </c>
      <c r="BK818" s="9">
        <f ca="1"/>
        <v>63.083445226127068</v>
      </c>
      <c r="BL818" s="9">
        <v>59.468092391332448</v>
      </c>
      <c r="BM818" s="9">
        <f ca="1"/>
        <v>63.293283614766089</v>
      </c>
      <c r="BN818" s="9">
        <v>63.812912857518334</v>
      </c>
      <c r="BP818" s="9"/>
      <c r="BQ818" s="40"/>
      <c r="BR818" s="9"/>
      <c r="BS818" s="40"/>
      <c r="BU818" s="9"/>
      <c r="BV818" s="40"/>
      <c r="BW818" s="9"/>
      <c r="BX818" s="40"/>
      <c r="BZ818" s="9">
        <v>24.46153846153846</v>
      </c>
      <c r="CA818" s="9">
        <v>33.4</v>
      </c>
      <c r="CB818" s="40">
        <v>37797.142528669006</v>
      </c>
      <c r="CC818" s="9">
        <f ca="1"/>
        <v>3.9988461538461531</v>
      </c>
      <c r="CD818" s="9">
        <f ca="1"/>
        <v>3.1688461538461539</v>
      </c>
      <c r="CE818" s="40">
        <f ca="1"/>
        <v>10932.208601934732</v>
      </c>
    </row>
    <row r="819" spans="1:83" x14ac:dyDescent="0.25">
      <c r="A819" s="6">
        <v>68.7</v>
      </c>
      <c r="B819" s="7" t="b">
        <v>1</v>
      </c>
      <c r="U819" s="9"/>
      <c r="V819" s="9"/>
      <c r="W819" s="10"/>
      <c r="X819" s="17"/>
      <c r="Y819" s="17"/>
      <c r="Z819" s="17"/>
      <c r="AA819" s="17"/>
      <c r="AB819" s="17"/>
      <c r="AC819" s="17"/>
      <c r="AD819" s="17"/>
      <c r="AE819" s="17"/>
      <c r="AG819" s="9"/>
      <c r="AH819" s="9"/>
      <c r="AI819" s="10"/>
      <c r="AJ819" s="17"/>
      <c r="AK819" s="17"/>
      <c r="AL819" s="17"/>
      <c r="AM819" s="17"/>
      <c r="AN819" s="17"/>
      <c r="AO819" s="17"/>
      <c r="AP819" s="17"/>
      <c r="AQ819" s="17"/>
      <c r="AS819" s="9"/>
      <c r="AT819" s="9"/>
      <c r="AU819" s="10"/>
      <c r="AV819" s="17"/>
      <c r="AW819" s="17"/>
      <c r="AX819" s="17"/>
      <c r="AY819" s="17"/>
      <c r="AZ819" s="17"/>
      <c r="BA819" s="17"/>
      <c r="BB819" s="17"/>
      <c r="BC819" s="17"/>
      <c r="BE819" s="17">
        <v>0.2781762295081967</v>
      </c>
      <c r="BF819" s="9">
        <v>64.400000000000006</v>
      </c>
      <c r="BG819" s="9">
        <v>63.622345754959653</v>
      </c>
      <c r="BH819" s="9">
        <v>62.836337838353415</v>
      </c>
      <c r="BI819" s="9">
        <v>22.565545541521381</v>
      </c>
      <c r="BJ819" s="9">
        <f ca="1"/>
        <v>64.706982247836876</v>
      </c>
      <c r="BK819" s="9">
        <f ca="1"/>
        <v>63.092955514345725</v>
      </c>
      <c r="BL819" s="9">
        <v>59.482360160661059</v>
      </c>
      <c r="BM819" s="9">
        <f ca="1"/>
        <v>63.304782122911448</v>
      </c>
      <c r="BN819" s="9">
        <v>63.824441049737615</v>
      </c>
      <c r="BP819" s="9"/>
      <c r="BQ819" s="40"/>
      <c r="BR819" s="9"/>
      <c r="BS819" s="40"/>
      <c r="BU819" s="9"/>
      <c r="BV819" s="40"/>
      <c r="BW819" s="9"/>
      <c r="BX819" s="40"/>
      <c r="BZ819" s="9">
        <v>24.46153846153846</v>
      </c>
      <c r="CA819" s="9">
        <v>34.676923076923075</v>
      </c>
      <c r="CB819" s="40">
        <v>39946.174581346757</v>
      </c>
      <c r="CC819" s="9">
        <f ca="1"/>
        <v>3.9988461538461531</v>
      </c>
      <c r="CD819" s="9">
        <f ca="1"/>
        <v>3.2326923076923082</v>
      </c>
      <c r="CE819" s="40">
        <f ca="1"/>
        <v>10973.088955074465</v>
      </c>
    </row>
    <row r="820" spans="1:83" x14ac:dyDescent="0.25">
      <c r="A820" s="6">
        <v>68.599999999999994</v>
      </c>
      <c r="B820" s="7" t="b">
        <v>1</v>
      </c>
      <c r="U820" s="9"/>
      <c r="V820" s="9"/>
      <c r="W820" s="10"/>
      <c r="X820" s="17"/>
      <c r="Y820" s="17"/>
      <c r="Z820" s="17"/>
      <c r="AA820" s="17"/>
      <c r="AB820" s="17"/>
      <c r="AC820" s="17"/>
      <c r="AD820" s="17"/>
      <c r="AE820" s="17"/>
      <c r="AG820" s="9"/>
      <c r="AH820" s="9"/>
      <c r="AI820" s="10"/>
      <c r="AJ820" s="17"/>
      <c r="AK820" s="17"/>
      <c r="AL820" s="17"/>
      <c r="AM820" s="17"/>
      <c r="AN820" s="17"/>
      <c r="AO820" s="17"/>
      <c r="AP820" s="17"/>
      <c r="AQ820" s="17"/>
      <c r="AS820" s="9"/>
      <c r="AT820" s="9"/>
      <c r="AU820" s="10"/>
      <c r="AV820" s="17"/>
      <c r="AW820" s="17"/>
      <c r="AX820" s="17"/>
      <c r="AY820" s="17"/>
      <c r="AZ820" s="17"/>
      <c r="BA820" s="17"/>
      <c r="BB820" s="17"/>
      <c r="BC820" s="17"/>
      <c r="BE820" s="17">
        <v>0.27851775956284153</v>
      </c>
      <c r="BF820" s="9">
        <v>64.400000000000006</v>
      </c>
      <c r="BG820" s="9">
        <v>63.632036297507035</v>
      </c>
      <c r="BH820" s="9">
        <v>62.845741032078614</v>
      </c>
      <c r="BI820" s="9">
        <v>22.598306986379907</v>
      </c>
      <c r="BJ820" s="9">
        <f ca="1"/>
        <v>64.717323263158335</v>
      </c>
      <c r="BK820" s="9">
        <f ca="1"/>
        <v>63.102461072437336</v>
      </c>
      <c r="BL820" s="9">
        <v>59.496619174068627</v>
      </c>
      <c r="BM820" s="9">
        <f ca="1"/>
        <v>63.316273776421191</v>
      </c>
      <c r="BN820" s="9">
        <v>63.835962235241411</v>
      </c>
      <c r="BP820" s="9"/>
      <c r="BQ820" s="40"/>
      <c r="BR820" s="9"/>
      <c r="BS820" s="40"/>
      <c r="BU820" s="9"/>
      <c r="BV820" s="40"/>
      <c r="BW820" s="9"/>
      <c r="BX820" s="40"/>
      <c r="BZ820" s="9">
        <v>24.46153846153846</v>
      </c>
      <c r="CA820" s="9">
        <v>35.95384615384615</v>
      </c>
      <c r="CB820" s="40">
        <v>42153.497901656374</v>
      </c>
      <c r="CC820" s="9">
        <f ca="1"/>
        <v>3.9988461538461531</v>
      </c>
      <c r="CD820" s="9">
        <f ca="1"/>
        <v>3.2965384615384616</v>
      </c>
      <c r="CE820" s="40">
        <f ca="1"/>
        <v>11016.520828627268</v>
      </c>
    </row>
    <row r="821" spans="1:83" x14ac:dyDescent="0.25">
      <c r="A821" s="6">
        <v>68.8</v>
      </c>
      <c r="B821" s="7" t="b">
        <v>1</v>
      </c>
      <c r="U821" s="9"/>
      <c r="V821" s="9"/>
      <c r="W821" s="10"/>
      <c r="X821" s="17"/>
      <c r="Y821" s="17"/>
      <c r="Z821" s="17"/>
      <c r="AA821" s="17"/>
      <c r="AB821" s="17"/>
      <c r="AC821" s="17"/>
      <c r="AD821" s="17"/>
      <c r="AE821" s="17"/>
      <c r="AG821" s="9"/>
      <c r="AH821" s="9"/>
      <c r="AI821" s="10"/>
      <c r="AJ821" s="17"/>
      <c r="AK821" s="17"/>
      <c r="AL821" s="17"/>
      <c r="AM821" s="17"/>
      <c r="AN821" s="17"/>
      <c r="AO821" s="17"/>
      <c r="AP821" s="17"/>
      <c r="AQ821" s="17"/>
      <c r="AS821" s="9"/>
      <c r="AT821" s="9"/>
      <c r="AU821" s="10"/>
      <c r="AV821" s="17"/>
      <c r="AW821" s="17"/>
      <c r="AX821" s="17"/>
      <c r="AY821" s="17"/>
      <c r="AZ821" s="17"/>
      <c r="BA821" s="17"/>
      <c r="BB821" s="17"/>
      <c r="BC821" s="17"/>
      <c r="BE821" s="17">
        <v>0.27885928961748635</v>
      </c>
      <c r="BF821" s="9">
        <v>64.400000000000006</v>
      </c>
      <c r="BG821" s="9">
        <v>63.641721053142213</v>
      </c>
      <c r="BH821" s="9">
        <v>62.855140016376239</v>
      </c>
      <c r="BI821" s="9">
        <v>22.631083943286765</v>
      </c>
      <c r="BJ821" s="9">
        <f ca="1"/>
        <v>64.727655833541661</v>
      </c>
      <c r="BK821" s="9">
        <f ca="1"/>
        <v>63.111961915354144</v>
      </c>
      <c r="BL821" s="9">
        <v>59.510869447655523</v>
      </c>
      <c r="BM821" s="9">
        <f ca="1"/>
        <v>63.32775859205708</v>
      </c>
      <c r="BN821" s="9">
        <v>63.847476431050588</v>
      </c>
      <c r="BP821" s="9"/>
      <c r="BQ821" s="40"/>
      <c r="BR821" s="9"/>
      <c r="BS821" s="40"/>
      <c r="BU821" s="9"/>
      <c r="BV821" s="40"/>
      <c r="BW821" s="9"/>
      <c r="BX821" s="40"/>
      <c r="BZ821" s="9">
        <v>24.46153846153846</v>
      </c>
      <c r="CA821" s="9">
        <v>37.230769230769226</v>
      </c>
      <c r="CB821" s="40">
        <v>44415.814429182836</v>
      </c>
      <c r="CC821" s="9">
        <f ca="1"/>
        <v>3.9988461538461531</v>
      </c>
      <c r="CD821" s="9">
        <f ca="1"/>
        <v>3.360384615384616</v>
      </c>
      <c r="CE821" s="40">
        <f ca="1"/>
        <v>11062.42409557561</v>
      </c>
    </row>
    <row r="822" spans="1:83" x14ac:dyDescent="0.25">
      <c r="A822" s="6">
        <v>73.5</v>
      </c>
      <c r="B822" s="7" t="b">
        <v>1</v>
      </c>
      <c r="U822" s="9"/>
      <c r="V822" s="9"/>
      <c r="W822" s="10"/>
      <c r="X822" s="17"/>
      <c r="Y822" s="17"/>
      <c r="Z822" s="17"/>
      <c r="AA822" s="17"/>
      <c r="AB822" s="17"/>
      <c r="AC822" s="17"/>
      <c r="AD822" s="17"/>
      <c r="AE822" s="17"/>
      <c r="AG822" s="9"/>
      <c r="AH822" s="9"/>
      <c r="AI822" s="10"/>
      <c r="AJ822" s="17"/>
      <c r="AK822" s="17"/>
      <c r="AL822" s="17"/>
      <c r="AM822" s="17"/>
      <c r="AN822" s="17"/>
      <c r="AO822" s="17"/>
      <c r="AP822" s="17"/>
      <c r="AQ822" s="17"/>
      <c r="AS822" s="9"/>
      <c r="AT822" s="9"/>
      <c r="AU822" s="10"/>
      <c r="AV822" s="17"/>
      <c r="AW822" s="17"/>
      <c r="AX822" s="17"/>
      <c r="AY822" s="17"/>
      <c r="AZ822" s="17"/>
      <c r="BA822" s="17"/>
      <c r="BB822" s="17"/>
      <c r="BC822" s="17"/>
      <c r="BE822" s="17">
        <v>0.27920081967213117</v>
      </c>
      <c r="BF822" s="9">
        <v>64.400000000000006</v>
      </c>
      <c r="BG822" s="9">
        <v>63.651400038775407</v>
      </c>
      <c r="BH822" s="9">
        <v>62.864534805351674</v>
      </c>
      <c r="BI822" s="9">
        <v>22.663876426938348</v>
      </c>
      <c r="BJ822" s="9">
        <f ca="1"/>
        <v>64.737979981192026</v>
      </c>
      <c r="BK822" s="9">
        <f ca="1"/>
        <v>63.121458058002794</v>
      </c>
      <c r="BL822" s="9">
        <v>59.525110997472844</v>
      </c>
      <c r="BM822" s="9">
        <f ca="1"/>
        <v>63.33923658652833</v>
      </c>
      <c r="BN822" s="9">
        <v>63.858983654132444</v>
      </c>
      <c r="BP822" s="9"/>
      <c r="BQ822" s="40"/>
      <c r="BR822" s="9"/>
      <c r="BS822" s="40"/>
      <c r="BU822" s="9"/>
      <c r="BV822" s="40"/>
      <c r="BW822" s="9"/>
      <c r="BX822" s="40"/>
      <c r="BZ822" s="9">
        <v>24.46153846153846</v>
      </c>
      <c r="CA822" s="9">
        <v>38.507692307692309</v>
      </c>
      <c r="CB822" s="40">
        <v>46730.103790035238</v>
      </c>
      <c r="CC822" s="9">
        <f ca="1"/>
        <v>3.9988461538461531</v>
      </c>
      <c r="CD822" s="9">
        <f ca="1"/>
        <v>3.4242307692307694</v>
      </c>
      <c r="CE822" s="40">
        <f ca="1"/>
        <v>11110.722517868177</v>
      </c>
    </row>
    <row r="823" spans="1:83" x14ac:dyDescent="0.25">
      <c r="A823" s="6">
        <v>73.3</v>
      </c>
      <c r="B823" s="7" t="b">
        <v>1</v>
      </c>
      <c r="U823" s="9"/>
      <c r="V823" s="9"/>
      <c r="W823" s="10"/>
      <c r="X823" s="17"/>
      <c r="Y823" s="17"/>
      <c r="Z823" s="17"/>
      <c r="AA823" s="17"/>
      <c r="AB823" s="17"/>
      <c r="AC823" s="17"/>
      <c r="AD823" s="17"/>
      <c r="AE823" s="17"/>
      <c r="AG823" s="9"/>
      <c r="AH823" s="9"/>
      <c r="AI823" s="10"/>
      <c r="AJ823" s="17"/>
      <c r="AK823" s="17"/>
      <c r="AL823" s="17"/>
      <c r="AM823" s="17"/>
      <c r="AN823" s="17"/>
      <c r="AO823" s="17"/>
      <c r="AP823" s="17"/>
      <c r="AQ823" s="17"/>
      <c r="AS823" s="9"/>
      <c r="AT823" s="9"/>
      <c r="AU823" s="10"/>
      <c r="AV823" s="17"/>
      <c r="AW823" s="17"/>
      <c r="AX823" s="17"/>
      <c r="AY823" s="17"/>
      <c r="AZ823" s="17"/>
      <c r="BA823" s="17"/>
      <c r="BB823" s="17"/>
      <c r="BC823" s="17"/>
      <c r="BE823" s="17">
        <v>0.27954234972677594</v>
      </c>
      <c r="BF823" s="9">
        <v>64.400000000000006</v>
      </c>
      <c r="BG823" s="9">
        <v>63.661073271262815</v>
      </c>
      <c r="BH823" s="9">
        <v>62.87392541306869</v>
      </c>
      <c r="BI823" s="9">
        <v>22.696684452051954</v>
      </c>
      <c r="BJ823" s="9">
        <f ca="1"/>
        <v>64.74829572823937</v>
      </c>
      <c r="BK823" s="9">
        <f ca="1"/>
        <v>63.130949515244446</v>
      </c>
      <c r="BL823" s="9">
        <v>59.539343839522623</v>
      </c>
      <c r="BM823" s="9">
        <f ca="1"/>
        <v>63.350707776491824</v>
      </c>
      <c r="BN823" s="9">
        <v>63.870483921400918</v>
      </c>
      <c r="BP823" s="9"/>
      <c r="BQ823" s="40"/>
      <c r="BR823" s="9"/>
      <c r="BS823" s="40"/>
      <c r="BU823" s="9"/>
      <c r="BV823" s="40"/>
      <c r="BW823" s="9"/>
      <c r="BX823" s="40"/>
      <c r="BZ823" s="9">
        <v>24.46153846153846</v>
      </c>
      <c r="CA823" s="9">
        <v>39.784615384615385</v>
      </c>
      <c r="CB823" s="40">
        <v>49093.592431486788</v>
      </c>
      <c r="CC823" s="9">
        <f ca="1"/>
        <v>3.9988461538461531</v>
      </c>
      <c r="CD823" s="9">
        <f ca="1"/>
        <v>3.4880769230769237</v>
      </c>
      <c r="CE823" s="40">
        <f ca="1"/>
        <v>11161.343489661003</v>
      </c>
    </row>
    <row r="824" spans="1:83" x14ac:dyDescent="0.25">
      <c r="A824" s="6">
        <v>73</v>
      </c>
      <c r="B824" s="7" t="b">
        <v>1</v>
      </c>
      <c r="U824" s="9"/>
      <c r="V824" s="9"/>
      <c r="W824" s="10"/>
      <c r="X824" s="17"/>
      <c r="Y824" s="17"/>
      <c r="Z824" s="17"/>
      <c r="AA824" s="17"/>
      <c r="AB824" s="17"/>
      <c r="AC824" s="17"/>
      <c r="AD824" s="17"/>
      <c r="AE824" s="17"/>
      <c r="AG824" s="9"/>
      <c r="AH824" s="9"/>
      <c r="AI824" s="10"/>
      <c r="AJ824" s="17"/>
      <c r="AK824" s="17"/>
      <c r="AL824" s="17"/>
      <c r="AM824" s="17"/>
      <c r="AN824" s="17"/>
      <c r="AO824" s="17"/>
      <c r="AP824" s="17"/>
      <c r="AQ824" s="17"/>
      <c r="AS824" s="9"/>
      <c r="AT824" s="9"/>
      <c r="AU824" s="10"/>
      <c r="AV824" s="17"/>
      <c r="AW824" s="17"/>
      <c r="AX824" s="17"/>
      <c r="AY824" s="17"/>
      <c r="AZ824" s="17"/>
      <c r="BA824" s="17"/>
      <c r="BB824" s="17"/>
      <c r="BC824" s="17"/>
      <c r="BE824" s="17">
        <v>0.27988387978142076</v>
      </c>
      <c r="BF824" s="9">
        <v>64.5</v>
      </c>
      <c r="BG824" s="9">
        <v>63.670740767406841</v>
      </c>
      <c r="BH824" s="9">
        <v>62.883311853549152</v>
      </c>
      <c r="BI824" s="9">
        <v>22.729508033365821</v>
      </c>
      <c r="BJ824" s="9">
        <f ca="1"/>
        <v>64.758603096738639</v>
      </c>
      <c r="BK824" s="9">
        <f ca="1"/>
        <v>63.140436301895079</v>
      </c>
      <c r="BL824" s="9">
        <v>59.553567989758037</v>
      </c>
      <c r="BM824" s="9">
        <f ca="1"/>
        <v>63.36217217855237</v>
      </c>
      <c r="BN824" s="9">
        <v>63.88197724971684</v>
      </c>
      <c r="BP824" s="9"/>
      <c r="BQ824" s="40"/>
      <c r="BR824" s="9"/>
      <c r="BS824" s="40"/>
      <c r="BU824" s="9"/>
      <c r="BV824" s="40"/>
      <c r="BW824" s="9"/>
      <c r="BX824" s="40"/>
      <c r="BZ824" s="9">
        <v>24.46153846153846</v>
      </c>
      <c r="CA824" s="9">
        <v>41.061538461538461</v>
      </c>
      <c r="CB824" s="40">
        <v>51503.726994253011</v>
      </c>
      <c r="CC824" s="9">
        <f ca="1"/>
        <v>3.9988461538461531</v>
      </c>
      <c r="CD824" s="9">
        <f ca="1"/>
        <v>3.5519230769230772</v>
      </c>
      <c r="CE824" s="40">
        <f ca="1"/>
        <v>11214.217801984454</v>
      </c>
    </row>
    <row r="825" spans="1:83" x14ac:dyDescent="0.25">
      <c r="A825" s="6">
        <v>73</v>
      </c>
      <c r="B825" s="7" t="b">
        <v>1</v>
      </c>
      <c r="U825" s="9"/>
      <c r="V825" s="9"/>
      <c r="W825" s="10"/>
      <c r="X825" s="17"/>
      <c r="Y825" s="17"/>
      <c r="Z825" s="17"/>
      <c r="AA825" s="17"/>
      <c r="AB825" s="17"/>
      <c r="AC825" s="17"/>
      <c r="AD825" s="17"/>
      <c r="AE825" s="17"/>
      <c r="AG825" s="9"/>
      <c r="AH825" s="9"/>
      <c r="AI825" s="10"/>
      <c r="AJ825" s="17"/>
      <c r="AK825" s="17"/>
      <c r="AL825" s="17"/>
      <c r="AM825" s="17"/>
      <c r="AN825" s="17"/>
      <c r="AO825" s="17"/>
      <c r="AP825" s="17"/>
      <c r="AQ825" s="17"/>
      <c r="AS825" s="9"/>
      <c r="AT825" s="9"/>
      <c r="AU825" s="10"/>
      <c r="AV825" s="17"/>
      <c r="AW825" s="17"/>
      <c r="AX825" s="17"/>
      <c r="AY825" s="17"/>
      <c r="AZ825" s="17"/>
      <c r="BA825" s="17"/>
      <c r="BB825" s="17"/>
      <c r="BC825" s="17"/>
      <c r="BE825" s="17">
        <v>0.28022540983606559</v>
      </c>
      <c r="BF825" s="9">
        <v>64.5</v>
      </c>
      <c r="BG825" s="9">
        <v>63.680402543956397</v>
      </c>
      <c r="BH825" s="9">
        <v>62.892694140773713</v>
      </c>
      <c r="BI825" s="9">
        <v>22.762347185639161</v>
      </c>
      <c r="BJ825" s="9">
        <f ca="1"/>
        <v>64.768902108670261</v>
      </c>
      <c r="BK825" s="9">
        <f ca="1"/>
        <v>63.149918432725698</v>
      </c>
      <c r="BL825" s="9">
        <v>59.56778346408359</v>
      </c>
      <c r="BM825" s="9">
        <f ca="1"/>
        <v>63.373629809262965</v>
      </c>
      <c r="BN825" s="9">
        <v>63.893463655888198</v>
      </c>
      <c r="BP825" s="9"/>
      <c r="BQ825" s="40"/>
      <c r="BR825" s="9"/>
      <c r="BS825" s="40"/>
      <c r="BU825" s="9"/>
      <c r="BV825" s="40"/>
      <c r="BW825" s="9"/>
      <c r="BX825" s="40"/>
      <c r="BZ825" s="9">
        <v>24.46153846153846</v>
      </c>
      <c r="CA825" s="9">
        <v>42.338461538461537</v>
      </c>
      <c r="CB825" s="40">
        <v>53958.151233759389</v>
      </c>
      <c r="CC825" s="9">
        <f ca="1"/>
        <v>3.9988461538461531</v>
      </c>
      <c r="CD825" s="9">
        <f ca="1"/>
        <v>3.6157692307692306</v>
      </c>
      <c r="CE825" s="40">
        <f ca="1"/>
        <v>11269.279426682391</v>
      </c>
    </row>
    <row r="826" spans="1:83" x14ac:dyDescent="0.25">
      <c r="A826" s="6">
        <v>72</v>
      </c>
      <c r="B826" s="7" t="b">
        <v>1</v>
      </c>
      <c r="U826" s="9"/>
      <c r="V826" s="9"/>
      <c r="W826" s="10"/>
      <c r="X826" s="17"/>
      <c r="Y826" s="17"/>
      <c r="Z826" s="17"/>
      <c r="AA826" s="17"/>
      <c r="AB826" s="17"/>
      <c r="AC826" s="17"/>
      <c r="AD826" s="17"/>
      <c r="AE826" s="17"/>
      <c r="AG826" s="9"/>
      <c r="AH826" s="9"/>
      <c r="AI826" s="10"/>
      <c r="AJ826" s="17"/>
      <c r="AK826" s="17"/>
      <c r="AL826" s="17"/>
      <c r="AM826" s="17"/>
      <c r="AN826" s="17"/>
      <c r="AO826" s="17"/>
      <c r="AP826" s="17"/>
      <c r="AQ826" s="17"/>
      <c r="AS826" s="9"/>
      <c r="AT826" s="9"/>
      <c r="AU826" s="10"/>
      <c r="AV826" s="17"/>
      <c r="AW826" s="17"/>
      <c r="AX826" s="17"/>
      <c r="AY826" s="17"/>
      <c r="AZ826" s="17"/>
      <c r="BA826" s="17"/>
      <c r="BB826" s="17"/>
      <c r="BC826" s="17"/>
      <c r="BE826" s="17">
        <v>0.28056693989071041</v>
      </c>
      <c r="BF826" s="9">
        <v>64.5</v>
      </c>
      <c r="BG826" s="9">
        <v>63.69005861760715</v>
      </c>
      <c r="BH826" s="9">
        <v>62.902072288681552</v>
      </c>
      <c r="BI826" s="9">
        <v>22.795201923652183</v>
      </c>
      <c r="BJ826" s="9">
        <f ca="1"/>
        <v>64.779192785940481</v>
      </c>
      <c r="BK826" s="9">
        <f ca="1"/>
        <v>63.159395922462544</v>
      </c>
      <c r="BL826" s="9">
        <v>59.581990278355363</v>
      </c>
      <c r="BM826" s="9">
        <f ca="1"/>
        <v>63.385080685124962</v>
      </c>
      <c r="BN826" s="9">
        <v>63.904943156670349</v>
      </c>
      <c r="BP826" s="9"/>
      <c r="BQ826" s="40"/>
      <c r="BR826" s="9"/>
      <c r="BS826" s="40"/>
      <c r="BU826" s="9"/>
      <c r="BV826" s="40"/>
      <c r="BW826" s="9"/>
      <c r="BX826" s="40"/>
      <c r="BZ826" s="9">
        <v>24.46153846153846</v>
      </c>
      <c r="CA826" s="9">
        <v>43.615384615384613</v>
      </c>
      <c r="CB826" s="40">
        <v>56454.68593033166</v>
      </c>
      <c r="CC826" s="9">
        <f ca="1"/>
        <v>3.9988461538461531</v>
      </c>
      <c r="CD826" s="9">
        <f ca="1"/>
        <v>3.679615384615385</v>
      </c>
      <c r="CE826" s="40">
        <f ca="1"/>
        <v>11326.465317721904</v>
      </c>
    </row>
    <row r="827" spans="1:83" x14ac:dyDescent="0.25">
      <c r="A827" s="6">
        <v>72</v>
      </c>
      <c r="B827" s="7" t="b">
        <v>1</v>
      </c>
      <c r="U827" s="9"/>
      <c r="V827" s="9"/>
      <c r="W827" s="10"/>
      <c r="X827" s="17"/>
      <c r="Y827" s="17"/>
      <c r="Z827" s="17"/>
      <c r="AA827" s="17"/>
      <c r="AB827" s="17"/>
      <c r="AC827" s="17"/>
      <c r="AD827" s="17"/>
      <c r="AE827" s="17"/>
      <c r="AG827" s="9"/>
      <c r="AH827" s="9"/>
      <c r="AI827" s="10"/>
      <c r="AJ827" s="17"/>
      <c r="AK827" s="17"/>
      <c r="AL827" s="17"/>
      <c r="AM827" s="17"/>
      <c r="AN827" s="17"/>
      <c r="AO827" s="17"/>
      <c r="AP827" s="17"/>
      <c r="AQ827" s="17"/>
      <c r="AS827" s="9"/>
      <c r="AT827" s="9"/>
      <c r="AU827" s="10"/>
      <c r="AV827" s="17"/>
      <c r="AW827" s="17"/>
      <c r="AX827" s="17"/>
      <c r="AY827" s="17"/>
      <c r="AZ827" s="17"/>
      <c r="BA827" s="17"/>
      <c r="BB827" s="17"/>
      <c r="BC827" s="17"/>
      <c r="BE827" s="17">
        <v>0.28090846994535518</v>
      </c>
      <c r="BF827" s="9">
        <v>64.5</v>
      </c>
      <c r="BG827" s="9">
        <v>63.699709005001743</v>
      </c>
      <c r="BH827" s="9">
        <v>62.911446311171005</v>
      </c>
      <c r="BI827" s="9">
        <v>22.828072262206142</v>
      </c>
      <c r="BJ827" s="9">
        <f ca="1"/>
        <v>64.78947515038162</v>
      </c>
      <c r="BK827" s="9">
        <f ca="1"/>
        <v>63.168868785787311</v>
      </c>
      <c r="BL827" s="9">
        <v>59.596188448381191</v>
      </c>
      <c r="BM827" s="9">
        <f ca="1"/>
        <v>63.396524822588404</v>
      </c>
      <c r="BN827" s="9">
        <v>63.916415768766299</v>
      </c>
      <c r="BP827" s="9"/>
      <c r="BQ827" s="40"/>
      <c r="BR827" s="9"/>
      <c r="BS827" s="40"/>
      <c r="BU827" s="9"/>
      <c r="BV827" s="40"/>
      <c r="BW827" s="9"/>
      <c r="BX827" s="40"/>
      <c r="BZ827" s="9">
        <v>24.46153846153846</v>
      </c>
      <c r="CA827" s="9">
        <v>44.892307692307696</v>
      </c>
      <c r="CB827" s="40">
        <v>58991.311329837554</v>
      </c>
      <c r="CC827" s="9">
        <f ca="1"/>
        <v>3.9988461538461531</v>
      </c>
      <c r="CD827" s="9">
        <f ca="1"/>
        <v>3.7434615384615384</v>
      </c>
      <c r="CE827" s="40">
        <f ca="1"/>
        <v>11385.715228190758</v>
      </c>
    </row>
    <row r="828" spans="1:83" x14ac:dyDescent="0.25">
      <c r="A828" s="6">
        <v>71.400000000000006</v>
      </c>
      <c r="B828" s="7" t="b">
        <v>1</v>
      </c>
      <c r="U828" s="9"/>
      <c r="V828" s="9"/>
      <c r="W828" s="10"/>
      <c r="X828" s="17"/>
      <c r="Y828" s="17"/>
      <c r="Z828" s="17"/>
      <c r="AA828" s="17"/>
      <c r="AB828" s="17"/>
      <c r="AC828" s="17"/>
      <c r="AD828" s="17"/>
      <c r="AE828" s="17"/>
      <c r="AG828" s="9"/>
      <c r="AH828" s="9"/>
      <c r="AI828" s="10"/>
      <c r="AJ828" s="17"/>
      <c r="AK828" s="17"/>
      <c r="AL828" s="17"/>
      <c r="AM828" s="17"/>
      <c r="AN828" s="17"/>
      <c r="AO828" s="17"/>
      <c r="AP828" s="17"/>
      <c r="AQ828" s="17"/>
      <c r="AS828" s="9"/>
      <c r="AT828" s="9"/>
      <c r="AU828" s="10"/>
      <c r="AV828" s="17"/>
      <c r="AW828" s="17"/>
      <c r="AX828" s="17"/>
      <c r="AY828" s="17"/>
      <c r="AZ828" s="17"/>
      <c r="BA828" s="17"/>
      <c r="BB828" s="17"/>
      <c r="BC828" s="17"/>
      <c r="BE828" s="17">
        <v>0.28125</v>
      </c>
      <c r="BF828" s="9">
        <v>64.5</v>
      </c>
      <c r="BG828" s="9">
        <v>63.709353722730135</v>
      </c>
      <c r="BH828" s="9">
        <v>62.920816222099354</v>
      </c>
      <c r="BI828" s="9">
        <v>22.860958216123429</v>
      </c>
      <c r="BJ828" s="9">
        <f ca="1"/>
        <v>64.799749223752613</v>
      </c>
      <c r="BK828" s="9">
        <f ca="1"/>
        <v>63.17833703733735</v>
      </c>
      <c r="BL828" s="9">
        <v>59.610377989920863</v>
      </c>
      <c r="BM828" s="9">
        <f ca="1"/>
        <v>63.407962238052178</v>
      </c>
      <c r="BN828" s="9">
        <v>63.927881508826914</v>
      </c>
      <c r="BP828" s="9"/>
      <c r="BQ828" s="40"/>
      <c r="BR828" s="9"/>
      <c r="BS828" s="40"/>
      <c r="BU828" s="9"/>
      <c r="BV828" s="40"/>
      <c r="BW828" s="9"/>
      <c r="BX828" s="40"/>
      <c r="BZ828" s="9">
        <v>24.46153846153846</v>
      </c>
      <c r="CA828" s="9">
        <v>46.169230769230772</v>
      </c>
      <c r="CB828" s="40">
        <v>61566.151737170134</v>
      </c>
      <c r="CC828" s="9">
        <f ca="1"/>
        <v>3.9988461538461531</v>
      </c>
      <c r="CD828" s="9">
        <f ca="1"/>
        <v>3.8073076923076927</v>
      </c>
      <c r="CE828" s="40">
        <f ca="1"/>
        <v>11446.971541489469</v>
      </c>
    </row>
    <row r="829" spans="1:83" x14ac:dyDescent="0.25">
      <c r="A829" s="6">
        <v>71.7</v>
      </c>
      <c r="B829" s="7" t="b">
        <v>1</v>
      </c>
      <c r="U829" s="9"/>
      <c r="V829" s="9"/>
      <c r="W829" s="10"/>
      <c r="X829" s="17"/>
      <c r="Y829" s="17"/>
      <c r="Z829" s="17"/>
      <c r="AA829" s="17"/>
      <c r="AB829" s="17"/>
      <c r="AC829" s="17"/>
      <c r="AD829" s="17"/>
      <c r="AE829" s="17"/>
      <c r="AG829" s="9"/>
      <c r="AH829" s="9"/>
      <c r="AI829" s="10"/>
      <c r="AJ829" s="17"/>
      <c r="AK829" s="17"/>
      <c r="AL829" s="17"/>
      <c r="AM829" s="17"/>
      <c r="AN829" s="17"/>
      <c r="AO829" s="17"/>
      <c r="AP829" s="17"/>
      <c r="AQ829" s="17"/>
      <c r="AS829" s="9"/>
      <c r="AT829" s="9"/>
      <c r="AU829" s="10"/>
      <c r="AV829" s="17"/>
      <c r="AW829" s="17"/>
      <c r="AX829" s="17"/>
      <c r="AY829" s="17"/>
      <c r="AZ829" s="17"/>
      <c r="BA829" s="17"/>
      <c r="BB829" s="17"/>
      <c r="BC829" s="17"/>
      <c r="BE829" s="17">
        <v>0.28159153005464482</v>
      </c>
      <c r="BF829" s="9">
        <v>64.599999999999994</v>
      </c>
      <c r="BG829" s="9">
        <v>63.718992787329782</v>
      </c>
      <c r="BH829" s="9">
        <v>62.930182035283352</v>
      </c>
      <c r="BI829" s="9">
        <v>22.893859800247533</v>
      </c>
      <c r="BJ829" s="9">
        <f ca="1"/>
        <v>64.810015027739183</v>
      </c>
      <c r="BK829" s="9">
        <f ca="1"/>
        <v>63.187800691705945</v>
      </c>
      <c r="BL829" s="9">
        <v>59.624558918686361</v>
      </c>
      <c r="BM829" s="9">
        <f ca="1"/>
        <v>63.41939294786431</v>
      </c>
      <c r="BN829" s="9">
        <v>63.939340393451175</v>
      </c>
      <c r="BP829" s="9"/>
      <c r="BQ829" s="40"/>
      <c r="BR829" s="9"/>
      <c r="BS829" s="40"/>
      <c r="BU829" s="9"/>
      <c r="BV829" s="40"/>
      <c r="BW829" s="9"/>
      <c r="BX829" s="40"/>
      <c r="BZ829" s="9">
        <v>24.46153846153846</v>
      </c>
      <c r="CA829" s="9">
        <v>47.446153846153848</v>
      </c>
      <c r="CB829" s="40">
        <v>64177.46194979432</v>
      </c>
      <c r="CC829" s="9">
        <f ca="1"/>
        <v>3.9988461538461531</v>
      </c>
      <c r="CD829" s="9">
        <f ca="1"/>
        <v>3.8711538461538462</v>
      </c>
      <c r="CE829" s="40">
        <f ca="1"/>
        <v>11510.1791153908</v>
      </c>
    </row>
    <row r="830" spans="1:83" x14ac:dyDescent="0.25">
      <c r="A830" s="6">
        <v>71.2</v>
      </c>
      <c r="B830" s="7" t="b">
        <v>1</v>
      </c>
      <c r="U830" s="9"/>
      <c r="V830" s="9"/>
      <c r="W830" s="10"/>
      <c r="X830" s="17"/>
      <c r="Y830" s="17"/>
      <c r="Z830" s="17"/>
      <c r="AA830" s="17"/>
      <c r="AB830" s="17"/>
      <c r="AC830" s="17"/>
      <c r="AD830" s="17"/>
      <c r="AE830" s="17"/>
      <c r="AG830" s="9"/>
      <c r="AH830" s="9"/>
      <c r="AI830" s="10"/>
      <c r="AJ830" s="17"/>
      <c r="AK830" s="17"/>
      <c r="AL830" s="17"/>
      <c r="AM830" s="17"/>
      <c r="AN830" s="17"/>
      <c r="AO830" s="17"/>
      <c r="AP830" s="17"/>
      <c r="AQ830" s="17"/>
      <c r="AS830" s="9"/>
      <c r="AT830" s="9"/>
      <c r="AU830" s="10"/>
      <c r="AV830" s="17"/>
      <c r="AW830" s="17"/>
      <c r="AX830" s="17"/>
      <c r="AY830" s="17"/>
      <c r="AZ830" s="17"/>
      <c r="BA830" s="17"/>
      <c r="BB830" s="17"/>
      <c r="BC830" s="17"/>
      <c r="BE830" s="17">
        <v>0.28193306010928959</v>
      </c>
      <c r="BF830" s="9">
        <v>64.599999999999994</v>
      </c>
      <c r="BG830" s="9">
        <v>63.728626215285914</v>
      </c>
      <c r="BH830" s="9">
        <v>62.939543764499362</v>
      </c>
      <c r="BI830" s="9">
        <v>22.926777029443137</v>
      </c>
      <c r="BJ830" s="9">
        <f ca="1"/>
        <v>64.820272583954306</v>
      </c>
      <c r="BK830" s="9">
        <f ca="1"/>
        <v>63.197259763442453</v>
      </c>
      <c r="BL830" s="9">
        <v>59.638731250342019</v>
      </c>
      <c r="BM830" s="9">
        <f ca="1"/>
        <v>63.430816968322148</v>
      </c>
      <c r="BN830" s="9">
        <v>63.950792439186401</v>
      </c>
      <c r="BP830" s="9"/>
      <c r="BQ830" s="40"/>
      <c r="BR830" s="9"/>
      <c r="BS830" s="40"/>
      <c r="BU830" s="9"/>
      <c r="BV830" s="40"/>
      <c r="BW830" s="9"/>
      <c r="BX830" s="40"/>
      <c r="BZ830" s="9">
        <v>24.46153846153846</v>
      </c>
      <c r="CA830" s="9">
        <v>48.723076923076924</v>
      </c>
      <c r="CB830" s="40">
        <v>66823.615270860275</v>
      </c>
      <c r="CC830" s="9">
        <f ca="1"/>
        <v>3.9988461538461531</v>
      </c>
      <c r="CD830" s="9">
        <f ca="1"/>
        <v>3.9350000000000005</v>
      </c>
      <c r="CE830" s="40">
        <f ca="1"/>
        <v>11575.285137784073</v>
      </c>
    </row>
    <row r="831" spans="1:83" x14ac:dyDescent="0.25">
      <c r="A831" s="6">
        <v>75</v>
      </c>
      <c r="B831" s="7" t="b">
        <v>1</v>
      </c>
      <c r="U831" s="9"/>
      <c r="V831" s="9"/>
      <c r="W831" s="10"/>
      <c r="X831" s="17"/>
      <c r="Y831" s="17"/>
      <c r="Z831" s="17"/>
      <c r="AA831" s="17"/>
      <c r="AB831" s="17"/>
      <c r="AC831" s="17"/>
      <c r="AD831" s="17"/>
      <c r="AE831" s="17"/>
      <c r="AG831" s="9"/>
      <c r="AH831" s="9"/>
      <c r="AI831" s="10"/>
      <c r="AJ831" s="17"/>
      <c r="AK831" s="17"/>
      <c r="AL831" s="17"/>
      <c r="AM831" s="17"/>
      <c r="AN831" s="17"/>
      <c r="AO831" s="17"/>
      <c r="AP831" s="17"/>
      <c r="AQ831" s="17"/>
      <c r="AS831" s="9"/>
      <c r="AT831" s="9"/>
      <c r="AU831" s="10"/>
      <c r="AV831" s="17"/>
      <c r="AW831" s="17"/>
      <c r="AX831" s="17"/>
      <c r="AY831" s="17"/>
      <c r="AZ831" s="17"/>
      <c r="BA831" s="17"/>
      <c r="BB831" s="17"/>
      <c r="BC831" s="17"/>
      <c r="BE831" s="17">
        <v>0.28227459016393441</v>
      </c>
      <c r="BF831" s="9">
        <v>64.599999999999994</v>
      </c>
      <c r="BG831" s="9">
        <v>63.738254023031836</v>
      </c>
      <c r="BH831" s="9">
        <v>62.948901423483413</v>
      </c>
      <c r="BI831" s="9">
        <v>22.959709918596143</v>
      </c>
      <c r="BJ831" s="9">
        <f ca="1"/>
        <v>64.830521913938526</v>
      </c>
      <c r="BK831" s="9">
        <f ca="1"/>
        <v>63.20671426705259</v>
      </c>
      <c r="BL831" s="9">
        <v>59.652895000504763</v>
      </c>
      <c r="BM831" s="9">
        <f ca="1"/>
        <v>63.442234315672607</v>
      </c>
      <c r="BN831" s="9">
        <v>63.962237662528523</v>
      </c>
      <c r="BP831" s="9"/>
      <c r="BQ831" s="40"/>
      <c r="BR831" s="9"/>
      <c r="BS831" s="40"/>
      <c r="BU831" s="9"/>
      <c r="BV831" s="40"/>
      <c r="BW831" s="9"/>
      <c r="BX831" s="40"/>
      <c r="BZ831" s="9">
        <v>24.46153846153846</v>
      </c>
      <c r="CA831" s="9">
        <v>50</v>
      </c>
      <c r="CB831" s="40">
        <v>69503.092883847261</v>
      </c>
      <c r="CC831" s="9">
        <f ca="1"/>
        <v>3.9988461538461531</v>
      </c>
      <c r="CD831" s="9">
        <f ca="1"/>
        <v>3.9988461538461539</v>
      </c>
      <c r="CE831" s="40">
        <f ca="1"/>
        <v>11642.238993048435</v>
      </c>
    </row>
    <row r="832" spans="1:83" x14ac:dyDescent="0.25">
      <c r="A832" s="6">
        <v>71</v>
      </c>
      <c r="B832" s="7" t="b">
        <v>1</v>
      </c>
      <c r="U832" s="9"/>
      <c r="V832" s="9"/>
      <c r="W832" s="10"/>
      <c r="X832" s="17"/>
      <c r="Y832" s="17"/>
      <c r="Z832" s="17"/>
      <c r="AA832" s="17"/>
      <c r="AB832" s="17"/>
      <c r="AC832" s="17"/>
      <c r="AD832" s="17"/>
      <c r="AE832" s="17"/>
      <c r="AG832" s="9"/>
      <c r="AH832" s="9"/>
      <c r="AI832" s="10"/>
      <c r="AJ832" s="17"/>
      <c r="AK832" s="17"/>
      <c r="AL832" s="17"/>
      <c r="AM832" s="17"/>
      <c r="AN832" s="17"/>
      <c r="AO832" s="17"/>
      <c r="AP832" s="17"/>
      <c r="AQ832" s="17"/>
      <c r="AS832" s="9"/>
      <c r="AT832" s="9"/>
      <c r="AU832" s="10"/>
      <c r="AV832" s="17"/>
      <c r="AW832" s="17"/>
      <c r="AX832" s="17"/>
      <c r="AY832" s="17"/>
      <c r="AZ832" s="17"/>
      <c r="BA832" s="17"/>
      <c r="BB832" s="17"/>
      <c r="BC832" s="17"/>
      <c r="BE832" s="17">
        <v>0.28261612021857924</v>
      </c>
      <c r="BF832" s="9">
        <v>64.599999999999994</v>
      </c>
      <c r="BG832" s="9">
        <v>63.747876226949096</v>
      </c>
      <c r="BH832" s="9">
        <v>62.95825502593155</v>
      </c>
      <c r="BI832" s="9">
        <v>22.992658482613688</v>
      </c>
      <c r="BJ832" s="9">
        <f ca="1"/>
        <v>64.840763039160265</v>
      </c>
      <c r="BK832" s="9">
        <f ca="1"/>
        <v>63.216164216998578</v>
      </c>
      <c r="BL832" s="9">
        <v>59.667050184744284</v>
      </c>
      <c r="BM832" s="9">
        <f ca="1"/>
        <v>63.45364500611246</v>
      </c>
      <c r="BN832" s="9">
        <v>63.973676079922235</v>
      </c>
      <c r="BP832" s="9"/>
      <c r="BQ832" s="40"/>
      <c r="BR832" s="9"/>
      <c r="BS832" s="40"/>
      <c r="BU832" s="9"/>
      <c r="BV832" s="40"/>
      <c r="BW832" s="9"/>
      <c r="BX832" s="40"/>
      <c r="BZ832" s="9">
        <v>25.738461538461539</v>
      </c>
      <c r="CA832" s="9">
        <v>0.2</v>
      </c>
      <c r="CB832" s="40">
        <v>49792.287519132267</v>
      </c>
      <c r="CC832" s="9">
        <f ca="1"/>
        <v>4.0626923076923065</v>
      </c>
      <c r="CD832" s="9">
        <f ca="1"/>
        <v>1.5088461538461539</v>
      </c>
      <c r="CE832" s="40">
        <f ca="1"/>
        <v>11219.144350274075</v>
      </c>
    </row>
    <row r="833" spans="1:83" x14ac:dyDescent="0.25">
      <c r="A833" s="6">
        <v>70</v>
      </c>
      <c r="B833" s="7" t="b">
        <v>1</v>
      </c>
      <c r="U833" s="9"/>
      <c r="V833" s="9"/>
      <c r="W833" s="10"/>
      <c r="X833" s="17"/>
      <c r="Y833" s="17"/>
      <c r="Z833" s="17"/>
      <c r="AA833" s="17"/>
      <c r="AB833" s="17"/>
      <c r="AC833" s="17"/>
      <c r="AD833" s="17"/>
      <c r="AE833" s="17"/>
      <c r="AG833" s="9"/>
      <c r="AH833" s="9"/>
      <c r="AI833" s="10"/>
      <c r="AJ833" s="17"/>
      <c r="AK833" s="17"/>
      <c r="AL833" s="17"/>
      <c r="AM833" s="17"/>
      <c r="AN833" s="17"/>
      <c r="AO833" s="17"/>
      <c r="AP833" s="17"/>
      <c r="AQ833" s="17"/>
      <c r="AS833" s="9"/>
      <c r="AT833" s="9"/>
      <c r="AU833" s="10"/>
      <c r="AV833" s="17"/>
      <c r="AW833" s="17"/>
      <c r="AX833" s="17"/>
      <c r="AY833" s="17"/>
      <c r="AZ833" s="17"/>
      <c r="BA833" s="17"/>
      <c r="BB833" s="17"/>
      <c r="BC833" s="17"/>
      <c r="BE833" s="17">
        <v>0.28295765027322406</v>
      </c>
      <c r="BF833" s="9">
        <v>64.599999999999994</v>
      </c>
      <c r="BG833" s="9">
        <v>63.757492843367793</v>
      </c>
      <c r="BH833" s="9">
        <v>62.967604585499842</v>
      </c>
      <c r="BI833" s="9">
        <v>23.025622736424207</v>
      </c>
      <c r="BJ833" s="9">
        <f ca="1"/>
        <v>64.850995981016226</v>
      </c>
      <c r="BK833" s="9">
        <f ca="1"/>
        <v>63.225609627699406</v>
      </c>
      <c r="BL833" s="9">
        <v>59.681196818583246</v>
      </c>
      <c r="BM833" s="9">
        <f ca="1"/>
        <v>63.465049055788491</v>
      </c>
      <c r="BN833" s="9">
        <v>63.985107707761351</v>
      </c>
      <c r="BP833" s="9"/>
      <c r="BQ833" s="40"/>
      <c r="BR833" s="9"/>
      <c r="BS833" s="40"/>
      <c r="BU833" s="9"/>
      <c r="BV833" s="40"/>
      <c r="BW833" s="9"/>
      <c r="BX833" s="40"/>
      <c r="BZ833" s="9">
        <v>25.738461538461539</v>
      </c>
      <c r="CA833" s="9">
        <v>1.4769230769230768</v>
      </c>
      <c r="CB833" s="40">
        <v>36979.109240928738</v>
      </c>
      <c r="CC833" s="9">
        <f ca="1"/>
        <v>4.0626923076923065</v>
      </c>
      <c r="CD833" s="9">
        <f ca="1"/>
        <v>1.5726923076923078</v>
      </c>
      <c r="CE833" s="40">
        <f ca="1"/>
        <v>11137.796257721369</v>
      </c>
    </row>
    <row r="834" spans="1:83" x14ac:dyDescent="0.25">
      <c r="A834" s="6">
        <v>69.900000000000006</v>
      </c>
      <c r="B834" s="7" t="b">
        <v>1</v>
      </c>
      <c r="U834" s="9"/>
      <c r="V834" s="9"/>
      <c r="W834" s="10"/>
      <c r="X834" s="17"/>
      <c r="Y834" s="17"/>
      <c r="Z834" s="17"/>
      <c r="AA834" s="17"/>
      <c r="AB834" s="17"/>
      <c r="AC834" s="17"/>
      <c r="AD834" s="17"/>
      <c r="AE834" s="17"/>
      <c r="AG834" s="9"/>
      <c r="AH834" s="9"/>
      <c r="AI834" s="10"/>
      <c r="AJ834" s="17"/>
      <c r="AK834" s="17"/>
      <c r="AL834" s="17"/>
      <c r="AM834" s="17"/>
      <c r="AN834" s="17"/>
      <c r="AO834" s="17"/>
      <c r="AP834" s="17"/>
      <c r="AQ834" s="17"/>
      <c r="AS834" s="9"/>
      <c r="AT834" s="9"/>
      <c r="AU834" s="10"/>
      <c r="AV834" s="17"/>
      <c r="AW834" s="17"/>
      <c r="AX834" s="17"/>
      <c r="AY834" s="17"/>
      <c r="AZ834" s="17"/>
      <c r="BA834" s="17"/>
      <c r="BB834" s="17"/>
      <c r="BC834" s="17"/>
      <c r="BE834" s="17">
        <v>0.28329918032786883</v>
      </c>
      <c r="BF834" s="9">
        <v>64.599999999999994</v>
      </c>
      <c r="BG834" s="9">
        <v>63.767103888566837</v>
      </c>
      <c r="BH834" s="9">
        <v>62.97695011580489</v>
      </c>
      <c r="BI834" s="9">
        <v>23.058602694977484</v>
      </c>
      <c r="BJ834" s="9">
        <f ca="1"/>
        <v>64.861220760831728</v>
      </c>
      <c r="BK834" s="9">
        <f ca="1"/>
        <v>63.235050513531021</v>
      </c>
      <c r="BL834" s="9">
        <v>59.695334917497505</v>
      </c>
      <c r="BM834" s="9">
        <f ca="1"/>
        <v>63.476446480797733</v>
      </c>
      <c r="BN834" s="9">
        <v>63.996532562388936</v>
      </c>
      <c r="BP834" s="9"/>
      <c r="BQ834" s="40"/>
      <c r="BR834" s="9"/>
      <c r="BS834" s="40"/>
      <c r="BU834" s="9"/>
      <c r="BV834" s="40"/>
      <c r="BW834" s="9"/>
      <c r="BX834" s="40"/>
      <c r="BZ834" s="9">
        <v>25.738461538461539</v>
      </c>
      <c r="CA834" s="9">
        <v>2.7538461538461538</v>
      </c>
      <c r="CB834" s="40">
        <v>30561.061056322887</v>
      </c>
      <c r="CC834" s="9">
        <f ca="1"/>
        <v>4.0626923076923065</v>
      </c>
      <c r="CD834" s="9">
        <f ca="1"/>
        <v>1.6365384615384617</v>
      </c>
      <c r="CE834" s="40">
        <f ca="1"/>
        <v>11064.616166716263</v>
      </c>
    </row>
    <row r="835" spans="1:83" x14ac:dyDescent="0.25">
      <c r="A835" s="6">
        <v>73</v>
      </c>
      <c r="B835" s="7" t="b">
        <v>1</v>
      </c>
      <c r="U835" s="9"/>
      <c r="V835" s="9"/>
      <c r="W835" s="10"/>
      <c r="X835" s="17"/>
      <c r="Y835" s="17"/>
      <c r="Z835" s="17"/>
      <c r="AA835" s="17"/>
      <c r="AB835" s="17"/>
      <c r="AC835" s="17"/>
      <c r="AD835" s="17"/>
      <c r="AE835" s="17"/>
      <c r="AG835" s="9"/>
      <c r="AH835" s="9"/>
      <c r="AI835" s="10"/>
      <c r="AJ835" s="17"/>
      <c r="AK835" s="17"/>
      <c r="AL835" s="17"/>
      <c r="AM835" s="17"/>
      <c r="AN835" s="17"/>
      <c r="AO835" s="17"/>
      <c r="AP835" s="17"/>
      <c r="AQ835" s="17"/>
      <c r="AS835" s="9"/>
      <c r="AT835" s="9"/>
      <c r="AU835" s="10"/>
      <c r="AV835" s="17"/>
      <c r="AW835" s="17"/>
      <c r="AX835" s="17"/>
      <c r="AY835" s="17"/>
      <c r="AZ835" s="17"/>
      <c r="BA835" s="17"/>
      <c r="BB835" s="17"/>
      <c r="BC835" s="17"/>
      <c r="BE835" s="17">
        <v>0.28364071038251365</v>
      </c>
      <c r="BF835" s="9">
        <v>64.599999999999994</v>
      </c>
      <c r="BG835" s="9">
        <v>63.776709378774143</v>
      </c>
      <c r="BH835" s="9">
        <v>62.986291630423729</v>
      </c>
      <c r="BI835" s="9">
        <v>23.091598373244683</v>
      </c>
      <c r="BJ835" s="9">
        <f ca="1"/>
        <v>64.871437399861009</v>
      </c>
      <c r="BK835" s="9">
        <f ca="1"/>
        <v>63.244486888826529</v>
      </c>
      <c r="BL835" s="9">
        <v>59.709464496916276</v>
      </c>
      <c r="BM835" s="9">
        <f ca="1"/>
        <v>63.487837297187731</v>
      </c>
      <c r="BN835" s="9">
        <v>64.007950660097578</v>
      </c>
      <c r="BP835" s="9"/>
      <c r="BQ835" s="40"/>
      <c r="BR835" s="9"/>
      <c r="BS835" s="40"/>
      <c r="BU835" s="9"/>
      <c r="BV835" s="40"/>
      <c r="BW835" s="9"/>
      <c r="BX835" s="40"/>
      <c r="BZ835" s="9">
        <v>25.738461538461539</v>
      </c>
      <c r="CA835" s="9">
        <v>4.0307692307692298</v>
      </c>
      <c r="CB835" s="40">
        <v>26175.546027606073</v>
      </c>
      <c r="CC835" s="9">
        <f ca="1"/>
        <v>4.0626923076923065</v>
      </c>
      <c r="CD835" s="9">
        <f ca="1"/>
        <v>1.7003846153846154</v>
      </c>
      <c r="CE835" s="40">
        <f ca="1"/>
        <v>10999.099117919668</v>
      </c>
    </row>
    <row r="836" spans="1:83" x14ac:dyDescent="0.25">
      <c r="A836" s="6">
        <v>68.900000000000006</v>
      </c>
      <c r="B836" s="7" t="b">
        <v>1</v>
      </c>
      <c r="U836" s="9"/>
      <c r="V836" s="9"/>
      <c r="W836" s="10"/>
      <c r="X836" s="17"/>
      <c r="Y836" s="17"/>
      <c r="Z836" s="17"/>
      <c r="AA836" s="17"/>
      <c r="AB836" s="17"/>
      <c r="AC836" s="17"/>
      <c r="AD836" s="17"/>
      <c r="AE836" s="17"/>
      <c r="AG836" s="9"/>
      <c r="AH836" s="9"/>
      <c r="AI836" s="10"/>
      <c r="AJ836" s="17"/>
      <c r="AK836" s="17"/>
      <c r="AL836" s="17"/>
      <c r="AM836" s="17"/>
      <c r="AN836" s="17"/>
      <c r="AO836" s="17"/>
      <c r="AP836" s="17"/>
      <c r="AQ836" s="17"/>
      <c r="AS836" s="9"/>
      <c r="AT836" s="9"/>
      <c r="AU836" s="10"/>
      <c r="AV836" s="17"/>
      <c r="AW836" s="17"/>
      <c r="AX836" s="17"/>
      <c r="AY836" s="17"/>
      <c r="AZ836" s="17"/>
      <c r="BA836" s="17"/>
      <c r="BB836" s="17"/>
      <c r="BC836" s="17"/>
      <c r="BE836" s="17">
        <v>0.28398224043715847</v>
      </c>
      <c r="BF836" s="9">
        <v>64.7</v>
      </c>
      <c r="BG836" s="9">
        <v>63.786309330166922</v>
      </c>
      <c r="BH836" s="9">
        <v>62.995629142894181</v>
      </c>
      <c r="BI836" s="9">
        <v>23.124609786218386</v>
      </c>
      <c r="BJ836" s="9">
        <f ca="1"/>
        <v>64.881645919287607</v>
      </c>
      <c r="BK836" s="9">
        <f ca="1"/>
        <v>63.253918767876449</v>
      </c>
      <c r="BL836" s="9">
        <v>59.723585572222341</v>
      </c>
      <c r="BM836" s="9">
        <f ca="1"/>
        <v>63.499221520956752</v>
      </c>
      <c r="BN836" s="9">
        <v>64.019362017129609</v>
      </c>
      <c r="BP836" s="9"/>
      <c r="BQ836" s="40"/>
      <c r="BR836" s="9"/>
      <c r="BS836" s="40"/>
      <c r="BU836" s="9"/>
      <c r="BV836" s="40"/>
      <c r="BW836" s="9"/>
      <c r="BX836" s="40"/>
      <c r="BZ836" s="9">
        <v>25.738461538461539</v>
      </c>
      <c r="CA836" s="9">
        <v>5.3076923076923075</v>
      </c>
      <c r="CB836" s="40">
        <v>23000.123788860314</v>
      </c>
      <c r="CC836" s="9">
        <f ca="1"/>
        <v>4.0626923076923065</v>
      </c>
      <c r="CD836" s="9">
        <f ca="1"/>
        <v>1.7642307692307693</v>
      </c>
      <c r="CE836" s="40">
        <f ca="1"/>
        <v>10940.789436835425</v>
      </c>
    </row>
    <row r="837" spans="1:83" x14ac:dyDescent="0.25">
      <c r="A837" s="6">
        <v>69</v>
      </c>
      <c r="B837" s="7" t="b">
        <v>1</v>
      </c>
      <c r="U837" s="9"/>
      <c r="V837" s="9"/>
      <c r="W837" s="10"/>
      <c r="X837" s="17"/>
      <c r="Y837" s="17"/>
      <c r="Z837" s="17"/>
      <c r="AA837" s="17"/>
      <c r="AB837" s="17"/>
      <c r="AC837" s="17"/>
      <c r="AD837" s="17"/>
      <c r="AE837" s="17"/>
      <c r="AG837" s="9"/>
      <c r="AH837" s="9"/>
      <c r="AI837" s="10"/>
      <c r="AJ837" s="17"/>
      <c r="AK837" s="17"/>
      <c r="AL837" s="17"/>
      <c r="AM837" s="17"/>
      <c r="AN837" s="17"/>
      <c r="AO837" s="17"/>
      <c r="AP837" s="17"/>
      <c r="AQ837" s="17"/>
      <c r="AS837" s="9"/>
      <c r="AT837" s="9"/>
      <c r="AU837" s="10"/>
      <c r="AV837" s="17"/>
      <c r="AW837" s="17"/>
      <c r="AX837" s="17"/>
      <c r="AY837" s="17"/>
      <c r="AZ837" s="17"/>
      <c r="BA837" s="17"/>
      <c r="BB837" s="17"/>
      <c r="BC837" s="17"/>
      <c r="BE837" s="17">
        <v>0.2843237704918033</v>
      </c>
      <c r="BF837" s="9">
        <v>64.7</v>
      </c>
      <c r="BG837" s="9">
        <v>63.795903758871916</v>
      </c>
      <c r="BH837" s="9">
        <v>63.004962666714903</v>
      </c>
      <c r="BI837" s="9">
        <v>23.157636948912614</v>
      </c>
      <c r="BJ837" s="9">
        <f ca="1"/>
        <v>64.891846340224646</v>
      </c>
      <c r="BK837" s="9">
        <f ca="1"/>
        <v>63.263346164928848</v>
      </c>
      <c r="BL837" s="9">
        <v>59.737698158752252</v>
      </c>
      <c r="BM837" s="9">
        <f ca="1"/>
        <v>63.510599168054014</v>
      </c>
      <c r="BN837" s="9">
        <v>64.030766649677361</v>
      </c>
      <c r="BP837" s="9"/>
      <c r="BQ837" s="40"/>
      <c r="BR837" s="9"/>
      <c r="BS837" s="40"/>
      <c r="BU837" s="9"/>
      <c r="BV837" s="40"/>
      <c r="BW837" s="9"/>
      <c r="BX837" s="40"/>
      <c r="BZ837" s="9">
        <v>25.738461538461539</v>
      </c>
      <c r="CA837" s="9">
        <v>6.5846153846153852</v>
      </c>
      <c r="CB837" s="40">
        <v>20669.637410421419</v>
      </c>
      <c r="CC837" s="9">
        <f ca="1"/>
        <v>4.0626923076923065</v>
      </c>
      <c r="CD837" s="9">
        <f ca="1"/>
        <v>1.8280769230769232</v>
      </c>
      <c r="CE837" s="40">
        <f ca="1"/>
        <v>10889.274214380093</v>
      </c>
    </row>
    <row r="838" spans="1:83" x14ac:dyDescent="0.25">
      <c r="A838" s="6">
        <v>58.2</v>
      </c>
      <c r="B838" s="7" t="b">
        <v>1</v>
      </c>
      <c r="U838" s="9"/>
      <c r="V838" s="9"/>
      <c r="W838" s="10"/>
      <c r="X838" s="17"/>
      <c r="Y838" s="17"/>
      <c r="Z838" s="17"/>
      <c r="AA838" s="17"/>
      <c r="AB838" s="17"/>
      <c r="AC838" s="17"/>
      <c r="AD838" s="17"/>
      <c r="AE838" s="17"/>
      <c r="AG838" s="9"/>
      <c r="AH838" s="9"/>
      <c r="AI838" s="10"/>
      <c r="AJ838" s="17"/>
      <c r="AK838" s="17"/>
      <c r="AL838" s="17"/>
      <c r="AM838" s="17"/>
      <c r="AN838" s="17"/>
      <c r="AO838" s="17"/>
      <c r="AP838" s="17"/>
      <c r="AQ838" s="17"/>
      <c r="AS838" s="9"/>
      <c r="AT838" s="9"/>
      <c r="AU838" s="10"/>
      <c r="AV838" s="17"/>
      <c r="AW838" s="17"/>
      <c r="AX838" s="17"/>
      <c r="AY838" s="17"/>
      <c r="AZ838" s="17"/>
      <c r="BA838" s="17"/>
      <c r="BB838" s="17"/>
      <c r="BC838" s="17"/>
      <c r="BE838" s="17">
        <v>0.28466530054644806</v>
      </c>
      <c r="BF838" s="9">
        <v>64.7</v>
      </c>
      <c r="BG838" s="9">
        <v>63.805492680965614</v>
      </c>
      <c r="BH838" s="9">
        <v>63.014292215345797</v>
      </c>
      <c r="BI838" s="9">
        <v>23.190679876362896</v>
      </c>
      <c r="BJ838" s="9">
        <f ca="1"/>
        <v>64.902038683715247</v>
      </c>
      <c r="BK838" s="9">
        <f ca="1"/>
        <v>63.272769094189606</v>
      </c>
      <c r="BL838" s="9">
        <v>59.751802271796507</v>
      </c>
      <c r="BM838" s="9">
        <f ca="1"/>
        <v>63.52197025437988</v>
      </c>
      <c r="BN838" s="9">
        <v>64.04216457388334</v>
      </c>
      <c r="BP838" s="9"/>
      <c r="BQ838" s="40"/>
      <c r="BR838" s="9"/>
      <c r="BS838" s="40"/>
      <c r="BU838" s="9"/>
      <c r="BV838" s="40"/>
      <c r="BW838" s="9"/>
      <c r="BX838" s="40"/>
      <c r="BZ838" s="9">
        <v>25.738461538461539</v>
      </c>
      <c r="CA838" s="9">
        <v>7.8615384615384603</v>
      </c>
      <c r="CB838" s="40">
        <v>18977.768590013708</v>
      </c>
      <c r="CC838" s="9">
        <f ca="1"/>
        <v>4.0626923076923065</v>
      </c>
      <c r="CD838" s="9">
        <f ca="1"/>
        <v>1.891923076923077</v>
      </c>
      <c r="CE838" s="40">
        <f ca="1"/>
        <v>10844.177860161861</v>
      </c>
    </row>
    <row r="839" spans="1:83" x14ac:dyDescent="0.25">
      <c r="A839" s="6">
        <v>57.9</v>
      </c>
      <c r="B839" s="7" t="b">
        <v>1</v>
      </c>
      <c r="U839" s="9"/>
      <c r="V839" s="9"/>
      <c r="W839" s="10"/>
      <c r="X839" s="17"/>
      <c r="Y839" s="17"/>
      <c r="Z839" s="17"/>
      <c r="AA839" s="17"/>
      <c r="AB839" s="17"/>
      <c r="AC839" s="17"/>
      <c r="AD839" s="17"/>
      <c r="AE839" s="17"/>
      <c r="AG839" s="9"/>
      <c r="AH839" s="9"/>
      <c r="AI839" s="10"/>
      <c r="AJ839" s="17"/>
      <c r="AK839" s="17"/>
      <c r="AL839" s="17"/>
      <c r="AM839" s="17"/>
      <c r="AN839" s="17"/>
      <c r="AO839" s="17"/>
      <c r="AP839" s="17"/>
      <c r="AQ839" s="17"/>
      <c r="AS839" s="9"/>
      <c r="AT839" s="9"/>
      <c r="AU839" s="10"/>
      <c r="AV839" s="17"/>
      <c r="AW839" s="17"/>
      <c r="AX839" s="17"/>
      <c r="AY839" s="17"/>
      <c r="AZ839" s="17"/>
      <c r="BA839" s="17"/>
      <c r="BB839" s="17"/>
      <c r="BC839" s="17"/>
      <c r="BE839" s="17">
        <v>0.28500683060109289</v>
      </c>
      <c r="BF839" s="9">
        <v>64.7</v>
      </c>
      <c r="BG839" s="9">
        <v>63.815076112474557</v>
      </c>
      <c r="BH839" s="9">
        <v>63.023617802207987</v>
      </c>
      <c r="BI839" s="9">
        <v>23.223738583626314</v>
      </c>
      <c r="BJ839" s="9">
        <f ca="1"/>
        <v>64.91222297073277</v>
      </c>
      <c r="BK839" s="9">
        <f ca="1"/>
        <v>63.282187569822618</v>
      </c>
      <c r="BL839" s="9">
        <v>59.765897926599777</v>
      </c>
      <c r="BM839" s="9">
        <f ca="1"/>
        <v>63.533334795786132</v>
      </c>
      <c r="BN839" s="9">
        <v>64.053555805840517</v>
      </c>
      <c r="BP839" s="9"/>
      <c r="BQ839" s="40"/>
      <c r="BR839" s="9"/>
      <c r="BS839" s="40"/>
      <c r="BU839" s="9"/>
      <c r="BV839" s="40"/>
      <c r="BW839" s="9"/>
      <c r="BX839" s="40"/>
      <c r="BZ839" s="9">
        <v>25.738461538461539</v>
      </c>
      <c r="CA839" s="9">
        <v>9.1384615384615362</v>
      </c>
      <c r="CB839" s="40">
        <v>17792.442738025591</v>
      </c>
      <c r="CC839" s="9">
        <f ca="1"/>
        <v>4.0626923076923065</v>
      </c>
      <c r="CD839" s="9">
        <f ca="1"/>
        <v>1.9557692307692309</v>
      </c>
      <c r="CE839" s="40">
        <f ca="1"/>
        <v>10805.157520150642</v>
      </c>
    </row>
    <row r="840" spans="1:83" x14ac:dyDescent="0.25">
      <c r="A840" s="6">
        <v>57.4</v>
      </c>
      <c r="B840" s="7" t="b">
        <v>1</v>
      </c>
      <c r="U840" s="9"/>
      <c r="V840" s="9"/>
      <c r="W840" s="10"/>
      <c r="X840" s="17"/>
      <c r="Y840" s="17"/>
      <c r="Z840" s="17"/>
      <c r="AA840" s="17"/>
      <c r="AB840" s="17"/>
      <c r="AC840" s="17"/>
      <c r="AD840" s="17"/>
      <c r="AE840" s="17"/>
      <c r="AG840" s="9"/>
      <c r="AH840" s="9"/>
      <c r="AI840" s="10"/>
      <c r="AJ840" s="17"/>
      <c r="AK840" s="17"/>
      <c r="AL840" s="17"/>
      <c r="AM840" s="17"/>
      <c r="AN840" s="17"/>
      <c r="AO840" s="17"/>
      <c r="AP840" s="17"/>
      <c r="AQ840" s="17"/>
      <c r="AS840" s="9"/>
      <c r="AT840" s="9"/>
      <c r="AU840" s="10"/>
      <c r="AV840" s="17"/>
      <c r="AW840" s="17"/>
      <c r="AX840" s="17"/>
      <c r="AY840" s="17"/>
      <c r="AZ840" s="17"/>
      <c r="BA840" s="17"/>
      <c r="BB840" s="17"/>
      <c r="BC840" s="17"/>
      <c r="BE840" s="17">
        <v>0.28534836065573771</v>
      </c>
      <c r="BF840" s="9">
        <v>64.7</v>
      </c>
      <c r="BG840" s="9">
        <v>63.824654069375512</v>
      </c>
      <c r="BH840" s="9">
        <v>63.032939440684181</v>
      </c>
      <c r="BI840" s="9">
        <v>23.25681308578152</v>
      </c>
      <c r="BJ840" s="9">
        <f ca="1"/>
        <v>64.922399222181241</v>
      </c>
      <c r="BK840" s="9">
        <f ca="1"/>
        <v>63.291601605949936</v>
      </c>
      <c r="BL840" s="9">
        <v>59.779985138361063</v>
      </c>
      <c r="BM840" s="9">
        <f ca="1"/>
        <v>63.544692808076121</v>
      </c>
      <c r="BN840" s="9">
        <v>64.064940361592477</v>
      </c>
      <c r="BP840" s="9"/>
      <c r="BQ840" s="40"/>
      <c r="BR840" s="9"/>
      <c r="BS840" s="40"/>
      <c r="BU840" s="9"/>
      <c r="BV840" s="40"/>
      <c r="BW840" s="9"/>
      <c r="BX840" s="40"/>
      <c r="BZ840" s="9">
        <v>25.738461538461539</v>
      </c>
      <c r="CA840" s="9">
        <v>10.415384615384614</v>
      </c>
      <c r="CB840" s="40">
        <v>17022.286997439471</v>
      </c>
      <c r="CC840" s="9">
        <f ca="1"/>
        <v>4.0626923076923065</v>
      </c>
      <c r="CD840" s="9">
        <f ca="1"/>
        <v>2.0196153846153848</v>
      </c>
      <c r="CE840" s="40">
        <f ca="1"/>
        <v>10771.899196560536</v>
      </c>
    </row>
    <row r="841" spans="1:83" x14ac:dyDescent="0.25">
      <c r="A841" s="6">
        <v>56.7</v>
      </c>
      <c r="B841" s="7" t="b">
        <v>1</v>
      </c>
      <c r="U841" s="9"/>
      <c r="V841" s="9"/>
      <c r="W841" s="10"/>
      <c r="X841" s="17"/>
      <c r="Y841" s="17"/>
      <c r="Z841" s="17"/>
      <c r="AA841" s="17"/>
      <c r="AB841" s="17"/>
      <c r="AC841" s="17"/>
      <c r="AD841" s="17"/>
      <c r="AE841" s="17"/>
      <c r="AG841" s="9"/>
      <c r="AH841" s="9"/>
      <c r="AI841" s="10"/>
      <c r="AJ841" s="17"/>
      <c r="AK841" s="17"/>
      <c r="AL841" s="17"/>
      <c r="AM841" s="17"/>
      <c r="AN841" s="17"/>
      <c r="AO841" s="17"/>
      <c r="AP841" s="17"/>
      <c r="AQ841" s="17"/>
      <c r="AS841" s="9"/>
      <c r="AT841" s="9"/>
      <c r="AU841" s="10"/>
      <c r="AV841" s="17"/>
      <c r="AW841" s="17"/>
      <c r="AX841" s="17"/>
      <c r="AY841" s="17"/>
      <c r="AZ841" s="17"/>
      <c r="BA841" s="17"/>
      <c r="BB841" s="17"/>
      <c r="BC841" s="17"/>
      <c r="BE841" s="17">
        <v>0.28568989071038253</v>
      </c>
      <c r="BF841" s="9">
        <v>64.7</v>
      </c>
      <c r="BG841" s="9">
        <v>63.834226567595749</v>
      </c>
      <c r="BH841" s="9">
        <v>63.042257144118658</v>
      </c>
      <c r="BI841" s="9">
        <v>23.289903397928811</v>
      </c>
      <c r="BJ841" s="9">
        <f ca="1"/>
        <v>64.932567458895591</v>
      </c>
      <c r="BK841" s="9">
        <f ca="1"/>
        <v>63.301011216652071</v>
      </c>
      <c r="BL841" s="9">
        <v>59.794063922233903</v>
      </c>
      <c r="BM841" s="9">
        <f ca="1"/>
        <v>63.556044307005095</v>
      </c>
      <c r="BN841" s="9">
        <v>64.076318257133735</v>
      </c>
      <c r="BP841" s="9"/>
      <c r="BQ841" s="40"/>
      <c r="BR841" s="9"/>
      <c r="BS841" s="40"/>
      <c r="BU841" s="9"/>
      <c r="BV841" s="40"/>
      <c r="BW841" s="9"/>
      <c r="BX841" s="40"/>
      <c r="BZ841" s="9">
        <v>25.738461538461539</v>
      </c>
      <c r="CA841" s="9">
        <v>11.692307692307692</v>
      </c>
      <c r="CB841" s="40">
        <v>16600.627645844008</v>
      </c>
      <c r="CC841" s="9">
        <f ca="1"/>
        <v>4.0626923076923065</v>
      </c>
      <c r="CD841" s="9">
        <f ca="1"/>
        <v>2.0834615384615387</v>
      </c>
      <c r="CE841" s="40">
        <f ca="1"/>
        <v>10744.114442522618</v>
      </c>
    </row>
    <row r="842" spans="1:83" x14ac:dyDescent="0.25">
      <c r="A842" s="6">
        <v>56.2</v>
      </c>
      <c r="B842" s="7" t="b">
        <v>1</v>
      </c>
      <c r="U842" s="9"/>
      <c r="V842" s="9"/>
      <c r="W842" s="10"/>
      <c r="X842" s="17"/>
      <c r="Y842" s="17"/>
      <c r="Z842" s="17"/>
      <c r="AA842" s="17"/>
      <c r="AB842" s="17"/>
      <c r="AC842" s="17"/>
      <c r="AD842" s="17"/>
      <c r="AE842" s="17"/>
      <c r="AG842" s="9"/>
      <c r="AH842" s="9"/>
      <c r="AI842" s="10"/>
      <c r="AJ842" s="17"/>
      <c r="AK842" s="17"/>
      <c r="AL842" s="17"/>
      <c r="AM842" s="17"/>
      <c r="AN842" s="17"/>
      <c r="AO842" s="17"/>
      <c r="AP842" s="17"/>
      <c r="AQ842" s="17"/>
      <c r="AS842" s="9"/>
      <c r="AT842" s="9"/>
      <c r="AU842" s="10"/>
      <c r="AV842" s="17"/>
      <c r="AW842" s="17"/>
      <c r="AX842" s="17"/>
      <c r="AY842" s="17"/>
      <c r="AZ842" s="17"/>
      <c r="BA842" s="17"/>
      <c r="BB842" s="17"/>
      <c r="BC842" s="17"/>
      <c r="BE842" s="17">
        <v>0.2860314207650273</v>
      </c>
      <c r="BF842" s="9">
        <v>64.7</v>
      </c>
      <c r="BG842" s="9">
        <v>63.843793623013255</v>
      </c>
      <c r="BH842" s="9">
        <v>63.051570925817721</v>
      </c>
      <c r="BI842" s="9">
        <v>23.323009535190106</v>
      </c>
      <c r="BJ842" s="9">
        <f ca="1"/>
        <v>64.942727701642056</v>
      </c>
      <c r="BK842" s="9">
        <f ca="1"/>
        <v>63.310416415968099</v>
      </c>
      <c r="BL842" s="9">
        <v>59.808134293326546</v>
      </c>
      <c r="BM842" s="9">
        <f ca="1"/>
        <v>63.567389308280276</v>
      </c>
      <c r="BN842" s="9">
        <v>64.087689508409866</v>
      </c>
      <c r="BP842" s="9"/>
      <c r="BQ842" s="40"/>
      <c r="BR842" s="9"/>
      <c r="BS842" s="40"/>
      <c r="BU842" s="9"/>
      <c r="BV842" s="40"/>
      <c r="BW842" s="9"/>
      <c r="BX842" s="40"/>
      <c r="BZ842" s="9">
        <v>25.738461538461539</v>
      </c>
      <c r="CA842" s="9">
        <v>12.969230769230769</v>
      </c>
      <c r="CB842" s="40">
        <v>16476.880429641213</v>
      </c>
      <c r="CC842" s="9">
        <f ca="1"/>
        <v>4.0626923076923065</v>
      </c>
      <c r="CD842" s="9">
        <f ca="1"/>
        <v>2.1473076923076926</v>
      </c>
      <c r="CE842" s="40">
        <f ca="1"/>
        <v>10721.53753057382</v>
      </c>
    </row>
    <row r="843" spans="1:83" x14ac:dyDescent="0.25">
      <c r="A843" s="6">
        <v>56.1</v>
      </c>
      <c r="B843" s="7" t="b">
        <v>1</v>
      </c>
      <c r="U843" s="9"/>
      <c r="V843" s="9"/>
      <c r="W843" s="10"/>
      <c r="X843" s="17"/>
      <c r="Y843" s="17"/>
      <c r="Z843" s="17"/>
      <c r="AA843" s="17"/>
      <c r="AB843" s="17"/>
      <c r="AC843" s="17"/>
      <c r="AD843" s="17"/>
      <c r="AE843" s="17"/>
      <c r="AG843" s="9"/>
      <c r="AH843" s="9"/>
      <c r="AI843" s="10"/>
      <c r="AJ843" s="17"/>
      <c r="AK843" s="17"/>
      <c r="AL843" s="17"/>
      <c r="AM843" s="17"/>
      <c r="AN843" s="17"/>
      <c r="AO843" s="17"/>
      <c r="AP843" s="17"/>
      <c r="AQ843" s="17"/>
      <c r="AS843" s="9"/>
      <c r="AT843" s="9"/>
      <c r="AU843" s="10"/>
      <c r="AV843" s="17"/>
      <c r="AW843" s="17"/>
      <c r="AX843" s="17"/>
      <c r="AY843" s="17"/>
      <c r="AZ843" s="17"/>
      <c r="BA843" s="17"/>
      <c r="BB843" s="17"/>
      <c r="BC843" s="17"/>
      <c r="BE843" s="17">
        <v>0.28637295081967212</v>
      </c>
      <c r="BF843" s="9">
        <v>64.7</v>
      </c>
      <c r="BG843" s="9">
        <v>63.85335525145701</v>
      </c>
      <c r="BH843" s="9">
        <v>63.060880799049578</v>
      </c>
      <c r="BI843" s="9">
        <v>23.356131512709084</v>
      </c>
      <c r="BJ843" s="9">
        <f ca="1"/>
        <v>64.952879971118463</v>
      </c>
      <c r="BK843" s="9">
        <f ca="1"/>
        <v>63.319817217895917</v>
      </c>
      <c r="BL843" s="9">
        <v>59.822196266702178</v>
      </c>
      <c r="BM843" s="9">
        <f ca="1"/>
        <v>63.578727827561202</v>
      </c>
      <c r="BN843" s="9">
        <v>64.099054131317814</v>
      </c>
      <c r="BP843" s="9"/>
      <c r="BQ843" s="40"/>
      <c r="BR843" s="9"/>
      <c r="BS843" s="40"/>
      <c r="BU843" s="9"/>
      <c r="BV843" s="40"/>
      <c r="BW843" s="9"/>
      <c r="BX843" s="40"/>
      <c r="BZ843" s="9">
        <v>25.738461538461539</v>
      </c>
      <c r="CA843" s="9">
        <v>14.246153846153844</v>
      </c>
      <c r="CB843" s="40">
        <v>16611.506732464659</v>
      </c>
      <c r="CC843" s="9">
        <f ca="1"/>
        <v>4.0626923076923065</v>
      </c>
      <c r="CD843" s="9">
        <f ca="1"/>
        <v>2.211153846153846</v>
      </c>
      <c r="CE843" s="40">
        <f ca="1"/>
        <v>10703.923014305843</v>
      </c>
    </row>
    <row r="844" spans="1:83" x14ac:dyDescent="0.25">
      <c r="A844" s="6">
        <v>55.7</v>
      </c>
      <c r="B844" s="7" t="b">
        <v>1</v>
      </c>
      <c r="U844" s="9"/>
      <c r="V844" s="9"/>
      <c r="W844" s="10"/>
      <c r="X844" s="17"/>
      <c r="Y844" s="17"/>
      <c r="Z844" s="17"/>
      <c r="AA844" s="17"/>
      <c r="AB844" s="17"/>
      <c r="AC844" s="17"/>
      <c r="AD844" s="17"/>
      <c r="AE844" s="17"/>
      <c r="AG844" s="9"/>
      <c r="AH844" s="9"/>
      <c r="AI844" s="10"/>
      <c r="AJ844" s="17"/>
      <c r="AK844" s="17"/>
      <c r="AL844" s="17"/>
      <c r="AM844" s="17"/>
      <c r="AN844" s="17"/>
      <c r="AO844" s="17"/>
      <c r="AP844" s="17"/>
      <c r="AQ844" s="17"/>
      <c r="AS844" s="9"/>
      <c r="AT844" s="9"/>
      <c r="AU844" s="10"/>
      <c r="AV844" s="17"/>
      <c r="AW844" s="17"/>
      <c r="AX844" s="17"/>
      <c r="AY844" s="17"/>
      <c r="AZ844" s="17"/>
      <c r="BA844" s="17"/>
      <c r="BB844" s="17"/>
      <c r="BC844" s="17"/>
      <c r="BE844" s="17">
        <v>0.28671448087431695</v>
      </c>
      <c r="BF844" s="9">
        <v>64.7</v>
      </c>
      <c r="BG844" s="9">
        <v>63.862911468707182</v>
      </c>
      <c r="BH844" s="9">
        <v>63.070186777044832</v>
      </c>
      <c r="BI844" s="9">
        <v>23.389269345651108</v>
      </c>
      <c r="BJ844" s="9">
        <f ca="1"/>
        <v>64.963024287954539</v>
      </c>
      <c r="BK844" s="9">
        <f ca="1"/>
        <v>63.329213636392439</v>
      </c>
      <c r="BL844" s="9">
        <v>59.836249857379087</v>
      </c>
      <c r="BM844" s="9">
        <f ca="1"/>
        <v>63.590059880459869</v>
      </c>
      <c r="BN844" s="9">
        <v>64.110412141706007</v>
      </c>
      <c r="BP844" s="9"/>
      <c r="BQ844" s="40"/>
      <c r="BR844" s="9"/>
      <c r="BS844" s="40"/>
      <c r="BU844" s="9"/>
      <c r="BV844" s="40"/>
      <c r="BW844" s="9"/>
      <c r="BX844" s="40"/>
      <c r="BZ844" s="9">
        <v>25.738461538461539</v>
      </c>
      <c r="CA844" s="9">
        <v>15.523076923076919</v>
      </c>
      <c r="CB844" s="40">
        <v>16972.864180459517</v>
      </c>
      <c r="CC844" s="9">
        <f ca="1"/>
        <v>4.0626923076923065</v>
      </c>
      <c r="CD844" s="9">
        <f ca="1"/>
        <v>2.2750000000000004</v>
      </c>
      <c r="CE844" s="40">
        <f ca="1"/>
        <v>10691.043618264273</v>
      </c>
    </row>
    <row r="845" spans="1:83" x14ac:dyDescent="0.25">
      <c r="A845" s="6">
        <v>55.4</v>
      </c>
      <c r="B845" s="7" t="b">
        <v>1</v>
      </c>
      <c r="U845" s="9"/>
      <c r="V845" s="9"/>
      <c r="W845" s="10"/>
      <c r="X845" s="17"/>
      <c r="Y845" s="17"/>
      <c r="Z845" s="17"/>
      <c r="AA845" s="17"/>
      <c r="AB845" s="17"/>
      <c r="AC845" s="17"/>
      <c r="AD845" s="17"/>
      <c r="AE845" s="17"/>
      <c r="AG845" s="9"/>
      <c r="AH845" s="9"/>
      <c r="AI845" s="10"/>
      <c r="AJ845" s="17"/>
      <c r="AK845" s="17"/>
      <c r="AL845" s="17"/>
      <c r="AM845" s="17"/>
      <c r="AN845" s="17"/>
      <c r="AO845" s="17"/>
      <c r="AP845" s="17"/>
      <c r="AQ845" s="17"/>
      <c r="AS845" s="9"/>
      <c r="AT845" s="9"/>
      <c r="AU845" s="10"/>
      <c r="AV845" s="17"/>
      <c r="AW845" s="17"/>
      <c r="AX845" s="17"/>
      <c r="AY845" s="17"/>
      <c r="AZ845" s="17"/>
      <c r="BA845" s="17"/>
      <c r="BB845" s="17"/>
      <c r="BC845" s="17"/>
      <c r="BE845" s="17">
        <v>0.28705601092896177</v>
      </c>
      <c r="BF845" s="9">
        <v>64.7</v>
      </c>
      <c r="BG845" s="9">
        <v>63.872462290495378</v>
      </c>
      <c r="BH845" s="9">
        <v>63.079488872996407</v>
      </c>
      <c r="BI845" s="9">
        <v>23.422423049203392</v>
      </c>
      <c r="BJ845" s="9">
        <f ca="1"/>
        <v>64.973160672712311</v>
      </c>
      <c r="BK845" s="9">
        <f ca="1"/>
        <v>63.338605685373778</v>
      </c>
      <c r="BL845" s="9">
        <v>59.850295080330824</v>
      </c>
      <c r="BM845" s="9">
        <f ca="1"/>
        <v>63.601385482540991</v>
      </c>
      <c r="BN845" s="9">
        <v>64.12176355537467</v>
      </c>
      <c r="BP845" s="9"/>
      <c r="BQ845" s="40"/>
      <c r="BR845" s="9"/>
      <c r="BS845" s="40"/>
      <c r="BU845" s="9"/>
      <c r="BV845" s="40"/>
      <c r="BW845" s="9"/>
      <c r="BX845" s="40"/>
      <c r="BZ845" s="9">
        <v>25.738461538461539</v>
      </c>
      <c r="CA845" s="9">
        <v>16.799999999999997</v>
      </c>
      <c r="CB845" s="40">
        <v>17535.140037880708</v>
      </c>
      <c r="CC845" s="9">
        <f ca="1"/>
        <v>4.0626923076923065</v>
      </c>
      <c r="CD845" s="9">
        <f ca="1"/>
        <v>2.3388461538461538</v>
      </c>
      <c r="CE845" s="40">
        <f ca="1"/>
        <v>10682.688403493205</v>
      </c>
    </row>
    <row r="846" spans="1:83" x14ac:dyDescent="0.25">
      <c r="A846" s="6">
        <v>55</v>
      </c>
      <c r="B846" s="7" t="b">
        <v>1</v>
      </c>
      <c r="U846" s="9"/>
      <c r="V846" s="9"/>
      <c r="W846" s="10"/>
      <c r="X846" s="17"/>
      <c r="Y846" s="17"/>
      <c r="Z846" s="17"/>
      <c r="AA846" s="17"/>
      <c r="AB846" s="17"/>
      <c r="AC846" s="17"/>
      <c r="AD846" s="17"/>
      <c r="AE846" s="17"/>
      <c r="AG846" s="9"/>
      <c r="AH846" s="9"/>
      <c r="AI846" s="10"/>
      <c r="AJ846" s="17"/>
      <c r="AK846" s="17"/>
      <c r="AL846" s="17"/>
      <c r="AM846" s="17"/>
      <c r="AN846" s="17"/>
      <c r="AO846" s="17"/>
      <c r="AP846" s="17"/>
      <c r="AQ846" s="17"/>
      <c r="AS846" s="9"/>
      <c r="AT846" s="9"/>
      <c r="AU846" s="10"/>
      <c r="AV846" s="17"/>
      <c r="AW846" s="17"/>
      <c r="AX846" s="17"/>
      <c r="AY846" s="17"/>
      <c r="AZ846" s="17"/>
      <c r="BA846" s="17"/>
      <c r="BB846" s="17"/>
      <c r="BC846" s="17"/>
      <c r="BE846" s="17">
        <v>0.28739754098360654</v>
      </c>
      <c r="BF846" s="9">
        <v>64.8</v>
      </c>
      <c r="BG846" s="9">
        <v>63.882007732504874</v>
      </c>
      <c r="BH846" s="9">
        <v>63.088787100059989</v>
      </c>
      <c r="BI846" s="9">
        <v>23.455592638574945</v>
      </c>
      <c r="BJ846" s="9">
        <f ca="1"/>
        <v>64.983289145886317</v>
      </c>
      <c r="BK846" s="9">
        <f ca="1"/>
        <v>63.347993378715458</v>
      </c>
      <c r="BL846" s="9">
        <v>59.864331950486431</v>
      </c>
      <c r="BM846" s="9">
        <f ca="1"/>
        <v>63.612704649322154</v>
      </c>
      <c r="BN846" s="9">
        <v>64.133108388076025</v>
      </c>
      <c r="BP846" s="9"/>
      <c r="BQ846" s="40"/>
      <c r="BR846" s="9"/>
      <c r="BS846" s="40"/>
      <c r="BU846" s="9"/>
      <c r="BV846" s="40"/>
      <c r="BW846" s="9"/>
      <c r="BX846" s="40"/>
      <c r="BZ846" s="9">
        <v>25.738461538461539</v>
      </c>
      <c r="CA846" s="9">
        <v>18.076923076923073</v>
      </c>
      <c r="CB846" s="40">
        <v>18276.940042859322</v>
      </c>
      <c r="CC846" s="9">
        <f ca="1"/>
        <v>4.0626923076923065</v>
      </c>
      <c r="CD846" s="9">
        <f ca="1"/>
        <v>2.4026923076923077</v>
      </c>
      <c r="CE846" s="40">
        <f ca="1"/>
        <v>10678.66116581222</v>
      </c>
    </row>
    <row r="847" spans="1:83" x14ac:dyDescent="0.25">
      <c r="A847" s="6">
        <v>54.8</v>
      </c>
      <c r="B847" s="7" t="b">
        <v>1</v>
      </c>
      <c r="U847" s="9"/>
      <c r="V847" s="9"/>
      <c r="W847" s="10"/>
      <c r="X847" s="17"/>
      <c r="Y847" s="17"/>
      <c r="Z847" s="17"/>
      <c r="AA847" s="17"/>
      <c r="AB847" s="17"/>
      <c r="AC847" s="17"/>
      <c r="AD847" s="17"/>
      <c r="AE847" s="17"/>
      <c r="AG847" s="9"/>
      <c r="AH847" s="9"/>
      <c r="AI847" s="10"/>
      <c r="AJ847" s="17"/>
      <c r="AK847" s="17"/>
      <c r="AL847" s="17"/>
      <c r="AM847" s="17"/>
      <c r="AN847" s="17"/>
      <c r="AO847" s="17"/>
      <c r="AP847" s="17"/>
      <c r="AQ847" s="17"/>
      <c r="AS847" s="9"/>
      <c r="AT847" s="9"/>
      <c r="AU847" s="10"/>
      <c r="AV847" s="17"/>
      <c r="AW847" s="17"/>
      <c r="AX847" s="17"/>
      <c r="AY847" s="17"/>
      <c r="AZ847" s="17"/>
      <c r="BA847" s="17"/>
      <c r="BB847" s="17"/>
      <c r="BC847" s="17"/>
      <c r="BE847" s="17">
        <v>0.28773907103825136</v>
      </c>
      <c r="BF847" s="9">
        <v>64.8</v>
      </c>
      <c r="BG847" s="9">
        <v>63.891547810370859</v>
      </c>
      <c r="BH847" s="9">
        <v>63.098081471353836</v>
      </c>
      <c r="BI847" s="9">
        <v>23.488778128996678</v>
      </c>
      <c r="BJ847" s="9">
        <f ca="1"/>
        <v>64.993409727904009</v>
      </c>
      <c r="BK847" s="9">
        <f ca="1"/>
        <v>63.357376730252568</v>
      </c>
      <c r="BL847" s="9">
        <v>59.878360482730628</v>
      </c>
      <c r="BM847" s="9">
        <f ca="1"/>
        <v>63.624017396274112</v>
      </c>
      <c r="BN847" s="9">
        <v>64.144446655514486</v>
      </c>
      <c r="BP847" s="9"/>
      <c r="BQ847" s="40"/>
      <c r="BR847" s="9"/>
      <c r="BS847" s="40"/>
      <c r="BU847" s="9"/>
      <c r="BV847" s="40"/>
      <c r="BW847" s="9"/>
      <c r="BX847" s="40"/>
      <c r="BZ847" s="9">
        <v>25.738461538461539</v>
      </c>
      <c r="CA847" s="9">
        <v>19.353846153846153</v>
      </c>
      <c r="CB847" s="40">
        <v>19180.292814654164</v>
      </c>
      <c r="CC847" s="9">
        <f ca="1"/>
        <v>4.0626923076923065</v>
      </c>
      <c r="CD847" s="9">
        <f ca="1"/>
        <v>2.4665384615384616</v>
      </c>
      <c r="CE847" s="40">
        <f ca="1"/>
        <v>10678.779031600661</v>
      </c>
    </row>
    <row r="848" spans="1:83" x14ac:dyDescent="0.25">
      <c r="A848" s="6">
        <v>54.4</v>
      </c>
      <c r="B848" s="7" t="b">
        <v>1</v>
      </c>
      <c r="U848" s="9"/>
      <c r="V848" s="9"/>
      <c r="W848" s="10"/>
      <c r="X848" s="17"/>
      <c r="Y848" s="17"/>
      <c r="Z848" s="17"/>
      <c r="AA848" s="17"/>
      <c r="AB848" s="17"/>
      <c r="AC848" s="17"/>
      <c r="AD848" s="17"/>
      <c r="AE848" s="17"/>
      <c r="AG848" s="9"/>
      <c r="AH848" s="9"/>
      <c r="AI848" s="10"/>
      <c r="AJ848" s="17"/>
      <c r="AK848" s="17"/>
      <c r="AL848" s="17"/>
      <c r="AM848" s="17"/>
      <c r="AN848" s="17"/>
      <c r="AO848" s="17"/>
      <c r="AP848" s="17"/>
      <c r="AQ848" s="17"/>
      <c r="AS848" s="9"/>
      <c r="AT848" s="9"/>
      <c r="AU848" s="10"/>
      <c r="AV848" s="17"/>
      <c r="AW848" s="17"/>
      <c r="AX848" s="17"/>
      <c r="AY848" s="17"/>
      <c r="AZ848" s="17"/>
      <c r="BA848" s="17"/>
      <c r="BB848" s="17"/>
      <c r="BC848" s="17"/>
      <c r="BE848" s="17">
        <v>0.28808060109289618</v>
      </c>
      <c r="BF848" s="9">
        <v>64.8</v>
      </c>
      <c r="BG848" s="9">
        <v>63.901082539680637</v>
      </c>
      <c r="BH848" s="9">
        <v>63.107371999959412</v>
      </c>
      <c r="BI848" s="9">
        <v>23.521979535721375</v>
      </c>
      <c r="BJ848" s="9">
        <f ca="1"/>
        <v>65.00352243912603</v>
      </c>
      <c r="BK848" s="9">
        <f ca="1"/>
        <v>63.366755753780048</v>
      </c>
      <c r="BL848" s="9">
        <v>59.892380691903966</v>
      </c>
      <c r="BM848" s="9">
        <f ca="1"/>
        <v>63.635323738820937</v>
      </c>
      <c r="BN848" s="9">
        <v>64.155778373346834</v>
      </c>
      <c r="BP848" s="9"/>
      <c r="BQ848" s="40"/>
      <c r="BR848" s="9"/>
      <c r="BS848" s="40"/>
      <c r="BU848" s="9"/>
      <c r="BV848" s="40"/>
      <c r="BW848" s="9"/>
      <c r="BX848" s="40"/>
      <c r="BZ848" s="9">
        <v>25.738461538461539</v>
      </c>
      <c r="CA848" s="9">
        <v>20.630769230769229</v>
      </c>
      <c r="CB848" s="40">
        <v>20229.928017633421</v>
      </c>
      <c r="CC848" s="9">
        <f ca="1"/>
        <v>4.0626923076923065</v>
      </c>
      <c r="CD848" s="9">
        <f ca="1"/>
        <v>2.5303846153846159</v>
      </c>
      <c r="CE848" s="40">
        <f ca="1"/>
        <v>10682.871222005944</v>
      </c>
    </row>
    <row r="849" spans="1:83" x14ac:dyDescent="0.25">
      <c r="A849" s="6">
        <v>54.1</v>
      </c>
      <c r="B849" s="7" t="b">
        <v>1</v>
      </c>
      <c r="U849" s="9"/>
      <c r="V849" s="9"/>
      <c r="W849" s="10"/>
      <c r="X849" s="17"/>
      <c r="Y849" s="17"/>
      <c r="Z849" s="17"/>
      <c r="AA849" s="17"/>
      <c r="AB849" s="17"/>
      <c r="AC849" s="17"/>
      <c r="AD849" s="17"/>
      <c r="AE849" s="17"/>
      <c r="AG849" s="9"/>
      <c r="AH849" s="9"/>
      <c r="AI849" s="10"/>
      <c r="AJ849" s="17"/>
      <c r="AK849" s="17"/>
      <c r="AL849" s="17"/>
      <c r="AM849" s="17"/>
      <c r="AN849" s="17"/>
      <c r="AO849" s="17"/>
      <c r="AP849" s="17"/>
      <c r="AQ849" s="17"/>
      <c r="AS849" s="9"/>
      <c r="AT849" s="9"/>
      <c r="AU849" s="10"/>
      <c r="AV849" s="17"/>
      <c r="AW849" s="17"/>
      <c r="AX849" s="17"/>
      <c r="AY849" s="17"/>
      <c r="AZ849" s="17"/>
      <c r="BA849" s="17"/>
      <c r="BB849" s="17"/>
      <c r="BC849" s="17"/>
      <c r="BE849" s="17">
        <v>0.28842213114754101</v>
      </c>
      <c r="BF849" s="9">
        <v>64.8</v>
      </c>
      <c r="BG849" s="9">
        <v>63.910611935973897</v>
      </c>
      <c r="BH849" s="9">
        <v>63.116658698921213</v>
      </c>
      <c r="BI849" s="9">
        <v>23.5551968740238</v>
      </c>
      <c r="BJ849" s="9">
        <f ca="1"/>
        <v>65.013627299846533</v>
      </c>
      <c r="BK849" s="9">
        <f ca="1"/>
        <v>63.376130463052753</v>
      </c>
      <c r="BL849" s="9">
        <v>59.906392592803002</v>
      </c>
      <c r="BM849" s="9">
        <f ca="1"/>
        <v>63.646623692340228</v>
      </c>
      <c r="BN849" s="9">
        <v>64.167103557182529</v>
      </c>
      <c r="BP849" s="9"/>
      <c r="BQ849" s="40"/>
      <c r="BR849" s="9"/>
      <c r="BS849" s="40"/>
      <c r="BU849" s="9"/>
      <c r="BV849" s="40"/>
      <c r="BW849" s="9"/>
      <c r="BX849" s="40"/>
      <c r="BZ849" s="9">
        <v>25.738461538461539</v>
      </c>
      <c r="CA849" s="9">
        <v>21.907692307692304</v>
      </c>
      <c r="CB849" s="40">
        <v>21412.740747000782</v>
      </c>
      <c r="CC849" s="9">
        <f ca="1"/>
        <v>4.0626923076923065</v>
      </c>
      <c r="CD849" s="9">
        <f ca="1"/>
        <v>2.5942307692307693</v>
      </c>
      <c r="CE849" s="40">
        <f ca="1"/>
        <v>10690.777961430904</v>
      </c>
    </row>
    <row r="850" spans="1:83" x14ac:dyDescent="0.25">
      <c r="A850" s="6">
        <v>53.8</v>
      </c>
      <c r="B850" s="7" t="b">
        <v>1</v>
      </c>
      <c r="U850" s="9"/>
      <c r="V850" s="9"/>
      <c r="W850" s="10"/>
      <c r="X850" s="17"/>
      <c r="Y850" s="17"/>
      <c r="Z850" s="17"/>
      <c r="AA850" s="17"/>
      <c r="AB850" s="17"/>
      <c r="AC850" s="17"/>
      <c r="AD850" s="17"/>
      <c r="AE850" s="17"/>
      <c r="AG850" s="9"/>
      <c r="AH850" s="9"/>
      <c r="AI850" s="10"/>
      <c r="AJ850" s="17"/>
      <c r="AK850" s="17"/>
      <c r="AL850" s="17"/>
      <c r="AM850" s="17"/>
      <c r="AN850" s="17"/>
      <c r="AO850" s="17"/>
      <c r="AP850" s="17"/>
      <c r="AQ850" s="17"/>
      <c r="AS850" s="9"/>
      <c r="AT850" s="9"/>
      <c r="AU850" s="10"/>
      <c r="AV850" s="17"/>
      <c r="AW850" s="17"/>
      <c r="AX850" s="17"/>
      <c r="AY850" s="17"/>
      <c r="AZ850" s="17"/>
      <c r="BA850" s="17"/>
      <c r="BB850" s="17"/>
      <c r="BC850" s="17"/>
      <c r="BE850" s="17">
        <v>0.28876366120218577</v>
      </c>
      <c r="BF850" s="9">
        <v>64.8</v>
      </c>
      <c r="BG850" s="9">
        <v>63.920136014742887</v>
      </c>
      <c r="BH850" s="9">
        <v>63.125941581247055</v>
      </c>
      <c r="BI850" s="9">
        <v>23.588430159200716</v>
      </c>
      <c r="BJ850" s="9">
        <f ca="1"/>
        <v>65.023724330293518</v>
      </c>
      <c r="BK850" s="9">
        <f ca="1"/>
        <v>63.385500871785794</v>
      </c>
      <c r="BL850" s="9">
        <v>59.920396200180534</v>
      </c>
      <c r="BM850" s="9">
        <f ca="1"/>
        <v>63.657917272163346</v>
      </c>
      <c r="BN850" s="9">
        <v>64.178422222583848</v>
      </c>
      <c r="BP850" s="9"/>
      <c r="BQ850" s="40"/>
      <c r="BR850" s="9"/>
      <c r="BS850" s="40"/>
      <c r="BU850" s="9"/>
      <c r="BV850" s="40"/>
      <c r="BW850" s="9"/>
      <c r="BX850" s="40"/>
      <c r="BZ850" s="9">
        <v>25.738461538461539</v>
      </c>
      <c r="CA850" s="9">
        <v>23.184615384615384</v>
      </c>
      <c r="CB850" s="40">
        <v>22717.386105173453</v>
      </c>
      <c r="CC850" s="9">
        <f ca="1"/>
        <v>4.0626923076923065</v>
      </c>
      <c r="CD850" s="9">
        <f ca="1"/>
        <v>2.6580769230769237</v>
      </c>
      <c r="CE850" s="40">
        <f ca="1"/>
        <v>10702.349510149768</v>
      </c>
    </row>
    <row r="851" spans="1:83" x14ac:dyDescent="0.25">
      <c r="A851" s="6">
        <v>53.5</v>
      </c>
      <c r="B851" s="7" t="b">
        <v>1</v>
      </c>
      <c r="U851" s="9"/>
      <c r="V851" s="9"/>
      <c r="W851" s="10"/>
      <c r="X851" s="17"/>
      <c r="Y851" s="17"/>
      <c r="Z851" s="17"/>
      <c r="AA851" s="17"/>
      <c r="AB851" s="17"/>
      <c r="AC851" s="17"/>
      <c r="AD851" s="17"/>
      <c r="AE851" s="17"/>
      <c r="AG851" s="9"/>
      <c r="AH851" s="9"/>
      <c r="AI851" s="10"/>
      <c r="AJ851" s="17"/>
      <c r="AK851" s="17"/>
      <c r="AL851" s="17"/>
      <c r="AM851" s="17"/>
      <c r="AN851" s="17"/>
      <c r="AO851" s="17"/>
      <c r="AP851" s="17"/>
      <c r="AQ851" s="17"/>
      <c r="AS851" s="9"/>
      <c r="AT851" s="9"/>
      <c r="AU851" s="10"/>
      <c r="AV851" s="17"/>
      <c r="AW851" s="17"/>
      <c r="AX851" s="17"/>
      <c r="AY851" s="17"/>
      <c r="AZ851" s="17"/>
      <c r="BA851" s="17"/>
      <c r="BB851" s="17"/>
      <c r="BC851" s="17"/>
      <c r="BE851" s="17">
        <v>0.2891051912568306</v>
      </c>
      <c r="BF851" s="9">
        <v>64.900000000000006</v>
      </c>
      <c r="BG851" s="9">
        <v>63.929654791432689</v>
      </c>
      <c r="BH851" s="9">
        <v>63.13522065990837</v>
      </c>
      <c r="BI851" s="9">
        <v>23.621679406570941</v>
      </c>
      <c r="BJ851" s="9">
        <f ca="1"/>
        <v>65.033813550629091</v>
      </c>
      <c r="BK851" s="9">
        <f ca="1"/>
        <v>63.394866993654603</v>
      </c>
      <c r="BL851" s="9">
        <v>59.934391528745742</v>
      </c>
      <c r="BM851" s="9">
        <f ca="1"/>
        <v>63.669204493575606</v>
      </c>
      <c r="BN851" s="9">
        <v>64.189734385066117</v>
      </c>
      <c r="BP851" s="9"/>
      <c r="BQ851" s="40"/>
      <c r="BR851" s="9"/>
      <c r="BS851" s="40"/>
      <c r="BU851" s="9"/>
      <c r="BV851" s="40"/>
      <c r="BW851" s="9"/>
      <c r="BX851" s="40"/>
      <c r="BZ851" s="9">
        <v>25.738461538461539</v>
      </c>
      <c r="CA851" s="9">
        <v>24.46153846153846</v>
      </c>
      <c r="CB851" s="40">
        <v>24133.96697041528</v>
      </c>
      <c r="CC851" s="9">
        <f ca="1"/>
        <v>4.0626923076923065</v>
      </c>
      <c r="CD851" s="9">
        <f ca="1"/>
        <v>2.7219230769230771</v>
      </c>
      <c r="CE851" s="40">
        <f ca="1"/>
        <v>10717.445304153704</v>
      </c>
    </row>
    <row r="852" spans="1:83" x14ac:dyDescent="0.25">
      <c r="A852" s="6">
        <v>53.1</v>
      </c>
      <c r="B852" s="7" t="b">
        <v>1</v>
      </c>
      <c r="U852" s="9"/>
      <c r="V852" s="9"/>
      <c r="W852" s="10"/>
      <c r="X852" s="17"/>
      <c r="Y852" s="17"/>
      <c r="Z852" s="17"/>
      <c r="AA852" s="17"/>
      <c r="AB852" s="17"/>
      <c r="AC852" s="17"/>
      <c r="AD852" s="17"/>
      <c r="AE852" s="17"/>
      <c r="AG852" s="9"/>
      <c r="AH852" s="9"/>
      <c r="AI852" s="10"/>
      <c r="AJ852" s="17"/>
      <c r="AK852" s="17"/>
      <c r="AL852" s="17"/>
      <c r="AM852" s="17"/>
      <c r="AN852" s="17"/>
      <c r="AO852" s="17"/>
      <c r="AP852" s="17"/>
      <c r="AQ852" s="17"/>
      <c r="AS852" s="9"/>
      <c r="AT852" s="9"/>
      <c r="AU852" s="10"/>
      <c r="AV852" s="17"/>
      <c r="AW852" s="17"/>
      <c r="AX852" s="17"/>
      <c r="AY852" s="17"/>
      <c r="AZ852" s="17"/>
      <c r="BA852" s="17"/>
      <c r="BB852" s="17"/>
      <c r="BC852" s="17"/>
      <c r="BE852" s="17">
        <v>0.28944672131147542</v>
      </c>
      <c r="BF852" s="9">
        <v>64.900000000000006</v>
      </c>
      <c r="BG852" s="9">
        <v>63.939168281441425</v>
      </c>
      <c r="BH852" s="9">
        <v>63.144495947840248</v>
      </c>
      <c r="BI852" s="9">
        <v>23.654944631475363</v>
      </c>
      <c r="BJ852" s="9">
        <f ca="1"/>
        <v>65.043894980949815</v>
      </c>
      <c r="BK852" s="9">
        <f ca="1"/>
        <v>63.40422884229519</v>
      </c>
      <c r="BL852" s="9">
        <v>59.948378593164371</v>
      </c>
      <c r="BM852" s="9">
        <f ca="1"/>
        <v>63.680485371816516</v>
      </c>
      <c r="BN852" s="9">
        <v>64.201040060097938</v>
      </c>
      <c r="BP852" s="9"/>
      <c r="BQ852" s="40"/>
      <c r="BR852" s="9"/>
      <c r="BS852" s="40"/>
      <c r="BU852" s="9"/>
      <c r="BV852" s="40"/>
      <c r="BW852" s="9"/>
      <c r="BX852" s="40"/>
      <c r="BZ852" s="9">
        <v>25.738461538461539</v>
      </c>
      <c r="CA852" s="9">
        <v>25.738461538461539</v>
      </c>
      <c r="CB852" s="40">
        <v>25653.789860354787</v>
      </c>
      <c r="CC852" s="9">
        <f ca="1"/>
        <v>4.0626923076923065</v>
      </c>
      <c r="CD852" s="9">
        <f ca="1"/>
        <v>2.785769230769231</v>
      </c>
      <c r="CE852" s="40">
        <f ca="1"/>
        <v>10735.933187985889</v>
      </c>
    </row>
    <row r="853" spans="1:83" x14ac:dyDescent="0.25">
      <c r="A853" s="6">
        <v>52.7</v>
      </c>
      <c r="B853" s="7" t="b">
        <v>1</v>
      </c>
      <c r="U853" s="9"/>
      <c r="V853" s="9"/>
      <c r="W853" s="10"/>
      <c r="X853" s="17"/>
      <c r="Y853" s="17"/>
      <c r="Z853" s="17"/>
      <c r="AA853" s="17"/>
      <c r="AB853" s="17"/>
      <c r="AC853" s="17"/>
      <c r="AD853" s="17"/>
      <c r="AE853" s="17"/>
      <c r="AG853" s="9"/>
      <c r="AH853" s="9"/>
      <c r="AI853" s="10"/>
      <c r="AJ853" s="17"/>
      <c r="AK853" s="17"/>
      <c r="AL853" s="17"/>
      <c r="AM853" s="17"/>
      <c r="AN853" s="17"/>
      <c r="AO853" s="17"/>
      <c r="AP853" s="17"/>
      <c r="AQ853" s="17"/>
      <c r="AS853" s="9"/>
      <c r="AT853" s="9"/>
      <c r="AU853" s="10"/>
      <c r="AV853" s="17"/>
      <c r="AW853" s="17"/>
      <c r="AX853" s="17"/>
      <c r="AY853" s="17"/>
      <c r="AZ853" s="17"/>
      <c r="BA853" s="17"/>
      <c r="BB853" s="17"/>
      <c r="BC853" s="17"/>
      <c r="BE853" s="17">
        <v>0.28978825136612024</v>
      </c>
      <c r="BF853" s="9">
        <v>64.900000000000006</v>
      </c>
      <c r="BG853" s="9">
        <v>63.94867650012047</v>
      </c>
      <c r="BH853" s="9">
        <v>63.153767457941619</v>
      </c>
      <c r="BI853" s="9">
        <v>23.688225849276993</v>
      </c>
      <c r="BJ853" s="9">
        <f ca="1"/>
        <v>65.053968641287042</v>
      </c>
      <c r="BK853" s="9">
        <f ca="1"/>
        <v>63.41358643130431</v>
      </c>
      <c r="BL853" s="9">
        <v>59.962357408058928</v>
      </c>
      <c r="BM853" s="9">
        <f ca="1"/>
        <v>63.691759922079925</v>
      </c>
      <c r="BN853" s="9">
        <v>64.212339263101356</v>
      </c>
      <c r="BP853" s="9"/>
      <c r="BQ853" s="40"/>
      <c r="BR853" s="9"/>
      <c r="BS853" s="40"/>
      <c r="BU853" s="9"/>
      <c r="BV853" s="40"/>
      <c r="BW853" s="9"/>
      <c r="BX853" s="40"/>
      <c r="BZ853" s="9">
        <v>25.738461538461539</v>
      </c>
      <c r="CA853" s="9">
        <v>27.015384615384612</v>
      </c>
      <c r="CB853" s="40">
        <v>27269.171460451718</v>
      </c>
      <c r="CC853" s="9">
        <f ca="1"/>
        <v>4.0626923076923065</v>
      </c>
      <c r="CD853" s="9">
        <f ca="1"/>
        <v>2.8496153846153849</v>
      </c>
      <c r="CE853" s="40">
        <f ca="1"/>
        <v>10757.688728514671</v>
      </c>
    </row>
    <row r="854" spans="1:83" x14ac:dyDescent="0.25">
      <c r="A854" s="6">
        <v>64.7</v>
      </c>
      <c r="B854" s="7" t="b">
        <v>1</v>
      </c>
      <c r="U854" s="9"/>
      <c r="V854" s="9"/>
      <c r="W854" s="10"/>
      <c r="X854" s="17"/>
      <c r="Y854" s="17"/>
      <c r="Z854" s="17"/>
      <c r="AA854" s="17"/>
      <c r="AB854" s="17"/>
      <c r="AC854" s="17"/>
      <c r="AD854" s="17"/>
      <c r="AE854" s="17"/>
      <c r="AG854" s="9"/>
      <c r="AH854" s="9"/>
      <c r="AI854" s="10"/>
      <c r="AJ854" s="17"/>
      <c r="AK854" s="17"/>
      <c r="AL854" s="17"/>
      <c r="AM854" s="17"/>
      <c r="AN854" s="17"/>
      <c r="AO854" s="17"/>
      <c r="AP854" s="17"/>
      <c r="AQ854" s="17"/>
      <c r="AS854" s="9"/>
      <c r="AT854" s="9"/>
      <c r="AU854" s="10"/>
      <c r="AV854" s="17"/>
      <c r="AW854" s="17"/>
      <c r="AX854" s="17"/>
      <c r="AY854" s="17"/>
      <c r="AZ854" s="17"/>
      <c r="BA854" s="17"/>
      <c r="BB854" s="17"/>
      <c r="BC854" s="17"/>
      <c r="BE854" s="17">
        <v>0.29012978142076501</v>
      </c>
      <c r="BF854" s="9">
        <v>64.900000000000006</v>
      </c>
      <c r="BG854" s="9">
        <v>63.958179462774687</v>
      </c>
      <c r="BH854" s="9">
        <v>63.163035203075495</v>
      </c>
      <c r="BI854" s="9">
        <v>23.721523075360995</v>
      </c>
      <c r="BJ854" s="9">
        <f ca="1"/>
        <v>65.064034551607122</v>
      </c>
      <c r="BK854" s="9">
        <f ca="1"/>
        <v>63.422939774239673</v>
      </c>
      <c r="BL854" s="9">
        <v>59.97632798800884</v>
      </c>
      <c r="BM854" s="9">
        <f ca="1"/>
        <v>63.703028159514282</v>
      </c>
      <c r="BN854" s="9">
        <v>64.223632009452132</v>
      </c>
      <c r="BP854" s="9"/>
      <c r="BQ854" s="40"/>
      <c r="BR854" s="9"/>
      <c r="BS854" s="40"/>
      <c r="BU854" s="9"/>
      <c r="BV854" s="40"/>
      <c r="BW854" s="9"/>
      <c r="BX854" s="40"/>
      <c r="BZ854" s="9">
        <v>25.738461538461539</v>
      </c>
      <c r="CA854" s="9">
        <v>28.292307692307688</v>
      </c>
      <c r="CB854" s="40">
        <v>28973.283458525188</v>
      </c>
      <c r="CC854" s="9">
        <f ca="1"/>
        <v>4.0626923076923065</v>
      </c>
      <c r="CD854" s="9">
        <f ca="1"/>
        <v>2.9134615384615383</v>
      </c>
      <c r="CE854" s="40">
        <f ca="1"/>
        <v>10782.594599401013</v>
      </c>
    </row>
    <row r="855" spans="1:83" x14ac:dyDescent="0.25">
      <c r="A855" s="6">
        <v>64.400000000000006</v>
      </c>
      <c r="B855" s="7" t="b">
        <v>1</v>
      </c>
      <c r="U855" s="9"/>
      <c r="V855" s="9"/>
      <c r="W855" s="10"/>
      <c r="X855" s="17"/>
      <c r="Y855" s="17"/>
      <c r="Z855" s="17"/>
      <c r="AA855" s="17"/>
      <c r="AB855" s="17"/>
      <c r="AC855" s="17"/>
      <c r="AD855" s="17"/>
      <c r="AE855" s="17"/>
      <c r="AG855" s="9"/>
      <c r="AH855" s="9"/>
      <c r="AI855" s="10"/>
      <c r="AJ855" s="17"/>
      <c r="AK855" s="17"/>
      <c r="AL855" s="17"/>
      <c r="AM855" s="17"/>
      <c r="AN855" s="17"/>
      <c r="AO855" s="17"/>
      <c r="AP855" s="17"/>
      <c r="AQ855" s="17"/>
      <c r="AS855" s="9"/>
      <c r="AT855" s="9"/>
      <c r="AU855" s="10"/>
      <c r="AV855" s="17"/>
      <c r="AW855" s="17"/>
      <c r="AX855" s="17"/>
      <c r="AY855" s="17"/>
      <c r="AZ855" s="17"/>
      <c r="BA855" s="17"/>
      <c r="BB855" s="17"/>
      <c r="BC855" s="17"/>
      <c r="BE855" s="17">
        <v>0.29047131147540983</v>
      </c>
      <c r="BF855" s="9">
        <v>64.900000000000006</v>
      </c>
      <c r="BG855" s="9">
        <v>63.967677184662662</v>
      </c>
      <c r="BH855" s="9">
        <v>63.172299196069048</v>
      </c>
      <c r="BI855" s="9">
        <v>23.754836325134782</v>
      </c>
      <c r="BJ855" s="9">
        <f ca="1"/>
        <v>65.074092731811831</v>
      </c>
      <c r="BK855" s="9">
        <f ca="1"/>
        <v>63.432288884620128</v>
      </c>
      <c r="BL855" s="9">
        <v>59.990290347550648</v>
      </c>
      <c r="BM855" s="9">
        <f ca="1"/>
        <v>63.714290099222808</v>
      </c>
      <c r="BN855" s="9">
        <v>64.23491831447987</v>
      </c>
      <c r="BP855" s="9"/>
      <c r="BQ855" s="40"/>
      <c r="BR855" s="9"/>
      <c r="BS855" s="40"/>
      <c r="BU855" s="9"/>
      <c r="BV855" s="40"/>
      <c r="BW855" s="9"/>
      <c r="BX855" s="40"/>
      <c r="BZ855" s="9">
        <v>25.738461538461539</v>
      </c>
      <c r="CA855" s="9">
        <v>29.569230769230764</v>
      </c>
      <c r="CB855" s="40">
        <v>30760.026758970991</v>
      </c>
      <c r="CC855" s="9">
        <f ca="1"/>
        <v>4.0626923076923065</v>
      </c>
      <c r="CD855" s="9">
        <f ca="1"/>
        <v>2.9773076923076927</v>
      </c>
      <c r="CE855" s="40">
        <f ca="1"/>
        <v>10810.540027519033</v>
      </c>
    </row>
    <row r="856" spans="1:83" x14ac:dyDescent="0.25">
      <c r="A856" s="6">
        <v>64</v>
      </c>
      <c r="B856" s="7" t="b">
        <v>1</v>
      </c>
      <c r="U856" s="9"/>
      <c r="V856" s="9"/>
      <c r="W856" s="10"/>
      <c r="X856" s="17"/>
      <c r="Y856" s="17"/>
      <c r="Z856" s="17"/>
      <c r="AA856" s="17"/>
      <c r="AB856" s="17"/>
      <c r="AC856" s="17"/>
      <c r="AD856" s="17"/>
      <c r="AE856" s="17"/>
      <c r="AG856" s="9"/>
      <c r="AH856" s="9"/>
      <c r="AI856" s="10"/>
      <c r="AJ856" s="17"/>
      <c r="AK856" s="17"/>
      <c r="AL856" s="17"/>
      <c r="AM856" s="17"/>
      <c r="AN856" s="17"/>
      <c r="AO856" s="17"/>
      <c r="AP856" s="17"/>
      <c r="AQ856" s="17"/>
      <c r="AS856" s="9"/>
      <c r="AT856" s="9"/>
      <c r="AU856" s="10"/>
      <c r="AV856" s="17"/>
      <c r="AW856" s="17"/>
      <c r="AX856" s="17"/>
      <c r="AY856" s="17"/>
      <c r="AZ856" s="17"/>
      <c r="BA856" s="17"/>
      <c r="BB856" s="17"/>
      <c r="BC856" s="17"/>
      <c r="BE856" s="17">
        <v>0.29081284153005466</v>
      </c>
      <c r="BF856" s="9">
        <v>65</v>
      </c>
      <c r="BG856" s="9">
        <v>63.97716968099688</v>
      </c>
      <c r="BH856" s="9">
        <v>63.181559449713895</v>
      </c>
      <c r="BI856" s="9">
        <v>23.788165614028003</v>
      </c>
      <c r="BJ856" s="9">
        <f ca="1"/>
        <v>65.084143201738556</v>
      </c>
      <c r="BK856" s="9">
        <f ca="1"/>
        <v>63.441633775925794</v>
      </c>
      <c r="BL856" s="9">
        <v>60.004244501178164</v>
      </c>
      <c r="BM856" s="9">
        <f ca="1"/>
        <v>63.725545756263671</v>
      </c>
      <c r="BN856" s="9">
        <v>64.246198193468317</v>
      </c>
      <c r="BP856" s="9"/>
      <c r="BQ856" s="40"/>
      <c r="BR856" s="9"/>
      <c r="BS856" s="40"/>
      <c r="BU856" s="9"/>
      <c r="BV856" s="40"/>
      <c r="BW856" s="9"/>
      <c r="BX856" s="40"/>
      <c r="BZ856" s="9">
        <v>25.738461538461539</v>
      </c>
      <c r="CA856" s="9">
        <v>30.84615384615384</v>
      </c>
      <c r="CB856" s="40">
        <v>32623.928522175589</v>
      </c>
      <c r="CC856" s="9">
        <f ca="1"/>
        <v>4.0626923076923065</v>
      </c>
      <c r="CD856" s="9">
        <f ca="1"/>
        <v>3.0411538461538461</v>
      </c>
      <c r="CE856" s="40">
        <f ca="1"/>
        <v>10841.420293841045</v>
      </c>
    </row>
    <row r="857" spans="1:83" x14ac:dyDescent="0.25">
      <c r="A857" s="6">
        <v>63.6</v>
      </c>
      <c r="B857" s="7" t="b">
        <v>1</v>
      </c>
      <c r="U857" s="9"/>
      <c r="V857" s="9"/>
      <c r="W857" s="10"/>
      <c r="X857" s="17"/>
      <c r="Y857" s="17"/>
      <c r="Z857" s="17"/>
      <c r="AA857" s="17"/>
      <c r="AB857" s="17"/>
      <c r="AC857" s="17"/>
      <c r="AD857" s="17"/>
      <c r="AE857" s="17"/>
      <c r="AG857" s="9"/>
      <c r="AH857" s="9"/>
      <c r="AI857" s="10"/>
      <c r="AJ857" s="17"/>
      <c r="AK857" s="17"/>
      <c r="AL857" s="17"/>
      <c r="AM857" s="17"/>
      <c r="AN857" s="17"/>
      <c r="AO857" s="17"/>
      <c r="AP857" s="17"/>
      <c r="AQ857" s="17"/>
      <c r="AS857" s="9"/>
      <c r="AT857" s="9"/>
      <c r="AU857" s="10"/>
      <c r="AV857" s="17"/>
      <c r="AW857" s="17"/>
      <c r="AX857" s="17"/>
      <c r="AY857" s="17"/>
      <c r="AZ857" s="17"/>
      <c r="BA857" s="17"/>
      <c r="BB857" s="17"/>
      <c r="BC857" s="17"/>
      <c r="BE857" s="17">
        <v>0.29115437158469948</v>
      </c>
      <c r="BF857" s="9">
        <v>65</v>
      </c>
      <c r="BG857" s="9">
        <v>63.986656966943997</v>
      </c>
      <c r="BH857" s="9">
        <v>63.190815976766281</v>
      </c>
      <c r="BI857" s="9">
        <v>23.821510957492613</v>
      </c>
      <c r="BJ857" s="9">
        <f ca="1"/>
        <v>65.094185981160706</v>
      </c>
      <c r="BK857" s="9">
        <f ca="1"/>
        <v>63.450974461598335</v>
      </c>
      <c r="BL857" s="9">
        <v>60.018190463342677</v>
      </c>
      <c r="BM857" s="9">
        <f ca="1"/>
        <v>63.736795145650298</v>
      </c>
      <c r="BN857" s="9">
        <v>64.257471661655458</v>
      </c>
      <c r="BP857" s="9"/>
      <c r="BQ857" s="40"/>
      <c r="BR857" s="9"/>
      <c r="BS857" s="40"/>
      <c r="BU857" s="9"/>
      <c r="BV857" s="40"/>
      <c r="BW857" s="9"/>
      <c r="BX857" s="40"/>
      <c r="BZ857" s="9">
        <v>25.738461538461539</v>
      </c>
      <c r="CA857" s="9">
        <v>32.123076923076923</v>
      </c>
      <c r="CB857" s="40">
        <v>34560.057144229766</v>
      </c>
      <c r="CC857" s="9">
        <f ca="1"/>
        <v>4.0626923076923065</v>
      </c>
      <c r="CD857" s="9">
        <f ca="1"/>
        <v>3.1050000000000004</v>
      </c>
      <c r="CE857" s="40">
        <f ca="1"/>
        <v>10875.136282348989</v>
      </c>
    </row>
    <row r="858" spans="1:83" x14ac:dyDescent="0.25">
      <c r="A858" s="6">
        <v>62.9</v>
      </c>
      <c r="B858" s="7" t="b">
        <v>1</v>
      </c>
      <c r="U858" s="9"/>
      <c r="V858" s="9"/>
      <c r="W858" s="10"/>
      <c r="X858" s="17"/>
      <c r="Y858" s="17"/>
      <c r="Z858" s="17"/>
      <c r="AA858" s="17"/>
      <c r="AB858" s="17"/>
      <c r="AC858" s="17"/>
      <c r="AD858" s="17"/>
      <c r="AE858" s="17"/>
      <c r="AG858" s="9"/>
      <c r="AH858" s="9"/>
      <c r="AI858" s="10"/>
      <c r="AJ858" s="17"/>
      <c r="AK858" s="17"/>
      <c r="AL858" s="17"/>
      <c r="AM858" s="17"/>
      <c r="AN858" s="17"/>
      <c r="AO858" s="17"/>
      <c r="AP858" s="17"/>
      <c r="AQ858" s="17"/>
      <c r="AS858" s="9"/>
      <c r="AT858" s="9"/>
      <c r="AU858" s="10"/>
      <c r="AV858" s="17"/>
      <c r="AW858" s="17"/>
      <c r="AX858" s="17"/>
      <c r="AY858" s="17"/>
      <c r="AZ858" s="17"/>
      <c r="BA858" s="17"/>
      <c r="BB858" s="17"/>
      <c r="BC858" s="17"/>
      <c r="BE858" s="17">
        <v>0.29149590163934425</v>
      </c>
      <c r="BF858" s="9">
        <v>65</v>
      </c>
      <c r="BG858" s="9">
        <v>63.996139057625015</v>
      </c>
      <c r="BH858" s="9">
        <v>63.200068789947011</v>
      </c>
      <c r="BI858" s="9">
        <v>23.854872371002877</v>
      </c>
      <c r="BJ858" s="9">
        <f ca="1"/>
        <v>65.104221089787885</v>
      </c>
      <c r="BK858" s="9">
        <f ca="1"/>
        <v>63.460310955041066</v>
      </c>
      <c r="BL858" s="9">
        <v>60.032128248453077</v>
      </c>
      <c r="BM858" s="9">
        <f ca="1"/>
        <v>63.748038282351416</v>
      </c>
      <c r="BN858" s="9">
        <v>64.26873873423385</v>
      </c>
      <c r="BP858" s="9"/>
      <c r="BQ858" s="40"/>
      <c r="BR858" s="9"/>
      <c r="BS858" s="40"/>
      <c r="BU858" s="9"/>
      <c r="BV858" s="40"/>
      <c r="BW858" s="9"/>
      <c r="BX858" s="40"/>
      <c r="BZ858" s="9">
        <v>25.738461538461539</v>
      </c>
      <c r="CA858" s="9">
        <v>33.4</v>
      </c>
      <c r="CB858" s="40">
        <v>36563.951487086146</v>
      </c>
      <c r="CC858" s="9">
        <f ca="1"/>
        <v>4.0626923076923065</v>
      </c>
      <c r="CD858" s="9">
        <f ca="1"/>
        <v>3.1688461538461539</v>
      </c>
      <c r="CE858" s="40">
        <f ca="1"/>
        <v>10911.594071416934</v>
      </c>
    </row>
    <row r="859" spans="1:83" x14ac:dyDescent="0.25">
      <c r="A859" s="6">
        <v>62.1</v>
      </c>
      <c r="B859" s="7" t="b">
        <v>1</v>
      </c>
      <c r="U859" s="9"/>
      <c r="V859" s="9"/>
      <c r="W859" s="10"/>
      <c r="X859" s="17"/>
      <c r="Y859" s="17"/>
      <c r="Z859" s="17"/>
      <c r="AA859" s="17"/>
      <c r="AB859" s="17"/>
      <c r="AC859" s="17"/>
      <c r="AD859" s="17"/>
      <c r="AE859" s="17"/>
      <c r="AG859" s="9"/>
      <c r="AH859" s="9"/>
      <c r="AI859" s="10"/>
      <c r="AJ859" s="17"/>
      <c r="AK859" s="17"/>
      <c r="AL859" s="17"/>
      <c r="AM859" s="17"/>
      <c r="AN859" s="17"/>
      <c r="AO859" s="17"/>
      <c r="AP859" s="17"/>
      <c r="AQ859" s="17"/>
      <c r="AS859" s="9"/>
      <c r="AT859" s="9"/>
      <c r="AU859" s="10"/>
      <c r="AV859" s="17"/>
      <c r="AW859" s="17"/>
      <c r="AX859" s="17"/>
      <c r="AY859" s="17"/>
      <c r="AZ859" s="17"/>
      <c r="BA859" s="17"/>
      <c r="BB859" s="17"/>
      <c r="BC859" s="17"/>
      <c r="BE859" s="17">
        <v>0.29183743169398907</v>
      </c>
      <c r="BF859" s="9">
        <v>65</v>
      </c>
      <c r="BG859" s="9">
        <v>64.005615968115521</v>
      </c>
      <c r="BH859" s="9">
        <v>63.209317901941915</v>
      </c>
      <c r="BI859" s="9">
        <v>23.888249870055482</v>
      </c>
      <c r="BJ859" s="9">
        <f ca="1"/>
        <v>65.114248547266314</v>
      </c>
      <c r="BK859" s="9">
        <f ca="1"/>
        <v>63.469643269619205</v>
      </c>
      <c r="BL859" s="9">
        <v>60.046057870876119</v>
      </c>
      <c r="BM859" s="9">
        <f ca="1"/>
        <v>63.7592751812914</v>
      </c>
      <c r="BN859" s="9">
        <v>64.279999426350685</v>
      </c>
      <c r="BP859" s="9"/>
      <c r="BQ859" s="40"/>
      <c r="BR859" s="9"/>
      <c r="BS859" s="40"/>
      <c r="BU859" s="9"/>
      <c r="BV859" s="40"/>
      <c r="BW859" s="9"/>
      <c r="BX859" s="40"/>
      <c r="BZ859" s="9">
        <v>25.738461538461539</v>
      </c>
      <c r="CA859" s="9">
        <v>34.676923076923075</v>
      </c>
      <c r="CB859" s="40">
        <v>38631.561537703805</v>
      </c>
      <c r="CC859" s="9">
        <f ca="1"/>
        <v>4.0626923076923065</v>
      </c>
      <c r="CD859" s="9">
        <f ca="1"/>
        <v>3.2326923076923082</v>
      </c>
      <c r="CE859" s="40">
        <f ca="1"/>
        <v>10950.704562856157</v>
      </c>
    </row>
    <row r="860" spans="1:83" x14ac:dyDescent="0.25">
      <c r="A860" s="6">
        <v>61.4</v>
      </c>
      <c r="B860" s="7" t="b">
        <v>1</v>
      </c>
      <c r="U860" s="9"/>
      <c r="V860" s="9"/>
      <c r="W860" s="10"/>
      <c r="X860" s="17"/>
      <c r="Y860" s="17"/>
      <c r="Z860" s="17"/>
      <c r="AA860" s="17"/>
      <c r="AB860" s="17"/>
      <c r="AC860" s="17"/>
      <c r="AD860" s="17"/>
      <c r="AE860" s="17"/>
      <c r="AG860" s="9"/>
      <c r="AH860" s="9"/>
      <c r="AI860" s="10"/>
      <c r="AJ860" s="17"/>
      <c r="AK860" s="17"/>
      <c r="AL860" s="17"/>
      <c r="AM860" s="17"/>
      <c r="AN860" s="17"/>
      <c r="AO860" s="17"/>
      <c r="AP860" s="17"/>
      <c r="AQ860" s="17"/>
      <c r="AS860" s="9"/>
      <c r="AT860" s="9"/>
      <c r="AU860" s="10"/>
      <c r="AV860" s="17"/>
      <c r="AW860" s="17"/>
      <c r="AX860" s="17"/>
      <c r="AY860" s="17"/>
      <c r="AZ860" s="17"/>
      <c r="BA860" s="17"/>
      <c r="BB860" s="17"/>
      <c r="BC860" s="17"/>
      <c r="BE860" s="17">
        <v>0.29217896174863389</v>
      </c>
      <c r="BF860" s="9">
        <v>65</v>
      </c>
      <c r="BG860" s="9">
        <v>64.015087713445894</v>
      </c>
      <c r="BH860" s="9">
        <v>63.218563325401973</v>
      </c>
      <c r="BI860" s="9">
        <v>23.921643470169514</v>
      </c>
      <c r="BJ860" s="9">
        <f ca="1"/>
        <v>65.124268373179063</v>
      </c>
      <c r="BK860" s="9">
        <f ca="1"/>
        <v>63.478971418659995</v>
      </c>
      <c r="BL860" s="9">
        <v>60.05997934493648</v>
      </c>
      <c r="BM860" s="9">
        <f ca="1"/>
        <v>63.770505857350365</v>
      </c>
      <c r="BN860" s="9">
        <v>64.291253753108066</v>
      </c>
      <c r="BP860" s="9"/>
      <c r="BQ860" s="40"/>
      <c r="BR860" s="9"/>
      <c r="BS860" s="40"/>
      <c r="BU860" s="9"/>
      <c r="BV860" s="40"/>
      <c r="BW860" s="9"/>
      <c r="BX860" s="40"/>
      <c r="BZ860" s="9">
        <v>25.738461538461539</v>
      </c>
      <c r="CA860" s="9">
        <v>35.95384615384615</v>
      </c>
      <c r="CB860" s="40">
        <v>40759.198314531095</v>
      </c>
      <c r="CC860" s="9">
        <f ca="1"/>
        <v>4.0626923076923065</v>
      </c>
      <c r="CD860" s="9">
        <f ca="1"/>
        <v>3.2965384615384616</v>
      </c>
      <c r="CE860" s="40">
        <f ca="1"/>
        <v>10992.383144446394</v>
      </c>
    </row>
    <row r="861" spans="1:83" x14ac:dyDescent="0.25">
      <c r="A861" s="6">
        <v>67</v>
      </c>
      <c r="B861" s="7" t="b">
        <v>1</v>
      </c>
      <c r="U861" s="9"/>
      <c r="V861" s="9"/>
      <c r="W861" s="10"/>
      <c r="X861" s="17"/>
      <c r="Y861" s="17"/>
      <c r="Z861" s="17"/>
      <c r="AA861" s="17"/>
      <c r="AB861" s="17"/>
      <c r="AC861" s="17"/>
      <c r="AD861" s="17"/>
      <c r="AE861" s="17"/>
      <c r="AG861" s="9"/>
      <c r="AH861" s="9"/>
      <c r="AI861" s="10"/>
      <c r="AJ861" s="17"/>
      <c r="AK861" s="17"/>
      <c r="AL861" s="17"/>
      <c r="AM861" s="17"/>
      <c r="AN861" s="17"/>
      <c r="AO861" s="17"/>
      <c r="AP861" s="17"/>
      <c r="AQ861" s="17"/>
      <c r="AS861" s="9"/>
      <c r="AT861" s="9"/>
      <c r="AU861" s="10"/>
      <c r="AV861" s="17"/>
      <c r="AW861" s="17"/>
      <c r="AX861" s="17"/>
      <c r="AY861" s="17"/>
      <c r="AZ861" s="17"/>
      <c r="BA861" s="17"/>
      <c r="BB861" s="17"/>
      <c r="BC861" s="17"/>
      <c r="BE861" s="17">
        <v>0.29252049180327871</v>
      </c>
      <c r="BF861" s="9">
        <v>65</v>
      </c>
      <c r="BG861" s="9">
        <v>64.024554308601523</v>
      </c>
      <c r="BH861" s="9">
        <v>63.227805072943298</v>
      </c>
      <c r="BI861" s="9">
        <v>23.955053186886538</v>
      </c>
      <c r="BJ861" s="9">
        <f ca="1"/>
        <v>65.134280587046334</v>
      </c>
      <c r="BK861" s="9">
        <f ca="1"/>
        <v>63.488295415452917</v>
      </c>
      <c r="BL861" s="9">
        <v>60.073892684917006</v>
      </c>
      <c r="BM861" s="9">
        <f ca="1"/>
        <v>63.7817303253644</v>
      </c>
      <c r="BN861" s="9">
        <v>64.302501729563261</v>
      </c>
      <c r="BP861" s="9"/>
      <c r="BQ861" s="40"/>
      <c r="BR861" s="9"/>
      <c r="BS861" s="40"/>
      <c r="BU861" s="9"/>
      <c r="BV861" s="40"/>
      <c r="BW861" s="9"/>
      <c r="BX861" s="40"/>
      <c r="BZ861" s="9">
        <v>25.738461538461539</v>
      </c>
      <c r="CA861" s="9">
        <v>37.230769230769226</v>
      </c>
      <c r="CB861" s="40">
        <v>42943.491317037413</v>
      </c>
      <c r="CC861" s="9">
        <f ca="1"/>
        <v>4.0626923076923065</v>
      </c>
      <c r="CD861" s="9">
        <f ca="1"/>
        <v>3.360384615384616</v>
      </c>
      <c r="CE861" s="40">
        <f ca="1"/>
        <v>11036.549382315559</v>
      </c>
    </row>
    <row r="862" spans="1:83" x14ac:dyDescent="0.25">
      <c r="A862" s="6">
        <v>62</v>
      </c>
      <c r="B862" s="7" t="b">
        <v>1</v>
      </c>
      <c r="U862" s="9"/>
      <c r="V862" s="9"/>
      <c r="W862" s="10"/>
      <c r="X862" s="17"/>
      <c r="Y862" s="17"/>
      <c r="Z862" s="17"/>
      <c r="AA862" s="17"/>
      <c r="AB862" s="17"/>
      <c r="AC862" s="17"/>
      <c r="AD862" s="17"/>
      <c r="AE862" s="17"/>
      <c r="AG862" s="9"/>
      <c r="AH862" s="9"/>
      <c r="AI862" s="10"/>
      <c r="AJ862" s="17"/>
      <c r="AK862" s="17"/>
      <c r="AL862" s="17"/>
      <c r="AM862" s="17"/>
      <c r="AN862" s="17"/>
      <c r="AO862" s="17"/>
      <c r="AP862" s="17"/>
      <c r="AQ862" s="17"/>
      <c r="AS862" s="9"/>
      <c r="AT862" s="9"/>
      <c r="AU862" s="10"/>
      <c r="AV862" s="17"/>
      <c r="AW862" s="17"/>
      <c r="AX862" s="17"/>
      <c r="AY862" s="17"/>
      <c r="AZ862" s="17"/>
      <c r="BA862" s="17"/>
      <c r="BB862" s="17"/>
      <c r="BC862" s="17"/>
      <c r="BE862" s="17">
        <v>0.29286202185792348</v>
      </c>
      <c r="BF862" s="9">
        <v>65</v>
      </c>
      <c r="BG862" s="9">
        <v>64.03401576852302</v>
      </c>
      <c r="BH862" s="9">
        <v>63.237043157147347</v>
      </c>
      <c r="BI862" s="9">
        <v>23.988479035770645</v>
      </c>
      <c r="BJ862" s="9">
        <f ca="1"/>
        <v>65.144285208325769</v>
      </c>
      <c r="BK862" s="9">
        <f ca="1"/>
        <v>63.497615273249863</v>
      </c>
      <c r="BL862" s="9">
        <v>60.087797905058878</v>
      </c>
      <c r="BM862" s="9">
        <f ca="1"/>
        <v>63.792948600125783</v>
      </c>
      <c r="BN862" s="9">
        <v>64.313743370728801</v>
      </c>
      <c r="BP862" s="9"/>
      <c r="BQ862" s="40"/>
      <c r="BR862" s="9"/>
      <c r="BS862" s="40"/>
      <c r="BU862" s="9"/>
      <c r="BV862" s="40"/>
      <c r="BW862" s="9"/>
      <c r="BX862" s="40"/>
      <c r="BZ862" s="9">
        <v>25.738461538461539</v>
      </c>
      <c r="CA862" s="9">
        <v>38.507692307692309</v>
      </c>
      <c r="CB862" s="40">
        <v>45181.352174309228</v>
      </c>
      <c r="CC862" s="9">
        <f ca="1"/>
        <v>4.0626923076923065</v>
      </c>
      <c r="CD862" s="9">
        <f ca="1"/>
        <v>3.4242307692307694</v>
      </c>
      <c r="CE862" s="40">
        <f ca="1"/>
        <v>11083.126739989533</v>
      </c>
    </row>
    <row r="863" spans="1:83" x14ac:dyDescent="0.25">
      <c r="A863" s="6">
        <v>59.7</v>
      </c>
      <c r="B863" s="7" t="b">
        <v>1</v>
      </c>
      <c r="U863" s="9"/>
      <c r="V863" s="9"/>
      <c r="W863" s="10"/>
      <c r="X863" s="17"/>
      <c r="Y863" s="17"/>
      <c r="Z863" s="17"/>
      <c r="AA863" s="17"/>
      <c r="AB863" s="17"/>
      <c r="AC863" s="17"/>
      <c r="AD863" s="17"/>
      <c r="AE863" s="17"/>
      <c r="AG863" s="9"/>
      <c r="AH863" s="9"/>
      <c r="AI863" s="10"/>
      <c r="AJ863" s="17"/>
      <c r="AK863" s="17"/>
      <c r="AL863" s="17"/>
      <c r="AM863" s="17"/>
      <c r="AN863" s="17"/>
      <c r="AO863" s="17"/>
      <c r="AP863" s="17"/>
      <c r="AQ863" s="17"/>
      <c r="AS863" s="9"/>
      <c r="AT863" s="9"/>
      <c r="AU863" s="10"/>
      <c r="AV863" s="17"/>
      <c r="AW863" s="17"/>
      <c r="AX863" s="17"/>
      <c r="AY863" s="17"/>
      <c r="AZ863" s="17"/>
      <c r="BA863" s="17"/>
      <c r="BB863" s="17"/>
      <c r="BC863" s="17"/>
      <c r="BE863" s="17">
        <v>0.29320355191256831</v>
      </c>
      <c r="BF863" s="9">
        <v>65</v>
      </c>
      <c r="BG863" s="9">
        <v>64.043472108106428</v>
      </c>
      <c r="BH863" s="9">
        <v>63.246277590561419</v>
      </c>
      <c r="BI863" s="9">
        <v>24.021921032408468</v>
      </c>
      <c r="BJ863" s="9">
        <f ca="1"/>
        <v>65.15428225641277</v>
      </c>
      <c r="BK863" s="9">
        <f ca="1"/>
        <v>63.506931005265329</v>
      </c>
      <c r="BL863" s="9">
        <v>60.10169501956176</v>
      </c>
      <c r="BM863" s="9">
        <f ca="1"/>
        <v>63.804160696383164</v>
      </c>
      <c r="BN863" s="9">
        <v>64.324978691572696</v>
      </c>
      <c r="BP863" s="9"/>
      <c r="BQ863" s="40"/>
      <c r="BR863" s="9"/>
      <c r="BS863" s="40"/>
      <c r="BU863" s="9"/>
      <c r="BV863" s="40"/>
      <c r="BW863" s="9"/>
      <c r="BX863" s="40"/>
      <c r="BZ863" s="9">
        <v>25.738461538461539</v>
      </c>
      <c r="CA863" s="9">
        <v>39.784615384615385</v>
      </c>
      <c r="CB863" s="40">
        <v>47469.943423602206</v>
      </c>
      <c r="CC863" s="9">
        <f ca="1"/>
        <v>4.0626923076923065</v>
      </c>
      <c r="CD863" s="9">
        <f ca="1"/>
        <v>3.4880769230769237</v>
      </c>
      <c r="CE863" s="40">
        <f ca="1"/>
        <v>11132.042321327683</v>
      </c>
    </row>
    <row r="864" spans="1:83" x14ac:dyDescent="0.25">
      <c r="A864" s="6">
        <v>59.4</v>
      </c>
      <c r="B864" s="7" t="b">
        <v>1</v>
      </c>
      <c r="U864" s="9"/>
      <c r="V864" s="9"/>
      <c r="W864" s="10"/>
      <c r="X864" s="17"/>
      <c r="Y864" s="17"/>
      <c r="Z864" s="17"/>
      <c r="AA864" s="17"/>
      <c r="AB864" s="17"/>
      <c r="AC864" s="17"/>
      <c r="AD864" s="17"/>
      <c r="AE864" s="17"/>
      <c r="AG864" s="9"/>
      <c r="AH864" s="9"/>
      <c r="AI864" s="10"/>
      <c r="AJ864" s="17"/>
      <c r="AK864" s="17"/>
      <c r="AL864" s="17"/>
      <c r="AM864" s="17"/>
      <c r="AN864" s="17"/>
      <c r="AO864" s="17"/>
      <c r="AP864" s="17"/>
      <c r="AQ864" s="17"/>
      <c r="AS864" s="9"/>
      <c r="AT864" s="9"/>
      <c r="AU864" s="10"/>
      <c r="AV864" s="17"/>
      <c r="AW864" s="17"/>
      <c r="AX864" s="17"/>
      <c r="AY864" s="17"/>
      <c r="AZ864" s="17"/>
      <c r="BA864" s="17"/>
      <c r="BB864" s="17"/>
      <c r="BC864" s="17"/>
      <c r="BE864" s="17">
        <v>0.29354508196721313</v>
      </c>
      <c r="BF864" s="9">
        <v>65</v>
      </c>
      <c r="BG864" s="9">
        <v>64.052923342203428</v>
      </c>
      <c r="BH864" s="9">
        <v>63.255508385698228</v>
      </c>
      <c r="BI864" s="9">
        <v>24.055379192409241</v>
      </c>
      <c r="BJ864" s="9">
        <f ca="1"/>
        <v>65.164271750640737</v>
      </c>
      <c r="BK864" s="9">
        <f ca="1"/>
        <v>63.516242624676558</v>
      </c>
      <c r="BL864" s="9">
        <v>60.115584042583983</v>
      </c>
      <c r="BM864" s="9">
        <f ca="1"/>
        <v>63.815366628841723</v>
      </c>
      <c r="BN864" s="9">
        <v>64.336207707018687</v>
      </c>
      <c r="BP864" s="9"/>
      <c r="BQ864" s="40"/>
      <c r="BR864" s="9"/>
      <c r="BS864" s="40"/>
      <c r="BU864" s="9"/>
      <c r="BV864" s="40"/>
      <c r="BW864" s="9"/>
      <c r="BX864" s="40"/>
      <c r="BZ864" s="9">
        <v>25.738461538461539</v>
      </c>
      <c r="CA864" s="9">
        <v>41.061538461538461</v>
      </c>
      <c r="CB864" s="40">
        <v>49806.651561500505</v>
      </c>
      <c r="CC864" s="9">
        <f ca="1"/>
        <v>4.0626923076923065</v>
      </c>
      <c r="CD864" s="9">
        <f ca="1"/>
        <v>3.5519230769230772</v>
      </c>
      <c r="CE864" s="40">
        <f ca="1"/>
        <v>11183.226634897948</v>
      </c>
    </row>
    <row r="865" spans="1:83" x14ac:dyDescent="0.25">
      <c r="A865" s="6">
        <v>59.1</v>
      </c>
      <c r="B865" s="7" t="b">
        <v>1</v>
      </c>
      <c r="U865" s="9"/>
      <c r="V865" s="9"/>
      <c r="W865" s="10"/>
      <c r="X865" s="17"/>
      <c r="Y865" s="17"/>
      <c r="Z865" s="17"/>
      <c r="AA865" s="17"/>
      <c r="AB865" s="17"/>
      <c r="AC865" s="17"/>
      <c r="AD865" s="17"/>
      <c r="AE865" s="17"/>
      <c r="AG865" s="9"/>
      <c r="AH865" s="9"/>
      <c r="AI865" s="10"/>
      <c r="AJ865" s="17"/>
      <c r="AK865" s="17"/>
      <c r="AL865" s="17"/>
      <c r="AM865" s="17"/>
      <c r="AN865" s="17"/>
      <c r="AO865" s="17"/>
      <c r="AP865" s="17"/>
      <c r="AQ865" s="17"/>
      <c r="AS865" s="9"/>
      <c r="AT865" s="9"/>
      <c r="AU865" s="10"/>
      <c r="AV865" s="17"/>
      <c r="AW865" s="17"/>
      <c r="AX865" s="17"/>
      <c r="AY865" s="17"/>
      <c r="AZ865" s="17"/>
      <c r="BA865" s="17"/>
      <c r="BB865" s="17"/>
      <c r="BC865" s="17"/>
      <c r="BE865" s="17">
        <v>0.2938866120218579</v>
      </c>
      <c r="BF865" s="9">
        <v>65</v>
      </c>
      <c r="BG865" s="9">
        <v>64.062369485621559</v>
      </c>
      <c r="BH865" s="9">
        <v>63.264735555036665</v>
      </c>
      <c r="BI865" s="9">
        <v>24.088853531404833</v>
      </c>
      <c r="BJ865" s="9">
        <f ca="1"/>
        <v>65.174253710281363</v>
      </c>
      <c r="BK865" s="9">
        <f ca="1"/>
        <v>63.525550144623772</v>
      </c>
      <c r="BL865" s="9">
        <v>60.129464988242702</v>
      </c>
      <c r="BM865" s="9">
        <f ca="1"/>
        <v>63.826566412163416</v>
      </c>
      <c r="BN865" s="9">
        <v>64.347430431946407</v>
      </c>
      <c r="BP865" s="9"/>
      <c r="BQ865" s="40"/>
      <c r="BR865" s="9"/>
      <c r="BS865" s="40"/>
      <c r="BU865" s="9"/>
      <c r="BV865" s="40"/>
      <c r="BW865" s="9"/>
      <c r="BX865" s="40"/>
      <c r="BZ865" s="9">
        <v>25.738461538461539</v>
      </c>
      <c r="CA865" s="9">
        <v>42.338461538461537</v>
      </c>
      <c r="CB865" s="40">
        <v>52189.063674998906</v>
      </c>
      <c r="CC865" s="9">
        <f ca="1"/>
        <v>4.0626923076923065</v>
      </c>
      <c r="CD865" s="9">
        <f ca="1"/>
        <v>3.6157692307692306</v>
      </c>
      <c r="CE865" s="40">
        <f ca="1"/>
        <v>11236.613377637012</v>
      </c>
    </row>
    <row r="866" spans="1:83" x14ac:dyDescent="0.25">
      <c r="A866" s="6">
        <v>58.8</v>
      </c>
      <c r="B866" s="7" t="b">
        <v>1</v>
      </c>
      <c r="U866" s="9"/>
      <c r="V866" s="9"/>
      <c r="W866" s="10"/>
      <c r="X866" s="17"/>
      <c r="Y866" s="17"/>
      <c r="Z866" s="17"/>
      <c r="AA866" s="17"/>
      <c r="AB866" s="17"/>
      <c r="AC866" s="17"/>
      <c r="AD866" s="17"/>
      <c r="AE866" s="17"/>
      <c r="AG866" s="9"/>
      <c r="AH866" s="9"/>
      <c r="AI866" s="10"/>
      <c r="AJ866" s="17"/>
      <c r="AK866" s="17"/>
      <c r="AL866" s="17"/>
      <c r="AM866" s="17"/>
      <c r="AN866" s="17"/>
      <c r="AO866" s="17"/>
      <c r="AP866" s="17"/>
      <c r="AQ866" s="17"/>
      <c r="AS866" s="9"/>
      <c r="AT866" s="9"/>
      <c r="AU866" s="10"/>
      <c r="AV866" s="17"/>
      <c r="AW866" s="17"/>
      <c r="AX866" s="17"/>
      <c r="AY866" s="17"/>
      <c r="AZ866" s="17"/>
      <c r="BA866" s="17"/>
      <c r="BB866" s="17"/>
      <c r="BC866" s="17"/>
      <c r="BE866" s="17">
        <v>0.29422814207650272</v>
      </c>
      <c r="BF866" s="9">
        <v>65</v>
      </c>
      <c r="BG866" s="9">
        <v>64.071810553124408</v>
      </c>
      <c r="BH866" s="9">
        <v>63.273959111021625</v>
      </c>
      <c r="BI866" s="9">
        <v>24.122344065049823</v>
      </c>
      <c r="BJ866" s="9">
        <f ca="1"/>
        <v>65.184228154544968</v>
      </c>
      <c r="BK866" s="9">
        <f ca="1"/>
        <v>63.534853578210267</v>
      </c>
      <c r="BL866" s="9">
        <v>60.143337870614062</v>
      </c>
      <c r="BM866" s="9">
        <f ca="1"/>
        <v>63.837760060967142</v>
      </c>
      <c r="BN866" s="9">
        <v>64.358646881191589</v>
      </c>
      <c r="BP866" s="9"/>
      <c r="BQ866" s="40"/>
      <c r="BR866" s="9"/>
      <c r="BS866" s="40"/>
      <c r="BU866" s="9"/>
      <c r="BV866" s="40"/>
      <c r="BW866" s="9"/>
      <c r="BX866" s="40"/>
      <c r="BZ866" s="9">
        <v>25.738461538461539</v>
      </c>
      <c r="CA866" s="9">
        <v>43.615384615384613</v>
      </c>
      <c r="CB866" s="40">
        <v>54614.947088932546</v>
      </c>
      <c r="CC866" s="9">
        <f ca="1"/>
        <v>4.0626923076923065</v>
      </c>
      <c r="CD866" s="9">
        <f ca="1"/>
        <v>3.679615384615385</v>
      </c>
      <c r="CE866" s="40">
        <f ca="1"/>
        <v>11292.139235893419</v>
      </c>
    </row>
    <row r="867" spans="1:83" x14ac:dyDescent="0.25">
      <c r="A867" s="6">
        <v>58.5</v>
      </c>
      <c r="B867" s="7" t="b">
        <v>1</v>
      </c>
      <c r="U867" s="9"/>
      <c r="V867" s="9"/>
      <c r="W867" s="10"/>
      <c r="X867" s="17"/>
      <c r="Y867" s="17"/>
      <c r="Z867" s="17"/>
      <c r="AA867" s="17"/>
      <c r="AB867" s="17"/>
      <c r="AC867" s="17"/>
      <c r="AD867" s="17"/>
      <c r="AE867" s="17"/>
      <c r="AG867" s="9"/>
      <c r="AH867" s="9"/>
      <c r="AI867" s="10"/>
      <c r="AJ867" s="17"/>
      <c r="AK867" s="17"/>
      <c r="AL867" s="17"/>
      <c r="AM867" s="17"/>
      <c r="AN867" s="17"/>
      <c r="AO867" s="17"/>
      <c r="AP867" s="17"/>
      <c r="AQ867" s="17"/>
      <c r="AS867" s="9"/>
      <c r="AT867" s="9"/>
      <c r="AU867" s="10"/>
      <c r="AV867" s="17"/>
      <c r="AW867" s="17"/>
      <c r="AX867" s="17"/>
      <c r="AY867" s="17"/>
      <c r="AZ867" s="17"/>
      <c r="BA867" s="17"/>
      <c r="BB867" s="17"/>
      <c r="BC867" s="17"/>
      <c r="BE867" s="17">
        <v>0.29456967213114754</v>
      </c>
      <c r="BF867" s="9">
        <v>65</v>
      </c>
      <c r="BG867" s="9">
        <v>64.081246559431833</v>
      </c>
      <c r="BH867" s="9">
        <v>63.2831790660641</v>
      </c>
      <c r="BI867" s="9">
        <v>24.155850809021505</v>
      </c>
      <c r="BJ867" s="9">
        <f ca="1"/>
        <v>65.194195102580736</v>
      </c>
      <c r="BK867" s="9">
        <f ca="1"/>
        <v>63.544152938502712</v>
      </c>
      <c r="BL867" s="9">
        <v>60.157202703733404</v>
      </c>
      <c r="BM867" s="9">
        <f ca="1"/>
        <v>63.84894758982891</v>
      </c>
      <c r="BN867" s="9">
        <v>64.369857069546214</v>
      </c>
      <c r="BP867" s="9"/>
      <c r="BQ867" s="40"/>
      <c r="BR867" s="9"/>
      <c r="BS867" s="40"/>
      <c r="BU867" s="9"/>
      <c r="BV867" s="40"/>
      <c r="BW867" s="9"/>
      <c r="BX867" s="40"/>
      <c r="BZ867" s="9">
        <v>25.738461538461539</v>
      </c>
      <c r="CA867" s="9">
        <v>44.892307692307696</v>
      </c>
      <c r="CB867" s="40">
        <v>57082.231568227347</v>
      </c>
      <c r="CC867" s="9">
        <f ca="1"/>
        <v>4.0626923076923065</v>
      </c>
      <c r="CD867" s="9">
        <f ca="1"/>
        <v>3.7434615384615384</v>
      </c>
      <c r="CE867" s="40">
        <f ca="1"/>
        <v>11349.743702169957</v>
      </c>
    </row>
    <row r="868" spans="1:83" x14ac:dyDescent="0.25">
      <c r="A868" s="6">
        <v>58.1</v>
      </c>
      <c r="B868" s="7" t="b">
        <v>1</v>
      </c>
      <c r="U868" s="9"/>
      <c r="V868" s="9"/>
      <c r="W868" s="10"/>
      <c r="X868" s="17"/>
      <c r="Y868" s="17"/>
      <c r="Z868" s="17"/>
      <c r="AA868" s="17"/>
      <c r="AB868" s="17"/>
      <c r="AC868" s="17"/>
      <c r="AD868" s="17"/>
      <c r="AE868" s="17"/>
      <c r="AG868" s="9"/>
      <c r="AH868" s="9"/>
      <c r="AI868" s="10"/>
      <c r="AJ868" s="17"/>
      <c r="AK868" s="17"/>
      <c r="AL868" s="17"/>
      <c r="AM868" s="17"/>
      <c r="AN868" s="17"/>
      <c r="AO868" s="17"/>
      <c r="AP868" s="17"/>
      <c r="AQ868" s="17"/>
      <c r="AS868" s="9"/>
      <c r="AT868" s="9"/>
      <c r="AU868" s="10"/>
      <c r="AV868" s="17"/>
      <c r="AW868" s="17"/>
      <c r="AX868" s="17"/>
      <c r="AY868" s="17"/>
      <c r="AZ868" s="17"/>
      <c r="BA868" s="17"/>
      <c r="BB868" s="17"/>
      <c r="BC868" s="17"/>
      <c r="BE868" s="17">
        <v>0.29491120218579236</v>
      </c>
      <c r="BF868" s="9">
        <v>65</v>
      </c>
      <c r="BG868" s="9">
        <v>64.090677519220179</v>
      </c>
      <c r="BH868" s="9">
        <v>63.292395432541703</v>
      </c>
      <c r="BI868" s="9">
        <v>24.189373779019967</v>
      </c>
      <c r="BJ868" s="9">
        <f ca="1"/>
        <v>65.204154573477012</v>
      </c>
      <c r="BK868" s="9">
        <f ca="1"/>
        <v>63.553448238531168</v>
      </c>
      <c r="BL868" s="9">
        <v>60.171059501595359</v>
      </c>
      <c r="BM868" s="9">
        <f ca="1"/>
        <v>63.860129013282076</v>
      </c>
      <c r="BN868" s="9">
        <v>64.381061011758774</v>
      </c>
      <c r="BP868" s="9"/>
      <c r="BQ868" s="40"/>
      <c r="BR868" s="9"/>
      <c r="BS868" s="40"/>
      <c r="BU868" s="9"/>
      <c r="BV868" s="40"/>
      <c r="BW868" s="9"/>
      <c r="BX868" s="40"/>
      <c r="BZ868" s="9">
        <v>25.738461538461539</v>
      </c>
      <c r="CA868" s="9">
        <v>46.169230769230772</v>
      </c>
      <c r="CB868" s="40">
        <v>59588.99369470212</v>
      </c>
      <c r="CC868" s="9">
        <f ca="1"/>
        <v>4.0626923076923065</v>
      </c>
      <c r="CD868" s="9">
        <f ca="1"/>
        <v>3.8073076923076927</v>
      </c>
      <c r="CE868" s="40">
        <f ca="1"/>
        <v>11409.368906071784</v>
      </c>
    </row>
    <row r="869" spans="1:83" x14ac:dyDescent="0.25">
      <c r="A869" s="6">
        <v>45.3</v>
      </c>
      <c r="B869" s="7" t="b">
        <v>1</v>
      </c>
      <c r="U869" s="9"/>
      <c r="V869" s="9"/>
      <c r="W869" s="10"/>
      <c r="X869" s="17"/>
      <c r="Y869" s="17"/>
      <c r="Z869" s="17"/>
      <c r="AA869" s="17"/>
      <c r="AB869" s="17"/>
      <c r="AC869" s="17"/>
      <c r="AD869" s="17"/>
      <c r="AE869" s="17"/>
      <c r="AG869" s="9"/>
      <c r="AH869" s="9"/>
      <c r="AI869" s="10"/>
      <c r="AJ869" s="17"/>
      <c r="AK869" s="17"/>
      <c r="AL869" s="17"/>
      <c r="AM869" s="17"/>
      <c r="AN869" s="17"/>
      <c r="AO869" s="17"/>
      <c r="AP869" s="17"/>
      <c r="AQ869" s="17"/>
      <c r="AS869" s="9"/>
      <c r="AT869" s="9"/>
      <c r="AU869" s="10"/>
      <c r="AV869" s="17"/>
      <c r="AW869" s="17"/>
      <c r="AX869" s="17"/>
      <c r="AY869" s="17"/>
      <c r="AZ869" s="17"/>
      <c r="BA869" s="17"/>
      <c r="BB869" s="17"/>
      <c r="BC869" s="17"/>
      <c r="BE869" s="17">
        <v>0.29525273224043713</v>
      </c>
      <c r="BF869" s="9">
        <v>65.099999999999994</v>
      </c>
      <c r="BG869" s="9">
        <v>64.10010344712245</v>
      </c>
      <c r="BH869" s="9">
        <v>63.301608222798478</v>
      </c>
      <c r="BI869" s="9">
        <v>24.222912990768084</v>
      </c>
      <c r="BJ869" s="9">
        <f ca="1"/>
        <v>65.214106586261565</v>
      </c>
      <c r="BK869" s="9">
        <f ca="1"/>
        <v>63.562739491289413</v>
      </c>
      <c r="BL869" s="9">
        <v>60.184908278154069</v>
      </c>
      <c r="BM869" s="9">
        <f ca="1"/>
        <v>63.871304345817485</v>
      </c>
      <c r="BN869" s="9">
        <v>64.392258722534422</v>
      </c>
      <c r="BP869" s="9"/>
      <c r="BQ869" s="40"/>
      <c r="BR869" s="9"/>
      <c r="BS869" s="40"/>
      <c r="BU869" s="9"/>
      <c r="BV869" s="40"/>
      <c r="BW869" s="9"/>
      <c r="BX869" s="40"/>
      <c r="BZ869" s="9">
        <v>25.738461538461539</v>
      </c>
      <c r="CA869" s="9">
        <v>47.446153846153848</v>
      </c>
      <c r="CB869" s="40">
        <v>62133.443103309284</v>
      </c>
      <c r="CC869" s="9">
        <f ca="1"/>
        <v>4.0626923076923065</v>
      </c>
      <c r="CD869" s="9">
        <f ca="1"/>
        <v>3.8711538461538462</v>
      </c>
      <c r="CE869" s="40">
        <f ca="1"/>
        <v>11470.959458132424</v>
      </c>
    </row>
    <row r="870" spans="1:83" x14ac:dyDescent="0.25">
      <c r="A870" s="6">
        <v>77.599999999999994</v>
      </c>
      <c r="B870" s="7" t="b">
        <v>1</v>
      </c>
      <c r="U870" s="9"/>
      <c r="V870" s="9"/>
      <c r="W870" s="10"/>
      <c r="X870" s="17"/>
      <c r="Y870" s="17"/>
      <c r="Z870" s="17"/>
      <c r="AA870" s="17"/>
      <c r="AB870" s="17"/>
      <c r="AC870" s="17"/>
      <c r="AD870" s="17"/>
      <c r="AE870" s="17"/>
      <c r="AG870" s="9"/>
      <c r="AH870" s="9"/>
      <c r="AI870" s="10"/>
      <c r="AJ870" s="17"/>
      <c r="AK870" s="17"/>
      <c r="AL870" s="17"/>
      <c r="AM870" s="17"/>
      <c r="AN870" s="17"/>
      <c r="AO870" s="17"/>
      <c r="AP870" s="17"/>
      <c r="AQ870" s="17"/>
      <c r="AS870" s="9"/>
      <c r="AT870" s="9"/>
      <c r="AU870" s="10"/>
      <c r="AV870" s="17"/>
      <c r="AW870" s="17"/>
      <c r="AX870" s="17"/>
      <c r="AY870" s="17"/>
      <c r="AZ870" s="17"/>
      <c r="BA870" s="17"/>
      <c r="BB870" s="17"/>
      <c r="BC870" s="17"/>
      <c r="BE870" s="17">
        <v>0.29559426229508196</v>
      </c>
      <c r="BF870" s="9">
        <v>65.099999999999994</v>
      </c>
      <c r="BG870" s="9">
        <v>64.109524357728532</v>
      </c>
      <c r="BH870" s="9">
        <v>63.310817449145205</v>
      </c>
      <c r="BI870" s="9">
        <v>24.256468460011639</v>
      </c>
      <c r="BJ870" s="9">
        <f ca="1"/>
        <v>65.224051159901904</v>
      </c>
      <c r="BK870" s="9">
        <f ca="1"/>
        <v>63.572026709734999</v>
      </c>
      <c r="BL870" s="9">
        <v>60.198749047323346</v>
      </c>
      <c r="BM870" s="9">
        <f ca="1"/>
        <v>63.882473601883717</v>
      </c>
      <c r="BN870" s="9">
        <v>64.403450216535163</v>
      </c>
      <c r="BP870" s="9"/>
      <c r="BQ870" s="40"/>
      <c r="BR870" s="9"/>
      <c r="BS870" s="40"/>
      <c r="BU870" s="9"/>
      <c r="BV870" s="40"/>
      <c r="BW870" s="9"/>
      <c r="BX870" s="40"/>
      <c r="BZ870" s="9">
        <v>25.738461538461539</v>
      </c>
      <c r="CA870" s="9">
        <v>48.723076923076924</v>
      </c>
      <c r="CB870" s="40">
        <v>64713.910315280911</v>
      </c>
      <c r="CC870" s="9">
        <f ca="1"/>
        <v>4.0626923076923065</v>
      </c>
      <c r="CD870" s="9">
        <f ca="1"/>
        <v>3.9350000000000005</v>
      </c>
      <c r="CE870" s="40">
        <f ca="1"/>
        <v>11534.462305334495</v>
      </c>
    </row>
    <row r="871" spans="1:83" x14ac:dyDescent="0.25">
      <c r="A871" s="6">
        <v>77.3</v>
      </c>
      <c r="B871" s="7" t="b">
        <v>1</v>
      </c>
      <c r="U871" s="9"/>
      <c r="V871" s="9"/>
      <c r="W871" s="10"/>
      <c r="X871" s="17"/>
      <c r="Y871" s="17"/>
      <c r="Z871" s="17"/>
      <c r="AA871" s="17"/>
      <c r="AB871" s="17"/>
      <c r="AC871" s="17"/>
      <c r="AD871" s="17"/>
      <c r="AE871" s="17"/>
      <c r="AG871" s="9"/>
      <c r="AH871" s="9"/>
      <c r="AI871" s="10"/>
      <c r="AJ871" s="17"/>
      <c r="AK871" s="17"/>
      <c r="AL871" s="17"/>
      <c r="AM871" s="17"/>
      <c r="AN871" s="17"/>
      <c r="AO871" s="17"/>
      <c r="AP871" s="17"/>
      <c r="AQ871" s="17"/>
      <c r="AS871" s="9"/>
      <c r="AT871" s="9"/>
      <c r="AU871" s="10"/>
      <c r="AV871" s="17"/>
      <c r="AW871" s="17"/>
      <c r="AX871" s="17"/>
      <c r="AY871" s="17"/>
      <c r="AZ871" s="17"/>
      <c r="BA871" s="17"/>
      <c r="BB871" s="17"/>
      <c r="BC871" s="17"/>
      <c r="BE871" s="17">
        <v>0.29593579234972678</v>
      </c>
      <c r="BF871" s="9">
        <v>65.099999999999994</v>
      </c>
      <c r="BG871" s="9">
        <v>64.11894026558538</v>
      </c>
      <c r="BH871" s="9">
        <v>63.320023123859535</v>
      </c>
      <c r="BI871" s="9">
        <v>24.290040202519272</v>
      </c>
      <c r="BJ871" s="9">
        <f ca="1"/>
        <v>65.233988313305517</v>
      </c>
      <c r="BK871" s="9">
        <f ca="1"/>
        <v>63.581309906789507</v>
      </c>
      <c r="BL871" s="9">
        <v>60.212581822976816</v>
      </c>
      <c r="BM871" s="9">
        <f ca="1"/>
        <v>63.89363679588719</v>
      </c>
      <c r="BN871" s="9">
        <v>64.414635508380059</v>
      </c>
      <c r="BP871" s="9"/>
      <c r="BQ871" s="40"/>
      <c r="BR871" s="9"/>
      <c r="BS871" s="40"/>
      <c r="BU871" s="9"/>
      <c r="BV871" s="40"/>
      <c r="BW871" s="9"/>
      <c r="BX871" s="40"/>
      <c r="BZ871" s="9">
        <v>25.738461538461539</v>
      </c>
      <c r="CA871" s="9">
        <v>50</v>
      </c>
      <c r="CB871" s="40">
        <v>67328.835948341526</v>
      </c>
      <c r="CC871" s="9">
        <f ca="1"/>
        <v>4.0626923076923065</v>
      </c>
      <c r="CD871" s="9">
        <f ca="1"/>
        <v>3.9988461538461539</v>
      </c>
      <c r="CE871" s="40">
        <f ca="1"/>
        <v>11599.826597268859</v>
      </c>
    </row>
    <row r="872" spans="1:83" x14ac:dyDescent="0.25">
      <c r="A872" s="6">
        <v>76.900000000000006</v>
      </c>
      <c r="B872" s="7" t="b">
        <v>1</v>
      </c>
      <c r="U872" s="9"/>
      <c r="V872" s="9"/>
      <c r="W872" s="10"/>
      <c r="X872" s="17"/>
      <c r="Y872" s="17"/>
      <c r="Z872" s="17"/>
      <c r="AA872" s="17"/>
      <c r="AB872" s="17"/>
      <c r="AC872" s="17"/>
      <c r="AD872" s="17"/>
      <c r="AE872" s="17"/>
      <c r="AG872" s="9"/>
      <c r="AH872" s="9"/>
      <c r="AI872" s="10"/>
      <c r="AJ872" s="17"/>
      <c r="AK872" s="17"/>
      <c r="AL872" s="17"/>
      <c r="AM872" s="17"/>
      <c r="AN872" s="17"/>
      <c r="AO872" s="17"/>
      <c r="AP872" s="17"/>
      <c r="AQ872" s="17"/>
      <c r="AS872" s="9"/>
      <c r="AT872" s="9"/>
      <c r="AU872" s="10"/>
      <c r="AV872" s="17"/>
      <c r="AW872" s="17"/>
      <c r="AX872" s="17"/>
      <c r="AY872" s="17"/>
      <c r="AZ872" s="17"/>
      <c r="BA872" s="17"/>
      <c r="BB872" s="17"/>
      <c r="BC872" s="17"/>
      <c r="BE872" s="17">
        <v>0.2962773224043716</v>
      </c>
      <c r="BF872" s="9">
        <v>65.099999999999994</v>
      </c>
      <c r="BG872" s="9">
        <v>64.128351185197275</v>
      </c>
      <c r="BH872" s="9">
        <v>63.329225259186259</v>
      </c>
      <c r="BI872" s="9">
        <v>24.323628234082619</v>
      </c>
      <c r="BJ872" s="9">
        <f ca="1"/>
        <v>65.243918065320187</v>
      </c>
      <c r="BK872" s="9">
        <f ca="1"/>
        <v>63.590589095338643</v>
      </c>
      <c r="BL872" s="9">
        <v>60.226406618948069</v>
      </c>
      <c r="BM872" s="9">
        <f ca="1"/>
        <v>63.904793942192413</v>
      </c>
      <c r="BN872" s="9">
        <v>64.425814612645397</v>
      </c>
      <c r="BP872" s="9"/>
      <c r="BQ872" s="40"/>
      <c r="BR872" s="9"/>
      <c r="BS872" s="40"/>
      <c r="BU872" s="9"/>
      <c r="BV872" s="40"/>
      <c r="BW872" s="9"/>
      <c r="BX872" s="40"/>
      <c r="BZ872" s="9">
        <v>27.015384615384612</v>
      </c>
      <c r="CA872" s="9">
        <v>0.2</v>
      </c>
      <c r="CB872" s="40">
        <v>51737.223728608529</v>
      </c>
      <c r="CC872" s="9">
        <f ca="1"/>
        <v>4.1265384615384608</v>
      </c>
      <c r="CD872" s="9">
        <f ca="1"/>
        <v>1.5088461538461539</v>
      </c>
      <c r="CE872" s="40">
        <f ca="1"/>
        <v>11252.607585668469</v>
      </c>
    </row>
    <row r="873" spans="1:83" x14ac:dyDescent="0.25">
      <c r="A873" s="6">
        <v>76.3</v>
      </c>
      <c r="B873" s="7" t="b">
        <v>1</v>
      </c>
      <c r="U873" s="9"/>
      <c r="V873" s="9"/>
      <c r="W873" s="10"/>
      <c r="X873" s="17"/>
      <c r="Y873" s="17"/>
      <c r="Z873" s="17"/>
      <c r="AA873" s="17"/>
      <c r="AB873" s="17"/>
      <c r="AC873" s="17"/>
      <c r="AD873" s="17"/>
      <c r="AE873" s="17"/>
      <c r="AG873" s="9"/>
      <c r="AH873" s="9"/>
      <c r="AI873" s="10"/>
      <c r="AJ873" s="17"/>
      <c r="AK873" s="17"/>
      <c r="AL873" s="17"/>
      <c r="AM873" s="17"/>
      <c r="AN873" s="17"/>
      <c r="AO873" s="17"/>
      <c r="AP873" s="17"/>
      <c r="AQ873" s="17"/>
      <c r="AS873" s="9"/>
      <c r="AT873" s="9"/>
      <c r="AU873" s="10"/>
      <c r="AV873" s="17"/>
      <c r="AW873" s="17"/>
      <c r="AX873" s="17"/>
      <c r="AY873" s="17"/>
      <c r="AZ873" s="17"/>
      <c r="BA873" s="17"/>
      <c r="BB873" s="17"/>
      <c r="BC873" s="17"/>
      <c r="BE873" s="17">
        <v>0.29661885245901637</v>
      </c>
      <c r="BF873" s="9">
        <v>65.099999999999994</v>
      </c>
      <c r="BG873" s="9">
        <v>64.13775713102595</v>
      </c>
      <c r="BH873" s="9">
        <v>63.33842386733722</v>
      </c>
      <c r="BI873" s="9">
        <v>24.357232570516302</v>
      </c>
      <c r="BJ873" s="9">
        <f ca="1"/>
        <v>65.253840434734201</v>
      </c>
      <c r="BK873" s="9">
        <f ca="1"/>
        <v>63.599864288232467</v>
      </c>
      <c r="BL873" s="9">
        <v>60.240223449030864</v>
      </c>
      <c r="BM873" s="9">
        <f ca="1"/>
        <v>63.915945055122158</v>
      </c>
      <c r="BN873" s="9">
        <v>64.436987543864916</v>
      </c>
      <c r="BP873" s="9"/>
      <c r="BQ873" s="40"/>
      <c r="BR873" s="9"/>
      <c r="BS873" s="40"/>
      <c r="BU873" s="9"/>
      <c r="BV873" s="40"/>
      <c r="BW873" s="9"/>
      <c r="BX873" s="40"/>
      <c r="BZ873" s="9">
        <v>27.015384615384612</v>
      </c>
      <c r="CA873" s="9">
        <v>1.4769230769230768</v>
      </c>
      <c r="CB873" s="40">
        <v>38745.292255444969</v>
      </c>
      <c r="CC873" s="9">
        <f ca="1"/>
        <v>4.1265384615384608</v>
      </c>
      <c r="CD873" s="9">
        <f ca="1"/>
        <v>1.5726923076923078</v>
      </c>
      <c r="CE873" s="40">
        <f ca="1"/>
        <v>11168.942515457689</v>
      </c>
    </row>
    <row r="874" spans="1:83" x14ac:dyDescent="0.25">
      <c r="A874" s="6">
        <v>76.099999999999994</v>
      </c>
      <c r="B874" s="7" t="b">
        <v>1</v>
      </c>
      <c r="U874" s="9"/>
      <c r="V874" s="9"/>
      <c r="W874" s="10"/>
      <c r="X874" s="17"/>
      <c r="Y874" s="17"/>
      <c r="Z874" s="17"/>
      <c r="AA874" s="17"/>
      <c r="AB874" s="17"/>
      <c r="AC874" s="17"/>
      <c r="AD874" s="17"/>
      <c r="AE874" s="17"/>
      <c r="AG874" s="9"/>
      <c r="AH874" s="9"/>
      <c r="AI874" s="10"/>
      <c r="AJ874" s="17"/>
      <c r="AK874" s="17"/>
      <c r="AL874" s="17"/>
      <c r="AM874" s="17"/>
      <c r="AN874" s="17"/>
      <c r="AO874" s="17"/>
      <c r="AP874" s="17"/>
      <c r="AQ874" s="17"/>
      <c r="AS874" s="9"/>
      <c r="AT874" s="9"/>
      <c r="AU874" s="10"/>
      <c r="AV874" s="17"/>
      <c r="AW874" s="17"/>
      <c r="AX874" s="17"/>
      <c r="AY874" s="17"/>
      <c r="AZ874" s="17"/>
      <c r="BA874" s="17"/>
      <c r="BB874" s="17"/>
      <c r="BC874" s="17"/>
      <c r="BE874" s="17">
        <v>0.29696038251366119</v>
      </c>
      <c r="BF874" s="9">
        <v>65.099999999999994</v>
      </c>
      <c r="BG874" s="9">
        <v>64.14715811749079</v>
      </c>
      <c r="BH874" s="9">
        <v>63.347618960491751</v>
      </c>
      <c r="BI874" s="9">
        <v>24.390853227657985</v>
      </c>
      <c r="BJ874" s="9">
        <f ca="1"/>
        <v>65.263755440276711</v>
      </c>
      <c r="BK874" s="9">
        <f ca="1"/>
        <v>63.609135498285546</v>
      </c>
      <c r="BL874" s="9">
        <v>60.254032326979271</v>
      </c>
      <c r="BM874" s="9">
        <f ca="1"/>
        <v>63.927090148957618</v>
      </c>
      <c r="BN874" s="9">
        <v>64.448154316529923</v>
      </c>
      <c r="BP874" s="9"/>
      <c r="BQ874" s="40"/>
      <c r="BR874" s="9"/>
      <c r="BS874" s="40"/>
      <c r="BU874" s="9"/>
      <c r="BV874" s="40"/>
      <c r="BW874" s="9"/>
      <c r="BX874" s="40"/>
      <c r="BZ874" s="9">
        <v>27.015384615384612</v>
      </c>
      <c r="CA874" s="9">
        <v>2.7538461538461538</v>
      </c>
      <c r="CB874" s="40">
        <v>32156.649065750429</v>
      </c>
      <c r="CC874" s="9">
        <f ca="1"/>
        <v>4.1265384615384608</v>
      </c>
      <c r="CD874" s="9">
        <f ca="1"/>
        <v>1.6365384615384617</v>
      </c>
      <c r="CE874" s="40">
        <f ca="1"/>
        <v>11093.473727881632</v>
      </c>
    </row>
    <row r="875" spans="1:83" x14ac:dyDescent="0.25">
      <c r="A875" s="6">
        <v>75.599999999999994</v>
      </c>
      <c r="B875" s="7" t="b">
        <v>1</v>
      </c>
      <c r="U875" s="9"/>
      <c r="V875" s="9"/>
      <c r="W875" s="10"/>
      <c r="X875" s="17"/>
      <c r="Y875" s="17"/>
      <c r="Z875" s="17"/>
      <c r="AA875" s="17"/>
      <c r="AB875" s="17"/>
      <c r="AC875" s="17"/>
      <c r="AD875" s="17"/>
      <c r="AE875" s="17"/>
      <c r="AG875" s="9"/>
      <c r="AH875" s="9"/>
      <c r="AI875" s="10"/>
      <c r="AJ875" s="17"/>
      <c r="AK875" s="17"/>
      <c r="AL875" s="17"/>
      <c r="AM875" s="17"/>
      <c r="AN875" s="17"/>
      <c r="AO875" s="17"/>
      <c r="AP875" s="17"/>
      <c r="AQ875" s="17"/>
      <c r="AS875" s="9"/>
      <c r="AT875" s="9"/>
      <c r="AU875" s="10"/>
      <c r="AV875" s="17"/>
      <c r="AW875" s="17"/>
      <c r="AX875" s="17"/>
      <c r="AY875" s="17"/>
      <c r="AZ875" s="17"/>
      <c r="BA875" s="17"/>
      <c r="BB875" s="17"/>
      <c r="BC875" s="17"/>
      <c r="BE875" s="17">
        <v>0.29730191256830601</v>
      </c>
      <c r="BF875" s="9">
        <v>65.099999999999994</v>
      </c>
      <c r="BG875" s="9">
        <v>64.156554158969129</v>
      </c>
      <c r="BH875" s="9">
        <v>63.35681055079656</v>
      </c>
      <c r="BI875" s="9">
        <v>24.424490221368405</v>
      </c>
      <c r="BJ875" s="9">
        <f ca="1"/>
        <v>65.273663100617938</v>
      </c>
      <c r="BK875" s="9">
        <f ca="1"/>
        <v>63.618402738277112</v>
      </c>
      <c r="BL875" s="9">
        <v>60.267833266507793</v>
      </c>
      <c r="BM875" s="9">
        <f ca="1"/>
        <v>63.938229237938614</v>
      </c>
      <c r="BN875" s="9">
        <v>64.459314945089602</v>
      </c>
      <c r="BP875" s="9"/>
      <c r="BQ875" s="40"/>
      <c r="BR875" s="9"/>
      <c r="BS875" s="40"/>
      <c r="BU875" s="9"/>
      <c r="BV875" s="40"/>
      <c r="BW875" s="9"/>
      <c r="BX875" s="40"/>
      <c r="BZ875" s="9">
        <v>27.015384615384612</v>
      </c>
      <c r="CA875" s="9">
        <v>4.0307692307692298</v>
      </c>
      <c r="CB875" s="40">
        <v>27607.984898060306</v>
      </c>
      <c r="CC875" s="9">
        <f ca="1"/>
        <v>4.1265384615384608</v>
      </c>
      <c r="CD875" s="9">
        <f ca="1"/>
        <v>1.7003846153846154</v>
      </c>
      <c r="CE875" s="40">
        <f ca="1"/>
        <v>11025.695583468565</v>
      </c>
    </row>
    <row r="876" spans="1:83" x14ac:dyDescent="0.25">
      <c r="A876" s="6">
        <v>74.900000000000006</v>
      </c>
      <c r="B876" s="7" t="b">
        <v>1</v>
      </c>
      <c r="U876" s="9"/>
      <c r="V876" s="9"/>
      <c r="W876" s="10"/>
      <c r="X876" s="17"/>
      <c r="Y876" s="17"/>
      <c r="Z876" s="17"/>
      <c r="AA876" s="17"/>
      <c r="AB876" s="17"/>
      <c r="AC876" s="17"/>
      <c r="AD876" s="17"/>
      <c r="AE876" s="17"/>
      <c r="AG876" s="9"/>
      <c r="AH876" s="9"/>
      <c r="AI876" s="10"/>
      <c r="AJ876" s="17"/>
      <c r="AK876" s="17"/>
      <c r="AL876" s="17"/>
      <c r="AM876" s="17"/>
      <c r="AN876" s="17"/>
      <c r="AO876" s="17"/>
      <c r="AP876" s="17"/>
      <c r="AQ876" s="17"/>
      <c r="AS876" s="9"/>
      <c r="AT876" s="9"/>
      <c r="AU876" s="10"/>
      <c r="AV876" s="17"/>
      <c r="AW876" s="17"/>
      <c r="AX876" s="17"/>
      <c r="AY876" s="17"/>
      <c r="AZ876" s="17"/>
      <c r="BA876" s="17"/>
      <c r="BB876" s="17"/>
      <c r="BC876" s="17"/>
      <c r="BE876" s="17">
        <v>0.29764344262295084</v>
      </c>
      <c r="BF876" s="9">
        <v>65.099999999999994</v>
      </c>
      <c r="BG876" s="9">
        <v>64.165945269796339</v>
      </c>
      <c r="BH876" s="9">
        <v>63.365998650366173</v>
      </c>
      <c r="BI876" s="9">
        <v>24.458143567531433</v>
      </c>
      <c r="BJ876" s="9">
        <f ca="1"/>
        <v>65.283563434369469</v>
      </c>
      <c r="BK876" s="9">
        <f ca="1"/>
        <v>63.627666020951217</v>
      </c>
      <c r="BL876" s="9">
        <v>60.281626281291594</v>
      </c>
      <c r="BM876" s="9">
        <f ca="1"/>
        <v>63.949362336263775</v>
      </c>
      <c r="BN876" s="9">
        <v>64.470469443951032</v>
      </c>
      <c r="BP876" s="9"/>
      <c r="BQ876" s="40"/>
      <c r="BR876" s="9"/>
      <c r="BS876" s="40"/>
      <c r="BU876" s="9"/>
      <c r="BV876" s="40"/>
      <c r="BW876" s="9"/>
      <c r="BX876" s="40"/>
      <c r="BZ876" s="9">
        <v>27.015384615384612</v>
      </c>
      <c r="CA876" s="9">
        <v>5.3076923076923075</v>
      </c>
      <c r="CB876" s="40">
        <v>24276.236471908531</v>
      </c>
      <c r="CC876" s="9">
        <f ca="1"/>
        <v>4.1265384615384608</v>
      </c>
      <c r="CD876" s="9">
        <f ca="1"/>
        <v>1.7642307692307693</v>
      </c>
      <c r="CE876" s="40">
        <f ca="1"/>
        <v>10965.151751767027</v>
      </c>
    </row>
    <row r="877" spans="1:83" x14ac:dyDescent="0.25">
      <c r="A877" s="6">
        <v>74.2</v>
      </c>
      <c r="B877" s="7" t="b">
        <v>1</v>
      </c>
      <c r="U877" s="9"/>
      <c r="V877" s="9"/>
      <c r="W877" s="10"/>
      <c r="X877" s="17"/>
      <c r="Y877" s="17"/>
      <c r="Z877" s="17"/>
      <c r="AA877" s="17"/>
      <c r="AB877" s="17"/>
      <c r="AC877" s="17"/>
      <c r="AD877" s="17"/>
      <c r="AE877" s="17"/>
      <c r="AG877" s="9"/>
      <c r="AH877" s="9"/>
      <c r="AI877" s="10"/>
      <c r="AJ877" s="17"/>
      <c r="AK877" s="17"/>
      <c r="AL877" s="17"/>
      <c r="AM877" s="17"/>
      <c r="AN877" s="17"/>
      <c r="AO877" s="17"/>
      <c r="AP877" s="17"/>
      <c r="AQ877" s="17"/>
      <c r="AS877" s="9"/>
      <c r="AT877" s="9"/>
      <c r="AU877" s="10"/>
      <c r="AV877" s="17"/>
      <c r="AW877" s="17"/>
      <c r="AX877" s="17"/>
      <c r="AY877" s="17"/>
      <c r="AZ877" s="17"/>
      <c r="BA877" s="17"/>
      <c r="BB877" s="17"/>
      <c r="BC877" s="17"/>
      <c r="BE877" s="17">
        <v>0.29798497267759561</v>
      </c>
      <c r="BF877" s="9">
        <v>65.2</v>
      </c>
      <c r="BG877" s="9">
        <v>64.175331464266037</v>
      </c>
      <c r="BH877" s="9">
        <v>63.375183271282864</v>
      </c>
      <c r="BI877" s="9">
        <v>24.491813282054132</v>
      </c>
      <c r="BJ877" s="9">
        <f ca="1"/>
        <v>65.293456460084485</v>
      </c>
      <c r="BK877" s="9">
        <f ca="1"/>
        <v>63.636925359016935</v>
      </c>
      <c r="BL877" s="9">
        <v>60.295411384966599</v>
      </c>
      <c r="BM877" s="9">
        <f ca="1"/>
        <v>63.960489458090677</v>
      </c>
      <c r="BN877" s="9">
        <v>64.481617827479525</v>
      </c>
      <c r="BP877" s="9"/>
      <c r="BQ877" s="40"/>
      <c r="BR877" s="9"/>
      <c r="BS877" s="40"/>
      <c r="BU877" s="9"/>
      <c r="BV877" s="40"/>
      <c r="BW877" s="9"/>
      <c r="BX877" s="40"/>
      <c r="BZ877" s="9">
        <v>27.015384615384612</v>
      </c>
      <c r="CA877" s="9">
        <v>6.5846153846153852</v>
      </c>
      <c r="CB877" s="40">
        <v>21795.698987281728</v>
      </c>
      <c r="CC877" s="9">
        <f ca="1"/>
        <v>4.1265384615384608</v>
      </c>
      <c r="CD877" s="9">
        <f ca="1"/>
        <v>1.8280769230769232</v>
      </c>
      <c r="CE877" s="40">
        <f ca="1"/>
        <v>10911.42869078601</v>
      </c>
    </row>
    <row r="878" spans="1:83" x14ac:dyDescent="0.25">
      <c r="A878" s="6">
        <v>73</v>
      </c>
      <c r="B878" s="7" t="b">
        <v>1</v>
      </c>
      <c r="U878" s="9"/>
      <c r="V878" s="9"/>
      <c r="W878" s="10"/>
      <c r="X878" s="17"/>
      <c r="Y878" s="17"/>
      <c r="Z878" s="17"/>
      <c r="AA878" s="17"/>
      <c r="AB878" s="17"/>
      <c r="AC878" s="17"/>
      <c r="AD878" s="17"/>
      <c r="AE878" s="17"/>
      <c r="AG878" s="9"/>
      <c r="AH878" s="9"/>
      <c r="AI878" s="10"/>
      <c r="AJ878" s="17"/>
      <c r="AK878" s="17"/>
      <c r="AL878" s="17"/>
      <c r="AM878" s="17"/>
      <c r="AN878" s="17"/>
      <c r="AO878" s="17"/>
      <c r="AP878" s="17"/>
      <c r="AQ878" s="17"/>
      <c r="AS878" s="9"/>
      <c r="AT878" s="9"/>
      <c r="AU878" s="10"/>
      <c r="AV878" s="17"/>
      <c r="AW878" s="17"/>
      <c r="AX878" s="17"/>
      <c r="AY878" s="17"/>
      <c r="AZ878" s="17"/>
      <c r="BA878" s="17"/>
      <c r="BB878" s="17"/>
      <c r="BC878" s="17"/>
      <c r="BE878" s="17">
        <v>0.29832650273224043</v>
      </c>
      <c r="BF878" s="9">
        <v>65.2</v>
      </c>
      <c r="BG878" s="9">
        <v>64.184712756630375</v>
      </c>
      <c r="BH878" s="9">
        <v>63.384364425596871</v>
      </c>
      <c r="BI878" s="9">
        <v>24.525499380866783</v>
      </c>
      <c r="BJ878" s="9">
        <f ca="1"/>
        <v>65.303342196258129</v>
      </c>
      <c r="BK878" s="9">
        <f ca="1"/>
        <v>63.646180765148515</v>
      </c>
      <c r="BL878" s="9">
        <v>60.309188591129676</v>
      </c>
      <c r="BM878" s="9">
        <f ca="1"/>
        <v>63.971610617536101</v>
      </c>
      <c r="BN878" s="9">
        <v>64.492760109998699</v>
      </c>
      <c r="BP878" s="9"/>
      <c r="BQ878" s="40"/>
      <c r="BR878" s="9"/>
      <c r="BS878" s="40"/>
      <c r="BU878" s="9"/>
      <c r="BV878" s="40"/>
      <c r="BW878" s="9"/>
      <c r="BX878" s="40"/>
      <c r="BZ878" s="9">
        <v>27.015384615384612</v>
      </c>
      <c r="CA878" s="9">
        <v>7.8615384615384603</v>
      </c>
      <c r="CB878" s="40">
        <v>19959.569724778259</v>
      </c>
      <c r="CC878" s="9">
        <f ca="1"/>
        <v>4.1265384615384608</v>
      </c>
      <c r="CD878" s="9">
        <f ca="1"/>
        <v>1.891923076923077</v>
      </c>
      <c r="CE878" s="40">
        <f ca="1"/>
        <v>10864.150199209322</v>
      </c>
    </row>
    <row r="879" spans="1:83" x14ac:dyDescent="0.25">
      <c r="A879" s="6">
        <v>73</v>
      </c>
      <c r="B879" s="7" t="b">
        <v>1</v>
      </c>
      <c r="U879" s="9"/>
      <c r="V879" s="9"/>
      <c r="W879" s="10"/>
      <c r="X879" s="17"/>
      <c r="Y879" s="17"/>
      <c r="Z879" s="17"/>
      <c r="AA879" s="17"/>
      <c r="AB879" s="17"/>
      <c r="AC879" s="17"/>
      <c r="AD879" s="17"/>
      <c r="AE879" s="17"/>
      <c r="AG879" s="9"/>
      <c r="AH879" s="9"/>
      <c r="AI879" s="10"/>
      <c r="AJ879" s="17"/>
      <c r="AK879" s="17"/>
      <c r="AL879" s="17"/>
      <c r="AM879" s="17"/>
      <c r="AN879" s="17"/>
      <c r="AO879" s="17"/>
      <c r="AP879" s="17"/>
      <c r="AQ879" s="17"/>
      <c r="AS879" s="9"/>
      <c r="AT879" s="9"/>
      <c r="AU879" s="10"/>
      <c r="AV879" s="17"/>
      <c r="AW879" s="17"/>
      <c r="AX879" s="17"/>
      <c r="AY879" s="17"/>
      <c r="AZ879" s="17"/>
      <c r="BA879" s="17"/>
      <c r="BB879" s="17"/>
      <c r="BC879" s="17"/>
      <c r="BE879" s="17">
        <v>0.29866803278688525</v>
      </c>
      <c r="BF879" s="9">
        <v>65.2</v>
      </c>
      <c r="BG879" s="9">
        <v>64.194089161100109</v>
      </c>
      <c r="BH879" s="9">
        <v>63.393542125326626</v>
      </c>
      <c r="BI879" s="9">
        <v>24.559201879922949</v>
      </c>
      <c r="BJ879" s="9">
        <f ca="1"/>
        <v>65.313220661327662</v>
      </c>
      <c r="BK879" s="9">
        <f ca="1"/>
        <v>63.655432251985509</v>
      </c>
      <c r="BL879" s="9">
        <v>60.32295791333879</v>
      </c>
      <c r="BM879" s="9">
        <f ca="1"/>
        <v>63.982725828676124</v>
      </c>
      <c r="BN879" s="9">
        <v>64.503896305790704</v>
      </c>
      <c r="BP879" s="9"/>
      <c r="BQ879" s="40"/>
      <c r="BR879" s="9"/>
      <c r="BS879" s="40"/>
      <c r="BU879" s="9"/>
      <c r="BV879" s="40"/>
      <c r="BW879" s="9"/>
      <c r="BX879" s="40"/>
      <c r="BZ879" s="9">
        <v>27.015384615384612</v>
      </c>
      <c r="CA879" s="9">
        <v>9.1384615384615362</v>
      </c>
      <c r="CB879" s="40">
        <v>18635.343694908937</v>
      </c>
      <c r="CC879" s="9">
        <f ca="1"/>
        <v>4.1265384615384608</v>
      </c>
      <c r="CD879" s="9">
        <f ca="1"/>
        <v>1.9557692307692309</v>
      </c>
      <c r="CE879" s="40">
        <f ca="1"/>
        <v>10822.972833061782</v>
      </c>
    </row>
    <row r="880" spans="1:83" x14ac:dyDescent="0.25">
      <c r="A880" s="6">
        <v>72.8</v>
      </c>
      <c r="B880" s="7" t="b">
        <v>1</v>
      </c>
      <c r="U880" s="9"/>
      <c r="V880" s="9"/>
      <c r="W880" s="10"/>
      <c r="X880" s="17"/>
      <c r="Y880" s="17"/>
      <c r="Z880" s="17"/>
      <c r="AA880" s="17"/>
      <c r="AB880" s="17"/>
      <c r="AC880" s="17"/>
      <c r="AD880" s="17"/>
      <c r="AE880" s="17"/>
      <c r="AG880" s="9"/>
      <c r="AH880" s="9"/>
      <c r="AI880" s="10"/>
      <c r="AJ880" s="17"/>
      <c r="AK880" s="17"/>
      <c r="AL880" s="17"/>
      <c r="AM880" s="17"/>
      <c r="AN880" s="17"/>
      <c r="AO880" s="17"/>
      <c r="AP880" s="17"/>
      <c r="AQ880" s="17"/>
      <c r="AS880" s="9"/>
      <c r="AT880" s="9"/>
      <c r="AU880" s="10"/>
      <c r="AV880" s="17"/>
      <c r="AW880" s="17"/>
      <c r="AX880" s="17"/>
      <c r="AY880" s="17"/>
      <c r="AZ880" s="17"/>
      <c r="BA880" s="17"/>
      <c r="BB880" s="17"/>
      <c r="BC880" s="17"/>
      <c r="BE880" s="17">
        <v>0.29900956284153007</v>
      </c>
      <c r="BF880" s="9">
        <v>65.2</v>
      </c>
      <c r="BG880" s="9">
        <v>64.203460691844867</v>
      </c>
      <c r="BH880" s="9">
        <v>63.402716382458721</v>
      </c>
      <c r="BI880" s="9">
        <v>24.592920795199461</v>
      </c>
      <c r="BJ880" s="9">
        <f ca="1"/>
        <v>65.323091873672766</v>
      </c>
      <c r="BK880" s="9">
        <f ca="1"/>
        <v>63.664679832132997</v>
      </c>
      <c r="BL880" s="9">
        <v>60.336719365113161</v>
      </c>
      <c r="BM880" s="9">
        <f ca="1"/>
        <v>63.993835105546395</v>
      </c>
      <c r="BN880" s="9">
        <v>64.515026429096451</v>
      </c>
      <c r="BP880" s="9"/>
      <c r="BQ880" s="40"/>
      <c r="BR880" s="9"/>
      <c r="BS880" s="40"/>
      <c r="BU880" s="9"/>
      <c r="BV880" s="40"/>
      <c r="BW880" s="9"/>
      <c r="BX880" s="40"/>
      <c r="BZ880" s="9">
        <v>27.015384615384612</v>
      </c>
      <c r="CA880" s="9">
        <v>10.415384615384614</v>
      </c>
      <c r="CB880" s="40">
        <v>17731.263913434108</v>
      </c>
      <c r="CC880" s="9">
        <f ca="1"/>
        <v>4.1265384615384608</v>
      </c>
      <c r="CD880" s="9">
        <f ca="1"/>
        <v>2.0196153846153848</v>
      </c>
      <c r="CE880" s="40">
        <f ca="1"/>
        <v>10787.582024644309</v>
      </c>
    </row>
    <row r="881" spans="1:83" x14ac:dyDescent="0.25">
      <c r="A881" s="6">
        <v>72.3</v>
      </c>
      <c r="B881" s="7" t="b">
        <v>1</v>
      </c>
      <c r="U881" s="9"/>
      <c r="V881" s="9"/>
      <c r="W881" s="10"/>
      <c r="X881" s="17"/>
      <c r="Y881" s="17"/>
      <c r="Z881" s="17"/>
      <c r="AA881" s="17"/>
      <c r="AB881" s="17"/>
      <c r="AC881" s="17"/>
      <c r="AD881" s="17"/>
      <c r="AE881" s="17"/>
      <c r="AG881" s="9"/>
      <c r="AH881" s="9"/>
      <c r="AI881" s="10"/>
      <c r="AJ881" s="17"/>
      <c r="AK881" s="17"/>
      <c r="AL881" s="17"/>
      <c r="AM881" s="17"/>
      <c r="AN881" s="17"/>
      <c r="AO881" s="17"/>
      <c r="AP881" s="17"/>
      <c r="AQ881" s="17"/>
      <c r="AS881" s="9"/>
      <c r="AT881" s="9"/>
      <c r="AU881" s="10"/>
      <c r="AV881" s="17"/>
      <c r="AW881" s="17"/>
      <c r="AX881" s="17"/>
      <c r="AY881" s="17"/>
      <c r="AZ881" s="17"/>
      <c r="BA881" s="17"/>
      <c r="BB881" s="17"/>
      <c r="BC881" s="17"/>
      <c r="BE881" s="17">
        <v>0.29935109289617484</v>
      </c>
      <c r="BF881" s="9">
        <v>65.2</v>
      </c>
      <c r="BG881" s="9">
        <v>64.212827362993309</v>
      </c>
      <c r="BH881" s="9">
        <v>63.411887208948272</v>
      </c>
      <c r="BI881" s="9">
        <v>24.62665614269654</v>
      </c>
      <c r="BJ881" s="9">
        <f ca="1"/>
        <v>65.332955851615822</v>
      </c>
      <c r="BK881" s="9">
        <f ca="1"/>
        <v>63.673923518161708</v>
      </c>
      <c r="BL881" s="9">
        <v>60.350472959933413</v>
      </c>
      <c r="BM881" s="9">
        <f ca="1"/>
        <v>64.004938462142192</v>
      </c>
      <c r="BN881" s="9">
        <v>64.526150494115711</v>
      </c>
      <c r="BP881" s="9"/>
      <c r="BQ881" s="40"/>
      <c r="BR881" s="9"/>
      <c r="BS881" s="40"/>
      <c r="BU881" s="9"/>
      <c r="BV881" s="40"/>
      <c r="BW881" s="9"/>
      <c r="BX881" s="40"/>
      <c r="BZ881" s="9">
        <v>27.015384615384612</v>
      </c>
      <c r="CA881" s="9">
        <v>11.692307692307692</v>
      </c>
      <c r="CB881" s="40">
        <v>17180.312398893846</v>
      </c>
      <c r="CC881" s="9">
        <f ca="1"/>
        <v>4.1265384615384608</v>
      </c>
      <c r="CD881" s="9">
        <f ca="1"/>
        <v>2.0834615384615387</v>
      </c>
      <c r="CE881" s="40">
        <f ca="1"/>
        <v>10757.688776312007</v>
      </c>
    </row>
    <row r="882" spans="1:83" x14ac:dyDescent="0.25">
      <c r="A882" s="6">
        <v>71.900000000000006</v>
      </c>
      <c r="B882" s="7" t="b">
        <v>1</v>
      </c>
      <c r="U882" s="9"/>
      <c r="V882" s="9"/>
      <c r="W882" s="10"/>
      <c r="X882" s="17"/>
      <c r="Y882" s="17"/>
      <c r="Z882" s="17"/>
      <c r="AA882" s="17"/>
      <c r="AB882" s="17"/>
      <c r="AC882" s="17"/>
      <c r="AD882" s="17"/>
      <c r="AE882" s="17"/>
      <c r="AG882" s="9"/>
      <c r="AH882" s="9"/>
      <c r="AI882" s="10"/>
      <c r="AJ882" s="17"/>
      <c r="AK882" s="17"/>
      <c r="AL882" s="17"/>
      <c r="AM882" s="17"/>
      <c r="AN882" s="17"/>
      <c r="AO882" s="17"/>
      <c r="AP882" s="17"/>
      <c r="AQ882" s="17"/>
      <c r="AS882" s="9"/>
      <c r="AT882" s="9"/>
      <c r="AU882" s="10"/>
      <c r="AV882" s="17"/>
      <c r="AW882" s="17"/>
      <c r="AX882" s="17"/>
      <c r="AY882" s="17"/>
      <c r="AZ882" s="17"/>
      <c r="BA882" s="17"/>
      <c r="BB882" s="17"/>
      <c r="BC882" s="17"/>
      <c r="BE882" s="17">
        <v>0.29969262295081966</v>
      </c>
      <c r="BF882" s="9">
        <v>65.2</v>
      </c>
      <c r="BG882" s="9">
        <v>64.222189188633365</v>
      </c>
      <c r="BH882" s="9">
        <v>63.421054616719047</v>
      </c>
      <c r="BI882" s="9">
        <v>24.660407938437803</v>
      </c>
      <c r="BJ882" s="9">
        <f ca="1"/>
        <v>65.34281261342214</v>
      </c>
      <c r="BK882" s="9">
        <f ca="1"/>
        <v>63.683163322608188</v>
      </c>
      <c r="BL882" s="9">
        <v>60.364218711241733</v>
      </c>
      <c r="BM882" s="9">
        <f ca="1"/>
        <v>64.016035912418701</v>
      </c>
      <c r="BN882" s="9">
        <v>64.537268515007298</v>
      </c>
      <c r="BP882" s="9"/>
      <c r="BQ882" s="40"/>
      <c r="BR882" s="9"/>
      <c r="BS882" s="40"/>
      <c r="BU882" s="9"/>
      <c r="BV882" s="40"/>
      <c r="BW882" s="9"/>
      <c r="BX882" s="40"/>
      <c r="BZ882" s="9">
        <v>27.015384615384612</v>
      </c>
      <c r="CA882" s="9">
        <v>12.969230769230769</v>
      </c>
      <c r="CB882" s="40">
        <v>16931.595173448284</v>
      </c>
      <c r="CC882" s="9">
        <f ca="1"/>
        <v>4.1265384615384608</v>
      </c>
      <c r="CD882" s="9">
        <f ca="1"/>
        <v>2.1473076923076926</v>
      </c>
      <c r="CE882" s="40">
        <f ca="1"/>
        <v>10733.026828117765</v>
      </c>
    </row>
    <row r="883" spans="1:83" x14ac:dyDescent="0.25">
      <c r="A883" s="6">
        <v>71.2</v>
      </c>
      <c r="B883" s="7" t="b">
        <v>1</v>
      </c>
      <c r="U883" s="9"/>
      <c r="V883" s="9"/>
      <c r="W883" s="10"/>
      <c r="X883" s="17"/>
      <c r="Y883" s="17"/>
      <c r="Z883" s="17"/>
      <c r="AA883" s="17"/>
      <c r="AB883" s="17"/>
      <c r="AC883" s="17"/>
      <c r="AD883" s="17"/>
      <c r="AE883" s="17"/>
      <c r="AG883" s="9"/>
      <c r="AH883" s="9"/>
      <c r="AI883" s="10"/>
      <c r="AJ883" s="17"/>
      <c r="AK883" s="17"/>
      <c r="AL883" s="17"/>
      <c r="AM883" s="17"/>
      <c r="AN883" s="17"/>
      <c r="AO883" s="17"/>
      <c r="AP883" s="17"/>
      <c r="AQ883" s="17"/>
      <c r="AS883" s="9"/>
      <c r="AT883" s="9"/>
      <c r="AU883" s="10"/>
      <c r="AV883" s="17"/>
      <c r="AW883" s="17"/>
      <c r="AX883" s="17"/>
      <c r="AY883" s="17"/>
      <c r="AZ883" s="17"/>
      <c r="BA883" s="17"/>
      <c r="BB883" s="17"/>
      <c r="BC883" s="17"/>
      <c r="BE883" s="17">
        <v>0.30003415300546449</v>
      </c>
      <c r="BF883" s="9">
        <v>65.3</v>
      </c>
      <c r="BG883" s="9">
        <v>64.231546182812366</v>
      </c>
      <c r="BH883" s="9">
        <v>63.430218617663364</v>
      </c>
      <c r="BI883" s="9">
        <v>24.694176198470331</v>
      </c>
      <c r="BJ883" s="9">
        <f ca="1"/>
        <v>65.352662177300289</v>
      </c>
      <c r="BK883" s="9">
        <f ca="1"/>
        <v>63.692399257974955</v>
      </c>
      <c r="BL883" s="9">
        <v>60.377956632442007</v>
      </c>
      <c r="BM883" s="9">
        <f ca="1"/>
        <v>64.027127470291148</v>
      </c>
      <c r="BN883" s="9">
        <v>64.548380505889313</v>
      </c>
      <c r="BP883" s="9"/>
      <c r="BQ883" s="40"/>
      <c r="BR883" s="9"/>
      <c r="BS883" s="40"/>
      <c r="BU883" s="9"/>
      <c r="BV883" s="40"/>
      <c r="BW883" s="9"/>
      <c r="BX883" s="40"/>
      <c r="BZ883" s="9">
        <v>27.015384615384612</v>
      </c>
      <c r="CA883" s="9">
        <v>14.246153846153844</v>
      </c>
      <c r="CB883" s="40">
        <v>16945.293961011179</v>
      </c>
      <c r="CC883" s="9">
        <f ca="1"/>
        <v>4.1265384615384608</v>
      </c>
      <c r="CD883" s="9">
        <f ca="1"/>
        <v>2.211153846153846</v>
      </c>
      <c r="CE883" s="40">
        <f ca="1"/>
        <v>10713.350218661843</v>
      </c>
    </row>
    <row r="884" spans="1:83" x14ac:dyDescent="0.25">
      <c r="A884" s="6">
        <v>78</v>
      </c>
      <c r="B884" s="7" t="b">
        <v>1</v>
      </c>
      <c r="U884" s="9"/>
      <c r="V884" s="9"/>
      <c r="W884" s="10"/>
      <c r="X884" s="17"/>
      <c r="Y884" s="17"/>
      <c r="Z884" s="17"/>
      <c r="AA884" s="17"/>
      <c r="AB884" s="17"/>
      <c r="AC884" s="17"/>
      <c r="AD884" s="17"/>
      <c r="AE884" s="17"/>
      <c r="AG884" s="9"/>
      <c r="AH884" s="9"/>
      <c r="AI884" s="10"/>
      <c r="AJ884" s="17"/>
      <c r="AK884" s="17"/>
      <c r="AL884" s="17"/>
      <c r="AM884" s="17"/>
      <c r="AN884" s="17"/>
      <c r="AO884" s="17"/>
      <c r="AP884" s="17"/>
      <c r="AQ884" s="17"/>
      <c r="AS884" s="9"/>
      <c r="AT884" s="9"/>
      <c r="AU884" s="10"/>
      <c r="AV884" s="17"/>
      <c r="AW884" s="17"/>
      <c r="AX884" s="17"/>
      <c r="AY884" s="17"/>
      <c r="AZ884" s="17"/>
      <c r="BA884" s="17"/>
      <c r="BB884" s="17"/>
      <c r="BC884" s="17"/>
      <c r="BE884" s="17">
        <v>0.30037568306010931</v>
      </c>
      <c r="BF884" s="9">
        <v>65.3</v>
      </c>
      <c r="BG884" s="9">
        <v>64.24089835953724</v>
      </c>
      <c r="BH884" s="9">
        <v>63.439379223642653</v>
      </c>
      <c r="BI884" s="9">
        <v>24.727960938864687</v>
      </c>
      <c r="BJ884" s="9">
        <f ca="1"/>
        <v>65.362504561402247</v>
      </c>
      <c r="BK884" s="9">
        <f ca="1"/>
        <v>63.701631336730692</v>
      </c>
      <c r="BL884" s="9">
        <v>60.391686736900027</v>
      </c>
      <c r="BM884" s="9">
        <f ca="1"/>
        <v>64.038213149634942</v>
      </c>
      <c r="BN884" s="9">
        <v>64.559486480839297</v>
      </c>
      <c r="BP884" s="9"/>
      <c r="BQ884" s="40"/>
      <c r="BR884" s="9"/>
      <c r="BS884" s="40"/>
      <c r="BU884" s="9"/>
      <c r="BV884" s="40"/>
      <c r="BW884" s="9"/>
      <c r="BX884" s="40"/>
      <c r="BZ884" s="9">
        <v>27.015384615384612</v>
      </c>
      <c r="CA884" s="9">
        <v>15.523076923076919</v>
      </c>
      <c r="CB884" s="40">
        <v>17189.51302296028</v>
      </c>
      <c r="CC884" s="9">
        <f ca="1"/>
        <v>4.1265384615384608</v>
      </c>
      <c r="CD884" s="9">
        <f ca="1"/>
        <v>2.2750000000000004</v>
      </c>
      <c r="CE884" s="40">
        <f ca="1"/>
        <v>10698.431174234791</v>
      </c>
    </row>
    <row r="885" spans="1:83" x14ac:dyDescent="0.25">
      <c r="A885" s="6">
        <v>78</v>
      </c>
      <c r="B885" s="7" t="b">
        <v>1</v>
      </c>
      <c r="U885" s="9"/>
      <c r="V885" s="9"/>
      <c r="W885" s="10"/>
      <c r="X885" s="17"/>
      <c r="Y885" s="17"/>
      <c r="Z885" s="17"/>
      <c r="AA885" s="17"/>
      <c r="AB885" s="17"/>
      <c r="AC885" s="17"/>
      <c r="AD885" s="17"/>
      <c r="AE885" s="17"/>
      <c r="AG885" s="9"/>
      <c r="AH885" s="9"/>
      <c r="AI885" s="10"/>
      <c r="AJ885" s="17"/>
      <c r="AK885" s="17"/>
      <c r="AL885" s="17"/>
      <c r="AM885" s="17"/>
      <c r="AN885" s="17"/>
      <c r="AO885" s="17"/>
      <c r="AP885" s="17"/>
      <c r="AQ885" s="17"/>
      <c r="AS885" s="9"/>
      <c r="AT885" s="9"/>
      <c r="AU885" s="10"/>
      <c r="AV885" s="17"/>
      <c r="AW885" s="17"/>
      <c r="AX885" s="17"/>
      <c r="AY885" s="17"/>
      <c r="AZ885" s="17"/>
      <c r="BA885" s="17"/>
      <c r="BB885" s="17"/>
      <c r="BC885" s="17"/>
      <c r="BE885" s="17">
        <v>0.30071721311475408</v>
      </c>
      <c r="BF885" s="9">
        <v>65.3</v>
      </c>
      <c r="BG885" s="9">
        <v>64.250245732774744</v>
      </c>
      <c r="BH885" s="9">
        <v>63.44853644648709</v>
      </c>
      <c r="BI885" s="9">
        <v>24.761762175714956</v>
      </c>
      <c r="BJ885" s="9">
        <f ca="1"/>
        <v>65.372339783823719</v>
      </c>
      <c r="BK885" s="9">
        <f ca="1"/>
        <v>63.71085957131038</v>
      </c>
      <c r="BL885" s="9">
        <v>60.405409037943556</v>
      </c>
      <c r="BM885" s="9">
        <f ca="1"/>
        <v>64.049292964285939</v>
      </c>
      <c r="BN885" s="9">
        <v>64.57058645389435</v>
      </c>
      <c r="BP885" s="9"/>
      <c r="BQ885" s="40"/>
      <c r="BR885" s="9"/>
      <c r="BS885" s="40"/>
      <c r="BU885" s="9"/>
      <c r="BV885" s="40"/>
      <c r="BW885" s="9"/>
      <c r="BX885" s="40"/>
      <c r="BZ885" s="9">
        <v>27.015384615384612</v>
      </c>
      <c r="CA885" s="9">
        <v>16.799999999999997</v>
      </c>
      <c r="CB885" s="40">
        <v>17638.209357068627</v>
      </c>
      <c r="CC885" s="9">
        <f ca="1"/>
        <v>4.1265384615384608</v>
      </c>
      <c r="CD885" s="9">
        <f ca="1"/>
        <v>2.3388461538461538</v>
      </c>
      <c r="CE885" s="40">
        <f ca="1"/>
        <v>10688.058273646215</v>
      </c>
    </row>
    <row r="886" spans="1:83" x14ac:dyDescent="0.25">
      <c r="A886" s="6">
        <v>64.8</v>
      </c>
      <c r="B886" s="7" t="b">
        <v>1</v>
      </c>
      <c r="U886" s="9"/>
      <c r="V886" s="9"/>
      <c r="W886" s="10"/>
      <c r="X886" s="17"/>
      <c r="Y886" s="17"/>
      <c r="Z886" s="17"/>
      <c r="AA886" s="17"/>
      <c r="AB886" s="17"/>
      <c r="AC886" s="17"/>
      <c r="AD886" s="17"/>
      <c r="AE886" s="17"/>
      <c r="AG886" s="9"/>
      <c r="AH886" s="9"/>
      <c r="AI886" s="10"/>
      <c r="AJ886" s="17"/>
      <c r="AK886" s="17"/>
      <c r="AL886" s="17"/>
      <c r="AM886" s="17"/>
      <c r="AN886" s="17"/>
      <c r="AO886" s="17"/>
      <c r="AP886" s="17"/>
      <c r="AQ886" s="17"/>
      <c r="AS886" s="9"/>
      <c r="AT886" s="9"/>
      <c r="AU886" s="10"/>
      <c r="AV886" s="17"/>
      <c r="AW886" s="17"/>
      <c r="AX886" s="17"/>
      <c r="AY886" s="17"/>
      <c r="AZ886" s="17"/>
      <c r="BA886" s="17"/>
      <c r="BB886" s="17"/>
      <c r="BC886" s="17"/>
      <c r="BE886" s="17">
        <v>0.3010587431693989</v>
      </c>
      <c r="BF886" s="9">
        <v>65.3</v>
      </c>
      <c r="BG886" s="9">
        <v>64.259588316451612</v>
      </c>
      <c r="BH886" s="9">
        <v>63.457690297996344</v>
      </c>
      <c r="BI886" s="9">
        <v>24.79557992513886</v>
      </c>
      <c r="BJ886" s="9">
        <f ca="1"/>
        <v>65.382167862604419</v>
      </c>
      <c r="BK886" s="9">
        <f ca="1"/>
        <v>63.72008397411544</v>
      </c>
      <c r="BL886" s="9">
        <v>60.419123548862551</v>
      </c>
      <c r="BM886" s="9">
        <f ca="1"/>
        <v>64.060366928040509</v>
      </c>
      <c r="BN886" s="9">
        <v>64.581680439051368</v>
      </c>
      <c r="BP886" s="9"/>
      <c r="BQ886" s="40"/>
      <c r="BR886" s="9"/>
      <c r="BS886" s="40"/>
      <c r="BU886" s="9"/>
      <c r="BV886" s="40"/>
      <c r="BW886" s="9"/>
      <c r="BX886" s="40"/>
      <c r="BZ886" s="9">
        <v>27.015384615384612</v>
      </c>
      <c r="CA886" s="9">
        <v>18.076923076923073</v>
      </c>
      <c r="CB886" s="40">
        <v>18269.778808095318</v>
      </c>
      <c r="CC886" s="9">
        <f ca="1"/>
        <v>4.1265384615384608</v>
      </c>
      <c r="CD886" s="9">
        <f ca="1"/>
        <v>2.4026923076923077</v>
      </c>
      <c r="CE886" s="40">
        <f ca="1"/>
        <v>10682.03484582368</v>
      </c>
    </row>
    <row r="887" spans="1:83" x14ac:dyDescent="0.25">
      <c r="A887" s="6">
        <v>64.2</v>
      </c>
      <c r="B887" s="7" t="b">
        <v>1</v>
      </c>
      <c r="U887" s="9"/>
      <c r="V887" s="9"/>
      <c r="W887" s="10"/>
      <c r="X887" s="17"/>
      <c r="Y887" s="17"/>
      <c r="Z887" s="17"/>
      <c r="AA887" s="17"/>
      <c r="AB887" s="17"/>
      <c r="AC887" s="17"/>
      <c r="AD887" s="17"/>
      <c r="AE887" s="17"/>
      <c r="AG887" s="9"/>
      <c r="AH887" s="9"/>
      <c r="AI887" s="10"/>
      <c r="AJ887" s="17"/>
      <c r="AK887" s="17"/>
      <c r="AL887" s="17"/>
      <c r="AM887" s="17"/>
      <c r="AN887" s="17"/>
      <c r="AO887" s="17"/>
      <c r="AP887" s="17"/>
      <c r="AQ887" s="17"/>
      <c r="AS887" s="9"/>
      <c r="AT887" s="9"/>
      <c r="AU887" s="10"/>
      <c r="AV887" s="17"/>
      <c r="AW887" s="17"/>
      <c r="AX887" s="17"/>
      <c r="AY887" s="17"/>
      <c r="AZ887" s="17"/>
      <c r="BA887" s="17"/>
      <c r="BB887" s="17"/>
      <c r="BC887" s="17"/>
      <c r="BE887" s="17">
        <v>0.30140027322404372</v>
      </c>
      <c r="BF887" s="9">
        <v>65.3</v>
      </c>
      <c r="BG887" s="9">
        <v>64.268926124454723</v>
      </c>
      <c r="BH887" s="9">
        <v>63.466840789939155</v>
      </c>
      <c r="BI887" s="9">
        <v>24.829414203277686</v>
      </c>
      <c r="BJ887" s="9">
        <f ca="1"/>
        <v>65.391988815728283</v>
      </c>
      <c r="BK887" s="9">
        <f ca="1"/>
        <v>63.729304557513935</v>
      </c>
      <c r="BL887" s="9">
        <v>60.432830282909293</v>
      </c>
      <c r="BM887" s="9">
        <f ca="1"/>
        <v>64.071435054655794</v>
      </c>
      <c r="BN887" s="9">
        <v>64.592768450267201</v>
      </c>
      <c r="BP887" s="9"/>
      <c r="BQ887" s="40"/>
      <c r="BR887" s="9"/>
      <c r="BS887" s="40"/>
      <c r="BU887" s="9"/>
      <c r="BV887" s="40"/>
      <c r="BW887" s="9"/>
      <c r="BX887" s="40"/>
      <c r="BZ887" s="9">
        <v>27.015384615384612</v>
      </c>
      <c r="CA887" s="9">
        <v>19.353846153846153</v>
      </c>
      <c r="CB887" s="40">
        <v>19066.058140284564</v>
      </c>
      <c r="CC887" s="9">
        <f ca="1"/>
        <v>4.1265384615384608</v>
      </c>
      <c r="CD887" s="9">
        <f ca="1"/>
        <v>2.4665384615384616</v>
      </c>
      <c r="CE887" s="40">
        <f ca="1"/>
        <v>10680.177564954338</v>
      </c>
    </row>
    <row r="888" spans="1:83" x14ac:dyDescent="0.25">
      <c r="A888" s="6">
        <v>63.7</v>
      </c>
      <c r="B888" s="7" t="b">
        <v>1</v>
      </c>
      <c r="U888" s="9"/>
      <c r="V888" s="9"/>
      <c r="W888" s="10"/>
      <c r="X888" s="17"/>
      <c r="Y888" s="17"/>
      <c r="Z888" s="17"/>
      <c r="AA888" s="17"/>
      <c r="AB888" s="17"/>
      <c r="AC888" s="17"/>
      <c r="AD888" s="17"/>
      <c r="AE888" s="17"/>
      <c r="AG888" s="9"/>
      <c r="AH888" s="9"/>
      <c r="AI888" s="10"/>
      <c r="AJ888" s="17"/>
      <c r="AK888" s="17"/>
      <c r="AL888" s="17"/>
      <c r="AM888" s="17"/>
      <c r="AN888" s="17"/>
      <c r="AO888" s="17"/>
      <c r="AP888" s="17"/>
      <c r="AQ888" s="17"/>
      <c r="AS888" s="9"/>
      <c r="AT888" s="9"/>
      <c r="AU888" s="10"/>
      <c r="AV888" s="17"/>
      <c r="AW888" s="17"/>
      <c r="AX888" s="17"/>
      <c r="AY888" s="17"/>
      <c r="AZ888" s="17"/>
      <c r="BA888" s="17"/>
      <c r="BB888" s="17"/>
      <c r="BC888" s="17"/>
      <c r="BE888" s="17">
        <v>0.30174180327868855</v>
      </c>
      <c r="BF888" s="9">
        <v>65.3</v>
      </c>
      <c r="BG888" s="9">
        <v>64.278259170631372</v>
      </c>
      <c r="BH888" s="9">
        <v>63.475987934053919</v>
      </c>
      <c r="BI888" s="9">
        <v>24.863265026296464</v>
      </c>
      <c r="BJ888" s="9">
        <f ca="1"/>
        <v>65.40180266112371</v>
      </c>
      <c r="BK888" s="9">
        <f ca="1"/>
        <v>63.738521333840673</v>
      </c>
      <c r="BL888" s="9">
        <v>60.446529253298522</v>
      </c>
      <c r="BM888" s="9">
        <f ca="1"/>
        <v>64.082497357849775</v>
      </c>
      <c r="BN888" s="9">
        <v>64.603850501458837</v>
      </c>
      <c r="BP888" s="9"/>
      <c r="BQ888" s="40"/>
      <c r="BR888" s="9"/>
      <c r="BS888" s="40"/>
      <c r="BU888" s="9"/>
      <c r="BV888" s="40"/>
      <c r="BW888" s="9"/>
      <c r="BX888" s="40"/>
      <c r="BZ888" s="9">
        <v>27.015384615384612</v>
      </c>
      <c r="CA888" s="9">
        <v>20.630769230769229</v>
      </c>
      <c r="CB888" s="40">
        <v>20011.601191761492</v>
      </c>
      <c r="CC888" s="9">
        <f ca="1"/>
        <v>4.1265384615384608</v>
      </c>
      <c r="CD888" s="9">
        <f ca="1"/>
        <v>2.5303846153846159</v>
      </c>
      <c r="CE888" s="40">
        <f ca="1"/>
        <v>10682.315214083874</v>
      </c>
    </row>
    <row r="889" spans="1:83" x14ac:dyDescent="0.25">
      <c r="A889" s="6">
        <v>63.3</v>
      </c>
      <c r="B889" s="7" t="b">
        <v>1</v>
      </c>
      <c r="U889" s="9"/>
      <c r="V889" s="9"/>
      <c r="W889" s="10"/>
      <c r="X889" s="17"/>
      <c r="Y889" s="17"/>
      <c r="Z889" s="17"/>
      <c r="AA889" s="17"/>
      <c r="AB889" s="17"/>
      <c r="AC889" s="17"/>
      <c r="AD889" s="17"/>
      <c r="AE889" s="17"/>
      <c r="AG889" s="9"/>
      <c r="AH889" s="9"/>
      <c r="AI889" s="10"/>
      <c r="AJ889" s="17"/>
      <c r="AK889" s="17"/>
      <c r="AL889" s="17"/>
      <c r="AM889" s="17"/>
      <c r="AN889" s="17"/>
      <c r="AO889" s="17"/>
      <c r="AP889" s="17"/>
      <c r="AQ889" s="17"/>
      <c r="AS889" s="9"/>
      <c r="AT889" s="9"/>
      <c r="AU889" s="10"/>
      <c r="AV889" s="17"/>
      <c r="AW889" s="17"/>
      <c r="AX889" s="17"/>
      <c r="AY889" s="17"/>
      <c r="AZ889" s="17"/>
      <c r="BA889" s="17"/>
      <c r="BB889" s="17"/>
      <c r="BC889" s="17"/>
      <c r="BE889" s="17">
        <v>0.30208333333333331</v>
      </c>
      <c r="BF889" s="9">
        <v>65.3</v>
      </c>
      <c r="BG889" s="9">
        <v>64.287587468789326</v>
      </c>
      <c r="BH889" s="9">
        <v>63.485131742048473</v>
      </c>
      <c r="BI889" s="9">
        <v>24.897132410383914</v>
      </c>
      <c r="BJ889" s="9">
        <f ca="1"/>
        <v>65.41160941666385</v>
      </c>
      <c r="BK889" s="9">
        <f ca="1"/>
        <v>63.74773431539743</v>
      </c>
      <c r="BL889" s="9">
        <v>60.460220473207585</v>
      </c>
      <c r="BM889" s="9">
        <f ca="1"/>
        <v>64.093553851301579</v>
      </c>
      <c r="BN889" s="9">
        <v>64.614926606503545</v>
      </c>
      <c r="BP889" s="9"/>
      <c r="BQ889" s="40"/>
      <c r="BR889" s="9"/>
      <c r="BS889" s="40"/>
      <c r="BU889" s="9"/>
      <c r="BV889" s="40"/>
      <c r="BW889" s="9"/>
      <c r="BX889" s="40"/>
      <c r="BZ889" s="9">
        <v>27.015384615384612</v>
      </c>
      <c r="CA889" s="9">
        <v>21.907692307692304</v>
      </c>
      <c r="CB889" s="40">
        <v>21093.14152296348</v>
      </c>
      <c r="CC889" s="9">
        <f ca="1"/>
        <v>4.1265384615384608</v>
      </c>
      <c r="CD889" s="9">
        <f ca="1"/>
        <v>2.5942307692307693</v>
      </c>
      <c r="CE889" s="40">
        <f ca="1"/>
        <v>10688.287593025505</v>
      </c>
    </row>
    <row r="890" spans="1:83" x14ac:dyDescent="0.25">
      <c r="A890" s="6">
        <v>62.6</v>
      </c>
      <c r="B890" s="7" t="b">
        <v>1</v>
      </c>
      <c r="U890" s="9"/>
      <c r="V890" s="9"/>
      <c r="W890" s="10"/>
      <c r="X890" s="17"/>
      <c r="Y890" s="17"/>
      <c r="Z890" s="17"/>
      <c r="AA890" s="17"/>
      <c r="AB890" s="17"/>
      <c r="AC890" s="17"/>
      <c r="AD890" s="17"/>
      <c r="AE890" s="17"/>
      <c r="AG890" s="9"/>
      <c r="AH890" s="9"/>
      <c r="AI890" s="10"/>
      <c r="AJ890" s="17"/>
      <c r="AK890" s="17"/>
      <c r="AL890" s="17"/>
      <c r="AM890" s="17"/>
      <c r="AN890" s="17"/>
      <c r="AO890" s="17"/>
      <c r="AP890" s="17"/>
      <c r="AQ890" s="17"/>
      <c r="AS890" s="9"/>
      <c r="AT890" s="9"/>
      <c r="AU890" s="10"/>
      <c r="AV890" s="17"/>
      <c r="AW890" s="17"/>
      <c r="AX890" s="17"/>
      <c r="AY890" s="17"/>
      <c r="AZ890" s="17"/>
      <c r="BA890" s="17"/>
      <c r="BB890" s="17"/>
      <c r="BC890" s="17"/>
      <c r="BE890" s="17">
        <v>0.30242486338797814</v>
      </c>
      <c r="BF890" s="9">
        <v>65.400000000000006</v>
      </c>
      <c r="BG890" s="9">
        <v>64.296911032697125</v>
      </c>
      <c r="BH890" s="9">
        <v>63.494272225600589</v>
      </c>
      <c r="BI890" s="9">
        <v>24.931016371752548</v>
      </c>
      <c r="BJ890" s="9">
        <f ca="1"/>
        <v>65.421409100166827</v>
      </c>
      <c r="BK890" s="9">
        <f ca="1"/>
        <v>63.756943514453035</v>
      </c>
      <c r="BL890" s="9">
        <v>60.47390395577662</v>
      </c>
      <c r="BM890" s="9">
        <f ca="1"/>
        <v>64.104604548651523</v>
      </c>
      <c r="BN890" s="9">
        <v>64.625996779239046</v>
      </c>
      <c r="BP890" s="9"/>
      <c r="BQ890" s="40"/>
      <c r="BR890" s="9"/>
      <c r="BS890" s="40"/>
      <c r="BU890" s="9"/>
      <c r="BV890" s="40"/>
      <c r="BW890" s="9"/>
      <c r="BX890" s="40"/>
      <c r="BZ890" s="9">
        <v>27.015384615384612</v>
      </c>
      <c r="CA890" s="9">
        <v>23.184615384615384</v>
      </c>
      <c r="CB890" s="40">
        <v>22299.18548490397</v>
      </c>
      <c r="CC890" s="9">
        <f ca="1"/>
        <v>4.1265384615384608</v>
      </c>
      <c r="CD890" s="9">
        <f ca="1"/>
        <v>2.6580769230769237</v>
      </c>
      <c r="CE890" s="40">
        <f ca="1"/>
        <v>10697.944550427223</v>
      </c>
    </row>
    <row r="891" spans="1:83" x14ac:dyDescent="0.25">
      <c r="A891" s="6">
        <v>61.8</v>
      </c>
      <c r="B891" s="7" t="b">
        <v>1</v>
      </c>
      <c r="U891" s="9"/>
      <c r="V891" s="9"/>
      <c r="W891" s="10"/>
      <c r="X891" s="17"/>
      <c r="Y891" s="17"/>
      <c r="Z891" s="17"/>
      <c r="AA891" s="17"/>
      <c r="AB891" s="17"/>
      <c r="AC891" s="17"/>
      <c r="AD891" s="17"/>
      <c r="AE891" s="17"/>
      <c r="AG891" s="9"/>
      <c r="AH891" s="9"/>
      <c r="AI891" s="10"/>
      <c r="AJ891" s="17"/>
      <c r="AK891" s="17"/>
      <c r="AL891" s="17"/>
      <c r="AM891" s="17"/>
      <c r="AN891" s="17"/>
      <c r="AO891" s="17"/>
      <c r="AP891" s="17"/>
      <c r="AQ891" s="17"/>
      <c r="AS891" s="9"/>
      <c r="AT891" s="9"/>
      <c r="AU891" s="10"/>
      <c r="AV891" s="17"/>
      <c r="AW891" s="17"/>
      <c r="AX891" s="17"/>
      <c r="AY891" s="17"/>
      <c r="AZ891" s="17"/>
      <c r="BA891" s="17"/>
      <c r="BB891" s="17"/>
      <c r="BC891" s="17"/>
      <c r="BE891" s="17">
        <v>0.30276639344262296</v>
      </c>
      <c r="BF891" s="9">
        <v>65.400000000000006</v>
      </c>
      <c r="BG891" s="9">
        <v>64.306229876084174</v>
      </c>
      <c r="BH891" s="9">
        <v>63.50340939635786</v>
      </c>
      <c r="BI891" s="9">
        <v>24.964916926638672</v>
      </c>
      <c r="BJ891" s="9">
        <f ca="1"/>
        <v>65.431201729396022</v>
      </c>
      <c r="BK891" s="9">
        <f ca="1"/>
        <v>63.766148943243579</v>
      </c>
      <c r="BL891" s="9">
        <v>60.487579714108648</v>
      </c>
      <c r="BM891" s="9">
        <f ca="1"/>
        <v>64.115649463501356</v>
      </c>
      <c r="BN891" s="9">
        <v>64.637061033463738</v>
      </c>
      <c r="BP891" s="9"/>
      <c r="BQ891" s="40"/>
      <c r="BR891" s="9"/>
      <c r="BS891" s="40"/>
      <c r="BU891" s="9"/>
      <c r="BV891" s="40"/>
      <c r="BW891" s="9"/>
      <c r="BX891" s="40"/>
      <c r="BZ891" s="9">
        <v>27.015384615384612</v>
      </c>
      <c r="CA891" s="9">
        <v>24.46153846153846</v>
      </c>
      <c r="CB891" s="40">
        <v>23619.698673524686</v>
      </c>
      <c r="CC891" s="9">
        <f ca="1"/>
        <v>4.1265384615384608</v>
      </c>
      <c r="CD891" s="9">
        <f ca="1"/>
        <v>2.7219230769230771</v>
      </c>
      <c r="CE891" s="40">
        <f ca="1"/>
        <v>10711.145123095754</v>
      </c>
    </row>
    <row r="892" spans="1:83" x14ac:dyDescent="0.25">
      <c r="A892" s="6">
        <v>68</v>
      </c>
      <c r="B892" s="7" t="b">
        <v>1</v>
      </c>
      <c r="U892" s="9"/>
      <c r="V892" s="9"/>
      <c r="W892" s="10"/>
      <c r="X892" s="17"/>
      <c r="Y892" s="17"/>
      <c r="Z892" s="17"/>
      <c r="AA892" s="17"/>
      <c r="AB892" s="17"/>
      <c r="AC892" s="17"/>
      <c r="AD892" s="17"/>
      <c r="AE892" s="17"/>
      <c r="AG892" s="9"/>
      <c r="AH892" s="9"/>
      <c r="AI892" s="10"/>
      <c r="AJ892" s="17"/>
      <c r="AK892" s="17"/>
      <c r="AL892" s="17"/>
      <c r="AM892" s="17"/>
      <c r="AN892" s="17"/>
      <c r="AO892" s="17"/>
      <c r="AP892" s="17"/>
      <c r="AQ892" s="17"/>
      <c r="AS892" s="9"/>
      <c r="AT892" s="9"/>
      <c r="AU892" s="10"/>
      <c r="AV892" s="17"/>
      <c r="AW892" s="17"/>
      <c r="AX892" s="17"/>
      <c r="AY892" s="17"/>
      <c r="AZ892" s="17"/>
      <c r="BA892" s="17"/>
      <c r="BB892" s="17"/>
      <c r="BC892" s="17"/>
      <c r="BE892" s="17">
        <v>0.30310792349726778</v>
      </c>
      <c r="BF892" s="9">
        <v>65.400000000000006</v>
      </c>
      <c r="BG892" s="9">
        <v>64.315544012640999</v>
      </c>
      <c r="BH892" s="9">
        <v>63.512543265937857</v>
      </c>
      <c r="BI892" s="9">
        <v>24.998834091302466</v>
      </c>
      <c r="BJ892" s="9">
        <f ca="1"/>
        <v>65.440987322060252</v>
      </c>
      <c r="BK892" s="9">
        <f ca="1"/>
        <v>63.775350613972527</v>
      </c>
      <c r="BL892" s="9">
        <v>60.501247761269781</v>
      </c>
      <c r="BM892" s="9">
        <f ca="1"/>
        <v>64.126688609414401</v>
      </c>
      <c r="BN892" s="9">
        <v>64.648119382936812</v>
      </c>
      <c r="BP892" s="9"/>
      <c r="BQ892" s="40"/>
      <c r="BR892" s="9"/>
      <c r="BS892" s="40"/>
      <c r="BU892" s="9"/>
      <c r="BV892" s="40"/>
      <c r="BW892" s="9"/>
      <c r="BX892" s="40"/>
      <c r="BZ892" s="9">
        <v>27.015384615384612</v>
      </c>
      <c r="CA892" s="9">
        <v>25.738461538461539</v>
      </c>
      <c r="CB892" s="40">
        <v>25045.860643616572</v>
      </c>
      <c r="CC892" s="9">
        <f ca="1"/>
        <v>4.1265384615384608</v>
      </c>
      <c r="CD892" s="9">
        <f ca="1"/>
        <v>2.785769230769231</v>
      </c>
      <c r="CE892" s="40">
        <f ca="1"/>
        <v>10727.756768336358</v>
      </c>
    </row>
    <row r="893" spans="1:83" x14ac:dyDescent="0.25">
      <c r="A893" s="6">
        <v>59.8</v>
      </c>
      <c r="B893" s="7" t="b">
        <v>1</v>
      </c>
      <c r="U893" s="9"/>
      <c r="V893" s="9"/>
      <c r="W893" s="10"/>
      <c r="X893" s="17"/>
      <c r="Y893" s="17"/>
      <c r="Z893" s="17"/>
      <c r="AA893" s="17"/>
      <c r="AB893" s="17"/>
      <c r="AC893" s="17"/>
      <c r="AD893" s="17"/>
      <c r="AE893" s="17"/>
      <c r="AG893" s="9"/>
      <c r="AH893" s="9"/>
      <c r="AI893" s="10"/>
      <c r="AJ893" s="17"/>
      <c r="AK893" s="17"/>
      <c r="AL893" s="17"/>
      <c r="AM893" s="17"/>
      <c r="AN893" s="17"/>
      <c r="AO893" s="17"/>
      <c r="AP893" s="17"/>
      <c r="AQ893" s="17"/>
      <c r="AS893" s="9"/>
      <c r="AT893" s="9"/>
      <c r="AU893" s="10"/>
      <c r="AV893" s="17"/>
      <c r="AW893" s="17"/>
      <c r="AX893" s="17"/>
      <c r="AY893" s="17"/>
      <c r="AZ893" s="17"/>
      <c r="BA893" s="17"/>
      <c r="BB893" s="17"/>
      <c r="BC893" s="17"/>
      <c r="BE893" s="17">
        <v>0.30344945355191255</v>
      </c>
      <c r="BF893" s="9">
        <v>65.400000000000006</v>
      </c>
      <c r="BG893" s="9">
        <v>64.324853456019355</v>
      </c>
      <c r="BH893" s="9">
        <v>63.521673845928468</v>
      </c>
      <c r="BI893" s="9">
        <v>25.03276788202804</v>
      </c>
      <c r="BJ893" s="9">
        <f ca="1"/>
        <v>65.450765895814101</v>
      </c>
      <c r="BK893" s="9">
        <f ca="1"/>
        <v>63.78454853881091</v>
      </c>
      <c r="BL893" s="9">
        <v>60.514908110289312</v>
      </c>
      <c r="BM893" s="9">
        <f ca="1"/>
        <v>64.137721999915684</v>
      </c>
      <c r="BN893" s="9">
        <v>64.659171841378424</v>
      </c>
      <c r="BP893" s="9"/>
      <c r="BQ893" s="40"/>
      <c r="BR893" s="9"/>
      <c r="BS893" s="40"/>
      <c r="BU893" s="9"/>
      <c r="BV893" s="40"/>
      <c r="BW893" s="9"/>
      <c r="BX893" s="40"/>
      <c r="BZ893" s="9">
        <v>27.015384615384612</v>
      </c>
      <c r="CA893" s="9">
        <v>27.015384615384612</v>
      </c>
      <c r="CB893" s="40">
        <v>26569.870428213988</v>
      </c>
      <c r="CC893" s="9">
        <f ca="1"/>
        <v>4.1265384615384608</v>
      </c>
      <c r="CD893" s="9">
        <f ca="1"/>
        <v>2.8496153846153849</v>
      </c>
      <c r="CE893" s="40">
        <f ca="1"/>
        <v>10747.654677254732</v>
      </c>
    </row>
    <row r="894" spans="1:83" x14ac:dyDescent="0.25">
      <c r="A894" s="6">
        <v>58.5</v>
      </c>
      <c r="B894" s="7" t="b">
        <v>1</v>
      </c>
      <c r="U894" s="9"/>
      <c r="V894" s="9"/>
      <c r="W894" s="10"/>
      <c r="X894" s="17"/>
      <c r="Y894" s="17"/>
      <c r="Z894" s="17"/>
      <c r="AA894" s="17"/>
      <c r="AB894" s="17"/>
      <c r="AC894" s="17"/>
      <c r="AD894" s="17"/>
      <c r="AE894" s="17"/>
      <c r="AG894" s="9"/>
      <c r="AH894" s="9"/>
      <c r="AI894" s="10"/>
      <c r="AJ894" s="17"/>
      <c r="AK894" s="17"/>
      <c r="AL894" s="17"/>
      <c r="AM894" s="17"/>
      <c r="AN894" s="17"/>
      <c r="AO894" s="17"/>
      <c r="AP894" s="17"/>
      <c r="AQ894" s="17"/>
      <c r="AS894" s="9"/>
      <c r="AT894" s="9"/>
      <c r="AU894" s="10"/>
      <c r="AV894" s="17"/>
      <c r="AW894" s="17"/>
      <c r="AX894" s="17"/>
      <c r="AY894" s="17"/>
      <c r="AZ894" s="17"/>
      <c r="BA894" s="17"/>
      <c r="BB894" s="17"/>
      <c r="BC894" s="17"/>
      <c r="BE894" s="17">
        <v>0.30379098360655737</v>
      </c>
      <c r="BF894" s="9">
        <v>65.400000000000006</v>
      </c>
      <c r="BG894" s="9">
        <v>64.33415821983246</v>
      </c>
      <c r="BH894" s="9">
        <v>63.530801147887885</v>
      </c>
      <c r="BI894" s="9">
        <v>25.066718315123442</v>
      </c>
      <c r="BJ894" s="9">
        <f ca="1"/>
        <v>65.46053746825811</v>
      </c>
      <c r="BK894" s="9">
        <f ca="1"/>
        <v>63.793742729897446</v>
      </c>
      <c r="BL894" s="9">
        <v>60.528560774159899</v>
      </c>
      <c r="BM894" s="9">
        <f ca="1"/>
        <v>64.148749648492199</v>
      </c>
      <c r="BN894" s="9">
        <v>64.670218422469887</v>
      </c>
      <c r="BP894" s="9"/>
      <c r="BQ894" s="40"/>
      <c r="BR894" s="9"/>
      <c r="BS894" s="40"/>
      <c r="BU894" s="9"/>
      <c r="BV894" s="40"/>
      <c r="BW894" s="9"/>
      <c r="BX894" s="40"/>
      <c r="BZ894" s="9">
        <v>27.015384615384612</v>
      </c>
      <c r="CA894" s="9">
        <v>28.292307692307688</v>
      </c>
      <c r="CB894" s="40">
        <v>28184.790484452944</v>
      </c>
      <c r="CC894" s="9">
        <f ca="1"/>
        <v>4.1265384615384608</v>
      </c>
      <c r="CD894" s="9">
        <f ca="1"/>
        <v>2.9134615384615383</v>
      </c>
      <c r="CE894" s="40">
        <f ca="1"/>
        <v>10770.721158776418</v>
      </c>
    </row>
    <row r="895" spans="1:83" x14ac:dyDescent="0.25">
      <c r="A895" s="6">
        <v>57.2</v>
      </c>
      <c r="B895" s="7" t="b">
        <v>1</v>
      </c>
      <c r="U895" s="9"/>
      <c r="V895" s="9"/>
      <c r="W895" s="10"/>
      <c r="X895" s="17"/>
      <c r="Y895" s="17"/>
      <c r="Z895" s="17"/>
      <c r="AA895" s="17"/>
      <c r="AB895" s="17"/>
      <c r="AC895" s="17"/>
      <c r="AD895" s="17"/>
      <c r="AE895" s="17"/>
      <c r="AG895" s="9"/>
      <c r="AH895" s="9"/>
      <c r="AI895" s="10"/>
      <c r="AJ895" s="17"/>
      <c r="AK895" s="17"/>
      <c r="AL895" s="17"/>
      <c r="AM895" s="17"/>
      <c r="AN895" s="17"/>
      <c r="AO895" s="17"/>
      <c r="AP895" s="17"/>
      <c r="AQ895" s="17"/>
      <c r="AS895" s="9"/>
      <c r="AT895" s="9"/>
      <c r="AU895" s="10"/>
      <c r="AV895" s="17"/>
      <c r="AW895" s="17"/>
      <c r="AX895" s="17"/>
      <c r="AY895" s="17"/>
      <c r="AZ895" s="17"/>
      <c r="BA895" s="17"/>
      <c r="BB895" s="17"/>
      <c r="BC895" s="17"/>
      <c r="BE895" s="17">
        <v>0.3041325136612022</v>
      </c>
      <c r="BF895" s="9">
        <v>65.400000000000006</v>
      </c>
      <c r="BG895" s="9">
        <v>64.343458317655148</v>
      </c>
      <c r="BH895" s="9">
        <v>63.539925183344671</v>
      </c>
      <c r="BI895" s="9">
        <v>25.100685406920746</v>
      </c>
      <c r="BJ895" s="9">
        <f ca="1"/>
        <v>65.470302056939019</v>
      </c>
      <c r="BK895" s="9">
        <f ca="1"/>
        <v>63.802933199338689</v>
      </c>
      <c r="BL895" s="9">
        <v>60.542205765837664</v>
      </c>
      <c r="BM895" s="9">
        <f ca="1"/>
        <v>64.159771568592959</v>
      </c>
      <c r="BN895" s="9">
        <v>64.68125913985385</v>
      </c>
      <c r="BP895" s="9"/>
      <c r="BQ895" s="40"/>
      <c r="BR895" s="9"/>
      <c r="BS895" s="40"/>
      <c r="BU895" s="9"/>
      <c r="BV895" s="40"/>
      <c r="BW895" s="9"/>
      <c r="BX895" s="40"/>
      <c r="BZ895" s="9">
        <v>27.015384615384612</v>
      </c>
      <c r="CA895" s="9">
        <v>29.569230769230764</v>
      </c>
      <c r="CB895" s="40">
        <v>29884.420122683186</v>
      </c>
      <c r="CC895" s="9">
        <f ca="1"/>
        <v>4.1265384615384608</v>
      </c>
      <c r="CD895" s="9">
        <f ca="1"/>
        <v>2.9773076923076927</v>
      </c>
      <c r="CE895" s="40">
        <f ca="1"/>
        <v>10796.845085640722</v>
      </c>
    </row>
    <row r="896" spans="1:83" x14ac:dyDescent="0.25">
      <c r="A896" s="6">
        <v>56</v>
      </c>
      <c r="B896" s="7" t="b">
        <v>1</v>
      </c>
      <c r="U896" s="9"/>
      <c r="V896" s="9"/>
      <c r="W896" s="10"/>
      <c r="X896" s="17"/>
      <c r="Y896" s="17"/>
      <c r="Z896" s="17"/>
      <c r="AA896" s="17"/>
      <c r="AB896" s="17"/>
      <c r="AC896" s="17"/>
      <c r="AD896" s="17"/>
      <c r="AE896" s="17"/>
      <c r="AG896" s="9"/>
      <c r="AH896" s="9"/>
      <c r="AI896" s="10"/>
      <c r="AJ896" s="17"/>
      <c r="AK896" s="17"/>
      <c r="AL896" s="17"/>
      <c r="AM896" s="17"/>
      <c r="AN896" s="17"/>
      <c r="AO896" s="17"/>
      <c r="AP896" s="17"/>
      <c r="AQ896" s="17"/>
      <c r="AS896" s="9"/>
      <c r="AT896" s="9"/>
      <c r="AU896" s="10"/>
      <c r="AV896" s="17"/>
      <c r="AW896" s="17"/>
      <c r="AX896" s="17"/>
      <c r="AY896" s="17"/>
      <c r="AZ896" s="17"/>
      <c r="BA896" s="17"/>
      <c r="BB896" s="17"/>
      <c r="BC896" s="17"/>
      <c r="BE896" s="17">
        <v>0.30447404371584702</v>
      </c>
      <c r="BF896" s="9">
        <v>65.400000000000006</v>
      </c>
      <c r="BG896" s="9">
        <v>64.35275376302404</v>
      </c>
      <c r="BH896" s="9">
        <v>63.549045963798129</v>
      </c>
      <c r="BI896" s="9">
        <v>25.134669173776061</v>
      </c>
      <c r="BJ896" s="9">
        <f ca="1"/>
        <v>65.480059679350035</v>
      </c>
      <c r="BK896" s="9">
        <f ca="1"/>
        <v>63.812119959209213</v>
      </c>
      <c r="BL896" s="9">
        <v>60.555843098242406</v>
      </c>
      <c r="BM896" s="9">
        <f ca="1"/>
        <v>64.170787773629229</v>
      </c>
      <c r="BN896" s="9">
        <v>64.692294007134393</v>
      </c>
      <c r="BP896" s="9"/>
      <c r="BQ896" s="40"/>
      <c r="BR896" s="9"/>
      <c r="BS896" s="40"/>
      <c r="BU896" s="9"/>
      <c r="BV896" s="40"/>
      <c r="BW896" s="9"/>
      <c r="BX896" s="40"/>
      <c r="BZ896" s="9">
        <v>27.015384615384612</v>
      </c>
      <c r="CA896" s="9">
        <v>30.84615384615384</v>
      </c>
      <c r="CB896" s="40">
        <v>31663.191850185394</v>
      </c>
      <c r="CC896" s="9">
        <f ca="1"/>
        <v>4.1265384615384608</v>
      </c>
      <c r="CD896" s="9">
        <f ca="1"/>
        <v>3.0411538461538461</v>
      </c>
      <c r="CE896" s="40">
        <f ca="1"/>
        <v>10825.921394879741</v>
      </c>
    </row>
    <row r="897" spans="1:83" x14ac:dyDescent="0.25">
      <c r="A897" s="6">
        <v>55</v>
      </c>
      <c r="B897" s="7" t="b">
        <v>1</v>
      </c>
      <c r="U897" s="9"/>
      <c r="V897" s="9"/>
      <c r="W897" s="10"/>
      <c r="X897" s="17"/>
      <c r="Y897" s="17"/>
      <c r="Z897" s="17"/>
      <c r="AA897" s="17"/>
      <c r="AB897" s="17"/>
      <c r="AC897" s="17"/>
      <c r="AD897" s="17"/>
      <c r="AE897" s="17"/>
      <c r="AG897" s="9"/>
      <c r="AH897" s="9"/>
      <c r="AI897" s="10"/>
      <c r="AJ897" s="17"/>
      <c r="AK897" s="17"/>
      <c r="AL897" s="17"/>
      <c r="AM897" s="17"/>
      <c r="AN897" s="17"/>
      <c r="AO897" s="17"/>
      <c r="AP897" s="17"/>
      <c r="AQ897" s="17"/>
      <c r="AS897" s="9"/>
      <c r="AT897" s="9"/>
      <c r="AU897" s="10"/>
      <c r="AV897" s="17"/>
      <c r="AW897" s="17"/>
      <c r="AX897" s="17"/>
      <c r="AY897" s="17"/>
      <c r="AZ897" s="17"/>
      <c r="BA897" s="17"/>
      <c r="BB897" s="17"/>
      <c r="BC897" s="17"/>
      <c r="BE897" s="17">
        <v>0.30481557377049179</v>
      </c>
      <c r="BF897" s="9">
        <v>65.400000000000006</v>
      </c>
      <c r="BG897" s="9">
        <v>64.362044569437728</v>
      </c>
      <c r="BH897" s="9">
        <v>63.558163500718258</v>
      </c>
      <c r="BI897" s="9">
        <v>25.168669632069587</v>
      </c>
      <c r="BJ897" s="9">
        <f ca="1"/>
        <v>65.489810352931045</v>
      </c>
      <c r="BK897" s="9">
        <f ca="1"/>
        <v>63.821303021551735</v>
      </c>
      <c r="BL897" s="9">
        <v>60.569472784257677</v>
      </c>
      <c r="BM897" s="9">
        <f ca="1"/>
        <v>64.181798276974661</v>
      </c>
      <c r="BN897" s="9">
        <v>64.703323037877269</v>
      </c>
      <c r="BP897" s="9"/>
      <c r="BQ897" s="40"/>
      <c r="BR897" s="9"/>
      <c r="BS897" s="40"/>
      <c r="BU897" s="9"/>
      <c r="BV897" s="40"/>
      <c r="BW897" s="9"/>
      <c r="BX897" s="40"/>
      <c r="BZ897" s="9">
        <v>27.015384615384612</v>
      </c>
      <c r="CA897" s="9">
        <v>32.123076923076923</v>
      </c>
      <c r="CB897" s="40">
        <v>33516.08573265218</v>
      </c>
      <c r="CC897" s="9">
        <f ca="1"/>
        <v>4.1265384615384608</v>
      </c>
      <c r="CD897" s="9">
        <f ca="1"/>
        <v>3.1050000000000004</v>
      </c>
      <c r="CE897" s="40">
        <f ca="1"/>
        <v>10857.850636342788</v>
      </c>
    </row>
    <row r="898" spans="1:83" x14ac:dyDescent="0.25">
      <c r="A898" s="6">
        <v>54</v>
      </c>
      <c r="B898" s="7" t="b">
        <v>1</v>
      </c>
      <c r="U898" s="9"/>
      <c r="V898" s="9"/>
      <c r="W898" s="10"/>
      <c r="X898" s="17"/>
      <c r="Y898" s="17"/>
      <c r="Z898" s="17"/>
      <c r="AA898" s="17"/>
      <c r="AB898" s="17"/>
      <c r="AC898" s="17"/>
      <c r="AD898" s="17"/>
      <c r="AE898" s="17"/>
      <c r="AG898" s="9"/>
      <c r="AH898" s="9"/>
      <c r="AI898" s="10"/>
      <c r="AJ898" s="17"/>
      <c r="AK898" s="17"/>
      <c r="AL898" s="17"/>
      <c r="AM898" s="17"/>
      <c r="AN898" s="17"/>
      <c r="AO898" s="17"/>
      <c r="AP898" s="17"/>
      <c r="AQ898" s="17"/>
      <c r="AS898" s="9"/>
      <c r="AT898" s="9"/>
      <c r="AU898" s="10"/>
      <c r="AV898" s="17"/>
      <c r="AW898" s="17"/>
      <c r="AX898" s="17"/>
      <c r="AY898" s="17"/>
      <c r="AZ898" s="17"/>
      <c r="BA898" s="17"/>
      <c r="BB898" s="17"/>
      <c r="BC898" s="17"/>
      <c r="BE898" s="17">
        <v>0.30515710382513661</v>
      </c>
      <c r="BF898" s="9">
        <v>65.400000000000006</v>
      </c>
      <c r="BG898" s="9">
        <v>64.371330750356975</v>
      </c>
      <c r="BH898" s="9">
        <v>63.567277805545949</v>
      </c>
      <c r="BI898" s="9">
        <v>25.202686798205701</v>
      </c>
      <c r="BJ898" s="9">
        <f ca="1"/>
        <v>65.499554095068888</v>
      </c>
      <c r="BK898" s="9">
        <f ca="1"/>
        <v>63.830482398377264</v>
      </c>
      <c r="BL898" s="9">
        <v>60.58309483673095</v>
      </c>
      <c r="BM898" s="9">
        <f ca="1"/>
        <v>64.192803091965445</v>
      </c>
      <c r="BN898" s="9">
        <v>64.714346245610045</v>
      </c>
      <c r="BP898" s="9"/>
      <c r="BQ898" s="40"/>
      <c r="BR898" s="9"/>
      <c r="BS898" s="40"/>
      <c r="BU898" s="9"/>
      <c r="BV898" s="40"/>
      <c r="BW898" s="9"/>
      <c r="BX898" s="40"/>
      <c r="BZ898" s="9">
        <v>27.015384615384612</v>
      </c>
      <c r="CA898" s="9">
        <v>33.4</v>
      </c>
      <c r="CB898" s="40">
        <v>35438.558073448468</v>
      </c>
      <c r="CC898" s="9">
        <f ca="1"/>
        <v>4.1265384615384608</v>
      </c>
      <c r="CD898" s="9">
        <f ca="1"/>
        <v>3.1688461538461539</v>
      </c>
      <c r="CE898" s="40">
        <f ca="1"/>
        <v>10892.538563710221</v>
      </c>
    </row>
    <row r="899" spans="1:83" x14ac:dyDescent="0.25">
      <c r="A899" s="6">
        <v>53.2</v>
      </c>
      <c r="B899" s="7" t="b">
        <v>1</v>
      </c>
      <c r="U899" s="9"/>
      <c r="V899" s="9"/>
      <c r="W899" s="10"/>
      <c r="X899" s="17"/>
      <c r="Y899" s="17"/>
      <c r="Z899" s="17"/>
      <c r="AA899" s="17"/>
      <c r="AB899" s="17"/>
      <c r="AC899" s="17"/>
      <c r="AD899" s="17"/>
      <c r="AE899" s="17"/>
      <c r="AG899" s="9"/>
      <c r="AH899" s="9"/>
      <c r="AI899" s="10"/>
      <c r="AJ899" s="17"/>
      <c r="AK899" s="17"/>
      <c r="AL899" s="17"/>
      <c r="AM899" s="17"/>
      <c r="AN899" s="17"/>
      <c r="AO899" s="17"/>
      <c r="AP899" s="17"/>
      <c r="AQ899" s="17"/>
      <c r="AS899" s="9"/>
      <c r="AT899" s="9"/>
      <c r="AU899" s="10"/>
      <c r="AV899" s="17"/>
      <c r="AW899" s="17"/>
      <c r="AX899" s="17"/>
      <c r="AY899" s="17"/>
      <c r="AZ899" s="17"/>
      <c r="BA899" s="17"/>
      <c r="BB899" s="17"/>
      <c r="BC899" s="17"/>
      <c r="BE899" s="17">
        <v>0.30549863387978143</v>
      </c>
      <c r="BF899" s="9">
        <v>65.5</v>
      </c>
      <c r="BG899" s="9">
        <v>64.380612319204815</v>
      </c>
      <c r="BH899" s="9">
        <v>63.576388889693085</v>
      </c>
      <c r="BI899" s="9">
        <v>25.236720688612952</v>
      </c>
      <c r="BJ899" s="9">
        <f ca="1"/>
        <v>65.509290923097566</v>
      </c>
      <c r="BK899" s="9">
        <f ca="1"/>
        <v>63.839658101665265</v>
      </c>
      <c r="BL899" s="9">
        <v>60.596709268473788</v>
      </c>
      <c r="BM899" s="9">
        <f ca="1"/>
        <v>64.203802231900553</v>
      </c>
      <c r="BN899" s="9">
        <v>64.725363643822263</v>
      </c>
      <c r="BP899" s="9"/>
      <c r="BQ899" s="40"/>
      <c r="BR899" s="9"/>
      <c r="BS899" s="40"/>
      <c r="BU899" s="9"/>
      <c r="BV899" s="40"/>
      <c r="BW899" s="9"/>
      <c r="BX899" s="40"/>
      <c r="BZ899" s="9">
        <v>27.015384615384612</v>
      </c>
      <c r="CA899" s="9">
        <v>34.676923076923075</v>
      </c>
      <c r="CB899" s="40">
        <v>37426.481580583612</v>
      </c>
      <c r="CC899" s="9">
        <f ca="1"/>
        <v>4.1265384615384608</v>
      </c>
      <c r="CD899" s="9">
        <f ca="1"/>
        <v>3.2326923076923082</v>
      </c>
      <c r="CE899" s="40">
        <f ca="1"/>
        <v>10929.895763186883</v>
      </c>
    </row>
    <row r="900" spans="1:83" x14ac:dyDescent="0.25">
      <c r="A900" s="6">
        <v>52.5</v>
      </c>
      <c r="B900" s="7" t="b">
        <v>1</v>
      </c>
      <c r="U900" s="9"/>
      <c r="V900" s="9"/>
      <c r="W900" s="10"/>
      <c r="X900" s="17"/>
      <c r="Y900" s="17"/>
      <c r="Z900" s="17"/>
      <c r="AA900" s="17"/>
      <c r="AB900" s="17"/>
      <c r="AC900" s="17"/>
      <c r="AD900" s="17"/>
      <c r="AE900" s="17"/>
      <c r="AG900" s="9"/>
      <c r="AH900" s="9"/>
      <c r="AI900" s="10"/>
      <c r="AJ900" s="17"/>
      <c r="AK900" s="17"/>
      <c r="AL900" s="17"/>
      <c r="AM900" s="17"/>
      <c r="AN900" s="17"/>
      <c r="AO900" s="17"/>
      <c r="AP900" s="17"/>
      <c r="AQ900" s="17"/>
      <c r="AS900" s="9"/>
      <c r="AT900" s="9"/>
      <c r="AU900" s="10"/>
      <c r="AV900" s="17"/>
      <c r="AW900" s="17"/>
      <c r="AX900" s="17"/>
      <c r="AY900" s="17"/>
      <c r="AZ900" s="17"/>
      <c r="BA900" s="17"/>
      <c r="BB900" s="17"/>
      <c r="BC900" s="17"/>
      <c r="BE900" s="17">
        <v>0.30584016393442626</v>
      </c>
      <c r="BF900" s="9">
        <v>65.5</v>
      </c>
      <c r="BG900" s="9">
        <v>64.38988928936682</v>
      </c>
      <c r="BH900" s="9">
        <v>63.58549676454281</v>
      </c>
      <c r="BI900" s="9">
        <v>25.270771319744163</v>
      </c>
      <c r="BJ900" s="9">
        <f ca="1"/>
        <v>65.519020854298489</v>
      </c>
      <c r="BK900" s="9">
        <f ca="1"/>
        <v>63.84883014336377</v>
      </c>
      <c r="BL900" s="9">
        <v>60.610316092261925</v>
      </c>
      <c r="BM900" s="9">
        <f ca="1"/>
        <v>64.214795710041741</v>
      </c>
      <c r="BN900" s="9">
        <v>64.736375245965561</v>
      </c>
      <c r="BP900" s="9"/>
      <c r="BQ900" s="40"/>
      <c r="BR900" s="9"/>
      <c r="BS900" s="40"/>
      <c r="BU900" s="9"/>
      <c r="BV900" s="40"/>
      <c r="BW900" s="9"/>
      <c r="BX900" s="40"/>
      <c r="BZ900" s="9">
        <v>27.015384615384612</v>
      </c>
      <c r="CA900" s="9">
        <v>35.95384615384615</v>
      </c>
      <c r="CB900" s="40">
        <v>39476.094832390583</v>
      </c>
      <c r="CC900" s="9">
        <f ca="1"/>
        <v>4.1265384615384608</v>
      </c>
      <c r="CD900" s="9">
        <f ca="1"/>
        <v>3.2965384615384616</v>
      </c>
      <c r="CE900" s="40">
        <f ca="1"/>
        <v>10969.837315697951</v>
      </c>
    </row>
    <row r="901" spans="1:83" x14ac:dyDescent="0.25">
      <c r="A901" s="6">
        <v>51.2</v>
      </c>
      <c r="B901" s="7" t="b">
        <v>1</v>
      </c>
      <c r="U901" s="9"/>
      <c r="V901" s="9"/>
      <c r="W901" s="10"/>
      <c r="X901" s="17"/>
      <c r="Y901" s="17"/>
      <c r="Z901" s="17"/>
      <c r="AA901" s="17"/>
      <c r="AB901" s="17"/>
      <c r="AC901" s="17"/>
      <c r="AD901" s="17"/>
      <c r="AE901" s="17"/>
      <c r="AG901" s="9"/>
      <c r="AH901" s="9"/>
      <c r="AI901" s="10"/>
      <c r="AJ901" s="17"/>
      <c r="AK901" s="17"/>
      <c r="AL901" s="17"/>
      <c r="AM901" s="17"/>
      <c r="AN901" s="17"/>
      <c r="AO901" s="17"/>
      <c r="AP901" s="17"/>
      <c r="AQ901" s="17"/>
      <c r="AS901" s="9"/>
      <c r="AT901" s="9"/>
      <c r="AU901" s="10"/>
      <c r="AV901" s="17"/>
      <c r="AW901" s="17"/>
      <c r="AX901" s="17"/>
      <c r="AY901" s="17"/>
      <c r="AZ901" s="17"/>
      <c r="BA901" s="17"/>
      <c r="BB901" s="17"/>
      <c r="BC901" s="17"/>
      <c r="BE901" s="17">
        <v>0.30618169398907102</v>
      </c>
      <c r="BF901" s="9">
        <v>65.5</v>
      </c>
      <c r="BG901" s="9">
        <v>64.39916167419122</v>
      </c>
      <c r="BH901" s="9">
        <v>63.594601441449434</v>
      </c>
      <c r="BI901" s="9">
        <v>25.304838708076396</v>
      </c>
      <c r="BJ901" s="9">
        <f ca="1"/>
        <v>65.528743905900711</v>
      </c>
      <c r="BK901" s="9">
        <f ca="1"/>
        <v>63.857998535389598</v>
      </c>
      <c r="BL901" s="9">
        <v>60.623915320835451</v>
      </c>
      <c r="BM901" s="9">
        <f ca="1"/>
        <v>64.225783539613886</v>
      </c>
      <c r="BN901" s="9">
        <v>64.747381065453936</v>
      </c>
      <c r="BP901" s="9"/>
      <c r="BQ901" s="40"/>
      <c r="BR901" s="9"/>
      <c r="BS901" s="40"/>
      <c r="BU901" s="9"/>
      <c r="BV901" s="40"/>
      <c r="BW901" s="9"/>
      <c r="BX901" s="40"/>
      <c r="BZ901" s="9">
        <v>27.015384615384612</v>
      </c>
      <c r="CA901" s="9">
        <v>37.230769230769226</v>
      </c>
      <c r="CB901" s="40">
        <v>41583.959331316255</v>
      </c>
      <c r="CC901" s="9">
        <f ca="1"/>
        <v>4.1265384615384608</v>
      </c>
      <c r="CD901" s="9">
        <f ca="1"/>
        <v>3.360384615384616</v>
      </c>
      <c r="CE901" s="40">
        <f ca="1"/>
        <v>11012.282488948516</v>
      </c>
    </row>
    <row r="902" spans="1:83" x14ac:dyDescent="0.25">
      <c r="A902" s="6">
        <v>69.900000000000006</v>
      </c>
      <c r="B902" s="7" t="b">
        <v>1</v>
      </c>
      <c r="U902" s="9"/>
      <c r="V902" s="9"/>
      <c r="W902" s="10"/>
      <c r="X902" s="17"/>
      <c r="Y902" s="17"/>
      <c r="Z902" s="17"/>
      <c r="AA902" s="17"/>
      <c r="AB902" s="17"/>
      <c r="AC902" s="17"/>
      <c r="AD902" s="17"/>
      <c r="AE902" s="17"/>
      <c r="AG902" s="9"/>
      <c r="AH902" s="9"/>
      <c r="AI902" s="10"/>
      <c r="AJ902" s="17"/>
      <c r="AK902" s="17"/>
      <c r="AL902" s="17"/>
      <c r="AM902" s="17"/>
      <c r="AN902" s="17"/>
      <c r="AO902" s="17"/>
      <c r="AP902" s="17"/>
      <c r="AQ902" s="17"/>
      <c r="AS902" s="9"/>
      <c r="AT902" s="9"/>
      <c r="AU902" s="10"/>
      <c r="AV902" s="17"/>
      <c r="AW902" s="17"/>
      <c r="AX902" s="17"/>
      <c r="AY902" s="17"/>
      <c r="AZ902" s="17"/>
      <c r="BA902" s="17"/>
      <c r="BB902" s="17"/>
      <c r="BC902" s="17"/>
      <c r="BE902" s="17">
        <v>0.30652322404371585</v>
      </c>
      <c r="BF902" s="9">
        <v>65.5</v>
      </c>
      <c r="BG902" s="9">
        <v>64.40842948698905</v>
      </c>
      <c r="BH902" s="9">
        <v>63.603702931738852</v>
      </c>
      <c r="BI902" s="9">
        <v>25.338922870111109</v>
      </c>
      <c r="BJ902" s="9">
        <f ca="1"/>
        <v>65.538460095081149</v>
      </c>
      <c r="BK902" s="9">
        <f ca="1"/>
        <v>63.867163289628394</v>
      </c>
      <c r="BL902" s="9">
        <v>60.637506966898947</v>
      </c>
      <c r="BM902" s="9">
        <f ca="1"/>
        <v>64.236765733804972</v>
      </c>
      <c r="BN902" s="9">
        <v>64.758381115663795</v>
      </c>
      <c r="BP902" s="9"/>
      <c r="BQ902" s="40"/>
      <c r="BR902" s="9"/>
      <c r="BS902" s="40"/>
      <c r="BU902" s="9"/>
      <c r="BV902" s="40"/>
      <c r="BW902" s="9"/>
      <c r="BX902" s="40"/>
      <c r="BZ902" s="9">
        <v>27.015384615384612</v>
      </c>
      <c r="CA902" s="9">
        <v>38.507692307692309</v>
      </c>
      <c r="CB902" s="40">
        <v>43746.922796429848</v>
      </c>
      <c r="CC902" s="9">
        <f ca="1"/>
        <v>4.1265384615384608</v>
      </c>
      <c r="CD902" s="9">
        <f ca="1"/>
        <v>3.4242307692307694</v>
      </c>
      <c r="CE902" s="40">
        <f ca="1"/>
        <v>11057.154456167815</v>
      </c>
    </row>
    <row r="903" spans="1:83" x14ac:dyDescent="0.25">
      <c r="A903" s="6">
        <v>69.7</v>
      </c>
      <c r="B903" s="7" t="b">
        <v>1</v>
      </c>
      <c r="U903" s="9"/>
      <c r="V903" s="9"/>
      <c r="W903" s="10"/>
      <c r="X903" s="17"/>
      <c r="Y903" s="17"/>
      <c r="Z903" s="17"/>
      <c r="AA903" s="17"/>
      <c r="AB903" s="17"/>
      <c r="AC903" s="17"/>
      <c r="AD903" s="17"/>
      <c r="AE903" s="17"/>
      <c r="AG903" s="9"/>
      <c r="AH903" s="9"/>
      <c r="AI903" s="10"/>
      <c r="AJ903" s="17"/>
      <c r="AK903" s="17"/>
      <c r="AL903" s="17"/>
      <c r="AM903" s="17"/>
      <c r="AN903" s="17"/>
      <c r="AO903" s="17"/>
      <c r="AP903" s="17"/>
      <c r="AQ903" s="17"/>
      <c r="AS903" s="9"/>
      <c r="AT903" s="9"/>
      <c r="AU903" s="10"/>
      <c r="AV903" s="17"/>
      <c r="AW903" s="17"/>
      <c r="AX903" s="17"/>
      <c r="AY903" s="17"/>
      <c r="AZ903" s="17"/>
      <c r="BA903" s="17"/>
      <c r="BB903" s="17"/>
      <c r="BC903" s="17"/>
      <c r="BE903" s="17">
        <v>0.30686475409836067</v>
      </c>
      <c r="BF903" s="9">
        <v>65.5</v>
      </c>
      <c r="BG903" s="9">
        <v>64.417692741034372</v>
      </c>
      <c r="BH903" s="9">
        <v>63.612801246708429</v>
      </c>
      <c r="BI903" s="9">
        <v>25.37302382237409</v>
      </c>
      <c r="BJ903" s="9">
        <f ca="1"/>
        <v>65.548169438964848</v>
      </c>
      <c r="BK903" s="9">
        <f ca="1"/>
        <v>63.87632441793486</v>
      </c>
      <c r="BL903" s="9">
        <v>60.651091043121603</v>
      </c>
      <c r="BM903" s="9">
        <f ca="1"/>
        <v>64.247742305766423</v>
      </c>
      <c r="BN903" s="9">
        <v>64.76937540993417</v>
      </c>
      <c r="BP903" s="9"/>
      <c r="BQ903" s="40"/>
      <c r="BR903" s="9"/>
      <c r="BS903" s="40"/>
      <c r="BU903" s="9"/>
      <c r="BV903" s="40"/>
      <c r="BW903" s="9"/>
      <c r="BX903" s="40"/>
      <c r="BZ903" s="9">
        <v>27.015384615384612</v>
      </c>
      <c r="CA903" s="9">
        <v>39.784615384615385</v>
      </c>
      <c r="CB903" s="40">
        <v>45962.087620854843</v>
      </c>
      <c r="CC903" s="9">
        <f ca="1"/>
        <v>4.1265384615384608</v>
      </c>
      <c r="CD903" s="9">
        <f ca="1"/>
        <v>3.4880769230769237</v>
      </c>
      <c r="CE903" s="40">
        <f ca="1"/>
        <v>11104.380038752777</v>
      </c>
    </row>
    <row r="904" spans="1:83" x14ac:dyDescent="0.25">
      <c r="A904" s="6">
        <v>69.599999999999994</v>
      </c>
      <c r="B904" s="7" t="b">
        <v>1</v>
      </c>
      <c r="U904" s="9"/>
      <c r="V904" s="9"/>
      <c r="W904" s="10"/>
      <c r="X904" s="17"/>
      <c r="Y904" s="17"/>
      <c r="Z904" s="17"/>
      <c r="AA904" s="17"/>
      <c r="AB904" s="17"/>
      <c r="AC904" s="17"/>
      <c r="AD904" s="17"/>
      <c r="AE904" s="17"/>
      <c r="AG904" s="9"/>
      <c r="AH904" s="9"/>
      <c r="AI904" s="10"/>
      <c r="AJ904" s="17"/>
      <c r="AK904" s="17"/>
      <c r="AL904" s="17"/>
      <c r="AM904" s="17"/>
      <c r="AN904" s="17"/>
      <c r="AO904" s="17"/>
      <c r="AP904" s="17"/>
      <c r="AQ904" s="17"/>
      <c r="AS904" s="9"/>
      <c r="AT904" s="9"/>
      <c r="AU904" s="10"/>
      <c r="AV904" s="17"/>
      <c r="AW904" s="17"/>
      <c r="AX904" s="17"/>
      <c r="AY904" s="17"/>
      <c r="AZ904" s="17"/>
      <c r="BA904" s="17"/>
      <c r="BB904" s="17"/>
      <c r="BC904" s="17"/>
      <c r="BE904" s="17">
        <v>0.30720628415300544</v>
      </c>
      <c r="BF904" s="9">
        <v>65.5</v>
      </c>
      <c r="BG904" s="9">
        <v>64.426951449564442</v>
      </c>
      <c r="BH904" s="9">
        <v>63.621896397627268</v>
      </c>
      <c r="BI904" s="9">
        <v>25.407141581415608</v>
      </c>
      <c r="BJ904" s="9">
        <f ca="1"/>
        <v>65.557871954625185</v>
      </c>
      <c r="BK904" s="9">
        <f ca="1"/>
        <v>63.88548193213289</v>
      </c>
      <c r="BL904" s="9">
        <v>60.664667562137367</v>
      </c>
      <c r="BM904" s="9">
        <f ca="1"/>
        <v>64.258713268613107</v>
      </c>
      <c r="BN904" s="9">
        <v>64.780363961566891</v>
      </c>
      <c r="BP904" s="9"/>
      <c r="BQ904" s="40"/>
      <c r="BR904" s="9"/>
      <c r="BS904" s="40"/>
      <c r="BU904" s="9"/>
      <c r="BV904" s="40"/>
      <c r="BW904" s="9"/>
      <c r="BX904" s="40"/>
      <c r="BZ904" s="9">
        <v>27.015384615384612</v>
      </c>
      <c r="CA904" s="9">
        <v>41.061538461538461</v>
      </c>
      <c r="CB904" s="40">
        <v>48226.783632744904</v>
      </c>
      <c r="CC904" s="9">
        <f ca="1"/>
        <v>4.1265384615384608</v>
      </c>
      <c r="CD904" s="9">
        <f ca="1"/>
        <v>3.5519230769230772</v>
      </c>
      <c r="CE904" s="40">
        <f ca="1"/>
        <v>11153.889470364171</v>
      </c>
    </row>
    <row r="905" spans="1:83" x14ac:dyDescent="0.25">
      <c r="A905" s="6">
        <v>69.400000000000006</v>
      </c>
      <c r="B905" s="7" t="b">
        <v>1</v>
      </c>
      <c r="U905" s="9"/>
      <c r="V905" s="9"/>
      <c r="W905" s="10"/>
      <c r="X905" s="17"/>
      <c r="Y905" s="17"/>
      <c r="Z905" s="17"/>
      <c r="AA905" s="17"/>
      <c r="AB905" s="17"/>
      <c r="AC905" s="17"/>
      <c r="AD905" s="17"/>
      <c r="AE905" s="17"/>
      <c r="AG905" s="9"/>
      <c r="AH905" s="9"/>
      <c r="AI905" s="10"/>
      <c r="AJ905" s="17"/>
      <c r="AK905" s="17"/>
      <c r="AL905" s="17"/>
      <c r="AM905" s="17"/>
      <c r="AN905" s="17"/>
      <c r="AO905" s="17"/>
      <c r="AP905" s="17"/>
      <c r="AQ905" s="17"/>
      <c r="AS905" s="9"/>
      <c r="AT905" s="9"/>
      <c r="AU905" s="10"/>
      <c r="AV905" s="17"/>
      <c r="AW905" s="17"/>
      <c r="AX905" s="17"/>
      <c r="AY905" s="17"/>
      <c r="AZ905" s="17"/>
      <c r="BA905" s="17"/>
      <c r="BB905" s="17"/>
      <c r="BC905" s="17"/>
      <c r="BE905" s="17">
        <v>0.30754781420765026</v>
      </c>
      <c r="BF905" s="9">
        <v>65.599999999999994</v>
      </c>
      <c r="BG905" s="9">
        <v>64.43620562577982</v>
      </c>
      <c r="BH905" s="9">
        <v>63.63098839573626</v>
      </c>
      <c r="BI905" s="9">
        <v>25.441276163810389</v>
      </c>
      <c r="BJ905" s="9">
        <f ca="1"/>
        <v>65.567567659084119</v>
      </c>
      <c r="BK905" s="9">
        <f ca="1"/>
        <v>63.894635844015681</v>
      </c>
      <c r="BL905" s="9">
        <v>60.678236536545107</v>
      </c>
      <c r="BM905" s="9">
        <f ca="1"/>
        <v>64.26967863542356</v>
      </c>
      <c r="BN905" s="9">
        <v>64.791346783826725</v>
      </c>
      <c r="BP905" s="9"/>
      <c r="BQ905" s="40"/>
      <c r="BR905" s="9"/>
      <c r="BS905" s="40"/>
      <c r="BU905" s="9"/>
      <c r="BV905" s="40"/>
      <c r="BW905" s="9"/>
      <c r="BX905" s="40"/>
      <c r="BZ905" s="9">
        <v>27.015384615384612</v>
      </c>
      <c r="CA905" s="9">
        <v>42.338461538461537</v>
      </c>
      <c r="CB905" s="40">
        <v>50538.544463604587</v>
      </c>
      <c r="CC905" s="9">
        <f ca="1"/>
        <v>4.1265384615384608</v>
      </c>
      <c r="CD905" s="9">
        <f ca="1"/>
        <v>3.6157692307692306</v>
      </c>
      <c r="CE905" s="40">
        <f ca="1"/>
        <v>11205.616180320128</v>
      </c>
    </row>
    <row r="906" spans="1:83" x14ac:dyDescent="0.25">
      <c r="A906" s="6">
        <v>69.2</v>
      </c>
      <c r="B906" s="7" t="b">
        <v>1</v>
      </c>
      <c r="U906" s="9"/>
      <c r="V906" s="9"/>
      <c r="W906" s="10"/>
      <c r="X906" s="17"/>
      <c r="Y906" s="17"/>
      <c r="Z906" s="17"/>
      <c r="AA906" s="17"/>
      <c r="AB906" s="17"/>
      <c r="AC906" s="17"/>
      <c r="AD906" s="17"/>
      <c r="AE906" s="17"/>
      <c r="AG906" s="9"/>
      <c r="AH906" s="9"/>
      <c r="AI906" s="10"/>
      <c r="AJ906" s="17"/>
      <c r="AK906" s="17"/>
      <c r="AL906" s="17"/>
      <c r="AM906" s="17"/>
      <c r="AN906" s="17"/>
      <c r="AO906" s="17"/>
      <c r="AP906" s="17"/>
      <c r="AQ906" s="17"/>
      <c r="AS906" s="9"/>
      <c r="AT906" s="9"/>
      <c r="AU906" s="10"/>
      <c r="AV906" s="17"/>
      <c r="AW906" s="17"/>
      <c r="AX906" s="17"/>
      <c r="AY906" s="17"/>
      <c r="AZ906" s="17"/>
      <c r="BA906" s="17"/>
      <c r="BB906" s="17"/>
      <c r="BC906" s="17"/>
      <c r="BE906" s="17">
        <v>0.30788934426229508</v>
      </c>
      <c r="BF906" s="9">
        <v>65.599999999999994</v>
      </c>
      <c r="BG906" s="9">
        <v>64.44545528284462</v>
      </c>
      <c r="BH906" s="9">
        <v>63.640077252248332</v>
      </c>
      <c r="BI906" s="9">
        <v>25.475427586157714</v>
      </c>
      <c r="BJ906" s="9">
        <f ca="1"/>
        <v>65.577256569312382</v>
      </c>
      <c r="BK906" s="9">
        <f ca="1"/>
        <v>63.903786165345863</v>
      </c>
      <c r="BL906" s="9">
        <v>60.691797978908681</v>
      </c>
      <c r="BM906" s="9">
        <f ca="1"/>
        <v>64.280638419240162</v>
      </c>
      <c r="BN906" s="9">
        <v>64.802323889941505</v>
      </c>
      <c r="BP906" s="9"/>
      <c r="BQ906" s="40"/>
      <c r="BR906" s="9"/>
      <c r="BS906" s="40"/>
      <c r="BU906" s="9"/>
      <c r="BV906" s="40"/>
      <c r="BW906" s="9"/>
      <c r="BX906" s="40"/>
      <c r="BZ906" s="9">
        <v>27.015384615384612</v>
      </c>
      <c r="CA906" s="9">
        <v>43.615384615384613</v>
      </c>
      <c r="CB906" s="40">
        <v>52895.086957327512</v>
      </c>
      <c r="CC906" s="9">
        <f ca="1"/>
        <v>4.1265384615384608</v>
      </c>
      <c r="CD906" s="9">
        <f ca="1"/>
        <v>3.679615384615385</v>
      </c>
      <c r="CE906" s="40">
        <f ca="1"/>
        <v>11259.496594384216</v>
      </c>
    </row>
    <row r="907" spans="1:83" x14ac:dyDescent="0.25">
      <c r="A907" s="6">
        <v>69.099999999999994</v>
      </c>
      <c r="B907" s="7" t="b">
        <v>1</v>
      </c>
      <c r="U907" s="9"/>
      <c r="V907" s="9"/>
      <c r="W907" s="10"/>
      <c r="X907" s="17"/>
      <c r="Y907" s="17"/>
      <c r="Z907" s="17"/>
      <c r="AA907" s="17"/>
      <c r="AB907" s="17"/>
      <c r="AC907" s="17"/>
      <c r="AD907" s="17"/>
      <c r="AE907" s="17"/>
      <c r="AG907" s="9"/>
      <c r="AH907" s="9"/>
      <c r="AI907" s="10"/>
      <c r="AJ907" s="17"/>
      <c r="AK907" s="17"/>
      <c r="AL907" s="17"/>
      <c r="AM907" s="17"/>
      <c r="AN907" s="17"/>
      <c r="AO907" s="17"/>
      <c r="AP907" s="17"/>
      <c r="AQ907" s="17"/>
      <c r="AS907" s="9"/>
      <c r="AT907" s="9"/>
      <c r="AU907" s="10"/>
      <c r="AV907" s="17"/>
      <c r="AW907" s="17"/>
      <c r="AX907" s="17"/>
      <c r="AY907" s="17"/>
      <c r="AZ907" s="17"/>
      <c r="BA907" s="17"/>
      <c r="BB907" s="17"/>
      <c r="BC907" s="17"/>
      <c r="BE907" s="17">
        <v>0.30823087431693991</v>
      </c>
      <c r="BF907" s="9">
        <v>65.599999999999994</v>
      </c>
      <c r="BG907" s="9">
        <v>64.454700433886586</v>
      </c>
      <c r="BH907" s="9">
        <v>63.649162978348571</v>
      </c>
      <c r="BI907" s="9">
        <v>25.509595865081408</v>
      </c>
      <c r="BJ907" s="9">
        <f ca="1"/>
        <v>65.586938702229759</v>
      </c>
      <c r="BK907" s="9">
        <f ca="1"/>
        <v>63.912932907855705</v>
      </c>
      <c r="BL907" s="9">
        <v>60.705351901757162</v>
      </c>
      <c r="BM907" s="9">
        <f ca="1"/>
        <v>64.291592633069271</v>
      </c>
      <c r="BN907" s="9">
        <v>64.813295293102328</v>
      </c>
      <c r="BP907" s="9"/>
      <c r="BQ907" s="40"/>
      <c r="BR907" s="9"/>
      <c r="BS907" s="40"/>
      <c r="BU907" s="9"/>
      <c r="BV907" s="40"/>
      <c r="BW907" s="9"/>
      <c r="BX907" s="40"/>
      <c r="BZ907" s="9">
        <v>27.015384615384612</v>
      </c>
      <c r="CA907" s="9">
        <v>44.892307692307696</v>
      </c>
      <c r="CB907" s="40">
        <v>55294.293155764128</v>
      </c>
      <c r="CC907" s="9">
        <f ca="1"/>
        <v>4.1265384615384608</v>
      </c>
      <c r="CD907" s="9">
        <f ca="1"/>
        <v>3.7434615384615384</v>
      </c>
      <c r="CE907" s="40">
        <f ca="1"/>
        <v>11315.469951263873</v>
      </c>
    </row>
    <row r="908" spans="1:83" x14ac:dyDescent="0.25">
      <c r="A908" s="6">
        <v>68.900000000000006</v>
      </c>
      <c r="B908" s="7" t="b">
        <v>1</v>
      </c>
      <c r="U908" s="9"/>
      <c r="V908" s="9"/>
      <c r="W908" s="10"/>
      <c r="X908" s="17"/>
      <c r="Y908" s="17"/>
      <c r="Z908" s="17"/>
      <c r="AA908" s="17"/>
      <c r="AB908" s="17"/>
      <c r="AC908" s="17"/>
      <c r="AD908" s="17"/>
      <c r="AE908" s="17"/>
      <c r="AG908" s="9"/>
      <c r="AH908" s="9"/>
      <c r="AI908" s="10"/>
      <c r="AJ908" s="17"/>
      <c r="AK908" s="17"/>
      <c r="AL908" s="17"/>
      <c r="AM908" s="17"/>
      <c r="AN908" s="17"/>
      <c r="AO908" s="17"/>
      <c r="AP908" s="17"/>
      <c r="AQ908" s="17"/>
      <c r="AS908" s="9"/>
      <c r="AT908" s="9"/>
      <c r="AU908" s="10"/>
      <c r="AV908" s="17"/>
      <c r="AW908" s="17"/>
      <c r="AX908" s="17"/>
      <c r="AY908" s="17"/>
      <c r="AZ908" s="17"/>
      <c r="BA908" s="17"/>
      <c r="BB908" s="17"/>
      <c r="BC908" s="17"/>
      <c r="BE908" s="17">
        <v>0.30857240437158467</v>
      </c>
      <c r="BF908" s="9">
        <v>65.599999999999994</v>
      </c>
      <c r="BG908" s="9">
        <v>64.463941091997327</v>
      </c>
      <c r="BH908" s="9">
        <v>63.658245585194145</v>
      </c>
      <c r="BI908" s="9">
        <v>25.543781017229939</v>
      </c>
      <c r="BJ908" s="9">
        <f ca="1"/>
        <v>65.596614074705272</v>
      </c>
      <c r="BK908" s="9">
        <f ca="1"/>
        <v>63.922076083247198</v>
      </c>
      <c r="BL908" s="9">
        <v>60.718898317584888</v>
      </c>
      <c r="BM908" s="9">
        <f ca="1"/>
        <v>64.302541289881304</v>
      </c>
      <c r="BN908" s="9">
        <v>64.824261006463715</v>
      </c>
      <c r="BP908" s="9"/>
      <c r="BQ908" s="40"/>
      <c r="BR908" s="9"/>
      <c r="BS908" s="40"/>
      <c r="BU908" s="9"/>
      <c r="BV908" s="40"/>
      <c r="BW908" s="9"/>
      <c r="BX908" s="40"/>
      <c r="BZ908" s="9">
        <v>27.015384615384612</v>
      </c>
      <c r="CA908" s="9">
        <v>46.169230769230772</v>
      </c>
      <c r="CB908" s="40">
        <v>57734.194478222023</v>
      </c>
      <c r="CC908" s="9">
        <f ca="1"/>
        <v>4.1265384615384608</v>
      </c>
      <c r="CD908" s="9">
        <f ca="1"/>
        <v>3.8073076923076927</v>
      </c>
      <c r="CE908" s="40">
        <f ca="1"/>
        <v>11373.47813332501</v>
      </c>
    </row>
    <row r="909" spans="1:83" x14ac:dyDescent="0.25">
      <c r="A909" s="6">
        <v>68.7</v>
      </c>
      <c r="B909" s="7" t="b">
        <v>1</v>
      </c>
      <c r="U909" s="9"/>
      <c r="V909" s="9"/>
      <c r="W909" s="10"/>
      <c r="X909" s="17"/>
      <c r="Y909" s="17"/>
      <c r="Z909" s="17"/>
      <c r="AA909" s="17"/>
      <c r="AB909" s="17"/>
      <c r="AC909" s="17"/>
      <c r="AD909" s="17"/>
      <c r="AE909" s="17"/>
      <c r="AG909" s="9"/>
      <c r="AH909" s="9"/>
      <c r="AI909" s="10"/>
      <c r="AJ909" s="17"/>
      <c r="AK909" s="17"/>
      <c r="AL909" s="17"/>
      <c r="AM909" s="17"/>
      <c r="AN909" s="17"/>
      <c r="AO909" s="17"/>
      <c r="AP909" s="17"/>
      <c r="AQ909" s="17"/>
      <c r="AS909" s="9"/>
      <c r="AT909" s="9"/>
      <c r="AU909" s="10"/>
      <c r="AV909" s="17"/>
      <c r="AW909" s="17"/>
      <c r="AX909" s="17"/>
      <c r="AY909" s="17"/>
      <c r="AZ909" s="17"/>
      <c r="BA909" s="17"/>
      <c r="BB909" s="17"/>
      <c r="BC909" s="17"/>
      <c r="BE909" s="17">
        <v>0.3089139344262295</v>
      </c>
      <c r="BF909" s="9">
        <v>65.599999999999994</v>
      </c>
      <c r="BG909" s="9">
        <v>64.473177270232483</v>
      </c>
      <c r="BH909" s="9">
        <v>63.667325083914683</v>
      </c>
      <c r="BI909" s="9">
        <v>25.57798305927647</v>
      </c>
      <c r="BJ909" s="9">
        <f ca="1"/>
        <v>65.60628270355744</v>
      </c>
      <c r="BK909" s="9">
        <f ca="1"/>
        <v>63.931215703192223</v>
      </c>
      <c r="BL909" s="9">
        <v>60.732437238851645</v>
      </c>
      <c r="BM909" s="9">
        <f ca="1"/>
        <v>64.313484402611039</v>
      </c>
      <c r="BN909" s="9">
        <v>64.835221043143733</v>
      </c>
      <c r="BP909" s="9"/>
      <c r="BQ909" s="40"/>
      <c r="BR909" s="9"/>
      <c r="BS909" s="40"/>
      <c r="BU909" s="9"/>
      <c r="BV909" s="40"/>
      <c r="BW909" s="9"/>
      <c r="BX909" s="40"/>
      <c r="BZ909" s="9">
        <v>27.015384615384612</v>
      </c>
      <c r="CA909" s="9">
        <v>47.446153846153848</v>
      </c>
      <c r="CB909" s="40">
        <v>60212.957777735035</v>
      </c>
      <c r="CC909" s="9">
        <f ca="1"/>
        <v>4.1265384615384608</v>
      </c>
      <c r="CD909" s="9">
        <f ca="1"/>
        <v>3.8711538461538462</v>
      </c>
      <c r="CE909" s="40">
        <f ca="1"/>
        <v>11433.465510194446</v>
      </c>
    </row>
    <row r="910" spans="1:83" x14ac:dyDescent="0.25">
      <c r="A910" s="6">
        <v>68.599999999999994</v>
      </c>
      <c r="B910" s="7" t="b">
        <v>1</v>
      </c>
      <c r="U910" s="9"/>
      <c r="V910" s="9"/>
      <c r="W910" s="10"/>
      <c r="X910" s="17"/>
      <c r="Y910" s="17"/>
      <c r="Z910" s="17"/>
      <c r="AA910" s="17"/>
      <c r="AB910" s="17"/>
      <c r="AC910" s="17"/>
      <c r="AD910" s="17"/>
      <c r="AE910" s="17"/>
      <c r="AG910" s="9"/>
      <c r="AH910" s="9"/>
      <c r="AI910" s="10"/>
      <c r="AJ910" s="17"/>
      <c r="AK910" s="17"/>
      <c r="AL910" s="17"/>
      <c r="AM910" s="17"/>
      <c r="AN910" s="17"/>
      <c r="AO910" s="17"/>
      <c r="AP910" s="17"/>
      <c r="AQ910" s="17"/>
      <c r="AS910" s="9"/>
      <c r="AT910" s="9"/>
      <c r="AU910" s="10"/>
      <c r="AV910" s="17"/>
      <c r="AW910" s="17"/>
      <c r="AX910" s="17"/>
      <c r="AY910" s="17"/>
      <c r="AZ910" s="17"/>
      <c r="BA910" s="17"/>
      <c r="BB910" s="17"/>
      <c r="BC910" s="17"/>
      <c r="BE910" s="17">
        <v>0.30925546448087432</v>
      </c>
      <c r="BF910" s="9">
        <v>65.599999999999994</v>
      </c>
      <c r="BG910" s="9">
        <v>64.482408981611826</v>
      </c>
      <c r="BH910" s="9">
        <v>63.676401485612395</v>
      </c>
      <c r="BI910" s="9">
        <v>25.61220200791886</v>
      </c>
      <c r="BJ910" s="9">
        <f ca="1"/>
        <v>65.615944605554475</v>
      </c>
      <c r="BK910" s="9">
        <f ca="1"/>
        <v>63.940351779332687</v>
      </c>
      <c r="BL910" s="9">
        <v>60.745968677982802</v>
      </c>
      <c r="BM910" s="9">
        <f ca="1"/>
        <v>64.324421984157624</v>
      </c>
      <c r="BN910" s="9">
        <v>64.84617541622417</v>
      </c>
      <c r="BP910" s="9"/>
      <c r="BQ910" s="40"/>
      <c r="BR910" s="9"/>
      <c r="BS910" s="40"/>
      <c r="BU910" s="9"/>
      <c r="BV910" s="40"/>
      <c r="BW910" s="9"/>
      <c r="BX910" s="40"/>
      <c r="BZ910" s="9">
        <v>27.015384615384612</v>
      </c>
      <c r="CA910" s="9">
        <v>48.723076923076924</v>
      </c>
      <c r="CB910" s="40">
        <v>62728.873009780073</v>
      </c>
      <c r="CC910" s="9">
        <f ca="1"/>
        <v>4.1265384615384608</v>
      </c>
      <c r="CD910" s="9">
        <f ca="1"/>
        <v>3.9350000000000005</v>
      </c>
      <c r="CE910" s="40">
        <f ca="1"/>
        <v>11495.378794066517</v>
      </c>
    </row>
    <row r="911" spans="1:83" x14ac:dyDescent="0.25">
      <c r="A911" s="6">
        <v>68.5</v>
      </c>
      <c r="B911" s="7" t="b">
        <v>1</v>
      </c>
      <c r="U911" s="9"/>
      <c r="V911" s="9"/>
      <c r="W911" s="10"/>
      <c r="X911" s="17"/>
      <c r="Y911" s="17"/>
      <c r="Z911" s="17"/>
      <c r="AA911" s="17"/>
      <c r="AB911" s="17"/>
      <c r="AC911" s="17"/>
      <c r="AD911" s="17"/>
      <c r="AE911" s="17"/>
      <c r="AG911" s="9"/>
      <c r="AH911" s="9"/>
      <c r="AI911" s="10"/>
      <c r="AJ911" s="17"/>
      <c r="AK911" s="17"/>
      <c r="AL911" s="17"/>
      <c r="AM911" s="17"/>
      <c r="AN911" s="17"/>
      <c r="AO911" s="17"/>
      <c r="AP911" s="17"/>
      <c r="AQ911" s="17"/>
      <c r="AS911" s="9"/>
      <c r="AT911" s="9"/>
      <c r="AU911" s="10"/>
      <c r="AV911" s="17"/>
      <c r="AW911" s="17"/>
      <c r="AX911" s="17"/>
      <c r="AY911" s="17"/>
      <c r="AZ911" s="17"/>
      <c r="BA911" s="17"/>
      <c r="BB911" s="17"/>
      <c r="BC911" s="17"/>
      <c r="BE911" s="17">
        <v>0.30959699453551914</v>
      </c>
      <c r="BF911" s="9">
        <v>65.599999999999994</v>
      </c>
      <c r="BG911" s="9">
        <v>64.491636239119487</v>
      </c>
      <c r="BH911" s="9">
        <v>63.685474801361906</v>
      </c>
      <c r="BI911" s="9">
        <v>25.646437879879777</v>
      </c>
      <c r="BJ911" s="9">
        <f ca="1"/>
        <v>65.625599797414509</v>
      </c>
      <c r="BK911" s="9">
        <f ca="1"/>
        <v>63.949484323280657</v>
      </c>
      <c r="BL911" s="9">
        <v>60.759492647369427</v>
      </c>
      <c r="BM911" s="9">
        <f ca="1"/>
        <v>64.335354047384811</v>
      </c>
      <c r="BN911" s="9">
        <v>64.857124138750692</v>
      </c>
      <c r="BP911" s="9"/>
      <c r="BQ911" s="40"/>
      <c r="BR911" s="9"/>
      <c r="BS911" s="40"/>
      <c r="BU911" s="9"/>
      <c r="BV911" s="40"/>
      <c r="BW911" s="9"/>
      <c r="BX911" s="40"/>
      <c r="BZ911" s="9">
        <v>27.015384615384612</v>
      </c>
      <c r="CA911" s="9">
        <v>50</v>
      </c>
      <c r="CB911" s="40">
        <v>65280.342292014902</v>
      </c>
      <c r="CC911" s="9">
        <f ca="1"/>
        <v>4.1265384615384608</v>
      </c>
      <c r="CD911" s="9">
        <f ca="1"/>
        <v>3.9988461538461539</v>
      </c>
      <c r="CE911" s="40">
        <f ca="1"/>
        <v>11559.166905657039</v>
      </c>
    </row>
    <row r="912" spans="1:83" x14ac:dyDescent="0.25">
      <c r="A912" s="6">
        <v>68.3</v>
      </c>
      <c r="B912" s="7" t="b">
        <v>1</v>
      </c>
      <c r="U912" s="9"/>
      <c r="V912" s="9"/>
      <c r="W912" s="10"/>
      <c r="X912" s="17"/>
      <c r="Y912" s="17"/>
      <c r="Z912" s="17"/>
      <c r="AA912" s="17"/>
      <c r="AB912" s="17"/>
      <c r="AC912" s="17"/>
      <c r="AD912" s="17"/>
      <c r="AE912" s="17"/>
      <c r="AG912" s="9"/>
      <c r="AH912" s="9"/>
      <c r="AI912" s="10"/>
      <c r="AJ912" s="17"/>
      <c r="AK912" s="17"/>
      <c r="AL912" s="17"/>
      <c r="AM912" s="17"/>
      <c r="AN912" s="17"/>
      <c r="AO912" s="17"/>
      <c r="AP912" s="17"/>
      <c r="AQ912" s="17"/>
      <c r="AS912" s="9"/>
      <c r="AT912" s="9"/>
      <c r="AU912" s="10"/>
      <c r="AV912" s="17"/>
      <c r="AW912" s="17"/>
      <c r="AX912" s="17"/>
      <c r="AY912" s="17"/>
      <c r="AZ912" s="17"/>
      <c r="BA912" s="17"/>
      <c r="BB912" s="17"/>
      <c r="BC912" s="17"/>
      <c r="BE912" s="17">
        <v>0.30993852459016391</v>
      </c>
      <c r="BF912" s="9">
        <v>65.7</v>
      </c>
      <c r="BG912" s="9">
        <v>64.500859055704097</v>
      </c>
      <c r="BH912" s="9">
        <v>63.694545042210748</v>
      </c>
      <c r="BI912" s="9">
        <v>25.680690691906673</v>
      </c>
      <c r="BJ912" s="9">
        <f ca="1"/>
        <v>65.635248295805837</v>
      </c>
      <c r="BK912" s="9">
        <f ca="1"/>
        <v>63.958613346618485</v>
      </c>
      <c r="BL912" s="9">
        <v>60.773009159368428</v>
      </c>
      <c r="BM912" s="9">
        <f ca="1"/>
        <v>64.34628060512108</v>
      </c>
      <c r="BN912" s="9">
        <v>64.868067223732979</v>
      </c>
      <c r="BP912" s="9"/>
      <c r="BQ912" s="40"/>
      <c r="BR912" s="9"/>
      <c r="BS912" s="40"/>
      <c r="BU912" s="9"/>
      <c r="BV912" s="40"/>
      <c r="BW912" s="9"/>
      <c r="BX912" s="40"/>
      <c r="BZ912" s="9">
        <v>28.292307692307688</v>
      </c>
      <c r="CA912" s="9">
        <v>0.2</v>
      </c>
      <c r="CB912" s="40">
        <v>53683.50895660081</v>
      </c>
      <c r="CC912" s="9">
        <f ca="1"/>
        <v>4.1903846153846143</v>
      </c>
      <c r="CD912" s="9">
        <f ca="1"/>
        <v>1.5088461538461539</v>
      </c>
      <c r="CE912" s="40">
        <f ca="1"/>
        <v>11287.024832875146</v>
      </c>
    </row>
    <row r="913" spans="1:83" x14ac:dyDescent="0.25">
      <c r="A913" s="6">
        <v>68.099999999999994</v>
      </c>
      <c r="B913" s="7" t="b">
        <v>1</v>
      </c>
      <c r="U913" s="9"/>
      <c r="V913" s="9"/>
      <c r="W913" s="10"/>
      <c r="X913" s="17"/>
      <c r="Y913" s="17"/>
      <c r="Z913" s="17"/>
      <c r="AA913" s="17"/>
      <c r="AB913" s="17"/>
      <c r="AC913" s="17"/>
      <c r="AD913" s="17"/>
      <c r="AE913" s="17"/>
      <c r="AG913" s="9"/>
      <c r="AH913" s="9"/>
      <c r="AI913" s="10"/>
      <c r="AJ913" s="17"/>
      <c r="AK913" s="17"/>
      <c r="AL913" s="17"/>
      <c r="AM913" s="17"/>
      <c r="AN913" s="17"/>
      <c r="AO913" s="17"/>
      <c r="AP913" s="17"/>
      <c r="AQ913" s="17"/>
      <c r="AS913" s="9"/>
      <c r="AT913" s="9"/>
      <c r="AU913" s="10"/>
      <c r="AV913" s="17"/>
      <c r="AW913" s="17"/>
      <c r="AX913" s="17"/>
      <c r="AY913" s="17"/>
      <c r="AZ913" s="17"/>
      <c r="BA913" s="17"/>
      <c r="BB913" s="17"/>
      <c r="BC913" s="17"/>
      <c r="BE913" s="17">
        <v>0.31028005464480873</v>
      </c>
      <c r="BF913" s="9">
        <v>65.7</v>
      </c>
      <c r="BG913" s="9">
        <v>64.510077444278934</v>
      </c>
      <c r="BH913" s="9">
        <v>63.703612219179305</v>
      </c>
      <c r="BI913" s="9">
        <v>25.714960460771906</v>
      </c>
      <c r="BJ913" s="9">
        <f ca="1"/>
        <v>65.644890117347089</v>
      </c>
      <c r="BK913" s="9">
        <f ca="1"/>
        <v>63.967738860899004</v>
      </c>
      <c r="BL913" s="9">
        <v>60.786518226302654</v>
      </c>
      <c r="BM913" s="9">
        <f ca="1"/>
        <v>64.357201670159796</v>
      </c>
      <c r="BN913" s="9">
        <v>64.879004684144888</v>
      </c>
      <c r="BP913" s="9"/>
      <c r="BQ913" s="40"/>
      <c r="BR913" s="9"/>
      <c r="BS913" s="40"/>
      <c r="BU913" s="9"/>
      <c r="BV913" s="40"/>
      <c r="BW913" s="9"/>
      <c r="BX913" s="40"/>
      <c r="BZ913" s="9">
        <v>28.292307692307688</v>
      </c>
      <c r="CA913" s="9">
        <v>1.4769230769230768</v>
      </c>
      <c r="CB913" s="40">
        <v>40520.982478348291</v>
      </c>
      <c r="CC913" s="9">
        <f ca="1"/>
        <v>4.1903846153846143</v>
      </c>
      <c r="CD913" s="9">
        <f ca="1"/>
        <v>1.5726923076923078</v>
      </c>
      <c r="CE913" s="40">
        <f ca="1"/>
        <v>11201.071066093413</v>
      </c>
    </row>
    <row r="914" spans="1:83" x14ac:dyDescent="0.25">
      <c r="A914" s="6">
        <v>68</v>
      </c>
      <c r="B914" s="7" t="b">
        <v>1</v>
      </c>
      <c r="U914" s="9"/>
      <c r="V914" s="9"/>
      <c r="W914" s="10"/>
      <c r="X914" s="17"/>
      <c r="Y914" s="17"/>
      <c r="Z914" s="17"/>
      <c r="AA914" s="17"/>
      <c r="AB914" s="17"/>
      <c r="AC914" s="17"/>
      <c r="AD914" s="17"/>
      <c r="AE914" s="17"/>
      <c r="AG914" s="9"/>
      <c r="AH914" s="9"/>
      <c r="AI914" s="10"/>
      <c r="AJ914" s="17"/>
      <c r="AK914" s="17"/>
      <c r="AL914" s="17"/>
      <c r="AM914" s="17"/>
      <c r="AN914" s="17"/>
      <c r="AO914" s="17"/>
      <c r="AP914" s="17"/>
      <c r="AQ914" s="17"/>
      <c r="AS914" s="9"/>
      <c r="AT914" s="9"/>
      <c r="AU914" s="10"/>
      <c r="AV914" s="17"/>
      <c r="AW914" s="17"/>
      <c r="AX914" s="17"/>
      <c r="AY914" s="17"/>
      <c r="AZ914" s="17"/>
      <c r="BA914" s="17"/>
      <c r="BB914" s="17"/>
      <c r="BC914" s="17"/>
      <c r="BE914" s="17">
        <v>0.31062158469945356</v>
      </c>
      <c r="BF914" s="9">
        <v>65.7</v>
      </c>
      <c r="BG914" s="9">
        <v>64.519291417722087</v>
      </c>
      <c r="BH914" s="9">
        <v>63.712676343261009</v>
      </c>
      <c r="BI914" s="9">
        <v>25.749247203272724</v>
      </c>
      <c r="BJ914" s="9">
        <f ca="1"/>
        <v>65.654525278607522</v>
      </c>
      <c r="BK914" s="9">
        <f ca="1"/>
        <v>63.976860877645549</v>
      </c>
      <c r="BL914" s="9">
        <v>60.800019860461092</v>
      </c>
      <c r="BM914" s="9">
        <f ca="1"/>
        <v>64.368117255259321</v>
      </c>
      <c r="BN914" s="9">
        <v>64.889936532924622</v>
      </c>
      <c r="BP914" s="9"/>
      <c r="BQ914" s="40"/>
      <c r="BR914" s="9"/>
      <c r="BS914" s="40"/>
      <c r="BU914" s="9"/>
      <c r="BV914" s="40"/>
      <c r="BW914" s="9"/>
      <c r="BX914" s="40"/>
      <c r="BZ914" s="9">
        <v>28.292307692307688</v>
      </c>
      <c r="CA914" s="9">
        <v>2.7538461538461538</v>
      </c>
      <c r="CB914" s="40">
        <v>33769.190149680762</v>
      </c>
      <c r="CC914" s="9">
        <f ca="1"/>
        <v>4.1903846153846143</v>
      </c>
      <c r="CD914" s="9">
        <f ca="1"/>
        <v>1.6365384615384617</v>
      </c>
      <c r="CE914" s="40">
        <f ca="1"/>
        <v>11123.341182900884</v>
      </c>
    </row>
    <row r="915" spans="1:83" x14ac:dyDescent="0.25">
      <c r="A915" s="6">
        <v>67.900000000000006</v>
      </c>
      <c r="B915" s="7" t="b">
        <v>1</v>
      </c>
      <c r="U915" s="9"/>
      <c r="V915" s="9"/>
      <c r="W915" s="10"/>
      <c r="X915" s="17"/>
      <c r="Y915" s="17"/>
      <c r="Z915" s="17"/>
      <c r="AA915" s="17"/>
      <c r="AB915" s="17"/>
      <c r="AC915" s="17"/>
      <c r="AD915" s="17"/>
      <c r="AE915" s="17"/>
      <c r="AG915" s="9"/>
      <c r="AH915" s="9"/>
      <c r="AI915" s="10"/>
      <c r="AJ915" s="17"/>
      <c r="AK915" s="17"/>
      <c r="AL915" s="17"/>
      <c r="AM915" s="17"/>
      <c r="AN915" s="17"/>
      <c r="AO915" s="17"/>
      <c r="AP915" s="17"/>
      <c r="AQ915" s="17"/>
      <c r="AS915" s="9"/>
      <c r="AT915" s="9"/>
      <c r="AU915" s="10"/>
      <c r="AV915" s="17"/>
      <c r="AW915" s="17"/>
      <c r="AX915" s="17"/>
      <c r="AY915" s="17"/>
      <c r="AZ915" s="17"/>
      <c r="BA915" s="17"/>
      <c r="BB915" s="17"/>
      <c r="BC915" s="17"/>
      <c r="BE915" s="17">
        <v>0.31096311475409838</v>
      </c>
      <c r="BF915" s="9">
        <v>65.7</v>
      </c>
      <c r="BG915" s="9">
        <v>64.528500988876644</v>
      </c>
      <c r="BH915" s="9">
        <v>63.721737425422354</v>
      </c>
      <c r="BI915" s="9">
        <v>25.783550936231375</v>
      </c>
      <c r="BJ915" s="9">
        <f ca="1"/>
        <v>65.664153796107186</v>
      </c>
      <c r="BK915" s="9">
        <f ca="1"/>
        <v>63.98597940835225</v>
      </c>
      <c r="BL915" s="9">
        <v>60.813514074098947</v>
      </c>
      <c r="BM915" s="9">
        <f ca="1"/>
        <v>64.379027373143245</v>
      </c>
      <c r="BN915" s="9">
        <v>64.900862782974826</v>
      </c>
      <c r="BP915" s="9"/>
      <c r="BQ915" s="40"/>
      <c r="BR915" s="9"/>
      <c r="BS915" s="40"/>
      <c r="BU915" s="9"/>
      <c r="BV915" s="40"/>
      <c r="BW915" s="9"/>
      <c r="BX915" s="40"/>
      <c r="BZ915" s="9">
        <v>28.292307692307688</v>
      </c>
      <c r="CA915" s="9">
        <v>4.0307692307692298</v>
      </c>
      <c r="CB915" s="40">
        <v>29064.19979458446</v>
      </c>
      <c r="CC915" s="9">
        <f ca="1"/>
        <v>4.1903846153846143</v>
      </c>
      <c r="CD915" s="9">
        <f ca="1"/>
        <v>1.7003846153846154</v>
      </c>
      <c r="CE915" s="40">
        <f ca="1"/>
        <v>11053.32888787053</v>
      </c>
    </row>
    <row r="916" spans="1:83" x14ac:dyDescent="0.25">
      <c r="A916" s="6">
        <v>67.8</v>
      </c>
      <c r="B916" s="7" t="b">
        <v>1</v>
      </c>
      <c r="U916" s="9"/>
      <c r="V916" s="9"/>
      <c r="W916" s="10"/>
      <c r="X916" s="17"/>
      <c r="Y916" s="17"/>
      <c r="Z916" s="17"/>
      <c r="AA916" s="17"/>
      <c r="AB916" s="17"/>
      <c r="AC916" s="17"/>
      <c r="AD916" s="17"/>
      <c r="AE916" s="17"/>
      <c r="AG916" s="9"/>
      <c r="AH916" s="9"/>
      <c r="AI916" s="10"/>
      <c r="AJ916" s="17"/>
      <c r="AK916" s="17"/>
      <c r="AL916" s="17"/>
      <c r="AM916" s="17"/>
      <c r="AN916" s="17"/>
      <c r="AO916" s="17"/>
      <c r="AP916" s="17"/>
      <c r="AQ916" s="17"/>
      <c r="AS916" s="9"/>
      <c r="AT916" s="9"/>
      <c r="AU916" s="10"/>
      <c r="AV916" s="17"/>
      <c r="AW916" s="17"/>
      <c r="AX916" s="17"/>
      <c r="AY916" s="17"/>
      <c r="AZ916" s="17"/>
      <c r="BA916" s="17"/>
      <c r="BB916" s="17"/>
      <c r="BC916" s="17"/>
      <c r="BE916" s="17">
        <v>0.31130464480874315</v>
      </c>
      <c r="BF916" s="9">
        <v>65.7</v>
      </c>
      <c r="BG916" s="9">
        <v>64.53770617055082</v>
      </c>
      <c r="BH916" s="9">
        <v>63.730795476603177</v>
      </c>
      <c r="BI916" s="9">
        <v>25.817871676495109</v>
      </c>
      <c r="BJ916" s="9">
        <f ca="1"/>
        <v>65.673775686317157</v>
      </c>
      <c r="BK916" s="9">
        <f ca="1"/>
        <v>63.995094464484012</v>
      </c>
      <c r="BL916" s="9">
        <v>60.827000879437755</v>
      </c>
      <c r="BM916" s="9">
        <f ca="1"/>
        <v>64.389932036500426</v>
      </c>
      <c r="BN916" s="9">
        <v>64.911783447162804</v>
      </c>
      <c r="BP916" s="9"/>
      <c r="BQ916" s="40"/>
      <c r="BR916" s="9"/>
      <c r="BS916" s="40"/>
      <c r="BU916" s="9"/>
      <c r="BV916" s="40"/>
      <c r="BW916" s="9"/>
      <c r="BX916" s="40"/>
      <c r="BZ916" s="9">
        <v>28.292307692307688</v>
      </c>
      <c r="CA916" s="9">
        <v>5.3076923076923075</v>
      </c>
      <c r="CB916" s="40">
        <v>25582.400262244788</v>
      </c>
      <c r="CC916" s="9">
        <f ca="1"/>
        <v>4.1903846153846143</v>
      </c>
      <c r="CD916" s="9">
        <f ca="1"/>
        <v>1.7642307692307693</v>
      </c>
      <c r="CE916" s="40">
        <f ca="1"/>
        <v>10990.577217643304</v>
      </c>
    </row>
    <row r="917" spans="1:83" x14ac:dyDescent="0.25">
      <c r="A917" s="6">
        <v>67.7</v>
      </c>
      <c r="B917" s="7" t="b">
        <v>1</v>
      </c>
      <c r="U917" s="9"/>
      <c r="V917" s="9"/>
      <c r="W917" s="10"/>
      <c r="X917" s="17"/>
      <c r="Y917" s="17"/>
      <c r="Z917" s="17"/>
      <c r="AA917" s="17"/>
      <c r="AB917" s="17"/>
      <c r="AC917" s="17"/>
      <c r="AD917" s="17"/>
      <c r="AE917" s="17"/>
      <c r="AG917" s="9"/>
      <c r="AH917" s="9"/>
      <c r="AI917" s="10"/>
      <c r="AJ917" s="17"/>
      <c r="AK917" s="17"/>
      <c r="AL917" s="17"/>
      <c r="AM917" s="17"/>
      <c r="AN917" s="17"/>
      <c r="AO917" s="17"/>
      <c r="AP917" s="17"/>
      <c r="AQ917" s="17"/>
      <c r="AS917" s="9"/>
      <c r="AT917" s="9"/>
      <c r="AU917" s="10"/>
      <c r="AV917" s="17"/>
      <c r="AW917" s="17"/>
      <c r="AX917" s="17"/>
      <c r="AY917" s="17"/>
      <c r="AZ917" s="17"/>
      <c r="BA917" s="17"/>
      <c r="BB917" s="17"/>
      <c r="BC917" s="17"/>
      <c r="BE917" s="17">
        <v>0.31164617486338797</v>
      </c>
      <c r="BF917" s="9">
        <v>65.7</v>
      </c>
      <c r="BG917" s="9">
        <v>64.546906975518127</v>
      </c>
      <c r="BH917" s="9">
        <v>63.739850507716646</v>
      </c>
      <c r="BI917" s="9">
        <v>25.852209440936278</v>
      </c>
      <c r="BJ917" s="9">
        <f ca="1"/>
        <v>65.68339096565974</v>
      </c>
      <c r="BK917" s="9">
        <f ca="1"/>
        <v>64.004206057476779</v>
      </c>
      <c r="BL917" s="9">
        <v>60.840480288665582</v>
      </c>
      <c r="BM917" s="9">
        <f ca="1"/>
        <v>64.400831257985232</v>
      </c>
      <c r="BN917" s="9">
        <v>64.922698538320617</v>
      </c>
      <c r="BP917" s="9"/>
      <c r="BQ917" s="40"/>
      <c r="BR917" s="9"/>
      <c r="BS917" s="40"/>
      <c r="BU917" s="9"/>
      <c r="BV917" s="40"/>
      <c r="BW917" s="9"/>
      <c r="BX917" s="40"/>
      <c r="BZ917" s="9">
        <v>28.292307692307688</v>
      </c>
      <c r="CA917" s="9">
        <v>6.5846153846153852</v>
      </c>
      <c r="CB917" s="40">
        <v>22957.602335522344</v>
      </c>
      <c r="CC917" s="9">
        <f ca="1"/>
        <v>4.1903846153846143</v>
      </c>
      <c r="CD917" s="9">
        <f ca="1"/>
        <v>1.8280769230769232</v>
      </c>
      <c r="CE917" s="40">
        <f ca="1"/>
        <v>10934.672019303831</v>
      </c>
    </row>
    <row r="918" spans="1:83" x14ac:dyDescent="0.25">
      <c r="A918" s="6">
        <v>81.099999999999994</v>
      </c>
      <c r="B918" s="7" t="b">
        <v>1</v>
      </c>
      <c r="U918" s="9"/>
      <c r="V918" s="9"/>
      <c r="W918" s="10"/>
      <c r="X918" s="17"/>
      <c r="Y918" s="17"/>
      <c r="Z918" s="17"/>
      <c r="AA918" s="17"/>
      <c r="AB918" s="17"/>
      <c r="AC918" s="17"/>
      <c r="AD918" s="17"/>
      <c r="AE918" s="17"/>
      <c r="AG918" s="9"/>
      <c r="AH918" s="9"/>
      <c r="AI918" s="10"/>
      <c r="AJ918" s="17"/>
      <c r="AK918" s="17"/>
      <c r="AL918" s="17"/>
      <c r="AM918" s="17"/>
      <c r="AN918" s="17"/>
      <c r="AO918" s="17"/>
      <c r="AP918" s="17"/>
      <c r="AQ918" s="17"/>
      <c r="AS918" s="9"/>
      <c r="AT918" s="9"/>
      <c r="AU918" s="10"/>
      <c r="AV918" s="17"/>
      <c r="AW918" s="17"/>
      <c r="AX918" s="17"/>
      <c r="AY918" s="17"/>
      <c r="AZ918" s="17"/>
      <c r="BA918" s="17"/>
      <c r="BB918" s="17"/>
      <c r="BC918" s="17"/>
      <c r="BE918" s="17">
        <v>0.31198770491803279</v>
      </c>
      <c r="BF918" s="9">
        <v>65.7</v>
      </c>
      <c r="BG918" s="9">
        <v>64.556103416517544</v>
      </c>
      <c r="BH918" s="9">
        <v>63.748902529649442</v>
      </c>
      <c r="BI918" s="9">
        <v>25.886564246452302</v>
      </c>
      <c r="BJ918" s="9">
        <f ca="1"/>
        <v>65.692999650508668</v>
      </c>
      <c r="BK918" s="9">
        <f ca="1"/>
        <v>64.013314198737575</v>
      </c>
      <c r="BL918" s="9">
        <v>60.853952313937086</v>
      </c>
      <c r="BM918" s="9">
        <f ca="1"/>
        <v>64.411725050217626</v>
      </c>
      <c r="BN918" s="9">
        <v>64.933608069245281</v>
      </c>
      <c r="BP918" s="9"/>
      <c r="BQ918" s="40"/>
      <c r="BR918" s="9"/>
      <c r="BS918" s="40"/>
      <c r="BU918" s="9"/>
      <c r="BV918" s="40"/>
      <c r="BW918" s="9"/>
      <c r="BX918" s="40"/>
      <c r="BZ918" s="9">
        <v>28.292307692307688</v>
      </c>
      <c r="CA918" s="9">
        <v>7.8615384615384603</v>
      </c>
      <c r="CB918" s="40">
        <v>20982.572895137637</v>
      </c>
      <c r="CC918" s="9">
        <f ca="1"/>
        <v>4.1903846153846143</v>
      </c>
      <c r="CD918" s="9">
        <f ca="1"/>
        <v>1.891923076923077</v>
      </c>
      <c r="CE918" s="40">
        <f ca="1"/>
        <v>10885.236501590829</v>
      </c>
    </row>
    <row r="919" spans="1:83" x14ac:dyDescent="0.25">
      <c r="A919" s="6">
        <v>89</v>
      </c>
      <c r="B919" s="7" t="b">
        <v>1</v>
      </c>
      <c r="U919" s="9"/>
      <c r="V919" s="9"/>
      <c r="W919" s="10"/>
      <c r="X919" s="17"/>
      <c r="Y919" s="17"/>
      <c r="Z919" s="17"/>
      <c r="AA919" s="17"/>
      <c r="AB919" s="17"/>
      <c r="AC919" s="17"/>
      <c r="AD919" s="17"/>
      <c r="AE919" s="17"/>
      <c r="AG919" s="9"/>
      <c r="AH919" s="9"/>
      <c r="AI919" s="10"/>
      <c r="AJ919" s="17"/>
      <c r="AK919" s="17"/>
      <c r="AL919" s="17"/>
      <c r="AM919" s="17"/>
      <c r="AN919" s="17"/>
      <c r="AO919" s="17"/>
      <c r="AP919" s="17"/>
      <c r="AQ919" s="17"/>
      <c r="AS919" s="9"/>
      <c r="AT919" s="9"/>
      <c r="AU919" s="10"/>
      <c r="AV919" s="17"/>
      <c r="AW919" s="17"/>
      <c r="AX919" s="17"/>
      <c r="AY919" s="17"/>
      <c r="AZ919" s="17"/>
      <c r="BA919" s="17"/>
      <c r="BB919" s="17"/>
      <c r="BC919" s="17"/>
      <c r="BE919" s="17">
        <v>0.31232923497267762</v>
      </c>
      <c r="BF919" s="9">
        <v>65.7</v>
      </c>
      <c r="BG919" s="9">
        <v>64.565295506253634</v>
      </c>
      <c r="BH919" s="9">
        <v>63.75795155326194</v>
      </c>
      <c r="BI919" s="9">
        <v>25.920936109965801</v>
      </c>
      <c r="BJ919" s="9">
        <f ca="1"/>
        <v>65.702601757189399</v>
      </c>
      <c r="BK919" s="9">
        <f ca="1"/>
        <v>64.022418899644677</v>
      </c>
      <c r="BL919" s="9">
        <v>60.867416967373686</v>
      </c>
      <c r="BM919" s="9">
        <f ca="1"/>
        <v>64.422613425783354</v>
      </c>
      <c r="BN919" s="9">
        <v>64.944512052698869</v>
      </c>
      <c r="BP919" s="9"/>
      <c r="BQ919" s="40"/>
      <c r="BR919" s="9"/>
      <c r="BS919" s="40"/>
      <c r="BU919" s="9"/>
      <c r="BV919" s="40"/>
      <c r="BW919" s="9"/>
      <c r="BX919" s="40"/>
      <c r="BZ919" s="9">
        <v>28.292307692307688</v>
      </c>
      <c r="CA919" s="9">
        <v>9.1384615384615362</v>
      </c>
      <c r="CB919" s="40">
        <v>19524.422824379588</v>
      </c>
      <c r="CC919" s="9">
        <f ca="1"/>
        <v>4.1903846153846143</v>
      </c>
      <c r="CD919" s="9">
        <f ca="1"/>
        <v>1.9557692307692309</v>
      </c>
      <c r="CE919" s="40">
        <f ca="1"/>
        <v>10841.926650615911</v>
      </c>
    </row>
    <row r="920" spans="1:83" x14ac:dyDescent="0.25">
      <c r="A920" s="6">
        <v>87</v>
      </c>
      <c r="B920" s="7" t="b">
        <v>1</v>
      </c>
      <c r="U920" s="9"/>
      <c r="V920" s="9"/>
      <c r="W920" s="10"/>
      <c r="X920" s="17"/>
      <c r="Y920" s="17"/>
      <c r="Z920" s="17"/>
      <c r="AA920" s="17"/>
      <c r="AB920" s="17"/>
      <c r="AC920" s="17"/>
      <c r="AD920" s="17"/>
      <c r="AE920" s="17"/>
      <c r="AG920" s="9"/>
      <c r="AH920" s="9"/>
      <c r="AI920" s="10"/>
      <c r="AJ920" s="17"/>
      <c r="AK920" s="17"/>
      <c r="AL920" s="17"/>
      <c r="AM920" s="17"/>
      <c r="AN920" s="17"/>
      <c r="AO920" s="17"/>
      <c r="AP920" s="17"/>
      <c r="AQ920" s="17"/>
      <c r="AS920" s="9"/>
      <c r="AT920" s="9"/>
      <c r="AU920" s="10"/>
      <c r="AV920" s="17"/>
      <c r="AW920" s="17"/>
      <c r="AX920" s="17"/>
      <c r="AY920" s="17"/>
      <c r="AZ920" s="17"/>
      <c r="BA920" s="17"/>
      <c r="BB920" s="17"/>
      <c r="BC920" s="17"/>
      <c r="BE920" s="17">
        <v>0.31267076502732238</v>
      </c>
      <c r="BF920" s="9">
        <v>65.8</v>
      </c>
      <c r="BG920" s="9">
        <v>64.57448325739675</v>
      </c>
      <c r="BH920" s="9">
        <v>63.766997589388211</v>
      </c>
      <c r="BI920" s="9">
        <v>25.955325048424619</v>
      </c>
      <c r="BJ920" s="9">
        <f ca="1"/>
        <v>65.712197301979245</v>
      </c>
      <c r="BK920" s="9">
        <f ca="1"/>
        <v>64.031520171547754</v>
      </c>
      <c r="BL920" s="9">
        <v>60.88087426106366</v>
      </c>
      <c r="BM920" s="9">
        <f ca="1"/>
        <v>64.433496397234009</v>
      </c>
      <c r="BN920" s="9">
        <v>64.955410501408636</v>
      </c>
      <c r="BP920" s="9"/>
      <c r="BQ920" s="40"/>
      <c r="BR920" s="9"/>
      <c r="BS920" s="40"/>
      <c r="BU920" s="9"/>
      <c r="BV920" s="40"/>
      <c r="BW920" s="9"/>
      <c r="BX920" s="40"/>
      <c r="BZ920" s="9">
        <v>28.292307692307688</v>
      </c>
      <c r="CA920" s="9">
        <v>10.415384615384614</v>
      </c>
      <c r="CB920" s="40">
        <v>18491.050879959981</v>
      </c>
      <c r="CC920" s="9">
        <f ca="1"/>
        <v>4.1903846153846143</v>
      </c>
      <c r="CD920" s="9">
        <f ca="1"/>
        <v>2.0196153846153848</v>
      </c>
      <c r="CE920" s="40">
        <f ca="1"/>
        <v>10804.427347904055</v>
      </c>
    </row>
    <row r="921" spans="1:83" x14ac:dyDescent="0.25">
      <c r="A921" s="6">
        <v>84</v>
      </c>
      <c r="B921" s="7" t="b">
        <v>1</v>
      </c>
      <c r="U921" s="9"/>
      <c r="V921" s="9"/>
      <c r="W921" s="10"/>
      <c r="X921" s="17"/>
      <c r="Y921" s="17"/>
      <c r="Z921" s="17"/>
      <c r="AA921" s="17"/>
      <c r="AB921" s="17"/>
      <c r="AC921" s="17"/>
      <c r="AD921" s="17"/>
      <c r="AE921" s="17"/>
      <c r="AG921" s="9"/>
      <c r="AH921" s="9"/>
      <c r="AI921" s="10"/>
      <c r="AJ921" s="17"/>
      <c r="AK921" s="17"/>
      <c r="AL921" s="17"/>
      <c r="AM921" s="17"/>
      <c r="AN921" s="17"/>
      <c r="AO921" s="17"/>
      <c r="AP921" s="17"/>
      <c r="AQ921" s="17"/>
      <c r="AS921" s="9"/>
      <c r="AT921" s="9"/>
      <c r="AU921" s="10"/>
      <c r="AV921" s="17"/>
      <c r="AW921" s="17"/>
      <c r="AX921" s="17"/>
      <c r="AY921" s="17"/>
      <c r="AZ921" s="17"/>
      <c r="BA921" s="17"/>
      <c r="BB921" s="17"/>
      <c r="BC921" s="17"/>
      <c r="BE921" s="17">
        <v>0.31301229508196721</v>
      </c>
      <c r="BF921" s="9">
        <v>65.8</v>
      </c>
      <c r="BG921" s="9">
        <v>64.583666682583143</v>
      </c>
      <c r="BH921" s="9">
        <v>63.776040648836322</v>
      </c>
      <c r="BI921" s="9">
        <v>25.989731078801867</v>
      </c>
      <c r="BJ921" s="9">
        <f ca="1"/>
        <v>65.721786301107571</v>
      </c>
      <c r="BK921" s="9">
        <f ca="1"/>
        <v>64.040618025767984</v>
      </c>
      <c r="BL921" s="9">
        <v>60.894324207062283</v>
      </c>
      <c r="BM921" s="9">
        <f ca="1"/>
        <v>64.444373977087309</v>
      </c>
      <c r="BN921" s="9">
        <v>64.966303428067292</v>
      </c>
      <c r="BP921" s="9"/>
      <c r="BQ921" s="40"/>
      <c r="BR921" s="9"/>
      <c r="BS921" s="40"/>
      <c r="BU921" s="9"/>
      <c r="BV921" s="40"/>
      <c r="BW921" s="9"/>
      <c r="BX921" s="40"/>
      <c r="BZ921" s="9">
        <v>28.292307692307688</v>
      </c>
      <c r="CA921" s="9">
        <v>11.692307692307692</v>
      </c>
      <c r="CB921" s="40">
        <v>17815.129356176985</v>
      </c>
      <c r="CC921" s="9">
        <f ca="1"/>
        <v>4.1903846153846143</v>
      </c>
      <c r="CD921" s="9">
        <f ca="1"/>
        <v>2.0834615384615387</v>
      </c>
      <c r="CE921" s="40">
        <f ca="1"/>
        <v>10772.449063326319</v>
      </c>
    </row>
    <row r="922" spans="1:83" x14ac:dyDescent="0.25">
      <c r="A922" s="6">
        <v>83</v>
      </c>
      <c r="B922" s="7" t="b">
        <v>1</v>
      </c>
      <c r="U922" s="9"/>
      <c r="V922" s="9"/>
      <c r="W922" s="10"/>
      <c r="X922" s="17"/>
      <c r="Y922" s="17"/>
      <c r="Z922" s="17"/>
      <c r="AA922" s="17"/>
      <c r="AB922" s="17"/>
      <c r="AC922" s="17"/>
      <c r="AD922" s="17"/>
      <c r="AE922" s="17"/>
      <c r="AG922" s="9"/>
      <c r="AH922" s="9"/>
      <c r="AI922" s="10"/>
      <c r="AJ922" s="17"/>
      <c r="AK922" s="17"/>
      <c r="AL922" s="17"/>
      <c r="AM922" s="17"/>
      <c r="AN922" s="17"/>
      <c r="AO922" s="17"/>
      <c r="AP922" s="17"/>
      <c r="AQ922" s="17"/>
      <c r="AS922" s="9"/>
      <c r="AT922" s="9"/>
      <c r="AU922" s="10"/>
      <c r="AV922" s="17"/>
      <c r="AW922" s="17"/>
      <c r="AX922" s="17"/>
      <c r="AY922" s="17"/>
      <c r="AZ922" s="17"/>
      <c r="BA922" s="17"/>
      <c r="BB922" s="17"/>
      <c r="BC922" s="17"/>
      <c r="BE922" s="17">
        <v>0.31335382513661203</v>
      </c>
      <c r="BF922" s="9">
        <v>65.8</v>
      </c>
      <c r="BG922" s="9">
        <v>64.592845794415155</v>
      </c>
      <c r="BH922" s="9">
        <v>63.785080742388267</v>
      </c>
      <c r="BI922" s="9">
        <v>26.024154218095976</v>
      </c>
      <c r="BJ922" s="9">
        <f ca="1"/>
        <v>65.731368770756106</v>
      </c>
      <c r="BK922" s="9">
        <f ca="1"/>
        <v>64.049712473598191</v>
      </c>
      <c r="BL922" s="9">
        <v>60.907766817391973</v>
      </c>
      <c r="BM922" s="9">
        <f ca="1"/>
        <v>64.455246177827107</v>
      </c>
      <c r="BN922" s="9">
        <v>64.977190845332956</v>
      </c>
      <c r="BP922" s="9"/>
      <c r="BQ922" s="40"/>
      <c r="BR922" s="9"/>
      <c r="BS922" s="40"/>
      <c r="BU922" s="9"/>
      <c r="BV922" s="40"/>
      <c r="BW922" s="9"/>
      <c r="BX922" s="40"/>
      <c r="BZ922" s="9">
        <v>28.292307692307688</v>
      </c>
      <c r="CA922" s="9">
        <v>12.969230769230769</v>
      </c>
      <c r="CB922" s="40">
        <v>17445.484615470847</v>
      </c>
      <c r="CC922" s="9">
        <f ca="1"/>
        <v>4.1903846153846143</v>
      </c>
      <c r="CD922" s="9">
        <f ca="1"/>
        <v>2.1473076923076926</v>
      </c>
      <c r="CE922" s="40">
        <f ca="1"/>
        <v>10745.725021944121</v>
      </c>
    </row>
    <row r="923" spans="1:83" x14ac:dyDescent="0.25">
      <c r="A923" s="6">
        <v>79.900000000000006</v>
      </c>
      <c r="B923" s="7" t="b">
        <v>1</v>
      </c>
      <c r="U923" s="9"/>
      <c r="V923" s="9"/>
      <c r="W923" s="10"/>
      <c r="X923" s="17"/>
      <c r="Y923" s="17"/>
      <c r="Z923" s="17"/>
      <c r="AA923" s="17"/>
      <c r="AB923" s="17"/>
      <c r="AC923" s="17"/>
      <c r="AD923" s="17"/>
      <c r="AE923" s="17"/>
      <c r="AG923" s="9"/>
      <c r="AH923" s="9"/>
      <c r="AI923" s="10"/>
      <c r="AJ923" s="17"/>
      <c r="AK923" s="17"/>
      <c r="AL923" s="17"/>
      <c r="AM923" s="17"/>
      <c r="AN923" s="17"/>
      <c r="AO923" s="17"/>
      <c r="AP923" s="17"/>
      <c r="AQ923" s="17"/>
      <c r="AS923" s="9"/>
      <c r="AT923" s="9"/>
      <c r="AU923" s="10"/>
      <c r="AV923" s="17"/>
      <c r="AW923" s="17"/>
      <c r="AX923" s="17"/>
      <c r="AY923" s="17"/>
      <c r="AZ923" s="17"/>
      <c r="BA923" s="17"/>
      <c r="BB923" s="17"/>
      <c r="BC923" s="17"/>
      <c r="BE923" s="17">
        <v>0.31369535519125685</v>
      </c>
      <c r="BF923" s="9">
        <v>65.8</v>
      </c>
      <c r="BG923" s="9">
        <v>64.602020605461348</v>
      </c>
      <c r="BH923" s="9">
        <v>63.79411788080013</v>
      </c>
      <c r="BI923" s="9">
        <v>26.058594483330737</v>
      </c>
      <c r="BJ923" s="9">
        <f ca="1"/>
        <v>65.740944727059045</v>
      </c>
      <c r="BK923" s="9">
        <f ca="1"/>
        <v>64.058803526302967</v>
      </c>
      <c r="BL923" s="9">
        <v>60.921202104042379</v>
      </c>
      <c r="BM923" s="9">
        <f ca="1"/>
        <v>64.466113011903616</v>
      </c>
      <c r="BN923" s="9">
        <v>64.988072765829472</v>
      </c>
      <c r="BP923" s="9"/>
      <c r="BQ923" s="40"/>
      <c r="BR923" s="9"/>
      <c r="BS923" s="40"/>
      <c r="BU923" s="9"/>
      <c r="BV923" s="40"/>
      <c r="BW923" s="9"/>
      <c r="BX923" s="40"/>
      <c r="BZ923" s="9">
        <v>28.292307692307688</v>
      </c>
      <c r="CA923" s="9">
        <v>14.246153846153844</v>
      </c>
      <c r="CB923" s="40">
        <v>17342.045016988021</v>
      </c>
      <c r="CC923" s="9">
        <f ca="1"/>
        <v>4.1903846153846143</v>
      </c>
      <c r="CD923" s="9">
        <f ca="1"/>
        <v>2.211153846153846</v>
      </c>
      <c r="CE923" s="40">
        <f ca="1"/>
        <v>10724.008764102728</v>
      </c>
    </row>
    <row r="924" spans="1:83" x14ac:dyDescent="0.25">
      <c r="A924" s="6">
        <v>79.7</v>
      </c>
      <c r="B924" s="7" t="b">
        <v>1</v>
      </c>
      <c r="U924" s="9"/>
      <c r="V924" s="9"/>
      <c r="W924" s="10"/>
      <c r="X924" s="17"/>
      <c r="Y924" s="17"/>
      <c r="Z924" s="17"/>
      <c r="AA924" s="17"/>
      <c r="AB924" s="17"/>
      <c r="AC924" s="17"/>
      <c r="AD924" s="17"/>
      <c r="AE924" s="17"/>
      <c r="AG924" s="9"/>
      <c r="AH924" s="9"/>
      <c r="AI924" s="10"/>
      <c r="AJ924" s="17"/>
      <c r="AK924" s="17"/>
      <c r="AL924" s="17"/>
      <c r="AM924" s="17"/>
      <c r="AN924" s="17"/>
      <c r="AO924" s="17"/>
      <c r="AP924" s="17"/>
      <c r="AQ924" s="17"/>
      <c r="AS924" s="9"/>
      <c r="AT924" s="9"/>
      <c r="AU924" s="10"/>
      <c r="AV924" s="17"/>
      <c r="AW924" s="17"/>
      <c r="AX924" s="17"/>
      <c r="AY924" s="17"/>
      <c r="AZ924" s="17"/>
      <c r="BA924" s="17"/>
      <c r="BB924" s="17"/>
      <c r="BC924" s="17"/>
      <c r="BE924" s="17">
        <v>0.31403688524590162</v>
      </c>
      <c r="BF924" s="9">
        <v>65.8</v>
      </c>
      <c r="BG924" s="9">
        <v>64.611191128256678</v>
      </c>
      <c r="BH924" s="9">
        <v>63.803152074802334</v>
      </c>
      <c r="BI924" s="9">
        <v>26.093051891555366</v>
      </c>
      <c r="BJ924" s="9">
        <f ca="1"/>
        <v>65.750514186103317</v>
      </c>
      <c r="BK924" s="9">
        <f ca="1"/>
        <v>64.067891195118833</v>
      </c>
      <c r="BL924" s="9">
        <v>60.934630078970528</v>
      </c>
      <c r="BM924" s="9">
        <f ca="1"/>
        <v>64.4769744917335</v>
      </c>
      <c r="BN924" s="9">
        <v>64.998949202146463</v>
      </c>
      <c r="BP924" s="9"/>
      <c r="BQ924" s="40"/>
      <c r="BR924" s="9"/>
      <c r="BS924" s="40"/>
      <c r="BU924" s="9"/>
      <c r="BV924" s="40"/>
      <c r="BW924" s="9"/>
      <c r="BX924" s="40"/>
      <c r="BZ924" s="9">
        <v>28.292307692307688</v>
      </c>
      <c r="CA924" s="9">
        <v>15.523076923076919</v>
      </c>
      <c r="CB924" s="40">
        <v>17472.684555624386</v>
      </c>
      <c r="CC924" s="9">
        <f ca="1"/>
        <v>4.1903846153846143</v>
      </c>
      <c r="CD924" s="9">
        <f ca="1"/>
        <v>2.2750000000000004</v>
      </c>
      <c r="CE924" s="40">
        <f ca="1"/>
        <v>10707.072033858165</v>
      </c>
    </row>
    <row r="925" spans="1:83" x14ac:dyDescent="0.25">
      <c r="A925" s="6">
        <v>79.599999999999994</v>
      </c>
      <c r="B925" s="7" t="b">
        <v>1</v>
      </c>
      <c r="U925" s="9"/>
      <c r="V925" s="9"/>
      <c r="W925" s="10"/>
      <c r="X925" s="17"/>
      <c r="Y925" s="17"/>
      <c r="Z925" s="17"/>
      <c r="AA925" s="17"/>
      <c r="AB925" s="17"/>
      <c r="AC925" s="17"/>
      <c r="AD925" s="17"/>
      <c r="AE925" s="17"/>
      <c r="AG925" s="9"/>
      <c r="AH925" s="9"/>
      <c r="AI925" s="10"/>
      <c r="AJ925" s="17"/>
      <c r="AK925" s="17"/>
      <c r="AL925" s="17"/>
      <c r="AM925" s="17"/>
      <c r="AN925" s="17"/>
      <c r="AO925" s="17"/>
      <c r="AP925" s="17"/>
      <c r="AQ925" s="17"/>
      <c r="AS925" s="9"/>
      <c r="AT925" s="9"/>
      <c r="AU925" s="10"/>
      <c r="AV925" s="17"/>
      <c r="AW925" s="17"/>
      <c r="AX925" s="17"/>
      <c r="AY925" s="17"/>
      <c r="AZ925" s="17"/>
      <c r="BA925" s="17"/>
      <c r="BB925" s="17"/>
      <c r="BC925" s="17"/>
      <c r="BE925" s="17">
        <v>0.31437841530054644</v>
      </c>
      <c r="BF925" s="9">
        <v>65.8</v>
      </c>
      <c r="BG925" s="9">
        <v>64.620357375302589</v>
      </c>
      <c r="BH925" s="9">
        <v>63.812183335099711</v>
      </c>
      <c r="BI925" s="9">
        <v>26.127526459844557</v>
      </c>
      <c r="BJ925" s="9">
        <f ca="1"/>
        <v>65.76007716392877</v>
      </c>
      <c r="BK925" s="9">
        <f ca="1"/>
        <v>64.076975491254316</v>
      </c>
      <c r="BL925" s="9">
        <v>60.948050754100962</v>
      </c>
      <c r="BM925" s="9">
        <f ca="1"/>
        <v>64.487830629700056</v>
      </c>
      <c r="BN925" s="9">
        <v>65.009820166839518</v>
      </c>
      <c r="BP925" s="9"/>
      <c r="BQ925" s="40"/>
      <c r="BR925" s="9"/>
      <c r="BS925" s="40"/>
      <c r="BU925" s="9"/>
      <c r="BV925" s="40"/>
      <c r="BW925" s="9"/>
      <c r="BX925" s="40"/>
      <c r="BZ925" s="9">
        <v>28.292307692307688</v>
      </c>
      <c r="CA925" s="9">
        <v>16.799999999999997</v>
      </c>
      <c r="CB925" s="40">
        <v>17811.150335780763</v>
      </c>
      <c r="CC925" s="9">
        <f ca="1"/>
        <v>4.1903846153846143</v>
      </c>
      <c r="CD925" s="9">
        <f ca="1"/>
        <v>2.3388461538461538</v>
      </c>
      <c r="CE925" s="40">
        <f ca="1"/>
        <v>10694.702943128033</v>
      </c>
    </row>
    <row r="926" spans="1:83" x14ac:dyDescent="0.25">
      <c r="A926" s="6">
        <v>79.3</v>
      </c>
      <c r="B926" s="7" t="b">
        <v>1</v>
      </c>
      <c r="U926" s="9"/>
      <c r="V926" s="9"/>
      <c r="W926" s="10"/>
      <c r="X926" s="17"/>
      <c r="Y926" s="17"/>
      <c r="Z926" s="17"/>
      <c r="AA926" s="17"/>
      <c r="AB926" s="17"/>
      <c r="AC926" s="17"/>
      <c r="AD926" s="17"/>
      <c r="AE926" s="17"/>
      <c r="AG926" s="9"/>
      <c r="AH926" s="9"/>
      <c r="AI926" s="10"/>
      <c r="AJ926" s="17"/>
      <c r="AK926" s="17"/>
      <c r="AL926" s="17"/>
      <c r="AM926" s="17"/>
      <c r="AN926" s="17"/>
      <c r="AO926" s="17"/>
      <c r="AP926" s="17"/>
      <c r="AQ926" s="17"/>
      <c r="AS926" s="9"/>
      <c r="AT926" s="9"/>
      <c r="AU926" s="10"/>
      <c r="AV926" s="17"/>
      <c r="AW926" s="17"/>
      <c r="AX926" s="17"/>
      <c r="AY926" s="17"/>
      <c r="AZ926" s="17"/>
      <c r="BA926" s="17"/>
      <c r="BB926" s="17"/>
      <c r="BC926" s="17"/>
      <c r="BE926" s="17">
        <v>0.31471994535519127</v>
      </c>
      <c r="BF926" s="9">
        <v>65.8</v>
      </c>
      <c r="BG926" s="9">
        <v>64.629519359067288</v>
      </c>
      <c r="BH926" s="9">
        <v>63.821211672371398</v>
      </c>
      <c r="BI926" s="9">
        <v>26.162018205298534</v>
      </c>
      <c r="BJ926" s="9">
        <f ca="1"/>
        <v>65.769633676528414</v>
      </c>
      <c r="BK926" s="9">
        <f ca="1"/>
        <v>64.086056425890149</v>
      </c>
      <c r="BL926" s="9">
        <v>60.961464141325834</v>
      </c>
      <c r="BM926" s="9">
        <f ca="1"/>
        <v>64.498681438153326</v>
      </c>
      <c r="BN926" s="9">
        <v>65.020685672430261</v>
      </c>
      <c r="BP926" s="9"/>
      <c r="BQ926" s="40"/>
      <c r="BR926" s="9"/>
      <c r="BS926" s="40"/>
      <c r="BU926" s="9"/>
      <c r="BV926" s="40"/>
      <c r="BW926" s="9"/>
      <c r="BX926" s="40"/>
      <c r="BZ926" s="9">
        <v>28.292307692307688</v>
      </c>
      <c r="CA926" s="9">
        <v>18.076923076923073</v>
      </c>
      <c r="CB926" s="40">
        <v>18335.646347201884</v>
      </c>
      <c r="CC926" s="9">
        <f ca="1"/>
        <v>4.1903846153846143</v>
      </c>
      <c r="CD926" s="9">
        <f ca="1"/>
        <v>2.4026923076923077</v>
      </c>
      <c r="CE926" s="40">
        <f ca="1"/>
        <v>10686.704368647725</v>
      </c>
    </row>
    <row r="927" spans="1:83" x14ac:dyDescent="0.25">
      <c r="A927" s="6">
        <v>79.2</v>
      </c>
      <c r="B927" s="7" t="b">
        <v>1</v>
      </c>
      <c r="U927" s="9"/>
      <c r="V927" s="9"/>
      <c r="W927" s="10"/>
      <c r="X927" s="17"/>
      <c r="Y927" s="17"/>
      <c r="Z927" s="17"/>
      <c r="AA927" s="17"/>
      <c r="AB927" s="17"/>
      <c r="AC927" s="17"/>
      <c r="AD927" s="17"/>
      <c r="AE927" s="17"/>
      <c r="AG927" s="9"/>
      <c r="AH927" s="9"/>
      <c r="AI927" s="10"/>
      <c r="AJ927" s="17"/>
      <c r="AK927" s="17"/>
      <c r="AL927" s="17"/>
      <c r="AM927" s="17"/>
      <c r="AN927" s="17"/>
      <c r="AO927" s="17"/>
      <c r="AP927" s="17"/>
      <c r="AQ927" s="17"/>
      <c r="AS927" s="9"/>
      <c r="AT927" s="9"/>
      <c r="AU927" s="10"/>
      <c r="AV927" s="17"/>
      <c r="AW927" s="17"/>
      <c r="AX927" s="17"/>
      <c r="AY927" s="17"/>
      <c r="AZ927" s="17"/>
      <c r="BA927" s="17"/>
      <c r="BB927" s="17"/>
      <c r="BC927" s="17"/>
      <c r="BE927" s="17">
        <v>0.31506147540983609</v>
      </c>
      <c r="BF927" s="9">
        <v>65.8</v>
      </c>
      <c r="BG927" s="9">
        <v>64.638677091985713</v>
      </c>
      <c r="BH927" s="9">
        <v>63.830237097271386</v>
      </c>
      <c r="BI927" s="9">
        <v>26.196527145043085</v>
      </c>
      <c r="BJ927" s="9">
        <f ca="1"/>
        <v>65.77918373984852</v>
      </c>
      <c r="BK927" s="9">
        <f ca="1"/>
        <v>64.095134010179308</v>
      </c>
      <c r="BL927" s="9">
        <v>60.974870252505028</v>
      </c>
      <c r="BM927" s="9">
        <f ca="1"/>
        <v>64.509526929410271</v>
      </c>
      <c r="BN927" s="9">
        <v>65.031545731406567</v>
      </c>
      <c r="BP927" s="9"/>
      <c r="BQ927" s="40"/>
      <c r="BR927" s="9"/>
      <c r="BS927" s="40"/>
      <c r="BU927" s="9"/>
      <c r="BV927" s="40"/>
      <c r="BW927" s="9"/>
      <c r="BX927" s="40"/>
      <c r="BZ927" s="9">
        <v>28.292307692307688</v>
      </c>
      <c r="CA927" s="9">
        <v>19.353846153846153</v>
      </c>
      <c r="CB927" s="40">
        <v>19027.833527888833</v>
      </c>
      <c r="CC927" s="9">
        <f ca="1"/>
        <v>4.1903846153846143</v>
      </c>
      <c r="CD927" s="9">
        <f ca="1"/>
        <v>2.4665384615384616</v>
      </c>
      <c r="CE927" s="40">
        <f ca="1"/>
        <v>10682.89254650263</v>
      </c>
    </row>
    <row r="928" spans="1:83" x14ac:dyDescent="0.25">
      <c r="A928" s="6">
        <v>78.900000000000006</v>
      </c>
      <c r="B928" s="7" t="b">
        <v>1</v>
      </c>
      <c r="U928" s="9"/>
      <c r="V928" s="9"/>
      <c r="W928" s="10"/>
      <c r="X928" s="17"/>
      <c r="Y928" s="17"/>
      <c r="Z928" s="17"/>
      <c r="AA928" s="17"/>
      <c r="AB928" s="17"/>
      <c r="AC928" s="17"/>
      <c r="AD928" s="17"/>
      <c r="AE928" s="17"/>
      <c r="AG928" s="9"/>
      <c r="AH928" s="9"/>
      <c r="AI928" s="10"/>
      <c r="AJ928" s="17"/>
      <c r="AK928" s="17"/>
      <c r="AL928" s="17"/>
      <c r="AM928" s="17"/>
      <c r="AN928" s="17"/>
      <c r="AO928" s="17"/>
      <c r="AP928" s="17"/>
      <c r="AQ928" s="17"/>
      <c r="AS928" s="9"/>
      <c r="AT928" s="9"/>
      <c r="AU928" s="10"/>
      <c r="AV928" s="17"/>
      <c r="AW928" s="17"/>
      <c r="AX928" s="17"/>
      <c r="AY928" s="17"/>
      <c r="AZ928" s="17"/>
      <c r="BA928" s="17"/>
      <c r="BB928" s="17"/>
      <c r="BC928" s="17"/>
      <c r="BE928" s="17">
        <v>0.31540300546448086</v>
      </c>
      <c r="BF928" s="9">
        <v>65.8</v>
      </c>
      <c r="BG928" s="9">
        <v>64.647830586459889</v>
      </c>
      <c r="BH928" s="9">
        <v>63.839259620428244</v>
      </c>
      <c r="BI928" s="9">
        <v>26.231053296229607</v>
      </c>
      <c r="BJ928" s="9">
        <f ca="1"/>
        <v>65.788727369788973</v>
      </c>
      <c r="BK928" s="9">
        <f ca="1"/>
        <v>64.104208255247215</v>
      </c>
      <c r="BL928" s="9">
        <v>60.988269099466329</v>
      </c>
      <c r="BM928" s="9">
        <f ca="1"/>
        <v>64.520367115754823</v>
      </c>
      <c r="BN928" s="9">
        <v>65.042400356222728</v>
      </c>
      <c r="BP928" s="9"/>
      <c r="BQ928" s="40"/>
      <c r="BR928" s="9"/>
      <c r="BS928" s="40"/>
      <c r="BU928" s="9"/>
      <c r="BV928" s="40"/>
      <c r="BW928" s="9"/>
      <c r="BX928" s="40"/>
      <c r="BZ928" s="9">
        <v>28.292307692307688</v>
      </c>
      <c r="CA928" s="9">
        <v>20.630769230769229</v>
      </c>
      <c r="CB928" s="40">
        <v>19872.104181200404</v>
      </c>
      <c r="CC928" s="9">
        <f ca="1"/>
        <v>4.1903846153846143</v>
      </c>
      <c r="CD928" s="9">
        <f ca="1"/>
        <v>2.5303846153846159</v>
      </c>
      <c r="CE928" s="40">
        <f ca="1"/>
        <v>10683.095835148846</v>
      </c>
    </row>
    <row r="929" spans="1:83" x14ac:dyDescent="0.25">
      <c r="A929" s="6">
        <v>78.7</v>
      </c>
      <c r="B929" s="7" t="b">
        <v>1</v>
      </c>
      <c r="U929" s="9"/>
      <c r="V929" s="9"/>
      <c r="W929" s="10"/>
      <c r="X929" s="17"/>
      <c r="Y929" s="17"/>
      <c r="Z929" s="17"/>
      <c r="AA929" s="17"/>
      <c r="AB929" s="17"/>
      <c r="AC929" s="17"/>
      <c r="AD929" s="17"/>
      <c r="AE929" s="17"/>
      <c r="AG929" s="9"/>
      <c r="AH929" s="9"/>
      <c r="AI929" s="10"/>
      <c r="AJ929" s="17"/>
      <c r="AK929" s="17"/>
      <c r="AL929" s="17"/>
      <c r="AM929" s="17"/>
      <c r="AN929" s="17"/>
      <c r="AO929" s="17"/>
      <c r="AP929" s="17"/>
      <c r="AQ929" s="17"/>
      <c r="AS929" s="9"/>
      <c r="AT929" s="9"/>
      <c r="AU929" s="10"/>
      <c r="AV929" s="17"/>
      <c r="AW929" s="17"/>
      <c r="AX929" s="17"/>
      <c r="AY929" s="17"/>
      <c r="AZ929" s="17"/>
      <c r="BA929" s="17"/>
      <c r="BB929" s="17"/>
      <c r="BC929" s="17"/>
      <c r="BE929" s="17">
        <v>0.31574453551912568</v>
      </c>
      <c r="BF929" s="9">
        <v>65.8</v>
      </c>
      <c r="BG929" s="9">
        <v>64.656979854858889</v>
      </c>
      <c r="BH929" s="9">
        <v>63.848279252445423</v>
      </c>
      <c r="BI929" s="9">
        <v>26.265596676035216</v>
      </c>
      <c r="BJ929" s="9">
        <f ca="1"/>
        <v>65.798264582203373</v>
      </c>
      <c r="BK929" s="9">
        <f ca="1"/>
        <v>64.113279172191866</v>
      </c>
      <c r="BL929" s="9">
        <v>61.001660694005494</v>
      </c>
      <c r="BM929" s="9">
        <f ca="1"/>
        <v>64.531202009438132</v>
      </c>
      <c r="BN929" s="9">
        <v>65.053249559299474</v>
      </c>
      <c r="BP929" s="9"/>
      <c r="BQ929" s="40"/>
      <c r="BR929" s="9"/>
      <c r="BS929" s="40"/>
      <c r="BU929" s="9"/>
      <c r="BV929" s="40"/>
      <c r="BW929" s="9"/>
      <c r="BX929" s="40"/>
      <c r="BZ929" s="9">
        <v>28.292307692307688</v>
      </c>
      <c r="CA929" s="9">
        <v>21.907692307692304</v>
      </c>
      <c r="CB929" s="40">
        <v>20855.043116170014</v>
      </c>
      <c r="CC929" s="9">
        <f ca="1"/>
        <v>4.1903846153846143</v>
      </c>
      <c r="CD929" s="9">
        <f ca="1"/>
        <v>2.5942307692307693</v>
      </c>
      <c r="CE929" s="40">
        <f ca="1"/>
        <v>10687.153622773312</v>
      </c>
    </row>
    <row r="930" spans="1:83" x14ac:dyDescent="0.25">
      <c r="A930" s="6">
        <v>78.400000000000006</v>
      </c>
      <c r="B930" s="7" t="b">
        <v>1</v>
      </c>
      <c r="U930" s="9"/>
      <c r="V930" s="9"/>
      <c r="W930" s="10"/>
      <c r="X930" s="17"/>
      <c r="Y930" s="17"/>
      <c r="Z930" s="17"/>
      <c r="AA930" s="17"/>
      <c r="AB930" s="17"/>
      <c r="AC930" s="17"/>
      <c r="AD930" s="17"/>
      <c r="AE930" s="17"/>
      <c r="AG930" s="9"/>
      <c r="AH930" s="9"/>
      <c r="AI930" s="10"/>
      <c r="AJ930" s="17"/>
      <c r="AK930" s="17"/>
      <c r="AL930" s="17"/>
      <c r="AM930" s="17"/>
      <c r="AN930" s="17"/>
      <c r="AO930" s="17"/>
      <c r="AP930" s="17"/>
      <c r="AQ930" s="17"/>
      <c r="AS930" s="9"/>
      <c r="AT930" s="9"/>
      <c r="AU930" s="10"/>
      <c r="AV930" s="17"/>
      <c r="AW930" s="17"/>
      <c r="AX930" s="17"/>
      <c r="AY930" s="17"/>
      <c r="AZ930" s="17"/>
      <c r="BA930" s="17"/>
      <c r="BB930" s="17"/>
      <c r="BC930" s="17"/>
      <c r="BE930" s="17">
        <v>0.3160860655737705</v>
      </c>
      <c r="BF930" s="9">
        <v>65.900000000000006</v>
      </c>
      <c r="BG930" s="9">
        <v>64.666124909519098</v>
      </c>
      <c r="BH930" s="9">
        <v>63.857296003901311</v>
      </c>
      <c r="BI930" s="9">
        <v>26.300157301662701</v>
      </c>
      <c r="BJ930" s="9">
        <f ca="1"/>
        <v>65.807795392899251</v>
      </c>
      <c r="BK930" s="9">
        <f ca="1"/>
        <v>64.122346772083873</v>
      </c>
      <c r="BL930" s="9">
        <v>61.015045047886382</v>
      </c>
      <c r="BM930" s="9">
        <f ca="1"/>
        <v>64.542031622678664</v>
      </c>
      <c r="BN930" s="9">
        <v>65.064093353024191</v>
      </c>
      <c r="BP930" s="9"/>
      <c r="BQ930" s="40"/>
      <c r="BR930" s="9"/>
      <c r="BS930" s="40"/>
      <c r="BU930" s="9"/>
      <c r="BV930" s="40"/>
      <c r="BW930" s="9"/>
      <c r="BX930" s="40"/>
      <c r="BZ930" s="9">
        <v>28.292307692307688</v>
      </c>
      <c r="CA930" s="9">
        <v>23.184615384615384</v>
      </c>
      <c r="CB930" s="40">
        <v>21965.019401489426</v>
      </c>
      <c r="CC930" s="9">
        <f ca="1"/>
        <v>4.1903846153846143</v>
      </c>
      <c r="CD930" s="9">
        <f ca="1"/>
        <v>2.6580769230769237</v>
      </c>
      <c r="CE930" s="40">
        <f ca="1"/>
        <v>10694.915358839633</v>
      </c>
    </row>
    <row r="931" spans="1:83" x14ac:dyDescent="0.25">
      <c r="A931" s="6">
        <v>78.099999999999994</v>
      </c>
      <c r="B931" s="7" t="b">
        <v>1</v>
      </c>
      <c r="U931" s="9"/>
      <c r="V931" s="9"/>
      <c r="W931" s="10"/>
      <c r="X931" s="17"/>
      <c r="Y931" s="17"/>
      <c r="Z931" s="17"/>
      <c r="AA931" s="17"/>
      <c r="AB931" s="17"/>
      <c r="AC931" s="17"/>
      <c r="AD931" s="17"/>
      <c r="AE931" s="17"/>
      <c r="AG931" s="9"/>
      <c r="AH931" s="9"/>
      <c r="AI931" s="10"/>
      <c r="AJ931" s="17"/>
      <c r="AK931" s="17"/>
      <c r="AL931" s="17"/>
      <c r="AM931" s="17"/>
      <c r="AN931" s="17"/>
      <c r="AO931" s="17"/>
      <c r="AP931" s="17"/>
      <c r="AQ931" s="17"/>
      <c r="AS931" s="9"/>
      <c r="AT931" s="9"/>
      <c r="AU931" s="10"/>
      <c r="AV931" s="17"/>
      <c r="AW931" s="17"/>
      <c r="AX931" s="17"/>
      <c r="AY931" s="17"/>
      <c r="AZ931" s="17"/>
      <c r="BA931" s="17"/>
      <c r="BB931" s="17"/>
      <c r="BC931" s="17"/>
      <c r="BE931" s="17">
        <v>0.31642759562841533</v>
      </c>
      <c r="BF931" s="9">
        <v>65.900000000000006</v>
      </c>
      <c r="BG931" s="9">
        <v>64.675265762744331</v>
      </c>
      <c r="BH931" s="9">
        <v>63.866309885349537</v>
      </c>
      <c r="BI931" s="9">
        <v>26.334735190340666</v>
      </c>
      <c r="BJ931" s="9">
        <f ca="1"/>
        <v>65.817319817638293</v>
      </c>
      <c r="BK931" s="9">
        <f ca="1"/>
        <v>64.131411065966702</v>
      </c>
      <c r="BL931" s="9">
        <v>61.028422172841097</v>
      </c>
      <c r="BM931" s="9">
        <f ca="1"/>
        <v>64.552855967662296</v>
      </c>
      <c r="BN931" s="9">
        <v>65.07493174975113</v>
      </c>
      <c r="BP931" s="9"/>
      <c r="BQ931" s="40"/>
      <c r="BR931" s="9"/>
      <c r="BS931" s="40"/>
      <c r="BU931" s="9"/>
      <c r="BV931" s="40"/>
      <c r="BW931" s="9"/>
      <c r="BX931" s="40"/>
      <c r="BZ931" s="9">
        <v>28.292307692307688</v>
      </c>
      <c r="CA931" s="9">
        <v>24.46153846153846</v>
      </c>
      <c r="CB931" s="40">
        <v>23191.871670262499</v>
      </c>
      <c r="CC931" s="9">
        <f ca="1"/>
        <v>4.1903846153846143</v>
      </c>
      <c r="CD931" s="9">
        <f ca="1"/>
        <v>2.7219230769230771</v>
      </c>
      <c r="CE931" s="40">
        <f ca="1"/>
        <v>10706.239692916584</v>
      </c>
    </row>
    <row r="932" spans="1:83" x14ac:dyDescent="0.25">
      <c r="A932" s="6">
        <v>78</v>
      </c>
      <c r="B932" s="7" t="b">
        <v>1</v>
      </c>
      <c r="U932" s="9"/>
      <c r="V932" s="9"/>
      <c r="W932" s="10"/>
      <c r="X932" s="17"/>
      <c r="Y932" s="17"/>
      <c r="Z932" s="17"/>
      <c r="AA932" s="17"/>
      <c r="AB932" s="17"/>
      <c r="AC932" s="17"/>
      <c r="AD932" s="17"/>
      <c r="AE932" s="17"/>
      <c r="AG932" s="9"/>
      <c r="AH932" s="9"/>
      <c r="AI932" s="10"/>
      <c r="AJ932" s="17"/>
      <c r="AK932" s="17"/>
      <c r="AL932" s="17"/>
      <c r="AM932" s="17"/>
      <c r="AN932" s="17"/>
      <c r="AO932" s="17"/>
      <c r="AP932" s="17"/>
      <c r="AQ932" s="17"/>
      <c r="AS932" s="9"/>
      <c r="AT932" s="9"/>
      <c r="AU932" s="10"/>
      <c r="AV932" s="17"/>
      <c r="AW932" s="17"/>
      <c r="AX932" s="17"/>
      <c r="AY932" s="17"/>
      <c r="AZ932" s="17"/>
      <c r="BA932" s="17"/>
      <c r="BB932" s="17"/>
      <c r="BC932" s="17"/>
      <c r="BE932" s="17">
        <v>0.31676912568306009</v>
      </c>
      <c r="BF932" s="9">
        <v>65.900000000000006</v>
      </c>
      <c r="BG932" s="9">
        <v>64.684402426805974</v>
      </c>
      <c r="BH932" s="9">
        <v>63.875320907318745</v>
      </c>
      <c r="BI932" s="9">
        <v>26.369330359323538</v>
      </c>
      <c r="BJ932" s="9">
        <f ca="1"/>
        <v>65.826837872136537</v>
      </c>
      <c r="BK932" s="9">
        <f ca="1"/>
        <v>64.140472064856709</v>
      </c>
      <c r="BL932" s="9">
        <v>61.04179208057009</v>
      </c>
      <c r="BM932" s="9">
        <f ca="1"/>
        <v>64.563675056542493</v>
      </c>
      <c r="BN932" s="9">
        <v>65.085764761801357</v>
      </c>
      <c r="BP932" s="9"/>
      <c r="BQ932" s="40"/>
      <c r="BR932" s="9"/>
      <c r="BS932" s="40"/>
      <c r="BU932" s="9"/>
      <c r="BV932" s="40"/>
      <c r="BW932" s="9"/>
      <c r="BX932" s="40"/>
      <c r="BZ932" s="9">
        <v>28.292307692307688</v>
      </c>
      <c r="CA932" s="9">
        <v>25.738461538461539</v>
      </c>
      <c r="CB932" s="40">
        <v>24526.661824854877</v>
      </c>
      <c r="CC932" s="9">
        <f ca="1"/>
        <v>4.1903846153846143</v>
      </c>
      <c r="CD932" s="9">
        <f ca="1"/>
        <v>2.785769230769231</v>
      </c>
      <c r="CE932" s="40">
        <f ca="1"/>
        <v>10720.993706546788</v>
      </c>
    </row>
    <row r="933" spans="1:83" x14ac:dyDescent="0.25">
      <c r="A933" s="6">
        <v>77.5</v>
      </c>
      <c r="B933" s="7" t="b">
        <v>1</v>
      </c>
      <c r="U933" s="9"/>
      <c r="V933" s="9"/>
      <c r="W933" s="10"/>
      <c r="X933" s="17"/>
      <c r="Y933" s="17"/>
      <c r="Z933" s="17"/>
      <c r="AA933" s="17"/>
      <c r="AB933" s="17"/>
      <c r="AC933" s="17"/>
      <c r="AD933" s="17"/>
      <c r="AE933" s="17"/>
      <c r="AG933" s="9"/>
      <c r="AH933" s="9"/>
      <c r="AI933" s="10"/>
      <c r="AJ933" s="17"/>
      <c r="AK933" s="17"/>
      <c r="AL933" s="17"/>
      <c r="AM933" s="17"/>
      <c r="AN933" s="17"/>
      <c r="AO933" s="17"/>
      <c r="AP933" s="17"/>
      <c r="AQ933" s="17"/>
      <c r="AS933" s="9"/>
      <c r="AT933" s="9"/>
      <c r="AU933" s="10"/>
      <c r="AV933" s="17"/>
      <c r="AW933" s="17"/>
      <c r="AX933" s="17"/>
      <c r="AY933" s="17"/>
      <c r="AZ933" s="17"/>
      <c r="BA933" s="17"/>
      <c r="BB933" s="17"/>
      <c r="BC933" s="17"/>
      <c r="BE933" s="17">
        <v>0.31711065573770492</v>
      </c>
      <c r="BF933" s="9">
        <v>65.900000000000006</v>
      </c>
      <c r="BG933" s="9">
        <v>64.693534913943125</v>
      </c>
      <c r="BH933" s="9">
        <v>63.884329080312959</v>
      </c>
      <c r="BI933" s="9">
        <v>26.403942825891633</v>
      </c>
      <c r="BJ933" s="9">
        <f ca="1"/>
        <v>65.836349572064549</v>
      </c>
      <c r="BK933" s="9">
        <f ca="1"/>
        <v>64.14952977974329</v>
      </c>
      <c r="BL933" s="9">
        <v>61.055154782742278</v>
      </c>
      <c r="BM933" s="9">
        <f ca="1"/>
        <v>64.574488901440432</v>
      </c>
      <c r="BN933" s="9">
        <v>65.096592401463084</v>
      </c>
      <c r="BP933" s="9"/>
      <c r="BQ933" s="40"/>
      <c r="BR933" s="9"/>
      <c r="BS933" s="40"/>
      <c r="BU933" s="9"/>
      <c r="BV933" s="40"/>
      <c r="BW933" s="9"/>
      <c r="BX933" s="40"/>
      <c r="BZ933" s="9">
        <v>28.292307692307688</v>
      </c>
      <c r="CA933" s="9">
        <v>27.015384615384612</v>
      </c>
      <c r="CB933" s="40">
        <v>25961.479667617721</v>
      </c>
      <c r="CC933" s="9">
        <f ca="1"/>
        <v>4.1903846153846143</v>
      </c>
      <c r="CD933" s="9">
        <f ca="1"/>
        <v>2.8496153846153849</v>
      </c>
      <c r="CE933" s="40">
        <f ca="1"/>
        <v>10739.052226100506</v>
      </c>
    </row>
    <row r="934" spans="1:83" x14ac:dyDescent="0.25">
      <c r="A934" s="6">
        <v>82.4</v>
      </c>
      <c r="B934" s="7" t="b">
        <v>1</v>
      </c>
      <c r="U934" s="9"/>
      <c r="V934" s="9"/>
      <c r="W934" s="10"/>
      <c r="X934" s="17"/>
      <c r="Y934" s="17"/>
      <c r="Z934" s="17"/>
      <c r="AA934" s="17"/>
      <c r="AB934" s="17"/>
      <c r="AC934" s="17"/>
      <c r="AD934" s="17"/>
      <c r="AE934" s="17"/>
      <c r="AG934" s="9"/>
      <c r="AH934" s="9"/>
      <c r="AI934" s="10"/>
      <c r="AJ934" s="17"/>
      <c r="AK934" s="17"/>
      <c r="AL934" s="17"/>
      <c r="AM934" s="17"/>
      <c r="AN934" s="17"/>
      <c r="AO934" s="17"/>
      <c r="AP934" s="17"/>
      <c r="AQ934" s="17"/>
      <c r="AS934" s="9"/>
      <c r="AT934" s="9"/>
      <c r="AU934" s="10"/>
      <c r="AV934" s="17"/>
      <c r="AW934" s="17"/>
      <c r="AX934" s="17"/>
      <c r="AY934" s="17"/>
      <c r="AZ934" s="17"/>
      <c r="BA934" s="17"/>
      <c r="BB934" s="17"/>
      <c r="BC934" s="17"/>
      <c r="BE934" s="17">
        <v>0.31745218579234974</v>
      </c>
      <c r="BF934" s="9">
        <v>65.900000000000006</v>
      </c>
      <c r="BG934" s="9">
        <v>64.702663236362739</v>
      </c>
      <c r="BH934" s="9">
        <v>63.893334414811747</v>
      </c>
      <c r="BI934" s="9">
        <v>26.43857260735118</v>
      </c>
      <c r="BJ934" s="9">
        <f ca="1"/>
        <v>65.845854933047647</v>
      </c>
      <c r="BK934" s="9">
        <f ca="1"/>
        <v>64.158584221589066</v>
      </c>
      <c r="BL934" s="9">
        <v>61.068510290995185</v>
      </c>
      <c r="BM934" s="9">
        <f ca="1"/>
        <v>64.585297514445145</v>
      </c>
      <c r="BN934" s="9">
        <v>65.107414680991695</v>
      </c>
      <c r="BP934" s="9"/>
      <c r="BQ934" s="40"/>
      <c r="BR934" s="9"/>
      <c r="BS934" s="40"/>
      <c r="BU934" s="9"/>
      <c r="BV934" s="40"/>
      <c r="BW934" s="9"/>
      <c r="BX934" s="40"/>
      <c r="BZ934" s="9">
        <v>28.292307692307688</v>
      </c>
      <c r="CA934" s="9">
        <v>28.292307692307688</v>
      </c>
      <c r="CB934" s="40">
        <v>27489.286061641069</v>
      </c>
      <c r="CC934" s="9">
        <f ca="1"/>
        <v>4.1903846153846143</v>
      </c>
      <c r="CD934" s="9">
        <f ca="1"/>
        <v>2.9134615384615383</v>
      </c>
      <c r="CE934" s="40">
        <f ca="1"/>
        <v>10760.297206368468</v>
      </c>
    </row>
    <row r="935" spans="1:83" x14ac:dyDescent="0.25">
      <c r="A935" s="6">
        <v>82.2</v>
      </c>
      <c r="B935" s="7" t="b">
        <v>1</v>
      </c>
      <c r="U935" s="9"/>
      <c r="V935" s="9"/>
      <c r="W935" s="10"/>
      <c r="X935" s="17"/>
      <c r="Y935" s="17"/>
      <c r="Z935" s="17"/>
      <c r="AA935" s="17"/>
      <c r="AB935" s="17"/>
      <c r="AC935" s="17"/>
      <c r="AD935" s="17"/>
      <c r="AE935" s="17"/>
      <c r="AG935" s="9"/>
      <c r="AH935" s="9"/>
      <c r="AI935" s="10"/>
      <c r="AJ935" s="17"/>
      <c r="AK935" s="17"/>
      <c r="AL935" s="17"/>
      <c r="AM935" s="17"/>
      <c r="AN935" s="17"/>
      <c r="AO935" s="17"/>
      <c r="AP935" s="17"/>
      <c r="AQ935" s="17"/>
      <c r="AS935" s="9"/>
      <c r="AT935" s="9"/>
      <c r="AU935" s="10"/>
      <c r="AV935" s="17"/>
      <c r="AW935" s="17"/>
      <c r="AX935" s="17"/>
      <c r="AY935" s="17"/>
      <c r="AZ935" s="17"/>
      <c r="BA935" s="17"/>
      <c r="BB935" s="17"/>
      <c r="BC935" s="17"/>
      <c r="BE935" s="17">
        <v>0.31779371584699456</v>
      </c>
      <c r="BF935" s="9">
        <v>65.900000000000006</v>
      </c>
      <c r="BG935" s="9">
        <v>64.711787406239793</v>
      </c>
      <c r="BH935" s="9">
        <v>63.902336921270006</v>
      </c>
      <c r="BI935" s="9">
        <v>26.47321972103439</v>
      </c>
      <c r="BJ935" s="9">
        <f ca="1"/>
        <v>65.855353970666059</v>
      </c>
      <c r="BK935" s="9">
        <f ca="1"/>
        <v>64.167635401329917</v>
      </c>
      <c r="BL935" s="9">
        <v>61.081858616935023</v>
      </c>
      <c r="BM935" s="9">
        <f ca="1"/>
        <v>64.596100907613661</v>
      </c>
      <c r="BN935" s="9">
        <v>65.11823161260989</v>
      </c>
      <c r="BP935" s="9"/>
      <c r="BQ935" s="40"/>
      <c r="BR935" s="9"/>
      <c r="BS935" s="40"/>
      <c r="BU935" s="9"/>
      <c r="BV935" s="40"/>
      <c r="BW935" s="9"/>
      <c r="BX935" s="40"/>
      <c r="BZ935" s="9">
        <v>28.292307692307688</v>
      </c>
      <c r="CA935" s="9">
        <v>29.569230769230764</v>
      </c>
      <c r="CB935" s="40">
        <v>29103.785664169103</v>
      </c>
      <c r="CC935" s="9">
        <f ca="1"/>
        <v>4.1903846153846143</v>
      </c>
      <c r="CD935" s="9">
        <f ca="1"/>
        <v>2.9773076923076927</v>
      </c>
      <c r="CE935" s="40">
        <f ca="1"/>
        <v>10784.617176149779</v>
      </c>
    </row>
    <row r="936" spans="1:83" x14ac:dyDescent="0.25">
      <c r="A936" s="6">
        <v>82</v>
      </c>
      <c r="B936" s="7" t="b">
        <v>1</v>
      </c>
      <c r="U936" s="9"/>
      <c r="V936" s="9"/>
      <c r="W936" s="10"/>
      <c r="X936" s="17"/>
      <c r="Y936" s="17"/>
      <c r="Z936" s="17"/>
      <c r="AA936" s="17"/>
      <c r="AB936" s="17"/>
      <c r="AC936" s="17"/>
      <c r="AD936" s="17"/>
      <c r="AE936" s="17"/>
      <c r="AG936" s="9"/>
      <c r="AH936" s="9"/>
      <c r="AI936" s="10"/>
      <c r="AJ936" s="17"/>
      <c r="AK936" s="17"/>
      <c r="AL936" s="17"/>
      <c r="AM936" s="17"/>
      <c r="AN936" s="17"/>
      <c r="AO936" s="17"/>
      <c r="AP936" s="17"/>
      <c r="AQ936" s="17"/>
      <c r="AS936" s="9"/>
      <c r="AT936" s="9"/>
      <c r="AU936" s="10"/>
      <c r="AV936" s="17"/>
      <c r="AW936" s="17"/>
      <c r="AX936" s="17"/>
      <c r="AY936" s="17"/>
      <c r="AZ936" s="17"/>
      <c r="BA936" s="17"/>
      <c r="BB936" s="17"/>
      <c r="BC936" s="17"/>
      <c r="BE936" s="17">
        <v>0.31813524590163933</v>
      </c>
      <c r="BF936" s="9">
        <v>65.900000000000006</v>
      </c>
      <c r="BG936" s="9">
        <v>64.720907435717393</v>
      </c>
      <c r="BH936" s="9">
        <v>63.911336610118518</v>
      </c>
      <c r="BI936" s="9">
        <v>26.507884184299542</v>
      </c>
      <c r="BJ936" s="9">
        <f ca="1"/>
        <v>65.864846700455175</v>
      </c>
      <c r="BK936" s="9">
        <f ca="1"/>
        <v>64.176683329875132</v>
      </c>
      <c r="BL936" s="9">
        <v>61.09519977213683</v>
      </c>
      <c r="BM936" s="9">
        <f ca="1"/>
        <v>64.606899092971076</v>
      </c>
      <c r="BN936" s="9">
        <v>65.129043208507895</v>
      </c>
      <c r="BP936" s="9"/>
      <c r="BQ936" s="40"/>
      <c r="BR936" s="9"/>
      <c r="BS936" s="40"/>
      <c r="BU936" s="9"/>
      <c r="BV936" s="40"/>
      <c r="BW936" s="9"/>
      <c r="BX936" s="40"/>
      <c r="BZ936" s="9">
        <v>28.292307692307688</v>
      </c>
      <c r="CA936" s="9">
        <v>30.84615384615384</v>
      </c>
      <c r="CB936" s="40">
        <v>30799.322652083698</v>
      </c>
      <c r="CC936" s="9">
        <f ca="1"/>
        <v>4.1903846153846143</v>
      </c>
      <c r="CD936" s="9">
        <f ca="1"/>
        <v>3.0411538461538461</v>
      </c>
      <c r="CE936" s="40">
        <f ca="1"/>
        <v>10811.906738343903</v>
      </c>
    </row>
    <row r="937" spans="1:83" x14ac:dyDescent="0.25">
      <c r="A937" s="6">
        <v>81.5</v>
      </c>
      <c r="B937" s="7" t="b">
        <v>1</v>
      </c>
      <c r="U937" s="9"/>
      <c r="V937" s="9"/>
      <c r="W937" s="10"/>
      <c r="X937" s="17"/>
      <c r="Y937" s="17"/>
      <c r="Z937" s="17"/>
      <c r="AA937" s="17"/>
      <c r="AB937" s="17"/>
      <c r="AC937" s="17"/>
      <c r="AD937" s="17"/>
      <c r="AE937" s="17"/>
      <c r="AG937" s="9"/>
      <c r="AH937" s="9"/>
      <c r="AI937" s="10"/>
      <c r="AJ937" s="17"/>
      <c r="AK937" s="17"/>
      <c r="AL937" s="17"/>
      <c r="AM937" s="17"/>
      <c r="AN937" s="17"/>
      <c r="AO937" s="17"/>
      <c r="AP937" s="17"/>
      <c r="AQ937" s="17"/>
      <c r="AS937" s="9"/>
      <c r="AT937" s="9"/>
      <c r="AU937" s="10"/>
      <c r="AV937" s="17"/>
      <c r="AW937" s="17"/>
      <c r="AX937" s="17"/>
      <c r="AY937" s="17"/>
      <c r="AZ937" s="17"/>
      <c r="BA937" s="17"/>
      <c r="BB937" s="17"/>
      <c r="BC937" s="17"/>
      <c r="BE937" s="17">
        <v>0.31847677595628415</v>
      </c>
      <c r="BF937" s="9">
        <v>65.900000000000006</v>
      </c>
      <c r="BG937" s="9">
        <v>64.730023336906967</v>
      </c>
      <c r="BH937" s="9">
        <v>63.920333491763778</v>
      </c>
      <c r="BI937" s="9">
        <v>26.542566014530976</v>
      </c>
      <c r="BJ937" s="9">
        <f ca="1"/>
        <v>65.874333137905708</v>
      </c>
      <c r="BK937" s="9">
        <f ca="1"/>
        <v>64.185728018107554</v>
      </c>
      <c r="BL937" s="9">
        <v>61.108533768144611</v>
      </c>
      <c r="BM937" s="9">
        <f ca="1"/>
        <v>64.617692082510786</v>
      </c>
      <c r="BN937" s="9">
        <v>65.13984948084348</v>
      </c>
      <c r="BP937" s="9"/>
      <c r="BQ937" s="40"/>
      <c r="BR937" s="9"/>
      <c r="BS937" s="40"/>
      <c r="BU937" s="9"/>
      <c r="BV937" s="40"/>
      <c r="BW937" s="9"/>
      <c r="BX937" s="40"/>
      <c r="BZ937" s="9">
        <v>28.292307692307688</v>
      </c>
      <c r="CA937" s="9">
        <v>32.123076923076923</v>
      </c>
      <c r="CB937" s="40">
        <v>32570.79453249025</v>
      </c>
      <c r="CC937" s="9">
        <f ca="1"/>
        <v>4.1903846153846143</v>
      </c>
      <c r="CD937" s="9">
        <f ca="1"/>
        <v>3.1050000000000004</v>
      </c>
      <c r="CE937" s="40">
        <f ca="1"/>
        <v>10842.066118106439</v>
      </c>
    </row>
    <row r="938" spans="1:83" x14ac:dyDescent="0.25">
      <c r="A938" s="6">
        <v>81.7</v>
      </c>
      <c r="B938" s="7" t="b">
        <v>1</v>
      </c>
      <c r="U938" s="9"/>
      <c r="V938" s="9"/>
      <c r="W938" s="10"/>
      <c r="X938" s="17"/>
      <c r="Y938" s="17"/>
      <c r="Z938" s="17"/>
      <c r="AA938" s="17"/>
      <c r="AB938" s="17"/>
      <c r="AC938" s="17"/>
      <c r="AD938" s="17"/>
      <c r="AE938" s="17"/>
      <c r="AG938" s="9"/>
      <c r="AH938" s="9"/>
      <c r="AI938" s="10"/>
      <c r="AJ938" s="17"/>
      <c r="AK938" s="17"/>
      <c r="AL938" s="17"/>
      <c r="AM938" s="17"/>
      <c r="AN938" s="17"/>
      <c r="AO938" s="17"/>
      <c r="AP938" s="17"/>
      <c r="AQ938" s="17"/>
      <c r="AS938" s="9"/>
      <c r="AT938" s="9"/>
      <c r="AU938" s="10"/>
      <c r="AV938" s="17"/>
      <c r="AW938" s="17"/>
      <c r="AX938" s="17"/>
      <c r="AY938" s="17"/>
      <c r="AZ938" s="17"/>
      <c r="BA938" s="17"/>
      <c r="BB938" s="17"/>
      <c r="BC938" s="17"/>
      <c r="BE938" s="17">
        <v>0.31881830601092898</v>
      </c>
      <c r="BF938" s="9">
        <v>66</v>
      </c>
      <c r="BG938" s="9">
        <v>64.739135121888353</v>
      </c>
      <c r="BH938" s="9">
        <v>63.929327576588008</v>
      </c>
      <c r="BI938" s="9">
        <v>26.577265229139211</v>
      </c>
      <c r="BJ938" s="9">
        <f ca="1"/>
        <v>65.883813298463863</v>
      </c>
      <c r="BK938" s="9">
        <f ca="1"/>
        <v>64.194769476883721</v>
      </c>
      <c r="BL938" s="9">
        <v>61.121860616471402</v>
      </c>
      <c r="BM938" s="9">
        <f ca="1"/>
        <v>64.628479888194548</v>
      </c>
      <c r="BN938" s="9">
        <v>65.150650441742187</v>
      </c>
      <c r="BP938" s="9"/>
      <c r="BQ938" s="40"/>
      <c r="BR938" s="9"/>
      <c r="BS938" s="40"/>
      <c r="BU938" s="9"/>
      <c r="BV938" s="40"/>
      <c r="BW938" s="9"/>
      <c r="BX938" s="40"/>
      <c r="BZ938" s="9">
        <v>28.292307692307688</v>
      </c>
      <c r="CA938" s="9">
        <v>33.4</v>
      </c>
      <c r="CB938" s="40">
        <v>34413.580329804259</v>
      </c>
      <c r="CC938" s="9">
        <f ca="1"/>
        <v>4.1903846153846143</v>
      </c>
      <c r="CD938" s="9">
        <f ca="1"/>
        <v>3.1688461538461539</v>
      </c>
      <c r="CE938" s="40">
        <f ca="1"/>
        <v>10875.000753511316</v>
      </c>
    </row>
    <row r="939" spans="1:83" x14ac:dyDescent="0.25">
      <c r="A939" s="6">
        <v>81.3</v>
      </c>
      <c r="B939" s="7" t="b">
        <v>1</v>
      </c>
      <c r="U939" s="9"/>
      <c r="V939" s="9"/>
      <c r="W939" s="10"/>
      <c r="X939" s="17"/>
      <c r="Y939" s="17"/>
      <c r="Z939" s="17"/>
      <c r="AA939" s="17"/>
      <c r="AB939" s="17"/>
      <c r="AC939" s="17"/>
      <c r="AD939" s="17"/>
      <c r="AE939" s="17"/>
      <c r="AG939" s="9"/>
      <c r="AH939" s="9"/>
      <c r="AI939" s="10"/>
      <c r="AJ939" s="17"/>
      <c r="AK939" s="17"/>
      <c r="AL939" s="17"/>
      <c r="AM939" s="17"/>
      <c r="AN939" s="17"/>
      <c r="AO939" s="17"/>
      <c r="AP939" s="17"/>
      <c r="AQ939" s="17"/>
      <c r="AS939" s="9"/>
      <c r="AT939" s="9"/>
      <c r="AU939" s="10"/>
      <c r="AV939" s="17"/>
      <c r="AW939" s="17"/>
      <c r="AX939" s="17"/>
      <c r="AY939" s="17"/>
      <c r="AZ939" s="17"/>
      <c r="BA939" s="17"/>
      <c r="BB939" s="17"/>
      <c r="BC939" s="17"/>
      <c r="BE939" s="17">
        <v>0.31915983606557374</v>
      </c>
      <c r="BF939" s="9">
        <v>66</v>
      </c>
      <c r="BG939" s="9">
        <v>64.748242802709967</v>
      </c>
      <c r="BH939" s="9">
        <v>63.938318874949672</v>
      </c>
      <c r="BI939" s="9">
        <v>26.611981845560909</v>
      </c>
      <c r="BJ939" s="9">
        <f ca="1"/>
        <v>65.893287197531563</v>
      </c>
      <c r="BK939" s="9">
        <f ca="1"/>
        <v>64.203807717033868</v>
      </c>
      <c r="BL939" s="9">
        <v>61.135180328599432</v>
      </c>
      <c r="BM939" s="9">
        <f ca="1"/>
        <v>64.639262521952602</v>
      </c>
      <c r="BN939" s="9">
        <v>65.161446103297436</v>
      </c>
      <c r="BP939" s="9"/>
      <c r="BQ939" s="40"/>
      <c r="BR939" s="9"/>
      <c r="BS939" s="40"/>
      <c r="BU939" s="9"/>
      <c r="BV939" s="40"/>
      <c r="BW939" s="9"/>
      <c r="BX939" s="40"/>
      <c r="BZ939" s="9">
        <v>28.292307692307688</v>
      </c>
      <c r="CA939" s="9">
        <v>34.676923076923075</v>
      </c>
      <c r="CB939" s="40">
        <v>36323.48031191912</v>
      </c>
      <c r="CC939" s="9">
        <f ca="1"/>
        <v>4.1903846153846143</v>
      </c>
      <c r="CD939" s="9">
        <f ca="1"/>
        <v>3.2326923076923082</v>
      </c>
      <c r="CE939" s="40">
        <f ca="1"/>
        <v>10910.620923908802</v>
      </c>
    </row>
    <row r="940" spans="1:83" x14ac:dyDescent="0.25">
      <c r="A940" s="6">
        <v>81.099999999999994</v>
      </c>
      <c r="B940" s="7" t="b">
        <v>1</v>
      </c>
      <c r="U940" s="9"/>
      <c r="V940" s="9"/>
      <c r="W940" s="10"/>
      <c r="X940" s="17"/>
      <c r="Y940" s="17"/>
      <c r="Z940" s="17"/>
      <c r="AA940" s="17"/>
      <c r="AB940" s="17"/>
      <c r="AC940" s="17"/>
      <c r="AD940" s="17"/>
      <c r="AE940" s="17"/>
      <c r="AG940" s="9"/>
      <c r="AH940" s="9"/>
      <c r="AI940" s="10"/>
      <c r="AJ940" s="17"/>
      <c r="AK940" s="17"/>
      <c r="AL940" s="17"/>
      <c r="AM940" s="17"/>
      <c r="AN940" s="17"/>
      <c r="AO940" s="17"/>
      <c r="AP940" s="17"/>
      <c r="AQ940" s="17"/>
      <c r="AS940" s="9"/>
      <c r="AT940" s="9"/>
      <c r="AU940" s="10"/>
      <c r="AV940" s="17"/>
      <c r="AW940" s="17"/>
      <c r="AX940" s="17"/>
      <c r="AY940" s="17"/>
      <c r="AZ940" s="17"/>
      <c r="BA940" s="17"/>
      <c r="BB940" s="17"/>
      <c r="BC940" s="17"/>
      <c r="BE940" s="17">
        <v>0.31950136612021857</v>
      </c>
      <c r="BF940" s="9">
        <v>66</v>
      </c>
      <c r="BG940" s="9">
        <v>64.757346391388964</v>
      </c>
      <c r="BH940" s="9">
        <v>63.947307397183238</v>
      </c>
      <c r="BI940" s="9">
        <v>26.64671588125902</v>
      </c>
      <c r="BJ940" s="9">
        <f ca="1"/>
        <v>65.902754850466692</v>
      </c>
      <c r="BK940" s="9">
        <f ca="1"/>
        <v>64.212842749362224</v>
      </c>
      <c r="BL940" s="9">
        <v>61.148492915980199</v>
      </c>
      <c r="BM940" s="9">
        <f ca="1"/>
        <v>64.650039995683869</v>
      </c>
      <c r="BN940" s="9">
        <v>65.172236477570635</v>
      </c>
      <c r="BP940" s="9"/>
      <c r="BQ940" s="40"/>
      <c r="BR940" s="9"/>
      <c r="BS940" s="40"/>
      <c r="BU940" s="9"/>
      <c r="BV940" s="40"/>
      <c r="BW940" s="9"/>
      <c r="BX940" s="40"/>
      <c r="BZ940" s="9">
        <v>28.292307692307688</v>
      </c>
      <c r="CA940" s="9">
        <v>35.95384615384615</v>
      </c>
      <c r="CB940" s="40">
        <v>38296.665060145555</v>
      </c>
      <c r="CC940" s="9">
        <f ca="1"/>
        <v>4.1903846153846143</v>
      </c>
      <c r="CD940" s="9">
        <f ca="1"/>
        <v>3.2965384615384616</v>
      </c>
      <c r="CE940" s="40">
        <f ca="1"/>
        <v>10948.841411801264</v>
      </c>
    </row>
    <row r="941" spans="1:83" x14ac:dyDescent="0.25">
      <c r="A941" s="6">
        <v>89</v>
      </c>
      <c r="B941" s="7" t="b">
        <v>1</v>
      </c>
      <c r="U941" s="9"/>
      <c r="V941" s="9"/>
      <c r="W941" s="10"/>
      <c r="X941" s="17"/>
      <c r="Y941" s="17"/>
      <c r="Z941" s="17"/>
      <c r="AA941" s="17"/>
      <c r="AB941" s="17"/>
      <c r="AC941" s="17"/>
      <c r="AD941" s="17"/>
      <c r="AE941" s="17"/>
      <c r="AG941" s="9"/>
      <c r="AH941" s="9"/>
      <c r="AI941" s="10"/>
      <c r="AJ941" s="17"/>
      <c r="AK941" s="17"/>
      <c r="AL941" s="17"/>
      <c r="AM941" s="17"/>
      <c r="AN941" s="17"/>
      <c r="AO941" s="17"/>
      <c r="AP941" s="17"/>
      <c r="AQ941" s="17"/>
      <c r="AS941" s="9"/>
      <c r="AT941" s="9"/>
      <c r="AU941" s="10"/>
      <c r="AV941" s="17"/>
      <c r="AW941" s="17"/>
      <c r="AX941" s="17"/>
      <c r="AY941" s="17"/>
      <c r="AZ941" s="17"/>
      <c r="BA941" s="17"/>
      <c r="BB941" s="17"/>
      <c r="BC941" s="17"/>
      <c r="BE941" s="17">
        <v>0.31984289617486339</v>
      </c>
      <c r="BF941" s="9">
        <v>66</v>
      </c>
      <c r="BG941" s="9">
        <v>64.766445899911332</v>
      </c>
      <c r="BH941" s="9">
        <v>63.956293153599418</v>
      </c>
      <c r="BI941" s="9">
        <v>26.681467353722763</v>
      </c>
      <c r="BJ941" s="9">
        <f ca="1"/>
        <v>65.912216272583123</v>
      </c>
      <c r="BK941" s="9">
        <f ca="1"/>
        <v>64.221874584646997</v>
      </c>
      <c r="BL941" s="9">
        <v>61.161798390034647</v>
      </c>
      <c r="BM941" s="9">
        <f ca="1"/>
        <v>64.660812321256003</v>
      </c>
      <c r="BN941" s="9">
        <v>65.183021576591358</v>
      </c>
      <c r="BP941" s="9"/>
      <c r="BQ941" s="40"/>
      <c r="BR941" s="9"/>
      <c r="BS941" s="40"/>
      <c r="BU941" s="9"/>
      <c r="BV941" s="40"/>
      <c r="BW941" s="9"/>
      <c r="BX941" s="40"/>
      <c r="BZ941" s="9">
        <v>28.292307692307688</v>
      </c>
      <c r="CA941" s="9">
        <v>37.230769230769226</v>
      </c>
      <c r="CB941" s="40">
        <v>40329.63216691291</v>
      </c>
      <c r="CC941" s="9">
        <f ca="1"/>
        <v>4.1903846153846143</v>
      </c>
      <c r="CD941" s="9">
        <f ca="1"/>
        <v>3.360384615384616</v>
      </c>
      <c r="CE941" s="40">
        <f ca="1"/>
        <v>10989.581194597158</v>
      </c>
    </row>
    <row r="942" spans="1:83" x14ac:dyDescent="0.25">
      <c r="A942" s="6">
        <v>89</v>
      </c>
      <c r="B942" s="7" t="b">
        <v>1</v>
      </c>
      <c r="U942" s="9"/>
      <c r="V942" s="9"/>
      <c r="W942" s="10"/>
      <c r="X942" s="17"/>
      <c r="Y942" s="17"/>
      <c r="Z942" s="17"/>
      <c r="AA942" s="17"/>
      <c r="AB942" s="17"/>
      <c r="AC942" s="17"/>
      <c r="AD942" s="17"/>
      <c r="AE942" s="17"/>
      <c r="AG942" s="9"/>
      <c r="AH942" s="9"/>
      <c r="AI942" s="10"/>
      <c r="AJ942" s="17"/>
      <c r="AK942" s="17"/>
      <c r="AL942" s="17"/>
      <c r="AM942" s="17"/>
      <c r="AN942" s="17"/>
      <c r="AO942" s="17"/>
      <c r="AP942" s="17"/>
      <c r="AQ942" s="17"/>
      <c r="AS942" s="9"/>
      <c r="AT942" s="9"/>
      <c r="AU942" s="10"/>
      <c r="AV942" s="17"/>
      <c r="AW942" s="17"/>
      <c r="AX942" s="17"/>
      <c r="AY942" s="17"/>
      <c r="AZ942" s="17"/>
      <c r="BA942" s="17"/>
      <c r="BB942" s="17"/>
      <c r="BC942" s="17"/>
      <c r="BE942" s="17">
        <v>0.32018442622950821</v>
      </c>
      <c r="BF942" s="9">
        <v>66</v>
      </c>
      <c r="BG942" s="9">
        <v>64.775541340232081</v>
      </c>
      <c r="BH942" s="9">
        <v>63.965276154485259</v>
      </c>
      <c r="BI942" s="9">
        <v>26.716236280467733</v>
      </c>
      <c r="BJ942" s="9">
        <f ca="1"/>
        <v>65.921671479151087</v>
      </c>
      <c r="BK942" s="9">
        <f ca="1"/>
        <v>64.230903233640547</v>
      </c>
      <c r="BL942" s="9">
        <v>61.175096762153188</v>
      </c>
      <c r="BM942" s="9">
        <f ca="1"/>
        <v>64.671579510505609</v>
      </c>
      <c r="BN942" s="9">
        <v>65.193801412357431</v>
      </c>
      <c r="BP942" s="9"/>
      <c r="BQ942" s="40"/>
      <c r="BR942" s="9"/>
      <c r="BS942" s="40"/>
      <c r="BU942" s="9"/>
      <c r="BV942" s="40"/>
      <c r="BW942" s="9"/>
      <c r="BX942" s="40"/>
      <c r="BZ942" s="9">
        <v>28.292307692307688</v>
      </c>
      <c r="CA942" s="9">
        <v>38.507692307692309</v>
      </c>
      <c r="CB942" s="40">
        <v>42419.169207158469</v>
      </c>
      <c r="CC942" s="9">
        <f ca="1"/>
        <v>4.1903846153846143</v>
      </c>
      <c r="CD942" s="9">
        <f ca="1"/>
        <v>3.4242307692307694</v>
      </c>
      <c r="CE942" s="40">
        <f ca="1"/>
        <v>11032.763163063266</v>
      </c>
    </row>
    <row r="943" spans="1:83" x14ac:dyDescent="0.25">
      <c r="A943" s="6">
        <v>86</v>
      </c>
      <c r="B943" s="7" t="b">
        <v>1</v>
      </c>
      <c r="U943" s="9"/>
      <c r="V943" s="9"/>
      <c r="W943" s="10"/>
      <c r="X943" s="17"/>
      <c r="Y943" s="17"/>
      <c r="Z943" s="17"/>
      <c r="AA943" s="17"/>
      <c r="AB943" s="17"/>
      <c r="AC943" s="17"/>
      <c r="AD943" s="17"/>
      <c r="AE943" s="17"/>
      <c r="AG943" s="9"/>
      <c r="AH943" s="9"/>
      <c r="AI943" s="10"/>
      <c r="AJ943" s="17"/>
      <c r="AK943" s="17"/>
      <c r="AL943" s="17"/>
      <c r="AM943" s="17"/>
      <c r="AN943" s="17"/>
      <c r="AO943" s="17"/>
      <c r="AP943" s="17"/>
      <c r="AQ943" s="17"/>
      <c r="AS943" s="9"/>
      <c r="AT943" s="9"/>
      <c r="AU943" s="10"/>
      <c r="AV943" s="17"/>
      <c r="AW943" s="17"/>
      <c r="AX943" s="17"/>
      <c r="AY943" s="17"/>
      <c r="AZ943" s="17"/>
      <c r="BA943" s="17"/>
      <c r="BB943" s="17"/>
      <c r="BC943" s="17"/>
      <c r="BE943" s="17">
        <v>0.32052595628415298</v>
      </c>
      <c r="BF943" s="9">
        <v>66</v>
      </c>
      <c r="BG943" s="9">
        <v>64.784632724275298</v>
      </c>
      <c r="BH943" s="9">
        <v>63.974256410104203</v>
      </c>
      <c r="BI943" s="9">
        <v>26.75102267903592</v>
      </c>
      <c r="BJ943" s="9">
        <f ca="1"/>
        <v>65.931120485397258</v>
      </c>
      <c r="BK943" s="9">
        <f ca="1"/>
        <v>64.239928707069467</v>
      </c>
      <c r="BL943" s="9">
        <v>61.188388043695916</v>
      </c>
      <c r="BM943" s="9">
        <f ca="1"/>
        <v>64.682341575238269</v>
      </c>
      <c r="BN943" s="9">
        <v>65.204575996835089</v>
      </c>
      <c r="BP943" s="9"/>
      <c r="BQ943" s="40"/>
      <c r="BR943" s="9"/>
      <c r="BS943" s="40"/>
      <c r="BU943" s="9"/>
      <c r="BV943" s="40"/>
      <c r="BW943" s="9"/>
      <c r="BX943" s="40"/>
      <c r="BZ943" s="9">
        <v>28.292307692307688</v>
      </c>
      <c r="CA943" s="9">
        <v>39.784615384615385</v>
      </c>
      <c r="CB943" s="40">
        <v>44562.321905575343</v>
      </c>
      <c r="CC943" s="9">
        <f ca="1"/>
        <v>4.1903846153846143</v>
      </c>
      <c r="CD943" s="9">
        <f ca="1"/>
        <v>3.4880769230769237</v>
      </c>
      <c r="CE943" s="40">
        <f ca="1"/>
        <v>11078.31386368936</v>
      </c>
    </row>
    <row r="944" spans="1:83" x14ac:dyDescent="0.25">
      <c r="A944" s="6">
        <v>81</v>
      </c>
      <c r="B944" s="7" t="b">
        <v>1</v>
      </c>
      <c r="U944" s="9"/>
      <c r="V944" s="9"/>
      <c r="W944" s="10"/>
      <c r="X944" s="17"/>
      <c r="Y944" s="17"/>
      <c r="Z944" s="17"/>
      <c r="AA944" s="17"/>
      <c r="AB944" s="17"/>
      <c r="AC944" s="17"/>
      <c r="AD944" s="17"/>
      <c r="AE944" s="17"/>
      <c r="AG944" s="9"/>
      <c r="AH944" s="9"/>
      <c r="AI944" s="10"/>
      <c r="AJ944" s="17"/>
      <c r="AK944" s="17"/>
      <c r="AL944" s="17"/>
      <c r="AM944" s="17"/>
      <c r="AN944" s="17"/>
      <c r="AO944" s="17"/>
      <c r="AP944" s="17"/>
      <c r="AQ944" s="17"/>
      <c r="AS944" s="9"/>
      <c r="AT944" s="9"/>
      <c r="AU944" s="10"/>
      <c r="AV944" s="17"/>
      <c r="AW944" s="17"/>
      <c r="AX944" s="17"/>
      <c r="AY944" s="17"/>
      <c r="AZ944" s="17"/>
      <c r="BA944" s="17"/>
      <c r="BB944" s="17"/>
      <c r="BC944" s="17"/>
      <c r="BE944" s="17">
        <v>0.3208674863387978</v>
      </c>
      <c r="BF944" s="9">
        <v>66</v>
      </c>
      <c r="BG944" s="9">
        <v>64.79372006393443</v>
      </c>
      <c r="BH944" s="9">
        <v>63.983233930696343</v>
      </c>
      <c r="BI944" s="9">
        <v>26.785826566995794</v>
      </c>
      <c r="BJ944" s="9">
        <f ca="1"/>
        <v>65.940563306504998</v>
      </c>
      <c r="BK944" s="9">
        <f ca="1"/>
        <v>64.248951015634773</v>
      </c>
      <c r="BL944" s="9">
        <v>61.20167224599264</v>
      </c>
      <c r="BM944" s="9">
        <f ca="1"/>
        <v>64.693098527228742</v>
      </c>
      <c r="BN944" s="9">
        <v>65.215345341959093</v>
      </c>
      <c r="BP944" s="9"/>
      <c r="BQ944" s="40"/>
      <c r="BR944" s="9"/>
      <c r="BS944" s="40"/>
      <c r="BU944" s="9"/>
      <c r="BV944" s="40"/>
      <c r="BW944" s="9"/>
      <c r="BX944" s="40"/>
      <c r="BZ944" s="9">
        <v>28.292307692307688</v>
      </c>
      <c r="CA944" s="9">
        <v>41.061538461538461</v>
      </c>
      <c r="CB944" s="40">
        <v>46756.366634826874</v>
      </c>
      <c r="CC944" s="9">
        <f ca="1"/>
        <v>4.1903846153846143</v>
      </c>
      <c r="CD944" s="9">
        <f ca="1"/>
        <v>3.5519230769230772</v>
      </c>
      <c r="CE944" s="40">
        <f ca="1"/>
        <v>11126.163262517646</v>
      </c>
    </row>
    <row r="945" spans="1:83" x14ac:dyDescent="0.25">
      <c r="A945" s="6">
        <v>82</v>
      </c>
      <c r="B945" s="7" t="b">
        <v>1</v>
      </c>
      <c r="U945" s="9"/>
      <c r="V945" s="9"/>
      <c r="W945" s="10"/>
      <c r="X945" s="17"/>
      <c r="Y945" s="17"/>
      <c r="Z945" s="17"/>
      <c r="AA945" s="17"/>
      <c r="AB945" s="17"/>
      <c r="AC945" s="17"/>
      <c r="AD945" s="17"/>
      <c r="AE945" s="17"/>
      <c r="AG945" s="9"/>
      <c r="AH945" s="9"/>
      <c r="AI945" s="10"/>
      <c r="AJ945" s="17"/>
      <c r="AK945" s="17"/>
      <c r="AL945" s="17"/>
      <c r="AM945" s="17"/>
      <c r="AN945" s="17"/>
      <c r="AO945" s="17"/>
      <c r="AP945" s="17"/>
      <c r="AQ945" s="17"/>
      <c r="AS945" s="9"/>
      <c r="AT945" s="9"/>
      <c r="AU945" s="10"/>
      <c r="AV945" s="17"/>
      <c r="AW945" s="17"/>
      <c r="AX945" s="17"/>
      <c r="AY945" s="17"/>
      <c r="AZ945" s="17"/>
      <c r="BA945" s="17"/>
      <c r="BB945" s="17"/>
      <c r="BC945" s="17"/>
      <c r="BE945" s="17">
        <v>0.32120901639344263</v>
      </c>
      <c r="BF945" s="9">
        <v>66</v>
      </c>
      <c r="BG945" s="9">
        <v>64.802803371072244</v>
      </c>
      <c r="BH945" s="9">
        <v>63.992208726478459</v>
      </c>
      <c r="BI945" s="9">
        <v>26.820647961942299</v>
      </c>
      <c r="BJ945" s="9">
        <f ca="1"/>
        <v>65.94999995761448</v>
      </c>
      <c r="BK945" s="9">
        <f ca="1"/>
        <v>64.257970170011944</v>
      </c>
      <c r="BL945" s="9">
        <v>61.214949380343029</v>
      </c>
      <c r="BM945" s="9">
        <f ca="1"/>
        <v>64.703850378221077</v>
      </c>
      <c r="BN945" s="9">
        <v>65.22610945963288</v>
      </c>
      <c r="BP945" s="9"/>
      <c r="BQ945" s="40"/>
      <c r="BR945" s="9"/>
      <c r="BS945" s="40"/>
      <c r="BU945" s="9"/>
      <c r="BV945" s="40"/>
      <c r="BW945" s="9"/>
      <c r="BX945" s="40"/>
      <c r="BZ945" s="9">
        <v>28.292307692307688</v>
      </c>
      <c r="CA945" s="9">
        <v>42.338461538461537</v>
      </c>
      <c r="CB945" s="40">
        <v>48998.786545475363</v>
      </c>
      <c r="CC945" s="9">
        <f ca="1"/>
        <v>4.1903846153846143</v>
      </c>
      <c r="CD945" s="9">
        <f ca="1"/>
        <v>3.6157692307692306</v>
      </c>
      <c r="CE945" s="40">
        <f ca="1"/>
        <v>11176.24452828129</v>
      </c>
    </row>
    <row r="946" spans="1:83" x14ac:dyDescent="0.25">
      <c r="A946" s="6">
        <v>79.3</v>
      </c>
      <c r="B946" s="7" t="b">
        <v>1</v>
      </c>
      <c r="U946" s="9"/>
      <c r="V946" s="9"/>
      <c r="W946" s="10"/>
      <c r="X946" s="17"/>
      <c r="Y946" s="17"/>
      <c r="Z946" s="17"/>
      <c r="AA946" s="17"/>
      <c r="AB946" s="17"/>
      <c r="AC946" s="17"/>
      <c r="AD946" s="17"/>
      <c r="AE946" s="17"/>
      <c r="AG946" s="9"/>
      <c r="AH946" s="9"/>
      <c r="AI946" s="10"/>
      <c r="AJ946" s="17"/>
      <c r="AK946" s="17"/>
      <c r="AL946" s="17"/>
      <c r="AM946" s="17"/>
      <c r="AN946" s="17"/>
      <c r="AO946" s="17"/>
      <c r="AP946" s="17"/>
      <c r="AQ946" s="17"/>
      <c r="AS946" s="9"/>
      <c r="AT946" s="9"/>
      <c r="AU946" s="10"/>
      <c r="AV946" s="17"/>
      <c r="AW946" s="17"/>
      <c r="AX946" s="17"/>
      <c r="AY946" s="17"/>
      <c r="AZ946" s="17"/>
      <c r="BA946" s="17"/>
      <c r="BB946" s="17"/>
      <c r="BC946" s="17"/>
      <c r="BE946" s="17">
        <v>0.32155054644808745</v>
      </c>
      <c r="BF946" s="9">
        <v>66</v>
      </c>
      <c r="BG946" s="9">
        <v>64.811882657521124</v>
      </c>
      <c r="BH946" s="9">
        <v>64.001180807643962</v>
      </c>
      <c r="BI946" s="9">
        <v>26.855486881496955</v>
      </c>
      <c r="BJ946" s="9">
        <f ca="1"/>
        <v>65.959430453822918</v>
      </c>
      <c r="BK946" s="9">
        <f ca="1"/>
        <v>64.266986180851092</v>
      </c>
      <c r="BL946" s="9">
        <v>61.228219458016753</v>
      </c>
      <c r="BM946" s="9">
        <f ca="1"/>
        <v>64.714597139928728</v>
      </c>
      <c r="BN946" s="9">
        <v>65.236868361728625</v>
      </c>
      <c r="BP946" s="9"/>
      <c r="BQ946" s="40"/>
      <c r="BR946" s="9"/>
      <c r="BS946" s="40"/>
      <c r="BU946" s="9"/>
      <c r="BV946" s="40"/>
      <c r="BW946" s="9"/>
      <c r="BX946" s="40"/>
      <c r="BZ946" s="9">
        <v>28.292307692307688</v>
      </c>
      <c r="CA946" s="9">
        <v>43.615384615384613</v>
      </c>
      <c r="CB946" s="40">
        <v>51287.250758340204</v>
      </c>
      <c r="CC946" s="9">
        <f ca="1"/>
        <v>4.1903846153846143</v>
      </c>
      <c r="CD946" s="9">
        <f ca="1"/>
        <v>3.679615384615385</v>
      </c>
      <c r="CE946" s="40">
        <f ca="1"/>
        <v>11228.493832948494</v>
      </c>
    </row>
    <row r="947" spans="1:83" x14ac:dyDescent="0.25">
      <c r="A947" s="6">
        <v>79.2</v>
      </c>
      <c r="B947" s="7" t="b">
        <v>1</v>
      </c>
      <c r="U947" s="9"/>
      <c r="V947" s="9"/>
      <c r="W947" s="10"/>
      <c r="X947" s="17"/>
      <c r="Y947" s="17"/>
      <c r="Z947" s="17"/>
      <c r="AA947" s="17"/>
      <c r="AB947" s="17"/>
      <c r="AC947" s="17"/>
      <c r="AD947" s="17"/>
      <c r="AE947" s="17"/>
      <c r="AG947" s="9"/>
      <c r="AH947" s="9"/>
      <c r="AI947" s="10"/>
      <c r="AJ947" s="17"/>
      <c r="AK947" s="17"/>
      <c r="AL947" s="17"/>
      <c r="AM947" s="17"/>
      <c r="AN947" s="17"/>
      <c r="AO947" s="17"/>
      <c r="AP947" s="17"/>
      <c r="AQ947" s="17"/>
      <c r="AS947" s="9"/>
      <c r="AT947" s="9"/>
      <c r="AU947" s="10"/>
      <c r="AV947" s="17"/>
      <c r="AW947" s="17"/>
      <c r="AX947" s="17"/>
      <c r="AY947" s="17"/>
      <c r="AZ947" s="17"/>
      <c r="BA947" s="17"/>
      <c r="BB947" s="17"/>
      <c r="BC947" s="17"/>
      <c r="BE947" s="17">
        <v>0.32189207650273222</v>
      </c>
      <c r="BF947" s="9">
        <v>66</v>
      </c>
      <c r="BG947" s="9">
        <v>64.820957935083072</v>
      </c>
      <c r="BH947" s="9">
        <v>64.010150184363312</v>
      </c>
      <c r="BI947" s="9">
        <v>26.890343343307915</v>
      </c>
      <c r="BJ947" s="9">
        <f ca="1"/>
        <v>65.968854810184723</v>
      </c>
      <c r="BK947" s="9">
        <f ca="1"/>
        <v>64.275999058777018</v>
      </c>
      <c r="BL947" s="9">
        <v>61.241482490253532</v>
      </c>
      <c r="BM947" s="9">
        <f ca="1"/>
        <v>64.725338824034651</v>
      </c>
      <c r="BN947" s="9">
        <v>65.247622060087522</v>
      </c>
      <c r="BP947" s="9"/>
      <c r="BQ947" s="40"/>
      <c r="BR947" s="9"/>
      <c r="BS947" s="40"/>
      <c r="BU947" s="9"/>
      <c r="BV947" s="40"/>
      <c r="BW947" s="9"/>
      <c r="BX947" s="40"/>
      <c r="BZ947" s="9">
        <v>28.292307692307688</v>
      </c>
      <c r="CA947" s="9">
        <v>44.892307692307696</v>
      </c>
      <c r="CB947" s="40">
        <v>53619.596152760176</v>
      </c>
      <c r="CC947" s="9">
        <f ca="1"/>
        <v>4.1903846153846143</v>
      </c>
      <c r="CD947" s="9">
        <f ca="1"/>
        <v>3.7434615384615384</v>
      </c>
      <c r="CE947" s="40">
        <f ca="1"/>
        <v>11282.850167987457</v>
      </c>
    </row>
    <row r="948" spans="1:83" x14ac:dyDescent="0.25">
      <c r="A948" s="6">
        <v>79</v>
      </c>
      <c r="B948" s="7" t="b">
        <v>1</v>
      </c>
      <c r="U948" s="9"/>
      <c r="V948" s="9"/>
      <c r="W948" s="10"/>
      <c r="X948" s="17"/>
      <c r="Y948" s="17"/>
      <c r="Z948" s="17"/>
      <c r="AA948" s="17"/>
      <c r="AB948" s="17"/>
      <c r="AC948" s="17"/>
      <c r="AD948" s="17"/>
      <c r="AE948" s="17"/>
      <c r="AG948" s="9"/>
      <c r="AH948" s="9"/>
      <c r="AI948" s="10"/>
      <c r="AJ948" s="17"/>
      <c r="AK948" s="17"/>
      <c r="AL948" s="17"/>
      <c r="AM948" s="17"/>
      <c r="AN948" s="17"/>
      <c r="AO948" s="17"/>
      <c r="AP948" s="17"/>
      <c r="AQ948" s="17"/>
      <c r="AS948" s="9"/>
      <c r="AT948" s="9"/>
      <c r="AU948" s="10"/>
      <c r="AV948" s="17"/>
      <c r="AW948" s="17"/>
      <c r="AX948" s="17"/>
      <c r="AY948" s="17"/>
      <c r="AZ948" s="17"/>
      <c r="BA948" s="17"/>
      <c r="BB948" s="17"/>
      <c r="BC948" s="17"/>
      <c r="BE948" s="17">
        <v>0.32223360655737704</v>
      </c>
      <c r="BF948" s="9">
        <v>66</v>
      </c>
      <c r="BG948" s="9">
        <v>64.830029215529976</v>
      </c>
      <c r="BH948" s="9">
        <v>64.019116866783918</v>
      </c>
      <c r="BI948" s="9">
        <v>26.925217365050006</v>
      </c>
      <c r="BJ948" s="9">
        <f ca="1"/>
        <v>65.978273041711759</v>
      </c>
      <c r="BK948" s="9">
        <f ca="1"/>
        <v>64.285008814389428</v>
      </c>
      <c r="BL948" s="9">
        <v>61.2547384882633</v>
      </c>
      <c r="BM948" s="9">
        <f ca="1"/>
        <v>64.73607544219152</v>
      </c>
      <c r="BN948" s="9">
        <v>65.258370566519687</v>
      </c>
      <c r="BP948" s="9"/>
      <c r="BQ948" s="40"/>
      <c r="BR948" s="9"/>
      <c r="BS948" s="40"/>
      <c r="BU948" s="9"/>
      <c r="BV948" s="40"/>
      <c r="BW948" s="9"/>
      <c r="BX948" s="40"/>
      <c r="BZ948" s="9">
        <v>28.292307692307688</v>
      </c>
      <c r="CA948" s="9">
        <v>46.169230769230772</v>
      </c>
      <c r="CB948" s="40">
        <v>55993.811366123729</v>
      </c>
      <c r="CC948" s="9">
        <f ca="1"/>
        <v>4.1903846153846143</v>
      </c>
      <c r="CD948" s="9">
        <f ca="1"/>
        <v>3.8073076923076927</v>
      </c>
      <c r="CE948" s="40">
        <f ca="1"/>
        <v>11339.255174857393</v>
      </c>
    </row>
    <row r="949" spans="1:83" x14ac:dyDescent="0.25">
      <c r="A949" s="6">
        <v>78.8</v>
      </c>
      <c r="B949" s="7" t="b">
        <v>1</v>
      </c>
      <c r="U949" s="9"/>
      <c r="V949" s="9"/>
      <c r="W949" s="10"/>
      <c r="X949" s="17"/>
      <c r="Y949" s="17"/>
      <c r="Z949" s="17"/>
      <c r="AA949" s="17"/>
      <c r="AB949" s="17"/>
      <c r="AC949" s="17"/>
      <c r="AD949" s="17"/>
      <c r="AE949" s="17"/>
      <c r="AG949" s="9"/>
      <c r="AH949" s="9"/>
      <c r="AI949" s="10"/>
      <c r="AJ949" s="17"/>
      <c r="AK949" s="17"/>
      <c r="AL949" s="17"/>
      <c r="AM949" s="17"/>
      <c r="AN949" s="17"/>
      <c r="AO949" s="17"/>
      <c r="AP949" s="17"/>
      <c r="AQ949" s="17"/>
      <c r="AS949" s="9"/>
      <c r="AT949" s="9"/>
      <c r="AU949" s="10"/>
      <c r="AV949" s="17"/>
      <c r="AW949" s="17"/>
      <c r="AX949" s="17"/>
      <c r="AY949" s="17"/>
      <c r="AZ949" s="17"/>
      <c r="BA949" s="17"/>
      <c r="BB949" s="17"/>
      <c r="BC949" s="17"/>
      <c r="BE949" s="17">
        <v>0.32257513661202186</v>
      </c>
      <c r="BF949" s="9">
        <v>66.099999999999994</v>
      </c>
      <c r="BG949" s="9">
        <v>64.839096510603611</v>
      </c>
      <c r="BH949" s="9">
        <v>64.028080865030162</v>
      </c>
      <c r="BI949" s="9">
        <v>26.960108964424773</v>
      </c>
      <c r="BJ949" s="9">
        <f ca="1"/>
        <v>65.987685163373413</v>
      </c>
      <c r="BK949" s="9">
        <f ca="1"/>
        <v>64.294015458262933</v>
      </c>
      <c r="BL949" s="9">
        <v>61.267987463226277</v>
      </c>
      <c r="BM949" s="9">
        <f ca="1"/>
        <v>64.746807006021768</v>
      </c>
      <c r="BN949" s="9">
        <v>65.269113892804555</v>
      </c>
      <c r="BP949" s="9"/>
      <c r="BQ949" s="40"/>
      <c r="BR949" s="9"/>
      <c r="BS949" s="40"/>
      <c r="BU949" s="9"/>
      <c r="BV949" s="40"/>
      <c r="BW949" s="9"/>
      <c r="BX949" s="40"/>
      <c r="BZ949" s="9">
        <v>28.292307692307688</v>
      </c>
      <c r="CA949" s="9">
        <v>47.446153846153848</v>
      </c>
      <c r="CB949" s="40">
        <v>58408.02268571005</v>
      </c>
      <c r="CC949" s="9">
        <f ca="1"/>
        <v>4.1903846153846143</v>
      </c>
      <c r="CD949" s="9">
        <f ca="1"/>
        <v>3.8711538461538462</v>
      </c>
      <c r="CE949" s="40">
        <f ca="1"/>
        <v>11397.652988396832</v>
      </c>
    </row>
    <row r="950" spans="1:83" x14ac:dyDescent="0.25">
      <c r="A950" s="6">
        <v>66</v>
      </c>
      <c r="B950" s="7" t="b">
        <v>1</v>
      </c>
      <c r="U950" s="9"/>
      <c r="V950" s="9"/>
      <c r="W950" s="10"/>
      <c r="X950" s="17"/>
      <c r="Y950" s="17"/>
      <c r="Z950" s="17"/>
      <c r="AA950" s="17"/>
      <c r="AB950" s="17"/>
      <c r="AC950" s="17"/>
      <c r="AD950" s="17"/>
      <c r="AE950" s="17"/>
      <c r="AG950" s="9"/>
      <c r="AH950" s="9"/>
      <c r="AI950" s="10"/>
      <c r="AJ950" s="17"/>
      <c r="AK950" s="17"/>
      <c r="AL950" s="17"/>
      <c r="AM950" s="17"/>
      <c r="AN950" s="17"/>
      <c r="AO950" s="17"/>
      <c r="AP950" s="17"/>
      <c r="AQ950" s="17"/>
      <c r="AS950" s="9"/>
      <c r="AT950" s="9"/>
      <c r="AU950" s="10"/>
      <c r="AV950" s="17"/>
      <c r="AW950" s="17"/>
      <c r="AX950" s="17"/>
      <c r="AY950" s="17"/>
      <c r="AZ950" s="17"/>
      <c r="BA950" s="17"/>
      <c r="BB950" s="17"/>
      <c r="BC950" s="17"/>
      <c r="BE950" s="17">
        <v>0.32291666666666669</v>
      </c>
      <c r="BF950" s="9">
        <v>66.099999999999994</v>
      </c>
      <c r="BG950" s="9">
        <v>64.848159832015867</v>
      </c>
      <c r="BH950" s="9">
        <v>64.037042189203802</v>
      </c>
      <c r="BI950" s="9">
        <v>26.995018159160541</v>
      </c>
      <c r="BJ950" s="9">
        <f ca="1"/>
        <v>65.997091190096867</v>
      </c>
      <c r="BK950" s="9">
        <f ca="1"/>
        <v>64.303019000947231</v>
      </c>
      <c r="BL950" s="9">
        <v>61.28122942629313</v>
      </c>
      <c r="BM950" s="9">
        <f ca="1"/>
        <v>64.757533527117744</v>
      </c>
      <c r="BN950" s="9">
        <v>65.279852050690707</v>
      </c>
      <c r="BP950" s="9"/>
      <c r="BQ950" s="40"/>
      <c r="BR950" s="9"/>
      <c r="BS950" s="40"/>
      <c r="BU950" s="9"/>
      <c r="BV950" s="40"/>
      <c r="BW950" s="9"/>
      <c r="BX950" s="40"/>
      <c r="BZ950" s="9">
        <v>28.292307692307688</v>
      </c>
      <c r="CA950" s="9">
        <v>48.723076923076924</v>
      </c>
      <c r="CB950" s="40">
        <v>60860.481566929986</v>
      </c>
      <c r="CC950" s="9">
        <f ca="1"/>
        <v>4.1903846153846143</v>
      </c>
      <c r="CD950" s="9">
        <f ca="1"/>
        <v>3.9350000000000005</v>
      </c>
      <c r="CE950" s="40">
        <f ca="1"/>
        <v>11457.990091925061</v>
      </c>
    </row>
    <row r="951" spans="1:83" x14ac:dyDescent="0.25">
      <c r="A951" s="6">
        <v>65.5</v>
      </c>
      <c r="B951" s="7" t="b">
        <v>1</v>
      </c>
      <c r="U951" s="9"/>
      <c r="V951" s="9"/>
      <c r="W951" s="10"/>
      <c r="X951" s="17"/>
      <c r="Y951" s="17"/>
      <c r="Z951" s="17"/>
      <c r="AA951" s="17"/>
      <c r="AB951" s="17"/>
      <c r="AC951" s="17"/>
      <c r="AD951" s="17"/>
      <c r="AE951" s="17"/>
      <c r="AG951" s="9"/>
      <c r="AH951" s="9"/>
      <c r="AI951" s="10"/>
      <c r="AJ951" s="17"/>
      <c r="AK951" s="17"/>
      <c r="AL951" s="17"/>
      <c r="AM951" s="17"/>
      <c r="AN951" s="17"/>
      <c r="AO951" s="17"/>
      <c r="AP951" s="17"/>
      <c r="AQ951" s="17"/>
      <c r="AS951" s="9"/>
      <c r="AT951" s="9"/>
      <c r="AU951" s="10"/>
      <c r="AV951" s="17"/>
      <c r="AW951" s="17"/>
      <c r="AX951" s="17"/>
      <c r="AY951" s="17"/>
      <c r="AZ951" s="17"/>
      <c r="BA951" s="17"/>
      <c r="BB951" s="17"/>
      <c r="BC951" s="17"/>
      <c r="BE951" s="17">
        <v>0.32325819672131145</v>
      </c>
      <c r="BF951" s="9">
        <v>66.099999999999994</v>
      </c>
      <c r="BG951" s="9">
        <v>64.857219191448863</v>
      </c>
      <c r="BH951" s="9">
        <v>64.046000849383859</v>
      </c>
      <c r="BI951" s="9">
        <v>27.029944967012447</v>
      </c>
      <c r="BJ951" s="9">
        <f ca="1"/>
        <v>66.006491136767224</v>
      </c>
      <c r="BK951" s="9">
        <f ca="1"/>
        <v>64.31201945296722</v>
      </c>
      <c r="BL951" s="9">
        <v>61.294464388585013</v>
      </c>
      <c r="BM951" s="9">
        <f ca="1"/>
        <v>64.76825501704181</v>
      </c>
      <c r="BN951" s="9">
        <v>65.290585051896258</v>
      </c>
      <c r="BP951" s="9"/>
      <c r="BQ951" s="40"/>
      <c r="BR951" s="9"/>
      <c r="BS951" s="40"/>
      <c r="BU951" s="9"/>
      <c r="BV951" s="40"/>
      <c r="BW951" s="9"/>
      <c r="BX951" s="40"/>
      <c r="BZ951" s="9">
        <v>28.292307692307688</v>
      </c>
      <c r="CA951" s="9">
        <v>50</v>
      </c>
      <c r="CB951" s="40">
        <v>63349.553555149134</v>
      </c>
      <c r="CC951" s="9">
        <f ca="1"/>
        <v>4.1903846153846143</v>
      </c>
      <c r="CD951" s="9">
        <f ca="1"/>
        <v>3.9988461538461539</v>
      </c>
      <c r="CE951" s="40">
        <f ca="1"/>
        <v>11520.215182999455</v>
      </c>
    </row>
    <row r="952" spans="1:83" x14ac:dyDescent="0.25">
      <c r="A952" s="6">
        <v>64.599999999999994</v>
      </c>
      <c r="B952" s="7" t="b">
        <v>1</v>
      </c>
      <c r="U952" s="9"/>
      <c r="V952" s="9"/>
      <c r="W952" s="10"/>
      <c r="X952" s="17"/>
      <c r="Y952" s="17"/>
      <c r="Z952" s="17"/>
      <c r="AA952" s="17"/>
      <c r="AB952" s="17"/>
      <c r="AC952" s="17"/>
      <c r="AD952" s="17"/>
      <c r="AE952" s="17"/>
      <c r="AG952" s="9"/>
      <c r="AH952" s="9"/>
      <c r="AI952" s="10"/>
      <c r="AJ952" s="17"/>
      <c r="AK952" s="17"/>
      <c r="AL952" s="17"/>
      <c r="AM952" s="17"/>
      <c r="AN952" s="17"/>
      <c r="AO952" s="17"/>
      <c r="AP952" s="17"/>
      <c r="AQ952" s="17"/>
      <c r="AS952" s="9"/>
      <c r="AT952" s="9"/>
      <c r="AU952" s="10"/>
      <c r="AV952" s="17"/>
      <c r="AW952" s="17"/>
      <c r="AX952" s="17"/>
      <c r="AY952" s="17"/>
      <c r="AZ952" s="17"/>
      <c r="BA952" s="17"/>
      <c r="BB952" s="17"/>
      <c r="BC952" s="17"/>
      <c r="BE952" s="17">
        <v>0.32359972677595628</v>
      </c>
      <c r="BF952" s="9">
        <v>66.099999999999994</v>
      </c>
      <c r="BG952" s="9">
        <v>64.86627460055503</v>
      </c>
      <c r="BH952" s="9">
        <v>64.054956855626756</v>
      </c>
      <c r="BI952" s="9">
        <v>27.064889405762557</v>
      </c>
      <c r="BJ952" s="9">
        <f ca="1"/>
        <v>66.015885018227763</v>
      </c>
      <c r="BK952" s="9">
        <f ca="1"/>
        <v>64.321016824823104</v>
      </c>
      <c r="BL952" s="9">
        <v>61.307692361193737</v>
      </c>
      <c r="BM952" s="9">
        <f ca="1"/>
        <v>64.778971487326501</v>
      </c>
      <c r="BN952" s="9">
        <v>65.301312908108841</v>
      </c>
      <c r="BP952" s="9"/>
      <c r="BQ952" s="40"/>
      <c r="BR952" s="9"/>
      <c r="BS952" s="40"/>
      <c r="BU952" s="9"/>
      <c r="BV952" s="40"/>
      <c r="BW952" s="9"/>
      <c r="BX952" s="40"/>
      <c r="BZ952" s="9">
        <v>29.569230769230764</v>
      </c>
      <c r="CA952" s="9">
        <v>0.2</v>
      </c>
      <c r="CB952" s="40">
        <v>55631.022423711198</v>
      </c>
      <c r="CC952" s="9">
        <f ca="1"/>
        <v>4.2542307692307677</v>
      </c>
      <c r="CD952" s="9">
        <f ca="1"/>
        <v>1.5088461538461539</v>
      </c>
      <c r="CE952" s="40">
        <f ca="1"/>
        <v>11322.368446354092</v>
      </c>
    </row>
    <row r="953" spans="1:83" x14ac:dyDescent="0.25">
      <c r="A953" s="6">
        <v>63.5</v>
      </c>
      <c r="B953" s="7" t="b">
        <v>1</v>
      </c>
      <c r="U953" s="9"/>
      <c r="V953" s="9"/>
      <c r="W953" s="10"/>
      <c r="X953" s="17"/>
      <c r="Y953" s="17"/>
      <c r="Z953" s="17"/>
      <c r="AA953" s="17"/>
      <c r="AB953" s="17"/>
      <c r="AC953" s="17"/>
      <c r="AD953" s="17"/>
      <c r="AE953" s="17"/>
      <c r="AG953" s="9"/>
      <c r="AH953" s="9"/>
      <c r="AI953" s="10"/>
      <c r="AJ953" s="17"/>
      <c r="AK953" s="17"/>
      <c r="AL953" s="17"/>
      <c r="AM953" s="17"/>
      <c r="AN953" s="17"/>
      <c r="AO953" s="17"/>
      <c r="AP953" s="17"/>
      <c r="AQ953" s="17"/>
      <c r="AS953" s="9"/>
      <c r="AT953" s="9"/>
      <c r="AU953" s="10"/>
      <c r="AV953" s="17"/>
      <c r="AW953" s="17"/>
      <c r="AX953" s="17"/>
      <c r="AY953" s="17"/>
      <c r="AZ953" s="17"/>
      <c r="BA953" s="17"/>
      <c r="BB953" s="17"/>
      <c r="BC953" s="17"/>
      <c r="BE953" s="17">
        <v>0.3239412568306011</v>
      </c>
      <c r="BF953" s="9">
        <v>66.099999999999994</v>
      </c>
      <c r="BG953" s="9">
        <v>64.875326070957314</v>
      </c>
      <c r="BH953" s="9">
        <v>64.06391021796648</v>
      </c>
      <c r="BI953" s="9">
        <v>27.099851493219852</v>
      </c>
      <c r="BJ953" s="9">
        <f ca="1"/>
        <v>66.025272849279986</v>
      </c>
      <c r="BK953" s="9">
        <f ca="1"/>
        <v>64.33001112699047</v>
      </c>
      <c r="BL953" s="9">
        <v>61.320913355181851</v>
      </c>
      <c r="BM953" s="9">
        <f ca="1"/>
        <v>64.789682949474653</v>
      </c>
      <c r="BN953" s="9">
        <v>65.312035630985747</v>
      </c>
      <c r="BP953" s="9"/>
      <c r="BQ953" s="40"/>
      <c r="BR953" s="9"/>
      <c r="BS953" s="40"/>
      <c r="BU953" s="9"/>
      <c r="BV953" s="40"/>
      <c r="BW953" s="9"/>
      <c r="BX953" s="40"/>
      <c r="BZ953" s="9">
        <v>29.569230769230764</v>
      </c>
      <c r="CA953" s="9">
        <v>1.4769230769230768</v>
      </c>
      <c r="CB953" s="40">
        <v>42305.346806485759</v>
      </c>
      <c r="CC953" s="9">
        <f ca="1"/>
        <v>4.2542307692307677</v>
      </c>
      <c r="CD953" s="9">
        <f ca="1"/>
        <v>1.5726923076923078</v>
      </c>
      <c r="CE953" s="40">
        <f ca="1"/>
        <v>11234.153583955889</v>
      </c>
    </row>
    <row r="954" spans="1:83" x14ac:dyDescent="0.25">
      <c r="A954" s="6">
        <v>62.8</v>
      </c>
      <c r="B954" s="7" t="b">
        <v>1</v>
      </c>
      <c r="U954" s="9"/>
      <c r="V954" s="9"/>
      <c r="W954" s="10"/>
      <c r="X954" s="17"/>
      <c r="Y954" s="17"/>
      <c r="Z954" s="17"/>
      <c r="AA954" s="17"/>
      <c r="AB954" s="17"/>
      <c r="AC954" s="17"/>
      <c r="AD954" s="17"/>
      <c r="AE954" s="17"/>
      <c r="AG954" s="9"/>
      <c r="AH954" s="9"/>
      <c r="AI954" s="10"/>
      <c r="AJ954" s="17"/>
      <c r="AK954" s="17"/>
      <c r="AL954" s="17"/>
      <c r="AM954" s="17"/>
      <c r="AN954" s="17"/>
      <c r="AO954" s="17"/>
      <c r="AP954" s="17"/>
      <c r="AQ954" s="17"/>
      <c r="AS954" s="9"/>
      <c r="AT954" s="9"/>
      <c r="AU954" s="10"/>
      <c r="AV954" s="17"/>
      <c r="AW954" s="17"/>
      <c r="AX954" s="17"/>
      <c r="AY954" s="17"/>
      <c r="AZ954" s="17"/>
      <c r="BA954" s="17"/>
      <c r="BB954" s="17"/>
      <c r="BC954" s="17"/>
      <c r="BE954" s="17">
        <v>0.32428278688524592</v>
      </c>
      <c r="BF954" s="9">
        <v>66.099999999999994</v>
      </c>
      <c r="BG954" s="9">
        <v>64.88437361424927</v>
      </c>
      <c r="BH954" s="9">
        <v>64.072860946414622</v>
      </c>
      <c r="BI954" s="9">
        <v>27.134831247220337</v>
      </c>
      <c r="BJ954" s="9">
        <f ca="1"/>
        <v>66.03465464468394</v>
      </c>
      <c r="BK954" s="9">
        <f ca="1"/>
        <v>64.339002369920451</v>
      </c>
      <c r="BL954" s="9">
        <v>61.334127381582746</v>
      </c>
      <c r="BM954" s="9">
        <f ca="1"/>
        <v>64.800389414959469</v>
      </c>
      <c r="BN954" s="9">
        <v>65.322753232154099</v>
      </c>
      <c r="BP954" s="9"/>
      <c r="BQ954" s="40"/>
      <c r="BR954" s="9"/>
      <c r="BS954" s="40"/>
      <c r="BU954" s="9"/>
      <c r="BV954" s="40"/>
      <c r="BW954" s="9"/>
      <c r="BX954" s="40"/>
      <c r="BZ954" s="9">
        <v>29.569230769230764</v>
      </c>
      <c r="CA954" s="9">
        <v>2.7538461538461538</v>
      </c>
      <c r="CB954" s="40">
        <v>35397.228290411993</v>
      </c>
      <c r="CC954" s="9">
        <f ca="1"/>
        <v>4.2542307692307677</v>
      </c>
      <c r="CD954" s="9">
        <f ca="1"/>
        <v>1.6365384615384617</v>
      </c>
      <c r="CE954" s="40">
        <f ca="1"/>
        <v>11154.189550146069</v>
      </c>
    </row>
    <row r="955" spans="1:83" x14ac:dyDescent="0.25">
      <c r="A955" s="6">
        <v>62.3</v>
      </c>
      <c r="B955" s="7" t="b">
        <v>1</v>
      </c>
      <c r="U955" s="9"/>
      <c r="V955" s="9"/>
      <c r="W955" s="10"/>
      <c r="X955" s="17"/>
      <c r="Y955" s="17"/>
      <c r="Z955" s="17"/>
      <c r="AA955" s="17"/>
      <c r="AB955" s="17"/>
      <c r="AC955" s="17"/>
      <c r="AD955" s="17"/>
      <c r="AE955" s="17"/>
      <c r="AG955" s="9"/>
      <c r="AH955" s="9"/>
      <c r="AI955" s="10"/>
      <c r="AJ955" s="17"/>
      <c r="AK955" s="17"/>
      <c r="AL955" s="17"/>
      <c r="AM955" s="17"/>
      <c r="AN955" s="17"/>
      <c r="AO955" s="17"/>
      <c r="AP955" s="17"/>
      <c r="AQ955" s="17"/>
      <c r="AS955" s="9"/>
      <c r="AT955" s="9"/>
      <c r="AU955" s="10"/>
      <c r="AV955" s="17"/>
      <c r="AW955" s="17"/>
      <c r="AX955" s="17"/>
      <c r="AY955" s="17"/>
      <c r="AZ955" s="17"/>
      <c r="BA955" s="17"/>
      <c r="BB955" s="17"/>
      <c r="BC955" s="17"/>
      <c r="BE955" s="17">
        <v>0.32462431693989069</v>
      </c>
      <c r="BF955" s="9">
        <v>66.2</v>
      </c>
      <c r="BG955" s="9">
        <v>64.893417241995166</v>
      </c>
      <c r="BH955" s="9">
        <v>64.081809050960487</v>
      </c>
      <c r="BI955" s="9">
        <v>27.169828685627024</v>
      </c>
      <c r="BJ955" s="9">
        <f ca="1"/>
        <v>66.044030419158304</v>
      </c>
      <c r="BK955" s="9">
        <f ca="1"/>
        <v>64.347990564039819</v>
      </c>
      <c r="BL955" s="9">
        <v>61.347334451400783</v>
      </c>
      <c r="BM955" s="9">
        <f ca="1"/>
        <v>64.81109089522468</v>
      </c>
      <c r="BN955" s="9">
        <v>65.333465723210935</v>
      </c>
      <c r="BP955" s="9"/>
      <c r="BQ955" s="40"/>
      <c r="BR955" s="9"/>
      <c r="BS955" s="40"/>
      <c r="BU955" s="9"/>
      <c r="BV955" s="40"/>
      <c r="BW955" s="9"/>
      <c r="BX955" s="40"/>
      <c r="BZ955" s="9">
        <v>29.569230769230764</v>
      </c>
      <c r="CA955" s="9">
        <v>4.0307692307692298</v>
      </c>
      <c r="CB955" s="40">
        <v>30542.186829127782</v>
      </c>
      <c r="CC955" s="9">
        <f ca="1"/>
        <v>4.2542307692307677</v>
      </c>
      <c r="CD955" s="9">
        <f ca="1"/>
        <v>1.7003846153846154</v>
      </c>
      <c r="CE955" s="40">
        <f ca="1"/>
        <v>11081.969416590027</v>
      </c>
    </row>
    <row r="956" spans="1:83" x14ac:dyDescent="0.25">
      <c r="A956" s="6">
        <v>61.7</v>
      </c>
      <c r="B956" s="7" t="b">
        <v>1</v>
      </c>
      <c r="U956" s="9"/>
      <c r="V956" s="9"/>
      <c r="W956" s="10"/>
      <c r="X956" s="17"/>
      <c r="Y956" s="17"/>
      <c r="Z956" s="17"/>
      <c r="AA956" s="17"/>
      <c r="AB956" s="17"/>
      <c r="AC956" s="17"/>
      <c r="AD956" s="17"/>
      <c r="AE956" s="17"/>
      <c r="AG956" s="9"/>
      <c r="AH956" s="9"/>
      <c r="AI956" s="10"/>
      <c r="AJ956" s="17"/>
      <c r="AK956" s="17"/>
      <c r="AL956" s="17"/>
      <c r="AM956" s="17"/>
      <c r="AN956" s="17"/>
      <c r="AO956" s="17"/>
      <c r="AP956" s="17"/>
      <c r="AQ956" s="17"/>
      <c r="AS956" s="9"/>
      <c r="AT956" s="9"/>
      <c r="AU956" s="10"/>
      <c r="AV956" s="17"/>
      <c r="AW956" s="17"/>
      <c r="AX956" s="17"/>
      <c r="AY956" s="17"/>
      <c r="AZ956" s="17"/>
      <c r="BA956" s="17"/>
      <c r="BB956" s="17"/>
      <c r="BC956" s="17"/>
      <c r="BE956" s="17">
        <v>0.32496584699453551</v>
      </c>
      <c r="BF956" s="9">
        <v>66.2</v>
      </c>
      <c r="BG956" s="9">
        <v>64.902456965730195</v>
      </c>
      <c r="BH956" s="9">
        <v>64.090754541571258</v>
      </c>
      <c r="BI956" s="9">
        <v>27.20484382633008</v>
      </c>
      <c r="BJ956" s="9">
        <f ca="1"/>
        <v>66.053400187380603</v>
      </c>
      <c r="BK956" s="9">
        <f ca="1"/>
        <v>64.356975719751091</v>
      </c>
      <c r="BL956" s="9">
        <v>61.360534575611368</v>
      </c>
      <c r="BM956" s="9">
        <f ca="1"/>
        <v>64.821787401684674</v>
      </c>
      <c r="BN956" s="9">
        <v>65.344173115723308</v>
      </c>
      <c r="BP956" s="9"/>
      <c r="BQ956" s="40"/>
      <c r="BR956" s="9"/>
      <c r="BS956" s="40"/>
      <c r="BU956" s="9"/>
      <c r="BV956" s="40"/>
      <c r="BW956" s="9"/>
      <c r="BX956" s="40"/>
      <c r="BZ956" s="9">
        <v>29.569230769230764</v>
      </c>
      <c r="CA956" s="9">
        <v>5.3076923076923075</v>
      </c>
      <c r="CB956" s="40">
        <v>26916.126854692324</v>
      </c>
      <c r="CC956" s="9">
        <f ca="1"/>
        <v>4.2542307692307677</v>
      </c>
      <c r="CD956" s="9">
        <f ca="1"/>
        <v>1.7642307692307693</v>
      </c>
      <c r="CE956" s="40">
        <f ca="1"/>
        <v>11017.035609004348</v>
      </c>
    </row>
    <row r="957" spans="1:83" x14ac:dyDescent="0.25">
      <c r="A957" s="6">
        <v>61.6</v>
      </c>
      <c r="B957" s="7" t="b">
        <v>1</v>
      </c>
      <c r="U957" s="9"/>
      <c r="V957" s="9"/>
      <c r="W957" s="10"/>
      <c r="X957" s="17"/>
      <c r="Y957" s="17"/>
      <c r="Z957" s="17"/>
      <c r="AA957" s="17"/>
      <c r="AB957" s="17"/>
      <c r="AC957" s="17"/>
      <c r="AD957" s="17"/>
      <c r="AE957" s="17"/>
      <c r="AG957" s="9"/>
      <c r="AH957" s="9"/>
      <c r="AI957" s="10"/>
      <c r="AJ957" s="17"/>
      <c r="AK957" s="17"/>
      <c r="AL957" s="17"/>
      <c r="AM957" s="17"/>
      <c r="AN957" s="17"/>
      <c r="AO957" s="17"/>
      <c r="AP957" s="17"/>
      <c r="AQ957" s="17"/>
      <c r="AS957" s="9"/>
      <c r="AT957" s="9"/>
      <c r="AU957" s="10"/>
      <c r="AV957" s="17"/>
      <c r="AW957" s="17"/>
      <c r="AX957" s="17"/>
      <c r="AY957" s="17"/>
      <c r="AZ957" s="17"/>
      <c r="BA957" s="17"/>
      <c r="BB957" s="17"/>
      <c r="BC957" s="17"/>
      <c r="BE957" s="17">
        <v>0.32530737704918034</v>
      </c>
      <c r="BF957" s="9">
        <v>66.2</v>
      </c>
      <c r="BG957" s="9">
        <v>64.911492796960488</v>
      </c>
      <c r="BH957" s="9">
        <v>64.09969742819203</v>
      </c>
      <c r="BI957" s="9">
        <v>27.239876687246788</v>
      </c>
      <c r="BJ957" s="9">
        <f ca="1"/>
        <v>66.062763963987365</v>
      </c>
      <c r="BK957" s="9">
        <f ca="1"/>
        <v>64.365957847432639</v>
      </c>
      <c r="BL957" s="9">
        <v>61.3737277651611</v>
      </c>
      <c r="BM957" s="9">
        <f ca="1"/>
        <v>64.832478945724588</v>
      </c>
      <c r="BN957" s="9">
        <v>65.354875421228471</v>
      </c>
      <c r="BP957" s="9"/>
      <c r="BQ957" s="40"/>
      <c r="BR957" s="9"/>
      <c r="BS957" s="40"/>
      <c r="BU957" s="9"/>
      <c r="BV957" s="40"/>
      <c r="BW957" s="9"/>
      <c r="BX957" s="40"/>
      <c r="BZ957" s="9">
        <v>29.569230769230764</v>
      </c>
      <c r="CA957" s="9">
        <v>6.5846153846153852</v>
      </c>
      <c r="CB957" s="40">
        <v>24152.428750088678</v>
      </c>
      <c r="CC957" s="9">
        <f ca="1"/>
        <v>4.2542307692307677</v>
      </c>
      <c r="CD957" s="9">
        <f ca="1"/>
        <v>1.8280769230769232</v>
      </c>
      <c r="CE957" s="40">
        <f ca="1"/>
        <v>10958.973384528557</v>
      </c>
    </row>
    <row r="958" spans="1:83" x14ac:dyDescent="0.25">
      <c r="A958" s="6">
        <v>61.6</v>
      </c>
      <c r="B958" s="7" t="b">
        <v>1</v>
      </c>
      <c r="U958" s="9"/>
      <c r="V958" s="9"/>
      <c r="W958" s="10"/>
      <c r="X958" s="17"/>
      <c r="Y958" s="17"/>
      <c r="Z958" s="17"/>
      <c r="AA958" s="17"/>
      <c r="AB958" s="17"/>
      <c r="AC958" s="17"/>
      <c r="AD958" s="17"/>
      <c r="AE958" s="17"/>
      <c r="AG958" s="9"/>
      <c r="AH958" s="9"/>
      <c r="AI958" s="10"/>
      <c r="AJ958" s="17"/>
      <c r="AK958" s="17"/>
      <c r="AL958" s="17"/>
      <c r="AM958" s="17"/>
      <c r="AN958" s="17"/>
      <c r="AO958" s="17"/>
      <c r="AP958" s="17"/>
      <c r="AQ958" s="17"/>
      <c r="AS958" s="9"/>
      <c r="AT958" s="9"/>
      <c r="AU958" s="10"/>
      <c r="AV958" s="17"/>
      <c r="AW958" s="17"/>
      <c r="AX958" s="17"/>
      <c r="AY958" s="17"/>
      <c r="AZ958" s="17"/>
      <c r="BA958" s="17"/>
      <c r="BB958" s="17"/>
      <c r="BC958" s="17"/>
      <c r="BE958" s="17">
        <v>0.32564890710382516</v>
      </c>
      <c r="BF958" s="9">
        <v>66.2</v>
      </c>
      <c r="BG958" s="9">
        <v>64.92052474716337</v>
      </c>
      <c r="BH958" s="9">
        <v>64.108637720746003</v>
      </c>
      <c r="BI958" s="9">
        <v>27.274927286321677</v>
      </c>
      <c r="BJ958" s="9">
        <f ca="1"/>
        <v>66.072121763574302</v>
      </c>
      <c r="BK958" s="9">
        <f ca="1"/>
        <v>64.374936957438791</v>
      </c>
      <c r="BL958" s="9">
        <v>61.38691403096783</v>
      </c>
      <c r="BM958" s="9">
        <f ca="1"/>
        <v>64.843165538700461</v>
      </c>
      <c r="BN958" s="9">
        <v>65.365572651233975</v>
      </c>
      <c r="BP958" s="9"/>
      <c r="BQ958" s="40"/>
      <c r="BR958" s="9"/>
      <c r="BS958" s="40"/>
      <c r="BU958" s="9"/>
      <c r="BV958" s="40"/>
      <c r="BW958" s="9"/>
      <c r="BX958" s="40"/>
      <c r="BZ958" s="9">
        <v>29.569230769230764</v>
      </c>
      <c r="CA958" s="9">
        <v>7.8615384615384603</v>
      </c>
      <c r="CB958" s="40">
        <v>22043.475268815251</v>
      </c>
      <c r="CC958" s="9">
        <f ca="1"/>
        <v>4.2542307692307677</v>
      </c>
      <c r="CD958" s="9">
        <f ca="1"/>
        <v>1.891923076923077</v>
      </c>
      <c r="CE958" s="40">
        <f ca="1"/>
        <v>10907.405381988183</v>
      </c>
    </row>
    <row r="959" spans="1:83" x14ac:dyDescent="0.25">
      <c r="A959" s="6">
        <v>61.4</v>
      </c>
      <c r="B959" s="7" t="b">
        <v>1</v>
      </c>
      <c r="U959" s="9"/>
      <c r="V959" s="9"/>
      <c r="W959" s="10"/>
      <c r="X959" s="17"/>
      <c r="Y959" s="17"/>
      <c r="Z959" s="17"/>
      <c r="AA959" s="17"/>
      <c r="AB959" s="17"/>
      <c r="AC959" s="17"/>
      <c r="AD959" s="17"/>
      <c r="AE959" s="17"/>
      <c r="AG959" s="9"/>
      <c r="AH959" s="9"/>
      <c r="AI959" s="10"/>
      <c r="AJ959" s="17"/>
      <c r="AK959" s="17"/>
      <c r="AL959" s="17"/>
      <c r="AM959" s="17"/>
      <c r="AN959" s="17"/>
      <c r="AO959" s="17"/>
      <c r="AP959" s="17"/>
      <c r="AQ959" s="17"/>
      <c r="AS959" s="9"/>
      <c r="AT959" s="9"/>
      <c r="AU959" s="10"/>
      <c r="AV959" s="17"/>
      <c r="AW959" s="17"/>
      <c r="AX959" s="17"/>
      <c r="AY959" s="17"/>
      <c r="AZ959" s="17"/>
      <c r="BA959" s="17"/>
      <c r="BB959" s="17"/>
      <c r="BC959" s="17"/>
      <c r="BE959" s="17">
        <v>0.32599043715846993</v>
      </c>
      <c r="BF959" s="9">
        <v>66.2</v>
      </c>
      <c r="BG959" s="9">
        <v>64.929552827787361</v>
      </c>
      <c r="BH959" s="9">
        <v>64.117575429134462</v>
      </c>
      <c r="BI959" s="9">
        <v>27.309995641526545</v>
      </c>
      <c r="BJ959" s="9">
        <f ca="1"/>
        <v>66.081473600696498</v>
      </c>
      <c r="BK959" s="9">
        <f ca="1"/>
        <v>64.383913060099999</v>
      </c>
      <c r="BL959" s="9">
        <v>61.400093383920819</v>
      </c>
      <c r="BM959" s="9">
        <f ca="1"/>
        <v>64.853847191939295</v>
      </c>
      <c r="BN959" s="9">
        <v>65.376264817217731</v>
      </c>
      <c r="BP959" s="9"/>
      <c r="BQ959" s="40"/>
      <c r="BR959" s="9"/>
      <c r="BS959" s="40"/>
      <c r="BU959" s="9"/>
      <c r="BV959" s="40"/>
      <c r="BW959" s="9"/>
      <c r="BX959" s="40"/>
      <c r="BZ959" s="9">
        <v>29.569230769230764</v>
      </c>
      <c r="CA959" s="9">
        <v>9.1384615384615362</v>
      </c>
      <c r="CB959" s="40">
        <v>20456.033035112483</v>
      </c>
      <c r="CC959" s="9">
        <f ca="1"/>
        <v>4.2542307692307677</v>
      </c>
      <c r="CD959" s="9">
        <f ca="1"/>
        <v>1.9557692307692309</v>
      </c>
      <c r="CE959" s="40">
        <f ca="1"/>
        <v>10861.987036718885</v>
      </c>
    </row>
    <row r="960" spans="1:83" x14ac:dyDescent="0.25">
      <c r="A960" s="6">
        <v>65</v>
      </c>
      <c r="B960" s="7" t="b">
        <v>1</v>
      </c>
      <c r="U960" s="9"/>
      <c r="V960" s="9"/>
      <c r="W960" s="10"/>
      <c r="X960" s="17"/>
      <c r="Y960" s="17"/>
      <c r="Z960" s="17"/>
      <c r="AA960" s="17"/>
      <c r="AB960" s="17"/>
      <c r="AC960" s="17"/>
      <c r="AD960" s="17"/>
      <c r="AE960" s="17"/>
      <c r="AG960" s="9"/>
      <c r="AH960" s="9"/>
      <c r="AI960" s="10"/>
      <c r="AJ960" s="17"/>
      <c r="AK960" s="17"/>
      <c r="AL960" s="17"/>
      <c r="AM960" s="17"/>
      <c r="AN960" s="17"/>
      <c r="AO960" s="17"/>
      <c r="AP960" s="17"/>
      <c r="AQ960" s="17"/>
      <c r="AS960" s="9"/>
      <c r="AT960" s="9"/>
      <c r="AU960" s="10"/>
      <c r="AV960" s="17"/>
      <c r="AW960" s="17"/>
      <c r="AX960" s="17"/>
      <c r="AY960" s="17"/>
      <c r="AZ960" s="17"/>
      <c r="BA960" s="17"/>
      <c r="BB960" s="17"/>
      <c r="BC960" s="17"/>
      <c r="BE960" s="17">
        <v>0.32633196721311475</v>
      </c>
      <c r="BF960" s="9">
        <v>66.2</v>
      </c>
      <c r="BG960" s="9">
        <v>64.938577050252448</v>
      </c>
      <c r="BH960" s="9">
        <v>64.126510563236963</v>
      </c>
      <c r="BI960" s="9">
        <v>27.345081770860521</v>
      </c>
      <c r="BJ960" s="9">
        <f ca="1"/>
        <v>66.090819489868551</v>
      </c>
      <c r="BK960" s="9">
        <f ca="1"/>
        <v>64.392886165722857</v>
      </c>
      <c r="BL960" s="9">
        <v>61.413265834880789</v>
      </c>
      <c r="BM960" s="9">
        <f ca="1"/>
        <v>64.864523916739273</v>
      </c>
      <c r="BN960" s="9">
        <v>65.386951930628243</v>
      </c>
      <c r="BP960" s="9"/>
      <c r="BQ960" s="40"/>
      <c r="BR960" s="9"/>
      <c r="BS960" s="40"/>
      <c r="BU960" s="9"/>
      <c r="BV960" s="40"/>
      <c r="BW960" s="9"/>
      <c r="BX960" s="40"/>
      <c r="BZ960" s="9">
        <v>29.569230769230764</v>
      </c>
      <c r="CA960" s="9">
        <v>10.415384615384614</v>
      </c>
      <c r="CB960" s="40">
        <v>19297.691081450081</v>
      </c>
      <c r="CC960" s="9">
        <f ca="1"/>
        <v>4.2542307692307677</v>
      </c>
      <c r="CD960" s="9">
        <f ca="1"/>
        <v>2.0196153846153848</v>
      </c>
      <c r="CE960" s="40">
        <f ca="1"/>
        <v>10822.402697761589</v>
      </c>
    </row>
    <row r="961" spans="1:83" x14ac:dyDescent="0.25">
      <c r="A961" s="6">
        <v>59.7</v>
      </c>
      <c r="B961" s="7" t="b">
        <v>1</v>
      </c>
      <c r="U961" s="9"/>
      <c r="V961" s="9"/>
      <c r="W961" s="10"/>
      <c r="X961" s="17"/>
      <c r="Y961" s="17"/>
      <c r="Z961" s="17"/>
      <c r="AA961" s="17"/>
      <c r="AB961" s="17"/>
      <c r="AC961" s="17"/>
      <c r="AD961" s="17"/>
      <c r="AE961" s="17"/>
      <c r="AG961" s="9"/>
      <c r="AH961" s="9"/>
      <c r="AI961" s="10"/>
      <c r="AJ961" s="17"/>
      <c r="AK961" s="17"/>
      <c r="AL961" s="17"/>
      <c r="AM961" s="17"/>
      <c r="AN961" s="17"/>
      <c r="AO961" s="17"/>
      <c r="AP961" s="17"/>
      <c r="AQ961" s="17"/>
      <c r="AS961" s="9"/>
      <c r="AT961" s="9"/>
      <c r="AU961" s="10"/>
      <c r="AV961" s="17"/>
      <c r="AW961" s="17"/>
      <c r="AX961" s="17"/>
      <c r="AY961" s="17"/>
      <c r="AZ961" s="17"/>
      <c r="BA961" s="17"/>
      <c r="BB961" s="17"/>
      <c r="BC961" s="17"/>
      <c r="BE961" s="17">
        <v>0.32667349726775957</v>
      </c>
      <c r="BF961" s="9">
        <v>66.2</v>
      </c>
      <c r="BG961" s="9">
        <v>64.947597425950036</v>
      </c>
      <c r="BH961" s="9">
        <v>64.135443132911419</v>
      </c>
      <c r="BI961" s="9">
        <v>27.380185692350089</v>
      </c>
      <c r="BJ961" s="9">
        <f ca="1"/>
        <v>66.100159445564785</v>
      </c>
      <c r="BK961" s="9">
        <f ca="1"/>
        <v>64.401856284590266</v>
      </c>
      <c r="BL961" s="9">
        <v>61.426431394680066</v>
      </c>
      <c r="BM961" s="9">
        <f ca="1"/>
        <v>64.875195724369746</v>
      </c>
      <c r="BN961" s="9">
        <v>65.397634002884644</v>
      </c>
      <c r="BP961" s="9"/>
      <c r="BQ961" s="40"/>
      <c r="BR961" s="9"/>
      <c r="BS961" s="40"/>
      <c r="BU961" s="9"/>
      <c r="BV961" s="40"/>
      <c r="BW961" s="9"/>
      <c r="BX961" s="40"/>
      <c r="BZ961" s="9">
        <v>29.569230769230764</v>
      </c>
      <c r="CA961" s="9">
        <v>11.692307692307692</v>
      </c>
      <c r="CB961" s="40">
        <v>18500.842042406486</v>
      </c>
      <c r="CC961" s="9">
        <f ca="1"/>
        <v>4.2542307692307677</v>
      </c>
      <c r="CD961" s="9">
        <f ca="1"/>
        <v>2.0834615384615387</v>
      </c>
      <c r="CE961" s="40">
        <f ca="1"/>
        <v>10788.3623199959</v>
      </c>
    </row>
    <row r="962" spans="1:83" x14ac:dyDescent="0.25">
      <c r="A962" s="6">
        <v>59.7</v>
      </c>
      <c r="B962" s="7" t="b">
        <v>1</v>
      </c>
      <c r="U962" s="9"/>
      <c r="V962" s="9"/>
      <c r="W962" s="10"/>
      <c r="X962" s="17"/>
      <c r="Y962" s="17"/>
      <c r="Z962" s="17"/>
      <c r="AA962" s="17"/>
      <c r="AB962" s="17"/>
      <c r="AC962" s="17"/>
      <c r="AD962" s="17"/>
      <c r="AE962" s="17"/>
      <c r="AG962" s="9"/>
      <c r="AH962" s="9"/>
      <c r="AI962" s="10"/>
      <c r="AJ962" s="17"/>
      <c r="AK962" s="17"/>
      <c r="AL962" s="17"/>
      <c r="AM962" s="17"/>
      <c r="AN962" s="17"/>
      <c r="AO962" s="17"/>
      <c r="AP962" s="17"/>
      <c r="AQ962" s="17"/>
      <c r="AS962" s="9"/>
      <c r="AT962" s="9"/>
      <c r="AU962" s="10"/>
      <c r="AV962" s="17"/>
      <c r="AW962" s="17"/>
      <c r="AX962" s="17"/>
      <c r="AY962" s="17"/>
      <c r="AZ962" s="17"/>
      <c r="BA962" s="17"/>
      <c r="BB962" s="17"/>
      <c r="BC962" s="17"/>
      <c r="BE962" s="17">
        <v>0.32701502732240439</v>
      </c>
      <c r="BF962" s="9">
        <v>66.2</v>
      </c>
      <c r="BG962" s="9">
        <v>64.956613966243253</v>
      </c>
      <c r="BH962" s="9">
        <v>64.14437314799423</v>
      </c>
      <c r="BI962" s="9">
        <v>27.415307424049189</v>
      </c>
      <c r="BJ962" s="9">
        <f ca="1"/>
        <v>66.109493482219349</v>
      </c>
      <c r="BK962" s="9">
        <f ca="1"/>
        <v>64.410823426961556</v>
      </c>
      <c r="BL962" s="9">
        <v>61.439590074122677</v>
      </c>
      <c r="BM962" s="9">
        <f ca="1"/>
        <v>64.885862626071471</v>
      </c>
      <c r="BN962" s="9">
        <v>65.408311045376806</v>
      </c>
      <c r="BP962" s="9"/>
      <c r="BQ962" s="40"/>
      <c r="BR962" s="9"/>
      <c r="BS962" s="40"/>
      <c r="BU962" s="9"/>
      <c r="BV962" s="40"/>
      <c r="BW962" s="9"/>
      <c r="BX962" s="40"/>
      <c r="BZ962" s="9">
        <v>29.569230769230764</v>
      </c>
      <c r="CA962" s="9">
        <v>12.969230769230769</v>
      </c>
      <c r="CB962" s="40">
        <v>18014.058915654619</v>
      </c>
      <c r="CC962" s="9">
        <f ca="1"/>
        <v>4.2542307692307677</v>
      </c>
      <c r="CD962" s="9">
        <f ca="1"/>
        <v>2.1473076923076926</v>
      </c>
      <c r="CE962" s="40">
        <f ca="1"/>
        <v>10759.598630228227</v>
      </c>
    </row>
    <row r="963" spans="1:83" x14ac:dyDescent="0.25">
      <c r="A963" s="6">
        <v>59.7</v>
      </c>
      <c r="B963" s="7" t="b">
        <v>1</v>
      </c>
      <c r="U963" s="9"/>
      <c r="V963" s="9"/>
      <c r="W963" s="10"/>
      <c r="X963" s="17"/>
      <c r="Y963" s="17"/>
      <c r="Z963" s="17"/>
      <c r="AA963" s="17"/>
      <c r="AB963" s="17"/>
      <c r="AC963" s="17"/>
      <c r="AD963" s="17"/>
      <c r="AE963" s="17"/>
      <c r="AG963" s="9"/>
      <c r="AH963" s="9"/>
      <c r="AI963" s="10"/>
      <c r="AJ963" s="17"/>
      <c r="AK963" s="17"/>
      <c r="AL963" s="17"/>
      <c r="AM963" s="17"/>
      <c r="AN963" s="17"/>
      <c r="AO963" s="17"/>
      <c r="AP963" s="17"/>
      <c r="AQ963" s="17"/>
      <c r="AS963" s="9"/>
      <c r="AT963" s="9"/>
      <c r="AU963" s="10"/>
      <c r="AV963" s="17"/>
      <c r="AW963" s="17"/>
      <c r="AX963" s="17"/>
      <c r="AY963" s="17"/>
      <c r="AZ963" s="17"/>
      <c r="BA963" s="17"/>
      <c r="BB963" s="17"/>
      <c r="BC963" s="17"/>
      <c r="BE963" s="17">
        <v>0.32735655737704916</v>
      </c>
      <c r="BF963" s="9">
        <v>66.3</v>
      </c>
      <c r="BG963" s="9">
        <v>64.965626682466919</v>
      </c>
      <c r="BH963" s="9">
        <v>64.153300618300335</v>
      </c>
      <c r="BI963" s="9">
        <v>27.45044698403925</v>
      </c>
      <c r="BJ963" s="9">
        <f ca="1"/>
        <v>66.118821614226505</v>
      </c>
      <c r="BK963" s="9">
        <f ca="1"/>
        <v>64.419787603072521</v>
      </c>
      <c r="BL963" s="9">
        <v>61.452741883984416</v>
      </c>
      <c r="BM963" s="9">
        <f ca="1"/>
        <v>64.896524633056629</v>
      </c>
      <c r="BN963" s="9">
        <v>65.418983069465526</v>
      </c>
      <c r="BP963" s="9"/>
      <c r="BQ963" s="40"/>
      <c r="BR963" s="9"/>
      <c r="BS963" s="40"/>
      <c r="BU963" s="9"/>
      <c r="BV963" s="40"/>
      <c r="BW963" s="9"/>
      <c r="BX963" s="40"/>
      <c r="BZ963" s="9">
        <v>29.569230769230764</v>
      </c>
      <c r="CA963" s="9">
        <v>14.246153846153844</v>
      </c>
      <c r="CB963" s="40">
        <v>17797.039793858985</v>
      </c>
      <c r="CC963" s="9">
        <f ca="1"/>
        <v>4.2542307692307677</v>
      </c>
      <c r="CD963" s="9">
        <f ca="1"/>
        <v>2.211153846153846</v>
      </c>
      <c r="CE963" s="40">
        <f ca="1"/>
        <v>10735.864686569315</v>
      </c>
    </row>
    <row r="964" spans="1:83" x14ac:dyDescent="0.25">
      <c r="A964" s="6">
        <v>59.8</v>
      </c>
      <c r="B964" s="7" t="b">
        <v>1</v>
      </c>
      <c r="U964" s="9"/>
      <c r="V964" s="9"/>
      <c r="W964" s="10"/>
      <c r="X964" s="17"/>
      <c r="Y964" s="17"/>
      <c r="Z964" s="17"/>
      <c r="AA964" s="17"/>
      <c r="AB964" s="17"/>
      <c r="AC964" s="17"/>
      <c r="AD964" s="17"/>
      <c r="AE964" s="17"/>
      <c r="AG964" s="9"/>
      <c r="AH964" s="9"/>
      <c r="AI964" s="10"/>
      <c r="AJ964" s="17"/>
      <c r="AK964" s="17"/>
      <c r="AL964" s="17"/>
      <c r="AM964" s="17"/>
      <c r="AN964" s="17"/>
      <c r="AO964" s="17"/>
      <c r="AP964" s="17"/>
      <c r="AQ964" s="17"/>
      <c r="AS964" s="9"/>
      <c r="AT964" s="9"/>
      <c r="AU964" s="10"/>
      <c r="AV964" s="17"/>
      <c r="AW964" s="17"/>
      <c r="AX964" s="17"/>
      <c r="AY964" s="17"/>
      <c r="AZ964" s="17"/>
      <c r="BA964" s="17"/>
      <c r="BB964" s="17"/>
      <c r="BC964" s="17"/>
      <c r="BE964" s="17">
        <v>0.32769808743169399</v>
      </c>
      <c r="BF964" s="9">
        <v>66.3</v>
      </c>
      <c r="BG964" s="9">
        <v>64.9746355859278</v>
      </c>
      <c r="BH964" s="9">
        <v>64.162225553623259</v>
      </c>
      <c r="BI964" s="9">
        <v>27.485604390429263</v>
      </c>
      <c r="BJ964" s="9">
        <f ca="1"/>
        <v>66.128143855940664</v>
      </c>
      <c r="BK964" s="9">
        <f ca="1"/>
        <v>64.428748823135649</v>
      </c>
      <c r="BL964" s="9">
        <v>61.465886835013023</v>
      </c>
      <c r="BM964" s="9">
        <f ca="1"/>
        <v>64.907181756509047</v>
      </c>
      <c r="BN964" s="9">
        <v>65.42965008648261</v>
      </c>
      <c r="BP964" s="9"/>
      <c r="BQ964" s="40"/>
      <c r="BR964" s="9"/>
      <c r="BS964" s="40"/>
      <c r="BU964" s="9"/>
      <c r="BV964" s="40"/>
      <c r="BW964" s="9"/>
      <c r="BX964" s="40"/>
      <c r="BZ964" s="9">
        <v>29.569230769230764</v>
      </c>
      <c r="CA964" s="9">
        <v>15.523076923076919</v>
      </c>
      <c r="CB964" s="40">
        <v>17817.448778543352</v>
      </c>
      <c r="CC964" s="9">
        <f ca="1"/>
        <v>4.2542307692307677</v>
      </c>
      <c r="CD964" s="9">
        <f ca="1"/>
        <v>2.2750000000000004</v>
      </c>
      <c r="CE964" s="40">
        <f ca="1"/>
        <v>10716.931766183208</v>
      </c>
    </row>
    <row r="965" spans="1:83" x14ac:dyDescent="0.25">
      <c r="A965" s="6">
        <v>61</v>
      </c>
      <c r="B965" s="7" t="b">
        <v>1</v>
      </c>
      <c r="U965" s="9"/>
      <c r="V965" s="9"/>
      <c r="W965" s="10"/>
      <c r="X965" s="17"/>
      <c r="Y965" s="17"/>
      <c r="Z965" s="17"/>
      <c r="AA965" s="17"/>
      <c r="AB965" s="17"/>
      <c r="AC965" s="17"/>
      <c r="AD965" s="17"/>
      <c r="AE965" s="17"/>
      <c r="AG965" s="9"/>
      <c r="AH965" s="9"/>
      <c r="AI965" s="10"/>
      <c r="AJ965" s="17"/>
      <c r="AK965" s="17"/>
      <c r="AL965" s="17"/>
      <c r="AM965" s="17"/>
      <c r="AN965" s="17"/>
      <c r="AO965" s="17"/>
      <c r="AP965" s="17"/>
      <c r="AQ965" s="17"/>
      <c r="AS965" s="9"/>
      <c r="AT965" s="9"/>
      <c r="AU965" s="10"/>
      <c r="AV965" s="17"/>
      <c r="AW965" s="17"/>
      <c r="AX965" s="17"/>
      <c r="AY965" s="17"/>
      <c r="AZ965" s="17"/>
      <c r="BA965" s="17"/>
      <c r="BB965" s="17"/>
      <c r="BC965" s="17"/>
      <c r="BE965" s="17">
        <v>0.32803961748633881</v>
      </c>
      <c r="BF965" s="9">
        <v>66.3</v>
      </c>
      <c r="BG965" s="9">
        <v>64.983640687904654</v>
      </c>
      <c r="BH965" s="9">
        <v>64.171147963735336</v>
      </c>
      <c r="BI965" s="9">
        <v>27.520779661355824</v>
      </c>
      <c r="BJ965" s="9">
        <f ca="1"/>
        <v>66.13746022167669</v>
      </c>
      <c r="BK965" s="9">
        <f ca="1"/>
        <v>64.437707097340066</v>
      </c>
      <c r="BL965" s="9">
        <v>61.479024937928209</v>
      </c>
      <c r="BM965" s="9">
        <f ca="1"/>
        <v>64.917834007584219</v>
      </c>
      <c r="BN965" s="9">
        <v>65.440312107730961</v>
      </c>
      <c r="BP965" s="9"/>
      <c r="BQ965" s="40"/>
      <c r="BR965" s="9"/>
      <c r="BS965" s="40"/>
      <c r="BU965" s="9"/>
      <c r="BV965" s="40"/>
      <c r="BW965" s="9"/>
      <c r="BX965" s="40"/>
      <c r="BZ965" s="9">
        <v>29.569230769230764</v>
      </c>
      <c r="CA965" s="9">
        <v>16.799999999999997</v>
      </c>
      <c r="CB965" s="40">
        <v>18048.841119094166</v>
      </c>
      <c r="CC965" s="9">
        <f ca="1"/>
        <v>4.2542307692307677</v>
      </c>
      <c r="CD965" s="9">
        <f ca="1"/>
        <v>2.3388461538461538</v>
      </c>
      <c r="CE965" s="40">
        <f ca="1"/>
        <v>10702.587528795304</v>
      </c>
    </row>
    <row r="966" spans="1:83" x14ac:dyDescent="0.25">
      <c r="A966" s="6">
        <v>61.1</v>
      </c>
      <c r="B966" s="7" t="b">
        <v>1</v>
      </c>
      <c r="U966" s="9"/>
      <c r="V966" s="9"/>
      <c r="W966" s="10"/>
      <c r="X966" s="17"/>
      <c r="Y966" s="17"/>
      <c r="Z966" s="17"/>
      <c r="AA966" s="17"/>
      <c r="AB966" s="17"/>
      <c r="AC966" s="17"/>
      <c r="AD966" s="17"/>
      <c r="AE966" s="17"/>
      <c r="AG966" s="9"/>
      <c r="AH966" s="9"/>
      <c r="AI966" s="10"/>
      <c r="AJ966" s="17"/>
      <c r="AK966" s="17"/>
      <c r="AL966" s="17"/>
      <c r="AM966" s="17"/>
      <c r="AN966" s="17"/>
      <c r="AO966" s="17"/>
      <c r="AP966" s="17"/>
      <c r="AQ966" s="17"/>
      <c r="AS966" s="9"/>
      <c r="AT966" s="9"/>
      <c r="AU966" s="10"/>
      <c r="AV966" s="17"/>
      <c r="AW966" s="17"/>
      <c r="AX966" s="17"/>
      <c r="AY966" s="17"/>
      <c r="AZ966" s="17"/>
      <c r="BA966" s="17"/>
      <c r="BB966" s="17"/>
      <c r="BC966" s="17"/>
      <c r="BE966" s="17">
        <v>0.32838114754098363</v>
      </c>
      <c r="BF966" s="9">
        <v>66.3</v>
      </c>
      <c r="BG966" s="9">
        <v>64.992641999648356</v>
      </c>
      <c r="BH966" s="9">
        <v>64.180067858387758</v>
      </c>
      <c r="BI966" s="9">
        <v>27.555972814983168</v>
      </c>
      <c r="BJ966" s="9">
        <f ca="1"/>
        <v>66.146770725709942</v>
      </c>
      <c r="BK966" s="9">
        <f ca="1"/>
        <v>64.446662435851806</v>
      </c>
      <c r="BL966" s="9">
        <v>61.492156203421814</v>
      </c>
      <c r="BM966" s="9">
        <f ca="1"/>
        <v>64.928481397409442</v>
      </c>
      <c r="BN966" s="9">
        <v>65.450969144484759</v>
      </c>
      <c r="BP966" s="9"/>
      <c r="BQ966" s="40"/>
      <c r="BR966" s="9"/>
      <c r="BS966" s="40"/>
      <c r="BU966" s="9"/>
      <c r="BV966" s="40"/>
      <c r="BW966" s="9"/>
      <c r="BX966" s="40"/>
      <c r="BZ966" s="9">
        <v>29.569230769230764</v>
      </c>
      <c r="CA966" s="9">
        <v>18.076923076923073</v>
      </c>
      <c r="CB966" s="40">
        <v>18469.244979013012</v>
      </c>
      <c r="CC966" s="9">
        <f ca="1"/>
        <v>4.2542307692307677</v>
      </c>
      <c r="CD966" s="9">
        <f ca="1"/>
        <v>2.4026923076923077</v>
      </c>
      <c r="CE966" s="40">
        <f ca="1"/>
        <v>10692.634413039235</v>
      </c>
    </row>
    <row r="967" spans="1:83" x14ac:dyDescent="0.25">
      <c r="A967" s="6">
        <v>68</v>
      </c>
      <c r="B967" s="7" t="b">
        <v>1</v>
      </c>
      <c r="U967" s="9"/>
      <c r="V967" s="9"/>
      <c r="W967" s="10"/>
      <c r="X967" s="17"/>
      <c r="Y967" s="17"/>
      <c r="Z967" s="17"/>
      <c r="AA967" s="17"/>
      <c r="AB967" s="17"/>
      <c r="AC967" s="17"/>
      <c r="AD967" s="17"/>
      <c r="AE967" s="17"/>
      <c r="AG967" s="9"/>
      <c r="AH967" s="9"/>
      <c r="AI967" s="10"/>
      <c r="AJ967" s="17"/>
      <c r="AK967" s="17"/>
      <c r="AL967" s="17"/>
      <c r="AM967" s="17"/>
      <c r="AN967" s="17"/>
      <c r="AO967" s="17"/>
      <c r="AP967" s="17"/>
      <c r="AQ967" s="17"/>
      <c r="AS967" s="9"/>
      <c r="AT967" s="9"/>
      <c r="AU967" s="10"/>
      <c r="AV967" s="17"/>
      <c r="AW967" s="17"/>
      <c r="AX967" s="17"/>
      <c r="AY967" s="17"/>
      <c r="AZ967" s="17"/>
      <c r="BA967" s="17"/>
      <c r="BB967" s="17"/>
      <c r="BC967" s="17"/>
      <c r="BE967" s="17">
        <v>0.3287226775956284</v>
      </c>
      <c r="BF967" s="9">
        <v>66.3</v>
      </c>
      <c r="BG967" s="9">
        <v>65.001639532382072</v>
      </c>
      <c r="BH967" s="9">
        <v>64.188985247310725</v>
      </c>
      <c r="BI967" s="9">
        <v>27.591183869503251</v>
      </c>
      <c r="BJ967" s="9">
        <f ca="1"/>
        <v>66.156075382276512</v>
      </c>
      <c r="BK967" s="9">
        <f ca="1"/>
        <v>64.455614848813781</v>
      </c>
      <c r="BL967" s="9">
        <v>61.505280642157857</v>
      </c>
      <c r="BM967" s="9">
        <f ca="1"/>
        <v>64.939123937083977</v>
      </c>
      <c r="BN967" s="9">
        <v>65.461621207989509</v>
      </c>
      <c r="BP967" s="9"/>
      <c r="BQ967" s="40"/>
      <c r="BR967" s="9"/>
      <c r="BS967" s="40"/>
      <c r="BU967" s="9"/>
      <c r="BV967" s="40"/>
      <c r="BW967" s="9"/>
      <c r="BX967" s="40"/>
      <c r="BZ967" s="9">
        <v>29.569230769230764</v>
      </c>
      <c r="CA967" s="9">
        <v>19.353846153846153</v>
      </c>
      <c r="CB967" s="40">
        <v>19060.159761534567</v>
      </c>
      <c r="CC967" s="9">
        <f ca="1"/>
        <v>4.2542307692307677</v>
      </c>
      <c r="CD967" s="9">
        <f ca="1"/>
        <v>2.4665384615384616</v>
      </c>
      <c r="CE967" s="40">
        <f ca="1"/>
        <v>10686.888230410823</v>
      </c>
    </row>
    <row r="968" spans="1:83" x14ac:dyDescent="0.25">
      <c r="A968" s="6">
        <v>66</v>
      </c>
      <c r="B968" s="7" t="b">
        <v>1</v>
      </c>
      <c r="U968" s="9"/>
      <c r="V968" s="9"/>
      <c r="W968" s="10"/>
      <c r="X968" s="17"/>
      <c r="Y968" s="17"/>
      <c r="Z968" s="17"/>
      <c r="AA968" s="17"/>
      <c r="AB968" s="17"/>
      <c r="AC968" s="17"/>
      <c r="AD968" s="17"/>
      <c r="AE968" s="17"/>
      <c r="AG968" s="9"/>
      <c r="AH968" s="9"/>
      <c r="AI968" s="10"/>
      <c r="AJ968" s="17"/>
      <c r="AK968" s="17"/>
      <c r="AL968" s="17"/>
      <c r="AM968" s="17"/>
      <c r="AN968" s="17"/>
      <c r="AO968" s="17"/>
      <c r="AP968" s="17"/>
      <c r="AQ968" s="17"/>
      <c r="AS968" s="9"/>
      <c r="AT968" s="9"/>
      <c r="AU968" s="10"/>
      <c r="AV968" s="17"/>
      <c r="AW968" s="17"/>
      <c r="AX968" s="17"/>
      <c r="AY968" s="17"/>
      <c r="AZ968" s="17"/>
      <c r="BA968" s="17"/>
      <c r="BB968" s="17"/>
      <c r="BC968" s="17"/>
      <c r="BE968" s="17">
        <v>0.32906420765027322</v>
      </c>
      <c r="BF968" s="9">
        <v>66.3</v>
      </c>
      <c r="BG968" s="9">
        <v>65.010633297301325</v>
      </c>
      <c r="BH968" s="9">
        <v>64.197900140213321</v>
      </c>
      <c r="BI968" s="9">
        <v>27.626412843135817</v>
      </c>
      <c r="BJ968" s="9">
        <f ca="1"/>
        <v>66.165374205573372</v>
      </c>
      <c r="BK968" s="9">
        <f ca="1"/>
        <v>64.464564346345981</v>
      </c>
      <c r="BL968" s="9">
        <v>61.518398264772685</v>
      </c>
      <c r="BM968" s="9">
        <f ca="1"/>
        <v>64.949761637679117</v>
      </c>
      <c r="BN968" s="9">
        <v>65.472268309462208</v>
      </c>
      <c r="BP968" s="9"/>
      <c r="BQ968" s="40"/>
      <c r="BR968" s="9"/>
      <c r="BS968" s="40"/>
      <c r="BU968" s="9"/>
      <c r="BV968" s="40"/>
      <c r="BW968" s="9"/>
      <c r="BX968" s="40"/>
      <c r="BZ968" s="9">
        <v>29.569230769230764</v>
      </c>
      <c r="CA968" s="9">
        <v>20.630769230769229</v>
      </c>
      <c r="CB968" s="40">
        <v>19805.829018613855</v>
      </c>
      <c r="CC968" s="9">
        <f ca="1"/>
        <v>4.2542307692307677</v>
      </c>
      <c r="CD968" s="9">
        <f ca="1"/>
        <v>2.5303846153846159</v>
      </c>
      <c r="CE968" s="40">
        <f ca="1"/>
        <v>10685.176927739874</v>
      </c>
    </row>
    <row r="969" spans="1:83" x14ac:dyDescent="0.25">
      <c r="A969" s="6">
        <v>62</v>
      </c>
      <c r="B969" s="7" t="b">
        <v>1</v>
      </c>
      <c r="U969" s="9"/>
      <c r="V969" s="9"/>
      <c r="W969" s="10"/>
      <c r="X969" s="17"/>
      <c r="Y969" s="17"/>
      <c r="Z969" s="17"/>
      <c r="AA969" s="17"/>
      <c r="AB969" s="17"/>
      <c r="AC969" s="17"/>
      <c r="AD969" s="17"/>
      <c r="AE969" s="17"/>
      <c r="AG969" s="9"/>
      <c r="AH969" s="9"/>
      <c r="AI969" s="10"/>
      <c r="AJ969" s="17"/>
      <c r="AK969" s="17"/>
      <c r="AL969" s="17"/>
      <c r="AM969" s="17"/>
      <c r="AN969" s="17"/>
      <c r="AO969" s="17"/>
      <c r="AP969" s="17"/>
      <c r="AQ969" s="17"/>
      <c r="AS969" s="9"/>
      <c r="AT969" s="9"/>
      <c r="AU969" s="10"/>
      <c r="AV969" s="17"/>
      <c r="AW969" s="17"/>
      <c r="AX969" s="17"/>
      <c r="AY969" s="17"/>
      <c r="AZ969" s="17"/>
      <c r="BA969" s="17"/>
      <c r="BB969" s="17"/>
      <c r="BC969" s="17"/>
      <c r="BE969" s="17">
        <v>0.32940573770491804</v>
      </c>
      <c r="BF969" s="9">
        <v>66.400000000000006</v>
      </c>
      <c r="BG969" s="9">
        <v>65.019623305574157</v>
      </c>
      <c r="BH969" s="9">
        <v>64.206812546783951</v>
      </c>
      <c r="BI969" s="9">
        <v>27.661659754128447</v>
      </c>
      <c r="BJ969" s="9">
        <f ca="1"/>
        <v>66.174667209758553</v>
      </c>
      <c r="BK969" s="9">
        <f ca="1"/>
        <v>64.473510938545544</v>
      </c>
      <c r="BL969" s="9">
        <v>61.531509081875058</v>
      </c>
      <c r="BM969" s="9">
        <f ca="1"/>
        <v>64.960394510238316</v>
      </c>
      <c r="BN969" s="9">
        <v>65.482910460091446</v>
      </c>
      <c r="BP969" s="9"/>
      <c r="BQ969" s="40"/>
      <c r="BR969" s="9"/>
      <c r="BS969" s="40"/>
      <c r="BU969" s="9"/>
      <c r="BV969" s="40"/>
      <c r="BW969" s="9"/>
      <c r="BX969" s="40"/>
      <c r="BZ969" s="9">
        <v>29.569230769230764</v>
      </c>
      <c r="CA969" s="9">
        <v>21.907692307692304</v>
      </c>
      <c r="CB969" s="40">
        <v>20692.700276962358</v>
      </c>
      <c r="CC969" s="9">
        <f ca="1"/>
        <v>4.2542307692307677</v>
      </c>
      <c r="CD969" s="9">
        <f ca="1"/>
        <v>2.5942307692307693</v>
      </c>
      <c r="CE969" s="40">
        <f ca="1"/>
        <v>10687.339494028955</v>
      </c>
    </row>
    <row r="970" spans="1:83" x14ac:dyDescent="0.25">
      <c r="A970" s="6">
        <v>59.8</v>
      </c>
      <c r="B970" s="7" t="b">
        <v>1</v>
      </c>
      <c r="U970" s="9"/>
      <c r="V970" s="9"/>
      <c r="W970" s="10"/>
      <c r="X970" s="17"/>
      <c r="Y970" s="17"/>
      <c r="Z970" s="17"/>
      <c r="AA970" s="17"/>
      <c r="AB970" s="17"/>
      <c r="AC970" s="17"/>
      <c r="AD970" s="17"/>
      <c r="AE970" s="17"/>
      <c r="AG970" s="9"/>
      <c r="AH970" s="9"/>
      <c r="AI970" s="10"/>
      <c r="AJ970" s="17"/>
      <c r="AK970" s="17"/>
      <c r="AL970" s="17"/>
      <c r="AM970" s="17"/>
      <c r="AN970" s="17"/>
      <c r="AO970" s="17"/>
      <c r="AP970" s="17"/>
      <c r="AQ970" s="17"/>
      <c r="AS970" s="9"/>
      <c r="AT970" s="9"/>
      <c r="AU970" s="10"/>
      <c r="AV970" s="17"/>
      <c r="AW970" s="17"/>
      <c r="AX970" s="17"/>
      <c r="AY970" s="17"/>
      <c r="AZ970" s="17"/>
      <c r="BA970" s="17"/>
      <c r="BB970" s="17"/>
      <c r="BC970" s="17"/>
      <c r="BE970" s="17">
        <v>0.32974726775956287</v>
      </c>
      <c r="BF970" s="9">
        <v>66.400000000000006</v>
      </c>
      <c r="BG970" s="9">
        <v>65.028609568341224</v>
      </c>
      <c r="BH970" s="9">
        <v>64.215722476690161</v>
      </c>
      <c r="BI970" s="9">
        <v>27.696924620756601</v>
      </c>
      <c r="BJ970" s="9">
        <f ca="1"/>
        <v>66.183954408951294</v>
      </c>
      <c r="BK970" s="9">
        <f ca="1"/>
        <v>64.482454635486832</v>
      </c>
      <c r="BL970" s="9">
        <v>61.544613104046235</v>
      </c>
      <c r="BM970" s="9">
        <f ca="1"/>
        <v>64.971022565777275</v>
      </c>
      <c r="BN970" s="9">
        <v>65.493547671037504</v>
      </c>
      <c r="BP970" s="9"/>
      <c r="BQ970" s="40"/>
      <c r="BR970" s="9"/>
      <c r="BS970" s="40"/>
      <c r="BU970" s="9"/>
      <c r="BV970" s="40"/>
      <c r="BW970" s="9"/>
      <c r="BX970" s="40"/>
      <c r="BZ970" s="9">
        <v>29.569230769230764</v>
      </c>
      <c r="CA970" s="9">
        <v>23.184615384615384</v>
      </c>
      <c r="CB970" s="40">
        <v>21709.015642434166</v>
      </c>
      <c r="CC970" s="9">
        <f ca="1"/>
        <v>4.2542307692307677</v>
      </c>
      <c r="CD970" s="9">
        <f ca="1"/>
        <v>2.6580769230769237</v>
      </c>
      <c r="CE970" s="40">
        <f ca="1"/>
        <v>10693.224991503685</v>
      </c>
    </row>
    <row r="971" spans="1:83" x14ac:dyDescent="0.25">
      <c r="A971" s="6">
        <v>59.3</v>
      </c>
      <c r="B971" s="7" t="b">
        <v>1</v>
      </c>
      <c r="U971" s="9"/>
      <c r="V971" s="9"/>
      <c r="W971" s="10"/>
      <c r="X971" s="17"/>
      <c r="Y971" s="17"/>
      <c r="Z971" s="17"/>
      <c r="AA971" s="17"/>
      <c r="AB971" s="17"/>
      <c r="AC971" s="17"/>
      <c r="AD971" s="17"/>
      <c r="AE971" s="17"/>
      <c r="AG971" s="9"/>
      <c r="AH971" s="9"/>
      <c r="AI971" s="10"/>
      <c r="AJ971" s="17"/>
      <c r="AK971" s="17"/>
      <c r="AL971" s="17"/>
      <c r="AM971" s="17"/>
      <c r="AN971" s="17"/>
      <c r="AO971" s="17"/>
      <c r="AP971" s="17"/>
      <c r="AQ971" s="17"/>
      <c r="AS971" s="9"/>
      <c r="AT971" s="9"/>
      <c r="AU971" s="10"/>
      <c r="AV971" s="17"/>
      <c r="AW971" s="17"/>
      <c r="AX971" s="17"/>
      <c r="AY971" s="17"/>
      <c r="AZ971" s="17"/>
      <c r="BA971" s="17"/>
      <c r="BB971" s="17"/>
      <c r="BC971" s="17"/>
      <c r="BE971" s="17">
        <v>0.33008879781420764</v>
      </c>
      <c r="BF971" s="9">
        <v>66.400000000000006</v>
      </c>
      <c r="BG971" s="9">
        <v>65.03759209671594</v>
      </c>
      <c r="BH971" s="9">
        <v>64.224629939578875</v>
      </c>
      <c r="BI971" s="9">
        <v>27.732207461323664</v>
      </c>
      <c r="BJ971" s="9">
        <f ca="1"/>
        <v>66.193235817232207</v>
      </c>
      <c r="BK971" s="9">
        <f ca="1"/>
        <v>64.491395447221592</v>
      </c>
      <c r="BL971" s="9">
        <v>61.557710341840092</v>
      </c>
      <c r="BM971" s="9">
        <f ca="1"/>
        <v>64.981645815284125</v>
      </c>
      <c r="BN971" s="9">
        <v>65.504179953432484</v>
      </c>
      <c r="BP971" s="9"/>
      <c r="BQ971" s="40"/>
      <c r="BR971" s="9"/>
      <c r="BS971" s="40"/>
      <c r="BU971" s="9"/>
      <c r="BV971" s="40"/>
      <c r="BW971" s="9"/>
      <c r="BX971" s="40"/>
      <c r="BZ971" s="9">
        <v>29.569230769230764</v>
      </c>
      <c r="CA971" s="9">
        <v>24.46153846153846</v>
      </c>
      <c r="CB971" s="40">
        <v>22844.496095707691</v>
      </c>
      <c r="CC971" s="9">
        <f ca="1"/>
        <v>4.2542307692307677</v>
      </c>
      <c r="CD971" s="9">
        <f ca="1"/>
        <v>2.7219230769230771</v>
      </c>
      <c r="CE971" s="40">
        <f ca="1"/>
        <v>10702.691693970237</v>
      </c>
    </row>
    <row r="972" spans="1:83" x14ac:dyDescent="0.25">
      <c r="A972" s="6">
        <v>59</v>
      </c>
      <c r="B972" s="7" t="b">
        <v>1</v>
      </c>
      <c r="U972" s="9"/>
      <c r="V972" s="9"/>
      <c r="W972" s="10"/>
      <c r="X972" s="17"/>
      <c r="Y972" s="17"/>
      <c r="Z972" s="17"/>
      <c r="AA972" s="17"/>
      <c r="AB972" s="17"/>
      <c r="AC972" s="17"/>
      <c r="AD972" s="17"/>
      <c r="AE972" s="17"/>
      <c r="AG972" s="9"/>
      <c r="AH972" s="9"/>
      <c r="AI972" s="10"/>
      <c r="AJ972" s="17"/>
      <c r="AK972" s="17"/>
      <c r="AL972" s="17"/>
      <c r="AM972" s="17"/>
      <c r="AN972" s="17"/>
      <c r="AO972" s="17"/>
      <c r="AP972" s="17"/>
      <c r="AQ972" s="17"/>
      <c r="AS972" s="9"/>
      <c r="AT972" s="9"/>
      <c r="AU972" s="10"/>
      <c r="AV972" s="17"/>
      <c r="AW972" s="17"/>
      <c r="AX972" s="17"/>
      <c r="AY972" s="17"/>
      <c r="AZ972" s="17"/>
      <c r="BA972" s="17"/>
      <c r="BB972" s="17"/>
      <c r="BC972" s="17"/>
      <c r="BE972" s="17">
        <v>0.33043032786885246</v>
      </c>
      <c r="BF972" s="9">
        <v>66.400000000000006</v>
      </c>
      <c r="BG972" s="9">
        <v>65.046570901784591</v>
      </c>
      <c r="BH972" s="9">
        <v>64.233534945076485</v>
      </c>
      <c r="BI972" s="9">
        <v>27.767508294161054</v>
      </c>
      <c r="BJ972" s="9">
        <f ca="1"/>
        <v>66.202511448643449</v>
      </c>
      <c r="BK972" s="9">
        <f ca="1"/>
        <v>64.500333383779008</v>
      </c>
      <c r="BL972" s="9">
        <v>61.570800805783193</v>
      </c>
      <c r="BM972" s="9">
        <f ca="1"/>
        <v>64.992264269719485</v>
      </c>
      <c r="BN972" s="9">
        <v>65.514807318380434</v>
      </c>
      <c r="BP972" s="9"/>
      <c r="BQ972" s="40"/>
      <c r="BR972" s="9"/>
      <c r="BS972" s="40"/>
      <c r="BU972" s="9"/>
      <c r="BV972" s="40"/>
      <c r="BW972" s="9"/>
      <c r="BX972" s="40"/>
      <c r="BZ972" s="9">
        <v>29.569230769230764</v>
      </c>
      <c r="CA972" s="9">
        <v>25.738461538461539</v>
      </c>
      <c r="CB972" s="40">
        <v>24090.094308465545</v>
      </c>
      <c r="CC972" s="9">
        <f ca="1"/>
        <v>4.2542307692307677</v>
      </c>
      <c r="CD972" s="9">
        <f ca="1"/>
        <v>2.785769230769231</v>
      </c>
      <c r="CE972" s="40">
        <f ca="1"/>
        <v>10715.606318235772</v>
      </c>
    </row>
    <row r="973" spans="1:83" x14ac:dyDescent="0.25">
      <c r="A973" s="6">
        <v>58.7</v>
      </c>
      <c r="B973" s="7" t="b">
        <v>1</v>
      </c>
      <c r="U973" s="9"/>
      <c r="V973" s="9"/>
      <c r="W973" s="10"/>
      <c r="X973" s="17"/>
      <c r="Y973" s="17"/>
      <c r="Z973" s="17"/>
      <c r="AA973" s="17"/>
      <c r="AB973" s="17"/>
      <c r="AC973" s="17"/>
      <c r="AD973" s="17"/>
      <c r="AE973" s="17"/>
      <c r="AG973" s="9"/>
      <c r="AH973" s="9"/>
      <c r="AI973" s="10"/>
      <c r="AJ973" s="17"/>
      <c r="AK973" s="17"/>
      <c r="AL973" s="17"/>
      <c r="AM973" s="17"/>
      <c r="AN973" s="17"/>
      <c r="AO973" s="17"/>
      <c r="AP973" s="17"/>
      <c r="AQ973" s="17"/>
      <c r="AS973" s="9"/>
      <c r="AT973" s="9"/>
      <c r="AU973" s="10"/>
      <c r="AV973" s="17"/>
      <c r="AW973" s="17"/>
      <c r="AX973" s="17"/>
      <c r="AY973" s="17"/>
      <c r="AZ973" s="17"/>
      <c r="BA973" s="17"/>
      <c r="BB973" s="17"/>
      <c r="BC973" s="17"/>
      <c r="BE973" s="17">
        <v>0.33077185792349728</v>
      </c>
      <c r="BF973" s="9">
        <v>66.400000000000006</v>
      </c>
      <c r="BG973" s="9">
        <v>65.055545994606405</v>
      </c>
      <c r="BH973" s="9">
        <v>64.242437502788889</v>
      </c>
      <c r="BI973" s="9">
        <v>27.802827137628213</v>
      </c>
      <c r="BJ973" s="9">
        <f ca="1"/>
        <v>66.211781317188866</v>
      </c>
      <c r="BK973" s="9">
        <f ca="1"/>
        <v>64.509268455165824</v>
      </c>
      <c r="BL973" s="9">
        <v>61.583884506374929</v>
      </c>
      <c r="BM973" s="9">
        <f ca="1"/>
        <v>65.002877940016518</v>
      </c>
      <c r="BN973" s="9">
        <v>65.525429776957424</v>
      </c>
      <c r="BP973" s="9"/>
      <c r="BQ973" s="40"/>
      <c r="BR973" s="9"/>
      <c r="BS973" s="40"/>
      <c r="BU973" s="9"/>
      <c r="BV973" s="40"/>
      <c r="BW973" s="9"/>
      <c r="BX973" s="40"/>
      <c r="BZ973" s="9">
        <v>29.569230769230764</v>
      </c>
      <c r="CA973" s="9">
        <v>27.015384615384612</v>
      </c>
      <c r="CB973" s="40">
        <v>25437.798489012748</v>
      </c>
      <c r="CC973" s="9">
        <f ca="1"/>
        <v>4.2542307692307677</v>
      </c>
      <c r="CD973" s="9">
        <f ca="1"/>
        <v>2.8496153846153849</v>
      </c>
      <c r="CE973" s="40">
        <f ca="1"/>
        <v>10731.843336535778</v>
      </c>
    </row>
    <row r="974" spans="1:83" x14ac:dyDescent="0.25">
      <c r="A974" s="6">
        <v>58.5</v>
      </c>
      <c r="B974" s="7" t="b">
        <v>1</v>
      </c>
      <c r="U974" s="9"/>
      <c r="V974" s="9"/>
      <c r="W974" s="10"/>
      <c r="X974" s="17"/>
      <c r="Y974" s="17"/>
      <c r="Z974" s="17"/>
      <c r="AA974" s="17"/>
      <c r="AB974" s="17"/>
      <c r="AC974" s="17"/>
      <c r="AD974" s="17"/>
      <c r="AE974" s="17"/>
      <c r="AG974" s="9"/>
      <c r="AH974" s="9"/>
      <c r="AI974" s="10"/>
      <c r="AJ974" s="17"/>
      <c r="AK974" s="17"/>
      <c r="AL974" s="17"/>
      <c r="AM974" s="17"/>
      <c r="AN974" s="17"/>
      <c r="AO974" s="17"/>
      <c r="AP974" s="17"/>
      <c r="AQ974" s="17"/>
      <c r="AS974" s="9"/>
      <c r="AT974" s="9"/>
      <c r="AU974" s="10"/>
      <c r="AV974" s="17"/>
      <c r="AW974" s="17"/>
      <c r="AX974" s="17"/>
      <c r="AY974" s="17"/>
      <c r="AZ974" s="17"/>
      <c r="BA974" s="17"/>
      <c r="BB974" s="17"/>
      <c r="BC974" s="17"/>
      <c r="BE974" s="17">
        <v>0.3311133879781421</v>
      </c>
      <c r="BF974" s="9">
        <v>66.400000000000006</v>
      </c>
      <c r="BG974" s="9">
        <v>65.064517386213765</v>
      </c>
      <c r="BH974" s="9">
        <v>64.251337622301591</v>
      </c>
      <c r="BI974" s="9">
        <v>27.838164010112727</v>
      </c>
      <c r="BJ974" s="9">
        <f ca="1"/>
        <v>66.221045436834217</v>
      </c>
      <c r="BK974" s="9">
        <f ca="1"/>
        <v>64.518200671366458</v>
      </c>
      <c r="BL974" s="9">
        <v>61.596961454087598</v>
      </c>
      <c r="BM974" s="9">
        <f ca="1"/>
        <v>65.013486837081189</v>
      </c>
      <c r="BN974" s="9">
        <v>65.536047340211709</v>
      </c>
      <c r="BP974" s="9"/>
      <c r="BQ974" s="40"/>
      <c r="BR974" s="9"/>
      <c r="BS974" s="40"/>
      <c r="BU974" s="9"/>
      <c r="BV974" s="40"/>
      <c r="BW974" s="9"/>
      <c r="BX974" s="40"/>
      <c r="BZ974" s="9">
        <v>29.569230769230764</v>
      </c>
      <c r="CA974" s="9">
        <v>28.292307692307688</v>
      </c>
      <c r="CB974" s="40">
        <v>26880.474847333851</v>
      </c>
      <c r="CC974" s="9">
        <f ca="1"/>
        <v>4.2542307692307677</v>
      </c>
      <c r="CD974" s="9">
        <f ca="1"/>
        <v>2.9134615384615383</v>
      </c>
      <c r="CE974" s="40">
        <f ca="1"/>
        <v>10751.284359720747</v>
      </c>
    </row>
    <row r="975" spans="1:83" x14ac:dyDescent="0.25">
      <c r="A975" s="6">
        <v>58.2</v>
      </c>
      <c r="B975" s="7" t="b">
        <v>1</v>
      </c>
      <c r="U975" s="9"/>
      <c r="V975" s="9"/>
      <c r="W975" s="10"/>
      <c r="X975" s="17"/>
      <c r="Y975" s="17"/>
      <c r="Z975" s="17"/>
      <c r="AA975" s="17"/>
      <c r="AB975" s="17"/>
      <c r="AC975" s="17"/>
      <c r="AD975" s="17"/>
      <c r="AE975" s="17"/>
      <c r="AG975" s="9"/>
      <c r="AH975" s="9"/>
      <c r="AI975" s="10"/>
      <c r="AJ975" s="17"/>
      <c r="AK975" s="17"/>
      <c r="AL975" s="17"/>
      <c r="AM975" s="17"/>
      <c r="AN975" s="17"/>
      <c r="AO975" s="17"/>
      <c r="AP975" s="17"/>
      <c r="AQ975" s="17"/>
      <c r="AS975" s="9"/>
      <c r="AT975" s="9"/>
      <c r="AU975" s="10"/>
      <c r="AV975" s="17"/>
      <c r="AW975" s="17"/>
      <c r="AX975" s="17"/>
      <c r="AY975" s="17"/>
      <c r="AZ975" s="17"/>
      <c r="BA975" s="17"/>
      <c r="BB975" s="17"/>
      <c r="BC975" s="17"/>
      <c r="BE975" s="17">
        <v>0.33145491803278687</v>
      </c>
      <c r="BF975" s="9">
        <v>66.5</v>
      </c>
      <c r="BG975" s="9">
        <v>65.073485087612269</v>
      </c>
      <c r="BH975" s="9">
        <v>64.260235313179805</v>
      </c>
      <c r="BI975" s="9">
        <v>27.87351893003035</v>
      </c>
      <c r="BJ975" s="9">
        <f ca="1"/>
        <v>66.230303821507178</v>
      </c>
      <c r="BK975" s="9">
        <f ca="1"/>
        <v>64.527130042343103</v>
      </c>
      <c r="BL975" s="9">
        <v>61.610031659366477</v>
      </c>
      <c r="BM975" s="9">
        <f ca="1"/>
        <v>65.024090971792234</v>
      </c>
      <c r="BN975" s="9">
        <v>65.546660019163795</v>
      </c>
      <c r="BP975" s="9"/>
      <c r="BQ975" s="40"/>
      <c r="BR975" s="9"/>
      <c r="BS975" s="40"/>
      <c r="BU975" s="9"/>
      <c r="BV975" s="40"/>
      <c r="BW975" s="9"/>
      <c r="BX975" s="40"/>
      <c r="BZ975" s="9">
        <v>29.569230769230764</v>
      </c>
      <c r="CA975" s="9">
        <v>29.569230769230764</v>
      </c>
      <c r="CB975" s="40">
        <v>28411.739710274258</v>
      </c>
      <c r="CC975" s="9">
        <f ca="1"/>
        <v>4.2542307692307677</v>
      </c>
      <c r="CD975" s="9">
        <f ca="1"/>
        <v>2.9773076923076927</v>
      </c>
      <c r="CE975" s="40">
        <f ca="1"/>
        <v>10773.817582457161</v>
      </c>
    </row>
    <row r="976" spans="1:83" x14ac:dyDescent="0.25">
      <c r="A976" s="6">
        <v>57.7</v>
      </c>
      <c r="B976" s="7" t="b">
        <v>1</v>
      </c>
      <c r="U976" s="9"/>
      <c r="V976" s="9"/>
      <c r="W976" s="10"/>
      <c r="X976" s="17"/>
      <c r="Y976" s="17"/>
      <c r="Z976" s="17"/>
      <c r="AA976" s="17"/>
      <c r="AB976" s="17"/>
      <c r="AC976" s="17"/>
      <c r="AD976" s="17"/>
      <c r="AE976" s="17"/>
      <c r="AG976" s="9"/>
      <c r="AH976" s="9"/>
      <c r="AI976" s="10"/>
      <c r="AJ976" s="17"/>
      <c r="AK976" s="17"/>
      <c r="AL976" s="17"/>
      <c r="AM976" s="17"/>
      <c r="AN976" s="17"/>
      <c r="AO976" s="17"/>
      <c r="AP976" s="17"/>
      <c r="AQ976" s="17"/>
      <c r="AS976" s="9"/>
      <c r="AT976" s="9"/>
      <c r="AU976" s="10"/>
      <c r="AV976" s="17"/>
      <c r="AW976" s="17"/>
      <c r="AX976" s="17"/>
      <c r="AY976" s="17"/>
      <c r="AZ976" s="17"/>
      <c r="BA976" s="17"/>
      <c r="BB976" s="17"/>
      <c r="BC976" s="17"/>
      <c r="BE976" s="17">
        <v>0.33179644808743169</v>
      </c>
      <c r="BF976" s="9">
        <v>66.5</v>
      </c>
      <c r="BG976" s="9">
        <v>65.082449109780811</v>
      </c>
      <c r="BH976" s="9">
        <v>64.269130584968664</v>
      </c>
      <c r="BI976" s="9">
        <v>27.90889191582507</v>
      </c>
      <c r="BJ976" s="9">
        <f ca="1"/>
        <v>66.239556485097722</v>
      </c>
      <c r="BK976" s="9">
        <f ca="1"/>
        <v>64.536056578035783</v>
      </c>
      <c r="BL976" s="9">
        <v>61.62309513262997</v>
      </c>
      <c r="BM976" s="9">
        <f ca="1"/>
        <v>65.034690355001359</v>
      </c>
      <c r="BN976" s="9">
        <v>65.557267824806587</v>
      </c>
      <c r="BP976" s="9"/>
      <c r="BQ976" s="40"/>
      <c r="BR976" s="9"/>
      <c r="BS976" s="40"/>
      <c r="BU976" s="9"/>
      <c r="BV976" s="40"/>
      <c r="BW976" s="9"/>
      <c r="BX976" s="40"/>
      <c r="BZ976" s="9">
        <v>29.569230769230764</v>
      </c>
      <c r="CA976" s="9">
        <v>30.84615384615384</v>
      </c>
      <c r="CB976" s="40">
        <v>30025.854696128965</v>
      </c>
      <c r="CC976" s="9">
        <f ca="1"/>
        <v>4.2542307692307677</v>
      </c>
      <c r="CD976" s="9">
        <f ca="1"/>
        <v>3.0411538461538461</v>
      </c>
      <c r="CE976" s="40">
        <f ca="1"/>
        <v>10799.337282950777</v>
      </c>
    </row>
    <row r="977" spans="1:83" x14ac:dyDescent="0.25">
      <c r="A977" s="6">
        <v>57.3</v>
      </c>
      <c r="B977" s="7" t="b">
        <v>1</v>
      </c>
      <c r="U977" s="9"/>
      <c r="V977" s="9"/>
      <c r="W977" s="10"/>
      <c r="X977" s="17"/>
      <c r="Y977" s="17"/>
      <c r="Z977" s="17"/>
      <c r="AA977" s="17"/>
      <c r="AB977" s="17"/>
      <c r="AC977" s="17"/>
      <c r="AD977" s="17"/>
      <c r="AE977" s="17"/>
      <c r="AG977" s="9"/>
      <c r="AH977" s="9"/>
      <c r="AI977" s="10"/>
      <c r="AJ977" s="17"/>
      <c r="AK977" s="17"/>
      <c r="AL977" s="17"/>
      <c r="AM977" s="17"/>
      <c r="AN977" s="17"/>
      <c r="AO977" s="17"/>
      <c r="AP977" s="17"/>
      <c r="AQ977" s="17"/>
      <c r="AS977" s="9"/>
      <c r="AT977" s="9"/>
      <c r="AU977" s="10"/>
      <c r="AV977" s="17"/>
      <c r="AW977" s="17"/>
      <c r="AX977" s="17"/>
      <c r="AY977" s="17"/>
      <c r="AZ977" s="17"/>
      <c r="BA977" s="17"/>
      <c r="BB977" s="17"/>
      <c r="BC977" s="17"/>
      <c r="BE977" s="17">
        <v>0.33213797814207652</v>
      </c>
      <c r="BF977" s="9">
        <v>66.5</v>
      </c>
      <c r="BG977" s="9">
        <v>65.091409463671795</v>
      </c>
      <c r="BH977" s="9">
        <v>64.278023447193121</v>
      </c>
      <c r="BI977" s="9">
        <v>27.944282985969139</v>
      </c>
      <c r="BJ977" s="9">
        <f ca="1"/>
        <v>66.248803441458094</v>
      </c>
      <c r="BK977" s="9">
        <f ca="1"/>
        <v>64.544980288362524</v>
      </c>
      <c r="BL977" s="9">
        <v>61.636151884269665</v>
      </c>
      <c r="BM977" s="9">
        <f ca="1"/>
        <v>65.045284997533301</v>
      </c>
      <c r="BN977" s="9">
        <v>65.567870768105465</v>
      </c>
      <c r="BP977" s="9"/>
      <c r="BQ977" s="40"/>
      <c r="BR977" s="9"/>
      <c r="BS977" s="40"/>
      <c r="BU977" s="9"/>
      <c r="BV977" s="40"/>
      <c r="BW977" s="9"/>
      <c r="BX977" s="40"/>
      <c r="BZ977" s="9">
        <v>29.569230769230764</v>
      </c>
      <c r="CA977" s="9">
        <v>32.123076923076923</v>
      </c>
      <c r="CB977" s="40">
        <v>31717.640033053158</v>
      </c>
      <c r="CC977" s="9">
        <f ca="1"/>
        <v>4.2542307692307677</v>
      </c>
      <c r="CD977" s="9">
        <f ca="1"/>
        <v>3.1050000000000004</v>
      </c>
      <c r="CE977" s="40">
        <f ca="1"/>
        <v>10827.743370750755</v>
      </c>
    </row>
    <row r="978" spans="1:83" x14ac:dyDescent="0.25">
      <c r="A978" s="6">
        <v>57</v>
      </c>
      <c r="B978" s="7" t="b">
        <v>1</v>
      </c>
      <c r="U978" s="9"/>
      <c r="V978" s="9"/>
      <c r="W978" s="10"/>
      <c r="X978" s="17"/>
      <c r="Y978" s="17"/>
      <c r="Z978" s="17"/>
      <c r="AA978" s="17"/>
      <c r="AB978" s="17"/>
      <c r="AC978" s="17"/>
      <c r="AD978" s="17"/>
      <c r="AE978" s="17"/>
      <c r="AG978" s="9"/>
      <c r="AH978" s="9"/>
      <c r="AI978" s="10"/>
      <c r="AJ978" s="17"/>
      <c r="AK978" s="17"/>
      <c r="AL978" s="17"/>
      <c r="AM978" s="17"/>
      <c r="AN978" s="17"/>
      <c r="AO978" s="17"/>
      <c r="AP978" s="17"/>
      <c r="AQ978" s="17"/>
      <c r="AS978" s="9"/>
      <c r="AT978" s="9"/>
      <c r="AU978" s="10"/>
      <c r="AV978" s="17"/>
      <c r="AW978" s="17"/>
      <c r="AX978" s="17"/>
      <c r="AY978" s="17"/>
      <c r="AZ978" s="17"/>
      <c r="BA978" s="17"/>
      <c r="BB978" s="17"/>
      <c r="BC978" s="17"/>
      <c r="BE978" s="17">
        <v>0.33247950819672129</v>
      </c>
      <c r="BF978" s="9">
        <v>66.5</v>
      </c>
      <c r="BG978" s="9">
        <v>65.100366160211166</v>
      </c>
      <c r="BH978" s="9">
        <v>64.286913909358205</v>
      </c>
      <c r="BI978" s="9">
        <v>27.979692158963168</v>
      </c>
      <c r="BJ978" s="9">
        <f ca="1"/>
        <v>66.258044704403076</v>
      </c>
      <c r="BK978" s="9">
        <f ca="1"/>
        <v>64.553901183219381</v>
      </c>
      <c r="BL978" s="9">
        <v>61.649201924650427</v>
      </c>
      <c r="BM978" s="9">
        <f ca="1"/>
        <v>65.055874910185949</v>
      </c>
      <c r="BN978" s="9">
        <v>65.578468859998424</v>
      </c>
      <c r="BP978" s="9"/>
      <c r="BQ978" s="40"/>
      <c r="BR978" s="9"/>
      <c r="BS978" s="40"/>
      <c r="BU978" s="9"/>
      <c r="BV978" s="40"/>
      <c r="BW978" s="9"/>
      <c r="BX978" s="40"/>
      <c r="BZ978" s="9">
        <v>29.569230769230764</v>
      </c>
      <c r="CA978" s="9">
        <v>33.4</v>
      </c>
      <c r="CB978" s="40">
        <v>33482.40230534655</v>
      </c>
      <c r="CC978" s="9">
        <f ca="1"/>
        <v>4.2542307692307677</v>
      </c>
      <c r="CD978" s="9">
        <f ca="1"/>
        <v>3.1688461538461539</v>
      </c>
      <c r="CE978" s="40">
        <f ca="1"/>
        <v>10858.940977076449</v>
      </c>
    </row>
    <row r="979" spans="1:83" x14ac:dyDescent="0.25">
      <c r="A979" s="6">
        <v>56.6</v>
      </c>
      <c r="B979" s="7" t="b">
        <v>1</v>
      </c>
      <c r="U979" s="9"/>
      <c r="V979" s="9"/>
      <c r="W979" s="10"/>
      <c r="X979" s="17"/>
      <c r="Y979" s="17"/>
      <c r="Z979" s="17"/>
      <c r="AA979" s="17"/>
      <c r="AB979" s="17"/>
      <c r="AC979" s="17"/>
      <c r="AD979" s="17"/>
      <c r="AE979" s="17"/>
      <c r="AG979" s="9"/>
      <c r="AH979" s="9"/>
      <c r="AI979" s="10"/>
      <c r="AJ979" s="17"/>
      <c r="AK979" s="17"/>
      <c r="AL979" s="17"/>
      <c r="AM979" s="17"/>
      <c r="AN979" s="17"/>
      <c r="AO979" s="17"/>
      <c r="AP979" s="17"/>
      <c r="AQ979" s="17"/>
      <c r="AS979" s="9"/>
      <c r="AT979" s="9"/>
      <c r="AU979" s="10"/>
      <c r="AV979" s="17"/>
      <c r="AW979" s="17"/>
      <c r="AX979" s="17"/>
      <c r="AY979" s="17"/>
      <c r="AZ979" s="17"/>
      <c r="BA979" s="17"/>
      <c r="BB979" s="17"/>
      <c r="BC979" s="17"/>
      <c r="BE979" s="17">
        <v>0.33282103825136611</v>
      </c>
      <c r="BF979" s="9">
        <v>66.599999999999994</v>
      </c>
      <c r="BG979" s="9">
        <v>65.10931921029858</v>
      </c>
      <c r="BH979" s="9">
        <v>64.29580198094898</v>
      </c>
      <c r="BI979" s="9">
        <v>28.01511945333618</v>
      </c>
      <c r="BJ979" s="9">
        <f ca="1"/>
        <v>66.267280287710065</v>
      </c>
      <c r="BK979" s="9">
        <f ca="1"/>
        <v>64.56281927248061</v>
      </c>
      <c r="BL979" s="9">
        <v>61.662245264110553</v>
      </c>
      <c r="BM979" s="9">
        <f ca="1"/>
        <v>65.066460103730449</v>
      </c>
      <c r="BN979" s="9">
        <v>65.58906211139616</v>
      </c>
      <c r="BP979" s="9"/>
      <c r="BQ979" s="40"/>
      <c r="BR979" s="9"/>
      <c r="BS979" s="40"/>
      <c r="BU979" s="9"/>
      <c r="BV979" s="40"/>
      <c r="BW979" s="9"/>
      <c r="BX979" s="40"/>
      <c r="BZ979" s="9">
        <v>29.569230769230764</v>
      </c>
      <c r="CA979" s="9">
        <v>34.676923076923075</v>
      </c>
      <c r="CB979" s="40">
        <v>35315.873783881194</v>
      </c>
      <c r="CC979" s="9">
        <f ca="1"/>
        <v>4.2542307692307677</v>
      </c>
      <c r="CD979" s="9">
        <f ca="1"/>
        <v>3.2326923076923082</v>
      </c>
      <c r="CE979" s="40">
        <f ca="1"/>
        <v>10892.84008285534</v>
      </c>
    </row>
    <row r="980" spans="1:83" x14ac:dyDescent="0.25">
      <c r="A980" s="6">
        <v>56.3</v>
      </c>
      <c r="B980" s="7" t="b">
        <v>1</v>
      </c>
      <c r="U980" s="9"/>
      <c r="V980" s="9"/>
      <c r="W980" s="10"/>
      <c r="X980" s="17"/>
      <c r="Y980" s="17"/>
      <c r="Z980" s="17"/>
      <c r="AA980" s="17"/>
      <c r="AB980" s="17"/>
      <c r="AC980" s="17"/>
      <c r="AD980" s="17"/>
      <c r="AE980" s="17"/>
      <c r="AG980" s="9"/>
      <c r="AH980" s="9"/>
      <c r="AI980" s="10"/>
      <c r="AJ980" s="17"/>
      <c r="AK980" s="17"/>
      <c r="AL980" s="17"/>
      <c r="AM980" s="17"/>
      <c r="AN980" s="17"/>
      <c r="AO980" s="17"/>
      <c r="AP980" s="17"/>
      <c r="AQ980" s="17"/>
      <c r="AS980" s="9"/>
      <c r="AT980" s="9"/>
      <c r="AU980" s="10"/>
      <c r="AV980" s="17"/>
      <c r="AW980" s="17"/>
      <c r="AX980" s="17"/>
      <c r="AY980" s="17"/>
      <c r="AZ980" s="17"/>
      <c r="BA980" s="17"/>
      <c r="BB980" s="17"/>
      <c r="BC980" s="17"/>
      <c r="BE980" s="17">
        <v>0.33316256830601093</v>
      </c>
      <c r="BF980" s="9">
        <v>66.599999999999994</v>
      </c>
      <c r="BG980" s="9">
        <v>65.118268624807484</v>
      </c>
      <c r="BH980" s="9">
        <v>64.304687671430699</v>
      </c>
      <c r="BI980" s="9">
        <v>28.05056488764566</v>
      </c>
      <c r="BJ980" s="9">
        <f ca="1"/>
        <v>66.276510205119308</v>
      </c>
      <c r="BK980" s="9">
        <f ca="1"/>
        <v>64.57173456599871</v>
      </c>
      <c r="BL980" s="9">
        <v>61.675281912961793</v>
      </c>
      <c r="BM980" s="9">
        <f ca="1"/>
        <v>65.077040588911345</v>
      </c>
      <c r="BN980" s="9">
        <v>65.599650533182199</v>
      </c>
      <c r="BP980" s="9"/>
      <c r="BQ980" s="40"/>
      <c r="BR980" s="9"/>
      <c r="BS980" s="40"/>
      <c r="BU980" s="9"/>
      <c r="BV980" s="40"/>
      <c r="BW980" s="9"/>
      <c r="BX980" s="40"/>
      <c r="BZ980" s="9">
        <v>29.569230769230764</v>
      </c>
      <c r="CA980" s="9">
        <v>35.95384615384615</v>
      </c>
      <c r="CB980" s="40">
        <v>37214.161139948876</v>
      </c>
      <c r="CC980" s="9">
        <f ca="1"/>
        <v>4.2542307692307677</v>
      </c>
      <c r="CD980" s="9">
        <f ca="1"/>
        <v>3.2965384615384616</v>
      </c>
      <c r="CE980" s="40">
        <f ca="1"/>
        <v>10929.355180293132</v>
      </c>
    </row>
    <row r="981" spans="1:83" x14ac:dyDescent="0.25">
      <c r="A981" s="6">
        <v>55.9</v>
      </c>
      <c r="B981" s="7" t="b">
        <v>1</v>
      </c>
      <c r="U981" s="9"/>
      <c r="V981" s="9"/>
      <c r="W981" s="10"/>
      <c r="X981" s="17"/>
      <c r="Y981" s="17"/>
      <c r="Z981" s="17"/>
      <c r="AA981" s="17"/>
      <c r="AB981" s="17"/>
      <c r="AC981" s="17"/>
      <c r="AD981" s="17"/>
      <c r="AE981" s="17"/>
      <c r="AG981" s="9"/>
      <c r="AH981" s="9"/>
      <c r="AI981" s="10"/>
      <c r="AJ981" s="17"/>
      <c r="AK981" s="17"/>
      <c r="AL981" s="17"/>
      <c r="AM981" s="17"/>
      <c r="AN981" s="17"/>
      <c r="AO981" s="17"/>
      <c r="AP981" s="17"/>
      <c r="AQ981" s="17"/>
      <c r="AS981" s="9"/>
      <c r="AT981" s="9"/>
      <c r="AU981" s="10"/>
      <c r="AV981" s="17"/>
      <c r="AW981" s="17"/>
      <c r="AX981" s="17"/>
      <c r="AY981" s="17"/>
      <c r="AZ981" s="17"/>
      <c r="BA981" s="17"/>
      <c r="BB981" s="17"/>
      <c r="BC981" s="17"/>
      <c r="BE981" s="17">
        <v>0.33350409836065575</v>
      </c>
      <c r="BF981" s="9">
        <v>66.599999999999994</v>
      </c>
      <c r="BG981" s="9">
        <v>65.127214414585254</v>
      </c>
      <c r="BH981" s="9">
        <v>64.313570990249076</v>
      </c>
      <c r="BI981" s="9">
        <v>28.086028480477623</v>
      </c>
      <c r="BJ981" s="9">
        <f ca="1"/>
        <v>66.285734470334006</v>
      </c>
      <c r="BK981" s="9">
        <f ca="1"/>
        <v>64.580647073604538</v>
      </c>
      <c r="BL981" s="9">
        <v>61.688311881489469</v>
      </c>
      <c r="BM981" s="9">
        <f ca="1"/>
        <v>65.087616376446618</v>
      </c>
      <c r="BN981" s="9">
        <v>65.610234136213023</v>
      </c>
      <c r="BP981" s="9"/>
      <c r="BQ981" s="40"/>
      <c r="BR981" s="9"/>
      <c r="BS981" s="40"/>
      <c r="BU981" s="9"/>
      <c r="BV981" s="40"/>
      <c r="BW981" s="9"/>
      <c r="BX981" s="40"/>
      <c r="BZ981" s="9">
        <v>29.569230769230764</v>
      </c>
      <c r="CA981" s="9">
        <v>37.230769230769226</v>
      </c>
      <c r="CB981" s="40">
        <v>39173.701821848503</v>
      </c>
      <c r="CC981" s="9">
        <f ca="1"/>
        <v>4.2542307692307677</v>
      </c>
      <c r="CD981" s="9">
        <f ca="1"/>
        <v>3.360384615384616</v>
      </c>
      <c r="CE981" s="40">
        <f ca="1"/>
        <v>10968.404964335836</v>
      </c>
    </row>
    <row r="982" spans="1:83" x14ac:dyDescent="0.25">
      <c r="A982" s="6">
        <v>74.400000000000006</v>
      </c>
      <c r="B982" s="7" t="b">
        <v>1</v>
      </c>
      <c r="U982" s="9"/>
      <c r="V982" s="9"/>
      <c r="W982" s="10"/>
      <c r="X982" s="17"/>
      <c r="Y982" s="17"/>
      <c r="Z982" s="17"/>
      <c r="AA982" s="17"/>
      <c r="AB982" s="17"/>
      <c r="AC982" s="17"/>
      <c r="AD982" s="17"/>
      <c r="AE982" s="17"/>
      <c r="AG982" s="9"/>
      <c r="AH982" s="9"/>
      <c r="AI982" s="10"/>
      <c r="AJ982" s="17"/>
      <c r="AK982" s="17"/>
      <c r="AL982" s="17"/>
      <c r="AM982" s="17"/>
      <c r="AN982" s="17"/>
      <c r="AO982" s="17"/>
      <c r="AP982" s="17"/>
      <c r="AQ982" s="17"/>
      <c r="AS982" s="9"/>
      <c r="AT982" s="9"/>
      <c r="AU982" s="10"/>
      <c r="AV982" s="17"/>
      <c r="AW982" s="17"/>
      <c r="AX982" s="17"/>
      <c r="AY982" s="17"/>
      <c r="AZ982" s="17"/>
      <c r="BA982" s="17"/>
      <c r="BB982" s="17"/>
      <c r="BC982" s="17"/>
      <c r="BE982" s="17">
        <v>0.33384562841530052</v>
      </c>
      <c r="BF982" s="9">
        <v>66.599999999999994</v>
      </c>
      <c r="BG982" s="9">
        <v>65.136156590453297</v>
      </c>
      <c r="BH982" s="9">
        <v>64.322451946829872</v>
      </c>
      <c r="BI982" s="9">
        <v>28.121510250446619</v>
      </c>
      <c r="BJ982" s="9">
        <f ca="1"/>
        <v>66.294953097020468</v>
      </c>
      <c r="BK982" s="9">
        <f ca="1"/>
        <v>64.589556805107463</v>
      </c>
      <c r="BL982" s="9">
        <v>61.701335179952594</v>
      </c>
      <c r="BM982" s="9">
        <f ca="1"/>
        <v>65.098187477027878</v>
      </c>
      <c r="BN982" s="9">
        <v>65.620812931318085</v>
      </c>
      <c r="BP982" s="9"/>
      <c r="BQ982" s="40"/>
      <c r="BR982" s="9"/>
      <c r="BS982" s="40"/>
      <c r="BU982" s="9"/>
      <c r="BV982" s="40"/>
      <c r="BW982" s="9"/>
      <c r="BX982" s="40"/>
      <c r="BZ982" s="9">
        <v>29.569230769230764</v>
      </c>
      <c r="CA982" s="9">
        <v>38.507692307692309</v>
      </c>
      <c r="CB982" s="40">
        <v>41191.226736086079</v>
      </c>
      <c r="CC982" s="9">
        <f ca="1"/>
        <v>4.2542307692307677</v>
      </c>
      <c r="CD982" s="9">
        <f ca="1"/>
        <v>3.4242307692307694</v>
      </c>
      <c r="CE982" s="40">
        <f ca="1"/>
        <v>11009.912050843079</v>
      </c>
    </row>
    <row r="983" spans="1:83" x14ac:dyDescent="0.25">
      <c r="A983" s="6">
        <v>74.5</v>
      </c>
      <c r="B983" s="7" t="b">
        <v>1</v>
      </c>
      <c r="U983" s="9"/>
      <c r="V983" s="9"/>
      <c r="W983" s="10"/>
      <c r="X983" s="17"/>
      <c r="Y983" s="17"/>
      <c r="Z983" s="17"/>
      <c r="AA983" s="17"/>
      <c r="AB983" s="17"/>
      <c r="AC983" s="17"/>
      <c r="AD983" s="17"/>
      <c r="AE983" s="17"/>
      <c r="AG983" s="9"/>
      <c r="AH983" s="9"/>
      <c r="AI983" s="10"/>
      <c r="AJ983" s="17"/>
      <c r="AK983" s="17"/>
      <c r="AL983" s="17"/>
      <c r="AM983" s="17"/>
      <c r="AN983" s="17"/>
      <c r="AO983" s="17"/>
      <c r="AP983" s="17"/>
      <c r="AQ983" s="17"/>
      <c r="AS983" s="9"/>
      <c r="AT983" s="9"/>
      <c r="AU983" s="10"/>
      <c r="AV983" s="17"/>
      <c r="AW983" s="17"/>
      <c r="AX983" s="17"/>
      <c r="AY983" s="17"/>
      <c r="AZ983" s="17"/>
      <c r="BA983" s="17"/>
      <c r="BB983" s="17"/>
      <c r="BC983" s="17"/>
      <c r="BE983" s="17">
        <v>0.33418715846994534</v>
      </c>
      <c r="BF983" s="9">
        <v>66.599999999999994</v>
      </c>
      <c r="BG983" s="9">
        <v>65.145095163207188</v>
      </c>
      <c r="BH983" s="9">
        <v>64.331330550579679</v>
      </c>
      <c r="BI983" s="9">
        <v>28.157010216195903</v>
      </c>
      <c r="BJ983" s="9">
        <f ca="1"/>
        <v>66.304166098808324</v>
      </c>
      <c r="BK983" s="9">
        <f ca="1"/>
        <v>64.598463770295339</v>
      </c>
      <c r="BL983" s="9">
        <v>61.714351818583957</v>
      </c>
      <c r="BM983" s="9">
        <f ca="1"/>
        <v>65.108753901320384</v>
      </c>
      <c r="BN983" s="9">
        <v>65.631386929300078</v>
      </c>
      <c r="BP983" s="9"/>
      <c r="BQ983" s="40"/>
      <c r="BR983" s="9"/>
      <c r="BS983" s="40"/>
      <c r="BU983" s="9"/>
      <c r="BV983" s="40"/>
      <c r="BW983" s="9"/>
      <c r="BX983" s="40"/>
      <c r="BZ983" s="9">
        <v>29.569230769230764</v>
      </c>
      <c r="CA983" s="9">
        <v>39.784615384615385</v>
      </c>
      <c r="CB983" s="40">
        <v>43263.728151864176</v>
      </c>
      <c r="CC983" s="9">
        <f ca="1"/>
        <v>4.2542307692307677</v>
      </c>
      <c r="CD983" s="9">
        <f ca="1"/>
        <v>3.4880769230769237</v>
      </c>
      <c r="CE983" s="40">
        <f ca="1"/>
        <v>11053.802718686065</v>
      </c>
    </row>
    <row r="984" spans="1:83" x14ac:dyDescent="0.25">
      <c r="A984" s="6">
        <v>74.5</v>
      </c>
      <c r="B984" s="7" t="b">
        <v>1</v>
      </c>
      <c r="U984" s="9"/>
      <c r="V984" s="9"/>
      <c r="W984" s="10"/>
      <c r="X984" s="17"/>
      <c r="Y984" s="17"/>
      <c r="Z984" s="17"/>
      <c r="AA984" s="17"/>
      <c r="AB984" s="17"/>
      <c r="AC984" s="17"/>
      <c r="AD984" s="17"/>
      <c r="AE984" s="17"/>
      <c r="AG984" s="9"/>
      <c r="AH984" s="9"/>
      <c r="AI984" s="10"/>
      <c r="AJ984" s="17"/>
      <c r="AK984" s="17"/>
      <c r="AL984" s="17"/>
      <c r="AM984" s="17"/>
      <c r="AN984" s="17"/>
      <c r="AO984" s="17"/>
      <c r="AP984" s="17"/>
      <c r="AQ984" s="17"/>
      <c r="AS984" s="9"/>
      <c r="AT984" s="9"/>
      <c r="AU984" s="10"/>
      <c r="AV984" s="17"/>
      <c r="AW984" s="17"/>
      <c r="AX984" s="17"/>
      <c r="AY984" s="17"/>
      <c r="AZ984" s="17"/>
      <c r="BA984" s="17"/>
      <c r="BB984" s="17"/>
      <c r="BC984" s="17"/>
      <c r="BE984" s="17">
        <v>0.33452868852459017</v>
      </c>
      <c r="BF984" s="9">
        <v>66.599999999999994</v>
      </c>
      <c r="BG984" s="9">
        <v>65.154030143616723</v>
      </c>
      <c r="BH984" s="9">
        <v>64.340206810885462</v>
      </c>
      <c r="BI984" s="9">
        <v>28.192528396397353</v>
      </c>
      <c r="BJ984" s="9">
        <f ca="1"/>
        <v>66.313373489290584</v>
      </c>
      <c r="BK984" s="9">
        <f ca="1"/>
        <v>64.607367978934761</v>
      </c>
      <c r="BL984" s="9">
        <v>61.727361807590199</v>
      </c>
      <c r="BM984" s="9">
        <f ca="1"/>
        <v>65.11931565996322</v>
      </c>
      <c r="BN984" s="9">
        <v>65.64195614093488</v>
      </c>
      <c r="BP984" s="9"/>
      <c r="BQ984" s="40"/>
      <c r="BR984" s="9"/>
      <c r="BS984" s="40"/>
      <c r="BU984" s="9"/>
      <c r="BV984" s="40"/>
      <c r="BW984" s="9"/>
      <c r="BX984" s="40"/>
      <c r="BZ984" s="9">
        <v>29.569230769230764</v>
      </c>
      <c r="CA984" s="9">
        <v>41.061538461538461</v>
      </c>
      <c r="CB984" s="40">
        <v>45388.431960904607</v>
      </c>
      <c r="CC984" s="9">
        <f ca="1"/>
        <v>4.2542307692307677</v>
      </c>
      <c r="CD984" s="9">
        <f ca="1"/>
        <v>3.5519230769230772</v>
      </c>
      <c r="CE984" s="40">
        <f ca="1"/>
        <v>11100.00667332203</v>
      </c>
    </row>
    <row r="985" spans="1:83" x14ac:dyDescent="0.25">
      <c r="A985" s="6">
        <v>74.2</v>
      </c>
      <c r="B985" s="7" t="b">
        <v>1</v>
      </c>
      <c r="U985" s="9"/>
      <c r="V985" s="9"/>
      <c r="W985" s="10"/>
      <c r="X985" s="17"/>
      <c r="Y985" s="17"/>
      <c r="Z985" s="17"/>
      <c r="AA985" s="17"/>
      <c r="AB985" s="17"/>
      <c r="AC985" s="17"/>
      <c r="AD985" s="17"/>
      <c r="AE985" s="17"/>
      <c r="AG985" s="9"/>
      <c r="AH985" s="9"/>
      <c r="AI985" s="10"/>
      <c r="AJ985" s="17"/>
      <c r="AK985" s="17"/>
      <c r="AL985" s="17"/>
      <c r="AM985" s="17"/>
      <c r="AN985" s="17"/>
      <c r="AO985" s="17"/>
      <c r="AP985" s="17"/>
      <c r="AQ985" s="17"/>
      <c r="AS985" s="9"/>
      <c r="AT985" s="9"/>
      <c r="AU985" s="10"/>
      <c r="AV985" s="17"/>
      <c r="AW985" s="17"/>
      <c r="AX985" s="17"/>
      <c r="AY985" s="17"/>
      <c r="AZ985" s="17"/>
      <c r="BA985" s="17"/>
      <c r="BB985" s="17"/>
      <c r="BC985" s="17"/>
      <c r="BE985" s="17">
        <v>0.33487021857923499</v>
      </c>
      <c r="BF985" s="9">
        <v>66.599999999999994</v>
      </c>
      <c r="BG985" s="9">
        <v>65.162961542426103</v>
      </c>
      <c r="BH985" s="9">
        <v>64.349080737114775</v>
      </c>
      <c r="BI985" s="9">
        <v>28.228064809751661</v>
      </c>
      <c r="BJ985" s="9">
        <f ca="1"/>
        <v>66.322575282023891</v>
      </c>
      <c r="BK985" s="9">
        <f ca="1"/>
        <v>64.616269440770992</v>
      </c>
      <c r="BL985" s="9">
        <v>61.740365157151913</v>
      </c>
      <c r="BM985" s="9">
        <f ca="1"/>
        <v>65.129872763569381</v>
      </c>
      <c r="BN985" s="9">
        <v>65.652520576971767</v>
      </c>
      <c r="BP985" s="9"/>
      <c r="BQ985" s="40"/>
      <c r="BR985" s="9"/>
      <c r="BS985" s="40"/>
      <c r="BU985" s="9"/>
      <c r="BV985" s="40"/>
      <c r="BW985" s="9"/>
      <c r="BX985" s="40"/>
      <c r="BZ985" s="9">
        <v>29.569230769230764</v>
      </c>
      <c r="CA985" s="9">
        <v>42.338461538461537</v>
      </c>
      <c r="CB985" s="40">
        <v>47562.773590695084</v>
      </c>
      <c r="CC985" s="9">
        <f ca="1"/>
        <v>4.2542307692307677</v>
      </c>
      <c r="CD985" s="9">
        <f ca="1"/>
        <v>3.6157692307692306</v>
      </c>
      <c r="CE985" s="40">
        <f ca="1"/>
        <v>11148.456829688788</v>
      </c>
    </row>
    <row r="986" spans="1:83" x14ac:dyDescent="0.25">
      <c r="A986" s="6">
        <v>73.900000000000006</v>
      </c>
      <c r="B986" s="7" t="b">
        <v>1</v>
      </c>
      <c r="U986" s="9"/>
      <c r="V986" s="9"/>
      <c r="W986" s="10"/>
      <c r="X986" s="17"/>
      <c r="Y986" s="17"/>
      <c r="Z986" s="17"/>
      <c r="AA986" s="17"/>
      <c r="AB986" s="17"/>
      <c r="AC986" s="17"/>
      <c r="AD986" s="17"/>
      <c r="AE986" s="17"/>
      <c r="AG986" s="9"/>
      <c r="AH986" s="9"/>
      <c r="AI986" s="10"/>
      <c r="AJ986" s="17"/>
      <c r="AK986" s="17"/>
      <c r="AL986" s="17"/>
      <c r="AM986" s="17"/>
      <c r="AN986" s="17"/>
      <c r="AO986" s="17"/>
      <c r="AP986" s="17"/>
      <c r="AQ986" s="17"/>
      <c r="AS986" s="9"/>
      <c r="AT986" s="9"/>
      <c r="AU986" s="10"/>
      <c r="AV986" s="17"/>
      <c r="AW986" s="17"/>
      <c r="AX986" s="17"/>
      <c r="AY986" s="17"/>
      <c r="AZ986" s="17"/>
      <c r="BA986" s="17"/>
      <c r="BB986" s="17"/>
      <c r="BC986" s="17"/>
      <c r="BE986" s="17">
        <v>0.33521174863387976</v>
      </c>
      <c r="BF986" s="9">
        <v>66.599999999999994</v>
      </c>
      <c r="BG986" s="9">
        <v>65.171889370354023</v>
      </c>
      <c r="BH986" s="9">
        <v>64.357952338616087</v>
      </c>
      <c r="BI986" s="9">
        <v>28.263619474988307</v>
      </c>
      <c r="BJ986" s="9">
        <f ca="1"/>
        <v>66.331771490528567</v>
      </c>
      <c r="BK986" s="9">
        <f ca="1"/>
        <v>64.625168165528208</v>
      </c>
      <c r="BL986" s="9">
        <v>61.753361877423757</v>
      </c>
      <c r="BM986" s="9">
        <f ca="1"/>
        <v>65.140425222725796</v>
      </c>
      <c r="BN986" s="9">
        <v>65.663080248133468</v>
      </c>
      <c r="BP986" s="9"/>
      <c r="BQ986" s="40"/>
      <c r="BR986" s="9"/>
      <c r="BS986" s="40"/>
      <c r="BU986" s="9"/>
      <c r="BV986" s="40"/>
      <c r="BW986" s="9"/>
      <c r="BX986" s="40"/>
      <c r="BZ986" s="9">
        <v>29.569230769230764</v>
      </c>
      <c r="CA986" s="9">
        <v>43.615384615384613</v>
      </c>
      <c r="CB986" s="40">
        <v>49784.376999543034</v>
      </c>
      <c r="CC986" s="9">
        <f ca="1"/>
        <v>4.2542307692307677</v>
      </c>
      <c r="CD986" s="9">
        <f ca="1"/>
        <v>3.679615384615385</v>
      </c>
      <c r="CE986" s="40">
        <f ca="1"/>
        <v>11199.089112515303</v>
      </c>
    </row>
    <row r="987" spans="1:83" x14ac:dyDescent="0.25">
      <c r="A987" s="6">
        <v>73.8</v>
      </c>
      <c r="B987" s="7" t="b">
        <v>1</v>
      </c>
      <c r="U987" s="9"/>
      <c r="V987" s="9"/>
      <c r="W987" s="10"/>
      <c r="X987" s="17"/>
      <c r="Y987" s="17"/>
      <c r="Z987" s="17"/>
      <c r="AA987" s="17"/>
      <c r="AB987" s="17"/>
      <c r="AC987" s="17"/>
      <c r="AD987" s="17"/>
      <c r="AE987" s="17"/>
      <c r="AG987" s="9"/>
      <c r="AH987" s="9"/>
      <c r="AI987" s="10"/>
      <c r="AJ987" s="17"/>
      <c r="AK987" s="17"/>
      <c r="AL987" s="17"/>
      <c r="AM987" s="17"/>
      <c r="AN987" s="17"/>
      <c r="AO987" s="17"/>
      <c r="AP987" s="17"/>
      <c r="AQ987" s="17"/>
      <c r="AS987" s="9"/>
      <c r="AT987" s="9"/>
      <c r="AU987" s="10"/>
      <c r="AV987" s="17"/>
      <c r="AW987" s="17"/>
      <c r="AX987" s="17"/>
      <c r="AY987" s="17"/>
      <c r="AZ987" s="17"/>
      <c r="BA987" s="17"/>
      <c r="BB987" s="17"/>
      <c r="BC987" s="17"/>
      <c r="BE987" s="17">
        <v>0.33555327868852458</v>
      </c>
      <c r="BF987" s="9">
        <v>66.599999999999994</v>
      </c>
      <c r="BG987" s="9">
        <v>65.180813638093767</v>
      </c>
      <c r="BH987" s="9">
        <v>64.366821624718597</v>
      </c>
      <c r="BI987" s="9">
        <v>28.299192410865668</v>
      </c>
      <c r="BJ987" s="9">
        <f ca="1"/>
        <v>66.340962128288893</v>
      </c>
      <c r="BK987" s="9">
        <f ca="1"/>
        <v>64.634064162909524</v>
      </c>
      <c r="BL987" s="9">
        <v>61.766351978534495</v>
      </c>
      <c r="BM987" s="9">
        <f ca="1"/>
        <v>65.150973047993588</v>
      </c>
      <c r="BN987" s="9">
        <v>65.673635165116281</v>
      </c>
      <c r="BP987" s="9"/>
      <c r="BQ987" s="40"/>
      <c r="BR987" s="9"/>
      <c r="BS987" s="40"/>
      <c r="BU987" s="9"/>
      <c r="BV987" s="40"/>
      <c r="BW987" s="9"/>
      <c r="BX987" s="40"/>
      <c r="BZ987" s="9">
        <v>29.569230769230764</v>
      </c>
      <c r="CA987" s="9">
        <v>44.892307692307696</v>
      </c>
      <c r="CB987" s="40">
        <v>52051.03628486894</v>
      </c>
      <c r="CC987" s="9">
        <f ca="1"/>
        <v>4.2542307692307677</v>
      </c>
      <c r="CD987" s="9">
        <f ca="1"/>
        <v>3.7434615384615384</v>
      </c>
      <c r="CE987" s="40">
        <f ca="1"/>
        <v>11251.842272363067</v>
      </c>
    </row>
    <row r="988" spans="1:83" x14ac:dyDescent="0.25">
      <c r="A988" s="6">
        <v>73.2</v>
      </c>
      <c r="B988" s="7" t="b">
        <v>1</v>
      </c>
      <c r="U988" s="9"/>
      <c r="V988" s="9"/>
      <c r="W988" s="10"/>
      <c r="X988" s="17"/>
      <c r="Y988" s="17"/>
      <c r="Z988" s="17"/>
      <c r="AA988" s="17"/>
      <c r="AB988" s="17"/>
      <c r="AC988" s="17"/>
      <c r="AD988" s="17"/>
      <c r="AE988" s="17"/>
      <c r="AG988" s="9"/>
      <c r="AH988" s="9"/>
      <c r="AI988" s="10"/>
      <c r="AJ988" s="17"/>
      <c r="AK988" s="17"/>
      <c r="AL988" s="17"/>
      <c r="AM988" s="17"/>
      <c r="AN988" s="17"/>
      <c r="AO988" s="17"/>
      <c r="AP988" s="17"/>
      <c r="AQ988" s="17"/>
      <c r="AS988" s="9"/>
      <c r="AT988" s="9"/>
      <c r="AU988" s="10"/>
      <c r="AV988" s="17"/>
      <c r="AW988" s="17"/>
      <c r="AX988" s="17"/>
      <c r="AY988" s="17"/>
      <c r="AZ988" s="17"/>
      <c r="BA988" s="17"/>
      <c r="BB988" s="17"/>
      <c r="BC988" s="17"/>
      <c r="BE988" s="17">
        <v>0.3358948087431694</v>
      </c>
      <c r="BF988" s="9">
        <v>66.599999999999994</v>
      </c>
      <c r="BG988" s="9">
        <v>65.189734356313309</v>
      </c>
      <c r="BH988" s="9">
        <v>64.37568860473246</v>
      </c>
      <c r="BI988" s="9">
        <v>28.334783636171014</v>
      </c>
      <c r="BJ988" s="9">
        <f ca="1"/>
        <v>66.350147208753114</v>
      </c>
      <c r="BK988" s="9">
        <f ca="1"/>
        <v>64.64295744259708</v>
      </c>
      <c r="BL988" s="9">
        <v>61.779335470587171</v>
      </c>
      <c r="BM988" s="9">
        <f ca="1"/>
        <v>65.161516249908061</v>
      </c>
      <c r="BN988" s="9">
        <v>65.684185338590211</v>
      </c>
      <c r="BP988" s="9"/>
      <c r="BQ988" s="40"/>
      <c r="BR988" s="9"/>
      <c r="BS988" s="40"/>
      <c r="BU988" s="9"/>
      <c r="BV988" s="40"/>
      <c r="BW988" s="9"/>
      <c r="BX988" s="40"/>
      <c r="BZ988" s="9">
        <v>29.569230769230764</v>
      </c>
      <c r="CA988" s="9">
        <v>46.169230769230772</v>
      </c>
      <c r="CB988" s="40">
        <v>54360.699518305642</v>
      </c>
      <c r="CC988" s="9">
        <f ca="1"/>
        <v>4.2542307692307677</v>
      </c>
      <c r="CD988" s="9">
        <f ca="1"/>
        <v>3.8073076923076927</v>
      </c>
      <c r="CE988" s="40">
        <f ca="1"/>
        <v>11306.657715903002</v>
      </c>
    </row>
    <row r="989" spans="1:83" x14ac:dyDescent="0.25">
      <c r="A989" s="6">
        <v>73.900000000000006</v>
      </c>
      <c r="B989" s="7" t="b">
        <v>1</v>
      </c>
      <c r="U989" s="9"/>
      <c r="V989" s="9"/>
      <c r="W989" s="10"/>
      <c r="X989" s="17"/>
      <c r="Y989" s="17"/>
      <c r="Z989" s="17"/>
      <c r="AA989" s="17"/>
      <c r="AB989" s="17"/>
      <c r="AC989" s="17"/>
      <c r="AD989" s="17"/>
      <c r="AE989" s="17"/>
      <c r="AG989" s="9"/>
      <c r="AH989" s="9"/>
      <c r="AI989" s="10"/>
      <c r="AJ989" s="17"/>
      <c r="AK989" s="17"/>
      <c r="AL989" s="17"/>
      <c r="AM989" s="17"/>
      <c r="AN989" s="17"/>
      <c r="AO989" s="17"/>
      <c r="AP989" s="17"/>
      <c r="AQ989" s="17"/>
      <c r="AS989" s="9"/>
      <c r="AT989" s="9"/>
      <c r="AU989" s="10"/>
      <c r="AV989" s="17"/>
      <c r="AW989" s="17"/>
      <c r="AX989" s="17"/>
      <c r="AY989" s="17"/>
      <c r="AZ989" s="17"/>
      <c r="BA989" s="17"/>
      <c r="BB989" s="17"/>
      <c r="BC989" s="17"/>
      <c r="BE989" s="17">
        <v>0.33623633879781423</v>
      </c>
      <c r="BF989" s="9">
        <v>66.7</v>
      </c>
      <c r="BG989" s="9">
        <v>65.1986515356555</v>
      </c>
      <c r="BH989" s="9">
        <v>64.384553287948819</v>
      </c>
      <c r="BI989" s="9">
        <v>28.370393169720632</v>
      </c>
      <c r="BJ989" s="9">
        <f ca="1"/>
        <v>66.359326745333703</v>
      </c>
      <c r="BK989" s="9">
        <f ca="1"/>
        <v>64.651848014252153</v>
      </c>
      <c r="BL989" s="9">
        <v>61.792312363659136</v>
      </c>
      <c r="BM989" s="9">
        <f ca="1"/>
        <v>65.172054838978809</v>
      </c>
      <c r="BN989" s="9">
        <v>65.694730779199034</v>
      </c>
      <c r="BP989" s="9"/>
      <c r="BQ989" s="40"/>
      <c r="BR989" s="9"/>
      <c r="BS989" s="40"/>
      <c r="BU989" s="9"/>
      <c r="BV989" s="40"/>
      <c r="BW989" s="9"/>
      <c r="BX989" s="40"/>
      <c r="BZ989" s="9">
        <v>29.569230769230764</v>
      </c>
      <c r="CA989" s="9">
        <v>47.446153846153848</v>
      </c>
      <c r="CB989" s="40">
        <v>56711.454487066745</v>
      </c>
      <c r="CC989" s="9">
        <f ca="1"/>
        <v>4.2542307692307677</v>
      </c>
      <c r="CD989" s="9">
        <f ca="1"/>
        <v>3.8711538461538462</v>
      </c>
      <c r="CE989" s="40">
        <f ca="1"/>
        <v>11363.479349098596</v>
      </c>
    </row>
    <row r="990" spans="1:83" x14ac:dyDescent="0.25">
      <c r="A990" s="6">
        <v>74.400000000000006</v>
      </c>
      <c r="B990" s="7" t="b">
        <v>1</v>
      </c>
      <c r="U990" s="9"/>
      <c r="V990" s="9"/>
      <c r="W990" s="10"/>
      <c r="X990" s="17"/>
      <c r="Y990" s="17"/>
      <c r="Z990" s="17"/>
      <c r="AA990" s="17"/>
      <c r="AB990" s="17"/>
      <c r="AC990" s="17"/>
      <c r="AD990" s="17"/>
      <c r="AE990" s="17"/>
      <c r="AG990" s="9"/>
      <c r="AH990" s="9"/>
      <c r="AI990" s="10"/>
      <c r="AJ990" s="17"/>
      <c r="AK990" s="17"/>
      <c r="AL990" s="17"/>
      <c r="AM990" s="17"/>
      <c r="AN990" s="17"/>
      <c r="AO990" s="17"/>
      <c r="AP990" s="17"/>
      <c r="AQ990" s="17"/>
      <c r="AS990" s="9"/>
      <c r="AT990" s="9"/>
      <c r="AU990" s="10"/>
      <c r="AV990" s="17"/>
      <c r="AW990" s="17"/>
      <c r="AX990" s="17"/>
      <c r="AY990" s="17"/>
      <c r="AZ990" s="17"/>
      <c r="BA990" s="17"/>
      <c r="BB990" s="17"/>
      <c r="BC990" s="17"/>
      <c r="BE990" s="17">
        <v>0.33657786885245899</v>
      </c>
      <c r="BF990" s="9">
        <v>66.7</v>
      </c>
      <c r="BG990" s="9">
        <v>65.207565186738051</v>
      </c>
      <c r="BH990" s="9">
        <v>64.393415683639972</v>
      </c>
      <c r="BI990" s="9">
        <v>28.406021030359863</v>
      </c>
      <c r="BJ990" s="9">
        <f ca="1"/>
        <v>66.368500751407467</v>
      </c>
      <c r="BK990" s="9">
        <f ca="1"/>
        <v>64.660735887515301</v>
      </c>
      <c r="BL990" s="9">
        <v>61.805282667802132</v>
      </c>
      <c r="BM990" s="9">
        <f ca="1"/>
        <v>65.182588825689876</v>
      </c>
      <c r="BN990" s="9">
        <v>65.705271497560403</v>
      </c>
      <c r="BP990" s="9"/>
      <c r="BQ990" s="40"/>
      <c r="BR990" s="9"/>
      <c r="BS990" s="40"/>
      <c r="BU990" s="9"/>
      <c r="BV990" s="40"/>
      <c r="BW990" s="9"/>
      <c r="BX990" s="40"/>
      <c r="BZ990" s="9">
        <v>29.569230769230764</v>
      </c>
      <c r="CA990" s="9">
        <v>48.723076923076924</v>
      </c>
      <c r="CB990" s="40">
        <v>59101.516074270869</v>
      </c>
      <c r="CC990" s="9">
        <f ca="1"/>
        <v>4.2542307692307677</v>
      </c>
      <c r="CD990" s="9">
        <f ca="1"/>
        <v>3.9350000000000005</v>
      </c>
      <c r="CE990" s="40">
        <f ca="1"/>
        <v>11422.253432110698</v>
      </c>
    </row>
    <row r="991" spans="1:83" x14ac:dyDescent="0.25">
      <c r="A991" s="6">
        <v>73.900000000000006</v>
      </c>
      <c r="B991" s="7" t="b">
        <v>1</v>
      </c>
      <c r="U991" s="9"/>
      <c r="V991" s="9"/>
      <c r="W991" s="10"/>
      <c r="X991" s="17"/>
      <c r="Y991" s="17"/>
      <c r="Z991" s="17"/>
      <c r="AA991" s="17"/>
      <c r="AB991" s="17"/>
      <c r="AC991" s="17"/>
      <c r="AD991" s="17"/>
      <c r="AE991" s="17"/>
      <c r="AG991" s="9"/>
      <c r="AH991" s="9"/>
      <c r="AI991" s="10"/>
      <c r="AJ991" s="17"/>
      <c r="AK991" s="17"/>
      <c r="AL991" s="17"/>
      <c r="AM991" s="17"/>
      <c r="AN991" s="17"/>
      <c r="AO991" s="17"/>
      <c r="AP991" s="17"/>
      <c r="AQ991" s="17"/>
      <c r="AS991" s="9"/>
      <c r="AT991" s="9"/>
      <c r="AU991" s="10"/>
      <c r="AV991" s="17"/>
      <c r="AW991" s="17"/>
      <c r="AX991" s="17"/>
      <c r="AY991" s="17"/>
      <c r="AZ991" s="17"/>
      <c r="BA991" s="17"/>
      <c r="BB991" s="17"/>
      <c r="BC991" s="17"/>
      <c r="BE991" s="17">
        <v>0.33691939890710382</v>
      </c>
      <c r="BF991" s="9">
        <v>66.7</v>
      </c>
      <c r="BG991" s="9">
        <v>65.216475320153776</v>
      </c>
      <c r="BH991" s="9">
        <v>64.402275801059275</v>
      </c>
      <c r="BI991" s="9">
        <v>28.441667236963156</v>
      </c>
      <c r="BJ991" s="9">
        <f ca="1"/>
        <v>66.377669240315697</v>
      </c>
      <c r="BK991" s="9">
        <f ca="1"/>
        <v>64.66962107200635</v>
      </c>
      <c r="BL991" s="9">
        <v>61.818246393042443</v>
      </c>
      <c r="BM991" s="9">
        <f ca="1"/>
        <v>65.193118220499841</v>
      </c>
      <c r="BN991" s="9">
        <v>65.715807504265982</v>
      </c>
      <c r="BP991" s="9"/>
      <c r="BQ991" s="40"/>
      <c r="BR991" s="9"/>
      <c r="BS991" s="40"/>
      <c r="BU991" s="9"/>
      <c r="BV991" s="40"/>
      <c r="BW991" s="9"/>
      <c r="BX991" s="40"/>
      <c r="BZ991" s="9">
        <v>29.569230769230764</v>
      </c>
      <c r="CA991" s="9">
        <v>50</v>
      </c>
      <c r="CB991" s="40">
        <v>61529.215054171553</v>
      </c>
      <c r="CC991" s="9">
        <f ca="1"/>
        <v>4.2542307692307677</v>
      </c>
      <c r="CD991" s="9">
        <f ca="1"/>
        <v>3.9988461538461539</v>
      </c>
      <c r="CE991" s="40">
        <f ca="1"/>
        <v>11482.928444866282</v>
      </c>
    </row>
    <row r="992" spans="1:83" x14ac:dyDescent="0.25">
      <c r="A992" s="6">
        <v>73.900000000000006</v>
      </c>
      <c r="B992" s="7" t="b">
        <v>1</v>
      </c>
      <c r="U992" s="9"/>
      <c r="V992" s="9"/>
      <c r="W992" s="10"/>
      <c r="X992" s="17"/>
      <c r="Y992" s="17"/>
      <c r="Z992" s="17"/>
      <c r="AA992" s="17"/>
      <c r="AB992" s="17"/>
      <c r="AC992" s="17"/>
      <c r="AD992" s="17"/>
      <c r="AE992" s="17"/>
      <c r="AG992" s="9"/>
      <c r="AH992" s="9"/>
      <c r="AI992" s="10"/>
      <c r="AJ992" s="17"/>
      <c r="AK992" s="17"/>
      <c r="AL992" s="17"/>
      <c r="AM992" s="17"/>
      <c r="AN992" s="17"/>
      <c r="AO992" s="17"/>
      <c r="AP992" s="17"/>
      <c r="AQ992" s="17"/>
      <c r="AS992" s="9"/>
      <c r="AT992" s="9"/>
      <c r="AU992" s="10"/>
      <c r="AV992" s="17"/>
      <c r="AW992" s="17"/>
      <c r="AX992" s="17"/>
      <c r="AY992" s="17"/>
      <c r="AZ992" s="17"/>
      <c r="BA992" s="17"/>
      <c r="BB992" s="17"/>
      <c r="BC992" s="17"/>
      <c r="BE992" s="17">
        <v>0.33726092896174864</v>
      </c>
      <c r="BF992" s="9">
        <v>66.7</v>
      </c>
      <c r="BG992" s="9">
        <v>65.225381946470605</v>
      </c>
      <c r="BH992" s="9">
        <v>64.411133649441553</v>
      </c>
      <c r="BI992" s="9">
        <v>28.477331808434148</v>
      </c>
      <c r="BJ992" s="9">
        <f ca="1"/>
        <v>66.386832225364302</v>
      </c>
      <c r="BK992" s="9">
        <f ca="1"/>
        <v>64.678503577324562</v>
      </c>
      <c r="BL992" s="9">
        <v>61.831203549380938</v>
      </c>
      <c r="BM992" s="9">
        <f ca="1"/>
        <v>65.203643033841843</v>
      </c>
      <c r="BN992" s="9">
        <v>65.726338809881526</v>
      </c>
      <c r="BP992" s="9"/>
      <c r="BQ992" s="40"/>
      <c r="BR992" s="9"/>
      <c r="BS992" s="40"/>
      <c r="BU992" s="9"/>
      <c r="BV992" s="40"/>
      <c r="BW992" s="9"/>
      <c r="BX992" s="40"/>
      <c r="BZ992" s="9">
        <v>30.84615384615384</v>
      </c>
      <c r="CA992" s="9">
        <v>0.2</v>
      </c>
      <c r="CB992" s="40">
        <v>57579.658876822563</v>
      </c>
      <c r="CC992" s="9">
        <f ca="1"/>
        <v>4.318076923076922</v>
      </c>
      <c r="CD992" s="9">
        <f ca="1"/>
        <v>1.5088461538461539</v>
      </c>
      <c r="CE992" s="40">
        <f ca="1"/>
        <v>11358.611970644262</v>
      </c>
    </row>
    <row r="993" spans="1:83" x14ac:dyDescent="0.25">
      <c r="A993" s="6">
        <v>72.3</v>
      </c>
      <c r="B993" s="7" t="b">
        <v>1</v>
      </c>
      <c r="U993" s="9"/>
      <c r="V993" s="9"/>
      <c r="W993" s="10"/>
      <c r="X993" s="17"/>
      <c r="Y993" s="17"/>
      <c r="Z993" s="17"/>
      <c r="AA993" s="17"/>
      <c r="AB993" s="17"/>
      <c r="AC993" s="17"/>
      <c r="AD993" s="17"/>
      <c r="AE993" s="17"/>
      <c r="AG993" s="9"/>
      <c r="AH993" s="9"/>
      <c r="AI993" s="10"/>
      <c r="AJ993" s="17"/>
      <c r="AK993" s="17"/>
      <c r="AL993" s="17"/>
      <c r="AM993" s="17"/>
      <c r="AN993" s="17"/>
      <c r="AO993" s="17"/>
      <c r="AP993" s="17"/>
      <c r="AQ993" s="17"/>
      <c r="AS993" s="9"/>
      <c r="AT993" s="9"/>
      <c r="AU993" s="10"/>
      <c r="AV993" s="17"/>
      <c r="AW993" s="17"/>
      <c r="AX993" s="17"/>
      <c r="AY993" s="17"/>
      <c r="AZ993" s="17"/>
      <c r="BA993" s="17"/>
      <c r="BB993" s="17"/>
      <c r="BC993" s="17"/>
      <c r="BE993" s="17">
        <v>0.33760245901639346</v>
      </c>
      <c r="BF993" s="9">
        <v>66.7</v>
      </c>
      <c r="BG993" s="9">
        <v>65.234285076231757</v>
      </c>
      <c r="BH993" s="9">
        <v>64.419989238002884</v>
      </c>
      <c r="BI993" s="9">
        <v>28.513014763705684</v>
      </c>
      <c r="BJ993" s="9">
        <f ca="1"/>
        <v>66.395989719823959</v>
      </c>
      <c r="BK993" s="9">
        <f ca="1"/>
        <v>64.687383413048764</v>
      </c>
      <c r="BL993" s="9">
        <v>61.844154146793173</v>
      </c>
      <c r="BM993" s="9">
        <f ca="1"/>
        <v>65.214163276123799</v>
      </c>
      <c r="BN993" s="9">
        <v>65.736865424946998</v>
      </c>
      <c r="BP993" s="9"/>
      <c r="BQ993" s="40"/>
      <c r="BR993" s="9"/>
      <c r="BS993" s="40"/>
      <c r="BU993" s="9"/>
      <c r="BV993" s="40"/>
      <c r="BW993" s="9"/>
      <c r="BX993" s="40"/>
      <c r="BZ993" s="9">
        <v>30.84615384615384</v>
      </c>
      <c r="CA993" s="9">
        <v>1.4769230769230768</v>
      </c>
      <c r="CB993" s="40">
        <v>44097.657072190967</v>
      </c>
      <c r="CC993" s="9">
        <f ca="1"/>
        <v>4.318076923076922</v>
      </c>
      <c r="CD993" s="9">
        <f ca="1"/>
        <v>1.5726923076923078</v>
      </c>
      <c r="CE993" s="40">
        <f ca="1"/>
        <v>11268.162957628765</v>
      </c>
    </row>
    <row r="994" spans="1:83" x14ac:dyDescent="0.25">
      <c r="A994" s="6">
        <v>72.7</v>
      </c>
      <c r="B994" s="7" t="b">
        <v>1</v>
      </c>
      <c r="U994" s="9"/>
      <c r="V994" s="9"/>
      <c r="W994" s="10"/>
      <c r="X994" s="17"/>
      <c r="Y994" s="17"/>
      <c r="Z994" s="17"/>
      <c r="AA994" s="17"/>
      <c r="AB994" s="17"/>
      <c r="AC994" s="17"/>
      <c r="AD994" s="17"/>
      <c r="AE994" s="17"/>
      <c r="AG994" s="9"/>
      <c r="AH994" s="9"/>
      <c r="AI994" s="10"/>
      <c r="AJ994" s="17"/>
      <c r="AK994" s="17"/>
      <c r="AL994" s="17"/>
      <c r="AM994" s="17"/>
      <c r="AN994" s="17"/>
      <c r="AO994" s="17"/>
      <c r="AP994" s="17"/>
      <c r="AQ994" s="17"/>
      <c r="AS994" s="9"/>
      <c r="AT994" s="9"/>
      <c r="AU994" s="10"/>
      <c r="AV994" s="17"/>
      <c r="AW994" s="17"/>
      <c r="AX994" s="17"/>
      <c r="AY994" s="17"/>
      <c r="AZ994" s="17"/>
      <c r="BA994" s="17"/>
      <c r="BB994" s="17"/>
      <c r="BC994" s="17"/>
      <c r="BE994" s="17">
        <v>0.33794398907103823</v>
      </c>
      <c r="BF994" s="9">
        <v>66.8</v>
      </c>
      <c r="BG994" s="9">
        <v>65.243184719955764</v>
      </c>
      <c r="BH994" s="9">
        <v>64.428842575940749</v>
      </c>
      <c r="BI994" s="9">
        <v>28.548716121739893</v>
      </c>
      <c r="BJ994" s="9">
        <f ca="1"/>
        <v>66.405141736930332</v>
      </c>
      <c r="BK994" s="9">
        <f ca="1"/>
        <v>64.696260588737317</v>
      </c>
      <c r="BL994" s="9">
        <v>61.857098195229483</v>
      </c>
      <c r="BM994" s="9">
        <f ca="1"/>
        <v>65.224678957728443</v>
      </c>
      <c r="BN994" s="9">
        <v>65.747387359976642</v>
      </c>
      <c r="BP994" s="9"/>
      <c r="BQ994" s="40"/>
      <c r="BR994" s="9"/>
      <c r="BS994" s="40"/>
      <c r="BU994" s="9"/>
      <c r="BV994" s="40"/>
      <c r="BW994" s="9"/>
      <c r="BX994" s="40"/>
      <c r="BZ994" s="9">
        <v>30.84615384615384</v>
      </c>
      <c r="CA994" s="9">
        <v>2.7538461538461538</v>
      </c>
      <c r="CB994" s="40">
        <v>37039.487449929366</v>
      </c>
      <c r="CC994" s="9">
        <f ca="1"/>
        <v>4.318076923076922</v>
      </c>
      <c r="CD994" s="9">
        <f ca="1"/>
        <v>1.6365384615384617</v>
      </c>
      <c r="CE994" s="40">
        <f ca="1"/>
        <v>11185.991085293255</v>
      </c>
    </row>
    <row r="995" spans="1:83" x14ac:dyDescent="0.25">
      <c r="A995" s="6">
        <v>71.7</v>
      </c>
      <c r="B995" s="7" t="b">
        <v>1</v>
      </c>
      <c r="U995" s="9"/>
      <c r="V995" s="9"/>
      <c r="W995" s="10"/>
      <c r="X995" s="17"/>
      <c r="Y995" s="17"/>
      <c r="Z995" s="17"/>
      <c r="AA995" s="17"/>
      <c r="AB995" s="17"/>
      <c r="AC995" s="17"/>
      <c r="AD995" s="17"/>
      <c r="AE995" s="17"/>
      <c r="AG995" s="9"/>
      <c r="AH995" s="9"/>
      <c r="AI995" s="10"/>
      <c r="AJ995" s="17"/>
      <c r="AK995" s="17"/>
      <c r="AL995" s="17"/>
      <c r="AM995" s="17"/>
      <c r="AN995" s="17"/>
      <c r="AO995" s="17"/>
      <c r="AP995" s="17"/>
      <c r="AQ995" s="17"/>
      <c r="AS995" s="9"/>
      <c r="AT995" s="9"/>
      <c r="AU995" s="10"/>
      <c r="AV995" s="17"/>
      <c r="AW995" s="17"/>
      <c r="AX995" s="17"/>
      <c r="AY995" s="17"/>
      <c r="AZ995" s="17"/>
      <c r="BA995" s="17"/>
      <c r="BB995" s="17"/>
      <c r="BC995" s="17"/>
      <c r="BE995" s="17">
        <v>0.33828551912568305</v>
      </c>
      <c r="BF995" s="9">
        <v>66.8</v>
      </c>
      <c r="BG995" s="9">
        <v>65.252080888136703</v>
      </c>
      <c r="BH995" s="9">
        <v>64.437693672434364</v>
      </c>
      <c r="BI995" s="9">
        <v>28.584435901528295</v>
      </c>
      <c r="BJ995" s="9">
        <f ca="1"/>
        <v>66.41428828988407</v>
      </c>
      <c r="BK995" s="9">
        <f ca="1"/>
        <v>64.705135113928335</v>
      </c>
      <c r="BL995" s="9">
        <v>61.870035704615056</v>
      </c>
      <c r="BM995" s="9">
        <f ca="1"/>
        <v>65.235190089013415</v>
      </c>
      <c r="BN995" s="9">
        <v>65.757904625459119</v>
      </c>
      <c r="BP995" s="9"/>
      <c r="BQ995" s="40"/>
      <c r="BR995" s="9"/>
      <c r="BS995" s="40"/>
      <c r="BU995" s="9"/>
      <c r="BV995" s="40"/>
      <c r="BW995" s="9"/>
      <c r="BX995" s="40"/>
      <c r="BZ995" s="9">
        <v>30.84615384615384</v>
      </c>
      <c r="CA995" s="9">
        <v>4.0307692307692298</v>
      </c>
      <c r="CB995" s="40">
        <v>32040.185546549532</v>
      </c>
      <c r="CC995" s="9">
        <f ca="1"/>
        <v>4.318076923076922</v>
      </c>
      <c r="CD995" s="9">
        <f ca="1"/>
        <v>1.7003846153846154</v>
      </c>
      <c r="CE995" s="40">
        <f ca="1"/>
        <v>11111.58881437876</v>
      </c>
    </row>
    <row r="996" spans="1:83" x14ac:dyDescent="0.25">
      <c r="A996" s="6">
        <v>73</v>
      </c>
      <c r="B996" s="7" t="b">
        <v>1</v>
      </c>
      <c r="U996" s="9"/>
      <c r="V996" s="9"/>
      <c r="W996" s="10"/>
      <c r="X996" s="17"/>
      <c r="Y996" s="17"/>
      <c r="Z996" s="17"/>
      <c r="AA996" s="17"/>
      <c r="AB996" s="17"/>
      <c r="AC996" s="17"/>
      <c r="AD996" s="17"/>
      <c r="AE996" s="17"/>
      <c r="AG996" s="9"/>
      <c r="AH996" s="9"/>
      <c r="AI996" s="10"/>
      <c r="AJ996" s="17"/>
      <c r="AK996" s="17"/>
      <c r="AL996" s="17"/>
      <c r="AM996" s="17"/>
      <c r="AN996" s="17"/>
      <c r="AO996" s="17"/>
      <c r="AP996" s="17"/>
      <c r="AQ996" s="17"/>
      <c r="AS996" s="9"/>
      <c r="AT996" s="9"/>
      <c r="AU996" s="10"/>
      <c r="AV996" s="17"/>
      <c r="AW996" s="17"/>
      <c r="AX996" s="17"/>
      <c r="AY996" s="17"/>
      <c r="AZ996" s="17"/>
      <c r="BA996" s="17"/>
      <c r="BB996" s="17"/>
      <c r="BC996" s="17"/>
      <c r="BE996" s="17">
        <v>0.33862704918032788</v>
      </c>
      <c r="BF996" s="9">
        <v>66.8</v>
      </c>
      <c r="BG996" s="9">
        <v>65.260973591244181</v>
      </c>
      <c r="BH996" s="9">
        <v>64.44654253664433</v>
      </c>
      <c r="BI996" s="9">
        <v>28.6201741220918</v>
      </c>
      <c r="BJ996" s="9">
        <f ca="1"/>
        <v>66.423429391851101</v>
      </c>
      <c r="BK996" s="9">
        <f ca="1"/>
        <v>64.714006998139723</v>
      </c>
      <c r="BL996" s="9">
        <v>61.882966684850068</v>
      </c>
      <c r="BM996" s="9">
        <f ca="1"/>
        <v>65.245696680311397</v>
      </c>
      <c r="BN996" s="9">
        <v>65.768417231857612</v>
      </c>
      <c r="BP996" s="9"/>
      <c r="BQ996" s="40"/>
      <c r="BR996" s="9"/>
      <c r="BS996" s="40"/>
      <c r="BU996" s="9"/>
      <c r="BV996" s="40"/>
      <c r="BW996" s="9"/>
      <c r="BX996" s="40"/>
      <c r="BZ996" s="9">
        <v>30.84615384615384</v>
      </c>
      <c r="CA996" s="9">
        <v>5.3076923076923075</v>
      </c>
      <c r="CB996" s="40">
        <v>28275.225394232977</v>
      </c>
      <c r="CC996" s="9">
        <f ca="1"/>
        <v>4.318076923076922</v>
      </c>
      <c r="CD996" s="9">
        <f ca="1"/>
        <v>1.7642307692307693</v>
      </c>
      <c r="CE996" s="40">
        <f ca="1"/>
        <v>11044.497980656766</v>
      </c>
    </row>
    <row r="997" spans="1:83" x14ac:dyDescent="0.25">
      <c r="A997" s="6">
        <v>71.8</v>
      </c>
      <c r="B997" s="7" t="b">
        <v>1</v>
      </c>
      <c r="U997" s="9"/>
      <c r="V997" s="9"/>
      <c r="W997" s="10"/>
      <c r="X997" s="17"/>
      <c r="Y997" s="17"/>
      <c r="Z997" s="17"/>
      <c r="AA997" s="17"/>
      <c r="AB997" s="17"/>
      <c r="AC997" s="17"/>
      <c r="AD997" s="17"/>
      <c r="AE997" s="17"/>
      <c r="AG997" s="9"/>
      <c r="AH997" s="9"/>
      <c r="AI997" s="10"/>
      <c r="AJ997" s="17"/>
      <c r="AK997" s="17"/>
      <c r="AL997" s="17"/>
      <c r="AM997" s="17"/>
      <c r="AN997" s="17"/>
      <c r="AO997" s="17"/>
      <c r="AP997" s="17"/>
      <c r="AQ997" s="17"/>
      <c r="AS997" s="9"/>
      <c r="AT997" s="9"/>
      <c r="AU997" s="10"/>
      <c r="AV997" s="17"/>
      <c r="AW997" s="17"/>
      <c r="AX997" s="17"/>
      <c r="AY997" s="17"/>
      <c r="AZ997" s="17"/>
      <c r="BA997" s="17"/>
      <c r="BB997" s="17"/>
      <c r="BC997" s="17"/>
      <c r="BE997" s="17">
        <v>0.3389685792349727</v>
      </c>
      <c r="BF997" s="9">
        <v>66.8</v>
      </c>
      <c r="BG997" s="9">
        <v>65.269862839723515</v>
      </c>
      <c r="BH997" s="9">
        <v>64.455389177713087</v>
      </c>
      <c r="BI997" s="9">
        <v>28.655930802480807</v>
      </c>
      <c r="BJ997" s="9">
        <f ca="1"/>
        <v>66.432565055962698</v>
      </c>
      <c r="BK997" s="9">
        <f ca="1"/>
        <v>64.722876250869234</v>
      </c>
      <c r="BL997" s="9">
        <v>61.895891145809699</v>
      </c>
      <c r="BM997" s="9">
        <f ca="1"/>
        <v>65.256198741930191</v>
      </c>
      <c r="BN997" s="9">
        <v>65.778925189609893</v>
      </c>
      <c r="BP997" s="9"/>
      <c r="BQ997" s="40"/>
      <c r="BR997" s="9"/>
      <c r="BS997" s="40"/>
      <c r="BU997" s="9"/>
      <c r="BV997" s="40"/>
      <c r="BW997" s="9"/>
      <c r="BX997" s="40"/>
      <c r="BZ997" s="9">
        <v>30.84615384615384</v>
      </c>
      <c r="CA997" s="9">
        <v>6.5846153846153852</v>
      </c>
      <c r="CB997" s="40">
        <v>25377.603248740626</v>
      </c>
      <c r="CC997" s="9">
        <f ca="1"/>
        <v>4.318076923076922</v>
      </c>
      <c r="CD997" s="9">
        <f ca="1"/>
        <v>1.8280769230769232</v>
      </c>
      <c r="CE997" s="40">
        <f ca="1"/>
        <v>10984.303271353599</v>
      </c>
    </row>
    <row r="998" spans="1:83" x14ac:dyDescent="0.25">
      <c r="A998" s="6">
        <v>81</v>
      </c>
      <c r="B998" s="7" t="b">
        <v>1</v>
      </c>
      <c r="U998" s="9"/>
      <c r="V998" s="9"/>
      <c r="W998" s="10"/>
      <c r="X998" s="17"/>
      <c r="Y998" s="17"/>
      <c r="Z998" s="17"/>
      <c r="AA998" s="17"/>
      <c r="AB998" s="17"/>
      <c r="AC998" s="17"/>
      <c r="AD998" s="17"/>
      <c r="AE998" s="17"/>
      <c r="AG998" s="9"/>
      <c r="AH998" s="9"/>
      <c r="AI998" s="10"/>
      <c r="AJ998" s="17"/>
      <c r="AK998" s="17"/>
      <c r="AL998" s="17"/>
      <c r="AM998" s="17"/>
      <c r="AN998" s="17"/>
      <c r="AO998" s="17"/>
      <c r="AP998" s="17"/>
      <c r="AQ998" s="17"/>
      <c r="AS998" s="9"/>
      <c r="AT998" s="9"/>
      <c r="AU998" s="10"/>
      <c r="AV998" s="17"/>
      <c r="AW998" s="17"/>
      <c r="AX998" s="17"/>
      <c r="AY998" s="17"/>
      <c r="AZ998" s="17"/>
      <c r="BA998" s="17"/>
      <c r="BB998" s="17"/>
      <c r="BC998" s="17"/>
      <c r="BE998" s="17">
        <v>0.33931010928961747</v>
      </c>
      <c r="BF998" s="9">
        <v>66.8</v>
      </c>
      <c r="BG998" s="9">
        <v>65.278748643995812</v>
      </c>
      <c r="BH998" s="9">
        <v>64.464233604764885</v>
      </c>
      <c r="BI998" s="9">
        <v>28.691705961775213</v>
      </c>
      <c r="BJ998" s="9">
        <f ca="1"/>
        <v>66.441695295315597</v>
      </c>
      <c r="BK998" s="9">
        <f ca="1"/>
        <v>64.731742881594656</v>
      </c>
      <c r="BL998" s="9">
        <v>61.908809097344289</v>
      </c>
      <c r="BM998" s="9">
        <f ca="1"/>
        <v>65.2666962841528</v>
      </c>
      <c r="BN998" s="9">
        <v>65.789428509128456</v>
      </c>
      <c r="BP998" s="9"/>
      <c r="BQ998" s="40"/>
      <c r="BR998" s="9"/>
      <c r="BS998" s="40"/>
      <c r="BU998" s="9"/>
      <c r="BV998" s="40"/>
      <c r="BW998" s="9"/>
      <c r="BX998" s="40"/>
      <c r="BZ998" s="9">
        <v>30.84615384615384</v>
      </c>
      <c r="CA998" s="9">
        <v>7.8615384615384603</v>
      </c>
      <c r="CB998" s="40">
        <v>23139.357604522374</v>
      </c>
      <c r="CC998" s="9">
        <f ca="1"/>
        <v>4.318076923076922</v>
      </c>
      <c r="CD998" s="9">
        <f ca="1"/>
        <v>1.891923076923077</v>
      </c>
      <c r="CE998" s="40">
        <f ca="1"/>
        <v>10930.62677451884</v>
      </c>
    </row>
    <row r="999" spans="1:83" x14ac:dyDescent="0.25">
      <c r="A999" s="6">
        <v>89</v>
      </c>
      <c r="B999" s="7" t="b">
        <v>1</v>
      </c>
      <c r="U999" s="9"/>
      <c r="V999" s="9"/>
      <c r="W999" s="10"/>
      <c r="X999" s="17"/>
      <c r="Y999" s="17"/>
      <c r="Z999" s="17"/>
      <c r="AA999" s="17"/>
      <c r="AB999" s="17"/>
      <c r="AC999" s="17"/>
      <c r="AD999" s="17"/>
      <c r="AE999" s="17"/>
      <c r="AG999" s="9"/>
      <c r="AH999" s="9"/>
      <c r="AI999" s="10"/>
      <c r="AJ999" s="17"/>
      <c r="AK999" s="17"/>
      <c r="AL999" s="17"/>
      <c r="AM999" s="17"/>
      <c r="AN999" s="17"/>
      <c r="AO999" s="17"/>
      <c r="AP999" s="17"/>
      <c r="AQ999" s="17"/>
      <c r="AS999" s="9"/>
      <c r="AT999" s="9"/>
      <c r="AU999" s="10"/>
      <c r="AV999" s="17"/>
      <c r="AW999" s="17"/>
      <c r="AX999" s="17"/>
      <c r="AY999" s="17"/>
      <c r="AZ999" s="17"/>
      <c r="BA999" s="17"/>
      <c r="BB999" s="17"/>
      <c r="BC999" s="17"/>
      <c r="BE999" s="17">
        <v>0.33965163934426229</v>
      </c>
      <c r="BF999" s="9">
        <v>66.8</v>
      </c>
      <c r="BG999" s="9">
        <v>65.287631014458086</v>
      </c>
      <c r="BH999" s="9">
        <v>64.473075826905898</v>
      </c>
      <c r="BI999" s="9">
        <v>28.727499619084572</v>
      </c>
      <c r="BJ999" s="9">
        <f ca="1"/>
        <v>66.45082012297226</v>
      </c>
      <c r="BK999" s="9">
        <f ca="1"/>
        <v>64.740606899773809</v>
      </c>
      <c r="BL999" s="9">
        <v>61.921720549279399</v>
      </c>
      <c r="BM999" s="9">
        <f ca="1"/>
        <v>65.277189317237585</v>
      </c>
      <c r="BN999" s="9">
        <v>65.799927200800568</v>
      </c>
      <c r="BP999" s="9"/>
      <c r="BQ999" s="40"/>
      <c r="BR999" s="9"/>
      <c r="BS999" s="40"/>
      <c r="BU999" s="9"/>
      <c r="BV999" s="40"/>
      <c r="BW999" s="9"/>
      <c r="BX999" s="40"/>
      <c r="BZ999" s="9">
        <v>30.84615384615384</v>
      </c>
      <c r="CA999" s="9">
        <v>9.1384615384615362</v>
      </c>
      <c r="CB999" s="40">
        <v>21426.945361576782</v>
      </c>
      <c r="CC999" s="9">
        <f ca="1"/>
        <v>4.318076923076922</v>
      </c>
      <c r="CD999" s="9">
        <f ca="1"/>
        <v>1.9557692307692309</v>
      </c>
      <c r="CE999" s="40">
        <f ca="1"/>
        <v>10883.123393004103</v>
      </c>
    </row>
    <row r="1000" spans="1:83" x14ac:dyDescent="0.25">
      <c r="A1000" s="6">
        <v>86</v>
      </c>
      <c r="B1000" s="7" t="b">
        <v>1</v>
      </c>
      <c r="U1000" s="9"/>
      <c r="V1000" s="9"/>
      <c r="W1000" s="10"/>
      <c r="X1000" s="17"/>
      <c r="Y1000" s="17"/>
      <c r="Z1000" s="17"/>
      <c r="AA1000" s="17"/>
      <c r="AB1000" s="17"/>
      <c r="AC1000" s="17"/>
      <c r="AD1000" s="17"/>
      <c r="AE1000" s="17"/>
      <c r="AG1000" s="9"/>
      <c r="AH1000" s="9"/>
      <c r="AI1000" s="10"/>
      <c r="AJ1000" s="17"/>
      <c r="AK1000" s="17"/>
      <c r="AL1000" s="17"/>
      <c r="AM1000" s="17"/>
      <c r="AN1000" s="17"/>
      <c r="AO1000" s="17"/>
      <c r="AP1000" s="17"/>
      <c r="AQ1000" s="17"/>
      <c r="AS1000" s="9"/>
      <c r="AT1000" s="9"/>
      <c r="AU1000" s="10"/>
      <c r="AV1000" s="17"/>
      <c r="AW1000" s="17"/>
      <c r="AX1000" s="17"/>
      <c r="AY1000" s="17"/>
      <c r="AZ1000" s="17"/>
      <c r="BA1000" s="17"/>
      <c r="BB1000" s="17"/>
      <c r="BC1000" s="17"/>
      <c r="BE1000" s="17">
        <v>0.33999316939890711</v>
      </c>
      <c r="BF1000" s="9">
        <v>66.8</v>
      </c>
      <c r="BG1000" s="9">
        <v>65.296509961483352</v>
      </c>
      <c r="BH1000" s="9">
        <v>64.481915853224081</v>
      </c>
      <c r="BI1000" s="9">
        <v>28.763311793548038</v>
      </c>
      <c r="BJ1000" s="9">
        <f ca="1"/>
        <v>66.459939551960844</v>
      </c>
      <c r="BK1000" s="9">
        <f ca="1"/>
        <v>64.749468314844663</v>
      </c>
      <c r="BL1000" s="9">
        <v>61.934625511415867</v>
      </c>
      <c r="BM1000" s="9">
        <f ca="1"/>
        <v>65.287677851418294</v>
      </c>
      <c r="BN1000" s="9">
        <v>65.810421274988457</v>
      </c>
      <c r="BP1000" s="9"/>
      <c r="BQ1000" s="40"/>
      <c r="BR1000" s="9"/>
      <c r="BS1000" s="40"/>
      <c r="BU1000" s="9"/>
      <c r="BV1000" s="40"/>
      <c r="BW1000" s="9"/>
      <c r="BX1000" s="40"/>
      <c r="BZ1000" s="9">
        <v>30.84615384615384</v>
      </c>
      <c r="CA1000" s="9">
        <v>10.415384615384614</v>
      </c>
      <c r="CB1000" s="40">
        <v>20147.675892653835</v>
      </c>
      <c r="CC1000" s="9">
        <f ca="1"/>
        <v>4.318076923076922</v>
      </c>
      <c r="CD1000" s="9">
        <f ca="1"/>
        <v>2.0196153846153848</v>
      </c>
      <c r="CE1000" s="40">
        <f ca="1"/>
        <v>10841.476960858861</v>
      </c>
    </row>
    <row r="1001" spans="1:83" x14ac:dyDescent="0.25">
      <c r="A1001" s="6">
        <v>86</v>
      </c>
      <c r="B1001" s="7" t="b">
        <v>1</v>
      </c>
      <c r="U1001" s="9"/>
      <c r="V1001" s="9"/>
      <c r="W1001" s="10"/>
      <c r="X1001" s="17"/>
      <c r="Y1001" s="17"/>
      <c r="Z1001" s="17"/>
      <c r="AA1001" s="17"/>
      <c r="AB1001" s="17"/>
      <c r="AC1001" s="17"/>
      <c r="AD1001" s="17"/>
      <c r="AE1001" s="17"/>
      <c r="AG1001" s="9"/>
      <c r="AH1001" s="9"/>
      <c r="AI1001" s="10"/>
      <c r="AJ1001" s="17"/>
      <c r="AK1001" s="17"/>
      <c r="AL1001" s="17"/>
      <c r="AM1001" s="17"/>
      <c r="AN1001" s="17"/>
      <c r="AO1001" s="17"/>
      <c r="AP1001" s="17"/>
      <c r="AQ1001" s="17"/>
      <c r="AS1001" s="9"/>
      <c r="AT1001" s="9"/>
      <c r="AU1001" s="10"/>
      <c r="AV1001" s="17"/>
      <c r="AW1001" s="17"/>
      <c r="AX1001" s="17"/>
      <c r="AY1001" s="17"/>
      <c r="AZ1001" s="17"/>
      <c r="BA1001" s="17"/>
      <c r="BB1001" s="17"/>
      <c r="BC1001" s="17"/>
      <c r="BE1001" s="17">
        <v>0.34033469945355194</v>
      </c>
      <c r="BF1001" s="9">
        <v>66.8</v>
      </c>
      <c r="BG1001" s="9">
        <v>65.305385495420751</v>
      </c>
      <c r="BH1001" s="9">
        <v>64.490753692789681</v>
      </c>
      <c r="BI1001" s="9">
        <v>28.799142504334515</v>
      </c>
      <c r="BJ1001" s="9">
        <f ca="1"/>
        <v>66.469053595275497</v>
      </c>
      <c r="BK1001" s="9">
        <f ca="1"/>
        <v>64.758327136225461</v>
      </c>
      <c r="BL1001" s="9">
        <v>61.947523993529956</v>
      </c>
      <c r="BM1001" s="9">
        <f ca="1"/>
        <v>65.298161896904205</v>
      </c>
      <c r="BN1001" s="9">
        <v>65.820910742029326</v>
      </c>
      <c r="BP1001" s="9"/>
      <c r="BQ1001" s="40"/>
      <c r="BR1001" s="9"/>
      <c r="BS1001" s="40"/>
      <c r="BU1001" s="9"/>
      <c r="BV1001" s="40"/>
      <c r="BW1001" s="9"/>
      <c r="BX1001" s="40"/>
      <c r="BZ1001" s="9">
        <v>30.84615384615384</v>
      </c>
      <c r="CA1001" s="9">
        <v>11.692307692307692</v>
      </c>
      <c r="CB1001" s="40">
        <v>19233.688467564527</v>
      </c>
      <c r="CC1001" s="9">
        <f ca="1"/>
        <v>4.318076923076922</v>
      </c>
      <c r="CD1001" s="9">
        <f ca="1"/>
        <v>2.0834615384615387</v>
      </c>
      <c r="CE1001" s="40">
        <f ca="1"/>
        <v>10805.396934707691</v>
      </c>
    </row>
    <row r="1002" spans="1:83" x14ac:dyDescent="0.25">
      <c r="A1002" s="6">
        <v>85</v>
      </c>
      <c r="B1002" s="7" t="b">
        <v>1</v>
      </c>
      <c r="U1002" s="9"/>
      <c r="V1002" s="9"/>
      <c r="W1002" s="10"/>
      <c r="X1002" s="17"/>
      <c r="Y1002" s="17"/>
      <c r="Z1002" s="17"/>
      <c r="AA1002" s="17"/>
      <c r="AB1002" s="17"/>
      <c r="AC1002" s="17"/>
      <c r="AD1002" s="17"/>
      <c r="AE1002" s="17"/>
      <c r="AG1002" s="9"/>
      <c r="AH1002" s="9"/>
      <c r="AI1002" s="10"/>
      <c r="AJ1002" s="17"/>
      <c r="AK1002" s="17"/>
      <c r="AL1002" s="17"/>
      <c r="AM1002" s="17"/>
      <c r="AN1002" s="17"/>
      <c r="AO1002" s="17"/>
      <c r="AP1002" s="17"/>
      <c r="AQ1002" s="17"/>
      <c r="AS1002" s="9"/>
      <c r="AT1002" s="9"/>
      <c r="AU1002" s="10"/>
      <c r="AV1002" s="17"/>
      <c r="AW1002" s="17"/>
      <c r="AX1002" s="17"/>
      <c r="AY1002" s="17"/>
      <c r="AZ1002" s="17"/>
      <c r="BA1002" s="17"/>
      <c r="BB1002" s="17"/>
      <c r="BC1002" s="17"/>
      <c r="BE1002" s="17">
        <v>0.3406762295081967</v>
      </c>
      <c r="BF1002" s="9">
        <v>66.900000000000006</v>
      </c>
      <c r="BG1002" s="9">
        <v>65.314257626595619</v>
      </c>
      <c r="BH1002" s="9">
        <v>64.499589354654958</v>
      </c>
      <c r="BI1002" s="9">
        <v>28.834991770642684</v>
      </c>
      <c r="BJ1002" s="9">
        <f ca="1"/>
        <v>66.478162265876406</v>
      </c>
      <c r="BK1002" s="9">
        <f ca="1"/>
        <v>64.767183373314793</v>
      </c>
      <c r="BL1002" s="9">
        <v>61.960416005373382</v>
      </c>
      <c r="BM1002" s="9">
        <f ca="1"/>
        <v>65.308641463880221</v>
      </c>
      <c r="BN1002" s="9">
        <v>65.831395612235468</v>
      </c>
      <c r="BP1002" s="9"/>
      <c r="BQ1002" s="40"/>
      <c r="BR1002" s="9"/>
      <c r="BS1002" s="40"/>
      <c r="BU1002" s="9"/>
      <c r="BV1002" s="40"/>
      <c r="BW1002" s="9"/>
      <c r="BX1002" s="40"/>
      <c r="BZ1002" s="9">
        <v>30.84615384615384</v>
      </c>
      <c r="CA1002" s="9">
        <v>12.969230769230769</v>
      </c>
      <c r="CB1002" s="40">
        <v>18633.325817499823</v>
      </c>
      <c r="CC1002" s="9">
        <f ca="1"/>
        <v>4.318076923076922</v>
      </c>
      <c r="CD1002" s="9">
        <f ca="1"/>
        <v>2.1473076923076926</v>
      </c>
      <c r="CE1002" s="40">
        <f ca="1"/>
        <v>10774.615559122511</v>
      </c>
    </row>
    <row r="1003" spans="1:83" x14ac:dyDescent="0.25">
      <c r="A1003" s="6">
        <v>81</v>
      </c>
      <c r="B1003" s="7" t="b">
        <v>1</v>
      </c>
      <c r="U1003" s="9"/>
      <c r="V1003" s="9"/>
      <c r="W1003" s="10"/>
      <c r="X1003" s="17"/>
      <c r="Y1003" s="17"/>
      <c r="Z1003" s="17"/>
      <c r="AA1003" s="17"/>
      <c r="AB1003" s="17"/>
      <c r="AC1003" s="17"/>
      <c r="AD1003" s="17"/>
      <c r="AE1003" s="17"/>
      <c r="AG1003" s="9"/>
      <c r="AH1003" s="9"/>
      <c r="AI1003" s="10"/>
      <c r="AJ1003" s="17"/>
      <c r="AK1003" s="17"/>
      <c r="AL1003" s="17"/>
      <c r="AM1003" s="17"/>
      <c r="AN1003" s="17"/>
      <c r="AO1003" s="17"/>
      <c r="AP1003" s="17"/>
      <c r="AQ1003" s="17"/>
      <c r="AS1003" s="9"/>
      <c r="AT1003" s="9"/>
      <c r="AU1003" s="10"/>
      <c r="AV1003" s="17"/>
      <c r="AW1003" s="17"/>
      <c r="AX1003" s="17"/>
      <c r="AY1003" s="17"/>
      <c r="AZ1003" s="17"/>
      <c r="BA1003" s="17"/>
      <c r="BB1003" s="17"/>
      <c r="BC1003" s="17"/>
      <c r="BE1003" s="17">
        <v>0.34101775956284153</v>
      </c>
      <c r="BF1003" s="9">
        <v>66.900000000000006</v>
      </c>
      <c r="BG1003" s="9">
        <v>65.323126365309619</v>
      </c>
      <c r="BH1003" s="9">
        <v>64.508422847854334</v>
      </c>
      <c r="BI1003" s="9">
        <v>28.870859611701079</v>
      </c>
      <c r="BJ1003" s="9">
        <f ca="1"/>
        <v>66.487265576689992</v>
      </c>
      <c r="BK1003" s="9">
        <f ca="1"/>
        <v>64.77603703549164</v>
      </c>
      <c r="BL1003" s="9">
        <v>61.973301556673455</v>
      </c>
      <c r="BM1003" s="9">
        <f ca="1"/>
        <v>65.319116562506949</v>
      </c>
      <c r="BN1003" s="9">
        <v>65.841875895894447</v>
      </c>
      <c r="BP1003" s="9"/>
      <c r="BQ1003" s="40"/>
      <c r="BR1003" s="9"/>
      <c r="BS1003" s="40"/>
      <c r="BU1003" s="9"/>
      <c r="BV1003" s="40"/>
      <c r="BW1003" s="9"/>
      <c r="BX1003" s="40"/>
      <c r="BZ1003" s="9">
        <v>30.84615384615384</v>
      </c>
      <c r="CA1003" s="9">
        <v>14.246153846153844</v>
      </c>
      <c r="CB1003" s="40">
        <v>18306.07614175223</v>
      </c>
      <c r="CC1003" s="9">
        <f ca="1"/>
        <v>4.318076923076922</v>
      </c>
      <c r="CD1003" s="9">
        <f ca="1"/>
        <v>2.211153846153846</v>
      </c>
      <c r="CE1003" s="40">
        <f ca="1"/>
        <v>10748.885425322045</v>
      </c>
    </row>
    <row r="1004" spans="1:83" x14ac:dyDescent="0.25">
      <c r="A1004" s="6">
        <v>80</v>
      </c>
      <c r="B1004" s="7" t="b">
        <v>1</v>
      </c>
      <c r="U1004" s="9"/>
      <c r="V1004" s="9"/>
      <c r="W1004" s="10"/>
      <c r="X1004" s="17"/>
      <c r="Y1004" s="17"/>
      <c r="Z1004" s="17"/>
      <c r="AA1004" s="17"/>
      <c r="AB1004" s="17"/>
      <c r="AC1004" s="17"/>
      <c r="AD1004" s="17"/>
      <c r="AE1004" s="17"/>
      <c r="AG1004" s="9"/>
      <c r="AH1004" s="9"/>
      <c r="AI1004" s="10"/>
      <c r="AJ1004" s="17"/>
      <c r="AK1004" s="17"/>
      <c r="AL1004" s="17"/>
      <c r="AM1004" s="17"/>
      <c r="AN1004" s="17"/>
      <c r="AO1004" s="17"/>
      <c r="AP1004" s="17"/>
      <c r="AQ1004" s="17"/>
      <c r="AS1004" s="9"/>
      <c r="AT1004" s="9"/>
      <c r="AU1004" s="10"/>
      <c r="AV1004" s="17"/>
      <c r="AW1004" s="17"/>
      <c r="AX1004" s="17"/>
      <c r="AY1004" s="17"/>
      <c r="AZ1004" s="17"/>
      <c r="BA1004" s="17"/>
      <c r="BB1004" s="17"/>
      <c r="BC1004" s="17"/>
      <c r="BE1004" s="17">
        <v>0.34135928961748635</v>
      </c>
      <c r="BF1004" s="9">
        <v>66.900000000000006</v>
      </c>
      <c r="BG1004" s="9">
        <v>65.331991721840822</v>
      </c>
      <c r="BH1004" s="9">
        <v>64.517254181404695</v>
      </c>
      <c r="BI1004" s="9">
        <v>28.906746046768113</v>
      </c>
      <c r="BJ1004" s="9">
        <f ca="1"/>
        <v>66.496363540608996</v>
      </c>
      <c r="BK1004" s="9">
        <f ca="1"/>
        <v>64.78488813211554</v>
      </c>
      <c r="BL1004" s="9">
        <v>61.986180657133119</v>
      </c>
      <c r="BM1004" s="9">
        <f ca="1"/>
        <v>65.329587202920777</v>
      </c>
      <c r="BN1004" s="9">
        <v>65.852351603269042</v>
      </c>
      <c r="BP1004" s="9"/>
      <c r="BQ1004" s="40"/>
      <c r="BR1004" s="9"/>
      <c r="BS1004" s="40"/>
      <c r="BU1004" s="9"/>
      <c r="BV1004" s="40"/>
      <c r="BW1004" s="9"/>
      <c r="BX1004" s="40"/>
      <c r="BZ1004" s="9">
        <v>30.84615384615384</v>
      </c>
      <c r="CA1004" s="9">
        <v>15.523076923076919</v>
      </c>
      <c r="CB1004" s="40">
        <v>18219.411686831008</v>
      </c>
      <c r="CC1004" s="9">
        <f ca="1"/>
        <v>4.318076923076922</v>
      </c>
      <c r="CD1004" s="9">
        <f ca="1"/>
        <v>2.2750000000000004</v>
      </c>
      <c r="CE1004" s="40">
        <f ca="1"/>
        <v>10727.977358278165</v>
      </c>
    </row>
    <row r="1005" spans="1:83" x14ac:dyDescent="0.25">
      <c r="A1005" s="6">
        <v>79.900000000000006</v>
      </c>
      <c r="B1005" s="7" t="b">
        <v>1</v>
      </c>
      <c r="U1005" s="9"/>
      <c r="V1005" s="9"/>
      <c r="W1005" s="10"/>
      <c r="X1005" s="17"/>
      <c r="Y1005" s="17"/>
      <c r="Z1005" s="17"/>
      <c r="AA1005" s="17"/>
      <c r="AB1005" s="17"/>
      <c r="AC1005" s="17"/>
      <c r="AD1005" s="17"/>
      <c r="AE1005" s="17"/>
      <c r="AG1005" s="9"/>
      <c r="AH1005" s="9"/>
      <c r="AI1005" s="10"/>
      <c r="AJ1005" s="17"/>
      <c r="AK1005" s="17"/>
      <c r="AL1005" s="17"/>
      <c r="AM1005" s="17"/>
      <c r="AN1005" s="17"/>
      <c r="AO1005" s="17"/>
      <c r="AP1005" s="17"/>
      <c r="AQ1005" s="17"/>
      <c r="AS1005" s="9"/>
      <c r="AT1005" s="9"/>
      <c r="AU1005" s="10"/>
      <c r="AV1005" s="17"/>
      <c r="AW1005" s="17"/>
      <c r="AX1005" s="17"/>
      <c r="AY1005" s="17"/>
      <c r="AZ1005" s="17"/>
      <c r="BA1005" s="17"/>
      <c r="BB1005" s="17"/>
      <c r="BC1005" s="17"/>
      <c r="BE1005" s="17">
        <v>0.34170081967213117</v>
      </c>
      <c r="BF1005" s="9">
        <v>66.900000000000006</v>
      </c>
      <c r="BG1005" s="9">
        <v>65.340853706443852</v>
      </c>
      <c r="BH1005" s="9">
        <v>64.526083364305137</v>
      </c>
      <c r="BI1005" s="9">
        <v>28.942651095132163</v>
      </c>
      <c r="BJ1005" s="9">
        <f ca="1"/>
        <v>66.505456170492664</v>
      </c>
      <c r="BK1005" s="9">
        <f ca="1"/>
        <v>64.793736672526606</v>
      </c>
      <c r="BL1005" s="9">
        <v>61.999053316431052</v>
      </c>
      <c r="BM1005" s="9">
        <f ca="1"/>
        <v>65.340053395234023</v>
      </c>
      <c r="BN1005" s="9">
        <v>65.86282274459748</v>
      </c>
      <c r="BP1005" s="9"/>
      <c r="BQ1005" s="40"/>
      <c r="BR1005" s="9"/>
      <c r="BS1005" s="40"/>
      <c r="BU1005" s="9"/>
      <c r="BV1005" s="40"/>
      <c r="BW1005" s="9"/>
      <c r="BX1005" s="40"/>
      <c r="BZ1005" s="9">
        <v>30.84615384615384</v>
      </c>
      <c r="CA1005" s="9">
        <v>16.799999999999997</v>
      </c>
      <c r="CB1005" s="40">
        <v>18346.711875879664</v>
      </c>
      <c r="CC1005" s="9">
        <f ca="1"/>
        <v>4.318076923076922</v>
      </c>
      <c r="CD1005" s="9">
        <f ca="1"/>
        <v>2.3388461538461538</v>
      </c>
      <c r="CE1005" s="40">
        <f ca="1"/>
        <v>10711.67857961451</v>
      </c>
    </row>
    <row r="1006" spans="1:83" x14ac:dyDescent="0.25">
      <c r="A1006" s="6">
        <v>79.8</v>
      </c>
      <c r="B1006" s="7" t="b">
        <v>1</v>
      </c>
      <c r="U1006" s="9"/>
      <c r="V1006" s="9"/>
      <c r="W1006" s="10"/>
      <c r="X1006" s="17"/>
      <c r="Y1006" s="17"/>
      <c r="Z1006" s="17"/>
      <c r="AA1006" s="17"/>
      <c r="AB1006" s="17"/>
      <c r="AC1006" s="17"/>
      <c r="AD1006" s="17"/>
      <c r="AE1006" s="17"/>
      <c r="AG1006" s="9"/>
      <c r="AH1006" s="9"/>
      <c r="AI1006" s="10"/>
      <c r="AJ1006" s="17"/>
      <c r="AK1006" s="17"/>
      <c r="AL1006" s="17"/>
      <c r="AM1006" s="17"/>
      <c r="AN1006" s="17"/>
      <c r="AO1006" s="17"/>
      <c r="AP1006" s="17"/>
      <c r="AQ1006" s="17"/>
      <c r="AS1006" s="9"/>
      <c r="AT1006" s="9"/>
      <c r="AU1006" s="10"/>
      <c r="AV1006" s="17"/>
      <c r="AW1006" s="17"/>
      <c r="AX1006" s="17"/>
      <c r="AY1006" s="17"/>
      <c r="AZ1006" s="17"/>
      <c r="BA1006" s="17"/>
      <c r="BB1006" s="17"/>
      <c r="BC1006" s="17"/>
      <c r="BE1006" s="17">
        <v>0.34204234972677594</v>
      </c>
      <c r="BF1006" s="9">
        <v>66.900000000000006</v>
      </c>
      <c r="BG1006" s="9">
        <v>65.349712329349956</v>
      </c>
      <c r="BH1006" s="9">
        <v>64.534910405537445</v>
      </c>
      <c r="BI1006" s="9">
        <v>28.978574776111667</v>
      </c>
      <c r="BJ1006" s="9">
        <f ca="1"/>
        <v>66.514543479166861</v>
      </c>
      <c r="BK1006" s="9">
        <f ca="1"/>
        <v>64.802582666045666</v>
      </c>
      <c r="BL1006" s="9">
        <v>62.011919544221755</v>
      </c>
      <c r="BM1006" s="9">
        <f ca="1"/>
        <v>65.350515149534985</v>
      </c>
      <c r="BN1006" s="9">
        <v>65.873289330093513</v>
      </c>
      <c r="BP1006" s="9"/>
      <c r="BQ1006" s="40"/>
      <c r="BR1006" s="9"/>
      <c r="BS1006" s="40"/>
      <c r="BU1006" s="9"/>
      <c r="BV1006" s="40"/>
      <c r="BW1006" s="9"/>
      <c r="BX1006" s="40"/>
      <c r="BZ1006" s="9">
        <v>30.84615384615384</v>
      </c>
      <c r="CA1006" s="9">
        <v>18.076923076923073</v>
      </c>
      <c r="CB1006" s="40">
        <v>18665.843337633007</v>
      </c>
      <c r="CC1006" s="9">
        <f ca="1"/>
        <v>4.318076923076922</v>
      </c>
      <c r="CD1006" s="9">
        <f ca="1"/>
        <v>2.4026923076923077</v>
      </c>
      <c r="CE1006" s="40">
        <f ca="1"/>
        <v>10699.791103375119</v>
      </c>
    </row>
    <row r="1007" spans="1:83" x14ac:dyDescent="0.25">
      <c r="A1007" s="6">
        <v>79.599999999999994</v>
      </c>
      <c r="B1007" s="7" t="b">
        <v>1</v>
      </c>
      <c r="U1007" s="9"/>
      <c r="V1007" s="9"/>
      <c r="W1007" s="10"/>
      <c r="X1007" s="17"/>
      <c r="Y1007" s="17"/>
      <c r="Z1007" s="17"/>
      <c r="AA1007" s="17"/>
      <c r="AB1007" s="17"/>
      <c r="AC1007" s="17"/>
      <c r="AD1007" s="17"/>
      <c r="AE1007" s="17"/>
      <c r="AG1007" s="9"/>
      <c r="AH1007" s="9"/>
      <c r="AI1007" s="10"/>
      <c r="AJ1007" s="17"/>
      <c r="AK1007" s="17"/>
      <c r="AL1007" s="17"/>
      <c r="AM1007" s="17"/>
      <c r="AN1007" s="17"/>
      <c r="AO1007" s="17"/>
      <c r="AP1007" s="17"/>
      <c r="AQ1007" s="17"/>
      <c r="AS1007" s="9"/>
      <c r="AT1007" s="9"/>
      <c r="AU1007" s="10"/>
      <c r="AV1007" s="17"/>
      <c r="AW1007" s="17"/>
      <c r="AX1007" s="17"/>
      <c r="AY1007" s="17"/>
      <c r="AZ1007" s="17"/>
      <c r="BA1007" s="17"/>
      <c r="BB1007" s="17"/>
      <c r="BC1007" s="17"/>
      <c r="BE1007" s="17">
        <v>0.34238387978142076</v>
      </c>
      <c r="BF1007" s="9">
        <v>67</v>
      </c>
      <c r="BG1007" s="9">
        <v>65.358567600767074</v>
      </c>
      <c r="BH1007" s="9">
        <v>64.543735314065714</v>
      </c>
      <c r="BI1007" s="9">
        <v>29.014517109055134</v>
      </c>
      <c r="BJ1007" s="9">
        <f ca="1"/>
        <v>66.523625479424211</v>
      </c>
      <c r="BK1007" s="9">
        <f ca="1"/>
        <v>64.811426121974364</v>
      </c>
      <c r="BL1007" s="9">
        <v>62.024779350135653</v>
      </c>
      <c r="BM1007" s="9">
        <f ca="1"/>
        <v>65.36097247588809</v>
      </c>
      <c r="BN1007" s="9">
        <v>65.883751369946424</v>
      </c>
      <c r="BP1007" s="9"/>
      <c r="BQ1007" s="40"/>
      <c r="BR1007" s="9"/>
      <c r="BS1007" s="40"/>
      <c r="BU1007" s="9"/>
      <c r="BV1007" s="40"/>
      <c r="BW1007" s="9"/>
      <c r="BX1007" s="40"/>
      <c r="BZ1007" s="9">
        <v>30.84615384615384</v>
      </c>
      <c r="CA1007" s="9">
        <v>19.353846153846153</v>
      </c>
      <c r="CB1007" s="40">
        <v>19158.156723922268</v>
      </c>
      <c r="CC1007" s="9">
        <f ca="1"/>
        <v>4.318076923076922</v>
      </c>
      <c r="CD1007" s="9">
        <f ca="1"/>
        <v>2.4665384615384616</v>
      </c>
      <c r="CE1007" s="40">
        <f ca="1"/>
        <v>10692.130329429545</v>
      </c>
    </row>
    <row r="1008" spans="1:83" x14ac:dyDescent="0.25">
      <c r="A1008" s="6">
        <v>79.2</v>
      </c>
      <c r="B1008" s="7" t="b">
        <v>1</v>
      </c>
      <c r="U1008" s="9"/>
      <c r="V1008" s="9"/>
      <c r="W1008" s="10"/>
      <c r="X1008" s="17"/>
      <c r="Y1008" s="17"/>
      <c r="Z1008" s="17"/>
      <c r="AA1008" s="17"/>
      <c r="AB1008" s="17"/>
      <c r="AC1008" s="17"/>
      <c r="AD1008" s="17"/>
      <c r="AE1008" s="17"/>
      <c r="AG1008" s="9"/>
      <c r="AH1008" s="9"/>
      <c r="AI1008" s="10"/>
      <c r="AJ1008" s="17"/>
      <c r="AK1008" s="17"/>
      <c r="AL1008" s="17"/>
      <c r="AM1008" s="17"/>
      <c r="AN1008" s="17"/>
      <c r="AO1008" s="17"/>
      <c r="AP1008" s="17"/>
      <c r="AQ1008" s="17"/>
      <c r="AS1008" s="9"/>
      <c r="AT1008" s="9"/>
      <c r="AU1008" s="10"/>
      <c r="AV1008" s="17"/>
      <c r="AW1008" s="17"/>
      <c r="AX1008" s="17"/>
      <c r="AY1008" s="17"/>
      <c r="AZ1008" s="17"/>
      <c r="BA1008" s="17"/>
      <c r="BB1008" s="17"/>
      <c r="BC1008" s="17"/>
      <c r="BE1008" s="17">
        <v>0.34272540983606559</v>
      </c>
      <c r="BF1008" s="9">
        <v>67</v>
      </c>
      <c r="BG1008" s="9">
        <v>65.367419530880028</v>
      </c>
      <c r="BH1008" s="9">
        <v>64.552558098836869</v>
      </c>
      <c r="BI1008" s="9">
        <v>29.050478113341242</v>
      </c>
      <c r="BJ1008" s="9">
        <f ca="1"/>
        <v>66.532702184024259</v>
      </c>
      <c r="BK1008" s="9">
        <f ca="1"/>
        <v>64.820267049595117</v>
      </c>
      <c r="BL1008" s="9">
        <v>62.037632743779135</v>
      </c>
      <c r="BM1008" s="9">
        <f ca="1"/>
        <v>65.371425384333904</v>
      </c>
      <c r="BN1008" s="9">
        <v>65.894208874321222</v>
      </c>
      <c r="BP1008" s="9"/>
      <c r="BQ1008" s="40"/>
      <c r="BR1008" s="9"/>
      <c r="BS1008" s="40"/>
      <c r="BU1008" s="9"/>
      <c r="BV1008" s="40"/>
      <c r="BW1008" s="9"/>
      <c r="BX1008" s="40"/>
      <c r="BZ1008" s="9">
        <v>30.84615384615384</v>
      </c>
      <c r="CA1008" s="9">
        <v>20.630769230769229</v>
      </c>
      <c r="CB1008" s="40">
        <v>19807.758304380441</v>
      </c>
      <c r="CC1008" s="9">
        <f ca="1"/>
        <v>4.318076923076922</v>
      </c>
      <c r="CD1008" s="9">
        <f ca="1"/>
        <v>2.5303846153846159</v>
      </c>
      <c r="CE1008" s="40">
        <f ca="1"/>
        <v>10688.523805423203</v>
      </c>
    </row>
    <row r="1009" spans="1:83" x14ac:dyDescent="0.25">
      <c r="A1009" s="6">
        <v>79.099999999999994</v>
      </c>
      <c r="B1009" s="7" t="b">
        <v>1</v>
      </c>
      <c r="U1009" s="9"/>
      <c r="V1009" s="9"/>
      <c r="W1009" s="10"/>
      <c r="X1009" s="17"/>
      <c r="Y1009" s="17"/>
      <c r="Z1009" s="17"/>
      <c r="AA1009" s="17"/>
      <c r="AB1009" s="17"/>
      <c r="AC1009" s="17"/>
      <c r="AD1009" s="17"/>
      <c r="AE1009" s="17"/>
      <c r="AG1009" s="9"/>
      <c r="AH1009" s="9"/>
      <c r="AI1009" s="10"/>
      <c r="AJ1009" s="17"/>
      <c r="AK1009" s="17"/>
      <c r="AL1009" s="17"/>
      <c r="AM1009" s="17"/>
      <c r="AN1009" s="17"/>
      <c r="AO1009" s="17"/>
      <c r="AP1009" s="17"/>
      <c r="AQ1009" s="17"/>
      <c r="AS1009" s="9"/>
      <c r="AT1009" s="9"/>
      <c r="AU1009" s="10"/>
      <c r="AV1009" s="17"/>
      <c r="AW1009" s="17"/>
      <c r="AX1009" s="17"/>
      <c r="AY1009" s="17"/>
      <c r="AZ1009" s="17"/>
      <c r="BA1009" s="17"/>
      <c r="BB1009" s="17"/>
      <c r="BC1009" s="17"/>
      <c r="BE1009" s="17">
        <v>0.34306693989071041</v>
      </c>
      <c r="BF1009" s="9">
        <v>67</v>
      </c>
      <c r="BG1009" s="9">
        <v>65.37626812985053</v>
      </c>
      <c r="BH1009" s="9">
        <v>64.561378768780486</v>
      </c>
      <c r="BI1009" s="9">
        <v>29.08645780837886</v>
      </c>
      <c r="BJ1009" s="9">
        <f ca="1"/>
        <v>66.54177360569355</v>
      </c>
      <c r="BK1009" s="9">
        <f ca="1"/>
        <v>64.829105458171398</v>
      </c>
      <c r="BL1009" s="9">
        <v>62.050479734734679</v>
      </c>
      <c r="BM1009" s="9">
        <f ca="1"/>
        <v>65.381873884889316</v>
      </c>
      <c r="BN1009" s="9">
        <v>65.904661853358689</v>
      </c>
      <c r="BP1009" s="9"/>
      <c r="BQ1009" s="40"/>
      <c r="BR1009" s="9"/>
      <c r="BS1009" s="40"/>
      <c r="BU1009" s="9"/>
      <c r="BV1009" s="40"/>
      <c r="BW1009" s="9"/>
      <c r="BX1009" s="40"/>
      <c r="BZ1009" s="9">
        <v>30.84615384615384</v>
      </c>
      <c r="CA1009" s="9">
        <v>21.907692307692304</v>
      </c>
      <c r="CB1009" s="40">
        <v>20600.968642881329</v>
      </c>
      <c r="CC1009" s="9">
        <f ca="1"/>
        <v>4.318076923076922</v>
      </c>
      <c r="CD1009" s="9">
        <f ca="1"/>
        <v>2.5942307692307693</v>
      </c>
      <c r="CE1009" s="40">
        <f ca="1"/>
        <v>10688.810133120702</v>
      </c>
    </row>
    <row r="1010" spans="1:83" x14ac:dyDescent="0.25">
      <c r="A1010" s="6">
        <v>78.5</v>
      </c>
      <c r="B1010" s="7" t="b">
        <v>1</v>
      </c>
      <c r="U1010" s="9"/>
      <c r="V1010" s="9"/>
      <c r="W1010" s="10"/>
      <c r="X1010" s="17"/>
      <c r="Y1010" s="17"/>
      <c r="Z1010" s="17"/>
      <c r="AA1010" s="17"/>
      <c r="AB1010" s="17"/>
      <c r="AC1010" s="17"/>
      <c r="AD1010" s="17"/>
      <c r="AE1010" s="17"/>
      <c r="AG1010" s="9"/>
      <c r="AH1010" s="9"/>
      <c r="AI1010" s="10"/>
      <c r="AJ1010" s="17"/>
      <c r="AK1010" s="17"/>
      <c r="AL1010" s="17"/>
      <c r="AM1010" s="17"/>
      <c r="AN1010" s="17"/>
      <c r="AO1010" s="17"/>
      <c r="AP1010" s="17"/>
      <c r="AQ1010" s="17"/>
      <c r="AS1010" s="9"/>
      <c r="AT1010" s="9"/>
      <c r="AU1010" s="10"/>
      <c r="AV1010" s="17"/>
      <c r="AW1010" s="17"/>
      <c r="AX1010" s="17"/>
      <c r="AY1010" s="17"/>
      <c r="AZ1010" s="17"/>
      <c r="BA1010" s="17"/>
      <c r="BB1010" s="17"/>
      <c r="BC1010" s="17"/>
      <c r="BE1010" s="17">
        <v>0.34340846994535518</v>
      </c>
      <c r="BF1010" s="9">
        <v>67</v>
      </c>
      <c r="BG1010" s="9">
        <v>65.385113407817357</v>
      </c>
      <c r="BH1010" s="9">
        <v>64.570197332808931</v>
      </c>
      <c r="BI1010" s="9">
        <v>29.122456213607137</v>
      </c>
      <c r="BJ1010" s="9">
        <f ca="1"/>
        <v>66.550839757125814</v>
      </c>
      <c r="BK1010" s="9">
        <f ca="1"/>
        <v>64.837941356947681</v>
      </c>
      <c r="BL1010" s="9">
        <v>62.06332033256092</v>
      </c>
      <c r="BM1010" s="9">
        <f ca="1"/>
        <v>65.392317987547543</v>
      </c>
      <c r="BN1010" s="9">
        <v>65.915110317175504</v>
      </c>
      <c r="BP1010" s="9"/>
      <c r="BQ1010" s="40"/>
      <c r="BR1010" s="9"/>
      <c r="BS1010" s="40"/>
      <c r="BU1010" s="9"/>
      <c r="BV1010" s="40"/>
      <c r="BW1010" s="9"/>
      <c r="BX1010" s="40"/>
      <c r="BZ1010" s="9">
        <v>30.84615384615384</v>
      </c>
      <c r="CA1010" s="9">
        <v>23.184615384615384</v>
      </c>
      <c r="CB1010" s="40">
        <v>21525.912192853582</v>
      </c>
      <c r="CC1010" s="9">
        <f ca="1"/>
        <v>4.318076923076922</v>
      </c>
      <c r="CD1010" s="9">
        <f ca="1"/>
        <v>2.6580769230769237</v>
      </c>
      <c r="CE1010" s="40">
        <f ca="1"/>
        <v>10692.837998985027</v>
      </c>
    </row>
    <row r="1011" spans="1:83" x14ac:dyDescent="0.25">
      <c r="A1011" s="6">
        <v>78.400000000000006</v>
      </c>
      <c r="B1011" s="7" t="b">
        <v>1</v>
      </c>
      <c r="U1011" s="9"/>
      <c r="V1011" s="9"/>
      <c r="W1011" s="10"/>
      <c r="X1011" s="17"/>
      <c r="Y1011" s="17"/>
      <c r="Z1011" s="17"/>
      <c r="AA1011" s="17"/>
      <c r="AB1011" s="17"/>
      <c r="AC1011" s="17"/>
      <c r="AD1011" s="17"/>
      <c r="AE1011" s="17"/>
      <c r="AG1011" s="9"/>
      <c r="AH1011" s="9"/>
      <c r="AI1011" s="10"/>
      <c r="AJ1011" s="17"/>
      <c r="AK1011" s="17"/>
      <c r="AL1011" s="17"/>
      <c r="AM1011" s="17"/>
      <c r="AN1011" s="17"/>
      <c r="AO1011" s="17"/>
      <c r="AP1011" s="17"/>
      <c r="AQ1011" s="17"/>
      <c r="AS1011" s="9"/>
      <c r="AT1011" s="9"/>
      <c r="AU1011" s="10"/>
      <c r="AV1011" s="17"/>
      <c r="AW1011" s="17"/>
      <c r="AX1011" s="17"/>
      <c r="AY1011" s="17"/>
      <c r="AZ1011" s="17"/>
      <c r="BA1011" s="17"/>
      <c r="BB1011" s="17"/>
      <c r="BC1011" s="17"/>
      <c r="BE1011" s="17">
        <v>0.34375</v>
      </c>
      <c r="BF1011" s="9">
        <v>67</v>
      </c>
      <c r="BG1011" s="9">
        <v>65.393955374896407</v>
      </c>
      <c r="BH1011" s="9">
        <v>64.579013799817417</v>
      </c>
      <c r="BI1011" s="9">
        <v>29.158473348495583</v>
      </c>
      <c r="BJ1011" s="9">
        <f ca="1"/>
        <v>66.559900650982087</v>
      </c>
      <c r="BK1011" s="9">
        <f ca="1"/>
        <v>64.846774755149568</v>
      </c>
      <c r="BL1011" s="9">
        <v>62.076154546792722</v>
      </c>
      <c r="BM1011" s="9">
        <f ca="1"/>
        <v>65.402757702278322</v>
      </c>
      <c r="BN1011" s="9">
        <v>65.925554275864314</v>
      </c>
      <c r="BP1011" s="9"/>
      <c r="BQ1011" s="40"/>
      <c r="BR1011" s="9"/>
      <c r="BS1011" s="40"/>
      <c r="BU1011" s="9"/>
      <c r="BV1011" s="40"/>
      <c r="BW1011" s="9"/>
      <c r="BX1011" s="40"/>
      <c r="BZ1011" s="9">
        <v>30.84615384615384</v>
      </c>
      <c r="CA1011" s="9">
        <v>24.46153846153846</v>
      </c>
      <c r="CB1011" s="40">
        <v>22572.200704292656</v>
      </c>
      <c r="CC1011" s="9">
        <f ca="1"/>
        <v>4.318076923076922</v>
      </c>
      <c r="CD1011" s="9">
        <f ca="1"/>
        <v>2.7219230769230771</v>
      </c>
      <c r="CE1011" s="40">
        <f ca="1"/>
        <v>10700.465312086919</v>
      </c>
    </row>
    <row r="1012" spans="1:83" x14ac:dyDescent="0.25">
      <c r="A1012" s="6">
        <v>78.3</v>
      </c>
      <c r="B1012" s="7" t="b">
        <v>1</v>
      </c>
      <c r="U1012" s="9"/>
      <c r="V1012" s="9"/>
      <c r="W1012" s="10"/>
      <c r="X1012" s="17"/>
      <c r="Y1012" s="17"/>
      <c r="Z1012" s="17"/>
      <c r="AA1012" s="17"/>
      <c r="AB1012" s="17"/>
      <c r="AC1012" s="17"/>
      <c r="AD1012" s="17"/>
      <c r="AE1012" s="17"/>
      <c r="AG1012" s="9"/>
      <c r="AH1012" s="9"/>
      <c r="AI1012" s="10"/>
      <c r="AJ1012" s="17"/>
      <c r="AK1012" s="17"/>
      <c r="AL1012" s="17"/>
      <c r="AM1012" s="17"/>
      <c r="AN1012" s="17"/>
      <c r="AO1012" s="17"/>
      <c r="AP1012" s="17"/>
      <c r="AQ1012" s="17"/>
      <c r="AS1012" s="9"/>
      <c r="AT1012" s="9"/>
      <c r="AU1012" s="10"/>
      <c r="AV1012" s="17"/>
      <c r="AW1012" s="17"/>
      <c r="AX1012" s="17"/>
      <c r="AY1012" s="17"/>
      <c r="AZ1012" s="17"/>
      <c r="BA1012" s="17"/>
      <c r="BB1012" s="17"/>
      <c r="BC1012" s="17"/>
      <c r="BE1012" s="17">
        <v>0.34409153005464482</v>
      </c>
      <c r="BF1012" s="9">
        <v>67</v>
      </c>
      <c r="BG1012" s="9">
        <v>65.402794041180783</v>
      </c>
      <c r="BH1012" s="9">
        <v>64.587828178684205</v>
      </c>
      <c r="BI1012" s="9">
        <v>29.194509232544114</v>
      </c>
      <c r="BJ1012" s="9">
        <f ca="1"/>
        <v>66.568956299890857</v>
      </c>
      <c r="BK1012" s="9">
        <f ca="1"/>
        <v>64.855605661983901</v>
      </c>
      <c r="BL1012" s="9">
        <v>62.088982386941282</v>
      </c>
      <c r="BM1012" s="9">
        <f ca="1"/>
        <v>65.413193039027902</v>
      </c>
      <c r="BN1012" s="9">
        <v>65.93599373949381</v>
      </c>
      <c r="BP1012" s="9"/>
      <c r="BQ1012" s="40"/>
      <c r="BR1012" s="9"/>
      <c r="BS1012" s="40"/>
      <c r="BU1012" s="9"/>
      <c r="BV1012" s="40"/>
      <c r="BW1012" s="9"/>
      <c r="BX1012" s="40"/>
      <c r="BZ1012" s="9">
        <v>30.84615384615384</v>
      </c>
      <c r="CA1012" s="9">
        <v>25.738461538461539</v>
      </c>
      <c r="CB1012" s="40">
        <v>23730.685254834891</v>
      </c>
      <c r="CC1012" s="9">
        <f ca="1"/>
        <v>4.318076923076922</v>
      </c>
      <c r="CD1012" s="9">
        <f ca="1"/>
        <v>2.785769230769231</v>
      </c>
      <c r="CE1012" s="40">
        <f ca="1"/>
        <v>10711.558435098736</v>
      </c>
    </row>
    <row r="1013" spans="1:83" x14ac:dyDescent="0.25">
      <c r="A1013" s="6">
        <v>78</v>
      </c>
      <c r="B1013" s="7" t="b">
        <v>1</v>
      </c>
      <c r="U1013" s="9"/>
      <c r="V1013" s="9"/>
      <c r="W1013" s="10"/>
      <c r="X1013" s="17"/>
      <c r="Y1013" s="17"/>
      <c r="Z1013" s="17"/>
      <c r="AA1013" s="17"/>
      <c r="AB1013" s="17"/>
      <c r="AC1013" s="17"/>
      <c r="AD1013" s="17"/>
      <c r="AE1013" s="17"/>
      <c r="AG1013" s="9"/>
      <c r="AH1013" s="9"/>
      <c r="AI1013" s="10"/>
      <c r="AJ1013" s="17"/>
      <c r="AK1013" s="17"/>
      <c r="AL1013" s="17"/>
      <c r="AM1013" s="17"/>
      <c r="AN1013" s="17"/>
      <c r="AO1013" s="17"/>
      <c r="AP1013" s="17"/>
      <c r="AQ1013" s="17"/>
      <c r="AS1013" s="9"/>
      <c r="AT1013" s="9"/>
      <c r="AU1013" s="10"/>
      <c r="AV1013" s="17"/>
      <c r="AW1013" s="17"/>
      <c r="AX1013" s="17"/>
      <c r="AY1013" s="17"/>
      <c r="AZ1013" s="17"/>
      <c r="BA1013" s="17"/>
      <c r="BB1013" s="17"/>
      <c r="BC1013" s="17"/>
      <c r="BE1013" s="17">
        <v>0.34443306010928959</v>
      </c>
      <c r="BF1013" s="9">
        <v>67</v>
      </c>
      <c r="BG1013" s="9">
        <v>65.411629416740965</v>
      </c>
      <c r="BH1013" s="9">
        <v>64.596640478270544</v>
      </c>
      <c r="BI1013" s="9">
        <v>29.2305638852831</v>
      </c>
      <c r="BJ1013" s="9">
        <f ca="1"/>
        <v>66.578006716448172</v>
      </c>
      <c r="BK1013" s="9">
        <f ca="1"/>
        <v>64.864434086638795</v>
      </c>
      <c r="BL1013" s="9">
        <v>62.101803862494194</v>
      </c>
      <c r="BM1013" s="9">
        <f ca="1"/>
        <v>65.423624007719226</v>
      </c>
      <c r="BN1013" s="9">
        <v>65.946428718108891</v>
      </c>
      <c r="BP1013" s="9"/>
      <c r="BQ1013" s="40"/>
      <c r="BR1013" s="9"/>
      <c r="BS1013" s="40"/>
      <c r="BU1013" s="9"/>
      <c r="BV1013" s="40"/>
      <c r="BW1013" s="9"/>
      <c r="BX1013" s="40"/>
      <c r="BZ1013" s="9">
        <v>30.84615384615384</v>
      </c>
      <c r="CA1013" s="9">
        <v>27.015384615384612</v>
      </c>
      <c r="CB1013" s="40">
        <v>24993.259399679795</v>
      </c>
      <c r="CC1013" s="9">
        <f ca="1"/>
        <v>4.318076923076922</v>
      </c>
      <c r="CD1013" s="9">
        <f ca="1"/>
        <v>2.8496153846153849</v>
      </c>
      <c r="CE1013" s="40">
        <f ca="1"/>
        <v>10725.991496315743</v>
      </c>
    </row>
    <row r="1014" spans="1:83" x14ac:dyDescent="0.25">
      <c r="A1014" s="6">
        <v>62.4</v>
      </c>
      <c r="B1014" s="7" t="b">
        <v>1</v>
      </c>
      <c r="U1014" s="9"/>
      <c r="V1014" s="9"/>
      <c r="W1014" s="10"/>
      <c r="X1014" s="17"/>
      <c r="Y1014" s="17"/>
      <c r="Z1014" s="17"/>
      <c r="AA1014" s="17"/>
      <c r="AB1014" s="17"/>
      <c r="AC1014" s="17"/>
      <c r="AD1014" s="17"/>
      <c r="AE1014" s="17"/>
      <c r="AG1014" s="9"/>
      <c r="AH1014" s="9"/>
      <c r="AI1014" s="10"/>
      <c r="AJ1014" s="17"/>
      <c r="AK1014" s="17"/>
      <c r="AL1014" s="17"/>
      <c r="AM1014" s="17"/>
      <c r="AN1014" s="17"/>
      <c r="AO1014" s="17"/>
      <c r="AP1014" s="17"/>
      <c r="AQ1014" s="17"/>
      <c r="AS1014" s="9"/>
      <c r="AT1014" s="9"/>
      <c r="AU1014" s="10"/>
      <c r="AV1014" s="17"/>
      <c r="AW1014" s="17"/>
      <c r="AX1014" s="17"/>
      <c r="AY1014" s="17"/>
      <c r="AZ1014" s="17"/>
      <c r="BA1014" s="17"/>
      <c r="BB1014" s="17"/>
      <c r="BC1014" s="17"/>
      <c r="BE1014" s="17">
        <v>0.34477459016393441</v>
      </c>
      <c r="BF1014" s="9">
        <v>67</v>
      </c>
      <c r="BG1014" s="9">
        <v>65.420461511624822</v>
      </c>
      <c r="BH1014" s="9">
        <v>64.605450707420772</v>
      </c>
      <c r="BI1014" s="9">
        <v>29.266637326273464</v>
      </c>
      <c r="BJ1014" s="9">
        <f ca="1"/>
        <v>66.587051913217778</v>
      </c>
      <c r="BK1014" s="9">
        <f ca="1"/>
        <v>64.873260038283775</v>
      </c>
      <c r="BL1014" s="9">
        <v>62.114618982915559</v>
      </c>
      <c r="BM1014" s="9">
        <f ca="1"/>
        <v>65.434050618251959</v>
      </c>
      <c r="BN1014" s="9">
        <v>65.956859221730681</v>
      </c>
      <c r="BP1014" s="9"/>
      <c r="BQ1014" s="40"/>
      <c r="BR1014" s="9"/>
      <c r="BS1014" s="40"/>
      <c r="BU1014" s="9"/>
      <c r="BV1014" s="40"/>
      <c r="BW1014" s="9"/>
      <c r="BX1014" s="40"/>
      <c r="BZ1014" s="9">
        <v>30.84615384615384</v>
      </c>
      <c r="CA1014" s="9">
        <v>28.292307692307688</v>
      </c>
      <c r="CB1014" s="40">
        <v>26352.701018413427</v>
      </c>
      <c r="CC1014" s="9">
        <f ca="1"/>
        <v>4.318076923076922</v>
      </c>
      <c r="CD1014" s="9">
        <f ca="1"/>
        <v>2.9134615384615383</v>
      </c>
      <c r="CE1014" s="40">
        <f ca="1"/>
        <v>10743.645772455819</v>
      </c>
    </row>
    <row r="1015" spans="1:83" x14ac:dyDescent="0.25">
      <c r="A1015" s="6">
        <v>62.1</v>
      </c>
      <c r="B1015" s="7" t="b">
        <v>1</v>
      </c>
      <c r="U1015" s="9"/>
      <c r="V1015" s="9"/>
      <c r="W1015" s="10"/>
      <c r="X1015" s="17"/>
      <c r="Y1015" s="17"/>
      <c r="Z1015" s="17"/>
      <c r="AA1015" s="17"/>
      <c r="AB1015" s="17"/>
      <c r="AC1015" s="17"/>
      <c r="AD1015" s="17"/>
      <c r="AE1015" s="17"/>
      <c r="AG1015" s="9"/>
      <c r="AH1015" s="9"/>
      <c r="AI1015" s="10"/>
      <c r="AJ1015" s="17"/>
      <c r="AK1015" s="17"/>
      <c r="AL1015" s="17"/>
      <c r="AM1015" s="17"/>
      <c r="AN1015" s="17"/>
      <c r="AO1015" s="17"/>
      <c r="AP1015" s="17"/>
      <c r="AQ1015" s="17"/>
      <c r="AS1015" s="9"/>
      <c r="AT1015" s="9"/>
      <c r="AU1015" s="10"/>
      <c r="AV1015" s="17"/>
      <c r="AW1015" s="17"/>
      <c r="AX1015" s="17"/>
      <c r="AY1015" s="17"/>
      <c r="AZ1015" s="17"/>
      <c r="BA1015" s="17"/>
      <c r="BB1015" s="17"/>
      <c r="BC1015" s="17"/>
      <c r="BE1015" s="17">
        <v>0.34511612021857924</v>
      </c>
      <c r="BF1015" s="9">
        <v>67</v>
      </c>
      <c r="BG1015" s="9">
        <v>65.429290335857772</v>
      </c>
      <c r="BH1015" s="9">
        <v>64.614258874962559</v>
      </c>
      <c r="BI1015" s="9">
        <v>29.302729575106696</v>
      </c>
      <c r="BJ1015" s="9">
        <f ca="1"/>
        <v>66.59609190273126</v>
      </c>
      <c r="BK1015" s="9">
        <f ca="1"/>
        <v>64.88208352606982</v>
      </c>
      <c r="BL1015" s="9">
        <v>62.127427757646018</v>
      </c>
      <c r="BM1015" s="9">
        <f ca="1"/>
        <v>65.444472880502602</v>
      </c>
      <c r="BN1015" s="9">
        <v>65.967285260356675</v>
      </c>
      <c r="BP1015" s="9"/>
      <c r="BQ1015" s="40"/>
      <c r="BR1015" s="9"/>
      <c r="BS1015" s="40"/>
      <c r="BU1015" s="9"/>
      <c r="BV1015" s="40"/>
      <c r="BW1015" s="9"/>
      <c r="BX1015" s="40"/>
      <c r="BZ1015" s="9">
        <v>30.84615384615384</v>
      </c>
      <c r="CA1015" s="9">
        <v>29.569230769230764</v>
      </c>
      <c r="CB1015" s="40">
        <v>27802.543879293771</v>
      </c>
      <c r="CC1015" s="9">
        <f ca="1"/>
        <v>4.318076923076922</v>
      </c>
      <c r="CD1015" s="9">
        <f ca="1"/>
        <v>2.9773076923076927</v>
      </c>
      <c r="CE1015" s="40">
        <f ca="1"/>
        <v>10764.409133491727</v>
      </c>
    </row>
    <row r="1016" spans="1:83" x14ac:dyDescent="0.25">
      <c r="A1016" s="6">
        <v>61.9</v>
      </c>
      <c r="B1016" s="7" t="b">
        <v>1</v>
      </c>
      <c r="U1016" s="9"/>
      <c r="V1016" s="9"/>
      <c r="W1016" s="10"/>
      <c r="X1016" s="17"/>
      <c r="Y1016" s="17"/>
      <c r="Z1016" s="17"/>
      <c r="AA1016" s="17"/>
      <c r="AB1016" s="17"/>
      <c r="AC1016" s="17"/>
      <c r="AD1016" s="17"/>
      <c r="AE1016" s="17"/>
      <c r="AG1016" s="9"/>
      <c r="AH1016" s="9"/>
      <c r="AI1016" s="10"/>
      <c r="AJ1016" s="17"/>
      <c r="AK1016" s="17"/>
      <c r="AL1016" s="17"/>
      <c r="AM1016" s="17"/>
      <c r="AN1016" s="17"/>
      <c r="AO1016" s="17"/>
      <c r="AP1016" s="17"/>
      <c r="AQ1016" s="17"/>
      <c r="AS1016" s="9"/>
      <c r="AT1016" s="9"/>
      <c r="AU1016" s="10"/>
      <c r="AV1016" s="17"/>
      <c r="AW1016" s="17"/>
      <c r="AX1016" s="17"/>
      <c r="AY1016" s="17"/>
      <c r="AZ1016" s="17"/>
      <c r="BA1016" s="17"/>
      <c r="BB1016" s="17"/>
      <c r="BC1016" s="17"/>
      <c r="BE1016" s="17">
        <v>0.34545765027322406</v>
      </c>
      <c r="BF1016" s="9">
        <v>67</v>
      </c>
      <c r="BG1016" s="9">
        <v>65.438115899442863</v>
      </c>
      <c r="BH1016" s="9">
        <v>64.623064989706663</v>
      </c>
      <c r="BI1016" s="9">
        <v>29.338840651404951</v>
      </c>
      <c r="BJ1016" s="9">
        <f ca="1"/>
        <v>66.605126697488188</v>
      </c>
      <c r="BK1016" s="9">
        <f ca="1"/>
        <v>64.890904559129496</v>
      </c>
      <c r="BL1016" s="9">
        <v>62.140230196102877</v>
      </c>
      <c r="BM1016" s="9">
        <f ca="1"/>
        <v>65.454890804324592</v>
      </c>
      <c r="BN1016" s="9">
        <v>65.977706843960789</v>
      </c>
      <c r="BP1016" s="9"/>
      <c r="BQ1016" s="40"/>
      <c r="BR1016" s="9"/>
      <c r="BS1016" s="40"/>
      <c r="BU1016" s="9"/>
      <c r="BV1016" s="40"/>
      <c r="BW1016" s="9"/>
      <c r="BX1016" s="40"/>
      <c r="BZ1016" s="9">
        <v>30.84615384615384</v>
      </c>
      <c r="CA1016" s="9">
        <v>30.84615384615384</v>
      </c>
      <c r="CB1016" s="40">
        <v>29336.972321666035</v>
      </c>
      <c r="CC1016" s="9">
        <f ca="1"/>
        <v>4.318076923076922</v>
      </c>
      <c r="CD1016" s="9">
        <f ca="1"/>
        <v>3.0411538461538461</v>
      </c>
      <c r="CE1016" s="40">
        <f ca="1"/>
        <v>10788.17554202278</v>
      </c>
    </row>
    <row r="1017" spans="1:83" x14ac:dyDescent="0.25">
      <c r="A1017" s="6">
        <v>61.6</v>
      </c>
      <c r="B1017" s="7" t="b">
        <v>1</v>
      </c>
      <c r="U1017" s="9"/>
      <c r="V1017" s="9"/>
      <c r="W1017" s="10"/>
      <c r="X1017" s="17"/>
      <c r="Y1017" s="17"/>
      <c r="Z1017" s="17"/>
      <c r="AA1017" s="17"/>
      <c r="AB1017" s="17"/>
      <c r="AC1017" s="17"/>
      <c r="AD1017" s="17"/>
      <c r="AE1017" s="17"/>
      <c r="AG1017" s="9"/>
      <c r="AH1017" s="9"/>
      <c r="AI1017" s="10"/>
      <c r="AJ1017" s="17"/>
      <c r="AK1017" s="17"/>
      <c r="AL1017" s="17"/>
      <c r="AM1017" s="17"/>
      <c r="AN1017" s="17"/>
      <c r="AO1017" s="17"/>
      <c r="AP1017" s="17"/>
      <c r="AQ1017" s="17"/>
      <c r="AS1017" s="9"/>
      <c r="AT1017" s="9"/>
      <c r="AU1017" s="10"/>
      <c r="AV1017" s="17"/>
      <c r="AW1017" s="17"/>
      <c r="AX1017" s="17"/>
      <c r="AY1017" s="17"/>
      <c r="AZ1017" s="17"/>
      <c r="BA1017" s="17"/>
      <c r="BB1017" s="17"/>
      <c r="BC1017" s="17"/>
      <c r="BE1017" s="17">
        <v>0.34579918032786883</v>
      </c>
      <c r="BF1017" s="9">
        <v>67</v>
      </c>
      <c r="BG1017" s="9">
        <v>65.446938212360863</v>
      </c>
      <c r="BH1017" s="9">
        <v>64.631869060447315</v>
      </c>
      <c r="BI1017" s="9">
        <v>29.374970574821127</v>
      </c>
      <c r="BJ1017" s="9">
        <f ca="1"/>
        <v>66.614156309956215</v>
      </c>
      <c r="BK1017" s="9">
        <f ca="1"/>
        <v>64.899723146576974</v>
      </c>
      <c r="BL1017" s="9">
        <v>62.153026307680165</v>
      </c>
      <c r="BM1017" s="9">
        <f ca="1"/>
        <v>65.465304399548373</v>
      </c>
      <c r="BN1017" s="9">
        <v>65.988123982493477</v>
      </c>
      <c r="BP1017" s="9"/>
      <c r="BQ1017" s="40"/>
      <c r="BR1017" s="9"/>
      <c r="BS1017" s="40"/>
      <c r="BU1017" s="9"/>
      <c r="BV1017" s="40"/>
      <c r="BW1017" s="9"/>
      <c r="BX1017" s="40"/>
      <c r="BZ1017" s="9">
        <v>30.84615384615384</v>
      </c>
      <c r="CA1017" s="9">
        <v>32.123076923076923</v>
      </c>
      <c r="CB1017" s="40">
        <v>30950.73413356972</v>
      </c>
      <c r="CC1017" s="9">
        <f ca="1"/>
        <v>4.318076923076922</v>
      </c>
      <c r="CD1017" s="9">
        <f ca="1"/>
        <v>3.1050000000000004</v>
      </c>
      <c r="CE1017" s="40">
        <f ca="1"/>
        <v>10814.844600743583</v>
      </c>
    </row>
    <row r="1018" spans="1:83" x14ac:dyDescent="0.25">
      <c r="A1018" s="6">
        <v>61.2</v>
      </c>
      <c r="B1018" s="7" t="b">
        <v>1</v>
      </c>
      <c r="U1018" s="9"/>
      <c r="V1018" s="9"/>
      <c r="W1018" s="10"/>
      <c r="X1018" s="17"/>
      <c r="Y1018" s="17"/>
      <c r="Z1018" s="17"/>
      <c r="AA1018" s="17"/>
      <c r="AB1018" s="17"/>
      <c r="AC1018" s="17"/>
      <c r="AD1018" s="17"/>
      <c r="AE1018" s="17"/>
      <c r="AG1018" s="9"/>
      <c r="AH1018" s="9"/>
      <c r="AI1018" s="10"/>
      <c r="AJ1018" s="17"/>
      <c r="AK1018" s="17"/>
      <c r="AL1018" s="17"/>
      <c r="AM1018" s="17"/>
      <c r="AN1018" s="17"/>
      <c r="AO1018" s="17"/>
      <c r="AP1018" s="17"/>
      <c r="AQ1018" s="17"/>
      <c r="AS1018" s="9"/>
      <c r="AT1018" s="9"/>
      <c r="AU1018" s="10"/>
      <c r="AV1018" s="17"/>
      <c r="AW1018" s="17"/>
      <c r="AX1018" s="17"/>
      <c r="AY1018" s="17"/>
      <c r="AZ1018" s="17"/>
      <c r="BA1018" s="17"/>
      <c r="BB1018" s="17"/>
      <c r="BC1018" s="17"/>
      <c r="BE1018" s="17">
        <v>0.34614071038251365</v>
      </c>
      <c r="BF1018" s="9">
        <v>67</v>
      </c>
      <c r="BG1018" s="9">
        <v>65.455757284570339</v>
      </c>
      <c r="BH1018" s="9">
        <v>64.640671095962304</v>
      </c>
      <c r="BI1018" s="9">
        <v>29.4111193650389</v>
      </c>
      <c r="BJ1018" s="9">
        <f ca="1"/>
        <v>66.623180752571216</v>
      </c>
      <c r="BK1018" s="9">
        <f ca="1"/>
        <v>64.908539297508185</v>
      </c>
      <c r="BL1018" s="9">
        <v>62.165816101748739</v>
      </c>
      <c r="BM1018" s="9">
        <f ca="1"/>
        <v>65.475713675981538</v>
      </c>
      <c r="BN1018" s="9">
        <v>65.998536685881874</v>
      </c>
      <c r="BP1018" s="9"/>
      <c r="BQ1018" s="40"/>
      <c r="BR1018" s="9"/>
      <c r="BS1018" s="40"/>
      <c r="BU1018" s="9"/>
      <c r="BV1018" s="40"/>
      <c r="BW1018" s="9"/>
      <c r="BX1018" s="40"/>
      <c r="BZ1018" s="9">
        <v>30.84615384615384</v>
      </c>
      <c r="CA1018" s="9">
        <v>33.4</v>
      </c>
      <c r="CB1018" s="40">
        <v>32639.067902282797</v>
      </c>
      <c r="CC1018" s="9">
        <f ca="1"/>
        <v>4.318076923076922</v>
      </c>
      <c r="CD1018" s="9">
        <f ca="1"/>
        <v>3.1688461538461539</v>
      </c>
      <c r="CE1018" s="40">
        <f ca="1"/>
        <v>10844.321142450681</v>
      </c>
    </row>
    <row r="1019" spans="1:83" x14ac:dyDescent="0.25">
      <c r="A1019" s="6">
        <v>69</v>
      </c>
      <c r="B1019" s="7" t="b">
        <v>1</v>
      </c>
      <c r="U1019" s="9"/>
      <c r="V1019" s="9"/>
      <c r="W1019" s="10"/>
      <c r="X1019" s="17"/>
      <c r="Y1019" s="17"/>
      <c r="Z1019" s="17"/>
      <c r="AA1019" s="17"/>
      <c r="AB1019" s="17"/>
      <c r="AC1019" s="17"/>
      <c r="AD1019" s="17"/>
      <c r="AE1019" s="17"/>
      <c r="AG1019" s="9"/>
      <c r="AH1019" s="9"/>
      <c r="AI1019" s="10"/>
      <c r="AJ1019" s="17"/>
      <c r="AK1019" s="17"/>
      <c r="AL1019" s="17"/>
      <c r="AM1019" s="17"/>
      <c r="AN1019" s="17"/>
      <c r="AO1019" s="17"/>
      <c r="AP1019" s="17"/>
      <c r="AQ1019" s="17"/>
      <c r="AS1019" s="9"/>
      <c r="AT1019" s="9"/>
      <c r="AU1019" s="10"/>
      <c r="AV1019" s="17"/>
      <c r="AW1019" s="17"/>
      <c r="AX1019" s="17"/>
      <c r="AY1019" s="17"/>
      <c r="AZ1019" s="17"/>
      <c r="BA1019" s="17"/>
      <c r="BB1019" s="17"/>
      <c r="BC1019" s="17"/>
      <c r="BE1019" s="17">
        <v>0.34648224043715847</v>
      </c>
      <c r="BF1019" s="9">
        <v>67.099999999999994</v>
      </c>
      <c r="BG1019" s="9">
        <v>65.464573126007807</v>
      </c>
      <c r="BH1019" s="9">
        <v>64.649471105012651</v>
      </c>
      <c r="BI1019" s="9">
        <v>29.447287041772807</v>
      </c>
      <c r="BJ1019" s="9">
        <f ca="1"/>
        <v>66.632200037737476</v>
      </c>
      <c r="BK1019" s="9">
        <f ca="1"/>
        <v>64.917353021000821</v>
      </c>
      <c r="BL1019" s="9">
        <v>62.178599587656322</v>
      </c>
      <c r="BM1019" s="9">
        <f ca="1"/>
        <v>65.486118643408815</v>
      </c>
      <c r="BN1019" s="9">
        <v>66.008944964029737</v>
      </c>
      <c r="BP1019" s="9"/>
      <c r="BQ1019" s="40"/>
      <c r="BR1019" s="9"/>
      <c r="BS1019" s="40"/>
      <c r="BU1019" s="9"/>
      <c r="BV1019" s="40"/>
      <c r="BW1019" s="9"/>
      <c r="BX1019" s="40"/>
      <c r="BZ1019" s="9">
        <v>30.84615384615384</v>
      </c>
      <c r="CA1019" s="9">
        <v>34.676923076923075</v>
      </c>
      <c r="CB1019" s="40">
        <v>34397.641988658943</v>
      </c>
      <c r="CC1019" s="9">
        <f ca="1"/>
        <v>4.318076923076922</v>
      </c>
      <c r="CD1019" s="9">
        <f ca="1"/>
        <v>3.2326923076923082</v>
      </c>
      <c r="CE1019" s="40">
        <f ca="1"/>
        <v>10876.514857774897</v>
      </c>
    </row>
    <row r="1020" spans="1:83" x14ac:dyDescent="0.25">
      <c r="A1020" s="6">
        <v>66</v>
      </c>
      <c r="B1020" s="7" t="b">
        <v>1</v>
      </c>
      <c r="U1020" s="9"/>
      <c r="V1020" s="9"/>
      <c r="W1020" s="10"/>
      <c r="X1020" s="17"/>
      <c r="Y1020" s="17"/>
      <c r="Z1020" s="17"/>
      <c r="AA1020" s="17"/>
      <c r="AB1020" s="17"/>
      <c r="AC1020" s="17"/>
      <c r="AD1020" s="17"/>
      <c r="AE1020" s="17"/>
      <c r="AG1020" s="9"/>
      <c r="AH1020" s="9"/>
      <c r="AI1020" s="10"/>
      <c r="AJ1020" s="17"/>
      <c r="AK1020" s="17"/>
      <c r="AL1020" s="17"/>
      <c r="AM1020" s="17"/>
      <c r="AN1020" s="17"/>
      <c r="AO1020" s="17"/>
      <c r="AP1020" s="17"/>
      <c r="AQ1020" s="17"/>
      <c r="AS1020" s="9"/>
      <c r="AT1020" s="9"/>
      <c r="AU1020" s="10"/>
      <c r="AV1020" s="17"/>
      <c r="AW1020" s="17"/>
      <c r="AX1020" s="17"/>
      <c r="AY1020" s="17"/>
      <c r="AZ1020" s="17"/>
      <c r="BA1020" s="17"/>
      <c r="BB1020" s="17"/>
      <c r="BC1020" s="17"/>
      <c r="BE1020" s="17">
        <v>0.3468237704918033</v>
      </c>
      <c r="BF1020" s="9">
        <v>67.099999999999994</v>
      </c>
      <c r="BG1020" s="9">
        <v>65.473385746587766</v>
      </c>
      <c r="BH1020" s="9">
        <v>64.658269096343176</v>
      </c>
      <c r="BI1020" s="9">
        <v>29.483473624768287</v>
      </c>
      <c r="BJ1020" s="9">
        <f ca="1"/>
        <v>66.641214177827706</v>
      </c>
      <c r="BK1020" s="9">
        <f ca="1"/>
        <v>64.926164326114503</v>
      </c>
      <c r="BL1020" s="9">
        <v>62.191376774727615</v>
      </c>
      <c r="BM1020" s="9">
        <f ca="1"/>
        <v>65.496519311592266</v>
      </c>
      <c r="BN1020" s="9">
        <v>66.019348826817719</v>
      </c>
      <c r="BP1020" s="9"/>
      <c r="BQ1020" s="40"/>
      <c r="BR1020" s="9"/>
      <c r="BS1020" s="40"/>
      <c r="BU1020" s="9"/>
      <c r="BV1020" s="40"/>
      <c r="BW1020" s="9"/>
      <c r="BX1020" s="40"/>
      <c r="BZ1020" s="9">
        <v>30.84615384615384</v>
      </c>
      <c r="CA1020" s="9">
        <v>35.95384615384615</v>
      </c>
      <c r="CB1020" s="40">
        <v>36222.502919858744</v>
      </c>
      <c r="CC1020" s="9">
        <f ca="1"/>
        <v>4.318076923076922</v>
      </c>
      <c r="CD1020" s="9">
        <f ca="1"/>
        <v>3.2965384615384616</v>
      </c>
      <c r="CE1020" s="40">
        <f ca="1"/>
        <v>10911.339956459498</v>
      </c>
    </row>
    <row r="1021" spans="1:83" x14ac:dyDescent="0.25">
      <c r="A1021" s="6">
        <v>63</v>
      </c>
      <c r="B1021" s="7" t="b">
        <v>1</v>
      </c>
      <c r="U1021" s="9"/>
      <c r="V1021" s="9"/>
      <c r="W1021" s="10"/>
      <c r="X1021" s="17"/>
      <c r="Y1021" s="17"/>
      <c r="Z1021" s="17"/>
      <c r="AA1021" s="17"/>
      <c r="AB1021" s="17"/>
      <c r="AC1021" s="17"/>
      <c r="AD1021" s="17"/>
      <c r="AE1021" s="17"/>
      <c r="AG1021" s="9"/>
      <c r="AH1021" s="9"/>
      <c r="AI1021" s="10"/>
      <c r="AJ1021" s="17"/>
      <c r="AK1021" s="17"/>
      <c r="AL1021" s="17"/>
      <c r="AM1021" s="17"/>
      <c r="AN1021" s="17"/>
      <c r="AO1021" s="17"/>
      <c r="AP1021" s="17"/>
      <c r="AQ1021" s="17"/>
      <c r="AS1021" s="9"/>
      <c r="AT1021" s="9"/>
      <c r="AU1021" s="10"/>
      <c r="AV1021" s="17"/>
      <c r="AW1021" s="17"/>
      <c r="AX1021" s="17"/>
      <c r="AY1021" s="17"/>
      <c r="AZ1021" s="17"/>
      <c r="BA1021" s="17"/>
      <c r="BB1021" s="17"/>
      <c r="BC1021" s="17"/>
      <c r="BE1021" s="17">
        <v>0.34716530054644806</v>
      </c>
      <c r="BF1021" s="9">
        <v>67.099999999999994</v>
      </c>
      <c r="BG1021" s="9">
        <v>65.482195156202849</v>
      </c>
      <c r="BH1021" s="9">
        <v>64.667065078682398</v>
      </c>
      <c r="BI1021" s="9">
        <v>29.519679133801748</v>
      </c>
      <c r="BJ1021" s="9">
        <f ca="1"/>
        <v>66.650223185183265</v>
      </c>
      <c r="BK1021" s="9">
        <f ca="1"/>
        <v>64.934973221890843</v>
      </c>
      <c r="BL1021" s="9">
        <v>62.204147672264384</v>
      </c>
      <c r="BM1021" s="9">
        <f ca="1"/>
        <v>65.506915690271299</v>
      </c>
      <c r="BN1021" s="9">
        <v>66.029748284103334</v>
      </c>
      <c r="BP1021" s="9"/>
      <c r="BQ1021" s="40"/>
      <c r="BR1021" s="9"/>
      <c r="BS1021" s="40"/>
      <c r="BU1021" s="9"/>
      <c r="BV1021" s="40"/>
      <c r="BW1021" s="9"/>
      <c r="BX1021" s="40"/>
      <c r="BZ1021" s="9">
        <v>30.84615384615384</v>
      </c>
      <c r="CA1021" s="9">
        <v>37.230769230769226</v>
      </c>
      <c r="CB1021" s="40">
        <v>38110.031475750235</v>
      </c>
      <c r="CC1021" s="9">
        <f ca="1"/>
        <v>4.318076923076922</v>
      </c>
      <c r="CD1021" s="9">
        <f ca="1"/>
        <v>3.360384615384616</v>
      </c>
      <c r="CE1021" s="40">
        <f ca="1"/>
        <v>10948.714858543333</v>
      </c>
    </row>
    <row r="1022" spans="1:83" x14ac:dyDescent="0.25">
      <c r="A1022" s="6">
        <v>59.9</v>
      </c>
      <c r="B1022" s="7" t="b">
        <v>1</v>
      </c>
      <c r="U1022" s="9"/>
      <c r="V1022" s="9"/>
      <c r="W1022" s="10"/>
      <c r="X1022" s="17"/>
      <c r="Y1022" s="17"/>
      <c r="Z1022" s="17"/>
      <c r="AA1022" s="17"/>
      <c r="AB1022" s="17"/>
      <c r="AC1022" s="17"/>
      <c r="AD1022" s="17"/>
      <c r="AE1022" s="17"/>
      <c r="AG1022" s="9"/>
      <c r="AH1022" s="9"/>
      <c r="AI1022" s="10"/>
      <c r="AJ1022" s="17"/>
      <c r="AK1022" s="17"/>
      <c r="AL1022" s="17"/>
      <c r="AM1022" s="17"/>
      <c r="AN1022" s="17"/>
      <c r="AO1022" s="17"/>
      <c r="AP1022" s="17"/>
      <c r="AQ1022" s="17"/>
      <c r="AS1022" s="9"/>
      <c r="AT1022" s="9"/>
      <c r="AU1022" s="10"/>
      <c r="AV1022" s="17"/>
      <c r="AW1022" s="17"/>
      <c r="AX1022" s="17"/>
      <c r="AY1022" s="17"/>
      <c r="AZ1022" s="17"/>
      <c r="BA1022" s="17"/>
      <c r="BB1022" s="17"/>
      <c r="BC1022" s="17"/>
      <c r="BE1022" s="17">
        <v>0.34750683060109289</v>
      </c>
      <c r="BF1022" s="9">
        <v>67.099999999999994</v>
      </c>
      <c r="BG1022" s="9">
        <v>65.491001364723871</v>
      </c>
      <c r="BH1022" s="9">
        <v>64.675859060742383</v>
      </c>
      <c r="BI1022" s="9">
        <v>29.555903588680671</v>
      </c>
      <c r="BJ1022" s="9">
        <f ca="1"/>
        <v>66.659227072114263</v>
      </c>
      <c r="BK1022" s="9">
        <f ca="1"/>
        <v>64.943779717353479</v>
      </c>
      <c r="BL1022" s="9">
        <v>62.216912289545519</v>
      </c>
      <c r="BM1022" s="9">
        <f ca="1"/>
        <v>65.517307789162828</v>
      </c>
      <c r="BN1022" s="9">
        <v>66.040143345721077</v>
      </c>
      <c r="BP1022" s="9"/>
      <c r="BQ1022" s="40"/>
      <c r="BR1022" s="9"/>
      <c r="BS1022" s="40"/>
      <c r="BU1022" s="9"/>
      <c r="BV1022" s="40"/>
      <c r="BW1022" s="9"/>
      <c r="BX1022" s="40"/>
      <c r="BZ1022" s="9">
        <v>30.84615384615384</v>
      </c>
      <c r="CA1022" s="9">
        <v>38.507692307692309</v>
      </c>
      <c r="CB1022" s="40">
        <v>40056.905107349121</v>
      </c>
      <c r="CC1022" s="9">
        <f ca="1"/>
        <v>4.318076923076922</v>
      </c>
      <c r="CD1022" s="9">
        <f ca="1"/>
        <v>3.4242307692307694</v>
      </c>
      <c r="CE1022" s="40">
        <f ca="1"/>
        <v>10988.561912267463</v>
      </c>
    </row>
    <row r="1023" spans="1:83" x14ac:dyDescent="0.25">
      <c r="A1023" s="6">
        <v>59.4</v>
      </c>
      <c r="B1023" s="7" t="b">
        <v>1</v>
      </c>
      <c r="U1023" s="9"/>
      <c r="V1023" s="9"/>
      <c r="W1023" s="10"/>
      <c r="X1023" s="17"/>
      <c r="Y1023" s="17"/>
      <c r="Z1023" s="17"/>
      <c r="AA1023" s="17"/>
      <c r="AB1023" s="17"/>
      <c r="AC1023" s="17"/>
      <c r="AD1023" s="17"/>
      <c r="AE1023" s="17"/>
      <c r="AG1023" s="9"/>
      <c r="AH1023" s="9"/>
      <c r="AI1023" s="10"/>
      <c r="AJ1023" s="17"/>
      <c r="AK1023" s="17"/>
      <c r="AL1023" s="17"/>
      <c r="AM1023" s="17"/>
      <c r="AN1023" s="17"/>
      <c r="AO1023" s="17"/>
      <c r="AP1023" s="17"/>
      <c r="AQ1023" s="17"/>
      <c r="AS1023" s="9"/>
      <c r="AT1023" s="9"/>
      <c r="AU1023" s="10"/>
      <c r="AV1023" s="17"/>
      <c r="AW1023" s="17"/>
      <c r="AX1023" s="17"/>
      <c r="AY1023" s="17"/>
      <c r="AZ1023" s="17"/>
      <c r="BA1023" s="17"/>
      <c r="BB1023" s="17"/>
      <c r="BC1023" s="17"/>
      <c r="BE1023" s="17">
        <v>0.34784836065573771</v>
      </c>
      <c r="BF1023" s="9">
        <v>67.099999999999994</v>
      </c>
      <c r="BG1023" s="9">
        <v>65.499804381999951</v>
      </c>
      <c r="BH1023" s="9">
        <v>64.684651051219262</v>
      </c>
      <c r="BI1023" s="9">
        <v>29.592147009243646</v>
      </c>
      <c r="BJ1023" s="9">
        <f ca="1"/>
        <v>66.668225850899674</v>
      </c>
      <c r="BK1023" s="9">
        <f ca="1"/>
        <v>64.952583821508171</v>
      </c>
      <c r="BL1023" s="9">
        <v>62.229670635827091</v>
      </c>
      <c r="BM1023" s="9">
        <f ca="1"/>
        <v>65.527695617961299</v>
      </c>
      <c r="BN1023" s="9">
        <v>66.050534021482576</v>
      </c>
      <c r="BP1023" s="9"/>
      <c r="BQ1023" s="40"/>
      <c r="BR1023" s="9"/>
      <c r="BS1023" s="40"/>
      <c r="BU1023" s="9"/>
      <c r="BV1023" s="40"/>
      <c r="BW1023" s="9"/>
      <c r="BX1023" s="40"/>
      <c r="BZ1023" s="9">
        <v>30.84615384615384</v>
      </c>
      <c r="CA1023" s="9">
        <v>39.784615384615385</v>
      </c>
      <c r="CB1023" s="40">
        <v>42060.065602916235</v>
      </c>
      <c r="CC1023" s="9">
        <f ca="1"/>
        <v>4.318076923076922</v>
      </c>
      <c r="CD1023" s="9">
        <f ca="1"/>
        <v>3.4880769230769237</v>
      </c>
      <c r="CE1023" s="40">
        <f ca="1"/>
        <v>11030.807135918132</v>
      </c>
    </row>
    <row r="1024" spans="1:83" x14ac:dyDescent="0.25">
      <c r="A1024" s="6">
        <v>58.9</v>
      </c>
      <c r="B1024" s="7" t="b">
        <v>1</v>
      </c>
      <c r="U1024" s="9"/>
      <c r="V1024" s="9"/>
      <c r="W1024" s="10"/>
      <c r="X1024" s="17"/>
      <c r="Y1024" s="17"/>
      <c r="Z1024" s="17"/>
      <c r="AA1024" s="17"/>
      <c r="AB1024" s="17"/>
      <c r="AC1024" s="17"/>
      <c r="AD1024" s="17"/>
      <c r="AE1024" s="17"/>
      <c r="AG1024" s="9"/>
      <c r="AH1024" s="9"/>
      <c r="AI1024" s="10"/>
      <c r="AJ1024" s="17"/>
      <c r="AK1024" s="17"/>
      <c r="AL1024" s="17"/>
      <c r="AM1024" s="17"/>
      <c r="AN1024" s="17"/>
      <c r="AO1024" s="17"/>
      <c r="AP1024" s="17"/>
      <c r="AQ1024" s="17"/>
      <c r="AS1024" s="9"/>
      <c r="AT1024" s="9"/>
      <c r="AU1024" s="10"/>
      <c r="AV1024" s="17"/>
      <c r="AW1024" s="17"/>
      <c r="AX1024" s="17"/>
      <c r="AY1024" s="17"/>
      <c r="AZ1024" s="17"/>
      <c r="BA1024" s="17"/>
      <c r="BB1024" s="17"/>
      <c r="BC1024" s="17"/>
      <c r="BE1024" s="17">
        <v>0.34818989071038253</v>
      </c>
      <c r="BF1024" s="9">
        <v>67.099999999999994</v>
      </c>
      <c r="BG1024" s="9">
        <v>65.508604217858618</v>
      </c>
      <c r="BH1024" s="9">
        <v>64.693441058792956</v>
      </c>
      <c r="BI1024" s="9">
        <v>29.628409415360441</v>
      </c>
      <c r="BJ1024" s="9">
        <f ca="1"/>
        <v>66.677219533787465</v>
      </c>
      <c r="BK1024" s="9">
        <f ca="1"/>
        <v>64.961385543342928</v>
      </c>
      <c r="BL1024" s="9">
        <v>62.242422720342482</v>
      </c>
      <c r="BM1024" s="9">
        <f ca="1"/>
        <v>65.538079186338777</v>
      </c>
      <c r="BN1024" s="9">
        <v>66.060920321176553</v>
      </c>
      <c r="BP1024" s="9"/>
      <c r="BQ1024" s="40"/>
      <c r="BR1024" s="9"/>
      <c r="BS1024" s="40"/>
      <c r="BU1024" s="9"/>
      <c r="BV1024" s="40"/>
      <c r="BW1024" s="9"/>
      <c r="BX1024" s="40"/>
      <c r="BZ1024" s="9">
        <v>30.84615384615384</v>
      </c>
      <c r="CA1024" s="9">
        <v>41.061538461538461</v>
      </c>
      <c r="CB1024" s="40">
        <v>44116.691131098749</v>
      </c>
      <c r="CC1024" s="9">
        <f ca="1"/>
        <v>4.318076923076922</v>
      </c>
      <c r="CD1024" s="9">
        <f ca="1"/>
        <v>3.5519230769230772</v>
      </c>
      <c r="CE1024" s="40">
        <f ca="1"/>
        <v>11075.379981157221</v>
      </c>
    </row>
    <row r="1025" spans="1:83" x14ac:dyDescent="0.25">
      <c r="A1025" s="6">
        <v>58.3</v>
      </c>
      <c r="B1025" s="7" t="b">
        <v>1</v>
      </c>
      <c r="U1025" s="9"/>
      <c r="V1025" s="9"/>
      <c r="W1025" s="10"/>
      <c r="X1025" s="17"/>
      <c r="Y1025" s="17"/>
      <c r="Z1025" s="17"/>
      <c r="AA1025" s="17"/>
      <c r="AB1025" s="17"/>
      <c r="AC1025" s="17"/>
      <c r="AD1025" s="17"/>
      <c r="AE1025" s="17"/>
      <c r="AG1025" s="9"/>
      <c r="AH1025" s="9"/>
      <c r="AI1025" s="10"/>
      <c r="AJ1025" s="17"/>
      <c r="AK1025" s="17"/>
      <c r="AL1025" s="17"/>
      <c r="AM1025" s="17"/>
      <c r="AN1025" s="17"/>
      <c r="AO1025" s="17"/>
      <c r="AP1025" s="17"/>
      <c r="AQ1025" s="17"/>
      <c r="AS1025" s="9"/>
      <c r="AT1025" s="9"/>
      <c r="AU1025" s="10"/>
      <c r="AV1025" s="17"/>
      <c r="AW1025" s="17"/>
      <c r="AX1025" s="17"/>
      <c r="AY1025" s="17"/>
      <c r="AZ1025" s="17"/>
      <c r="BA1025" s="17"/>
      <c r="BB1025" s="17"/>
      <c r="BC1025" s="17"/>
      <c r="BE1025" s="17">
        <v>0.3485314207650273</v>
      </c>
      <c r="BF1025" s="9">
        <v>67.2</v>
      </c>
      <c r="BG1025" s="9">
        <v>65.517400882105875</v>
      </c>
      <c r="BH1025" s="9">
        <v>64.702229092127268</v>
      </c>
      <c r="BI1025" s="9">
        <v>29.664690826932031</v>
      </c>
      <c r="BJ1025" s="9">
        <f ca="1"/>
        <v>66.68620813299475</v>
      </c>
      <c r="BK1025" s="9">
        <f ca="1"/>
        <v>64.970184891828055</v>
      </c>
      <c r="BL1025" s="9">
        <v>62.255168552302436</v>
      </c>
      <c r="BM1025" s="9">
        <f ca="1"/>
        <v>65.548458503945085</v>
      </c>
      <c r="BN1025" s="9">
        <v>66.071302254569076</v>
      </c>
      <c r="BP1025" s="9"/>
      <c r="BQ1025" s="40"/>
      <c r="BR1025" s="9"/>
      <c r="BS1025" s="40"/>
      <c r="BU1025" s="9"/>
      <c r="BV1025" s="40"/>
      <c r="BW1025" s="9"/>
      <c r="BX1025" s="40"/>
      <c r="BZ1025" s="9">
        <v>30.84615384615384</v>
      </c>
      <c r="CA1025" s="9">
        <v>42.338461538461537</v>
      </c>
      <c r="CB1025" s="40">
        <v>46224.171956872364</v>
      </c>
      <c r="CC1025" s="9">
        <f ca="1"/>
        <v>4.318076923076922</v>
      </c>
      <c r="CD1025" s="9">
        <f ca="1"/>
        <v>3.6157692307692306</v>
      </c>
      <c r="CE1025" s="40">
        <f ca="1"/>
        <v>11122.213115683284</v>
      </c>
    </row>
    <row r="1026" spans="1:83" x14ac:dyDescent="0.25">
      <c r="A1026" s="6">
        <v>57.9</v>
      </c>
      <c r="B1026" s="7" t="b">
        <v>1</v>
      </c>
      <c r="U1026" s="9"/>
      <c r="V1026" s="9"/>
      <c r="W1026" s="10"/>
      <c r="X1026" s="17"/>
      <c r="Y1026" s="17"/>
      <c r="Z1026" s="17"/>
      <c r="AA1026" s="17"/>
      <c r="AB1026" s="17"/>
      <c r="AC1026" s="17"/>
      <c r="AD1026" s="17"/>
      <c r="AE1026" s="17"/>
      <c r="AG1026" s="9"/>
      <c r="AH1026" s="9"/>
      <c r="AI1026" s="10"/>
      <c r="AJ1026" s="17"/>
      <c r="AK1026" s="17"/>
      <c r="AL1026" s="17"/>
      <c r="AM1026" s="17"/>
      <c r="AN1026" s="17"/>
      <c r="AO1026" s="17"/>
      <c r="AP1026" s="17"/>
      <c r="AQ1026" s="17"/>
      <c r="AS1026" s="9"/>
      <c r="AT1026" s="9"/>
      <c r="AU1026" s="10"/>
      <c r="AV1026" s="17"/>
      <c r="AW1026" s="17"/>
      <c r="AX1026" s="17"/>
      <c r="AY1026" s="17"/>
      <c r="AZ1026" s="17"/>
      <c r="BA1026" s="17"/>
      <c r="BB1026" s="17"/>
      <c r="BC1026" s="17"/>
      <c r="BE1026" s="17">
        <v>0.34887295081967212</v>
      </c>
      <c r="BF1026" s="9">
        <v>67.2</v>
      </c>
      <c r="BG1026" s="9">
        <v>65.526194384526278</v>
      </c>
      <c r="BH1026" s="9">
        <v>64.7110151598703</v>
      </c>
      <c r="BI1026" s="9">
        <v>29.700991263890756</v>
      </c>
      <c r="BJ1026" s="9">
        <f ca="1"/>
        <v>66.695191660707863</v>
      </c>
      <c r="BK1026" s="9">
        <f ca="1"/>
        <v>64.978981875916247</v>
      </c>
      <c r="BL1026" s="9">
        <v>62.267908140895145</v>
      </c>
      <c r="BM1026" s="9">
        <f ca="1"/>
        <v>65.558833580407864</v>
      </c>
      <c r="BN1026" s="9">
        <v>66.081679831403463</v>
      </c>
      <c r="BP1026" s="9"/>
      <c r="BQ1026" s="40"/>
      <c r="BR1026" s="9"/>
      <c r="BS1026" s="40"/>
      <c r="BU1026" s="9"/>
      <c r="BV1026" s="40"/>
      <c r="BW1026" s="9"/>
      <c r="BX1026" s="40"/>
      <c r="BZ1026" s="9">
        <v>30.84615384615384</v>
      </c>
      <c r="CA1026" s="9">
        <v>43.615384615384613</v>
      </c>
      <c r="CB1026" s="40">
        <v>48380.089256625972</v>
      </c>
      <c r="CC1026" s="9">
        <f ca="1"/>
        <v>4.318076923076922</v>
      </c>
      <c r="CD1026" s="9">
        <f ca="1"/>
        <v>3.679615384615385</v>
      </c>
      <c r="CE1026" s="40">
        <f ca="1"/>
        <v>11171.242223318601</v>
      </c>
    </row>
    <row r="1027" spans="1:83" x14ac:dyDescent="0.25">
      <c r="A1027" s="6">
        <v>57.6</v>
      </c>
      <c r="B1027" s="7" t="b">
        <v>1</v>
      </c>
      <c r="U1027" s="9"/>
      <c r="V1027" s="9"/>
      <c r="W1027" s="10"/>
      <c r="X1027" s="17"/>
      <c r="Y1027" s="17"/>
      <c r="Z1027" s="17"/>
      <c r="AA1027" s="17"/>
      <c r="AB1027" s="17"/>
      <c r="AC1027" s="17"/>
      <c r="AD1027" s="17"/>
      <c r="AE1027" s="17"/>
      <c r="AG1027" s="9"/>
      <c r="AH1027" s="9"/>
      <c r="AI1027" s="10"/>
      <c r="AJ1027" s="17"/>
      <c r="AK1027" s="17"/>
      <c r="AL1027" s="17"/>
      <c r="AM1027" s="17"/>
      <c r="AN1027" s="17"/>
      <c r="AO1027" s="17"/>
      <c r="AP1027" s="17"/>
      <c r="AQ1027" s="17"/>
      <c r="AS1027" s="9"/>
      <c r="AT1027" s="9"/>
      <c r="AU1027" s="10"/>
      <c r="AV1027" s="17"/>
      <c r="AW1027" s="17"/>
      <c r="AX1027" s="17"/>
      <c r="AY1027" s="17"/>
      <c r="AZ1027" s="17"/>
      <c r="BA1027" s="17"/>
      <c r="BB1027" s="17"/>
      <c r="BC1027" s="17"/>
      <c r="BE1027" s="17">
        <v>0.34921448087431695</v>
      </c>
      <c r="BF1027" s="9">
        <v>67.2</v>
      </c>
      <c r="BG1027" s="9">
        <v>65.534984734883096</v>
      </c>
      <c r="BH1027" s="9">
        <v>64.719799270654065</v>
      </c>
      <c r="BI1027" s="9">
        <v>29.737310746200269</v>
      </c>
      <c r="BJ1027" s="9">
        <f ca="1"/>
        <v>66.704170129082542</v>
      </c>
      <c r="BK1027" s="9">
        <f ca="1"/>
        <v>64.987776504542651</v>
      </c>
      <c r="BL1027" s="9">
        <v>62.280641495286282</v>
      </c>
      <c r="BM1027" s="9">
        <f ca="1"/>
        <v>65.569204425332643</v>
      </c>
      <c r="BN1027" s="9">
        <v>66.092053061400549</v>
      </c>
      <c r="BP1027" s="9"/>
      <c r="BQ1027" s="40"/>
      <c r="BR1027" s="9"/>
      <c r="BS1027" s="40"/>
      <c r="BU1027" s="9"/>
      <c r="BV1027" s="40"/>
      <c r="BW1027" s="9"/>
      <c r="BX1027" s="40"/>
      <c r="BZ1027" s="9">
        <v>30.84615384615384</v>
      </c>
      <c r="CA1027" s="9">
        <v>44.892307692307696</v>
      </c>
      <c r="CB1027" s="40">
        <v>50582.196562025056</v>
      </c>
      <c r="CC1027" s="9">
        <f ca="1"/>
        <v>4.318076923076922</v>
      </c>
      <c r="CD1027" s="9">
        <f ca="1"/>
        <v>3.7434615384615384</v>
      </c>
      <c r="CE1027" s="40">
        <f ca="1"/>
        <v>11222.405819836365</v>
      </c>
    </row>
    <row r="1028" spans="1:83" x14ac:dyDescent="0.25">
      <c r="A1028" s="6">
        <v>57.4</v>
      </c>
      <c r="B1028" s="7" t="b">
        <v>1</v>
      </c>
      <c r="U1028" s="9"/>
      <c r="V1028" s="9"/>
      <c r="W1028" s="10"/>
      <c r="X1028" s="17"/>
      <c r="Y1028" s="17"/>
      <c r="Z1028" s="17"/>
      <c r="AA1028" s="17"/>
      <c r="AB1028" s="17"/>
      <c r="AC1028" s="17"/>
      <c r="AD1028" s="17"/>
      <c r="AE1028" s="17"/>
      <c r="AG1028" s="9"/>
      <c r="AH1028" s="9"/>
      <c r="AI1028" s="10"/>
      <c r="AJ1028" s="17"/>
      <c r="AK1028" s="17"/>
      <c r="AL1028" s="17"/>
      <c r="AM1028" s="17"/>
      <c r="AN1028" s="17"/>
      <c r="AO1028" s="17"/>
      <c r="AP1028" s="17"/>
      <c r="AQ1028" s="17"/>
      <c r="AS1028" s="9"/>
      <c r="AT1028" s="9"/>
      <c r="AU1028" s="10"/>
      <c r="AV1028" s="17"/>
      <c r="AW1028" s="17"/>
      <c r="AX1028" s="17"/>
      <c r="AY1028" s="17"/>
      <c r="AZ1028" s="17"/>
      <c r="BA1028" s="17"/>
      <c r="BB1028" s="17"/>
      <c r="BC1028" s="17"/>
      <c r="BE1028" s="17">
        <v>0.34955601092896177</v>
      </c>
      <c r="BF1028" s="9">
        <v>67.2</v>
      </c>
      <c r="BG1028" s="9">
        <v>65.543771942918369</v>
      </c>
      <c r="BH1028" s="9">
        <v>64.728581433094874</v>
      </c>
      <c r="BI1028" s="9">
        <v>29.773649293855694</v>
      </c>
      <c r="BJ1028" s="9">
        <f ca="1"/>
        <v>66.713143550244027</v>
      </c>
      <c r="BK1028" s="9">
        <f ca="1"/>
        <v>64.996568786624934</v>
      </c>
      <c r="BL1028" s="9">
        <v>62.293368624619163</v>
      </c>
      <c r="BM1028" s="9">
        <f ca="1"/>
        <v>65.579571048302952</v>
      </c>
      <c r="BN1028" s="9">
        <v>66.102421954258659</v>
      </c>
      <c r="BP1028" s="9"/>
      <c r="BQ1028" s="40"/>
      <c r="BR1028" s="9"/>
      <c r="BS1028" s="40"/>
      <c r="BU1028" s="9"/>
      <c r="BV1028" s="40"/>
      <c r="BW1028" s="9"/>
      <c r="BX1028" s="40"/>
      <c r="BZ1028" s="9">
        <v>30.84615384615384</v>
      </c>
      <c r="CA1028" s="9">
        <v>46.169230769230772</v>
      </c>
      <c r="CB1028" s="40">
        <v>52828.403444636715</v>
      </c>
      <c r="CC1028" s="9">
        <f ca="1"/>
        <v>4.318076923076922</v>
      </c>
      <c r="CD1028" s="9">
        <f ca="1"/>
        <v>3.8073076923076927</v>
      </c>
      <c r="CE1028" s="40">
        <f ca="1"/>
        <v>11275.645083032456</v>
      </c>
    </row>
    <row r="1029" spans="1:83" x14ac:dyDescent="0.25">
      <c r="A1029" s="6">
        <v>57.2</v>
      </c>
      <c r="B1029" s="7" t="b">
        <v>1</v>
      </c>
      <c r="U1029" s="9"/>
      <c r="V1029" s="9"/>
      <c r="W1029" s="10"/>
      <c r="X1029" s="17"/>
      <c r="Y1029" s="17"/>
      <c r="Z1029" s="17"/>
      <c r="AA1029" s="17"/>
      <c r="AB1029" s="17"/>
      <c r="AC1029" s="17"/>
      <c r="AD1029" s="17"/>
      <c r="AE1029" s="17"/>
      <c r="AG1029" s="9"/>
      <c r="AH1029" s="9"/>
      <c r="AI1029" s="10"/>
      <c r="AJ1029" s="17"/>
      <c r="AK1029" s="17"/>
      <c r="AL1029" s="17"/>
      <c r="AM1029" s="17"/>
      <c r="AN1029" s="17"/>
      <c r="AO1029" s="17"/>
      <c r="AP1029" s="17"/>
      <c r="AQ1029" s="17"/>
      <c r="AS1029" s="9"/>
      <c r="AT1029" s="9"/>
      <c r="AU1029" s="10"/>
      <c r="AV1029" s="17"/>
      <c r="AW1029" s="17"/>
      <c r="AX1029" s="17"/>
      <c r="AY1029" s="17"/>
      <c r="AZ1029" s="17"/>
      <c r="BA1029" s="17"/>
      <c r="BB1029" s="17"/>
      <c r="BC1029" s="17"/>
      <c r="BE1029" s="17">
        <v>0.34989754098360654</v>
      </c>
      <c r="BF1029" s="9">
        <v>67.2</v>
      </c>
      <c r="BG1029" s="9">
        <v>65.552556018352945</v>
      </c>
      <c r="BH1029" s="9">
        <v>64.737361655793336</v>
      </c>
      <c r="BI1029" s="9">
        <v>29.81000692688367</v>
      </c>
      <c r="BJ1029" s="9">
        <f ca="1"/>
        <v>66.722111936287149</v>
      </c>
      <c r="BK1029" s="9">
        <f ca="1"/>
        <v>65.005358731063453</v>
      </c>
      <c r="BL1029" s="9">
        <v>62.306089538014746</v>
      </c>
      <c r="BM1029" s="9">
        <f ca="1"/>
        <v>65.589933458880395</v>
      </c>
      <c r="BN1029" s="9">
        <v>66.112786519653724</v>
      </c>
      <c r="BP1029" s="9"/>
      <c r="BQ1029" s="40"/>
      <c r="BR1029" s="9"/>
      <c r="BS1029" s="40"/>
      <c r="BU1029" s="9"/>
      <c r="BV1029" s="40"/>
      <c r="BW1029" s="9"/>
      <c r="BX1029" s="40"/>
      <c r="BZ1029" s="9">
        <v>30.84615384615384</v>
      </c>
      <c r="CA1029" s="9">
        <v>47.446153846153848</v>
      </c>
      <c r="CB1029" s="40">
        <v>55116.761119382005</v>
      </c>
      <c r="CC1029" s="9">
        <f ca="1"/>
        <v>4.318076923076922</v>
      </c>
      <c r="CD1029" s="9">
        <f ca="1"/>
        <v>3.8711538461538462</v>
      </c>
      <c r="CE1029" s="40">
        <f ca="1"/>
        <v>11330.903695711924</v>
      </c>
    </row>
    <row r="1030" spans="1:83" x14ac:dyDescent="0.25">
      <c r="A1030" s="6">
        <v>81</v>
      </c>
      <c r="B1030" s="7" t="b">
        <v>1</v>
      </c>
      <c r="U1030" s="9"/>
      <c r="V1030" s="9"/>
      <c r="W1030" s="10"/>
      <c r="X1030" s="17"/>
      <c r="Y1030" s="17"/>
      <c r="Z1030" s="17"/>
      <c r="AA1030" s="17"/>
      <c r="AB1030" s="17"/>
      <c r="AC1030" s="17"/>
      <c r="AD1030" s="17"/>
      <c r="AE1030" s="17"/>
      <c r="AG1030" s="9"/>
      <c r="AH1030" s="9"/>
      <c r="AI1030" s="10"/>
      <c r="AJ1030" s="17"/>
      <c r="AK1030" s="17"/>
      <c r="AL1030" s="17"/>
      <c r="AM1030" s="17"/>
      <c r="AN1030" s="17"/>
      <c r="AO1030" s="17"/>
      <c r="AP1030" s="17"/>
      <c r="AQ1030" s="17"/>
      <c r="AS1030" s="9"/>
      <c r="AT1030" s="9"/>
      <c r="AU1030" s="10"/>
      <c r="AV1030" s="17"/>
      <c r="AW1030" s="17"/>
      <c r="AX1030" s="17"/>
      <c r="AY1030" s="17"/>
      <c r="AZ1030" s="17"/>
      <c r="BA1030" s="17"/>
      <c r="BB1030" s="17"/>
      <c r="BC1030" s="17"/>
      <c r="BE1030" s="17">
        <v>0.35023907103825136</v>
      </c>
      <c r="BF1030" s="9">
        <v>67.2</v>
      </c>
      <c r="BG1030" s="9">
        <v>65.561336970886657</v>
      </c>
      <c r="BH1030" s="9">
        <v>64.746139947334385</v>
      </c>
      <c r="BI1030" s="9">
        <v>29.846383665342398</v>
      </c>
      <c r="BJ1030" s="9">
        <f ca="1"/>
        <v>66.731075299276512</v>
      </c>
      <c r="BK1030" s="9">
        <f ca="1"/>
        <v>65.014146346741171</v>
      </c>
      <c r="BL1030" s="9">
        <v>62.318804244571758</v>
      </c>
      <c r="BM1030" s="9">
        <f ca="1"/>
        <v>65.600291666604718</v>
      </c>
      <c r="BN1030" s="9">
        <v>66.123146767239405</v>
      </c>
      <c r="BP1030" s="9"/>
      <c r="BQ1030" s="40"/>
      <c r="BR1030" s="9"/>
      <c r="BS1030" s="40"/>
      <c r="BU1030" s="9"/>
      <c r="BV1030" s="40"/>
      <c r="BW1030" s="9"/>
      <c r="BX1030" s="40"/>
      <c r="BZ1030" s="9">
        <v>30.84615384615384</v>
      </c>
      <c r="CA1030" s="9">
        <v>48.723076923076924</v>
      </c>
      <c r="CB1030" s="40">
        <v>57445.449698267679</v>
      </c>
      <c r="CC1030" s="9">
        <f ca="1"/>
        <v>4.318076923076922</v>
      </c>
      <c r="CD1030" s="9">
        <f ca="1"/>
        <v>3.9350000000000005</v>
      </c>
      <c r="CE1030" s="40">
        <f ca="1"/>
        <v>11388.127700405214</v>
      </c>
    </row>
    <row r="1031" spans="1:83" x14ac:dyDescent="0.25">
      <c r="A1031" s="6">
        <v>88</v>
      </c>
      <c r="B1031" s="7" t="b">
        <v>1</v>
      </c>
      <c r="U1031" s="9"/>
      <c r="V1031" s="9"/>
      <c r="W1031" s="10"/>
      <c r="X1031" s="17"/>
      <c r="Y1031" s="17"/>
      <c r="Z1031" s="17"/>
      <c r="AA1031" s="17"/>
      <c r="AB1031" s="17"/>
      <c r="AC1031" s="17"/>
      <c r="AD1031" s="17"/>
      <c r="AE1031" s="17"/>
      <c r="AG1031" s="9"/>
      <c r="AH1031" s="9"/>
      <c r="AI1031" s="10"/>
      <c r="AJ1031" s="17"/>
      <c r="AK1031" s="17"/>
      <c r="AL1031" s="17"/>
      <c r="AM1031" s="17"/>
      <c r="AN1031" s="17"/>
      <c r="AO1031" s="17"/>
      <c r="AP1031" s="17"/>
      <c r="AQ1031" s="17"/>
      <c r="AS1031" s="9"/>
      <c r="AT1031" s="9"/>
      <c r="AU1031" s="10"/>
      <c r="AV1031" s="17"/>
      <c r="AW1031" s="17"/>
      <c r="AX1031" s="17"/>
      <c r="AY1031" s="17"/>
      <c r="AZ1031" s="17"/>
      <c r="BA1031" s="17"/>
      <c r="BB1031" s="17"/>
      <c r="BC1031" s="17"/>
      <c r="BE1031" s="17">
        <v>0.35058060109289618</v>
      </c>
      <c r="BF1031" s="9">
        <v>67.2</v>
      </c>
      <c r="BG1031" s="9">
        <v>65.57011481019839</v>
      </c>
      <c r="BH1031" s="9">
        <v>64.754916316287421</v>
      </c>
      <c r="BI1031" s="9">
        <v>29.882779529321702</v>
      </c>
      <c r="BJ1031" s="9">
        <f ca="1"/>
        <v>66.74003365124662</v>
      </c>
      <c r="BK1031" s="9">
        <f ca="1"/>
        <v>65.022931642523943</v>
      </c>
      <c r="BL1031" s="9">
        <v>62.331512753366731</v>
      </c>
      <c r="BM1031" s="9">
        <f ca="1"/>
        <v>65.610645680993969</v>
      </c>
      <c r="BN1031" s="9">
        <v>66.133502706647107</v>
      </c>
      <c r="BP1031" s="9"/>
      <c r="BQ1031" s="40"/>
      <c r="BR1031" s="9"/>
      <c r="BS1031" s="40"/>
      <c r="BU1031" s="9"/>
      <c r="BV1031" s="40"/>
      <c r="BW1031" s="9"/>
      <c r="BX1031" s="40"/>
      <c r="BZ1031" s="9">
        <v>30.84615384615384</v>
      </c>
      <c r="CA1031" s="9">
        <v>50</v>
      </c>
      <c r="CB1031" s="40">
        <v>59812.766869243074</v>
      </c>
      <c r="CC1031" s="9">
        <f ca="1"/>
        <v>4.318076923076922</v>
      </c>
      <c r="CD1031" s="9">
        <f ca="1"/>
        <v>3.9988461538461539</v>
      </c>
      <c r="CE1031" s="40">
        <f ca="1"/>
        <v>11447.265364756093</v>
      </c>
    </row>
    <row r="1032" spans="1:83" x14ac:dyDescent="0.25">
      <c r="A1032" s="6">
        <v>86</v>
      </c>
      <c r="B1032" s="7" t="b">
        <v>1</v>
      </c>
      <c r="U1032" s="9"/>
      <c r="V1032" s="9"/>
      <c r="W1032" s="10"/>
      <c r="X1032" s="17"/>
      <c r="Y1032" s="17"/>
      <c r="Z1032" s="17"/>
      <c r="AA1032" s="17"/>
      <c r="AB1032" s="17"/>
      <c r="AC1032" s="17"/>
      <c r="AD1032" s="17"/>
      <c r="AE1032" s="17"/>
      <c r="AG1032" s="9"/>
      <c r="AH1032" s="9"/>
      <c r="AI1032" s="10"/>
      <c r="AJ1032" s="17"/>
      <c r="AK1032" s="17"/>
      <c r="AL1032" s="17"/>
      <c r="AM1032" s="17"/>
      <c r="AN1032" s="17"/>
      <c r="AO1032" s="17"/>
      <c r="AP1032" s="17"/>
      <c r="AQ1032" s="17"/>
      <c r="AS1032" s="9"/>
      <c r="AT1032" s="9"/>
      <c r="AU1032" s="10"/>
      <c r="AV1032" s="17"/>
      <c r="AW1032" s="17"/>
      <c r="AX1032" s="17"/>
      <c r="AY1032" s="17"/>
      <c r="AZ1032" s="17"/>
      <c r="BA1032" s="17"/>
      <c r="BB1032" s="17"/>
      <c r="BC1032" s="17"/>
      <c r="BE1032" s="17">
        <v>0.35092213114754101</v>
      </c>
      <c r="BF1032" s="9">
        <v>67.2</v>
      </c>
      <c r="BG1032" s="9">
        <v>65.578889545946126</v>
      </c>
      <c r="BH1032" s="9">
        <v>64.763690771206271</v>
      </c>
      <c r="BI1032" s="9">
        <v>29.919194538943106</v>
      </c>
      <c r="BJ1032" s="9">
        <f ca="1"/>
        <v>66.748987004201894</v>
      </c>
      <c r="BK1032" s="9">
        <f ca="1"/>
        <v>65.031714627260399</v>
      </c>
      <c r="BL1032" s="9">
        <v>62.344215073454095</v>
      </c>
      <c r="BM1032" s="9">
        <f ca="1"/>
        <v>65.62099551154445</v>
      </c>
      <c r="BN1032" s="9">
        <v>66.143854347486126</v>
      </c>
      <c r="BP1032" s="9"/>
      <c r="BQ1032" s="40"/>
      <c r="BR1032" s="9"/>
      <c r="BS1032" s="40"/>
      <c r="BU1032" s="9"/>
      <c r="BV1032" s="40"/>
      <c r="BW1032" s="9"/>
      <c r="BX1032" s="40"/>
      <c r="BZ1032" s="9">
        <v>32.123076923076923</v>
      </c>
      <c r="CA1032" s="9">
        <v>0.2</v>
      </c>
      <c r="CB1032" s="40">
        <v>59529.326037080202</v>
      </c>
      <c r="CC1032" s="9">
        <f ca="1"/>
        <v>4.3819230769230764</v>
      </c>
      <c r="CD1032" s="9">
        <f ca="1"/>
        <v>1.5088461538461539</v>
      </c>
      <c r="CE1032" s="40">
        <f ca="1"/>
        <v>11395.730072733239</v>
      </c>
    </row>
    <row r="1033" spans="1:83" x14ac:dyDescent="0.25">
      <c r="A1033" s="6">
        <v>84</v>
      </c>
      <c r="B1033" s="7" t="b">
        <v>1</v>
      </c>
      <c r="U1033" s="9"/>
      <c r="V1033" s="9"/>
      <c r="W1033" s="10"/>
      <c r="X1033" s="17"/>
      <c r="Y1033" s="17"/>
      <c r="Z1033" s="17"/>
      <c r="AA1033" s="17"/>
      <c r="AB1033" s="17"/>
      <c r="AC1033" s="17"/>
      <c r="AD1033" s="17"/>
      <c r="AE1033" s="17"/>
      <c r="AG1033" s="9"/>
      <c r="AH1033" s="9"/>
      <c r="AI1033" s="10"/>
      <c r="AJ1033" s="17"/>
      <c r="AK1033" s="17"/>
      <c r="AL1033" s="17"/>
      <c r="AM1033" s="17"/>
      <c r="AN1033" s="17"/>
      <c r="AO1033" s="17"/>
      <c r="AP1033" s="17"/>
      <c r="AQ1033" s="17"/>
      <c r="AS1033" s="9"/>
      <c r="AT1033" s="9"/>
      <c r="AU1033" s="10"/>
      <c r="AV1033" s="17"/>
      <c r="AW1033" s="17"/>
      <c r="AX1033" s="17"/>
      <c r="AY1033" s="17"/>
      <c r="AZ1033" s="17"/>
      <c r="BA1033" s="17"/>
      <c r="BB1033" s="17"/>
      <c r="BC1033" s="17"/>
      <c r="BE1033" s="17">
        <v>0.35126366120218577</v>
      </c>
      <c r="BF1033" s="9">
        <v>67.2</v>
      </c>
      <c r="BG1033" s="9">
        <v>65.587661187767111</v>
      </c>
      <c r="BH1033" s="9">
        <v>64.772463320629427</v>
      </c>
      <c r="BI1033" s="9">
        <v>29.955628714359936</v>
      </c>
      <c r="BJ1033" s="9">
        <f ca="1"/>
        <v>66.75793537011694</v>
      </c>
      <c r="BK1033" s="9">
        <f ca="1"/>
        <v>65.040495309782145</v>
      </c>
      <c r="BL1033" s="9">
        <v>62.356911213866283</v>
      </c>
      <c r="BM1033" s="9">
        <f ca="1"/>
        <v>65.631341167730923</v>
      </c>
      <c r="BN1033" s="9">
        <v>66.15420169934373</v>
      </c>
      <c r="BP1033" s="9"/>
      <c r="BQ1033" s="40"/>
      <c r="BR1033" s="9"/>
      <c r="BS1033" s="40"/>
      <c r="BU1033" s="9"/>
      <c r="BV1033" s="40"/>
      <c r="BW1033" s="9"/>
      <c r="BX1033" s="40"/>
      <c r="BZ1033" s="9">
        <v>32.123076923076923</v>
      </c>
      <c r="CA1033" s="9">
        <v>1.4769230769230768</v>
      </c>
      <c r="CB1033" s="40">
        <v>45897.273126260654</v>
      </c>
      <c r="CC1033" s="9">
        <f ca="1"/>
        <v>4.3819230769230764</v>
      </c>
      <c r="CD1033" s="9">
        <f ca="1"/>
        <v>1.5726923076923078</v>
      </c>
      <c r="CE1033" s="40">
        <f ca="1"/>
        <v>11303.073221192055</v>
      </c>
    </row>
    <row r="1034" spans="1:83" x14ac:dyDescent="0.25">
      <c r="A1034" s="6">
        <v>85</v>
      </c>
      <c r="B1034" s="7" t="b">
        <v>1</v>
      </c>
      <c r="U1034" s="9"/>
      <c r="V1034" s="9"/>
      <c r="W1034" s="10"/>
      <c r="X1034" s="17"/>
      <c r="Y1034" s="17"/>
      <c r="Z1034" s="17"/>
      <c r="AA1034" s="17"/>
      <c r="AB1034" s="17"/>
      <c r="AC1034" s="17"/>
      <c r="AD1034" s="17"/>
      <c r="AE1034" s="17"/>
      <c r="AG1034" s="9"/>
      <c r="AH1034" s="9"/>
      <c r="AI1034" s="10"/>
      <c r="AJ1034" s="17"/>
      <c r="AK1034" s="17"/>
      <c r="AL1034" s="17"/>
      <c r="AM1034" s="17"/>
      <c r="AN1034" s="17"/>
      <c r="AO1034" s="17"/>
      <c r="AP1034" s="17"/>
      <c r="AQ1034" s="17"/>
      <c r="AS1034" s="9"/>
      <c r="AT1034" s="9"/>
      <c r="AU1034" s="10"/>
      <c r="AV1034" s="17"/>
      <c r="AW1034" s="17"/>
      <c r="AX1034" s="17"/>
      <c r="AY1034" s="17"/>
      <c r="AZ1034" s="17"/>
      <c r="BA1034" s="17"/>
      <c r="BB1034" s="17"/>
      <c r="BC1034" s="17"/>
      <c r="BE1034" s="17">
        <v>0.3516051912568306</v>
      </c>
      <c r="BF1034" s="9">
        <v>67.3</v>
      </c>
      <c r="BG1034" s="9">
        <v>65.59642974527786</v>
      </c>
      <c r="BH1034" s="9">
        <v>64.781233973080006</v>
      </c>
      <c r="BI1034" s="9">
        <v>29.992082075757327</v>
      </c>
      <c r="BJ1034" s="9">
        <f ca="1"/>
        <v>66.766878760936564</v>
      </c>
      <c r="BK1034" s="9">
        <f ca="1"/>
        <v>65.049273698903804</v>
      </c>
      <c r="BL1034" s="9">
        <v>62.369601183613753</v>
      </c>
      <c r="BM1034" s="9">
        <f ca="1"/>
        <v>65.641682659006662</v>
      </c>
      <c r="BN1034" s="9">
        <v>66.164544771785216</v>
      </c>
      <c r="BP1034" s="9"/>
      <c r="BQ1034" s="40"/>
      <c r="BR1034" s="9"/>
      <c r="BS1034" s="40"/>
      <c r="BU1034" s="9"/>
      <c r="BV1034" s="40"/>
      <c r="BW1034" s="9"/>
      <c r="BX1034" s="40"/>
      <c r="BZ1034" s="9">
        <v>32.123076923076923</v>
      </c>
      <c r="CA1034" s="9">
        <v>2.7538461538461538</v>
      </c>
      <c r="CB1034" s="40">
        <v>38694.843061903273</v>
      </c>
      <c r="CC1034" s="9">
        <f ca="1"/>
        <v>4.3819230769230764</v>
      </c>
      <c r="CD1034" s="9">
        <f ca="1"/>
        <v>1.6365384615384617</v>
      </c>
      <c r="CE1034" s="40">
        <f ca="1"/>
        <v>11218.719211498095</v>
      </c>
    </row>
    <row r="1035" spans="1:83" x14ac:dyDescent="0.25">
      <c r="A1035" s="6">
        <v>83</v>
      </c>
      <c r="B1035" s="7" t="b">
        <v>1</v>
      </c>
      <c r="U1035" s="9"/>
      <c r="V1035" s="9"/>
      <c r="W1035" s="10"/>
      <c r="X1035" s="17"/>
      <c r="Y1035" s="17"/>
      <c r="Z1035" s="17"/>
      <c r="AA1035" s="17"/>
      <c r="AB1035" s="17"/>
      <c r="AC1035" s="17"/>
      <c r="AD1035" s="17"/>
      <c r="AE1035" s="17"/>
      <c r="AG1035" s="9"/>
      <c r="AH1035" s="9"/>
      <c r="AI1035" s="10"/>
      <c r="AJ1035" s="17"/>
      <c r="AK1035" s="17"/>
      <c r="AL1035" s="17"/>
      <c r="AM1035" s="17"/>
      <c r="AN1035" s="17"/>
      <c r="AO1035" s="17"/>
      <c r="AP1035" s="17"/>
      <c r="AQ1035" s="17"/>
      <c r="AS1035" s="9"/>
      <c r="AT1035" s="9"/>
      <c r="AU1035" s="10"/>
      <c r="AV1035" s="17"/>
      <c r="AW1035" s="17"/>
      <c r="AX1035" s="17"/>
      <c r="AY1035" s="17"/>
      <c r="AZ1035" s="17"/>
      <c r="BA1035" s="17"/>
      <c r="BB1035" s="17"/>
      <c r="BC1035" s="17"/>
      <c r="BE1035" s="17">
        <v>0.35194672131147542</v>
      </c>
      <c r="BF1035" s="9">
        <v>67.3</v>
      </c>
      <c r="BG1035" s="9">
        <v>65.605195228074336</v>
      </c>
      <c r="BH1035" s="9">
        <v>64.790002737065862</v>
      </c>
      <c r="BI1035" s="9">
        <v>30.028554643352358</v>
      </c>
      <c r="BJ1035" s="9">
        <f ca="1"/>
        <v>66.775817188575928</v>
      </c>
      <c r="BK1035" s="9">
        <f ca="1"/>
        <v>65.058049803423074</v>
      </c>
      <c r="BL1035" s="9">
        <v>62.382284991685083</v>
      </c>
      <c r="BM1035" s="9">
        <f ca="1"/>
        <v>65.65201999480351</v>
      </c>
      <c r="BN1035" s="9">
        <v>66.174883574353984</v>
      </c>
      <c r="BP1035" s="9"/>
      <c r="BQ1035" s="40"/>
      <c r="BR1035" s="9"/>
      <c r="BS1035" s="40"/>
      <c r="BU1035" s="9"/>
      <c r="BV1035" s="40"/>
      <c r="BW1035" s="9"/>
      <c r="BX1035" s="40"/>
      <c r="BZ1035" s="9">
        <v>32.123076923076923</v>
      </c>
      <c r="CA1035" s="9">
        <v>4.0307692307692298</v>
      </c>
      <c r="CB1035" s="40">
        <v>33556.640980642107</v>
      </c>
      <c r="CC1035" s="9">
        <f ca="1"/>
        <v>4.3819230769230764</v>
      </c>
      <c r="CD1035" s="9">
        <f ca="1"/>
        <v>1.7003846153846154</v>
      </c>
      <c r="CE1035" s="40">
        <f ca="1"/>
        <v>11142.159914447282</v>
      </c>
    </row>
    <row r="1036" spans="1:83" x14ac:dyDescent="0.25">
      <c r="A1036" s="6">
        <v>80</v>
      </c>
      <c r="B1036" s="7" t="b">
        <v>1</v>
      </c>
      <c r="U1036" s="9"/>
      <c r="V1036" s="9"/>
      <c r="W1036" s="10"/>
      <c r="X1036" s="17"/>
      <c r="Y1036" s="17"/>
      <c r="Z1036" s="17"/>
      <c r="AA1036" s="17"/>
      <c r="AB1036" s="17"/>
      <c r="AC1036" s="17"/>
      <c r="AD1036" s="17"/>
      <c r="AE1036" s="17"/>
      <c r="AG1036" s="9"/>
      <c r="AH1036" s="9"/>
      <c r="AI1036" s="10"/>
      <c r="AJ1036" s="17"/>
      <c r="AK1036" s="17"/>
      <c r="AL1036" s="17"/>
      <c r="AM1036" s="17"/>
      <c r="AN1036" s="17"/>
      <c r="AO1036" s="17"/>
      <c r="AP1036" s="17"/>
      <c r="AQ1036" s="17"/>
      <c r="AS1036" s="9"/>
      <c r="AT1036" s="9"/>
      <c r="AU1036" s="10"/>
      <c r="AV1036" s="17"/>
      <c r="AW1036" s="17"/>
      <c r="AX1036" s="17"/>
      <c r="AY1036" s="17"/>
      <c r="AZ1036" s="17"/>
      <c r="BA1036" s="17"/>
      <c r="BB1036" s="17"/>
      <c r="BC1036" s="17"/>
      <c r="BE1036" s="17">
        <v>0.35228825136612024</v>
      </c>
      <c r="BF1036" s="9">
        <v>67.3</v>
      </c>
      <c r="BG1036" s="9">
        <v>65.613957645731958</v>
      </c>
      <c r="BH1036" s="9">
        <v>64.798769621079671</v>
      </c>
      <c r="BI1036" s="9">
        <v>30.065046437394027</v>
      </c>
      <c r="BJ1036" s="9">
        <f ca="1"/>
        <v>66.784750664920693</v>
      </c>
      <c r="BK1036" s="9">
        <f ca="1"/>
        <v>65.066823632120844</v>
      </c>
      <c r="BL1036" s="9">
        <v>62.394962647047073</v>
      </c>
      <c r="BM1036" s="9">
        <f ca="1"/>
        <v>65.662353184531966</v>
      </c>
      <c r="BN1036" s="9">
        <v>66.18521811657169</v>
      </c>
      <c r="BP1036" s="9"/>
      <c r="BQ1036" s="40"/>
      <c r="BR1036" s="9"/>
      <c r="BS1036" s="40"/>
      <c r="BU1036" s="9"/>
      <c r="BV1036" s="40"/>
      <c r="BW1036" s="9"/>
      <c r="BX1036" s="40"/>
      <c r="BZ1036" s="9">
        <v>32.123076923076923</v>
      </c>
      <c r="CA1036" s="9">
        <v>5.3076923076923075</v>
      </c>
      <c r="CB1036" s="40">
        <v>29657.7567874368</v>
      </c>
      <c r="CC1036" s="9">
        <f ca="1"/>
        <v>4.3819230769230764</v>
      </c>
      <c r="CD1036" s="9">
        <f ca="1"/>
        <v>1.7642307692307693</v>
      </c>
      <c r="CE1036" s="40">
        <f ca="1"/>
        <v>11072.936595897907</v>
      </c>
    </row>
    <row r="1037" spans="1:83" x14ac:dyDescent="0.25">
      <c r="A1037" s="6">
        <v>79.900000000000006</v>
      </c>
      <c r="B1037" s="7" t="b">
        <v>1</v>
      </c>
      <c r="U1037" s="9"/>
      <c r="V1037" s="9"/>
      <c r="W1037" s="10"/>
      <c r="X1037" s="17"/>
      <c r="Y1037" s="17"/>
      <c r="Z1037" s="17"/>
      <c r="AA1037" s="17"/>
      <c r="AB1037" s="17"/>
      <c r="AC1037" s="17"/>
      <c r="AD1037" s="17"/>
      <c r="AE1037" s="17"/>
      <c r="AG1037" s="9"/>
      <c r="AH1037" s="9"/>
      <c r="AI1037" s="10"/>
      <c r="AJ1037" s="17"/>
      <c r="AK1037" s="17"/>
      <c r="AL1037" s="17"/>
      <c r="AM1037" s="17"/>
      <c r="AN1037" s="17"/>
      <c r="AO1037" s="17"/>
      <c r="AP1037" s="17"/>
      <c r="AQ1037" s="17"/>
      <c r="AS1037" s="9"/>
      <c r="AT1037" s="9"/>
      <c r="AU1037" s="10"/>
      <c r="AV1037" s="17"/>
      <c r="AW1037" s="17"/>
      <c r="AX1037" s="17"/>
      <c r="AY1037" s="17"/>
      <c r="AZ1037" s="17"/>
      <c r="BA1037" s="17"/>
      <c r="BB1037" s="17"/>
      <c r="BC1037" s="17"/>
      <c r="BE1037" s="17">
        <v>0.35262978142076501</v>
      </c>
      <c r="BF1037" s="9">
        <v>67.3</v>
      </c>
      <c r="BG1037" s="9">
        <v>65.622717007805747</v>
      </c>
      <c r="BH1037" s="9">
        <v>64.807534633598863</v>
      </c>
      <c r="BI1037" s="9">
        <v>30.101557478163397</v>
      </c>
      <c r="BJ1037" s="9">
        <f ca="1"/>
        <v>66.793679201827089</v>
      </c>
      <c r="BK1037" s="9">
        <f ca="1"/>
        <v>65.075595193761259</v>
      </c>
      <c r="BL1037" s="9">
        <v>62.407634158644782</v>
      </c>
      <c r="BM1037" s="9">
        <f ca="1"/>
        <v>65.67268223758127</v>
      </c>
      <c r="BN1037" s="9">
        <v>66.195548407938261</v>
      </c>
      <c r="BP1037" s="9"/>
      <c r="BQ1037" s="40"/>
      <c r="BR1037" s="9"/>
      <c r="BS1037" s="40"/>
      <c r="BU1037" s="9"/>
      <c r="BV1037" s="40"/>
      <c r="BW1037" s="9"/>
      <c r="BX1037" s="40"/>
      <c r="BZ1037" s="9">
        <v>32.123076923076923</v>
      </c>
      <c r="CA1037" s="9">
        <v>6.5846153846153852</v>
      </c>
      <c r="CB1037" s="40">
        <v>26630.842478999519</v>
      </c>
      <c r="CC1037" s="9">
        <f ca="1"/>
        <v>4.3819230769230764</v>
      </c>
      <c r="CD1037" s="9">
        <f ca="1"/>
        <v>1.8280769230769232</v>
      </c>
      <c r="CE1037" s="40">
        <f ca="1"/>
        <v>11010.633392300362</v>
      </c>
    </row>
    <row r="1038" spans="1:83" x14ac:dyDescent="0.25">
      <c r="A1038" s="6">
        <v>79.400000000000006</v>
      </c>
      <c r="B1038" s="7" t="b">
        <v>1</v>
      </c>
      <c r="U1038" s="9"/>
      <c r="V1038" s="9"/>
      <c r="W1038" s="10"/>
      <c r="X1038" s="17"/>
      <c r="Y1038" s="17"/>
      <c r="Z1038" s="17"/>
      <c r="AA1038" s="17"/>
      <c r="AB1038" s="17"/>
      <c r="AC1038" s="17"/>
      <c r="AD1038" s="17"/>
      <c r="AE1038" s="17"/>
      <c r="AG1038" s="9"/>
      <c r="AH1038" s="9"/>
      <c r="AI1038" s="10"/>
      <c r="AJ1038" s="17"/>
      <c r="AK1038" s="17"/>
      <c r="AL1038" s="17"/>
      <c r="AM1038" s="17"/>
      <c r="AN1038" s="17"/>
      <c r="AO1038" s="17"/>
      <c r="AP1038" s="17"/>
      <c r="AQ1038" s="17"/>
      <c r="AS1038" s="9"/>
      <c r="AT1038" s="9"/>
      <c r="AU1038" s="10"/>
      <c r="AV1038" s="17"/>
      <c r="AW1038" s="17"/>
      <c r="AX1038" s="17"/>
      <c r="AY1038" s="17"/>
      <c r="AZ1038" s="17"/>
      <c r="BA1038" s="17"/>
      <c r="BB1038" s="17"/>
      <c r="BC1038" s="17"/>
      <c r="BE1038" s="17">
        <v>0.35297131147540983</v>
      </c>
      <c r="BF1038" s="9">
        <v>67.3</v>
      </c>
      <c r="BG1038" s="9">
        <v>65.631473323830392</v>
      </c>
      <c r="BH1038" s="9">
        <v>64.816297783085972</v>
      </c>
      <c r="BI1038" s="9">
        <v>30.138087785973642</v>
      </c>
      <c r="BJ1038" s="9">
        <f ca="1"/>
        <v>66.802602811122071</v>
      </c>
      <c r="BK1038" s="9">
        <f ca="1"/>
        <v>65.084364497091784</v>
      </c>
      <c r="BL1038" s="9">
        <v>62.420299535401611</v>
      </c>
      <c r="BM1038" s="9">
        <f ca="1"/>
        <v>65.68300716331953</v>
      </c>
      <c r="BN1038" s="9">
        <v>66.205874457932026</v>
      </c>
      <c r="BP1038" s="9"/>
      <c r="BQ1038" s="40"/>
      <c r="BR1038" s="9"/>
      <c r="BS1038" s="40"/>
      <c r="BU1038" s="9"/>
      <c r="BV1038" s="40"/>
      <c r="BW1038" s="9"/>
      <c r="BX1038" s="40"/>
      <c r="BZ1038" s="9">
        <v>32.123076923076923</v>
      </c>
      <c r="CA1038" s="9">
        <v>7.8615384615384603</v>
      </c>
      <c r="CB1038" s="40">
        <v>24267.626825538631</v>
      </c>
      <c r="CC1038" s="9">
        <f ca="1"/>
        <v>4.3819230769230764</v>
      </c>
      <c r="CD1038" s="9">
        <f ca="1"/>
        <v>1.891923076923077</v>
      </c>
      <c r="CE1038" s="40">
        <f ca="1"/>
        <v>10954.871859220166</v>
      </c>
    </row>
    <row r="1039" spans="1:83" x14ac:dyDescent="0.25">
      <c r="A1039" s="6">
        <v>79.7</v>
      </c>
      <c r="B1039" s="7" t="b">
        <v>1</v>
      </c>
      <c r="U1039" s="9"/>
      <c r="V1039" s="9"/>
      <c r="W1039" s="10"/>
      <c r="X1039" s="17"/>
      <c r="Y1039" s="17"/>
      <c r="Z1039" s="17"/>
      <c r="AA1039" s="17"/>
      <c r="AB1039" s="17"/>
      <c r="AC1039" s="17"/>
      <c r="AD1039" s="17"/>
      <c r="AE1039" s="17"/>
      <c r="AG1039" s="9"/>
      <c r="AH1039" s="9"/>
      <c r="AI1039" s="10"/>
      <c r="AJ1039" s="17"/>
      <c r="AK1039" s="17"/>
      <c r="AL1039" s="17"/>
      <c r="AM1039" s="17"/>
      <c r="AN1039" s="17"/>
      <c r="AO1039" s="17"/>
      <c r="AP1039" s="17"/>
      <c r="AQ1039" s="17"/>
      <c r="AS1039" s="9"/>
      <c r="AT1039" s="9"/>
      <c r="AU1039" s="10"/>
      <c r="AV1039" s="17"/>
      <c r="AW1039" s="17"/>
      <c r="AX1039" s="17"/>
      <c r="AY1039" s="17"/>
      <c r="AZ1039" s="17"/>
      <c r="BA1039" s="17"/>
      <c r="BB1039" s="17"/>
      <c r="BC1039" s="17"/>
      <c r="BE1039" s="17">
        <v>0.35331284153005466</v>
      </c>
      <c r="BF1039" s="9">
        <v>67.3</v>
      </c>
      <c r="BG1039" s="9">
        <v>65.640226603320329</v>
      </c>
      <c r="BH1039" s="9">
        <v>64.825059077988485</v>
      </c>
      <c r="BI1039" s="9">
        <v>30.174637381170111</v>
      </c>
      <c r="BJ1039" s="9">
        <f ca="1"/>
        <v>66.811521504603434</v>
      </c>
      <c r="BK1039" s="9">
        <f ca="1"/>
        <v>65.093131550843268</v>
      </c>
      <c r="BL1039" s="9">
        <v>62.432958786219402</v>
      </c>
      <c r="BM1039" s="9">
        <f ca="1"/>
        <v>65.693327971093765</v>
      </c>
      <c r="BN1039" s="9">
        <v>66.21619627600974</v>
      </c>
      <c r="BP1039" s="9"/>
      <c r="BQ1039" s="40"/>
      <c r="BR1039" s="9"/>
      <c r="BS1039" s="40"/>
      <c r="BU1039" s="9"/>
      <c r="BV1039" s="40"/>
      <c r="BW1039" s="9"/>
      <c r="BX1039" s="40"/>
      <c r="BZ1039" s="9">
        <v>32.123076923076923</v>
      </c>
      <c r="CA1039" s="9">
        <v>9.1384615384615362</v>
      </c>
      <c r="CB1039" s="40">
        <v>22434.287067332451</v>
      </c>
      <c r="CC1039" s="9">
        <f ca="1"/>
        <v>4.3819230769230764</v>
      </c>
      <c r="CD1039" s="9">
        <f ca="1"/>
        <v>1.9557692307692309</v>
      </c>
      <c r="CE1039" s="40">
        <f ca="1"/>
        <v>10905.306384517478</v>
      </c>
    </row>
    <row r="1040" spans="1:83" x14ac:dyDescent="0.25">
      <c r="A1040" s="6">
        <v>79.3</v>
      </c>
      <c r="B1040" s="7" t="b">
        <v>1</v>
      </c>
      <c r="U1040" s="9"/>
      <c r="V1040" s="9"/>
      <c r="W1040" s="10"/>
      <c r="X1040" s="17"/>
      <c r="Y1040" s="17"/>
      <c r="Z1040" s="17"/>
      <c r="AA1040" s="17"/>
      <c r="AB1040" s="17"/>
      <c r="AC1040" s="17"/>
      <c r="AD1040" s="17"/>
      <c r="AE1040" s="17"/>
      <c r="AG1040" s="9"/>
      <c r="AH1040" s="9"/>
      <c r="AI1040" s="10"/>
      <c r="AJ1040" s="17"/>
      <c r="AK1040" s="17"/>
      <c r="AL1040" s="17"/>
      <c r="AM1040" s="17"/>
      <c r="AN1040" s="17"/>
      <c r="AO1040" s="17"/>
      <c r="AP1040" s="17"/>
      <c r="AQ1040" s="17"/>
      <c r="AS1040" s="9"/>
      <c r="AT1040" s="9"/>
      <c r="AU1040" s="10"/>
      <c r="AV1040" s="17"/>
      <c r="AW1040" s="17"/>
      <c r="AX1040" s="17"/>
      <c r="AY1040" s="17"/>
      <c r="AZ1040" s="17"/>
      <c r="BA1040" s="17"/>
      <c r="BB1040" s="17"/>
      <c r="BC1040" s="17"/>
      <c r="BE1040" s="17">
        <v>0.35365437158469948</v>
      </c>
      <c r="BF1040" s="9">
        <v>67.3</v>
      </c>
      <c r="BG1040" s="9">
        <v>65.64897685576986</v>
      </c>
      <c r="BH1040" s="9">
        <v>64.833818526738966</v>
      </c>
      <c r="BI1040" s="9">
        <v>30.211206284130402</v>
      </c>
      <c r="BJ1040" s="9">
        <f ca="1"/>
        <v>66.820435294039896</v>
      </c>
      <c r="BK1040" s="9">
        <f ca="1"/>
        <v>65.101896363730077</v>
      </c>
      <c r="BL1040" s="9">
        <v>62.445611919978461</v>
      </c>
      <c r="BM1040" s="9">
        <f ca="1"/>
        <v>65.703644670229963</v>
      </c>
      <c r="BN1040" s="9">
        <v>66.22651387160677</v>
      </c>
      <c r="BP1040" s="9"/>
      <c r="BQ1040" s="40"/>
      <c r="BR1040" s="9"/>
      <c r="BS1040" s="40"/>
      <c r="BU1040" s="9"/>
      <c r="BV1040" s="40"/>
      <c r="BW1040" s="9"/>
      <c r="BX1040" s="40"/>
      <c r="BZ1040" s="9">
        <v>32.123076923076923</v>
      </c>
      <c r="CA1040" s="9">
        <v>10.415384615384614</v>
      </c>
      <c r="CB1040" s="40">
        <v>21037.879212363834</v>
      </c>
      <c r="CC1040" s="9">
        <f ca="1"/>
        <v>4.3819230769230764</v>
      </c>
      <c r="CD1040" s="9">
        <f ca="1"/>
        <v>2.0196153846153848</v>
      </c>
      <c r="CE1040" s="40">
        <f ca="1"/>
        <v>10861.620303986754</v>
      </c>
    </row>
    <row r="1041" spans="1:83" x14ac:dyDescent="0.25">
      <c r="A1041" s="6">
        <v>79.2</v>
      </c>
      <c r="B1041" s="7" t="b">
        <v>1</v>
      </c>
      <c r="U1041" s="9"/>
      <c r="V1041" s="9"/>
      <c r="W1041" s="10"/>
      <c r="X1041" s="17"/>
      <c r="Y1041" s="17"/>
      <c r="Z1041" s="17"/>
      <c r="AA1041" s="17"/>
      <c r="AB1041" s="17"/>
      <c r="AC1041" s="17"/>
      <c r="AD1041" s="17"/>
      <c r="AE1041" s="17"/>
      <c r="AG1041" s="9"/>
      <c r="AH1041" s="9"/>
      <c r="AI1041" s="10"/>
      <c r="AJ1041" s="17"/>
      <c r="AK1041" s="17"/>
      <c r="AL1041" s="17"/>
      <c r="AM1041" s="17"/>
      <c r="AN1041" s="17"/>
      <c r="AO1041" s="17"/>
      <c r="AP1041" s="17"/>
      <c r="AQ1041" s="17"/>
      <c r="AS1041" s="9"/>
      <c r="AT1041" s="9"/>
      <c r="AU1041" s="10"/>
      <c r="AV1041" s="17"/>
      <c r="AW1041" s="17"/>
      <c r="AX1041" s="17"/>
      <c r="AY1041" s="17"/>
      <c r="AZ1041" s="17"/>
      <c r="BA1041" s="17"/>
      <c r="BB1041" s="17"/>
      <c r="BC1041" s="17"/>
      <c r="BE1041" s="17">
        <v>0.35399590163934425</v>
      </c>
      <c r="BF1041" s="9">
        <v>67.3</v>
      </c>
      <c r="BG1041" s="9">
        <v>65.657724090653204</v>
      </c>
      <c r="BH1041" s="9">
        <v>64.842576137755046</v>
      </c>
      <c r="BI1041" s="9">
        <v>30.247794515264395</v>
      </c>
      <c r="BJ1041" s="9">
        <f ca="1"/>
        <v>66.829344191171288</v>
      </c>
      <c r="BK1041" s="9">
        <f ca="1"/>
        <v>65.110658944450108</v>
      </c>
      <c r="BL1041" s="9">
        <v>62.458258945537679</v>
      </c>
      <c r="BM1041" s="9">
        <f ca="1"/>
        <v>65.713957270033191</v>
      </c>
      <c r="BN1041" s="9">
        <v>66.23682725413704</v>
      </c>
      <c r="BP1041" s="9"/>
      <c r="BQ1041" s="40"/>
      <c r="BR1041" s="9"/>
      <c r="BS1041" s="40"/>
      <c r="BU1041" s="9"/>
      <c r="BV1041" s="40"/>
      <c r="BW1041" s="9"/>
      <c r="BX1041" s="40"/>
      <c r="BZ1041" s="9">
        <v>32.123076923076923</v>
      </c>
      <c r="CA1041" s="9">
        <v>11.692307692307692</v>
      </c>
      <c r="CB1041" s="40">
        <v>20010.312263961692</v>
      </c>
      <c r="CC1041" s="9">
        <f ca="1"/>
        <v>4.3819230769230764</v>
      </c>
      <c r="CD1041" s="9">
        <f ca="1"/>
        <v>2.0834615384615387</v>
      </c>
      <c r="CE1041" s="40">
        <f ca="1"/>
        <v>10823.522592018076</v>
      </c>
    </row>
    <row r="1042" spans="1:83" x14ac:dyDescent="0.25">
      <c r="A1042" s="6">
        <v>79.099999999999994</v>
      </c>
      <c r="B1042" s="7" t="b">
        <v>1</v>
      </c>
      <c r="U1042" s="9"/>
      <c r="V1042" s="9"/>
      <c r="W1042" s="10"/>
      <c r="X1042" s="17"/>
      <c r="Y1042" s="17"/>
      <c r="Z1042" s="17"/>
      <c r="AA1042" s="17"/>
      <c r="AB1042" s="17"/>
      <c r="AC1042" s="17"/>
      <c r="AD1042" s="17"/>
      <c r="AE1042" s="17"/>
      <c r="AG1042" s="9"/>
      <c r="AH1042" s="9"/>
      <c r="AI1042" s="10"/>
      <c r="AJ1042" s="17"/>
      <c r="AK1042" s="17"/>
      <c r="AL1042" s="17"/>
      <c r="AM1042" s="17"/>
      <c r="AN1042" s="17"/>
      <c r="AO1042" s="17"/>
      <c r="AP1042" s="17"/>
      <c r="AQ1042" s="17"/>
      <c r="AS1042" s="9"/>
      <c r="AT1042" s="9"/>
      <c r="AU1042" s="10"/>
      <c r="AV1042" s="17"/>
      <c r="AW1042" s="17"/>
      <c r="AX1042" s="17"/>
      <c r="AY1042" s="17"/>
      <c r="AZ1042" s="17"/>
      <c r="BA1042" s="17"/>
      <c r="BB1042" s="17"/>
      <c r="BC1042" s="17"/>
      <c r="BE1042" s="17">
        <v>0.35433743169398907</v>
      </c>
      <c r="BF1042" s="9">
        <v>67.3</v>
      </c>
      <c r="BG1042" s="9">
        <v>65.666468317424602</v>
      </c>
      <c r="BH1042" s="9">
        <v>64.851331919439858</v>
      </c>
      <c r="BI1042" s="9">
        <v>30.284402095014389</v>
      </c>
      <c r="BJ1042" s="9">
        <f ca="1"/>
        <v>66.83824820770856</v>
      </c>
      <c r="BK1042" s="9">
        <f ca="1"/>
        <v>65.119419301684886</v>
      </c>
      <c r="BL1042" s="9">
        <v>62.470899871734588</v>
      </c>
      <c r="BM1042" s="9">
        <f ca="1"/>
        <v>65.7242657797877</v>
      </c>
      <c r="BN1042" s="9">
        <v>66.247136432993258</v>
      </c>
      <c r="BP1042" s="9"/>
      <c r="BQ1042" s="40"/>
      <c r="BR1042" s="9"/>
      <c r="BS1042" s="40"/>
      <c r="BU1042" s="9"/>
      <c r="BV1042" s="40"/>
      <c r="BW1042" s="9"/>
      <c r="BX1042" s="40"/>
      <c r="BZ1042" s="9">
        <v>32.123076923076923</v>
      </c>
      <c r="CA1042" s="9">
        <v>12.969230769230769</v>
      </c>
      <c r="CB1042" s="40">
        <v>19299.719059945048</v>
      </c>
      <c r="CC1042" s="9">
        <f ca="1"/>
        <v>4.3819230769230764</v>
      </c>
      <c r="CD1042" s="9">
        <f ca="1"/>
        <v>2.1473076923076926</v>
      </c>
      <c r="CE1042" s="40">
        <f ca="1"/>
        <v>10790.745026291339</v>
      </c>
    </row>
    <row r="1043" spans="1:83" x14ac:dyDescent="0.25">
      <c r="A1043" s="6">
        <v>79</v>
      </c>
      <c r="B1043" s="7" t="b">
        <v>1</v>
      </c>
      <c r="U1043" s="9"/>
      <c r="V1043" s="9"/>
      <c r="W1043" s="10"/>
      <c r="X1043" s="17"/>
      <c r="Y1043" s="17"/>
      <c r="Z1043" s="17"/>
      <c r="AA1043" s="17"/>
      <c r="AB1043" s="17"/>
      <c r="AC1043" s="17"/>
      <c r="AD1043" s="17"/>
      <c r="AE1043" s="17"/>
      <c r="AG1043" s="9"/>
      <c r="AH1043" s="9"/>
      <c r="AI1043" s="10"/>
      <c r="AJ1043" s="17"/>
      <c r="AK1043" s="17"/>
      <c r="AL1043" s="17"/>
      <c r="AM1043" s="17"/>
      <c r="AN1043" s="17"/>
      <c r="AO1043" s="17"/>
      <c r="AP1043" s="17"/>
      <c r="AQ1043" s="17"/>
      <c r="AS1043" s="9"/>
      <c r="AT1043" s="9"/>
      <c r="AU1043" s="10"/>
      <c r="AV1043" s="17"/>
      <c r="AW1043" s="17"/>
      <c r="AX1043" s="17"/>
      <c r="AY1043" s="17"/>
      <c r="AZ1043" s="17"/>
      <c r="BA1043" s="17"/>
      <c r="BB1043" s="17"/>
      <c r="BC1043" s="17"/>
      <c r="BE1043" s="17">
        <v>0.35467896174863389</v>
      </c>
      <c r="BF1043" s="9">
        <v>67.3</v>
      </c>
      <c r="BG1043" s="9">
        <v>65.675209545518442</v>
      </c>
      <c r="BH1043" s="9">
        <v>64.860085880181529</v>
      </c>
      <c r="BI1043" s="9">
        <v>30.321029043855091</v>
      </c>
      <c r="BJ1043" s="9">
        <f ca="1"/>
        <v>66.847147355334016</v>
      </c>
      <c r="BK1043" s="9">
        <f ca="1"/>
        <v>65.128177444099677</v>
      </c>
      <c r="BL1043" s="9">
        <v>62.483534707385402</v>
      </c>
      <c r="BM1043" s="9">
        <f ca="1"/>
        <v>65.734570208756992</v>
      </c>
      <c r="BN1043" s="9">
        <v>66.257441417546872</v>
      </c>
      <c r="BP1043" s="9"/>
      <c r="BQ1043" s="40"/>
      <c r="BR1043" s="9"/>
      <c r="BS1043" s="40"/>
      <c r="BU1043" s="9"/>
      <c r="BV1043" s="40"/>
      <c r="BW1043" s="9"/>
      <c r="BX1043" s="40"/>
      <c r="BZ1043" s="9">
        <v>32.123076923076923</v>
      </c>
      <c r="CA1043" s="9">
        <v>14.246153846153844</v>
      </c>
      <c r="CB1043" s="40">
        <v>18865.39594459183</v>
      </c>
      <c r="CC1043" s="9">
        <f ca="1"/>
        <v>4.3819230769230764</v>
      </c>
      <c r="CD1043" s="9">
        <f ca="1"/>
        <v>2.211153846153846</v>
      </c>
      <c r="CE1043" s="40">
        <f ca="1"/>
        <v>10763.03974583311</v>
      </c>
    </row>
    <row r="1044" spans="1:83" x14ac:dyDescent="0.25">
      <c r="A1044" s="6">
        <v>78.7</v>
      </c>
      <c r="B1044" s="7" t="b">
        <v>1</v>
      </c>
      <c r="U1044" s="9"/>
      <c r="V1044" s="9"/>
      <c r="W1044" s="10"/>
      <c r="X1044" s="17"/>
      <c r="Y1044" s="17"/>
      <c r="Z1044" s="17"/>
      <c r="AA1044" s="17"/>
      <c r="AB1044" s="17"/>
      <c r="AC1044" s="17"/>
      <c r="AD1044" s="17"/>
      <c r="AE1044" s="17"/>
      <c r="AG1044" s="9"/>
      <c r="AH1044" s="9"/>
      <c r="AI1044" s="10"/>
      <c r="AJ1044" s="17"/>
      <c r="AK1044" s="17"/>
      <c r="AL1044" s="17"/>
      <c r="AM1044" s="17"/>
      <c r="AN1044" s="17"/>
      <c r="AO1044" s="17"/>
      <c r="AP1044" s="17"/>
      <c r="AQ1044" s="17"/>
      <c r="AS1044" s="9"/>
      <c r="AT1044" s="9"/>
      <c r="AU1044" s="10"/>
      <c r="AV1044" s="17"/>
      <c r="AW1044" s="17"/>
      <c r="AX1044" s="17"/>
      <c r="AY1044" s="17"/>
      <c r="AZ1044" s="17"/>
      <c r="BA1044" s="17"/>
      <c r="BB1044" s="17"/>
      <c r="BC1044" s="17"/>
      <c r="BE1044" s="17">
        <v>0.35502049180327871</v>
      </c>
      <c r="BF1044" s="9">
        <v>67.3</v>
      </c>
      <c r="BG1044" s="9">
        <v>65.683947784349229</v>
      </c>
      <c r="BH1044" s="9">
        <v>64.868838028353778</v>
      </c>
      <c r="BI1044" s="9">
        <v>30.357675382293756</v>
      </c>
      <c r="BJ1044" s="9">
        <f ca="1"/>
        <v>66.856041645701382</v>
      </c>
      <c r="BK1044" s="9">
        <f ca="1"/>
        <v>65.136933380343493</v>
      </c>
      <c r="BL1044" s="9">
        <v>62.49616346128515</v>
      </c>
      <c r="BM1044" s="9">
        <f ca="1"/>
        <v>65.744870566183849</v>
      </c>
      <c r="BN1044" s="9">
        <v>66.267742217148225</v>
      </c>
      <c r="BP1044" s="9"/>
      <c r="BQ1044" s="40"/>
      <c r="BR1044" s="9"/>
      <c r="BS1044" s="40"/>
      <c r="BU1044" s="9"/>
      <c r="BV1044" s="40"/>
      <c r="BW1044" s="9"/>
      <c r="BX1044" s="40"/>
      <c r="BZ1044" s="9">
        <v>32.123076923076923</v>
      </c>
      <c r="CA1044" s="9">
        <v>15.523076923076919</v>
      </c>
      <c r="CB1044" s="40">
        <v>18674.639338168388</v>
      </c>
      <c r="CC1044" s="9">
        <f ca="1"/>
        <v>4.3819230769230764</v>
      </c>
      <c r="CD1044" s="9">
        <f ca="1"/>
        <v>2.2750000000000004</v>
      </c>
      <c r="CE1044" s="40">
        <f ca="1"/>
        <v>10740.177137513469</v>
      </c>
    </row>
    <row r="1045" spans="1:83" x14ac:dyDescent="0.25">
      <c r="A1045" s="6">
        <v>78.2</v>
      </c>
      <c r="B1045" s="7" t="b">
        <v>1</v>
      </c>
      <c r="U1045" s="9"/>
      <c r="V1045" s="9"/>
      <c r="W1045" s="10"/>
      <c r="X1045" s="17"/>
      <c r="Y1045" s="17"/>
      <c r="Z1045" s="17"/>
      <c r="AA1045" s="17"/>
      <c r="AB1045" s="17"/>
      <c r="AC1045" s="17"/>
      <c r="AD1045" s="17"/>
      <c r="AE1045" s="17"/>
      <c r="AG1045" s="9"/>
      <c r="AH1045" s="9"/>
      <c r="AI1045" s="10"/>
      <c r="AJ1045" s="17"/>
      <c r="AK1045" s="17"/>
      <c r="AL1045" s="17"/>
      <c r="AM1045" s="17"/>
      <c r="AN1045" s="17"/>
      <c r="AO1045" s="17"/>
      <c r="AP1045" s="17"/>
      <c r="AQ1045" s="17"/>
      <c r="AS1045" s="9"/>
      <c r="AT1045" s="9"/>
      <c r="AU1045" s="10"/>
      <c r="AV1045" s="17"/>
      <c r="AW1045" s="17"/>
      <c r="AX1045" s="17"/>
      <c r="AY1045" s="17"/>
      <c r="AZ1045" s="17"/>
      <c r="BA1045" s="17"/>
      <c r="BB1045" s="17"/>
      <c r="BC1045" s="17"/>
      <c r="BE1045" s="17">
        <v>0.35536202185792348</v>
      </c>
      <c r="BF1045" s="9">
        <v>67.400000000000006</v>
      </c>
      <c r="BG1045" s="9">
        <v>65.692683043311817</v>
      </c>
      <c r="BH1045" s="9">
        <v>64.877588372315628</v>
      </c>
      <c r="BI1045" s="9">
        <v>30.394341130870213</v>
      </c>
      <c r="BJ1045" s="9">
        <f ca="1"/>
        <v>66.864931090435846</v>
      </c>
      <c r="BK1045" s="9">
        <f ca="1"/>
        <v>65.145687119049214</v>
      </c>
      <c r="BL1045" s="9">
        <v>62.508786142207697</v>
      </c>
      <c r="BM1045" s="9">
        <f ca="1"/>
        <v>65.755166861290476</v>
      </c>
      <c r="BN1045" s="9">
        <v>66.278038841126673</v>
      </c>
      <c r="BP1045" s="9"/>
      <c r="BQ1045" s="40"/>
      <c r="BR1045" s="9"/>
      <c r="BS1045" s="40"/>
      <c r="BU1045" s="9"/>
      <c r="BV1045" s="40"/>
      <c r="BW1045" s="9"/>
      <c r="BX1045" s="40"/>
      <c r="BZ1045" s="9">
        <v>32.123076923076923</v>
      </c>
      <c r="CA1045" s="9">
        <v>16.799999999999997</v>
      </c>
      <c r="CB1045" s="40">
        <v>18700.667129051526</v>
      </c>
      <c r="CC1045" s="9">
        <f ca="1"/>
        <v>4.3819230769230764</v>
      </c>
      <c r="CD1045" s="9">
        <f ca="1"/>
        <v>2.3388461538461538</v>
      </c>
      <c r="CE1045" s="40">
        <f ca="1"/>
        <v>10721.943998366489</v>
      </c>
    </row>
    <row r="1046" spans="1:83" x14ac:dyDescent="0.25">
      <c r="A1046" s="6">
        <v>73.599999999999994</v>
      </c>
      <c r="B1046" s="7" t="b">
        <v>1</v>
      </c>
      <c r="U1046" s="9"/>
      <c r="V1046" s="9"/>
      <c r="W1046" s="10"/>
      <c r="X1046" s="17"/>
      <c r="Y1046" s="17"/>
      <c r="Z1046" s="17"/>
      <c r="AA1046" s="17"/>
      <c r="AB1046" s="17"/>
      <c r="AC1046" s="17"/>
      <c r="AD1046" s="17"/>
      <c r="AE1046" s="17"/>
      <c r="AG1046" s="9"/>
      <c r="AH1046" s="9"/>
      <c r="AI1046" s="10"/>
      <c r="AJ1046" s="17"/>
      <c r="AK1046" s="17"/>
      <c r="AL1046" s="17"/>
      <c r="AM1046" s="17"/>
      <c r="AN1046" s="17"/>
      <c r="AO1046" s="17"/>
      <c r="AP1046" s="17"/>
      <c r="AQ1046" s="17"/>
      <c r="AS1046" s="9"/>
      <c r="AT1046" s="9"/>
      <c r="AU1046" s="10"/>
      <c r="AV1046" s="17"/>
      <c r="AW1046" s="17"/>
      <c r="AX1046" s="17"/>
      <c r="AY1046" s="17"/>
      <c r="AZ1046" s="17"/>
      <c r="BA1046" s="17"/>
      <c r="BB1046" s="17"/>
      <c r="BC1046" s="17"/>
      <c r="BE1046" s="17">
        <v>0.35570355191256831</v>
      </c>
      <c r="BF1046" s="9">
        <v>67.400000000000006</v>
      </c>
      <c r="BG1046" s="9">
        <v>65.701415331781419</v>
      </c>
      <c r="BH1046" s="9">
        <v>64.886336920411722</v>
      </c>
      <c r="BI1046" s="9">
        <v>30.431026310156955</v>
      </c>
      <c r="BJ1046" s="9">
        <f ca="1"/>
        <v>66.873815701134305</v>
      </c>
      <c r="BK1046" s="9">
        <f ca="1"/>
        <v>65.154438668833635</v>
      </c>
      <c r="BL1046" s="9">
        <v>62.521402758905836</v>
      </c>
      <c r="BM1046" s="9">
        <f ca="1"/>
        <v>65.765459103278545</v>
      </c>
      <c r="BN1046" s="9">
        <v>66.28833129879051</v>
      </c>
      <c r="BP1046" s="9"/>
      <c r="BQ1046" s="40"/>
      <c r="BR1046" s="9"/>
      <c r="BS1046" s="40"/>
      <c r="BU1046" s="9"/>
      <c r="BV1046" s="40"/>
      <c r="BW1046" s="9"/>
      <c r="BX1046" s="40"/>
      <c r="BZ1046" s="9">
        <v>32.123076923076923</v>
      </c>
      <c r="CA1046" s="9">
        <v>18.076923076923073</v>
      </c>
      <c r="CB1046" s="40">
        <v>18921.197194572705</v>
      </c>
      <c r="CC1046" s="9">
        <f ca="1"/>
        <v>4.3819230769230764</v>
      </c>
      <c r="CD1046" s="9">
        <f ca="1"/>
        <v>2.4026923076923077</v>
      </c>
      <c r="CE1046" s="40">
        <f ca="1"/>
        <v>10708.141930809945</v>
      </c>
    </row>
    <row r="1047" spans="1:83" x14ac:dyDescent="0.25">
      <c r="A1047" s="6">
        <v>73.5</v>
      </c>
      <c r="B1047" s="7" t="b">
        <v>1</v>
      </c>
      <c r="U1047" s="9"/>
      <c r="V1047" s="9"/>
      <c r="W1047" s="10"/>
      <c r="X1047" s="17"/>
      <c r="Y1047" s="17"/>
      <c r="Z1047" s="17"/>
      <c r="AA1047" s="17"/>
      <c r="AB1047" s="17"/>
      <c r="AC1047" s="17"/>
      <c r="AD1047" s="17"/>
      <c r="AE1047" s="17"/>
      <c r="AG1047" s="9"/>
      <c r="AH1047" s="9"/>
      <c r="AI1047" s="10"/>
      <c r="AJ1047" s="17"/>
      <c r="AK1047" s="17"/>
      <c r="AL1047" s="17"/>
      <c r="AM1047" s="17"/>
      <c r="AN1047" s="17"/>
      <c r="AO1047" s="17"/>
      <c r="AP1047" s="17"/>
      <c r="AQ1047" s="17"/>
      <c r="AS1047" s="9"/>
      <c r="AT1047" s="9"/>
      <c r="AU1047" s="10"/>
      <c r="AV1047" s="17"/>
      <c r="AW1047" s="17"/>
      <c r="AX1047" s="17"/>
      <c r="AY1047" s="17"/>
      <c r="AZ1047" s="17"/>
      <c r="BA1047" s="17"/>
      <c r="BB1047" s="17"/>
      <c r="BC1047" s="17"/>
      <c r="BE1047" s="17">
        <v>0.35604508196721313</v>
      </c>
      <c r="BF1047" s="9">
        <v>67.400000000000006</v>
      </c>
      <c r="BG1047" s="9">
        <v>65.710144659113652</v>
      </c>
      <c r="BH1047" s="9">
        <v>64.895083680972249</v>
      </c>
      <c r="BI1047" s="9">
        <v>30.467730940759186</v>
      </c>
      <c r="BJ1047" s="9">
        <f ca="1"/>
        <v>66.882695489365418</v>
      </c>
      <c r="BK1047" s="9">
        <f ca="1"/>
        <v>65.163188038297619</v>
      </c>
      <c r="BL1047" s="9">
        <v>62.534013320111342</v>
      </c>
      <c r="BM1047" s="9">
        <f ca="1"/>
        <v>65.775747301329318</v>
      </c>
      <c r="BN1047" s="9">
        <v>66.298619599427241</v>
      </c>
      <c r="BP1047" s="9"/>
      <c r="BQ1047" s="40"/>
      <c r="BR1047" s="9"/>
      <c r="BS1047" s="40"/>
      <c r="BU1047" s="9"/>
      <c r="BV1047" s="40"/>
      <c r="BW1047" s="9"/>
      <c r="BX1047" s="40"/>
      <c r="BZ1047" s="9">
        <v>32.123076923076923</v>
      </c>
      <c r="CA1047" s="9">
        <v>19.353846153846153</v>
      </c>
      <c r="CB1047" s="40">
        <v>19317.442904240874</v>
      </c>
      <c r="CC1047" s="9">
        <f ca="1"/>
        <v>4.3819230769230764</v>
      </c>
      <c r="CD1047" s="9">
        <f ca="1"/>
        <v>2.4665384615384616</v>
      </c>
      <c r="CE1047" s="40">
        <f ca="1"/>
        <v>10698.58593552897</v>
      </c>
    </row>
    <row r="1048" spans="1:83" x14ac:dyDescent="0.25">
      <c r="A1048" s="6">
        <v>73.3</v>
      </c>
      <c r="B1048" s="7" t="b">
        <v>1</v>
      </c>
      <c r="U1048" s="9"/>
      <c r="V1048" s="9"/>
      <c r="W1048" s="10"/>
      <c r="X1048" s="17"/>
      <c r="Y1048" s="17"/>
      <c r="Z1048" s="17"/>
      <c r="AA1048" s="17"/>
      <c r="AB1048" s="17"/>
      <c r="AC1048" s="17"/>
      <c r="AD1048" s="17"/>
      <c r="AE1048" s="17"/>
      <c r="AG1048" s="9"/>
      <c r="AH1048" s="9"/>
      <c r="AI1048" s="10"/>
      <c r="AJ1048" s="17"/>
      <c r="AK1048" s="17"/>
      <c r="AL1048" s="17"/>
      <c r="AM1048" s="17"/>
      <c r="AN1048" s="17"/>
      <c r="AO1048" s="17"/>
      <c r="AP1048" s="17"/>
      <c r="AQ1048" s="17"/>
      <c r="AS1048" s="9"/>
      <c r="AT1048" s="9"/>
      <c r="AU1048" s="10"/>
      <c r="AV1048" s="17"/>
      <c r="AW1048" s="17"/>
      <c r="AX1048" s="17"/>
      <c r="AY1048" s="17"/>
      <c r="AZ1048" s="17"/>
      <c r="BA1048" s="17"/>
      <c r="BB1048" s="17"/>
      <c r="BC1048" s="17"/>
      <c r="BE1048" s="17">
        <v>0.3563866120218579</v>
      </c>
      <c r="BF1048" s="9">
        <v>67.400000000000006</v>
      </c>
      <c r="BG1048" s="9">
        <v>65.718871034644721</v>
      </c>
      <c r="BH1048" s="9">
        <v>64.903828662312975</v>
      </c>
      <c r="BI1048" s="9">
        <v>30.504455043314888</v>
      </c>
      <c r="BJ1048" s="9">
        <f ca="1"/>
        <v>66.891570466669648</v>
      </c>
      <c r="BK1048" s="9">
        <f ca="1"/>
        <v>65.171935236026016</v>
      </c>
      <c r="BL1048" s="9">
        <v>62.546617834535084</v>
      </c>
      <c r="BM1048" s="9">
        <f ca="1"/>
        <v>65.786031464603667</v>
      </c>
      <c r="BN1048" s="9">
        <v>66.308903752303507</v>
      </c>
      <c r="BP1048" s="9"/>
      <c r="BQ1048" s="40"/>
      <c r="BR1048" s="9"/>
      <c r="BS1048" s="40"/>
      <c r="BU1048" s="9"/>
      <c r="BV1048" s="40"/>
      <c r="BW1048" s="9"/>
      <c r="BX1048" s="40"/>
      <c r="BZ1048" s="9">
        <v>32.123076923076923</v>
      </c>
      <c r="CA1048" s="9">
        <v>20.630769230769229</v>
      </c>
      <c r="CB1048" s="40">
        <v>19873.383564851469</v>
      </c>
      <c r="CC1048" s="9">
        <f ca="1"/>
        <v>4.3819230769230764</v>
      </c>
      <c r="CD1048" s="9">
        <f ca="1"/>
        <v>2.5303846153846159</v>
      </c>
      <c r="CE1048" s="40">
        <f ca="1"/>
        <v>10693.103172931051</v>
      </c>
    </row>
    <row r="1049" spans="1:83" x14ac:dyDescent="0.25">
      <c r="A1049" s="6">
        <v>73.099999999999994</v>
      </c>
      <c r="B1049" s="7" t="b">
        <v>1</v>
      </c>
      <c r="U1049" s="9"/>
      <c r="V1049" s="9"/>
      <c r="W1049" s="10"/>
      <c r="X1049" s="17"/>
      <c r="Y1049" s="17"/>
      <c r="Z1049" s="17"/>
      <c r="AA1049" s="17"/>
      <c r="AB1049" s="17"/>
      <c r="AC1049" s="17"/>
      <c r="AD1049" s="17"/>
      <c r="AE1049" s="17"/>
      <c r="AG1049" s="9"/>
      <c r="AH1049" s="9"/>
      <c r="AI1049" s="10"/>
      <c r="AJ1049" s="17"/>
      <c r="AK1049" s="17"/>
      <c r="AL1049" s="17"/>
      <c r="AM1049" s="17"/>
      <c r="AN1049" s="17"/>
      <c r="AO1049" s="17"/>
      <c r="AP1049" s="17"/>
      <c r="AQ1049" s="17"/>
      <c r="AS1049" s="9"/>
      <c r="AT1049" s="9"/>
      <c r="AU1049" s="10"/>
      <c r="AV1049" s="17"/>
      <c r="AW1049" s="17"/>
      <c r="AX1049" s="17"/>
      <c r="AY1049" s="17"/>
      <c r="AZ1049" s="17"/>
      <c r="BA1049" s="17"/>
      <c r="BB1049" s="17"/>
      <c r="BC1049" s="17"/>
      <c r="BE1049" s="17">
        <v>0.35672814207650272</v>
      </c>
      <c r="BF1049" s="9">
        <v>67.400000000000006</v>
      </c>
      <c r="BG1049" s="9">
        <v>65.727594467691432</v>
      </c>
      <c r="BH1049" s="9">
        <v>64.912571872735555</v>
      </c>
      <c r="BI1049" s="9">
        <v>30.541198638494947</v>
      </c>
      <c r="BJ1049" s="9">
        <f ca="1"/>
        <v>66.900440644559509</v>
      </c>
      <c r="BK1049" s="9">
        <f ca="1"/>
        <v>65.180680270587914</v>
      </c>
      <c r="BL1049" s="9">
        <v>62.55921631086705</v>
      </c>
      <c r="BM1049" s="9">
        <f ca="1"/>
        <v>65.796311602242213</v>
      </c>
      <c r="BN1049" s="9">
        <v>66.319183766665319</v>
      </c>
      <c r="BP1049" s="9"/>
      <c r="BQ1049" s="40"/>
      <c r="BR1049" s="9"/>
      <c r="BS1049" s="40"/>
      <c r="BU1049" s="9"/>
      <c r="BV1049" s="40"/>
      <c r="BW1049" s="9"/>
      <c r="BX1049" s="40"/>
      <c r="BZ1049" s="9">
        <v>32.123076923076923</v>
      </c>
      <c r="CA1049" s="9">
        <v>21.907692307692304</v>
      </c>
      <c r="CB1049" s="40">
        <v>20575.222087852788</v>
      </c>
      <c r="CC1049" s="9">
        <f ca="1"/>
        <v>4.3819230769230764</v>
      </c>
      <c r="CD1049" s="9">
        <f ca="1"/>
        <v>2.5942307692307693</v>
      </c>
      <c r="CE1049" s="40">
        <f ca="1"/>
        <v>10691.531869018139</v>
      </c>
    </row>
    <row r="1050" spans="1:83" x14ac:dyDescent="0.25">
      <c r="A1050" s="6">
        <v>72.900000000000006</v>
      </c>
      <c r="B1050" s="7" t="b">
        <v>1</v>
      </c>
      <c r="U1050" s="9"/>
      <c r="V1050" s="9"/>
      <c r="W1050" s="10"/>
      <c r="X1050" s="17"/>
      <c r="Y1050" s="17"/>
      <c r="Z1050" s="17"/>
      <c r="AA1050" s="17"/>
      <c r="AB1050" s="17"/>
      <c r="AC1050" s="17"/>
      <c r="AD1050" s="17"/>
      <c r="AE1050" s="17"/>
      <c r="AG1050" s="9"/>
      <c r="AH1050" s="9"/>
      <c r="AI1050" s="10"/>
      <c r="AJ1050" s="17"/>
      <c r="AK1050" s="17"/>
      <c r="AL1050" s="17"/>
      <c r="AM1050" s="17"/>
      <c r="AN1050" s="17"/>
      <c r="AO1050" s="17"/>
      <c r="AP1050" s="17"/>
      <c r="AQ1050" s="17"/>
      <c r="AS1050" s="9"/>
      <c r="AT1050" s="9"/>
      <c r="AU1050" s="10"/>
      <c r="AV1050" s="17"/>
      <c r="AW1050" s="17"/>
      <c r="AX1050" s="17"/>
      <c r="AY1050" s="17"/>
      <c r="AZ1050" s="17"/>
      <c r="BA1050" s="17"/>
      <c r="BB1050" s="17"/>
      <c r="BC1050" s="17"/>
      <c r="BE1050" s="17">
        <v>0.35706967213114754</v>
      </c>
      <c r="BF1050" s="9">
        <v>67.400000000000006</v>
      </c>
      <c r="BG1050" s="9">
        <v>65.736314967551294</v>
      </c>
      <c r="BH1050" s="9">
        <v>64.921313320527275</v>
      </c>
      <c r="BI1050" s="9">
        <v>30.577961747003158</v>
      </c>
      <c r="BJ1050" s="9">
        <f ca="1"/>
        <v>66.909306034519602</v>
      </c>
      <c r="BK1050" s="9">
        <f ca="1"/>
        <v>65.189423150536584</v>
      </c>
      <c r="BL1050" s="9">
        <v>62.571808757776431</v>
      </c>
      <c r="BM1050" s="9">
        <f ca="1"/>
        <v>65.80658772336534</v>
      </c>
      <c r="BN1050" s="9">
        <v>66.329459651737949</v>
      </c>
      <c r="BP1050" s="9"/>
      <c r="BQ1050" s="40"/>
      <c r="BR1050" s="9"/>
      <c r="BS1050" s="40"/>
      <c r="BU1050" s="9"/>
      <c r="BV1050" s="40"/>
      <c r="BW1050" s="9"/>
      <c r="BX1050" s="40"/>
      <c r="BZ1050" s="9">
        <v>32.123076923076923</v>
      </c>
      <c r="CA1050" s="9">
        <v>23.184615384615384</v>
      </c>
      <c r="CB1050" s="40">
        <v>21410.973695990506</v>
      </c>
      <c r="CC1050" s="9">
        <f ca="1"/>
        <v>4.3819230769230764</v>
      </c>
      <c r="CD1050" s="9">
        <f ca="1"/>
        <v>2.6580769230769237</v>
      </c>
      <c r="CE1050" s="40">
        <f ca="1"/>
        <v>10693.720345517799</v>
      </c>
    </row>
    <row r="1051" spans="1:83" x14ac:dyDescent="0.25">
      <c r="A1051" s="6">
        <v>72.599999999999994</v>
      </c>
      <c r="B1051" s="7" t="b">
        <v>1</v>
      </c>
      <c r="U1051" s="9"/>
      <c r="V1051" s="9"/>
      <c r="W1051" s="10"/>
      <c r="X1051" s="17"/>
      <c r="Y1051" s="17"/>
      <c r="Z1051" s="17"/>
      <c r="AA1051" s="17"/>
      <c r="AB1051" s="17"/>
      <c r="AC1051" s="17"/>
      <c r="AD1051" s="17"/>
      <c r="AE1051" s="17"/>
      <c r="AG1051" s="9"/>
      <c r="AH1051" s="9"/>
      <c r="AI1051" s="10"/>
      <c r="AJ1051" s="17"/>
      <c r="AK1051" s="17"/>
      <c r="AL1051" s="17"/>
      <c r="AM1051" s="17"/>
      <c r="AN1051" s="17"/>
      <c r="AO1051" s="17"/>
      <c r="AP1051" s="17"/>
      <c r="AQ1051" s="17"/>
      <c r="AS1051" s="9"/>
      <c r="AT1051" s="9"/>
      <c r="AU1051" s="10"/>
      <c r="AV1051" s="17"/>
      <c r="AW1051" s="17"/>
      <c r="AX1051" s="17"/>
      <c r="AY1051" s="17"/>
      <c r="AZ1051" s="17"/>
      <c r="BA1051" s="17"/>
      <c r="BB1051" s="17"/>
      <c r="BC1051" s="17"/>
      <c r="BE1051" s="17">
        <v>0.35741120218579236</v>
      </c>
      <c r="BF1051" s="9">
        <v>67.400000000000006</v>
      </c>
      <c r="BG1051" s="9">
        <v>65.745032543502603</v>
      </c>
      <c r="BH1051" s="9">
        <v>64.930053013961356</v>
      </c>
      <c r="BI1051" s="9">
        <v>30.614744389576327</v>
      </c>
      <c r="BJ1051" s="9">
        <f ca="1"/>
        <v>66.918166648006704</v>
      </c>
      <c r="BK1051" s="9">
        <f ca="1"/>
        <v>65.198163884409567</v>
      </c>
      <c r="BL1051" s="9">
        <v>62.584395183911688</v>
      </c>
      <c r="BM1051" s="9">
        <f ca="1"/>
        <v>65.816859837073324</v>
      </c>
      <c r="BN1051" s="9">
        <v>66.339731416726181</v>
      </c>
      <c r="BP1051" s="9"/>
      <c r="BQ1051" s="40"/>
      <c r="BR1051" s="9"/>
      <c r="BS1051" s="40"/>
      <c r="BU1051" s="9"/>
      <c r="BV1051" s="40"/>
      <c r="BW1051" s="9"/>
      <c r="BX1051" s="40"/>
      <c r="BZ1051" s="9">
        <v>32.123076923076923</v>
      </c>
      <c r="CA1051" s="9">
        <v>24.46153846153846</v>
      </c>
      <c r="CB1051" s="40">
        <v>22370.148545213975</v>
      </c>
      <c r="CC1051" s="9">
        <f ca="1"/>
        <v>4.3819230769230764</v>
      </c>
      <c r="CD1051" s="9">
        <f ca="1"/>
        <v>2.7219230769230771</v>
      </c>
      <c r="CE1051" s="40">
        <f ca="1"/>
        <v>10699.526157365974</v>
      </c>
    </row>
    <row r="1052" spans="1:83" x14ac:dyDescent="0.25">
      <c r="A1052" s="6">
        <v>72.400000000000006</v>
      </c>
      <c r="B1052" s="7" t="b">
        <v>1</v>
      </c>
      <c r="U1052" s="9"/>
      <c r="V1052" s="9"/>
      <c r="W1052" s="10"/>
      <c r="X1052" s="17"/>
      <c r="Y1052" s="17"/>
      <c r="Z1052" s="17"/>
      <c r="AA1052" s="17"/>
      <c r="AB1052" s="17"/>
      <c r="AC1052" s="17"/>
      <c r="AD1052" s="17"/>
      <c r="AE1052" s="17"/>
      <c r="AG1052" s="9"/>
      <c r="AH1052" s="9"/>
      <c r="AI1052" s="10"/>
      <c r="AJ1052" s="17"/>
      <c r="AK1052" s="17"/>
      <c r="AL1052" s="17"/>
      <c r="AM1052" s="17"/>
      <c r="AN1052" s="17"/>
      <c r="AO1052" s="17"/>
      <c r="AP1052" s="17"/>
      <c r="AQ1052" s="17"/>
      <c r="AS1052" s="9"/>
      <c r="AT1052" s="9"/>
      <c r="AU1052" s="10"/>
      <c r="AV1052" s="17"/>
      <c r="AW1052" s="17"/>
      <c r="AX1052" s="17"/>
      <c r="AY1052" s="17"/>
      <c r="AZ1052" s="17"/>
      <c r="BA1052" s="17"/>
      <c r="BB1052" s="17"/>
      <c r="BC1052" s="17"/>
      <c r="BE1052" s="17">
        <v>0.35775273224043713</v>
      </c>
      <c r="BF1052" s="9">
        <v>67.400000000000006</v>
      </c>
      <c r="BG1052" s="9">
        <v>65.75374720480454</v>
      </c>
      <c r="BH1052" s="9">
        <v>64.938790961296974</v>
      </c>
      <c r="BI1052" s="9">
        <v>30.65154658698431</v>
      </c>
      <c r="BJ1052" s="9">
        <f ca="1"/>
        <v>66.927022496449979</v>
      </c>
      <c r="BK1052" s="9">
        <f ca="1"/>
        <v>65.206902480728857</v>
      </c>
      <c r="BL1052" s="9">
        <v>62.596975597900638</v>
      </c>
      <c r="BM1052" s="9">
        <f ca="1"/>
        <v>65.827127952446403</v>
      </c>
      <c r="BN1052" s="9">
        <v>66.349999070814263</v>
      </c>
      <c r="BP1052" s="9"/>
      <c r="BQ1052" s="40"/>
      <c r="BR1052" s="9"/>
      <c r="BS1052" s="40"/>
      <c r="BU1052" s="9"/>
      <c r="BV1052" s="40"/>
      <c r="BW1052" s="9"/>
      <c r="BX1052" s="40"/>
      <c r="BZ1052" s="9">
        <v>32.123076923076923</v>
      </c>
      <c r="CA1052" s="9">
        <v>25.738461538461539</v>
      </c>
      <c r="CB1052" s="40">
        <v>23443.503060053859</v>
      </c>
      <c r="CC1052" s="9">
        <f ca="1"/>
        <v>4.3819230769230764</v>
      </c>
      <c r="CD1052" s="9">
        <f ca="1"/>
        <v>2.785769230769231</v>
      </c>
      <c r="CE1052" s="40">
        <f ca="1"/>
        <v>10708.815323294806</v>
      </c>
    </row>
    <row r="1053" spans="1:83" x14ac:dyDescent="0.25">
      <c r="A1053" s="6">
        <v>72.099999999999994</v>
      </c>
      <c r="B1053" s="7" t="b">
        <v>1</v>
      </c>
      <c r="U1053" s="9"/>
      <c r="V1053" s="9"/>
      <c r="W1053" s="10"/>
      <c r="X1053" s="17"/>
      <c r="Y1053" s="17"/>
      <c r="Z1053" s="17"/>
      <c r="AA1053" s="17"/>
      <c r="AB1053" s="17"/>
      <c r="AC1053" s="17"/>
      <c r="AD1053" s="17"/>
      <c r="AE1053" s="17"/>
      <c r="AG1053" s="9"/>
      <c r="AH1053" s="9"/>
      <c r="AI1053" s="10"/>
      <c r="AJ1053" s="17"/>
      <c r="AK1053" s="17"/>
      <c r="AL1053" s="17"/>
      <c r="AM1053" s="17"/>
      <c r="AN1053" s="17"/>
      <c r="AO1053" s="17"/>
      <c r="AP1053" s="17"/>
      <c r="AQ1053" s="17"/>
      <c r="AS1053" s="9"/>
      <c r="AT1053" s="9"/>
      <c r="AU1053" s="10"/>
      <c r="AV1053" s="17"/>
      <c r="AW1053" s="17"/>
      <c r="AX1053" s="17"/>
      <c r="AY1053" s="17"/>
      <c r="AZ1053" s="17"/>
      <c r="BA1053" s="17"/>
      <c r="BB1053" s="17"/>
      <c r="BC1053" s="17"/>
      <c r="BE1053" s="17">
        <v>0.35809426229508196</v>
      </c>
      <c r="BF1053" s="9">
        <v>67.400000000000006</v>
      </c>
      <c r="BG1053" s="9">
        <v>65.762458960697245</v>
      </c>
      <c r="BH1053" s="9">
        <v>64.947527170779239</v>
      </c>
      <c r="BI1053" s="9">
        <v>30.688368360030147</v>
      </c>
      <c r="BJ1053" s="9">
        <f ca="1"/>
        <v>66.935873591250953</v>
      </c>
      <c r="BK1053" s="9">
        <f ca="1"/>
        <v>65.215638948000816</v>
      </c>
      <c r="BL1053" s="9">
        <v>62.60955000835051</v>
      </c>
      <c r="BM1053" s="9">
        <f ca="1"/>
        <v>65.837392078544823</v>
      </c>
      <c r="BN1053" s="9">
        <v>66.360262623166108</v>
      </c>
      <c r="BP1053" s="9"/>
      <c r="BQ1053" s="40"/>
      <c r="BR1053" s="9"/>
      <c r="BS1053" s="40"/>
      <c r="BU1053" s="9"/>
      <c r="BV1053" s="40"/>
      <c r="BW1053" s="9"/>
      <c r="BX1053" s="40"/>
      <c r="BZ1053" s="9">
        <v>32.123076923076923</v>
      </c>
      <c r="CA1053" s="9">
        <v>27.015384615384612</v>
      </c>
      <c r="CB1053" s="40">
        <v>24622.842465311383</v>
      </c>
      <c r="CC1053" s="9">
        <f ca="1"/>
        <v>4.3819230769230764</v>
      </c>
      <c r="CD1053" s="9">
        <f ca="1"/>
        <v>2.8496153846153849</v>
      </c>
      <c r="CE1053" s="40">
        <f ca="1"/>
        <v>10721.461637466917</v>
      </c>
    </row>
    <row r="1054" spans="1:83" x14ac:dyDescent="0.25">
      <c r="A1054" s="6">
        <v>71.900000000000006</v>
      </c>
      <c r="B1054" s="7" t="b">
        <v>1</v>
      </c>
      <c r="U1054" s="9"/>
      <c r="V1054" s="9"/>
      <c r="W1054" s="10"/>
      <c r="X1054" s="17"/>
      <c r="Y1054" s="17"/>
      <c r="Z1054" s="17"/>
      <c r="AA1054" s="17"/>
      <c r="AB1054" s="17"/>
      <c r="AC1054" s="17"/>
      <c r="AD1054" s="17"/>
      <c r="AE1054" s="17"/>
      <c r="AG1054" s="9"/>
      <c r="AH1054" s="9"/>
      <c r="AI1054" s="10"/>
      <c r="AJ1054" s="17"/>
      <c r="AK1054" s="17"/>
      <c r="AL1054" s="17"/>
      <c r="AM1054" s="17"/>
      <c r="AN1054" s="17"/>
      <c r="AO1054" s="17"/>
      <c r="AP1054" s="17"/>
      <c r="AQ1054" s="17"/>
      <c r="AS1054" s="9"/>
      <c r="AT1054" s="9"/>
      <c r="AU1054" s="10"/>
      <c r="AV1054" s="17"/>
      <c r="AW1054" s="17"/>
      <c r="AX1054" s="17"/>
      <c r="AY1054" s="17"/>
      <c r="AZ1054" s="17"/>
      <c r="BA1054" s="17"/>
      <c r="BB1054" s="17"/>
      <c r="BC1054" s="17"/>
      <c r="BE1054" s="17">
        <v>0.35843579234972678</v>
      </c>
      <c r="BF1054" s="9">
        <v>67.5</v>
      </c>
      <c r="BG1054" s="9">
        <v>65.771167820401871</v>
      </c>
      <c r="BH1054" s="9">
        <v>64.956261650639306</v>
      </c>
      <c r="BI1054" s="9">
        <v>30.725209729550045</v>
      </c>
      <c r="BJ1054" s="9">
        <f ca="1"/>
        <v>66.944719943783724</v>
      </c>
      <c r="BK1054" s="9">
        <f ca="1"/>
        <v>65.224373294716358</v>
      </c>
      <c r="BL1054" s="9">
        <v>62.622118423848022</v>
      </c>
      <c r="BM1054" s="9">
        <f ca="1"/>
        <v>65.847652224408932</v>
      </c>
      <c r="BN1054" s="9">
        <v>66.370522082925277</v>
      </c>
      <c r="BP1054" s="9"/>
      <c r="BQ1054" s="40"/>
      <c r="BR1054" s="9"/>
      <c r="BS1054" s="40"/>
      <c r="BU1054" s="9"/>
      <c r="BV1054" s="40"/>
      <c r="BW1054" s="9"/>
      <c r="BX1054" s="40"/>
      <c r="BZ1054" s="9">
        <v>32.123076923076923</v>
      </c>
      <c r="CA1054" s="9">
        <v>28.292307692307688</v>
      </c>
      <c r="CB1054" s="40">
        <v>25900.862081984775</v>
      </c>
      <c r="CC1054" s="9">
        <f ca="1"/>
        <v>4.3819230769230764</v>
      </c>
      <c r="CD1054" s="9">
        <f ca="1"/>
        <v>2.9134615384615383</v>
      </c>
      <c r="CE1054" s="40">
        <f ca="1"/>
        <v>10737.34605190649</v>
      </c>
    </row>
    <row r="1055" spans="1:83" x14ac:dyDescent="0.25">
      <c r="A1055" s="6">
        <v>71.7</v>
      </c>
      <c r="B1055" s="7" t="b">
        <v>1</v>
      </c>
      <c r="U1055" s="9"/>
      <c r="V1055" s="9"/>
      <c r="W1055" s="10"/>
      <c r="X1055" s="17"/>
      <c r="Y1055" s="17"/>
      <c r="Z1055" s="17"/>
      <c r="AA1055" s="17"/>
      <c r="AB1055" s="17"/>
      <c r="AC1055" s="17"/>
      <c r="AD1055" s="17"/>
      <c r="AE1055" s="17"/>
      <c r="AG1055" s="9"/>
      <c r="AH1055" s="9"/>
      <c r="AI1055" s="10"/>
      <c r="AJ1055" s="17"/>
      <c r="AK1055" s="17"/>
      <c r="AL1055" s="17"/>
      <c r="AM1055" s="17"/>
      <c r="AN1055" s="17"/>
      <c r="AO1055" s="17"/>
      <c r="AP1055" s="17"/>
      <c r="AQ1055" s="17"/>
      <c r="AS1055" s="9"/>
      <c r="AT1055" s="9"/>
      <c r="AU1055" s="10"/>
      <c r="AV1055" s="17"/>
      <c r="AW1055" s="17"/>
      <c r="AX1055" s="17"/>
      <c r="AY1055" s="17"/>
      <c r="AZ1055" s="17"/>
      <c r="BA1055" s="17"/>
      <c r="BB1055" s="17"/>
      <c r="BC1055" s="17"/>
      <c r="BE1055" s="17">
        <v>0.3587773224043716</v>
      </c>
      <c r="BF1055" s="9">
        <v>67.5</v>
      </c>
      <c r="BG1055" s="9">
        <v>65.779873793120714</v>
      </c>
      <c r="BH1055" s="9">
        <v>64.964994409094558</v>
      </c>
      <c r="BI1055" s="9">
        <v>30.762070716413533</v>
      </c>
      <c r="BJ1055" s="9">
        <f ca="1"/>
        <v>66.953561565395034</v>
      </c>
      <c r="BK1055" s="9">
        <f ca="1"/>
        <v>65.233105529350979</v>
      </c>
      <c r="BL1055" s="9">
        <v>62.63468085295942</v>
      </c>
      <c r="BM1055" s="9">
        <f ca="1"/>
        <v>65.857908399059312</v>
      </c>
      <c r="BN1055" s="9">
        <v>66.380777459215068</v>
      </c>
      <c r="BP1055" s="9"/>
      <c r="BQ1055" s="40"/>
      <c r="BR1055" s="9"/>
      <c r="BS1055" s="40"/>
      <c r="BU1055" s="9"/>
      <c r="BV1055" s="40"/>
      <c r="BW1055" s="9"/>
      <c r="BX1055" s="40"/>
      <c r="BZ1055" s="9">
        <v>32.123076923076923</v>
      </c>
      <c r="CA1055" s="9">
        <v>29.569230769230764</v>
      </c>
      <c r="CB1055" s="40">
        <v>27271.01839938276</v>
      </c>
      <c r="CC1055" s="9">
        <f ca="1"/>
        <v>4.3819230769230764</v>
      </c>
      <c r="CD1055" s="9">
        <f ca="1"/>
        <v>2.9773076923076927</v>
      </c>
      <c r="CE1055" s="40">
        <f ca="1"/>
        <v>10756.35612097983</v>
      </c>
    </row>
    <row r="1056" spans="1:83" x14ac:dyDescent="0.25">
      <c r="A1056" s="6">
        <v>71.5</v>
      </c>
      <c r="B1056" s="7" t="b">
        <v>1</v>
      </c>
      <c r="U1056" s="9"/>
      <c r="V1056" s="9"/>
      <c r="W1056" s="10"/>
      <c r="X1056" s="17"/>
      <c r="Y1056" s="17"/>
      <c r="Z1056" s="17"/>
      <c r="AA1056" s="17"/>
      <c r="AB1056" s="17"/>
      <c r="AC1056" s="17"/>
      <c r="AD1056" s="17"/>
      <c r="AE1056" s="17"/>
      <c r="AG1056" s="9"/>
      <c r="AH1056" s="9"/>
      <c r="AI1056" s="10"/>
      <c r="AJ1056" s="17"/>
      <c r="AK1056" s="17"/>
      <c r="AL1056" s="17"/>
      <c r="AM1056" s="17"/>
      <c r="AN1056" s="17"/>
      <c r="AO1056" s="17"/>
      <c r="AP1056" s="17"/>
      <c r="AQ1056" s="17"/>
      <c r="AS1056" s="9"/>
      <c r="AT1056" s="9"/>
      <c r="AU1056" s="10"/>
      <c r="AV1056" s="17"/>
      <c r="AW1056" s="17"/>
      <c r="AX1056" s="17"/>
      <c r="AY1056" s="17"/>
      <c r="AZ1056" s="17"/>
      <c r="BA1056" s="17"/>
      <c r="BB1056" s="17"/>
      <c r="BC1056" s="17"/>
      <c r="BE1056" s="17">
        <v>0.35911885245901637</v>
      </c>
      <c r="BF1056" s="9">
        <v>67.5</v>
      </c>
      <c r="BG1056" s="9">
        <v>65.788576888037269</v>
      </c>
      <c r="BH1056" s="9">
        <v>64.973725454348539</v>
      </c>
      <c r="BI1056" s="9">
        <v>30.79895134152348</v>
      </c>
      <c r="BJ1056" s="9">
        <f ca="1"/>
        <v>66.962398467404427</v>
      </c>
      <c r="BK1056" s="9">
        <f ca="1"/>
        <v>65.241835660364828</v>
      </c>
      <c r="BL1056" s="9">
        <v>62.647237304230572</v>
      </c>
      <c r="BM1056" s="9">
        <f ca="1"/>
        <v>65.868160611496748</v>
      </c>
      <c r="BN1056" s="9">
        <v>66.3910287611386</v>
      </c>
      <c r="BP1056" s="9"/>
      <c r="BQ1056" s="40"/>
      <c r="BR1056" s="9"/>
      <c r="BS1056" s="40"/>
      <c r="BU1056" s="9"/>
      <c r="BV1056" s="40"/>
      <c r="BW1056" s="9"/>
      <c r="BX1056" s="40"/>
      <c r="BZ1056" s="9">
        <v>32.123076923076923</v>
      </c>
      <c r="CA1056" s="9">
        <v>30.84615384615384</v>
      </c>
      <c r="CB1056" s="40">
        <v>28727.423316734577</v>
      </c>
      <c r="CC1056" s="9">
        <f ca="1"/>
        <v>4.3819230769230764</v>
      </c>
      <c r="CD1056" s="9">
        <f ca="1"/>
        <v>3.0411538461538461</v>
      </c>
      <c r="CE1056" s="40">
        <f ca="1"/>
        <v>10778.385500431712</v>
      </c>
    </row>
    <row r="1057" spans="1:83" x14ac:dyDescent="0.25">
      <c r="A1057" s="6">
        <v>73</v>
      </c>
      <c r="B1057" s="7" t="b">
        <v>1</v>
      </c>
      <c r="U1057" s="9"/>
      <c r="V1057" s="9"/>
      <c r="W1057" s="10"/>
      <c r="X1057" s="17"/>
      <c r="Y1057" s="17"/>
      <c r="Z1057" s="17"/>
      <c r="AA1057" s="17"/>
      <c r="AB1057" s="17"/>
      <c r="AC1057" s="17"/>
      <c r="AD1057" s="17"/>
      <c r="AE1057" s="17"/>
      <c r="AG1057" s="9"/>
      <c r="AH1057" s="9"/>
      <c r="AI1057" s="10"/>
      <c r="AJ1057" s="17"/>
      <c r="AK1057" s="17"/>
      <c r="AL1057" s="17"/>
      <c r="AM1057" s="17"/>
      <c r="AN1057" s="17"/>
      <c r="AO1057" s="17"/>
      <c r="AP1057" s="17"/>
      <c r="AQ1057" s="17"/>
      <c r="AS1057" s="9"/>
      <c r="AT1057" s="9"/>
      <c r="AU1057" s="10"/>
      <c r="AV1057" s="17"/>
      <c r="AW1057" s="17"/>
      <c r="AX1057" s="17"/>
      <c r="AY1057" s="17"/>
      <c r="AZ1057" s="17"/>
      <c r="BA1057" s="17"/>
      <c r="BB1057" s="17"/>
      <c r="BC1057" s="17"/>
      <c r="BE1057" s="17">
        <v>0.35946038251366119</v>
      </c>
      <c r="BF1057" s="9">
        <v>67.5</v>
      </c>
      <c r="BG1057" s="9">
        <v>65.797277114316302</v>
      </c>
      <c r="BH1057" s="9">
        <v>64.982454794591078</v>
      </c>
      <c r="BI1057" s="9">
        <v>30.835851625816201</v>
      </c>
      <c r="BJ1057" s="9">
        <f ca="1"/>
        <v>66.971230661104272</v>
      </c>
      <c r="BK1057" s="9">
        <f ca="1"/>
        <v>65.250563696202775</v>
      </c>
      <c r="BL1057" s="9">
        <v>62.659787786187074</v>
      </c>
      <c r="BM1057" s="9">
        <f ca="1"/>
        <v>65.878408870702401</v>
      </c>
      <c r="BN1057" s="9">
        <v>66.401275997778981</v>
      </c>
      <c r="BP1057" s="9"/>
      <c r="BQ1057" s="40"/>
      <c r="BR1057" s="9"/>
      <c r="BS1057" s="40"/>
      <c r="BU1057" s="9"/>
      <c r="BV1057" s="40"/>
      <c r="BW1057" s="9"/>
      <c r="BX1057" s="40"/>
      <c r="BZ1057" s="9">
        <v>32.123076923076923</v>
      </c>
      <c r="CA1057" s="9">
        <v>32.123076923076923</v>
      </c>
      <c r="CB1057" s="40">
        <v>30264.756625057911</v>
      </c>
      <c r="CC1057" s="9">
        <f ca="1"/>
        <v>4.3819230769230764</v>
      </c>
      <c r="CD1057" s="9">
        <f ca="1"/>
        <v>3.1050000000000004</v>
      </c>
      <c r="CE1057" s="40">
        <f ca="1"/>
        <v>10803.333494533912</v>
      </c>
    </row>
    <row r="1058" spans="1:83" x14ac:dyDescent="0.25">
      <c r="A1058" s="6">
        <v>71.099999999999994</v>
      </c>
      <c r="B1058" s="7" t="b">
        <v>1</v>
      </c>
      <c r="U1058" s="9"/>
      <c r="V1058" s="9"/>
      <c r="W1058" s="10"/>
      <c r="X1058" s="17"/>
      <c r="Y1058" s="17"/>
      <c r="Z1058" s="17"/>
      <c r="AA1058" s="17"/>
      <c r="AB1058" s="17"/>
      <c r="AC1058" s="17"/>
      <c r="AD1058" s="17"/>
      <c r="AE1058" s="17"/>
      <c r="AG1058" s="9"/>
      <c r="AH1058" s="9"/>
      <c r="AI1058" s="10"/>
      <c r="AJ1058" s="17"/>
      <c r="AK1058" s="17"/>
      <c r="AL1058" s="17"/>
      <c r="AM1058" s="17"/>
      <c r="AN1058" s="17"/>
      <c r="AO1058" s="17"/>
      <c r="AP1058" s="17"/>
      <c r="AQ1058" s="17"/>
      <c r="AS1058" s="9"/>
      <c r="AT1058" s="9"/>
      <c r="AU1058" s="10"/>
      <c r="AV1058" s="17"/>
      <c r="AW1058" s="17"/>
      <c r="AX1058" s="17"/>
      <c r="AY1058" s="17"/>
      <c r="AZ1058" s="17"/>
      <c r="BA1058" s="17"/>
      <c r="BB1058" s="17"/>
      <c r="BC1058" s="17"/>
      <c r="BE1058" s="17">
        <v>0.35980191256830601</v>
      </c>
      <c r="BF1058" s="9">
        <v>67.5</v>
      </c>
      <c r="BG1058" s="9">
        <v>65.805974481103988</v>
      </c>
      <c r="BH1058" s="9">
        <v>64.991182437998205</v>
      </c>
      <c r="BI1058" s="9">
        <v>30.872771590261475</v>
      </c>
      <c r="BJ1058" s="9">
        <f ca="1"/>
        <v>66.980058157759927</v>
      </c>
      <c r="BK1058" s="9">
        <f ca="1"/>
        <v>65.259289645294558</v>
      </c>
      <c r="BL1058" s="9">
        <v>62.67233230733423</v>
      </c>
      <c r="BM1058" s="9">
        <f ca="1"/>
        <v>65.888653185637807</v>
      </c>
      <c r="BN1058" s="9">
        <v>66.411519178199228</v>
      </c>
      <c r="BP1058" s="9"/>
      <c r="BQ1058" s="40"/>
      <c r="BR1058" s="9"/>
      <c r="BS1058" s="40"/>
      <c r="BU1058" s="9"/>
      <c r="BV1058" s="40"/>
      <c r="BW1058" s="9"/>
      <c r="BX1058" s="40"/>
      <c r="BZ1058" s="9">
        <v>32.123076923076923</v>
      </c>
      <c r="CA1058" s="9">
        <v>33.4</v>
      </c>
      <c r="CB1058" s="40">
        <v>31878.19300161253</v>
      </c>
      <c r="CC1058" s="9">
        <f ca="1"/>
        <v>4.3819230769230764</v>
      </c>
      <c r="CD1058" s="9">
        <f ca="1"/>
        <v>3.1688461538461539</v>
      </c>
      <c r="CE1058" s="40">
        <f ca="1"/>
        <v>10831.104645786332</v>
      </c>
    </row>
    <row r="1059" spans="1:83" x14ac:dyDescent="0.25">
      <c r="A1059" s="6">
        <v>79</v>
      </c>
      <c r="B1059" s="7" t="b">
        <v>1</v>
      </c>
      <c r="U1059" s="9"/>
      <c r="V1059" s="9"/>
      <c r="W1059" s="10"/>
      <c r="X1059" s="17"/>
      <c r="Y1059" s="17"/>
      <c r="Z1059" s="17"/>
      <c r="AA1059" s="17"/>
      <c r="AB1059" s="17"/>
      <c r="AC1059" s="17"/>
      <c r="AD1059" s="17"/>
      <c r="AE1059" s="17"/>
      <c r="AG1059" s="9"/>
      <c r="AH1059" s="9"/>
      <c r="AI1059" s="10"/>
      <c r="AJ1059" s="17"/>
      <c r="AK1059" s="17"/>
      <c r="AL1059" s="17"/>
      <c r="AM1059" s="17"/>
      <c r="AN1059" s="17"/>
      <c r="AO1059" s="17"/>
      <c r="AP1059" s="17"/>
      <c r="AQ1059" s="17"/>
      <c r="AS1059" s="9"/>
      <c r="AT1059" s="9"/>
      <c r="AU1059" s="10"/>
      <c r="AV1059" s="17"/>
      <c r="AW1059" s="17"/>
      <c r="AX1059" s="17"/>
      <c r="AY1059" s="17"/>
      <c r="AZ1059" s="17"/>
      <c r="BA1059" s="17"/>
      <c r="BB1059" s="17"/>
      <c r="BC1059" s="17"/>
      <c r="BE1059" s="17">
        <v>0.36014344262295084</v>
      </c>
      <c r="BF1059" s="9">
        <v>67.5</v>
      </c>
      <c r="BG1059" s="9">
        <v>65.814668997527889</v>
      </c>
      <c r="BH1059" s="9">
        <v>64.99990839273255</v>
      </c>
      <c r="BI1059" s="9">
        <v>30.909711255862657</v>
      </c>
      <c r="BJ1059" s="9">
        <f ca="1"/>
        <v>66.988880968609863</v>
      </c>
      <c r="BK1059" s="9">
        <f ca="1"/>
        <v>65.268013516054666</v>
      </c>
      <c r="BL1059" s="9">
        <v>62.684870876157177</v>
      </c>
      <c r="BM1059" s="9">
        <f ca="1"/>
        <v>65.898893565245032</v>
      </c>
      <c r="BN1059" s="9">
        <v>66.42175831144246</v>
      </c>
      <c r="BP1059" s="9"/>
      <c r="BQ1059" s="40"/>
      <c r="BR1059" s="9"/>
      <c r="BS1059" s="40"/>
      <c r="BU1059" s="9"/>
      <c r="BV1059" s="40"/>
      <c r="BW1059" s="9"/>
      <c r="BX1059" s="40"/>
      <c r="BZ1059" s="9">
        <v>32.123076923076923</v>
      </c>
      <c r="CA1059" s="9">
        <v>34.676923076923075</v>
      </c>
      <c r="CB1059" s="40">
        <v>33563.34066312082</v>
      </c>
      <c r="CC1059" s="9">
        <f ca="1"/>
        <v>4.3819230769230764</v>
      </c>
      <c r="CD1059" s="9">
        <f ca="1"/>
        <v>3.2326923076923082</v>
      </c>
      <c r="CE1059" s="40">
        <f ca="1"/>
        <v>10861.608362357361</v>
      </c>
    </row>
    <row r="1060" spans="1:83" x14ac:dyDescent="0.25">
      <c r="A1060" s="6">
        <v>77</v>
      </c>
      <c r="B1060" s="7" t="b">
        <v>1</v>
      </c>
      <c r="U1060" s="9"/>
      <c r="V1060" s="9"/>
      <c r="W1060" s="10"/>
      <c r="X1060" s="17"/>
      <c r="Y1060" s="17"/>
      <c r="Z1060" s="17"/>
      <c r="AA1060" s="17"/>
      <c r="AB1060" s="17"/>
      <c r="AC1060" s="17"/>
      <c r="AD1060" s="17"/>
      <c r="AE1060" s="17"/>
      <c r="AG1060" s="9"/>
      <c r="AH1060" s="9"/>
      <c r="AI1060" s="10"/>
      <c r="AJ1060" s="17"/>
      <c r="AK1060" s="17"/>
      <c r="AL1060" s="17"/>
      <c r="AM1060" s="17"/>
      <c r="AN1060" s="17"/>
      <c r="AO1060" s="17"/>
      <c r="AP1060" s="17"/>
      <c r="AQ1060" s="17"/>
      <c r="AS1060" s="9"/>
      <c r="AT1060" s="9"/>
      <c r="AU1060" s="10"/>
      <c r="AV1060" s="17"/>
      <c r="AW1060" s="17"/>
      <c r="AX1060" s="17"/>
      <c r="AY1060" s="17"/>
      <c r="AZ1060" s="17"/>
      <c r="BA1060" s="17"/>
      <c r="BB1060" s="17"/>
      <c r="BC1060" s="17"/>
      <c r="BE1060" s="17">
        <v>0.36048497267759561</v>
      </c>
      <c r="BF1060" s="9">
        <v>67.5</v>
      </c>
      <c r="BG1060" s="9">
        <v>65.823360672697135</v>
      </c>
      <c r="BH1060" s="9">
        <v>65.008632666943086</v>
      </c>
      <c r="BI1060" s="9">
        <v>30.946670643656773</v>
      </c>
      <c r="BJ1060" s="9">
        <f ca="1"/>
        <v>66.997699104865703</v>
      </c>
      <c r="BK1060" s="9">
        <f ca="1"/>
        <v>65.276735316882622</v>
      </c>
      <c r="BL1060" s="9">
        <v>62.697403501120938</v>
      </c>
      <c r="BM1060" s="9">
        <f ca="1"/>
        <v>65.909130018446675</v>
      </c>
      <c r="BN1060" s="9">
        <v>66.431993406531916</v>
      </c>
      <c r="BP1060" s="9"/>
      <c r="BQ1060" s="40"/>
      <c r="BR1060" s="9"/>
      <c r="BS1060" s="40"/>
      <c r="BU1060" s="9"/>
      <c r="BV1060" s="40"/>
      <c r="BW1060" s="9"/>
      <c r="BX1060" s="40"/>
      <c r="BZ1060" s="9">
        <v>32.123076923076923</v>
      </c>
      <c r="CA1060" s="9">
        <v>35.95384615384615</v>
      </c>
      <c r="CB1060" s="40">
        <v>35316.189468312601</v>
      </c>
      <c r="CC1060" s="9">
        <f ca="1"/>
        <v>4.3819230769230764</v>
      </c>
      <c r="CD1060" s="9">
        <f ca="1"/>
        <v>3.2965384615384616</v>
      </c>
      <c r="CE1060" s="40">
        <f ca="1"/>
        <v>10894.758579083096</v>
      </c>
    </row>
    <row r="1061" spans="1:83" x14ac:dyDescent="0.25">
      <c r="A1061" s="6">
        <v>74</v>
      </c>
      <c r="B1061" s="7" t="b">
        <v>1</v>
      </c>
      <c r="U1061" s="9"/>
      <c r="V1061" s="9"/>
      <c r="W1061" s="10"/>
      <c r="X1061" s="17"/>
      <c r="Y1061" s="17"/>
      <c r="Z1061" s="17"/>
      <c r="AA1061" s="17"/>
      <c r="AB1061" s="17"/>
      <c r="AC1061" s="17"/>
      <c r="AD1061" s="17"/>
      <c r="AE1061" s="17"/>
      <c r="AG1061" s="9"/>
      <c r="AH1061" s="9"/>
      <c r="AI1061" s="10"/>
      <c r="AJ1061" s="17"/>
      <c r="AK1061" s="17"/>
      <c r="AL1061" s="17"/>
      <c r="AM1061" s="17"/>
      <c r="AN1061" s="17"/>
      <c r="AO1061" s="17"/>
      <c r="AP1061" s="17"/>
      <c r="AQ1061" s="17"/>
      <c r="AS1061" s="9"/>
      <c r="AT1061" s="9"/>
      <c r="AU1061" s="10"/>
      <c r="AV1061" s="17"/>
      <c r="AW1061" s="17"/>
      <c r="AX1061" s="17"/>
      <c r="AY1061" s="17"/>
      <c r="AZ1061" s="17"/>
      <c r="BA1061" s="17"/>
      <c r="BB1061" s="17"/>
      <c r="BC1061" s="17"/>
      <c r="BE1061" s="17">
        <v>0.36082650273224043</v>
      </c>
      <c r="BF1061" s="9">
        <v>67.5</v>
      </c>
      <c r="BG1061" s="9">
        <v>65.832049515702465</v>
      </c>
      <c r="BH1061" s="9">
        <v>65.017355268765385</v>
      </c>
      <c r="BI1061" s="9">
        <v>30.983649774714536</v>
      </c>
      <c r="BJ1061" s="9">
        <f ca="1"/>
        <v>67.006512577712428</v>
      </c>
      <c r="BK1061" s="9">
        <f ca="1"/>
        <v>65.285455056162959</v>
      </c>
      <c r="BL1061" s="9">
        <v>62.709930190670512</v>
      </c>
      <c r="BM1061" s="9">
        <f ca="1"/>
        <v>65.919362554145962</v>
      </c>
      <c r="BN1061" s="9">
        <v>66.442224472471082</v>
      </c>
      <c r="BP1061" s="9"/>
      <c r="BQ1061" s="40"/>
      <c r="BR1061" s="9"/>
      <c r="BS1061" s="40"/>
      <c r="BU1061" s="9"/>
      <c r="BV1061" s="40"/>
      <c r="BW1061" s="9"/>
      <c r="BX1061" s="40"/>
      <c r="BZ1061" s="9">
        <v>32.123076923076923</v>
      </c>
      <c r="CA1061" s="9">
        <v>37.230769230769226</v>
      </c>
      <c r="CB1061" s="40">
        <v>37133.066741565075</v>
      </c>
      <c r="CC1061" s="9">
        <f ca="1"/>
        <v>4.3819230769230764</v>
      </c>
      <c r="CD1061" s="9">
        <f ca="1"/>
        <v>3.360384615384616</v>
      </c>
      <c r="CE1061" s="40">
        <f ca="1"/>
        <v>10930.473448383826</v>
      </c>
    </row>
    <row r="1062" spans="1:83" x14ac:dyDescent="0.25">
      <c r="A1062" s="6">
        <v>71.900000000000006</v>
      </c>
      <c r="B1062" s="7" t="b">
        <v>1</v>
      </c>
      <c r="U1062" s="9"/>
      <c r="V1062" s="9"/>
      <c r="W1062" s="10"/>
      <c r="X1062" s="17"/>
      <c r="Y1062" s="17"/>
      <c r="Z1062" s="17"/>
      <c r="AA1062" s="17"/>
      <c r="AB1062" s="17"/>
      <c r="AC1062" s="17"/>
      <c r="AD1062" s="17"/>
      <c r="AE1062" s="17"/>
      <c r="AG1062" s="9"/>
      <c r="AH1062" s="9"/>
      <c r="AI1062" s="10"/>
      <c r="AJ1062" s="17"/>
      <c r="AK1062" s="17"/>
      <c r="AL1062" s="17"/>
      <c r="AM1062" s="17"/>
      <c r="AN1062" s="17"/>
      <c r="AO1062" s="17"/>
      <c r="AP1062" s="17"/>
      <c r="AQ1062" s="17"/>
      <c r="AS1062" s="9"/>
      <c r="AT1062" s="9"/>
      <c r="AU1062" s="10"/>
      <c r="AV1062" s="17"/>
      <c r="AW1062" s="17"/>
      <c r="AX1062" s="17"/>
      <c r="AY1062" s="17"/>
      <c r="AZ1062" s="17"/>
      <c r="BA1062" s="17"/>
      <c r="BB1062" s="17"/>
      <c r="BC1062" s="17"/>
      <c r="BE1062" s="17">
        <v>0.36116803278688525</v>
      </c>
      <c r="BF1062" s="9">
        <v>67.5</v>
      </c>
      <c r="BG1062" s="9">
        <v>65.840735535616275</v>
      </c>
      <c r="BH1062" s="9">
        <v>65.026076206321491</v>
      </c>
      <c r="BI1062" s="9">
        <v>31.020648670140467</v>
      </c>
      <c r="BJ1062" s="9">
        <f ca="1"/>
        <v>67.015321398308387</v>
      </c>
      <c r="BK1062" s="9">
        <f ca="1"/>
        <v>65.294172742265246</v>
      </c>
      <c r="BL1062" s="9">
        <v>62.72245095323089</v>
      </c>
      <c r="BM1062" s="9">
        <f ca="1"/>
        <v>65.929591181226883</v>
      </c>
      <c r="BN1062" s="9">
        <v>66.45245151824372</v>
      </c>
      <c r="BP1062" s="9"/>
      <c r="BQ1062" s="40"/>
      <c r="BR1062" s="9"/>
      <c r="BS1062" s="40"/>
      <c r="BU1062" s="9"/>
      <c r="BV1062" s="40"/>
      <c r="BW1062" s="9"/>
      <c r="BX1062" s="40"/>
      <c r="BZ1062" s="9">
        <v>32.123076923076923</v>
      </c>
      <c r="CA1062" s="9">
        <v>38.507692307692309</v>
      </c>
      <c r="CB1062" s="40">
        <v>39010.59945295284</v>
      </c>
      <c r="CC1062" s="9">
        <f ca="1"/>
        <v>4.3819230769230764</v>
      </c>
      <c r="CD1062" s="9">
        <f ca="1"/>
        <v>3.4242307692307694</v>
      </c>
      <c r="CE1062" s="40">
        <f ca="1"/>
        <v>10968.675057915634</v>
      </c>
    </row>
    <row r="1063" spans="1:83" x14ac:dyDescent="0.25">
      <c r="A1063" s="6">
        <v>71.7</v>
      </c>
      <c r="B1063" s="7" t="b">
        <v>1</v>
      </c>
      <c r="U1063" s="9"/>
      <c r="V1063" s="9"/>
      <c r="W1063" s="10"/>
      <c r="X1063" s="17"/>
      <c r="Y1063" s="17"/>
      <c r="Z1063" s="17"/>
      <c r="AA1063" s="17"/>
      <c r="AB1063" s="17"/>
      <c r="AC1063" s="17"/>
      <c r="AD1063" s="17"/>
      <c r="AE1063" s="17"/>
      <c r="AG1063" s="9"/>
      <c r="AH1063" s="9"/>
      <c r="AI1063" s="10"/>
      <c r="AJ1063" s="17"/>
      <c r="AK1063" s="17"/>
      <c r="AL1063" s="17"/>
      <c r="AM1063" s="17"/>
      <c r="AN1063" s="17"/>
      <c r="AO1063" s="17"/>
      <c r="AP1063" s="17"/>
      <c r="AQ1063" s="17"/>
      <c r="AS1063" s="9"/>
      <c r="AT1063" s="9"/>
      <c r="AU1063" s="10"/>
      <c r="AV1063" s="17"/>
      <c r="AW1063" s="17"/>
      <c r="AX1063" s="17"/>
      <c r="AY1063" s="17"/>
      <c r="AZ1063" s="17"/>
      <c r="BA1063" s="17"/>
      <c r="BB1063" s="17"/>
      <c r="BC1063" s="17"/>
      <c r="BE1063" s="17">
        <v>0.36150956284153007</v>
      </c>
      <c r="BF1063" s="9">
        <v>67.5</v>
      </c>
      <c r="BG1063" s="9">
        <v>65.849418741492784</v>
      </c>
      <c r="BH1063" s="9">
        <v>65.034795487720316</v>
      </c>
      <c r="BI1063" s="9">
        <v>31.057667351072915</v>
      </c>
      <c r="BJ1063" s="9">
        <f ca="1"/>
        <v>67.024125577785441</v>
      </c>
      <c r="BK1063" s="9">
        <f ca="1"/>
        <v>65.302888383544229</v>
      </c>
      <c r="BL1063" s="9">
        <v>62.734965797207181</v>
      </c>
      <c r="BM1063" s="9">
        <f ca="1"/>
        <v>65.939815908554181</v>
      </c>
      <c r="BN1063" s="9">
        <v>66.462674552813951</v>
      </c>
      <c r="BP1063" s="9"/>
      <c r="BQ1063" s="40"/>
      <c r="BR1063" s="9"/>
      <c r="BS1063" s="40"/>
      <c r="BU1063" s="9"/>
      <c r="BV1063" s="40"/>
      <c r="BW1063" s="9"/>
      <c r="BX1063" s="40"/>
      <c r="BZ1063" s="9">
        <v>32.123076923076923</v>
      </c>
      <c r="CA1063" s="9">
        <v>39.784615384615385</v>
      </c>
      <c r="CB1063" s="40">
        <v>40945.681667662051</v>
      </c>
      <c r="CC1063" s="9">
        <f ca="1"/>
        <v>4.3819230769230764</v>
      </c>
      <c r="CD1063" s="9">
        <f ca="1"/>
        <v>3.4880769230769237</v>
      </c>
      <c r="CE1063" s="40">
        <f ca="1"/>
        <v>11009.289172169421</v>
      </c>
    </row>
    <row r="1064" spans="1:83" x14ac:dyDescent="0.25">
      <c r="A1064" s="6">
        <v>71.400000000000006</v>
      </c>
      <c r="B1064" s="7" t="b">
        <v>1</v>
      </c>
      <c r="U1064" s="9"/>
      <c r="V1064" s="9"/>
      <c r="W1064" s="10"/>
      <c r="X1064" s="17"/>
      <c r="Y1064" s="17"/>
      <c r="Z1064" s="17"/>
      <c r="AA1064" s="17"/>
      <c r="AB1064" s="17"/>
      <c r="AC1064" s="17"/>
      <c r="AD1064" s="17"/>
      <c r="AE1064" s="17"/>
      <c r="AG1064" s="9"/>
      <c r="AH1064" s="9"/>
      <c r="AI1064" s="10"/>
      <c r="AJ1064" s="17"/>
      <c r="AK1064" s="17"/>
      <c r="AL1064" s="17"/>
      <c r="AM1064" s="17"/>
      <c r="AN1064" s="17"/>
      <c r="AO1064" s="17"/>
      <c r="AP1064" s="17"/>
      <c r="AQ1064" s="17"/>
      <c r="AS1064" s="9"/>
      <c r="AT1064" s="9"/>
      <c r="AU1064" s="10"/>
      <c r="AV1064" s="17"/>
      <c r="AW1064" s="17"/>
      <c r="AX1064" s="17"/>
      <c r="AY1064" s="17"/>
      <c r="AZ1064" s="17"/>
      <c r="BA1064" s="17"/>
      <c r="BB1064" s="17"/>
      <c r="BC1064" s="17"/>
      <c r="BE1064" s="17">
        <v>0.36185109289617484</v>
      </c>
      <c r="BF1064" s="9">
        <v>67.5</v>
      </c>
      <c r="BG1064" s="9">
        <v>65.85809914236799</v>
      </c>
      <c r="BH1064" s="9">
        <v>65.043513121057273</v>
      </c>
      <c r="BI1064" s="9">
        <v>31.09470583868416</v>
      </c>
      <c r="BJ1064" s="9">
        <f ca="1"/>
        <v>67.032925127249115</v>
      </c>
      <c r="BK1064" s="9">
        <f ca="1"/>
        <v>65.311601988339888</v>
      </c>
      <c r="BL1064" s="9">
        <v>62.747474730984607</v>
      </c>
      <c r="BM1064" s="9">
        <f ca="1"/>
        <v>65.950036744973431</v>
      </c>
      <c r="BN1064" s="9">
        <v>66.472893585126343</v>
      </c>
      <c r="BP1064" s="9"/>
      <c r="BQ1064" s="40"/>
      <c r="BR1064" s="9"/>
      <c r="BS1064" s="40"/>
      <c r="BU1064" s="9"/>
      <c r="BV1064" s="40"/>
      <c r="BW1064" s="9"/>
      <c r="BX1064" s="40"/>
      <c r="BZ1064" s="9">
        <v>32.123076923076923</v>
      </c>
      <c r="CA1064" s="9">
        <v>41.061538461538461</v>
      </c>
      <c r="CB1064" s="40">
        <v>42935.446391827827</v>
      </c>
      <c r="CC1064" s="9">
        <f ca="1"/>
        <v>4.3819230769230764</v>
      </c>
      <c r="CD1064" s="9">
        <f ca="1"/>
        <v>3.5519230769230772</v>
      </c>
      <c r="CE1064" s="40">
        <f ca="1"/>
        <v>11052.244995567818</v>
      </c>
    </row>
    <row r="1065" spans="1:83" x14ac:dyDescent="0.25">
      <c r="A1065" s="6">
        <v>71.3</v>
      </c>
      <c r="B1065" s="7" t="b">
        <v>1</v>
      </c>
      <c r="U1065" s="9"/>
      <c r="V1065" s="9"/>
      <c r="W1065" s="10"/>
      <c r="X1065" s="17"/>
      <c r="Y1065" s="17"/>
      <c r="Z1065" s="17"/>
      <c r="AA1065" s="17"/>
      <c r="AB1065" s="17"/>
      <c r="AC1065" s="17"/>
      <c r="AD1065" s="17"/>
      <c r="AE1065" s="17"/>
      <c r="AG1065" s="9"/>
      <c r="AH1065" s="9"/>
      <c r="AI1065" s="10"/>
      <c r="AJ1065" s="17"/>
      <c r="AK1065" s="17"/>
      <c r="AL1065" s="17"/>
      <c r="AM1065" s="17"/>
      <c r="AN1065" s="17"/>
      <c r="AO1065" s="17"/>
      <c r="AP1065" s="17"/>
      <c r="AQ1065" s="17"/>
      <c r="AS1065" s="9"/>
      <c r="AT1065" s="9"/>
      <c r="AU1065" s="10"/>
      <c r="AV1065" s="17"/>
      <c r="AW1065" s="17"/>
      <c r="AX1065" s="17"/>
      <c r="AY1065" s="17"/>
      <c r="AZ1065" s="17"/>
      <c r="BA1065" s="17"/>
      <c r="BB1065" s="17"/>
      <c r="BC1065" s="17"/>
      <c r="BE1065" s="17">
        <v>0.36219262295081966</v>
      </c>
      <c r="BF1065" s="9">
        <v>67.599999999999994</v>
      </c>
      <c r="BG1065" s="9">
        <v>65.866776747259877</v>
      </c>
      <c r="BH1065" s="9">
        <v>65.0522291144148</v>
      </c>
      <c r="BI1065" s="9">
        <v>31.131764154180512</v>
      </c>
      <c r="BJ1065" s="9">
        <f ca="1"/>
        <v>67.041720057778605</v>
      </c>
      <c r="BK1065" s="9">
        <f ca="1"/>
        <v>65.32031356497744</v>
      </c>
      <c r="BL1065" s="9">
        <v>62.759977762928649</v>
      </c>
      <c r="BM1065" s="9">
        <f ca="1"/>
        <v>65.960253699311195</v>
      </c>
      <c r="BN1065" s="9">
        <v>66.483108624105995</v>
      </c>
      <c r="BP1065" s="9"/>
      <c r="BQ1065" s="40"/>
      <c r="BR1065" s="9"/>
      <c r="BS1065" s="40"/>
      <c r="BU1065" s="9"/>
      <c r="BV1065" s="40"/>
      <c r="BW1065" s="9"/>
      <c r="BX1065" s="40"/>
      <c r="BZ1065" s="9">
        <v>32.123076923076923</v>
      </c>
      <c r="CA1065" s="9">
        <v>42.338461538461537</v>
      </c>
      <c r="CB1065" s="40">
        <v>44977.241108507369</v>
      </c>
      <c r="CC1065" s="9">
        <f ca="1"/>
        <v>4.3819230769230764</v>
      </c>
      <c r="CD1065" s="9">
        <f ca="1"/>
        <v>3.6157692307692306</v>
      </c>
      <c r="CE1065" s="40">
        <f ca="1"/>
        <v>11097.474954902682</v>
      </c>
    </row>
    <row r="1066" spans="1:83" x14ac:dyDescent="0.25">
      <c r="A1066" s="6">
        <v>71.099999999999994</v>
      </c>
      <c r="B1066" s="7" t="b">
        <v>1</v>
      </c>
      <c r="U1066" s="9"/>
      <c r="V1066" s="9"/>
      <c r="W1066" s="10"/>
      <c r="X1066" s="17"/>
      <c r="Y1066" s="17"/>
      <c r="Z1066" s="17"/>
      <c r="AA1066" s="17"/>
      <c r="AB1066" s="17"/>
      <c r="AC1066" s="17"/>
      <c r="AD1066" s="17"/>
      <c r="AE1066" s="17"/>
      <c r="AG1066" s="9"/>
      <c r="AH1066" s="9"/>
      <c r="AI1066" s="10"/>
      <c r="AJ1066" s="17"/>
      <c r="AK1066" s="17"/>
      <c r="AL1066" s="17"/>
      <c r="AM1066" s="17"/>
      <c r="AN1066" s="17"/>
      <c r="AO1066" s="17"/>
      <c r="AP1066" s="17"/>
      <c r="AQ1066" s="17"/>
      <c r="AS1066" s="9"/>
      <c r="AT1066" s="9"/>
      <c r="AU1066" s="10"/>
      <c r="AV1066" s="17"/>
      <c r="AW1066" s="17"/>
      <c r="AX1066" s="17"/>
      <c r="AY1066" s="17"/>
      <c r="AZ1066" s="17"/>
      <c r="BA1066" s="17"/>
      <c r="BB1066" s="17"/>
      <c r="BC1066" s="17"/>
      <c r="BE1066" s="17">
        <v>0.36253415300546449</v>
      </c>
      <c r="BF1066" s="9">
        <v>67.599999999999994</v>
      </c>
      <c r="BG1066" s="9">
        <v>65.875451565168404</v>
      </c>
      <c r="BH1066" s="9">
        <v>65.060943475861961</v>
      </c>
      <c r="BI1066" s="9">
        <v>31.168842318802344</v>
      </c>
      <c r="BJ1066" s="9">
        <f ca="1"/>
        <v>67.050510380426985</v>
      </c>
      <c r="BK1066" s="9">
        <f ca="1"/>
        <v>65.32902312176752</v>
      </c>
      <c r="BL1066" s="9">
        <v>62.772474901385053</v>
      </c>
      <c r="BM1066" s="9">
        <f ca="1"/>
        <v>65.97046678037502</v>
      </c>
      <c r="BN1066" s="9">
        <v>66.493319678658608</v>
      </c>
      <c r="BP1066" s="9"/>
      <c r="BQ1066" s="40"/>
      <c r="BR1066" s="9"/>
      <c r="BS1066" s="40"/>
      <c r="BU1066" s="9"/>
      <c r="BV1066" s="40"/>
      <c r="BW1066" s="9"/>
      <c r="BX1066" s="40"/>
      <c r="BZ1066" s="9">
        <v>32.123076923076923</v>
      </c>
      <c r="CA1066" s="9">
        <v>43.615384615384613</v>
      </c>
      <c r="CB1066" s="40">
        <v>47068.606428334388</v>
      </c>
      <c r="CC1066" s="9">
        <f ca="1"/>
        <v>4.3819230769230764</v>
      </c>
      <c r="CD1066" s="9">
        <f ca="1"/>
        <v>3.679615384615385</v>
      </c>
      <c r="CE1066" s="40">
        <f ca="1"/>
        <v>11144.914499207998</v>
      </c>
    </row>
    <row r="1067" spans="1:83" x14ac:dyDescent="0.25">
      <c r="A1067" s="6">
        <v>77</v>
      </c>
      <c r="B1067" s="7" t="b">
        <v>1</v>
      </c>
      <c r="U1067" s="9"/>
      <c r="V1067" s="9"/>
      <c r="W1067" s="10"/>
      <c r="X1067" s="17"/>
      <c r="Y1067" s="17"/>
      <c r="Z1067" s="17"/>
      <c r="AA1067" s="17"/>
      <c r="AB1067" s="17"/>
      <c r="AC1067" s="17"/>
      <c r="AD1067" s="17"/>
      <c r="AE1067" s="17"/>
      <c r="AG1067" s="9"/>
      <c r="AH1067" s="9"/>
      <c r="AI1067" s="10"/>
      <c r="AJ1067" s="17"/>
      <c r="AK1067" s="17"/>
      <c r="AL1067" s="17"/>
      <c r="AM1067" s="17"/>
      <c r="AN1067" s="17"/>
      <c r="AO1067" s="17"/>
      <c r="AP1067" s="17"/>
      <c r="AQ1067" s="17"/>
      <c r="AS1067" s="9"/>
      <c r="AT1067" s="9"/>
      <c r="AU1067" s="10"/>
      <c r="AV1067" s="17"/>
      <c r="AW1067" s="17"/>
      <c r="AX1067" s="17"/>
      <c r="AY1067" s="17"/>
      <c r="AZ1067" s="17"/>
      <c r="BA1067" s="17"/>
      <c r="BB1067" s="17"/>
      <c r="BC1067" s="17"/>
      <c r="BE1067" s="17">
        <v>0.36287568306010931</v>
      </c>
      <c r="BF1067" s="9">
        <v>67.599999999999994</v>
      </c>
      <c r="BG1067" s="9">
        <v>65.884123605075615</v>
      </c>
      <c r="BH1067" s="9">
        <v>65.069656213454991</v>
      </c>
      <c r="BI1067" s="9">
        <v>31.20594035382419</v>
      </c>
      <c r="BJ1067" s="9">
        <f ca="1"/>
        <v>67.05929610622124</v>
      </c>
      <c r="BK1067" s="9">
        <f ca="1"/>
        <v>65.33773066700617</v>
      </c>
      <c r="BL1067" s="9">
        <v>62.784966154679914</v>
      </c>
      <c r="BM1067" s="9">
        <f ca="1"/>
        <v>65.980675996953536</v>
      </c>
      <c r="BN1067" s="9">
        <v>66.503526757670514</v>
      </c>
      <c r="BP1067" s="9"/>
      <c r="BQ1067" s="40"/>
      <c r="BR1067" s="9"/>
      <c r="BS1067" s="40"/>
      <c r="BU1067" s="9"/>
      <c r="BV1067" s="40"/>
      <c r="BW1067" s="9"/>
      <c r="BX1067" s="40"/>
      <c r="BZ1067" s="9">
        <v>32.123076923076923</v>
      </c>
      <c r="CA1067" s="9">
        <v>44.892307692307696</v>
      </c>
      <c r="CB1067" s="40">
        <v>49207.257382908094</v>
      </c>
      <c r="CC1067" s="9">
        <f ca="1"/>
        <v>4.3819230769230764</v>
      </c>
      <c r="CD1067" s="9">
        <f ca="1"/>
        <v>3.7434615384615384</v>
      </c>
      <c r="CE1067" s="40">
        <f ca="1"/>
        <v>11194.501915381919</v>
      </c>
    </row>
    <row r="1068" spans="1:83" x14ac:dyDescent="0.25">
      <c r="A1068" s="6">
        <v>76</v>
      </c>
      <c r="B1068" s="7" t="b">
        <v>1</v>
      </c>
      <c r="U1068" s="9"/>
      <c r="V1068" s="9"/>
      <c r="W1068" s="10"/>
      <c r="X1068" s="17"/>
      <c r="Y1068" s="17"/>
      <c r="Z1068" s="17"/>
      <c r="AA1068" s="17"/>
      <c r="AB1068" s="17"/>
      <c r="AC1068" s="17"/>
      <c r="AD1068" s="17"/>
      <c r="AE1068" s="17"/>
      <c r="AG1068" s="9"/>
      <c r="AH1068" s="9"/>
      <c r="AI1068" s="10"/>
      <c r="AJ1068" s="17"/>
      <c r="AK1068" s="17"/>
      <c r="AL1068" s="17"/>
      <c r="AM1068" s="17"/>
      <c r="AN1068" s="17"/>
      <c r="AO1068" s="17"/>
      <c r="AP1068" s="17"/>
      <c r="AQ1068" s="17"/>
      <c r="AS1068" s="9"/>
      <c r="AT1068" s="9"/>
      <c r="AU1068" s="10"/>
      <c r="AV1068" s="17"/>
      <c r="AW1068" s="17"/>
      <c r="AX1068" s="17"/>
      <c r="AY1068" s="17"/>
      <c r="AZ1068" s="17"/>
      <c r="BA1068" s="17"/>
      <c r="BB1068" s="17"/>
      <c r="BC1068" s="17"/>
      <c r="BE1068" s="17">
        <v>0.36321721311475408</v>
      </c>
      <c r="BF1068" s="9">
        <v>67.599999999999994</v>
      </c>
      <c r="BG1068" s="9">
        <v>65.89279287594573</v>
      </c>
      <c r="BH1068" s="9">
        <v>65.078367335236905</v>
      </c>
      <c r="BI1068" s="9">
        <v>31.243058280554756</v>
      </c>
      <c r="BJ1068" s="9">
        <f ca="1"/>
        <v>67.068077246162389</v>
      </c>
      <c r="BK1068" s="9">
        <f ca="1"/>
        <v>65.346436208974907</v>
      </c>
      <c r="BL1068" s="9">
        <v>62.797451531119741</v>
      </c>
      <c r="BM1068" s="9">
        <f ca="1"/>
        <v>65.990881357816491</v>
      </c>
      <c r="BN1068" s="9">
        <v>66.513729870008802</v>
      </c>
      <c r="BP1068" s="9"/>
      <c r="BQ1068" s="40"/>
      <c r="BR1068" s="9"/>
      <c r="BS1068" s="40"/>
      <c r="BU1068" s="9"/>
      <c r="BV1068" s="40"/>
      <c r="BW1068" s="9"/>
      <c r="BX1068" s="40"/>
      <c r="BZ1068" s="9">
        <v>32.123076923076923</v>
      </c>
      <c r="CA1068" s="9">
        <v>46.169230769230772</v>
      </c>
      <c r="CB1068" s="40">
        <v>51391.066971503911</v>
      </c>
      <c r="CC1068" s="9">
        <f ca="1"/>
        <v>4.3819230769230764</v>
      </c>
      <c r="CD1068" s="9">
        <f ca="1"/>
        <v>3.8073076923076927</v>
      </c>
      <c r="CE1068" s="40">
        <f ca="1"/>
        <v>11246.178158061884</v>
      </c>
    </row>
    <row r="1069" spans="1:83" x14ac:dyDescent="0.25">
      <c r="A1069" s="6">
        <v>79</v>
      </c>
      <c r="B1069" s="7" t="b">
        <v>1</v>
      </c>
      <c r="U1069" s="9"/>
      <c r="V1069" s="9"/>
      <c r="W1069" s="10"/>
      <c r="X1069" s="17"/>
      <c r="Y1069" s="17"/>
      <c r="Z1069" s="17"/>
      <c r="AA1069" s="17"/>
      <c r="AB1069" s="17"/>
      <c r="AC1069" s="17"/>
      <c r="AD1069" s="17"/>
      <c r="AE1069" s="17"/>
      <c r="AG1069" s="9"/>
      <c r="AH1069" s="9"/>
      <c r="AI1069" s="10"/>
      <c r="AJ1069" s="17"/>
      <c r="AK1069" s="17"/>
      <c r="AL1069" s="17"/>
      <c r="AM1069" s="17"/>
      <c r="AN1069" s="17"/>
      <c r="AO1069" s="17"/>
      <c r="AP1069" s="17"/>
      <c r="AQ1069" s="17"/>
      <c r="AS1069" s="9"/>
      <c r="AT1069" s="9"/>
      <c r="AU1069" s="10"/>
      <c r="AV1069" s="17"/>
      <c r="AW1069" s="17"/>
      <c r="AX1069" s="17"/>
      <c r="AY1069" s="17"/>
      <c r="AZ1069" s="17"/>
      <c r="BA1069" s="17"/>
      <c r="BB1069" s="17"/>
      <c r="BC1069" s="17"/>
      <c r="BE1069" s="17">
        <v>0.3635587431693989</v>
      </c>
      <c r="BF1069" s="9">
        <v>67.599999999999994</v>
      </c>
      <c r="BG1069" s="9">
        <v>65.901459386725207</v>
      </c>
      <c r="BH1069" s="9">
        <v>65.087076849237889</v>
      </c>
      <c r="BI1069" s="9">
        <v>31.280196120337116</v>
      </c>
      <c r="BJ1069" s="9">
        <f ca="1"/>
        <v>67.076853811225618</v>
      </c>
      <c r="BK1069" s="9">
        <f ca="1"/>
        <v>65.355139755940826</v>
      </c>
      <c r="BL1069" s="9">
        <v>62.809931038991536</v>
      </c>
      <c r="BM1069" s="9">
        <f ca="1"/>
        <v>66.001082871714928</v>
      </c>
      <c r="BN1069" s="9">
        <v>66.523929024521408</v>
      </c>
      <c r="BP1069" s="9"/>
      <c r="BQ1069" s="40"/>
      <c r="BR1069" s="9"/>
      <c r="BS1069" s="40"/>
      <c r="BU1069" s="9"/>
      <c r="BV1069" s="40"/>
      <c r="BW1069" s="9"/>
      <c r="BX1069" s="40"/>
      <c r="BZ1069" s="9">
        <v>32.123076923076923</v>
      </c>
      <c r="CA1069" s="9">
        <v>47.446153846153848</v>
      </c>
      <c r="CB1069" s="40">
        <v>53618.051637930606</v>
      </c>
      <c r="CC1069" s="9">
        <f ca="1"/>
        <v>4.3819230769230764</v>
      </c>
      <c r="CD1069" s="9">
        <f ca="1"/>
        <v>3.8711538461538462</v>
      </c>
      <c r="CE1069" s="40">
        <f ca="1"/>
        <v>11299.886692422542</v>
      </c>
    </row>
    <row r="1070" spans="1:83" x14ac:dyDescent="0.25">
      <c r="A1070" s="6">
        <v>75</v>
      </c>
      <c r="B1070" s="7" t="b">
        <v>1</v>
      </c>
      <c r="U1070" s="9"/>
      <c r="V1070" s="9"/>
      <c r="W1070" s="10"/>
      <c r="X1070" s="17"/>
      <c r="Y1070" s="17"/>
      <c r="Z1070" s="17"/>
      <c r="AA1070" s="17"/>
      <c r="AB1070" s="17"/>
      <c r="AC1070" s="17"/>
      <c r="AD1070" s="17"/>
      <c r="AE1070" s="17"/>
      <c r="AG1070" s="9"/>
      <c r="AH1070" s="9"/>
      <c r="AI1070" s="10"/>
      <c r="AJ1070" s="17"/>
      <c r="AK1070" s="17"/>
      <c r="AL1070" s="17"/>
      <c r="AM1070" s="17"/>
      <c r="AN1070" s="17"/>
      <c r="AO1070" s="17"/>
      <c r="AP1070" s="17"/>
      <c r="AQ1070" s="17"/>
      <c r="AS1070" s="9"/>
      <c r="AT1070" s="9"/>
      <c r="AU1070" s="10"/>
      <c r="AV1070" s="17"/>
      <c r="AW1070" s="17"/>
      <c r="AX1070" s="17"/>
      <c r="AY1070" s="17"/>
      <c r="AZ1070" s="17"/>
      <c r="BA1070" s="17"/>
      <c r="BB1070" s="17"/>
      <c r="BC1070" s="17"/>
      <c r="BE1070" s="17">
        <v>0.36390027322404372</v>
      </c>
      <c r="BF1070" s="9">
        <v>67.599999999999994</v>
      </c>
      <c r="BG1070" s="9">
        <v>65.910123146342798</v>
      </c>
      <c r="BH1070" s="9">
        <v>65.095784763475123</v>
      </c>
      <c r="BI1070" s="9">
        <v>31.317353894548642</v>
      </c>
      <c r="BJ1070" s="9">
        <f ca="1"/>
        <v>67.085625812360348</v>
      </c>
      <c r="BK1070" s="9">
        <f ca="1"/>
        <v>65.363841316156666</v>
      </c>
      <c r="BL1070" s="9">
        <v>62.822404686562805</v>
      </c>
      <c r="BM1070" s="9">
        <f ca="1"/>
        <v>66.011280547381133</v>
      </c>
      <c r="BN1070" s="9">
        <v>66.534124230037108</v>
      </c>
      <c r="BP1070" s="9"/>
      <c r="BQ1070" s="40"/>
      <c r="BR1070" s="9"/>
      <c r="BS1070" s="40"/>
      <c r="BU1070" s="9"/>
      <c r="BV1070" s="40"/>
      <c r="BW1070" s="9"/>
      <c r="BX1070" s="40"/>
      <c r="BZ1070" s="9">
        <v>32.123076923076923</v>
      </c>
      <c r="CA1070" s="9">
        <v>48.723076923076924</v>
      </c>
      <c r="CB1070" s="40">
        <v>55886.358407891152</v>
      </c>
      <c r="CC1070" s="9">
        <f ca="1"/>
        <v>4.3819230769230764</v>
      </c>
      <c r="CD1070" s="9">
        <f ca="1"/>
        <v>3.9350000000000005</v>
      </c>
      <c r="CE1070" s="40">
        <f ca="1"/>
        <v>11355.573348711127</v>
      </c>
    </row>
    <row r="1071" spans="1:83" x14ac:dyDescent="0.25">
      <c r="A1071" s="6">
        <v>69.7</v>
      </c>
      <c r="B1071" s="7" t="b">
        <v>1</v>
      </c>
      <c r="U1071" s="9"/>
      <c r="V1071" s="9"/>
      <c r="W1071" s="10"/>
      <c r="X1071" s="17"/>
      <c r="Y1071" s="17"/>
      <c r="Z1071" s="17"/>
      <c r="AA1071" s="17"/>
      <c r="AB1071" s="17"/>
      <c r="AC1071" s="17"/>
      <c r="AD1071" s="17"/>
      <c r="AE1071" s="17"/>
      <c r="AG1071" s="9"/>
      <c r="AH1071" s="9"/>
      <c r="AI1071" s="10"/>
      <c r="AJ1071" s="17"/>
      <c r="AK1071" s="17"/>
      <c r="AL1071" s="17"/>
      <c r="AM1071" s="17"/>
      <c r="AN1071" s="17"/>
      <c r="AO1071" s="17"/>
      <c r="AP1071" s="17"/>
      <c r="AQ1071" s="17"/>
      <c r="AS1071" s="9"/>
      <c r="AT1071" s="9"/>
      <c r="AU1071" s="10"/>
      <c r="AV1071" s="17"/>
      <c r="AW1071" s="17"/>
      <c r="AX1071" s="17"/>
      <c r="AY1071" s="17"/>
      <c r="AZ1071" s="17"/>
      <c r="BA1071" s="17"/>
      <c r="BB1071" s="17"/>
      <c r="BC1071" s="17"/>
      <c r="BE1071" s="17">
        <v>0.36424180327868855</v>
      </c>
      <c r="BF1071" s="9">
        <v>67.599999999999994</v>
      </c>
      <c r="BG1071" s="9">
        <v>65.918784163709674</v>
      </c>
      <c r="BH1071" s="9">
        <v>65.104491085953157</v>
      </c>
      <c r="BI1071" s="9">
        <v>31.354531624601201</v>
      </c>
      <c r="BJ1071" s="9">
        <f ca="1"/>
        <v>67.094393260490321</v>
      </c>
      <c r="BK1071" s="9">
        <f ca="1"/>
        <v>65.372540897860816</v>
      </c>
      <c r="BL1071" s="9">
        <v>62.834872482081714</v>
      </c>
      <c r="BM1071" s="9">
        <f ca="1"/>
        <v>66.021474393528749</v>
      </c>
      <c r="BN1071" s="9">
        <v>66.544315495365666</v>
      </c>
      <c r="BP1071" s="9"/>
      <c r="BQ1071" s="40"/>
      <c r="BR1071" s="9"/>
      <c r="BS1071" s="40"/>
      <c r="BU1071" s="9"/>
      <c r="BV1071" s="40"/>
      <c r="BW1071" s="9"/>
      <c r="BX1071" s="40"/>
      <c r="BZ1071" s="9">
        <v>32.123076923076923</v>
      </c>
      <c r="CA1071" s="9">
        <v>50</v>
      </c>
      <c r="CB1071" s="40">
        <v>58194.253460719876</v>
      </c>
      <c r="CC1071" s="9">
        <f ca="1"/>
        <v>4.3819230769230764</v>
      </c>
      <c r="CD1071" s="9">
        <f ca="1"/>
        <v>3.9988461538461539</v>
      </c>
      <c r="CE1071" s="40">
        <f ca="1"/>
        <v>11413.186187461861</v>
      </c>
    </row>
    <row r="1072" spans="1:83" x14ac:dyDescent="0.25">
      <c r="A1072" s="6">
        <v>69.2</v>
      </c>
      <c r="B1072" s="7" t="b">
        <v>1</v>
      </c>
      <c r="U1072" s="9"/>
      <c r="V1072" s="9"/>
      <c r="W1072" s="10"/>
      <c r="X1072" s="17"/>
      <c r="Y1072" s="17"/>
      <c r="Z1072" s="17"/>
      <c r="AA1072" s="17"/>
      <c r="AB1072" s="17"/>
      <c r="AC1072" s="17"/>
      <c r="AD1072" s="17"/>
      <c r="AE1072" s="17"/>
      <c r="AG1072" s="9"/>
      <c r="AH1072" s="9"/>
      <c r="AI1072" s="10"/>
      <c r="AJ1072" s="17"/>
      <c r="AK1072" s="17"/>
      <c r="AL1072" s="17"/>
      <c r="AM1072" s="17"/>
      <c r="AN1072" s="17"/>
      <c r="AO1072" s="17"/>
      <c r="AP1072" s="17"/>
      <c r="AQ1072" s="17"/>
      <c r="AS1072" s="9"/>
      <c r="AT1072" s="9"/>
      <c r="AU1072" s="10"/>
      <c r="AV1072" s="17"/>
      <c r="AW1072" s="17"/>
      <c r="AX1072" s="17"/>
      <c r="AY1072" s="17"/>
      <c r="AZ1072" s="17"/>
      <c r="BA1072" s="17"/>
      <c r="BB1072" s="17"/>
      <c r="BC1072" s="17"/>
      <c r="BE1072" s="17">
        <v>0.36458333333333331</v>
      </c>
      <c r="BF1072" s="9">
        <v>67.599999999999994</v>
      </c>
      <c r="BG1072" s="9">
        <v>65.927442447719471</v>
      </c>
      <c r="BH1072" s="9">
        <v>65.113195824663691</v>
      </c>
      <c r="BI1072" s="9">
        <v>31.39172933194115</v>
      </c>
      <c r="BJ1072" s="9">
        <f ca="1"/>
        <v>67.10315616651377</v>
      </c>
      <c r="BK1072" s="9">
        <f ca="1"/>
        <v>65.38123850927748</v>
      </c>
      <c r="BL1072" s="9">
        <v>62.84733443377705</v>
      </c>
      <c r="BM1072" s="9">
        <f ca="1"/>
        <v>66.031664418852941</v>
      </c>
      <c r="BN1072" s="9">
        <v>66.55450282929786</v>
      </c>
      <c r="BP1072" s="9"/>
      <c r="BQ1072" s="40"/>
      <c r="BR1072" s="9"/>
      <c r="BS1072" s="40"/>
      <c r="BU1072" s="9"/>
      <c r="BV1072" s="40"/>
      <c r="BW1072" s="9"/>
      <c r="BX1072" s="40"/>
      <c r="BZ1072" s="9">
        <v>33.4</v>
      </c>
      <c r="CA1072" s="9">
        <v>0.2</v>
      </c>
      <c r="CB1072" s="40">
        <v>61479.942551539221</v>
      </c>
      <c r="CC1072" s="9">
        <f ca="1"/>
        <v>4.4457692307692298</v>
      </c>
      <c r="CD1072" s="9">
        <f ca="1"/>
        <v>1.5088461538461539</v>
      </c>
      <c r="CE1072" s="40">
        <f ca="1"/>
        <v>11433.6984791822</v>
      </c>
    </row>
    <row r="1073" spans="1:83" x14ac:dyDescent="0.25">
      <c r="A1073" s="6">
        <v>69.599999999999994</v>
      </c>
      <c r="B1073" s="7" t="b">
        <v>1</v>
      </c>
      <c r="U1073" s="9"/>
      <c r="V1073" s="9"/>
      <c r="W1073" s="10"/>
      <c r="X1073" s="17"/>
      <c r="Y1073" s="17"/>
      <c r="Z1073" s="17"/>
      <c r="AA1073" s="17"/>
      <c r="AB1073" s="17"/>
      <c r="AC1073" s="17"/>
      <c r="AD1073" s="17"/>
      <c r="AE1073" s="17"/>
      <c r="AG1073" s="9"/>
      <c r="AH1073" s="9"/>
      <c r="AI1073" s="10"/>
      <c r="AJ1073" s="17"/>
      <c r="AK1073" s="17"/>
      <c r="AL1073" s="17"/>
      <c r="AM1073" s="17"/>
      <c r="AN1073" s="17"/>
      <c r="AO1073" s="17"/>
      <c r="AP1073" s="17"/>
      <c r="AQ1073" s="17"/>
      <c r="AS1073" s="9"/>
      <c r="AT1073" s="9"/>
      <c r="AU1073" s="10"/>
      <c r="AV1073" s="17"/>
      <c r="AW1073" s="17"/>
      <c r="AX1073" s="17"/>
      <c r="AY1073" s="17"/>
      <c r="AZ1073" s="17"/>
      <c r="BA1073" s="17"/>
      <c r="BB1073" s="17"/>
      <c r="BC1073" s="17"/>
      <c r="BE1073" s="17">
        <v>0.36492486338797814</v>
      </c>
      <c r="BF1073" s="9">
        <v>67.599999999999994</v>
      </c>
      <c r="BG1073" s="9">
        <v>65.936098007248361</v>
      </c>
      <c r="BH1073" s="9">
        <v>65.121898987585624</v>
      </c>
      <c r="BI1073" s="9">
        <v>31.428947038049465</v>
      </c>
      <c r="BJ1073" s="9">
        <f ca="1"/>
        <v>67.111914541303463</v>
      </c>
      <c r="BK1073" s="9">
        <f ca="1"/>
        <v>65.389934158616697</v>
      </c>
      <c r="BL1073" s="9">
        <v>62.859790549858374</v>
      </c>
      <c r="BM1073" s="9">
        <f ca="1"/>
        <v>66.041850632030275</v>
      </c>
      <c r="BN1073" s="9">
        <v>66.564686240605596</v>
      </c>
      <c r="BP1073" s="9"/>
      <c r="BQ1073" s="40"/>
      <c r="BR1073" s="9"/>
      <c r="BS1073" s="40"/>
      <c r="BU1073" s="9"/>
      <c r="BV1073" s="40"/>
      <c r="BW1073" s="9"/>
      <c r="BX1073" s="40"/>
      <c r="BZ1073" s="9">
        <v>33.4</v>
      </c>
      <c r="CA1073" s="9">
        <v>1.4769230769230768</v>
      </c>
      <c r="CB1073" s="40">
        <v>47703.629198624025</v>
      </c>
      <c r="CC1073" s="9">
        <f ca="1"/>
        <v>4.4457692307692298</v>
      </c>
      <c r="CD1073" s="9">
        <f ca="1"/>
        <v>1.5726923076923078</v>
      </c>
      <c r="CE1073" s="40">
        <f ca="1"/>
        <v>11338.859490282563</v>
      </c>
    </row>
    <row r="1074" spans="1:83" x14ac:dyDescent="0.25">
      <c r="A1074" s="6">
        <v>69.400000000000006</v>
      </c>
      <c r="B1074" s="7" t="b">
        <v>1</v>
      </c>
      <c r="U1074" s="9"/>
      <c r="V1074" s="9"/>
      <c r="W1074" s="10"/>
      <c r="X1074" s="17"/>
      <c r="Y1074" s="17"/>
      <c r="Z1074" s="17"/>
      <c r="AA1074" s="17"/>
      <c r="AB1074" s="17"/>
      <c r="AC1074" s="17"/>
      <c r="AD1074" s="17"/>
      <c r="AE1074" s="17"/>
      <c r="AG1074" s="9"/>
      <c r="AH1074" s="9"/>
      <c r="AI1074" s="10"/>
      <c r="AJ1074" s="17"/>
      <c r="AK1074" s="17"/>
      <c r="AL1074" s="17"/>
      <c r="AM1074" s="17"/>
      <c r="AN1074" s="17"/>
      <c r="AO1074" s="17"/>
      <c r="AP1074" s="17"/>
      <c r="AQ1074" s="17"/>
      <c r="AS1074" s="9"/>
      <c r="AT1074" s="9"/>
      <c r="AU1074" s="10"/>
      <c r="AV1074" s="17"/>
      <c r="AW1074" s="17"/>
      <c r="AX1074" s="17"/>
      <c r="AY1074" s="17"/>
      <c r="AZ1074" s="17"/>
      <c r="BA1074" s="17"/>
      <c r="BB1074" s="17"/>
      <c r="BC1074" s="17"/>
      <c r="BE1074" s="17">
        <v>0.36526639344262296</v>
      </c>
      <c r="BF1074" s="9">
        <v>67.599999999999994</v>
      </c>
      <c r="BG1074" s="9">
        <v>65.944750851155149</v>
      </c>
      <c r="BH1074" s="9">
        <v>65.130600582685346</v>
      </c>
      <c r="BI1074" s="9">
        <v>31.466184764441749</v>
      </c>
      <c r="BJ1074" s="9">
        <f ca="1"/>
        <v>67.120668395706801</v>
      </c>
      <c r="BK1074" s="9">
        <f ca="1"/>
        <v>65.398627854074334</v>
      </c>
      <c r="BL1074" s="9">
        <v>62.872240838516007</v>
      </c>
      <c r="BM1074" s="9">
        <f ca="1"/>
        <v>66.052033041718985</v>
      </c>
      <c r="BN1074" s="9">
        <v>66.57486573804195</v>
      </c>
      <c r="BP1074" s="9"/>
      <c r="BQ1074" s="40"/>
      <c r="BR1074" s="9"/>
      <c r="BS1074" s="40"/>
      <c r="BU1074" s="9"/>
      <c r="BV1074" s="40"/>
      <c r="BW1074" s="9"/>
      <c r="BX1074" s="40"/>
      <c r="BZ1074" s="9">
        <v>33.4</v>
      </c>
      <c r="CA1074" s="9">
        <v>2.7538461538461538</v>
      </c>
      <c r="CB1074" s="40">
        <v>40362.298956385552</v>
      </c>
      <c r="CC1074" s="9">
        <f ca="1"/>
        <v>4.4457692307692298</v>
      </c>
      <c r="CD1074" s="9">
        <f ca="1"/>
        <v>1.6365384615384617</v>
      </c>
      <c r="CE1074" s="40">
        <f ca="1"/>
        <v>11252.348454452285</v>
      </c>
    </row>
    <row r="1075" spans="1:83" x14ac:dyDescent="0.25">
      <c r="A1075" s="6">
        <v>69.3</v>
      </c>
      <c r="B1075" s="7" t="b">
        <v>1</v>
      </c>
      <c r="U1075" s="9"/>
      <c r="V1075" s="9"/>
      <c r="W1075" s="10"/>
      <c r="X1075" s="17"/>
      <c r="Y1075" s="17"/>
      <c r="Z1075" s="17"/>
      <c r="AA1075" s="17"/>
      <c r="AB1075" s="17"/>
      <c r="AC1075" s="17"/>
      <c r="AD1075" s="17"/>
      <c r="AE1075" s="17"/>
      <c r="AG1075" s="9"/>
      <c r="AH1075" s="9"/>
      <c r="AI1075" s="10"/>
      <c r="AJ1075" s="17"/>
      <c r="AK1075" s="17"/>
      <c r="AL1075" s="17"/>
      <c r="AM1075" s="17"/>
      <c r="AN1075" s="17"/>
      <c r="AO1075" s="17"/>
      <c r="AP1075" s="17"/>
      <c r="AQ1075" s="17"/>
      <c r="AS1075" s="9"/>
      <c r="AT1075" s="9"/>
      <c r="AU1075" s="10"/>
      <c r="AV1075" s="17"/>
      <c r="AW1075" s="17"/>
      <c r="AX1075" s="17"/>
      <c r="AY1075" s="17"/>
      <c r="AZ1075" s="17"/>
      <c r="BA1075" s="17"/>
      <c r="BB1075" s="17"/>
      <c r="BC1075" s="17"/>
      <c r="BE1075" s="17">
        <v>0.36560792349726778</v>
      </c>
      <c r="BF1075" s="9">
        <v>67.7</v>
      </c>
      <c r="BG1075" s="9">
        <v>65.953400988281345</v>
      </c>
      <c r="BH1075" s="9">
        <v>65.13930061791666</v>
      </c>
      <c r="BI1075" s="9">
        <v>31.503442532668355</v>
      </c>
      <c r="BJ1075" s="9">
        <f ca="1"/>
        <v>67.129417740545989</v>
      </c>
      <c r="BK1075" s="9">
        <f ca="1"/>
        <v>65.407319603832292</v>
      </c>
      <c r="BL1075" s="9">
        <v>62.884685307921153</v>
      </c>
      <c r="BM1075" s="9">
        <f ca="1"/>
        <v>66.062211656558944</v>
      </c>
      <c r="BN1075" s="9">
        <v>66.585041330341227</v>
      </c>
      <c r="BP1075" s="9"/>
      <c r="BQ1075" s="40"/>
      <c r="BR1075" s="9"/>
      <c r="BS1075" s="40"/>
      <c r="BU1075" s="9"/>
      <c r="BV1075" s="40"/>
      <c r="BW1075" s="9"/>
      <c r="BX1075" s="40"/>
      <c r="BZ1075" s="9">
        <v>33.4</v>
      </c>
      <c r="CA1075" s="9">
        <v>4.0307692307692298</v>
      </c>
      <c r="CB1075" s="40">
        <v>35090.172834235651</v>
      </c>
      <c r="CC1075" s="9">
        <f ca="1"/>
        <v>4.4457692307692298</v>
      </c>
      <c r="CD1075" s="9">
        <f ca="1"/>
        <v>1.7003846153846154</v>
      </c>
      <c r="CE1075" s="40">
        <f ca="1"/>
        <v>11173.656672574096</v>
      </c>
    </row>
    <row r="1076" spans="1:83" x14ac:dyDescent="0.25">
      <c r="A1076" s="6">
        <v>68.400000000000006</v>
      </c>
      <c r="B1076" s="7" t="b">
        <v>1</v>
      </c>
      <c r="U1076" s="9"/>
      <c r="V1076" s="9"/>
      <c r="W1076" s="10"/>
      <c r="X1076" s="17"/>
      <c r="Y1076" s="17"/>
      <c r="Z1076" s="17"/>
      <c r="AA1076" s="17"/>
      <c r="AB1076" s="17"/>
      <c r="AC1076" s="17"/>
      <c r="AD1076" s="17"/>
      <c r="AE1076" s="17"/>
      <c r="AG1076" s="9"/>
      <c r="AH1076" s="9"/>
      <c r="AI1076" s="10"/>
      <c r="AJ1076" s="17"/>
      <c r="AK1076" s="17"/>
      <c r="AL1076" s="17"/>
      <c r="AM1076" s="17"/>
      <c r="AN1076" s="17"/>
      <c r="AO1076" s="17"/>
      <c r="AP1076" s="17"/>
      <c r="AQ1076" s="17"/>
      <c r="AS1076" s="9"/>
      <c r="AT1076" s="9"/>
      <c r="AU1076" s="10"/>
      <c r="AV1076" s="17"/>
      <c r="AW1076" s="17"/>
      <c r="AX1076" s="17"/>
      <c r="AY1076" s="17"/>
      <c r="AZ1076" s="17"/>
      <c r="BA1076" s="17"/>
      <c r="BB1076" s="17"/>
      <c r="BC1076" s="17"/>
      <c r="BE1076" s="17">
        <v>0.36594945355191255</v>
      </c>
      <c r="BF1076" s="9">
        <v>67.7</v>
      </c>
      <c r="BG1076" s="9">
        <v>65.962048427451222</v>
      </c>
      <c r="BH1076" s="9">
        <v>65.147999101220904</v>
      </c>
      <c r="BI1076" s="9">
        <v>31.540720364314467</v>
      </c>
      <c r="BJ1076" s="9">
        <f ca="1"/>
        <v>67.138162586618009</v>
      </c>
      <c r="BK1076" s="9">
        <f ca="1"/>
        <v>65.416009416058486</v>
      </c>
      <c r="BL1076" s="9">
        <v>62.897123966225926</v>
      </c>
      <c r="BM1076" s="9">
        <f ca="1"/>
        <v>66.072386485171705</v>
      </c>
      <c r="BN1076" s="9">
        <v>66.595213026219099</v>
      </c>
      <c r="BP1076" s="9"/>
      <c r="BQ1076" s="40"/>
      <c r="BR1076" s="9"/>
      <c r="BS1076" s="40"/>
      <c r="BU1076" s="9"/>
      <c r="BV1076" s="40"/>
      <c r="BW1076" s="9"/>
      <c r="BX1076" s="40"/>
      <c r="BZ1076" s="9">
        <v>33.4</v>
      </c>
      <c r="CA1076" s="9">
        <v>5.3076923076923075</v>
      </c>
      <c r="CB1076" s="40">
        <v>31061.996478085599</v>
      </c>
      <c r="CC1076" s="9">
        <f ca="1"/>
        <v>4.4457692307692298</v>
      </c>
      <c r="CD1076" s="9">
        <f ca="1"/>
        <v>1.7642307692307693</v>
      </c>
      <c r="CE1076" s="40">
        <f ca="1"/>
        <v>11102.324859730345</v>
      </c>
    </row>
    <row r="1077" spans="1:83" x14ac:dyDescent="0.25">
      <c r="A1077" s="6">
        <v>67.7</v>
      </c>
      <c r="B1077" s="7" t="b">
        <v>1</v>
      </c>
      <c r="U1077" s="9"/>
      <c r="V1077" s="9"/>
      <c r="W1077" s="10"/>
      <c r="X1077" s="17"/>
      <c r="Y1077" s="17"/>
      <c r="Z1077" s="17"/>
      <c r="AA1077" s="17"/>
      <c r="AB1077" s="17"/>
      <c r="AC1077" s="17"/>
      <c r="AD1077" s="17"/>
      <c r="AE1077" s="17"/>
      <c r="AG1077" s="9"/>
      <c r="AH1077" s="9"/>
      <c r="AI1077" s="10"/>
      <c r="AJ1077" s="17"/>
      <c r="AK1077" s="17"/>
      <c r="AL1077" s="17"/>
      <c r="AM1077" s="17"/>
      <c r="AN1077" s="17"/>
      <c r="AO1077" s="17"/>
      <c r="AP1077" s="17"/>
      <c r="AQ1077" s="17"/>
      <c r="AS1077" s="9"/>
      <c r="AT1077" s="9"/>
      <c r="AU1077" s="10"/>
      <c r="AV1077" s="17"/>
      <c r="AW1077" s="17"/>
      <c r="AX1077" s="17"/>
      <c r="AY1077" s="17"/>
      <c r="AZ1077" s="17"/>
      <c r="BA1077" s="17"/>
      <c r="BB1077" s="17"/>
      <c r="BC1077" s="17"/>
      <c r="BE1077" s="17">
        <v>0.36629098360655737</v>
      </c>
      <c r="BF1077" s="9">
        <v>67.7</v>
      </c>
      <c r="BG1077" s="9">
        <v>65.970693177471929</v>
      </c>
      <c r="BH1077" s="9">
        <v>65.156696040526867</v>
      </c>
      <c r="BI1077" s="9">
        <v>31.578018281000155</v>
      </c>
      <c r="BJ1077" s="9">
        <f ca="1"/>
        <v>67.146902944694872</v>
      </c>
      <c r="BK1077" s="9">
        <f ca="1"/>
        <v>65.424697298906892</v>
      </c>
      <c r="BL1077" s="9">
        <v>62.909556821563442</v>
      </c>
      <c r="BM1077" s="9">
        <f ca="1"/>
        <v>66.08255753616065</v>
      </c>
      <c r="BN1077" s="9">
        <v>66.605380834372582</v>
      </c>
      <c r="BP1077" s="9"/>
      <c r="BQ1077" s="40"/>
      <c r="BR1077" s="9"/>
      <c r="BS1077" s="40"/>
      <c r="BU1077" s="9"/>
      <c r="BV1077" s="40"/>
      <c r="BW1077" s="9"/>
      <c r="BX1077" s="40"/>
      <c r="BZ1077" s="9">
        <v>33.4</v>
      </c>
      <c r="CA1077" s="9">
        <v>6.5846153846153852</v>
      </c>
      <c r="CB1077" s="40">
        <v>27910.112160405588</v>
      </c>
      <c r="CC1077" s="9">
        <f ca="1"/>
        <v>4.4457692307692298</v>
      </c>
      <c r="CD1077" s="9">
        <f ca="1"/>
        <v>1.8280769230769232</v>
      </c>
      <c r="CE1077" s="40">
        <f ca="1"/>
        <v>11037.936619887358</v>
      </c>
    </row>
    <row r="1078" spans="1:83" x14ac:dyDescent="0.25">
      <c r="A1078" s="6">
        <v>59</v>
      </c>
      <c r="B1078" s="7" t="b">
        <v>1</v>
      </c>
      <c r="U1078" s="9"/>
      <c r="V1078" s="9"/>
      <c r="W1078" s="10"/>
      <c r="X1078" s="17"/>
      <c r="Y1078" s="17"/>
      <c r="Z1078" s="17"/>
      <c r="AA1078" s="17"/>
      <c r="AB1078" s="17"/>
      <c r="AC1078" s="17"/>
      <c r="AD1078" s="17"/>
      <c r="AE1078" s="17"/>
      <c r="AG1078" s="9"/>
      <c r="AH1078" s="9"/>
      <c r="AI1078" s="10"/>
      <c r="AJ1078" s="17"/>
      <c r="AK1078" s="17"/>
      <c r="AL1078" s="17"/>
      <c r="AM1078" s="17"/>
      <c r="AN1078" s="17"/>
      <c r="AO1078" s="17"/>
      <c r="AP1078" s="17"/>
      <c r="AQ1078" s="17"/>
      <c r="AS1078" s="9"/>
      <c r="AT1078" s="9"/>
      <c r="AU1078" s="10"/>
      <c r="AV1078" s="17"/>
      <c r="AW1078" s="17"/>
      <c r="AX1078" s="17"/>
      <c r="AY1078" s="17"/>
      <c r="AZ1078" s="17"/>
      <c r="BA1078" s="17"/>
      <c r="BB1078" s="17"/>
      <c r="BC1078" s="17"/>
      <c r="BE1078" s="17">
        <v>0.3666325136612022</v>
      </c>
      <c r="BF1078" s="9">
        <v>67.7</v>
      </c>
      <c r="BG1078" s="9">
        <v>65.979335247133491</v>
      </c>
      <c r="BH1078" s="9">
        <v>65.165391443750977</v>
      </c>
      <c r="BI1078" s="9">
        <v>31.615336304380456</v>
      </c>
      <c r="BJ1078" s="9">
        <f ca="1"/>
        <v>67.15563882552361</v>
      </c>
      <c r="BK1078" s="9">
        <f ca="1"/>
        <v>65.433383260517672</v>
      </c>
      <c r="BL1078" s="9">
        <v>62.921983882047826</v>
      </c>
      <c r="BM1078" s="9">
        <f ca="1"/>
        <v>66.092724818111023</v>
      </c>
      <c r="BN1078" s="9">
        <v>66.615544763480187</v>
      </c>
      <c r="BP1078" s="9"/>
      <c r="BQ1078" s="40"/>
      <c r="BR1078" s="9"/>
      <c r="BS1078" s="40"/>
      <c r="BU1078" s="9"/>
      <c r="BV1078" s="40"/>
      <c r="BW1078" s="9"/>
      <c r="BX1078" s="40"/>
      <c r="BZ1078" s="9">
        <v>33.4</v>
      </c>
      <c r="CA1078" s="9">
        <v>7.8615384615384603</v>
      </c>
      <c r="CB1078" s="40">
        <v>25425.968991684123</v>
      </c>
      <c r="CC1078" s="9">
        <f ca="1"/>
        <v>4.4457692307692298</v>
      </c>
      <c r="CD1078" s="9">
        <f ca="1"/>
        <v>1.891923076923077</v>
      </c>
      <c r="CE1078" s="40">
        <f ca="1"/>
        <v>10980.11299361921</v>
      </c>
    </row>
    <row r="1079" spans="1:83" x14ac:dyDescent="0.25">
      <c r="A1079" s="6">
        <v>58.1</v>
      </c>
      <c r="B1079" s="7" t="b">
        <v>1</v>
      </c>
      <c r="U1079" s="9"/>
      <c r="V1079" s="9"/>
      <c r="W1079" s="10"/>
      <c r="X1079" s="17"/>
      <c r="Y1079" s="17"/>
      <c r="Z1079" s="17"/>
      <c r="AA1079" s="17"/>
      <c r="AB1079" s="17"/>
      <c r="AC1079" s="17"/>
      <c r="AD1079" s="17"/>
      <c r="AE1079" s="17"/>
      <c r="AG1079" s="9"/>
      <c r="AH1079" s="9"/>
      <c r="AI1079" s="10"/>
      <c r="AJ1079" s="17"/>
      <c r="AK1079" s="17"/>
      <c r="AL1079" s="17"/>
      <c r="AM1079" s="17"/>
      <c r="AN1079" s="17"/>
      <c r="AO1079" s="17"/>
      <c r="AP1079" s="17"/>
      <c r="AQ1079" s="17"/>
      <c r="AS1079" s="9"/>
      <c r="AT1079" s="9"/>
      <c r="AU1079" s="10"/>
      <c r="AV1079" s="17"/>
      <c r="AW1079" s="17"/>
      <c r="AX1079" s="17"/>
      <c r="AY1079" s="17"/>
      <c r="AZ1079" s="17"/>
      <c r="BA1079" s="17"/>
      <c r="BB1079" s="17"/>
      <c r="BC1079" s="17"/>
      <c r="BE1079" s="17">
        <v>0.36697404371584702</v>
      </c>
      <c r="BF1079" s="9">
        <v>67.7</v>
      </c>
      <c r="BG1079" s="9">
        <v>65.987974645208965</v>
      </c>
      <c r="BH1079" s="9">
        <v>65.174085318797481</v>
      </c>
      <c r="BI1079" s="9">
        <v>31.652674456145437</v>
      </c>
      <c r="BJ1079" s="9">
        <f ca="1"/>
        <v>67.164370239826397</v>
      </c>
      <c r="BK1079" s="9">
        <f ca="1"/>
        <v>65.442067309017247</v>
      </c>
      <c r="BL1079" s="9">
        <v>62.934405155774364</v>
      </c>
      <c r="BM1079" s="9">
        <f ca="1"/>
        <v>66.102888339589981</v>
      </c>
      <c r="BN1079" s="9">
        <v>66.625704822201925</v>
      </c>
      <c r="BP1079" s="9"/>
      <c r="BQ1079" s="40"/>
      <c r="BR1079" s="9"/>
      <c r="BS1079" s="40"/>
      <c r="BU1079" s="9"/>
      <c r="BV1079" s="40"/>
      <c r="BW1079" s="9"/>
      <c r="BX1079" s="40"/>
      <c r="BZ1079" s="9">
        <v>33.4</v>
      </c>
      <c r="CA1079" s="9">
        <v>9.1384615384615362</v>
      </c>
      <c r="CB1079" s="40">
        <v>23475.49084743216</v>
      </c>
      <c r="CC1079" s="9">
        <f ca="1"/>
        <v>4.4457692307692298</v>
      </c>
      <c r="CD1079" s="9">
        <f ca="1"/>
        <v>1.9557692307692309</v>
      </c>
      <c r="CE1079" s="40">
        <f ca="1"/>
        <v>10928.507870531041</v>
      </c>
    </row>
    <row r="1080" spans="1:83" x14ac:dyDescent="0.25">
      <c r="A1080" s="6">
        <v>58.8</v>
      </c>
      <c r="B1080" s="7" t="b">
        <v>1</v>
      </c>
      <c r="U1080" s="9"/>
      <c r="V1080" s="9"/>
      <c r="W1080" s="10"/>
      <c r="X1080" s="17"/>
      <c r="Y1080" s="17"/>
      <c r="Z1080" s="17"/>
      <c r="AA1080" s="17"/>
      <c r="AB1080" s="17"/>
      <c r="AC1080" s="17"/>
      <c r="AD1080" s="17"/>
      <c r="AE1080" s="17"/>
      <c r="AG1080" s="9"/>
      <c r="AH1080" s="9"/>
      <c r="AI1080" s="10"/>
      <c r="AJ1080" s="17"/>
      <c r="AK1080" s="17"/>
      <c r="AL1080" s="17"/>
      <c r="AM1080" s="17"/>
      <c r="AN1080" s="17"/>
      <c r="AO1080" s="17"/>
      <c r="AP1080" s="17"/>
      <c r="AQ1080" s="17"/>
      <c r="AS1080" s="9"/>
      <c r="AT1080" s="9"/>
      <c r="AU1080" s="10"/>
      <c r="AV1080" s="17"/>
      <c r="AW1080" s="17"/>
      <c r="AX1080" s="17"/>
      <c r="AY1080" s="17"/>
      <c r="AZ1080" s="17"/>
      <c r="BA1080" s="17"/>
      <c r="BB1080" s="17"/>
      <c r="BC1080" s="17"/>
      <c r="BE1080" s="17">
        <v>0.36731557377049179</v>
      </c>
      <c r="BF1080" s="9">
        <v>67.7</v>
      </c>
      <c r="BG1080" s="9">
        <v>65.996611380454496</v>
      </c>
      <c r="BH1080" s="9">
        <v>65.182777673558206</v>
      </c>
      <c r="BI1080" s="9">
        <v>31.690032758020269</v>
      </c>
      <c r="BJ1080" s="9">
        <f ca="1"/>
        <v>67.173097198300653</v>
      </c>
      <c r="BK1080" s="9">
        <f ca="1"/>
        <v>65.450749452518266</v>
      </c>
      <c r="BL1080" s="9">
        <v>62.946820650819461</v>
      </c>
      <c r="BM1080" s="9">
        <f ca="1"/>
        <v>66.113048109146703</v>
      </c>
      <c r="BN1080" s="9">
        <v>66.635861019179458</v>
      </c>
      <c r="BP1080" s="9"/>
      <c r="BQ1080" s="40"/>
      <c r="BR1080" s="9"/>
      <c r="BS1080" s="40"/>
      <c r="BU1080" s="9"/>
      <c r="BV1080" s="40"/>
      <c r="BW1080" s="9"/>
      <c r="BX1080" s="40"/>
      <c r="BZ1080" s="9">
        <v>33.4</v>
      </c>
      <c r="CA1080" s="9">
        <v>10.415384615384614</v>
      </c>
      <c r="CB1080" s="40">
        <v>21965.503469150655</v>
      </c>
      <c r="CC1080" s="9">
        <f ca="1"/>
        <v>4.4457692307692298</v>
      </c>
      <c r="CD1080" s="9">
        <f ca="1"/>
        <v>2.0196153846153848</v>
      </c>
      <c r="CE1080" s="40">
        <f ca="1"/>
        <v>10882.804104182807</v>
      </c>
    </row>
    <row r="1081" spans="1:83" x14ac:dyDescent="0.25">
      <c r="A1081" s="6">
        <v>58.4</v>
      </c>
      <c r="B1081" s="7" t="b">
        <v>1</v>
      </c>
      <c r="U1081" s="9"/>
      <c r="V1081" s="9"/>
      <c r="W1081" s="10"/>
      <c r="X1081" s="17"/>
      <c r="Y1081" s="17"/>
      <c r="Z1081" s="17"/>
      <c r="AA1081" s="17"/>
      <c r="AB1081" s="17"/>
      <c r="AC1081" s="17"/>
      <c r="AD1081" s="17"/>
      <c r="AE1081" s="17"/>
      <c r="AG1081" s="9"/>
      <c r="AH1081" s="9"/>
      <c r="AI1081" s="10"/>
      <c r="AJ1081" s="17"/>
      <c r="AK1081" s="17"/>
      <c r="AL1081" s="17"/>
      <c r="AM1081" s="17"/>
      <c r="AN1081" s="17"/>
      <c r="AO1081" s="17"/>
      <c r="AP1081" s="17"/>
      <c r="AQ1081" s="17"/>
      <c r="AS1081" s="9"/>
      <c r="AT1081" s="9"/>
      <c r="AU1081" s="10"/>
      <c r="AV1081" s="17"/>
      <c r="AW1081" s="17"/>
      <c r="AX1081" s="17"/>
      <c r="AY1081" s="17"/>
      <c r="AZ1081" s="17"/>
      <c r="BA1081" s="17"/>
      <c r="BB1081" s="17"/>
      <c r="BC1081" s="17"/>
      <c r="BE1081" s="17">
        <v>0.36765710382513661</v>
      </c>
      <c r="BF1081" s="9">
        <v>67.7</v>
      </c>
      <c r="BG1081" s="9">
        <v>66.005245461609348</v>
      </c>
      <c r="BH1081" s="9">
        <v>65.191468515912831</v>
      </c>
      <c r="BI1081" s="9">
        <v>31.727411231765345</v>
      </c>
      <c r="BJ1081" s="9">
        <f ca="1"/>
        <v>67.181819711619184</v>
      </c>
      <c r="BK1081" s="9">
        <f ca="1"/>
        <v>65.459429699119767</v>
      </c>
      <c r="BL1081" s="9">
        <v>62.959230375240779</v>
      </c>
      <c r="BM1081" s="9">
        <f ca="1"/>
        <v>66.123204135312406</v>
      </c>
      <c r="BN1081" s="9">
        <v>66.646013363036062</v>
      </c>
      <c r="BP1081" s="9"/>
      <c r="BQ1081" s="40"/>
      <c r="BR1081" s="9"/>
      <c r="BS1081" s="40"/>
      <c r="BU1081" s="9"/>
      <c r="BV1081" s="40"/>
      <c r="BW1081" s="9"/>
      <c r="BX1081" s="40"/>
      <c r="BZ1081" s="9">
        <v>33.4</v>
      </c>
      <c r="CA1081" s="9">
        <v>11.692307692307692</v>
      </c>
      <c r="CB1081" s="40">
        <v>20827.705966796624</v>
      </c>
      <c r="CC1081" s="9">
        <f ca="1"/>
        <v>4.4457692307692298</v>
      </c>
      <c r="CD1081" s="9">
        <f ca="1"/>
        <v>2.0834615384615387</v>
      </c>
      <c r="CE1081" s="40">
        <f ca="1"/>
        <v>10842.710202072578</v>
      </c>
    </row>
    <row r="1082" spans="1:83" x14ac:dyDescent="0.25">
      <c r="A1082" s="6">
        <v>58.1</v>
      </c>
      <c r="B1082" s="7" t="b">
        <v>1</v>
      </c>
      <c r="U1082" s="9"/>
      <c r="V1082" s="9"/>
      <c r="W1082" s="10"/>
      <c r="X1082" s="17"/>
      <c r="Y1082" s="17"/>
      <c r="Z1082" s="17"/>
      <c r="AA1082" s="17"/>
      <c r="AB1082" s="17"/>
      <c r="AC1082" s="17"/>
      <c r="AD1082" s="17"/>
      <c r="AE1082" s="17"/>
      <c r="AG1082" s="9"/>
      <c r="AH1082" s="9"/>
      <c r="AI1082" s="10"/>
      <c r="AJ1082" s="17"/>
      <c r="AK1082" s="17"/>
      <c r="AL1082" s="17"/>
      <c r="AM1082" s="17"/>
      <c r="AN1082" s="17"/>
      <c r="AO1082" s="17"/>
      <c r="AP1082" s="17"/>
      <c r="AQ1082" s="17"/>
      <c r="AS1082" s="9"/>
      <c r="AT1082" s="9"/>
      <c r="AU1082" s="10"/>
      <c r="AV1082" s="17"/>
      <c r="AW1082" s="17"/>
      <c r="AX1082" s="17"/>
      <c r="AY1082" s="17"/>
      <c r="AZ1082" s="17"/>
      <c r="BA1082" s="17"/>
      <c r="BB1082" s="17"/>
      <c r="BC1082" s="17"/>
      <c r="BE1082" s="17">
        <v>0.36799863387978143</v>
      </c>
      <c r="BF1082" s="9">
        <v>67.7</v>
      </c>
      <c r="BG1082" s="9">
        <v>66.013876897396031</v>
      </c>
      <c r="BH1082" s="9">
        <v>65.200157853728925</v>
      </c>
      <c r="BI1082" s="9">
        <v>31.764809899176306</v>
      </c>
      <c r="BJ1082" s="9">
        <f ca="1"/>
        <v>67.190537790430199</v>
      </c>
      <c r="BK1082" s="9">
        <f ca="1"/>
        <v>65.468108056907226</v>
      </c>
      <c r="BL1082" s="9">
        <v>62.971634337077276</v>
      </c>
      <c r="BM1082" s="9">
        <f ca="1"/>
        <v>66.133356426600514</v>
      </c>
      <c r="BN1082" s="9">
        <v>66.656161862376834</v>
      </c>
      <c r="BP1082" s="9"/>
      <c r="BQ1082" s="40"/>
      <c r="BR1082" s="9"/>
      <c r="BS1082" s="40"/>
      <c r="BU1082" s="9"/>
      <c r="BV1082" s="40"/>
      <c r="BW1082" s="9"/>
      <c r="BX1082" s="40"/>
      <c r="BZ1082" s="9">
        <v>33.4</v>
      </c>
      <c r="CA1082" s="9">
        <v>12.969230769230769</v>
      </c>
      <c r="CB1082" s="40">
        <v>20010.039323174391</v>
      </c>
      <c r="CC1082" s="9">
        <f ca="1"/>
        <v>4.4457692307692298</v>
      </c>
      <c r="CD1082" s="9">
        <f ca="1"/>
        <v>2.1473076923076926</v>
      </c>
      <c r="CE1082" s="40">
        <f ca="1"/>
        <v>10807.957489688071</v>
      </c>
    </row>
    <row r="1083" spans="1:83" x14ac:dyDescent="0.25">
      <c r="A1083" s="6">
        <v>57.8</v>
      </c>
      <c r="B1083" s="7" t="b">
        <v>1</v>
      </c>
      <c r="U1083" s="9"/>
      <c r="V1083" s="9"/>
      <c r="W1083" s="10"/>
      <c r="X1083" s="17"/>
      <c r="Y1083" s="17"/>
      <c r="Z1083" s="17"/>
      <c r="AA1083" s="17"/>
      <c r="AB1083" s="17"/>
      <c r="AC1083" s="17"/>
      <c r="AD1083" s="17"/>
      <c r="AE1083" s="17"/>
      <c r="AG1083" s="9"/>
      <c r="AH1083" s="9"/>
      <c r="AI1083" s="10"/>
      <c r="AJ1083" s="17"/>
      <c r="AK1083" s="17"/>
      <c r="AL1083" s="17"/>
      <c r="AM1083" s="17"/>
      <c r="AN1083" s="17"/>
      <c r="AO1083" s="17"/>
      <c r="AP1083" s="17"/>
      <c r="AQ1083" s="17"/>
      <c r="AS1083" s="9"/>
      <c r="AT1083" s="9"/>
      <c r="AU1083" s="10"/>
      <c r="AV1083" s="17"/>
      <c r="AW1083" s="17"/>
      <c r="AX1083" s="17"/>
      <c r="AY1083" s="17"/>
      <c r="AZ1083" s="17"/>
      <c r="BA1083" s="17"/>
      <c r="BB1083" s="17"/>
      <c r="BC1083" s="17"/>
      <c r="BE1083" s="17">
        <v>0.36834016393442626</v>
      </c>
      <c r="BF1083" s="9">
        <v>67.7</v>
      </c>
      <c r="BG1083" s="9">
        <v>66.022505696520312</v>
      </c>
      <c r="BH1083" s="9">
        <v>65.208845694861992</v>
      </c>
      <c r="BI1083" s="9">
        <v>31.802228782084168</v>
      </c>
      <c r="BJ1083" s="9">
        <f ca="1"/>
        <v>67.19925144535749</v>
      </c>
      <c r="BK1083" s="9">
        <f ca="1"/>
        <v>65.476784533952554</v>
      </c>
      <c r="BL1083" s="9">
        <v>62.984032544349233</v>
      </c>
      <c r="BM1083" s="9">
        <f ca="1"/>
        <v>66.14350499150656</v>
      </c>
      <c r="BN1083" s="9">
        <v>66.666306525788599</v>
      </c>
      <c r="BP1083" s="9"/>
      <c r="BQ1083" s="40"/>
      <c r="BR1083" s="9"/>
      <c r="BS1083" s="40"/>
      <c r="BU1083" s="9"/>
      <c r="BV1083" s="40"/>
      <c r="BW1083" s="9"/>
      <c r="BX1083" s="40"/>
      <c r="BZ1083" s="9">
        <v>33.4</v>
      </c>
      <c r="CA1083" s="9">
        <v>14.246153846153844</v>
      </c>
      <c r="CB1083" s="40">
        <v>19471.624056318993</v>
      </c>
      <c r="CC1083" s="9">
        <f ca="1"/>
        <v>4.4457692307692298</v>
      </c>
      <c r="CD1083" s="9">
        <f ca="1"/>
        <v>2.211153846153846</v>
      </c>
      <c r="CE1083" s="40">
        <f ca="1"/>
        <v>10778.297667954082</v>
      </c>
    </row>
    <row r="1084" spans="1:83" x14ac:dyDescent="0.25">
      <c r="A1084" s="6">
        <v>57.3</v>
      </c>
      <c r="B1084" s="7" t="b">
        <v>1</v>
      </c>
      <c r="U1084" s="9"/>
      <c r="V1084" s="9"/>
      <c r="W1084" s="10"/>
      <c r="X1084" s="17"/>
      <c r="Y1084" s="17"/>
      <c r="Z1084" s="17"/>
      <c r="AA1084" s="17"/>
      <c r="AB1084" s="17"/>
      <c r="AC1084" s="17"/>
      <c r="AD1084" s="17"/>
      <c r="AE1084" s="17"/>
      <c r="AG1084" s="9"/>
      <c r="AH1084" s="9"/>
      <c r="AI1084" s="10"/>
      <c r="AJ1084" s="17"/>
      <c r="AK1084" s="17"/>
      <c r="AL1084" s="17"/>
      <c r="AM1084" s="17"/>
      <c r="AN1084" s="17"/>
      <c r="AO1084" s="17"/>
      <c r="AP1084" s="17"/>
      <c r="AQ1084" s="17"/>
      <c r="AS1084" s="9"/>
      <c r="AT1084" s="9"/>
      <c r="AU1084" s="10"/>
      <c r="AV1084" s="17"/>
      <c r="AW1084" s="17"/>
      <c r="AX1084" s="17"/>
      <c r="AY1084" s="17"/>
      <c r="AZ1084" s="17"/>
      <c r="BA1084" s="17"/>
      <c r="BB1084" s="17"/>
      <c r="BC1084" s="17"/>
      <c r="BE1084" s="17">
        <v>0.36868169398907102</v>
      </c>
      <c r="BF1084" s="9">
        <v>67.7</v>
      </c>
      <c r="BG1084" s="9">
        <v>66.031131867671363</v>
      </c>
      <c r="BH1084" s="9">
        <v>65.21753204715543</v>
      </c>
      <c r="BI1084" s="9">
        <v>31.839667902355309</v>
      </c>
      <c r="BJ1084" s="9">
        <f ca="1"/>
        <v>67.207960687000451</v>
      </c>
      <c r="BK1084" s="9">
        <f ca="1"/>
        <v>65.485459138314269</v>
      </c>
      <c r="BL1084" s="9">
        <v>62.996425005058384</v>
      </c>
      <c r="BM1084" s="9">
        <f ca="1"/>
        <v>66.153649838508457</v>
      </c>
      <c r="BN1084" s="9">
        <v>66.676447361840133</v>
      </c>
      <c r="BP1084" s="9"/>
      <c r="BQ1084" s="40"/>
      <c r="BR1084" s="9"/>
      <c r="BS1084" s="40"/>
      <c r="BU1084" s="9"/>
      <c r="BV1084" s="40"/>
      <c r="BW1084" s="9"/>
      <c r="BX1084" s="40"/>
      <c r="BZ1084" s="9">
        <v>33.4</v>
      </c>
      <c r="CA1084" s="9">
        <v>15.523076923076919</v>
      </c>
      <c r="CB1084" s="40">
        <v>19179.595051730063</v>
      </c>
      <c r="CC1084" s="9">
        <f ca="1"/>
        <v>4.4457692307692298</v>
      </c>
      <c r="CD1084" s="9">
        <f ca="1"/>
        <v>2.2750000000000004</v>
      </c>
      <c r="CE1084" s="40">
        <f ca="1"/>
        <v>10753.500699151122</v>
      </c>
    </row>
    <row r="1085" spans="1:83" x14ac:dyDescent="0.25">
      <c r="A1085" s="6">
        <v>56.8</v>
      </c>
      <c r="B1085" s="7" t="b">
        <v>1</v>
      </c>
      <c r="U1085" s="9"/>
      <c r="V1085" s="9"/>
      <c r="W1085" s="10"/>
      <c r="X1085" s="17"/>
      <c r="Y1085" s="17"/>
      <c r="Z1085" s="17"/>
      <c r="AA1085" s="17"/>
      <c r="AB1085" s="17"/>
      <c r="AC1085" s="17"/>
      <c r="AD1085" s="17"/>
      <c r="AE1085" s="17"/>
      <c r="AG1085" s="9"/>
      <c r="AH1085" s="9"/>
      <c r="AI1085" s="10"/>
      <c r="AJ1085" s="17"/>
      <c r="AK1085" s="17"/>
      <c r="AL1085" s="17"/>
      <c r="AM1085" s="17"/>
      <c r="AN1085" s="17"/>
      <c r="AO1085" s="17"/>
      <c r="AP1085" s="17"/>
      <c r="AQ1085" s="17"/>
      <c r="AS1085" s="9"/>
      <c r="AT1085" s="9"/>
      <c r="AU1085" s="10"/>
      <c r="AV1085" s="17"/>
      <c r="AW1085" s="17"/>
      <c r="AX1085" s="17"/>
      <c r="AY1085" s="17"/>
      <c r="AZ1085" s="17"/>
      <c r="BA1085" s="17"/>
      <c r="BB1085" s="17"/>
      <c r="BC1085" s="17"/>
      <c r="BE1085" s="17">
        <v>0.36902322404371585</v>
      </c>
      <c r="BF1085" s="9">
        <v>67.7</v>
      </c>
      <c r="BG1085" s="9">
        <v>66.039755419521796</v>
      </c>
      <c r="BH1085" s="9">
        <v>65.226216918440713</v>
      </c>
      <c r="BI1085" s="9">
        <v>31.877127281891667</v>
      </c>
      <c r="BJ1085" s="9">
        <f ca="1"/>
        <v>67.216665525934232</v>
      </c>
      <c r="BK1085" s="9">
        <f ca="1"/>
        <v>65.49413187803745</v>
      </c>
      <c r="BL1085" s="9">
        <v>63.008811727187904</v>
      </c>
      <c r="BM1085" s="9">
        <f ca="1"/>
        <v>66.163790976066366</v>
      </c>
      <c r="BN1085" s="9">
        <v>66.68658437908212</v>
      </c>
      <c r="BP1085" s="9"/>
      <c r="BQ1085" s="40"/>
      <c r="BR1085" s="9"/>
      <c r="BS1085" s="40"/>
      <c r="BU1085" s="9"/>
      <c r="BV1085" s="40"/>
      <c r="BW1085" s="9"/>
      <c r="BX1085" s="40"/>
      <c r="BZ1085" s="9">
        <v>33.4</v>
      </c>
      <c r="CA1085" s="9">
        <v>16.799999999999997</v>
      </c>
      <c r="CB1085" s="40">
        <v>19107.021446380917</v>
      </c>
      <c r="CC1085" s="9">
        <f ca="1"/>
        <v>4.4457692307692298</v>
      </c>
      <c r="CD1085" s="9">
        <f ca="1"/>
        <v>2.3388461538461538</v>
      </c>
      <c r="CE1085" s="40">
        <f ca="1"/>
        <v>10733.352968686979</v>
      </c>
    </row>
    <row r="1086" spans="1:83" x14ac:dyDescent="0.25">
      <c r="A1086" s="6">
        <v>56.4</v>
      </c>
      <c r="B1086" s="7" t="b">
        <v>1</v>
      </c>
      <c r="U1086" s="9"/>
      <c r="V1086" s="9"/>
      <c r="W1086" s="10"/>
      <c r="X1086" s="17"/>
      <c r="Y1086" s="17"/>
      <c r="Z1086" s="17"/>
      <c r="AA1086" s="17"/>
      <c r="AB1086" s="17"/>
      <c r="AC1086" s="17"/>
      <c r="AD1086" s="17"/>
      <c r="AE1086" s="17"/>
      <c r="AG1086" s="9"/>
      <c r="AH1086" s="9"/>
      <c r="AI1086" s="10"/>
      <c r="AJ1086" s="17"/>
      <c r="AK1086" s="17"/>
      <c r="AL1086" s="17"/>
      <c r="AM1086" s="17"/>
      <c r="AN1086" s="17"/>
      <c r="AO1086" s="17"/>
      <c r="AP1086" s="17"/>
      <c r="AQ1086" s="17"/>
      <c r="AS1086" s="9"/>
      <c r="AT1086" s="9"/>
      <c r="AU1086" s="10"/>
      <c r="AV1086" s="17"/>
      <c r="AW1086" s="17"/>
      <c r="AX1086" s="17"/>
      <c r="AY1086" s="17"/>
      <c r="AZ1086" s="17"/>
      <c r="BA1086" s="17"/>
      <c r="BB1086" s="17"/>
      <c r="BC1086" s="17"/>
      <c r="BE1086" s="17">
        <v>0.36936475409836067</v>
      </c>
      <c r="BF1086" s="9">
        <v>67.8</v>
      </c>
      <c r="BG1086" s="9">
        <v>66.04837636072773</v>
      </c>
      <c r="BH1086" s="9">
        <v>65.234900316537605</v>
      </c>
      <c r="BI1086" s="9">
        <v>31.914606942630702</v>
      </c>
      <c r="BJ1086" s="9">
        <f ca="1"/>
        <v>67.225365972709824</v>
      </c>
      <c r="BK1086" s="9">
        <f ca="1"/>
        <v>65.502802761153873</v>
      </c>
      <c r="BL1086" s="9">
        <v>63.021192718702522</v>
      </c>
      <c r="BM1086" s="9">
        <f ca="1"/>
        <v>66.173928412622914</v>
      </c>
      <c r="BN1086" s="9">
        <v>66.696717586047257</v>
      </c>
      <c r="BP1086" s="9"/>
      <c r="BQ1086" s="40"/>
      <c r="BR1086" s="9"/>
      <c r="BS1086" s="40"/>
      <c r="BU1086" s="9"/>
      <c r="BV1086" s="40"/>
      <c r="BW1086" s="9"/>
      <c r="BX1086" s="40"/>
      <c r="BZ1086" s="9">
        <v>33.4</v>
      </c>
      <c r="CA1086" s="9">
        <v>18.076923076923073</v>
      </c>
      <c r="CB1086" s="40">
        <v>19231.483835280927</v>
      </c>
      <c r="CC1086" s="9">
        <f ca="1"/>
        <v>4.4457692307692298</v>
      </c>
      <c r="CD1086" s="9">
        <f ca="1"/>
        <v>2.4026923076923077</v>
      </c>
      <c r="CE1086" s="40">
        <f ca="1"/>
        <v>10717.655679795034</v>
      </c>
    </row>
    <row r="1087" spans="1:83" x14ac:dyDescent="0.25">
      <c r="A1087" s="6">
        <v>55.6</v>
      </c>
      <c r="B1087" s="7" t="b">
        <v>1</v>
      </c>
      <c r="U1087" s="9"/>
      <c r="V1087" s="9"/>
      <c r="W1087" s="10"/>
      <c r="X1087" s="17"/>
      <c r="Y1087" s="17"/>
      <c r="Z1087" s="17"/>
      <c r="AA1087" s="17"/>
      <c r="AB1087" s="17"/>
      <c r="AC1087" s="17"/>
      <c r="AD1087" s="17"/>
      <c r="AE1087" s="17"/>
      <c r="AG1087" s="9"/>
      <c r="AH1087" s="9"/>
      <c r="AI1087" s="10"/>
      <c r="AJ1087" s="17"/>
      <c r="AK1087" s="17"/>
      <c r="AL1087" s="17"/>
      <c r="AM1087" s="17"/>
      <c r="AN1087" s="17"/>
      <c r="AO1087" s="17"/>
      <c r="AP1087" s="17"/>
      <c r="AQ1087" s="17"/>
      <c r="AS1087" s="9"/>
      <c r="AT1087" s="9"/>
      <c r="AU1087" s="10"/>
      <c r="AV1087" s="17"/>
      <c r="AW1087" s="17"/>
      <c r="AX1087" s="17"/>
      <c r="AY1087" s="17"/>
      <c r="AZ1087" s="17"/>
      <c r="BA1087" s="17"/>
      <c r="BB1087" s="17"/>
      <c r="BC1087" s="17"/>
      <c r="BE1087" s="17">
        <v>0.36970628415300544</v>
      </c>
      <c r="BF1087" s="9">
        <v>67.8</v>
      </c>
      <c r="BG1087" s="9">
        <v>66.056994699928836</v>
      </c>
      <c r="BH1087" s="9">
        <v>65.243582249253748</v>
      </c>
      <c r="BI1087" s="9">
        <v>31.952106906545559</v>
      </c>
      <c r="BJ1087" s="9">
        <f ca="1"/>
        <v>67.234062037854102</v>
      </c>
      <c r="BK1087" s="9">
        <f ca="1"/>
        <v>65.51147179568207</v>
      </c>
      <c r="BL1087" s="9">
        <v>63.033567987548551</v>
      </c>
      <c r="BM1087" s="9">
        <f ca="1"/>
        <v>66.18406215660319</v>
      </c>
      <c r="BN1087" s="9">
        <v>66.706846991250373</v>
      </c>
      <c r="BP1087" s="9"/>
      <c r="BQ1087" s="40"/>
      <c r="BR1087" s="9"/>
      <c r="BS1087" s="40"/>
      <c r="BU1087" s="9"/>
      <c r="BV1087" s="40"/>
      <c r="BW1087" s="9"/>
      <c r="BX1087" s="40"/>
      <c r="BZ1087" s="9">
        <v>33.4</v>
      </c>
      <c r="CA1087" s="9">
        <v>19.353846153846153</v>
      </c>
      <c r="CB1087" s="40">
        <v>19534.068625101507</v>
      </c>
      <c r="CC1087" s="9">
        <f ca="1"/>
        <v>4.4457692307692298</v>
      </c>
      <c r="CD1087" s="9">
        <f ca="1"/>
        <v>2.4665384615384616</v>
      </c>
      <c r="CE1087" s="40">
        <f ca="1"/>
        <v>10706.223445922482</v>
      </c>
    </row>
    <row r="1088" spans="1:83" x14ac:dyDescent="0.25">
      <c r="A1088" s="6">
        <v>54.7</v>
      </c>
      <c r="B1088" s="7" t="b">
        <v>1</v>
      </c>
      <c r="U1088" s="9"/>
      <c r="V1088" s="9"/>
      <c r="W1088" s="10"/>
      <c r="X1088" s="17"/>
      <c r="Y1088" s="17"/>
      <c r="Z1088" s="17"/>
      <c r="AA1088" s="17"/>
      <c r="AB1088" s="17"/>
      <c r="AC1088" s="17"/>
      <c r="AD1088" s="17"/>
      <c r="AE1088" s="17"/>
      <c r="AG1088" s="9"/>
      <c r="AH1088" s="9"/>
      <c r="AI1088" s="10"/>
      <c r="AJ1088" s="17"/>
      <c r="AK1088" s="17"/>
      <c r="AL1088" s="17"/>
      <c r="AM1088" s="17"/>
      <c r="AN1088" s="17"/>
      <c r="AO1088" s="17"/>
      <c r="AP1088" s="17"/>
      <c r="AQ1088" s="17"/>
      <c r="AS1088" s="9"/>
      <c r="AT1088" s="9"/>
      <c r="AU1088" s="10"/>
      <c r="AV1088" s="17"/>
      <c r="AW1088" s="17"/>
      <c r="AX1088" s="17"/>
      <c r="AY1088" s="17"/>
      <c r="AZ1088" s="17"/>
      <c r="BA1088" s="17"/>
      <c r="BB1088" s="17"/>
      <c r="BC1088" s="17"/>
      <c r="BE1088" s="17">
        <v>0.37004781420765026</v>
      </c>
      <c r="BF1088" s="9">
        <v>67.8</v>
      </c>
      <c r="BG1088" s="9">
        <v>66.06561044574849</v>
      </c>
      <c r="BH1088" s="9">
        <v>65.252262724385176</v>
      </c>
      <c r="BI1088" s="9">
        <v>31.989627195645106</v>
      </c>
      <c r="BJ1088" s="9">
        <f ca="1"/>
        <v>67.242753731870025</v>
      </c>
      <c r="BK1088" s="9">
        <f ca="1"/>
        <v>65.520138989627341</v>
      </c>
      <c r="BL1088" s="9">
        <v>63.045937541653949</v>
      </c>
      <c r="BM1088" s="9">
        <f ca="1"/>
        <v>66.194192216414848</v>
      </c>
      <c r="BN1088" s="9">
        <v>66.716972603188424</v>
      </c>
      <c r="BP1088" s="9"/>
      <c r="BQ1088" s="40"/>
      <c r="BR1088" s="9"/>
      <c r="BS1088" s="40"/>
      <c r="BU1088" s="9"/>
      <c r="BV1088" s="40"/>
      <c r="BW1088" s="9"/>
      <c r="BX1088" s="40"/>
      <c r="BZ1088" s="9">
        <v>33.4</v>
      </c>
      <c r="CA1088" s="9">
        <v>20.630769230769229</v>
      </c>
      <c r="CB1088" s="40">
        <v>19998.637470212547</v>
      </c>
      <c r="CC1088" s="9">
        <f ca="1"/>
        <v>4.4457692307692298</v>
      </c>
      <c r="CD1088" s="9">
        <f ca="1"/>
        <v>2.5303846153846159</v>
      </c>
      <c r="CE1088" s="40">
        <f ca="1"/>
        <v>10698.883051714158</v>
      </c>
    </row>
    <row r="1089" spans="1:83" x14ac:dyDescent="0.25">
      <c r="A1089" s="6">
        <v>54</v>
      </c>
      <c r="B1089" s="7" t="b">
        <v>1</v>
      </c>
      <c r="U1089" s="9"/>
      <c r="V1089" s="9"/>
      <c r="W1089" s="10"/>
      <c r="X1089" s="17"/>
      <c r="Y1089" s="17"/>
      <c r="Z1089" s="17"/>
      <c r="AA1089" s="17"/>
      <c r="AB1089" s="17"/>
      <c r="AC1089" s="17"/>
      <c r="AD1089" s="17"/>
      <c r="AE1089" s="17"/>
      <c r="AG1089" s="9"/>
      <c r="AH1089" s="9"/>
      <c r="AI1089" s="10"/>
      <c r="AJ1089" s="17"/>
      <c r="AK1089" s="17"/>
      <c r="AL1089" s="17"/>
      <c r="AM1089" s="17"/>
      <c r="AN1089" s="17"/>
      <c r="AO1089" s="17"/>
      <c r="AP1089" s="17"/>
      <c r="AQ1089" s="17"/>
      <c r="AS1089" s="9"/>
      <c r="AT1089" s="9"/>
      <c r="AU1089" s="10"/>
      <c r="AV1089" s="17"/>
      <c r="AW1089" s="17"/>
      <c r="AX1089" s="17"/>
      <c r="AY1089" s="17"/>
      <c r="AZ1089" s="17"/>
      <c r="BA1089" s="17"/>
      <c r="BB1089" s="17"/>
      <c r="BC1089" s="17"/>
      <c r="BE1089" s="17">
        <v>0.37038934426229508</v>
      </c>
      <c r="BF1089" s="9">
        <v>67.8</v>
      </c>
      <c r="BG1089" s="9">
        <v>66.074223606793794</v>
      </c>
      <c r="BH1089" s="9">
        <v>65.260941749716224</v>
      </c>
      <c r="BI1089" s="9">
        <v>32.027167831974026</v>
      </c>
      <c r="BJ1089" s="9">
        <f ca="1"/>
        <v>67.251441065236648</v>
      </c>
      <c r="BK1089" s="9">
        <f ca="1"/>
        <v>65.528804350981886</v>
      </c>
      <c r="BL1089" s="9">
        <v>63.058301388928399</v>
      </c>
      <c r="BM1089" s="9">
        <f ca="1"/>
        <v>66.204318600448104</v>
      </c>
      <c r="BN1089" s="9">
        <v>66.727094430340586</v>
      </c>
      <c r="BP1089" s="9"/>
      <c r="BQ1089" s="40"/>
      <c r="BR1089" s="9"/>
      <c r="BS1089" s="40"/>
      <c r="BU1089" s="9"/>
      <c r="BV1089" s="40"/>
      <c r="BW1089" s="9"/>
      <c r="BX1089" s="40"/>
      <c r="BZ1089" s="9">
        <v>33.4</v>
      </c>
      <c r="CA1089" s="9">
        <v>21.907692307692304</v>
      </c>
      <c r="CB1089" s="40">
        <v>20611.2840513794</v>
      </c>
      <c r="CC1089" s="9">
        <f ca="1"/>
        <v>4.4457692307692298</v>
      </c>
      <c r="CD1089" s="9">
        <f ca="1"/>
        <v>2.5942307692307693</v>
      </c>
      <c r="CE1089" s="40">
        <f ca="1"/>
        <v>10695.472358436589</v>
      </c>
    </row>
    <row r="1090" spans="1:83" x14ac:dyDescent="0.25">
      <c r="A1090" s="6">
        <v>53.3</v>
      </c>
      <c r="B1090" s="7" t="b">
        <v>1</v>
      </c>
      <c r="U1090" s="9"/>
      <c r="V1090" s="9"/>
      <c r="W1090" s="10"/>
      <c r="X1090" s="17"/>
      <c r="Y1090" s="17"/>
      <c r="Z1090" s="17"/>
      <c r="AA1090" s="17"/>
      <c r="AB1090" s="17"/>
      <c r="AC1090" s="17"/>
      <c r="AD1090" s="17"/>
      <c r="AE1090" s="17"/>
      <c r="AG1090" s="9"/>
      <c r="AH1090" s="9"/>
      <c r="AI1090" s="10"/>
      <c r="AJ1090" s="17"/>
      <c r="AK1090" s="17"/>
      <c r="AL1090" s="17"/>
      <c r="AM1090" s="17"/>
      <c r="AN1090" s="17"/>
      <c r="AO1090" s="17"/>
      <c r="AP1090" s="17"/>
      <c r="AQ1090" s="17"/>
      <c r="AS1090" s="9"/>
      <c r="AT1090" s="9"/>
      <c r="AU1090" s="10"/>
      <c r="AV1090" s="17"/>
      <c r="AW1090" s="17"/>
      <c r="AX1090" s="17"/>
      <c r="AY1090" s="17"/>
      <c r="AZ1090" s="17"/>
      <c r="BA1090" s="17"/>
      <c r="BB1090" s="17"/>
      <c r="BC1090" s="17"/>
      <c r="BE1090" s="17">
        <v>0.37073087431693991</v>
      </c>
      <c r="BF1090" s="9">
        <v>67.8</v>
      </c>
      <c r="BG1090" s="9">
        <v>66.082834191655607</v>
      </c>
      <c r="BH1090" s="9">
        <v>65.269619333019477</v>
      </c>
      <c r="BI1090" s="9">
        <v>32.064728837612854</v>
      </c>
      <c r="BJ1090" s="9">
        <f ca="1"/>
        <v>67.260124048409196</v>
      </c>
      <c r="BK1090" s="9">
        <f ca="1"/>
        <v>65.537467887724816</v>
      </c>
      <c r="BL1090" s="9">
        <v>63.070659537263353</v>
      </c>
      <c r="BM1090" s="9">
        <f ca="1"/>
        <v>66.214441317075895</v>
      </c>
      <c r="BN1090" s="9">
        <v>66.737212481168328</v>
      </c>
      <c r="BP1090" s="9"/>
      <c r="BQ1090" s="40"/>
      <c r="BR1090" s="9"/>
      <c r="BS1090" s="40"/>
      <c r="BU1090" s="9"/>
      <c r="BV1090" s="40"/>
      <c r="BW1090" s="9"/>
      <c r="BX1090" s="40"/>
      <c r="BZ1090" s="9">
        <v>33.4</v>
      </c>
      <c r="CA1090" s="9">
        <v>23.184615384615384</v>
      </c>
      <c r="CB1090" s="40">
        <v>21359.921997301492</v>
      </c>
      <c r="CC1090" s="9">
        <f ca="1"/>
        <v>4.4457692307692298</v>
      </c>
      <c r="CD1090" s="9">
        <f ca="1"/>
        <v>2.6580769230769237</v>
      </c>
      <c r="CE1090" s="40">
        <f ca="1"/>
        <v>10695.839333682539</v>
      </c>
    </row>
    <row r="1091" spans="1:83" x14ac:dyDescent="0.25">
      <c r="A1091" s="6">
        <v>52.9</v>
      </c>
      <c r="B1091" s="7" t="b">
        <v>1</v>
      </c>
      <c r="U1091" s="9"/>
      <c r="V1091" s="9"/>
      <c r="W1091" s="10"/>
      <c r="X1091" s="17"/>
      <c r="Y1091" s="17"/>
      <c r="Z1091" s="17"/>
      <c r="AA1091" s="17"/>
      <c r="AB1091" s="17"/>
      <c r="AC1091" s="17"/>
      <c r="AD1091" s="17"/>
      <c r="AE1091" s="17"/>
      <c r="AG1091" s="9"/>
      <c r="AH1091" s="9"/>
      <c r="AI1091" s="10"/>
      <c r="AJ1091" s="17"/>
      <c r="AK1091" s="17"/>
      <c r="AL1091" s="17"/>
      <c r="AM1091" s="17"/>
      <c r="AN1091" s="17"/>
      <c r="AO1091" s="17"/>
      <c r="AP1091" s="17"/>
      <c r="AQ1091" s="17"/>
      <c r="AS1091" s="9"/>
      <c r="AT1091" s="9"/>
      <c r="AU1091" s="10"/>
      <c r="AV1091" s="17"/>
      <c r="AW1091" s="17"/>
      <c r="AX1091" s="17"/>
      <c r="AY1091" s="17"/>
      <c r="AZ1091" s="17"/>
      <c r="BA1091" s="17"/>
      <c r="BB1091" s="17"/>
      <c r="BC1091" s="17"/>
      <c r="BE1091" s="17">
        <v>0.37107240437158467</v>
      </c>
      <c r="BF1091" s="9">
        <v>67.8</v>
      </c>
      <c r="BG1091" s="9">
        <v>66.091442208908717</v>
      </c>
      <c r="BH1091" s="9">
        <v>65.278295482055952</v>
      </c>
      <c r="BI1091" s="9">
        <v>32.102310234678107</v>
      </c>
      <c r="BJ1091" s="9">
        <f ca="1"/>
        <v>67.268802691819275</v>
      </c>
      <c r="BK1091" s="9">
        <f ca="1"/>
        <v>65.546129607822195</v>
      </c>
      <c r="BL1091" s="9">
        <v>63.083011994532086</v>
      </c>
      <c r="BM1091" s="9">
        <f ca="1"/>
        <v>66.224560374653876</v>
      </c>
      <c r="BN1091" s="9">
        <v>66.747326764115485</v>
      </c>
      <c r="BP1091" s="9"/>
      <c r="BQ1091" s="40"/>
      <c r="BR1091" s="9"/>
      <c r="BS1091" s="40"/>
      <c r="BU1091" s="9"/>
      <c r="BV1091" s="40"/>
      <c r="BW1091" s="9"/>
      <c r="BX1091" s="40"/>
      <c r="BZ1091" s="9">
        <v>33.4</v>
      </c>
      <c r="CA1091" s="9">
        <v>24.46153846153846</v>
      </c>
      <c r="CB1091" s="40">
        <v>22233.966810822625</v>
      </c>
      <c r="CC1091" s="9">
        <f ca="1"/>
        <v>4.4457692307692298</v>
      </c>
      <c r="CD1091" s="9">
        <f ca="1"/>
        <v>2.7219230769230771</v>
      </c>
      <c r="CE1091" s="40">
        <f ca="1"/>
        <v>10699.841188447715</v>
      </c>
    </row>
    <row r="1092" spans="1:83" x14ac:dyDescent="0.25">
      <c r="A1092" s="6">
        <v>52.5</v>
      </c>
      <c r="B1092" s="7" t="b">
        <v>1</v>
      </c>
      <c r="U1092" s="9"/>
      <c r="V1092" s="9"/>
      <c r="W1092" s="10"/>
      <c r="X1092" s="17"/>
      <c r="Y1092" s="17"/>
      <c r="Z1092" s="17"/>
      <c r="AA1092" s="17"/>
      <c r="AB1092" s="17"/>
      <c r="AC1092" s="17"/>
      <c r="AD1092" s="17"/>
      <c r="AE1092" s="17"/>
      <c r="AG1092" s="9"/>
      <c r="AH1092" s="9"/>
      <c r="AI1092" s="10"/>
      <c r="AJ1092" s="17"/>
      <c r="AK1092" s="17"/>
      <c r="AL1092" s="17"/>
      <c r="AM1092" s="17"/>
      <c r="AN1092" s="17"/>
      <c r="AO1092" s="17"/>
      <c r="AP1092" s="17"/>
      <c r="AQ1092" s="17"/>
      <c r="AS1092" s="9"/>
      <c r="AT1092" s="9"/>
      <c r="AU1092" s="10"/>
      <c r="AV1092" s="17"/>
      <c r="AW1092" s="17"/>
      <c r="AX1092" s="17"/>
      <c r="AY1092" s="17"/>
      <c r="AZ1092" s="17"/>
      <c r="BA1092" s="17"/>
      <c r="BB1092" s="17"/>
      <c r="BC1092" s="17"/>
      <c r="BE1092" s="17">
        <v>0.3714139344262295</v>
      </c>
      <c r="BF1092" s="9">
        <v>67.8</v>
      </c>
      <c r="BG1092" s="9">
        <v>66.100047667111795</v>
      </c>
      <c r="BH1092" s="9">
        <v>65.286970204575184</v>
      </c>
      <c r="BI1092" s="9">
        <v>32.13991204532234</v>
      </c>
      <c r="BJ1092" s="9">
        <f ca="1"/>
        <v>67.277477005874829</v>
      </c>
      <c r="BK1092" s="9">
        <f ca="1"/>
        <v>65.554789519227214</v>
      </c>
      <c r="BL1092" s="9">
        <v>63.095358768589762</v>
      </c>
      <c r="BM1092" s="9">
        <f ca="1"/>
        <v>66.234675781520522</v>
      </c>
      <c r="BN1092" s="9">
        <v>66.757437287608312</v>
      </c>
      <c r="BP1092" s="9"/>
      <c r="BQ1092" s="40"/>
      <c r="BR1092" s="9"/>
      <c r="BS1092" s="40"/>
      <c r="BU1092" s="9"/>
      <c r="BV1092" s="40"/>
      <c r="BW1092" s="9"/>
      <c r="BX1092" s="40"/>
      <c r="BZ1092" s="9">
        <v>33.4</v>
      </c>
      <c r="CA1092" s="9">
        <v>25.738461538461539</v>
      </c>
      <c r="CB1092" s="40">
        <v>23224.086586075078</v>
      </c>
      <c r="CC1092" s="9">
        <f ca="1"/>
        <v>4.4457692307692298</v>
      </c>
      <c r="CD1092" s="9">
        <f ca="1"/>
        <v>2.785769230769231</v>
      </c>
      <c r="CE1092" s="40">
        <f ca="1"/>
        <v>10707.343607331646</v>
      </c>
    </row>
    <row r="1093" spans="1:83" x14ac:dyDescent="0.25">
      <c r="A1093" s="6">
        <v>52.5</v>
      </c>
      <c r="B1093" s="7" t="b">
        <v>1</v>
      </c>
      <c r="U1093" s="9"/>
      <c r="V1093" s="9"/>
      <c r="W1093" s="10"/>
      <c r="X1093" s="17"/>
      <c r="Y1093" s="17"/>
      <c r="Z1093" s="17"/>
      <c r="AA1093" s="17"/>
      <c r="AB1093" s="17"/>
      <c r="AC1093" s="17"/>
      <c r="AD1093" s="17"/>
      <c r="AE1093" s="17"/>
      <c r="AG1093" s="9"/>
      <c r="AH1093" s="9"/>
      <c r="AI1093" s="10"/>
      <c r="AJ1093" s="17"/>
      <c r="AK1093" s="17"/>
      <c r="AL1093" s="17"/>
      <c r="AM1093" s="17"/>
      <c r="AN1093" s="17"/>
      <c r="AO1093" s="17"/>
      <c r="AP1093" s="17"/>
      <c r="AQ1093" s="17"/>
      <c r="AS1093" s="9"/>
      <c r="AT1093" s="9"/>
      <c r="AU1093" s="10"/>
      <c r="AV1093" s="17"/>
      <c r="AW1093" s="17"/>
      <c r="AX1093" s="17"/>
      <c r="AY1093" s="17"/>
      <c r="AZ1093" s="17"/>
      <c r="BA1093" s="17"/>
      <c r="BB1093" s="17"/>
      <c r="BC1093" s="17"/>
      <c r="BE1093" s="17">
        <v>0.37175546448087432</v>
      </c>
      <c r="BF1093" s="9">
        <v>67.8</v>
      </c>
      <c r="BG1093" s="9">
        <v>66.108650574807598</v>
      </c>
      <c r="BH1093" s="9">
        <v>65.295643508315138</v>
      </c>
      <c r="BI1093" s="9">
        <v>32.17753429173424</v>
      </c>
      <c r="BJ1093" s="9">
        <f ca="1"/>
        <v>67.286147000960312</v>
      </c>
      <c r="BK1093" s="9">
        <f ca="1"/>
        <v>65.56344762988013</v>
      </c>
      <c r="BL1093" s="9">
        <v>63.107699867273496</v>
      </c>
      <c r="BM1093" s="9">
        <f ca="1"/>
        <v>66.244787545997184</v>
      </c>
      <c r="BN1093" s="9">
        <v>66.767544060055542</v>
      </c>
      <c r="BP1093" s="9"/>
      <c r="BQ1093" s="40"/>
      <c r="BR1093" s="9"/>
      <c r="BS1093" s="40"/>
      <c r="BU1093" s="9"/>
      <c r="BV1093" s="40"/>
      <c r="BW1093" s="9"/>
      <c r="BX1093" s="40"/>
      <c r="BZ1093" s="9">
        <v>33.4</v>
      </c>
      <c r="CA1093" s="9">
        <v>27.015384615384612</v>
      </c>
      <c r="CB1093" s="40">
        <v>24322.003989272405</v>
      </c>
      <c r="CC1093" s="9">
        <f ca="1"/>
        <v>4.4457692307692298</v>
      </c>
      <c r="CD1093" s="9">
        <f ca="1"/>
        <v>2.8496153846153849</v>
      </c>
      <c r="CE1093" s="40">
        <f ca="1"/>
        <v>10718.22005980325</v>
      </c>
    </row>
    <row r="1094" spans="1:83" x14ac:dyDescent="0.25">
      <c r="A1094" s="6">
        <v>58.9</v>
      </c>
      <c r="B1094" s="7" t="b">
        <v>1</v>
      </c>
      <c r="U1094" s="9"/>
      <c r="V1094" s="9"/>
      <c r="W1094" s="10"/>
      <c r="X1094" s="17"/>
      <c r="Y1094" s="17"/>
      <c r="Z1094" s="17"/>
      <c r="AA1094" s="17"/>
      <c r="AB1094" s="17"/>
      <c r="AC1094" s="17"/>
      <c r="AD1094" s="17"/>
      <c r="AE1094" s="17"/>
      <c r="AG1094" s="9"/>
      <c r="AH1094" s="9"/>
      <c r="AI1094" s="10"/>
      <c r="AJ1094" s="17"/>
      <c r="AK1094" s="17"/>
      <c r="AL1094" s="17"/>
      <c r="AM1094" s="17"/>
      <c r="AN1094" s="17"/>
      <c r="AO1094" s="17"/>
      <c r="AP1094" s="17"/>
      <c r="AQ1094" s="17"/>
      <c r="AS1094" s="9"/>
      <c r="AT1094" s="9"/>
      <c r="AU1094" s="10"/>
      <c r="AV1094" s="17"/>
      <c r="AW1094" s="17"/>
      <c r="AX1094" s="17"/>
      <c r="AY1094" s="17"/>
      <c r="AZ1094" s="17"/>
      <c r="BA1094" s="17"/>
      <c r="BB1094" s="17"/>
      <c r="BC1094" s="17"/>
      <c r="BE1094" s="17">
        <v>0.37209699453551914</v>
      </c>
      <c r="BF1094" s="9">
        <v>67.8</v>
      </c>
      <c r="BG1094" s="9">
        <v>66.117250940522894</v>
      </c>
      <c r="BH1094" s="9">
        <v>65.304315401002484</v>
      </c>
      <c r="BI1094" s="9">
        <v>32.215176996138673</v>
      </c>
      <c r="BJ1094" s="9">
        <f ca="1"/>
        <v>67.294812687436789</v>
      </c>
      <c r="BK1094" s="9">
        <f ca="1"/>
        <v>65.572103947708371</v>
      </c>
      <c r="BL1094" s="9">
        <v>63.120035298402392</v>
      </c>
      <c r="BM1094" s="9">
        <f ca="1"/>
        <v>66.254895676388159</v>
      </c>
      <c r="BN1094" s="9">
        <v>66.7776470898485</v>
      </c>
      <c r="BP1094" s="9"/>
      <c r="BQ1094" s="40"/>
      <c r="BR1094" s="9"/>
      <c r="BS1094" s="40"/>
      <c r="BU1094" s="9"/>
      <c r="BV1094" s="40"/>
      <c r="BW1094" s="9"/>
      <c r="BX1094" s="40"/>
      <c r="BZ1094" s="9">
        <v>33.4</v>
      </c>
      <c r="CA1094" s="9">
        <v>28.292307692307688</v>
      </c>
      <c r="CB1094" s="40">
        <v>25520.33706246355</v>
      </c>
      <c r="CC1094" s="9">
        <f ca="1"/>
        <v>4.4457692307692298</v>
      </c>
      <c r="CD1094" s="9">
        <f ca="1"/>
        <v>2.9134615384615383</v>
      </c>
      <c r="CE1094" s="40">
        <f ca="1"/>
        <v>10732.351182280268</v>
      </c>
    </row>
    <row r="1095" spans="1:83" x14ac:dyDescent="0.25">
      <c r="A1095" s="6">
        <v>58.4</v>
      </c>
      <c r="B1095" s="7" t="b">
        <v>1</v>
      </c>
      <c r="U1095" s="9"/>
      <c r="V1095" s="9"/>
      <c r="W1095" s="10"/>
      <c r="X1095" s="17"/>
      <c r="Y1095" s="17"/>
      <c r="Z1095" s="17"/>
      <c r="AA1095" s="17"/>
      <c r="AB1095" s="17"/>
      <c r="AC1095" s="17"/>
      <c r="AD1095" s="17"/>
      <c r="AE1095" s="17"/>
      <c r="AG1095" s="9"/>
      <c r="AH1095" s="9"/>
      <c r="AI1095" s="10"/>
      <c r="AJ1095" s="17"/>
      <c r="AK1095" s="17"/>
      <c r="AL1095" s="17"/>
      <c r="AM1095" s="17"/>
      <c r="AN1095" s="17"/>
      <c r="AO1095" s="17"/>
      <c r="AP1095" s="17"/>
      <c r="AQ1095" s="17"/>
      <c r="AS1095" s="9"/>
      <c r="AT1095" s="9"/>
      <c r="AU1095" s="10"/>
      <c r="AV1095" s="17"/>
      <c r="AW1095" s="17"/>
      <c r="AX1095" s="17"/>
      <c r="AY1095" s="17"/>
      <c r="AZ1095" s="17"/>
      <c r="BA1095" s="17"/>
      <c r="BB1095" s="17"/>
      <c r="BC1095" s="17"/>
      <c r="BE1095" s="17">
        <v>0.37243852459016391</v>
      </c>
      <c r="BF1095" s="9">
        <v>67.8</v>
      </c>
      <c r="BG1095" s="9">
        <v>66.125848772768634</v>
      </c>
      <c r="BH1095" s="9">
        <v>65.312985890352323</v>
      </c>
      <c r="BI1095" s="9">
        <v>32.252840180796781</v>
      </c>
      <c r="BJ1095" s="9">
        <f ca="1"/>
        <v>67.303474075641972</v>
      </c>
      <c r="BK1095" s="9">
        <f ca="1"/>
        <v>65.580758480626628</v>
      </c>
      <c r="BL1095" s="9">
        <v>63.132365069777649</v>
      </c>
      <c r="BM1095" s="9">
        <f ca="1"/>
        <v>66.265000180980707</v>
      </c>
      <c r="BN1095" s="9">
        <v>66.787746385361061</v>
      </c>
      <c r="BP1095" s="9"/>
      <c r="BQ1095" s="40"/>
      <c r="BR1095" s="9"/>
      <c r="BS1095" s="40"/>
      <c r="BU1095" s="9"/>
      <c r="BV1095" s="40"/>
      <c r="BW1095" s="9"/>
      <c r="BX1095" s="40"/>
      <c r="BZ1095" s="9">
        <v>33.4</v>
      </c>
      <c r="CA1095" s="9">
        <v>29.569230769230764</v>
      </c>
      <c r="CB1095" s="40">
        <v>26812.469854841009</v>
      </c>
      <c r="CC1095" s="9">
        <f ca="1"/>
        <v>4.4457692307692298</v>
      </c>
      <c r="CD1095" s="9">
        <f ca="1"/>
        <v>2.9773076923076927</v>
      </c>
      <c r="CE1095" s="40">
        <f ca="1"/>
        <v>10749.624222274435</v>
      </c>
    </row>
    <row r="1096" spans="1:83" x14ac:dyDescent="0.25">
      <c r="A1096" s="6">
        <v>58.1</v>
      </c>
      <c r="B1096" s="7" t="b">
        <v>1</v>
      </c>
      <c r="U1096" s="9"/>
      <c r="V1096" s="9"/>
      <c r="W1096" s="10"/>
      <c r="X1096" s="17"/>
      <c r="Y1096" s="17"/>
      <c r="Z1096" s="17"/>
      <c r="AA1096" s="17"/>
      <c r="AB1096" s="17"/>
      <c r="AC1096" s="17"/>
      <c r="AD1096" s="17"/>
      <c r="AE1096" s="17"/>
      <c r="AG1096" s="9"/>
      <c r="AH1096" s="9"/>
      <c r="AI1096" s="10"/>
      <c r="AJ1096" s="17"/>
      <c r="AK1096" s="17"/>
      <c r="AL1096" s="17"/>
      <c r="AM1096" s="17"/>
      <c r="AN1096" s="17"/>
      <c r="AO1096" s="17"/>
      <c r="AP1096" s="17"/>
      <c r="AQ1096" s="17"/>
      <c r="AS1096" s="9"/>
      <c r="AT1096" s="9"/>
      <c r="AU1096" s="10"/>
      <c r="AV1096" s="17"/>
      <c r="AW1096" s="17"/>
      <c r="AX1096" s="17"/>
      <c r="AY1096" s="17"/>
      <c r="AZ1096" s="17"/>
      <c r="BA1096" s="17"/>
      <c r="BB1096" s="17"/>
      <c r="BC1096" s="17"/>
      <c r="BE1096" s="17">
        <v>0.37278005464480873</v>
      </c>
      <c r="BF1096" s="9">
        <v>67.900000000000006</v>
      </c>
      <c r="BG1096" s="9">
        <v>66.134444080040026</v>
      </c>
      <c r="BH1096" s="9">
        <v>65.321654984068729</v>
      </c>
      <c r="BI1096" s="9">
        <v>32.290523868006076</v>
      </c>
      <c r="BJ1096" s="9">
        <f ca="1"/>
        <v>67.312131175890343</v>
      </c>
      <c r="BK1096" s="9">
        <f ca="1"/>
        <v>65.589411236536861</v>
      </c>
      <c r="BL1096" s="9">
        <v>63.14468918918255</v>
      </c>
      <c r="BM1096" s="9">
        <f ca="1"/>
        <v>66.275101068045217</v>
      </c>
      <c r="BN1096" s="9">
        <v>66.797841954949902</v>
      </c>
      <c r="BP1096" s="9"/>
      <c r="BQ1096" s="40"/>
      <c r="BR1096" s="9"/>
      <c r="BS1096" s="40"/>
      <c r="BU1096" s="9"/>
      <c r="BV1096" s="40"/>
      <c r="BW1096" s="9"/>
      <c r="BX1096" s="40"/>
      <c r="BZ1096" s="9">
        <v>33.4</v>
      </c>
      <c r="CA1096" s="9">
        <v>30.84615384615384</v>
      </c>
      <c r="CB1096" s="40">
        <v>28192.446268612428</v>
      </c>
      <c r="CC1096" s="9">
        <f ca="1"/>
        <v>4.4457692307692298</v>
      </c>
      <c r="CD1096" s="9">
        <f ca="1"/>
        <v>3.0411538461538461</v>
      </c>
      <c r="CE1096" s="40">
        <f ca="1"/>
        <v>10769.932537107708</v>
      </c>
    </row>
    <row r="1097" spans="1:83" x14ac:dyDescent="0.25">
      <c r="A1097" s="6">
        <v>57.6</v>
      </c>
      <c r="B1097" s="7" t="b">
        <v>1</v>
      </c>
      <c r="U1097" s="9"/>
      <c r="V1097" s="9"/>
      <c r="W1097" s="10"/>
      <c r="X1097" s="17"/>
      <c r="Y1097" s="17"/>
      <c r="Z1097" s="17"/>
      <c r="AA1097" s="17"/>
      <c r="AB1097" s="17"/>
      <c r="AC1097" s="17"/>
      <c r="AD1097" s="17"/>
      <c r="AE1097" s="17"/>
      <c r="AG1097" s="9"/>
      <c r="AH1097" s="9"/>
      <c r="AI1097" s="10"/>
      <c r="AJ1097" s="17"/>
      <c r="AK1097" s="17"/>
      <c r="AL1097" s="17"/>
      <c r="AM1097" s="17"/>
      <c r="AN1097" s="17"/>
      <c r="AO1097" s="17"/>
      <c r="AP1097" s="17"/>
      <c r="AQ1097" s="17"/>
      <c r="AS1097" s="9"/>
      <c r="AT1097" s="9"/>
      <c r="AU1097" s="10"/>
      <c r="AV1097" s="17"/>
      <c r="AW1097" s="17"/>
      <c r="AX1097" s="17"/>
      <c r="AY1097" s="17"/>
      <c r="AZ1097" s="17"/>
      <c r="BA1097" s="17"/>
      <c r="BB1097" s="17"/>
      <c r="BC1097" s="17"/>
      <c r="BE1097" s="17">
        <v>0.37312158469945356</v>
      </c>
      <c r="BF1097" s="9">
        <v>67.900000000000006</v>
      </c>
      <c r="BG1097" s="9">
        <v>66.143036870816502</v>
      </c>
      <c r="BH1097" s="9">
        <v>65.33032268984428</v>
      </c>
      <c r="BI1097" s="9">
        <v>32.328228080100473</v>
      </c>
      <c r="BJ1097" s="9">
        <f ca="1"/>
        <v>67.320783998473274</v>
      </c>
      <c r="BK1097" s="9">
        <f ca="1"/>
        <v>65.598062223328427</v>
      </c>
      <c r="BL1097" s="9">
        <v>63.157007664382583</v>
      </c>
      <c r="BM1097" s="9">
        <f ca="1"/>
        <v>66.285198345835155</v>
      </c>
      <c r="BN1097" s="9">
        <v>66.807933806954338</v>
      </c>
      <c r="BP1097" s="9"/>
      <c r="BQ1097" s="40"/>
      <c r="BR1097" s="9"/>
      <c r="BS1097" s="40"/>
      <c r="BU1097" s="9"/>
      <c r="BV1097" s="40"/>
      <c r="BW1097" s="9"/>
      <c r="BX1097" s="40"/>
      <c r="BZ1097" s="9">
        <v>33.4</v>
      </c>
      <c r="CA1097" s="9">
        <v>32.123076923076923</v>
      </c>
      <c r="CB1097" s="40">
        <v>29654.882184777405</v>
      </c>
      <c r="CC1097" s="9">
        <f ca="1"/>
        <v>4.4457692307692298</v>
      </c>
      <c r="CD1097" s="9">
        <f ca="1"/>
        <v>3.1050000000000004</v>
      </c>
      <c r="CE1097" s="40">
        <f ca="1"/>
        <v>10793.175140755236</v>
      </c>
    </row>
    <row r="1098" spans="1:83" x14ac:dyDescent="0.25">
      <c r="A1098" s="6">
        <v>57.1</v>
      </c>
      <c r="B1098" s="7" t="b">
        <v>1</v>
      </c>
      <c r="U1098" s="9"/>
      <c r="V1098" s="9"/>
      <c r="W1098" s="10"/>
      <c r="X1098" s="17"/>
      <c r="Y1098" s="17"/>
      <c r="Z1098" s="17"/>
      <c r="AA1098" s="17"/>
      <c r="AB1098" s="17"/>
      <c r="AC1098" s="17"/>
      <c r="AD1098" s="17"/>
      <c r="AE1098" s="17"/>
      <c r="AG1098" s="9"/>
      <c r="AH1098" s="9"/>
      <c r="AI1098" s="10"/>
      <c r="AJ1098" s="17"/>
      <c r="AK1098" s="17"/>
      <c r="AL1098" s="17"/>
      <c r="AM1098" s="17"/>
      <c r="AN1098" s="17"/>
      <c r="AO1098" s="17"/>
      <c r="AP1098" s="17"/>
      <c r="AQ1098" s="17"/>
      <c r="AS1098" s="9"/>
      <c r="AT1098" s="9"/>
      <c r="AU1098" s="10"/>
      <c r="AV1098" s="17"/>
      <c r="AW1098" s="17"/>
      <c r="AX1098" s="17"/>
      <c r="AY1098" s="17"/>
      <c r="AZ1098" s="17"/>
      <c r="BA1098" s="17"/>
      <c r="BB1098" s="17"/>
      <c r="BC1098" s="17"/>
      <c r="BE1098" s="17">
        <v>0.37346311475409838</v>
      </c>
      <c r="BF1098" s="9">
        <v>67.900000000000006</v>
      </c>
      <c r="BG1098" s="9">
        <v>66.151627153561904</v>
      </c>
      <c r="BH1098" s="9">
        <v>65.338989015360525</v>
      </c>
      <c r="BI1098" s="9">
        <v>32.365952839450443</v>
      </c>
      <c r="BJ1098" s="9">
        <f ca="1"/>
        <v>67.329432553659061</v>
      </c>
      <c r="BK1098" s="9">
        <f ca="1"/>
        <v>65.606711448878059</v>
      </c>
      <c r="BL1098" s="9">
        <v>63.169320503125448</v>
      </c>
      <c r="BM1098" s="9">
        <f ca="1"/>
        <v>66.295292022587248</v>
      </c>
      <c r="BN1098" s="9">
        <v>66.818021949696586</v>
      </c>
      <c r="BP1098" s="9"/>
      <c r="BQ1098" s="40"/>
      <c r="BR1098" s="9"/>
      <c r="BS1098" s="40"/>
      <c r="BU1098" s="9"/>
      <c r="BV1098" s="40"/>
      <c r="BW1098" s="9"/>
      <c r="BX1098" s="40"/>
      <c r="BZ1098" s="9">
        <v>33.4</v>
      </c>
      <c r="CA1098" s="9">
        <v>33.4</v>
      </c>
      <c r="CB1098" s="40">
        <v>31194.892136464026</v>
      </c>
      <c r="CC1098" s="9">
        <f ca="1"/>
        <v>4.4457692307692298</v>
      </c>
      <c r="CD1098" s="9">
        <f ca="1"/>
        <v>3.1688461538461539</v>
      </c>
      <c r="CE1098" s="40">
        <f ca="1"/>
        <v>10819.256293254472</v>
      </c>
    </row>
    <row r="1099" spans="1:83" x14ac:dyDescent="0.25">
      <c r="A1099" s="6">
        <v>56.7</v>
      </c>
      <c r="B1099" s="7" t="b">
        <v>1</v>
      </c>
      <c r="U1099" s="9"/>
      <c r="V1099" s="9"/>
      <c r="W1099" s="10"/>
      <c r="X1099" s="17"/>
      <c r="Y1099" s="17"/>
      <c r="Z1099" s="17"/>
      <c r="AA1099" s="17"/>
      <c r="AB1099" s="17"/>
      <c r="AC1099" s="17"/>
      <c r="AD1099" s="17"/>
      <c r="AE1099" s="17"/>
      <c r="AG1099" s="9"/>
      <c r="AH1099" s="9"/>
      <c r="AI1099" s="10"/>
      <c r="AJ1099" s="17"/>
      <c r="AK1099" s="17"/>
      <c r="AL1099" s="17"/>
      <c r="AM1099" s="17"/>
      <c r="AN1099" s="17"/>
      <c r="AO1099" s="17"/>
      <c r="AP1099" s="17"/>
      <c r="AQ1099" s="17"/>
      <c r="AS1099" s="9"/>
      <c r="AT1099" s="9"/>
      <c r="AU1099" s="10"/>
      <c r="AV1099" s="17"/>
      <c r="AW1099" s="17"/>
      <c r="AX1099" s="17"/>
      <c r="AY1099" s="17"/>
      <c r="AZ1099" s="17"/>
      <c r="BA1099" s="17"/>
      <c r="BB1099" s="17"/>
      <c r="BC1099" s="17"/>
      <c r="BE1099" s="17">
        <v>0.37380464480874315</v>
      </c>
      <c r="BF1099" s="9">
        <v>67.900000000000006</v>
      </c>
      <c r="BG1099" s="9">
        <v>66.1602149367245</v>
      </c>
      <c r="BH1099" s="9">
        <v>65.347653968287716</v>
      </c>
      <c r="BI1099" s="9">
        <v>32.403698168463009</v>
      </c>
      <c r="BJ1099" s="9">
        <f ca="1"/>
        <v>67.33807685169306</v>
      </c>
      <c r="BK1099" s="9">
        <f ca="1"/>
        <v>65.615358921049989</v>
      </c>
      <c r="BL1099" s="9">
        <v>63.18162771314114</v>
      </c>
      <c r="BM1099" s="9">
        <f ca="1"/>
        <v>66.305382106521421</v>
      </c>
      <c r="BN1099" s="9">
        <v>66.828106391481725</v>
      </c>
      <c r="BP1099" s="9"/>
      <c r="BQ1099" s="40"/>
      <c r="BR1099" s="9"/>
      <c r="BS1099" s="40"/>
      <c r="BU1099" s="9"/>
      <c r="BV1099" s="40"/>
      <c r="BW1099" s="9"/>
      <c r="BX1099" s="40"/>
      <c r="BZ1099" s="9">
        <v>33.4</v>
      </c>
      <c r="CA1099" s="9">
        <v>34.676923076923075</v>
      </c>
      <c r="CB1099" s="40">
        <v>32808.027671964053</v>
      </c>
      <c r="CC1099" s="9">
        <f ca="1"/>
        <v>4.4457692307692298</v>
      </c>
      <c r="CD1099" s="9">
        <f ca="1"/>
        <v>3.2326923076923082</v>
      </c>
      <c r="CE1099" s="40">
        <f ca="1"/>
        <v>10848.085127866627</v>
      </c>
    </row>
    <row r="1100" spans="1:83" x14ac:dyDescent="0.25">
      <c r="A1100" s="6">
        <v>56.3</v>
      </c>
      <c r="B1100" s="7" t="b">
        <v>1</v>
      </c>
      <c r="U1100" s="9"/>
      <c r="V1100" s="9"/>
      <c r="W1100" s="10"/>
      <c r="X1100" s="17"/>
      <c r="Y1100" s="17"/>
      <c r="Z1100" s="17"/>
      <c r="AA1100" s="17"/>
      <c r="AB1100" s="17"/>
      <c r="AC1100" s="17"/>
      <c r="AD1100" s="17"/>
      <c r="AE1100" s="17"/>
      <c r="AG1100" s="9"/>
      <c r="AH1100" s="9"/>
      <c r="AI1100" s="10"/>
      <c r="AJ1100" s="17"/>
      <c r="AK1100" s="17"/>
      <c r="AL1100" s="17"/>
      <c r="AM1100" s="17"/>
      <c r="AN1100" s="17"/>
      <c r="AO1100" s="17"/>
      <c r="AP1100" s="17"/>
      <c r="AQ1100" s="17"/>
      <c r="AS1100" s="9"/>
      <c r="AT1100" s="9"/>
      <c r="AU1100" s="10"/>
      <c r="AV1100" s="17"/>
      <c r="AW1100" s="17"/>
      <c r="AX1100" s="17"/>
      <c r="AY1100" s="17"/>
      <c r="AZ1100" s="17"/>
      <c r="BA1100" s="17"/>
      <c r="BB1100" s="17"/>
      <c r="BC1100" s="17"/>
      <c r="BE1100" s="17">
        <v>0.37414617486338797</v>
      </c>
      <c r="BF1100" s="9">
        <v>67.900000000000006</v>
      </c>
      <c r="BG1100" s="9">
        <v>66.168800228737055</v>
      </c>
      <c r="BH1100" s="9">
        <v>65.356317556285276</v>
      </c>
      <c r="BI1100" s="9">
        <v>32.441464089581913</v>
      </c>
      <c r="BJ1100" s="9">
        <f ca="1"/>
        <v>67.346716902797752</v>
      </c>
      <c r="BK1100" s="9">
        <f ca="1"/>
        <v>65.624004647696012</v>
      </c>
      <c r="BL1100" s="9">
        <v>63.193929302142024</v>
      </c>
      <c r="BM1100" s="9">
        <f ca="1"/>
        <v>66.315468605840962</v>
      </c>
      <c r="BN1100" s="9">
        <v>66.838187140597739</v>
      </c>
      <c r="BP1100" s="9"/>
      <c r="BQ1100" s="40"/>
      <c r="BR1100" s="9"/>
      <c r="BS1100" s="40"/>
      <c r="BU1100" s="9"/>
      <c r="BV1100" s="40"/>
      <c r="BW1100" s="9"/>
      <c r="BX1100" s="40"/>
      <c r="BZ1100" s="9">
        <v>33.4</v>
      </c>
      <c r="CA1100" s="9">
        <v>35.95384615384615</v>
      </c>
      <c r="CB1100" s="40">
        <v>34490.22519451729</v>
      </c>
      <c r="CC1100" s="9">
        <f ca="1"/>
        <v>4.4457692307692298</v>
      </c>
      <c r="CD1100" s="9">
        <f ca="1"/>
        <v>3.2965384615384616</v>
      </c>
      <c r="CE1100" s="40">
        <f ca="1"/>
        <v>10879.57531180926</v>
      </c>
    </row>
    <row r="1101" spans="1:83" x14ac:dyDescent="0.25">
      <c r="A1101" s="6">
        <v>55.6</v>
      </c>
      <c r="B1101" s="7" t="b">
        <v>1</v>
      </c>
      <c r="U1101" s="9"/>
      <c r="V1101" s="9"/>
      <c r="W1101" s="10"/>
      <c r="X1101" s="17"/>
      <c r="Y1101" s="17"/>
      <c r="Z1101" s="17"/>
      <c r="AA1101" s="17"/>
      <c r="AB1101" s="17"/>
      <c r="AC1101" s="17"/>
      <c r="AD1101" s="17"/>
      <c r="AE1101" s="17"/>
      <c r="AG1101" s="9"/>
      <c r="AH1101" s="9"/>
      <c r="AI1101" s="10"/>
      <c r="AJ1101" s="17"/>
      <c r="AK1101" s="17"/>
      <c r="AL1101" s="17"/>
      <c r="AM1101" s="17"/>
      <c r="AN1101" s="17"/>
      <c r="AO1101" s="17"/>
      <c r="AP1101" s="17"/>
      <c r="AQ1101" s="17"/>
      <c r="AS1101" s="9"/>
      <c r="AT1101" s="9"/>
      <c r="AU1101" s="10"/>
      <c r="AV1101" s="17"/>
      <c r="AW1101" s="17"/>
      <c r="AX1101" s="17"/>
      <c r="AY1101" s="17"/>
      <c r="AZ1101" s="17"/>
      <c r="BA1101" s="17"/>
      <c r="BB1101" s="17"/>
      <c r="BC1101" s="17"/>
      <c r="BE1101" s="17">
        <v>0.37448770491803279</v>
      </c>
      <c r="BF1101" s="9">
        <v>67.900000000000006</v>
      </c>
      <c r="BG1101" s="9">
        <v>66.17738303801687</v>
      </c>
      <c r="BH1101" s="9">
        <v>65.36497978700136</v>
      </c>
      <c r="BI1101" s="9">
        <v>32.479250625287605</v>
      </c>
      <c r="BJ1101" s="9">
        <f ca="1"/>
        <v>67.355352717172835</v>
      </c>
      <c r="BK1101" s="9">
        <f ca="1"/>
        <v>65.632648636655489</v>
      </c>
      <c r="BL1101" s="9">
        <v>63.206225277822845</v>
      </c>
      <c r="BM1101" s="9">
        <f ca="1"/>
        <v>66.325551528732532</v>
      </c>
      <c r="BN1101" s="9">
        <v>66.848264205315687</v>
      </c>
      <c r="BP1101" s="9"/>
      <c r="BQ1101" s="40"/>
      <c r="BR1101" s="9"/>
      <c r="BS1101" s="40"/>
      <c r="BU1101" s="9"/>
      <c r="BV1101" s="40"/>
      <c r="BW1101" s="9"/>
      <c r="BX1101" s="40"/>
      <c r="BZ1101" s="9">
        <v>33.4</v>
      </c>
      <c r="CA1101" s="9">
        <v>37.230769230769226</v>
      </c>
      <c r="CB1101" s="40">
        <v>36237.761547558788</v>
      </c>
      <c r="CC1101" s="9">
        <f ca="1"/>
        <v>4.4457692307692298</v>
      </c>
      <c r="CD1101" s="9">
        <f ca="1"/>
        <v>3.360384615384616</v>
      </c>
      <c r="CE1101" s="40">
        <f ca="1"/>
        <v>10913.644736917664</v>
      </c>
    </row>
    <row r="1102" spans="1:83" x14ac:dyDescent="0.25">
      <c r="A1102" s="6">
        <v>55</v>
      </c>
      <c r="B1102" s="7" t="b">
        <v>1</v>
      </c>
      <c r="U1102" s="9"/>
      <c r="V1102" s="9"/>
      <c r="W1102" s="10"/>
      <c r="X1102" s="17"/>
      <c r="Y1102" s="17"/>
      <c r="Z1102" s="17"/>
      <c r="AA1102" s="17"/>
      <c r="AB1102" s="17"/>
      <c r="AC1102" s="17"/>
      <c r="AD1102" s="17"/>
      <c r="AE1102" s="17"/>
      <c r="AG1102" s="9"/>
      <c r="AH1102" s="9"/>
      <c r="AI1102" s="10"/>
      <c r="AJ1102" s="17"/>
      <c r="AK1102" s="17"/>
      <c r="AL1102" s="17"/>
      <c r="AM1102" s="17"/>
      <c r="AN1102" s="17"/>
      <c r="AO1102" s="17"/>
      <c r="AP1102" s="17"/>
      <c r="AQ1102" s="17"/>
      <c r="AS1102" s="9"/>
      <c r="AT1102" s="9"/>
      <c r="AU1102" s="10"/>
      <c r="AV1102" s="17"/>
      <c r="AW1102" s="17"/>
      <c r="AX1102" s="17"/>
      <c r="AY1102" s="17"/>
      <c r="AZ1102" s="17"/>
      <c r="BA1102" s="17"/>
      <c r="BB1102" s="17"/>
      <c r="BC1102" s="17"/>
      <c r="BE1102" s="17">
        <v>0.37482923497267762</v>
      </c>
      <c r="BF1102" s="9">
        <v>67.900000000000006</v>
      </c>
      <c r="BG1102" s="9">
        <v>66.185963372965929</v>
      </c>
      <c r="BH1102" s="9">
        <v>65.373640668073293</v>
      </c>
      <c r="BI1102" s="9">
        <v>32.517057798097369</v>
      </c>
      <c r="BJ1102" s="9">
        <f ca="1"/>
        <v>67.363984304995356</v>
      </c>
      <c r="BK1102" s="9">
        <f ca="1"/>
        <v>65.641290895755461</v>
      </c>
      <c r="BL1102" s="9">
        <v>63.218515647860812</v>
      </c>
      <c r="BM1102" s="9">
        <f ca="1"/>
        <v>66.33563088336625</v>
      </c>
      <c r="BN1102" s="9">
        <v>66.858337593889686</v>
      </c>
      <c r="BP1102" s="9"/>
      <c r="BQ1102" s="40"/>
      <c r="BR1102" s="9"/>
      <c r="BS1102" s="40"/>
      <c r="BU1102" s="9"/>
      <c r="BV1102" s="40"/>
      <c r="BW1102" s="9"/>
      <c r="BX1102" s="40"/>
      <c r="BZ1102" s="9">
        <v>33.4</v>
      </c>
      <c r="CA1102" s="9">
        <v>38.507692307692309</v>
      </c>
      <c r="CB1102" s="40">
        <v>38047.215978088454</v>
      </c>
      <c r="CC1102" s="9">
        <f ca="1"/>
        <v>4.4457692307692298</v>
      </c>
      <c r="CD1102" s="9">
        <f ca="1"/>
        <v>3.4242307692307694</v>
      </c>
      <c r="CE1102" s="40">
        <f ca="1"/>
        <v>10950.215237052596</v>
      </c>
    </row>
    <row r="1103" spans="1:83" x14ac:dyDescent="0.25">
      <c r="A1103" s="6">
        <v>54.4</v>
      </c>
      <c r="B1103" s="7" t="b">
        <v>1</v>
      </c>
      <c r="U1103" s="9"/>
      <c r="V1103" s="9"/>
      <c r="W1103" s="10"/>
      <c r="X1103" s="17"/>
      <c r="Y1103" s="17"/>
      <c r="Z1103" s="17"/>
      <c r="AA1103" s="17"/>
      <c r="AB1103" s="17"/>
      <c r="AC1103" s="17"/>
      <c r="AD1103" s="17"/>
      <c r="AE1103" s="17"/>
      <c r="AG1103" s="9"/>
      <c r="AH1103" s="9"/>
      <c r="AI1103" s="10"/>
      <c r="AJ1103" s="17"/>
      <c r="AK1103" s="17"/>
      <c r="AL1103" s="17"/>
      <c r="AM1103" s="17"/>
      <c r="AN1103" s="17"/>
      <c r="AO1103" s="17"/>
      <c r="AP1103" s="17"/>
      <c r="AQ1103" s="17"/>
      <c r="AS1103" s="9"/>
      <c r="AT1103" s="9"/>
      <c r="AU1103" s="10"/>
      <c r="AV1103" s="17"/>
      <c r="AW1103" s="17"/>
      <c r="AX1103" s="17"/>
      <c r="AY1103" s="17"/>
      <c r="AZ1103" s="17"/>
      <c r="BA1103" s="17"/>
      <c r="BB1103" s="17"/>
      <c r="BC1103" s="17"/>
      <c r="BE1103" s="17">
        <v>0.37517076502732238</v>
      </c>
      <c r="BF1103" s="9">
        <v>67.900000000000006</v>
      </c>
      <c r="BG1103" s="9">
        <v>66.194541241970882</v>
      </c>
      <c r="BH1103" s="9">
        <v>65.382300207127443</v>
      </c>
      <c r="BI1103" s="9">
        <v>32.554885630565437</v>
      </c>
      <c r="BJ1103" s="9">
        <f ca="1"/>
        <v>67.372611676419723</v>
      </c>
      <c r="BK1103" s="9">
        <f ca="1"/>
        <v>65.649931432810661</v>
      </c>
      <c r="BL1103" s="9">
        <v>63.230800419915653</v>
      </c>
      <c r="BM1103" s="9">
        <f ca="1"/>
        <v>66.345706677895762</v>
      </c>
      <c r="BN1103" s="9">
        <v>66.86840731455699</v>
      </c>
      <c r="BP1103" s="9"/>
      <c r="BQ1103" s="40"/>
      <c r="BR1103" s="9"/>
      <c r="BS1103" s="40"/>
      <c r="BU1103" s="9"/>
      <c r="BV1103" s="40"/>
      <c r="BW1103" s="9"/>
      <c r="BX1103" s="40"/>
      <c r="BZ1103" s="9">
        <v>33.4</v>
      </c>
      <c r="CA1103" s="9">
        <v>39.784615384615385</v>
      </c>
      <c r="CB1103" s="40">
        <v>39915.437388781153</v>
      </c>
      <c r="CC1103" s="9">
        <f ca="1"/>
        <v>4.4457692307692298</v>
      </c>
      <c r="CD1103" s="9">
        <f ca="1"/>
        <v>3.4880769230769237</v>
      </c>
      <c r="CE1103" s="40">
        <f ca="1"/>
        <v>10989.212329465696</v>
      </c>
    </row>
    <row r="1104" spans="1:83" x14ac:dyDescent="0.25">
      <c r="A1104" s="6">
        <v>53.9</v>
      </c>
      <c r="B1104" s="7" t="b">
        <v>1</v>
      </c>
      <c r="U1104" s="9"/>
      <c r="V1104" s="9"/>
      <c r="W1104" s="10"/>
      <c r="X1104" s="17"/>
      <c r="Y1104" s="17"/>
      <c r="Z1104" s="17"/>
      <c r="AA1104" s="17"/>
      <c r="AB1104" s="17"/>
      <c r="AC1104" s="17"/>
      <c r="AD1104" s="17"/>
      <c r="AE1104" s="17"/>
      <c r="AG1104" s="9"/>
      <c r="AH1104" s="9"/>
      <c r="AI1104" s="10"/>
      <c r="AJ1104" s="17"/>
      <c r="AK1104" s="17"/>
      <c r="AL1104" s="17"/>
      <c r="AM1104" s="17"/>
      <c r="AN1104" s="17"/>
      <c r="AO1104" s="17"/>
      <c r="AP1104" s="17"/>
      <c r="AQ1104" s="17"/>
      <c r="AS1104" s="9"/>
      <c r="AT1104" s="9"/>
      <c r="AU1104" s="10"/>
      <c r="AV1104" s="17"/>
      <c r="AW1104" s="17"/>
      <c r="AX1104" s="17"/>
      <c r="AY1104" s="17"/>
      <c r="AZ1104" s="17"/>
      <c r="BA1104" s="17"/>
      <c r="BB1104" s="17"/>
      <c r="BC1104" s="17"/>
      <c r="BE1104" s="17">
        <v>0.37551229508196721</v>
      </c>
      <c r="BF1104" s="9">
        <v>68</v>
      </c>
      <c r="BG1104" s="9">
        <v>66.203116653403171</v>
      </c>
      <c r="BH1104" s="9">
        <v>65.39095841177938</v>
      </c>
      <c r="BI1104" s="9">
        <v>32.592734145283003</v>
      </c>
      <c r="BJ1104" s="9">
        <f ca="1"/>
        <v>67.38123484157785</v>
      </c>
      <c r="BK1104" s="9">
        <f ca="1"/>
        <v>65.658570255623658</v>
      </c>
      <c r="BL1104" s="9">
        <v>63.24307960162966</v>
      </c>
      <c r="BM1104" s="9">
        <f ca="1"/>
        <v>66.355778920458263</v>
      </c>
      <c r="BN1104" s="9">
        <v>66.87847337553805</v>
      </c>
      <c r="BP1104" s="9"/>
      <c r="BQ1104" s="40"/>
      <c r="BR1104" s="9"/>
      <c r="BS1104" s="40"/>
      <c r="BU1104" s="9"/>
      <c r="BV1104" s="40"/>
      <c r="BW1104" s="9"/>
      <c r="BX1104" s="40"/>
      <c r="BZ1104" s="9">
        <v>33.4</v>
      </c>
      <c r="CA1104" s="9">
        <v>41.061538461538461</v>
      </c>
      <c r="CB1104" s="40">
        <v>41839.516003852346</v>
      </c>
      <c r="CC1104" s="9">
        <f ca="1"/>
        <v>4.4457692307692298</v>
      </c>
      <c r="CD1104" s="9">
        <f ca="1"/>
        <v>3.5519230769230772</v>
      </c>
      <c r="CE1104" s="40">
        <f ca="1"/>
        <v>11030.564977672884</v>
      </c>
    </row>
    <row r="1105" spans="1:83" x14ac:dyDescent="0.25">
      <c r="A1105" s="6">
        <v>53.5</v>
      </c>
      <c r="B1105" s="7" t="b">
        <v>1</v>
      </c>
      <c r="U1105" s="9"/>
      <c r="V1105" s="9"/>
      <c r="W1105" s="10"/>
      <c r="X1105" s="17"/>
      <c r="Y1105" s="17"/>
      <c r="Z1105" s="17"/>
      <c r="AA1105" s="17"/>
      <c r="AB1105" s="17"/>
      <c r="AC1105" s="17"/>
      <c r="AD1105" s="17"/>
      <c r="AE1105" s="17"/>
      <c r="AG1105" s="9"/>
      <c r="AH1105" s="9"/>
      <c r="AI1105" s="10"/>
      <c r="AJ1105" s="17"/>
      <c r="AK1105" s="17"/>
      <c r="AL1105" s="17"/>
      <c r="AM1105" s="17"/>
      <c r="AN1105" s="17"/>
      <c r="AO1105" s="17"/>
      <c r="AP1105" s="17"/>
      <c r="AQ1105" s="17"/>
      <c r="AS1105" s="9"/>
      <c r="AT1105" s="9"/>
      <c r="AU1105" s="10"/>
      <c r="AV1105" s="17"/>
      <c r="AW1105" s="17"/>
      <c r="AX1105" s="17"/>
      <c r="AY1105" s="17"/>
      <c r="AZ1105" s="17"/>
      <c r="BA1105" s="17"/>
      <c r="BB1105" s="17"/>
      <c r="BC1105" s="17"/>
      <c r="BE1105" s="17">
        <v>0.37585382513661203</v>
      </c>
      <c r="BF1105" s="9">
        <v>68</v>
      </c>
      <c r="BG1105" s="9">
        <v>66.211689615619079</v>
      </c>
      <c r="BH1105" s="9">
        <v>65.399615289633871</v>
      </c>
      <c r="BI1105" s="9">
        <v>32.63060336487839</v>
      </c>
      <c r="BJ1105" s="9">
        <f ca="1"/>
        <v>67.38985381057924</v>
      </c>
      <c r="BK1105" s="9">
        <f ca="1"/>
        <v>65.667207371984787</v>
      </c>
      <c r="BL1105" s="9">
        <v>63.255353200627781</v>
      </c>
      <c r="BM1105" s="9">
        <f ca="1"/>
        <v>66.365847619174602</v>
      </c>
      <c r="BN1105" s="9">
        <v>66.888535785036595</v>
      </c>
      <c r="BP1105" s="9"/>
      <c r="BQ1105" s="40"/>
      <c r="BR1105" s="9"/>
      <c r="BS1105" s="40"/>
      <c r="BU1105" s="9"/>
      <c r="BV1105" s="40"/>
      <c r="BW1105" s="9"/>
      <c r="BX1105" s="40"/>
      <c r="BZ1105" s="9">
        <v>33.4</v>
      </c>
      <c r="CA1105" s="9">
        <v>42.338461538461537</v>
      </c>
      <c r="CB1105" s="40">
        <v>43816.758740605335</v>
      </c>
      <c r="CC1105" s="9">
        <f ca="1"/>
        <v>4.4457692307692298</v>
      </c>
      <c r="CD1105" s="9">
        <f ca="1"/>
        <v>3.6157692307692306</v>
      </c>
      <c r="CE1105" s="40">
        <f ca="1"/>
        <v>11074.205373677753</v>
      </c>
    </row>
    <row r="1106" spans="1:83" x14ac:dyDescent="0.25">
      <c r="A1106" s="6">
        <v>53</v>
      </c>
      <c r="B1106" s="7" t="b">
        <v>1</v>
      </c>
      <c r="U1106" s="9"/>
      <c r="V1106" s="9"/>
      <c r="W1106" s="10"/>
      <c r="X1106" s="17"/>
      <c r="Y1106" s="17"/>
      <c r="Z1106" s="17"/>
      <c r="AA1106" s="17"/>
      <c r="AB1106" s="17"/>
      <c r="AC1106" s="17"/>
      <c r="AD1106" s="17"/>
      <c r="AE1106" s="17"/>
      <c r="AG1106" s="9"/>
      <c r="AH1106" s="9"/>
      <c r="AI1106" s="10"/>
      <c r="AJ1106" s="17"/>
      <c r="AK1106" s="17"/>
      <c r="AL1106" s="17"/>
      <c r="AM1106" s="17"/>
      <c r="AN1106" s="17"/>
      <c r="AO1106" s="17"/>
      <c r="AP1106" s="17"/>
      <c r="AQ1106" s="17"/>
      <c r="AS1106" s="9"/>
      <c r="AT1106" s="9"/>
      <c r="AU1106" s="10"/>
      <c r="AV1106" s="17"/>
      <c r="AW1106" s="17"/>
      <c r="AX1106" s="17"/>
      <c r="AY1106" s="17"/>
      <c r="AZ1106" s="17"/>
      <c r="BA1106" s="17"/>
      <c r="BB1106" s="17"/>
      <c r="BC1106" s="17"/>
      <c r="BE1106" s="17">
        <v>0.37619535519125685</v>
      </c>
      <c r="BF1106" s="9">
        <v>68</v>
      </c>
      <c r="BG1106" s="9">
        <v>66.22026013695978</v>
      </c>
      <c r="BH1106" s="9">
        <v>65.408270848284971</v>
      </c>
      <c r="BI1106" s="9">
        <v>32.668493312016999</v>
      </c>
      <c r="BJ1106" s="9">
        <f ca="1"/>
        <v>67.398468593511055</v>
      </c>
      <c r="BK1106" s="9">
        <f ca="1"/>
        <v>65.675842789672345</v>
      </c>
      <c r="BL1106" s="9">
        <v>63.267621224517612</v>
      </c>
      <c r="BM1106" s="9">
        <f ca="1"/>
        <v>66.375912782149356</v>
      </c>
      <c r="BN1106" s="9">
        <v>66.898594551239697</v>
      </c>
      <c r="BP1106" s="9"/>
      <c r="BQ1106" s="40"/>
      <c r="BR1106" s="9"/>
      <c r="BS1106" s="40"/>
      <c r="BU1106" s="9"/>
      <c r="BV1106" s="40"/>
      <c r="BW1106" s="9"/>
      <c r="BX1106" s="40"/>
      <c r="BZ1106" s="9">
        <v>33.4</v>
      </c>
      <c r="CA1106" s="9">
        <v>43.615384615384613</v>
      </c>
      <c r="CB1106" s="40">
        <v>45844.667709606947</v>
      </c>
      <c r="CC1106" s="9">
        <f ca="1"/>
        <v>4.4457692307692298</v>
      </c>
      <c r="CD1106" s="9">
        <f ca="1"/>
        <v>3.679615384615385</v>
      </c>
      <c r="CE1106" s="40">
        <f ca="1"/>
        <v>11120.068737639223</v>
      </c>
    </row>
    <row r="1107" spans="1:83" x14ac:dyDescent="0.25">
      <c r="A1107" s="6">
        <v>52.8</v>
      </c>
      <c r="B1107" s="7" t="b">
        <v>1</v>
      </c>
      <c r="U1107" s="9"/>
      <c r="V1107" s="9"/>
      <c r="W1107" s="10"/>
      <c r="X1107" s="17"/>
      <c r="Y1107" s="17"/>
      <c r="Z1107" s="17"/>
      <c r="AA1107" s="17"/>
      <c r="AB1107" s="17"/>
      <c r="AC1107" s="17"/>
      <c r="AD1107" s="17"/>
      <c r="AE1107" s="17"/>
      <c r="AG1107" s="9"/>
      <c r="AH1107" s="9"/>
      <c r="AI1107" s="10"/>
      <c r="AJ1107" s="17"/>
      <c r="AK1107" s="17"/>
      <c r="AL1107" s="17"/>
      <c r="AM1107" s="17"/>
      <c r="AN1107" s="17"/>
      <c r="AO1107" s="17"/>
      <c r="AP1107" s="17"/>
      <c r="AQ1107" s="17"/>
      <c r="AS1107" s="9"/>
      <c r="AT1107" s="9"/>
      <c r="AU1107" s="10"/>
      <c r="AV1107" s="17"/>
      <c r="AW1107" s="17"/>
      <c r="AX1107" s="17"/>
      <c r="AY1107" s="17"/>
      <c r="AZ1107" s="17"/>
      <c r="BA1107" s="17"/>
      <c r="BB1107" s="17"/>
      <c r="BC1107" s="17"/>
      <c r="BE1107" s="17">
        <v>0.37653688524590162</v>
      </c>
      <c r="BF1107" s="9">
        <v>68</v>
      </c>
      <c r="BG1107" s="9">
        <v>66.228828225751428</v>
      </c>
      <c r="BH1107" s="9">
        <v>65.416925095315875</v>
      </c>
      <c r="BI1107" s="9">
        <v>32.70640400940151</v>
      </c>
      <c r="BJ1107" s="9">
        <f ca="1"/>
        <v>67.407079200438218</v>
      </c>
      <c r="BK1107" s="9">
        <f ca="1"/>
        <v>65.684476516452563</v>
      </c>
      <c r="BL1107" s="9">
        <v>63.27988368088949</v>
      </c>
      <c r="BM1107" s="9">
        <f ca="1"/>
        <v>66.38597441747082</v>
      </c>
      <c r="BN1107" s="9">
        <v>66.908649682317801</v>
      </c>
      <c r="BP1107" s="9"/>
      <c r="BQ1107" s="40"/>
      <c r="BR1107" s="9"/>
      <c r="BS1107" s="40"/>
      <c r="BU1107" s="9"/>
      <c r="BV1107" s="40"/>
      <c r="BW1107" s="9"/>
      <c r="BX1107" s="40"/>
      <c r="BZ1107" s="9">
        <v>33.4</v>
      </c>
      <c r="CA1107" s="9">
        <v>44.892307692307696</v>
      </c>
      <c r="CB1107" s="40">
        <v>47920.921370165102</v>
      </c>
      <c r="CC1107" s="9">
        <f ca="1"/>
        <v>4.4457692307692298</v>
      </c>
      <c r="CD1107" s="9">
        <f ca="1"/>
        <v>3.7434615384615384</v>
      </c>
      <c r="CE1107" s="40">
        <f ca="1"/>
        <v>11168.093133297019</v>
      </c>
    </row>
    <row r="1108" spans="1:83" x14ac:dyDescent="0.25">
      <c r="A1108" s="6">
        <v>52.5</v>
      </c>
      <c r="B1108" s="7" t="b">
        <v>1</v>
      </c>
      <c r="U1108" s="9"/>
      <c r="V1108" s="9"/>
      <c r="W1108" s="10"/>
      <c r="X1108" s="17"/>
      <c r="Y1108" s="17"/>
      <c r="Z1108" s="17"/>
      <c r="AA1108" s="17"/>
      <c r="AB1108" s="17"/>
      <c r="AC1108" s="17"/>
      <c r="AD1108" s="17"/>
      <c r="AE1108" s="17"/>
      <c r="AG1108" s="9"/>
      <c r="AH1108" s="9"/>
      <c r="AI1108" s="10"/>
      <c r="AJ1108" s="17"/>
      <c r="AK1108" s="17"/>
      <c r="AL1108" s="17"/>
      <c r="AM1108" s="17"/>
      <c r="AN1108" s="17"/>
      <c r="AO1108" s="17"/>
      <c r="AP1108" s="17"/>
      <c r="AQ1108" s="17"/>
      <c r="AS1108" s="9"/>
      <c r="AT1108" s="9"/>
      <c r="AU1108" s="10"/>
      <c r="AV1108" s="17"/>
      <c r="AW1108" s="17"/>
      <c r="AX1108" s="17"/>
      <c r="AY1108" s="17"/>
      <c r="AZ1108" s="17"/>
      <c r="BA1108" s="17"/>
      <c r="BB1108" s="17"/>
      <c r="BC1108" s="17"/>
      <c r="BE1108" s="17">
        <v>0.37687841530054644</v>
      </c>
      <c r="BF1108" s="9">
        <v>68</v>
      </c>
      <c r="BG1108" s="9">
        <v>66.237393890305199</v>
      </c>
      <c r="BH1108" s="9">
        <v>65.425578038299406</v>
      </c>
      <c r="BI1108" s="9">
        <v>32.744335479771927</v>
      </c>
      <c r="BJ1108" s="9">
        <f ca="1"/>
        <v>67.415685641403499</v>
      </c>
      <c r="BK1108" s="9">
        <f ca="1"/>
        <v>65.693108560079637</v>
      </c>
      <c r="BL1108" s="9">
        <v>63.292140577316573</v>
      </c>
      <c r="BM1108" s="9">
        <f ca="1"/>
        <v>66.396032533211141</v>
      </c>
      <c r="BN1108" s="9">
        <v>66.91870118642484</v>
      </c>
      <c r="BP1108" s="9"/>
      <c r="BQ1108" s="40"/>
      <c r="BR1108" s="9"/>
      <c r="BS1108" s="40"/>
      <c r="BU1108" s="9"/>
      <c r="BV1108" s="40"/>
      <c r="BW1108" s="9"/>
      <c r="BX1108" s="40"/>
      <c r="BZ1108" s="9">
        <v>33.4</v>
      </c>
      <c r="CA1108" s="9">
        <v>46.169230769230772</v>
      </c>
      <c r="CB1108" s="40">
        <v>50043.35795044202</v>
      </c>
      <c r="CC1108" s="9">
        <f ca="1"/>
        <v>4.4457692307692298</v>
      </c>
      <c r="CD1108" s="9">
        <f ca="1"/>
        <v>3.8073076923076927</v>
      </c>
      <c r="CE1108" s="40">
        <f ca="1"/>
        <v>11218.219297658174</v>
      </c>
    </row>
    <row r="1109" spans="1:83" x14ac:dyDescent="0.25">
      <c r="A1109" s="6">
        <v>52.1</v>
      </c>
      <c r="B1109" s="7" t="b">
        <v>1</v>
      </c>
      <c r="U1109" s="9"/>
      <c r="V1109" s="9"/>
      <c r="W1109" s="10"/>
      <c r="X1109" s="17"/>
      <c r="Y1109" s="17"/>
      <c r="Z1109" s="17"/>
      <c r="AA1109" s="17"/>
      <c r="AB1109" s="17"/>
      <c r="AC1109" s="17"/>
      <c r="AD1109" s="17"/>
      <c r="AE1109" s="17"/>
      <c r="AG1109" s="9"/>
      <c r="AH1109" s="9"/>
      <c r="AI1109" s="10"/>
      <c r="AJ1109" s="17"/>
      <c r="AK1109" s="17"/>
      <c r="AL1109" s="17"/>
      <c r="AM1109" s="17"/>
      <c r="AN1109" s="17"/>
      <c r="AO1109" s="17"/>
      <c r="AP1109" s="17"/>
      <c r="AQ1109" s="17"/>
      <c r="AS1109" s="9"/>
      <c r="AT1109" s="9"/>
      <c r="AU1109" s="10"/>
      <c r="AV1109" s="17"/>
      <c r="AW1109" s="17"/>
      <c r="AX1109" s="17"/>
      <c r="AY1109" s="17"/>
      <c r="AZ1109" s="17"/>
      <c r="BA1109" s="17"/>
      <c r="BB1109" s="17"/>
      <c r="BC1109" s="17"/>
      <c r="BE1109" s="17">
        <v>0.37721994535519127</v>
      </c>
      <c r="BF1109" s="9">
        <v>68</v>
      </c>
      <c r="BG1109" s="9">
        <v>66.24595713891739</v>
      </c>
      <c r="BH1109" s="9">
        <v>65.434229684797657</v>
      </c>
      <c r="BI1109" s="9">
        <v>32.782287745905649</v>
      </c>
      <c r="BJ1109" s="9">
        <f ca="1"/>
        <v>67.424287926427581</v>
      </c>
      <c r="BK1109" s="9">
        <f ca="1"/>
        <v>65.701738928295924</v>
      </c>
      <c r="BL1109" s="9">
        <v>63.304391921354842</v>
      </c>
      <c r="BM1109" s="9">
        <f ca="1"/>
        <v>66.406087137426354</v>
      </c>
      <c r="BN1109" s="9">
        <v>66.928749071698221</v>
      </c>
      <c r="BP1109" s="9"/>
      <c r="BQ1109" s="40"/>
      <c r="BR1109" s="9"/>
      <c r="BS1109" s="40"/>
      <c r="BU1109" s="9"/>
      <c r="BV1109" s="40"/>
      <c r="BW1109" s="9"/>
      <c r="BX1109" s="40"/>
      <c r="BZ1109" s="9">
        <v>33.4</v>
      </c>
      <c r="CA1109" s="9">
        <v>47.446153846153848</v>
      </c>
      <c r="CB1109" s="40">
        <v>52209.960807943848</v>
      </c>
      <c r="CC1109" s="9">
        <f ca="1"/>
        <v>4.4457692307692298</v>
      </c>
      <c r="CD1109" s="9">
        <f ca="1"/>
        <v>3.8711538461538462</v>
      </c>
      <c r="CE1109" s="40">
        <f ca="1"/>
        <v>11270.390483614126</v>
      </c>
    </row>
    <row r="1110" spans="1:83" x14ac:dyDescent="0.25">
      <c r="A1110" s="6">
        <v>66.2</v>
      </c>
      <c r="B1110" s="7" t="b">
        <v>1</v>
      </c>
      <c r="U1110" s="9"/>
      <c r="V1110" s="9"/>
      <c r="W1110" s="10"/>
      <c r="X1110" s="17"/>
      <c r="Y1110" s="17"/>
      <c r="Z1110" s="17"/>
      <c r="AA1110" s="17"/>
      <c r="AB1110" s="17"/>
      <c r="AC1110" s="17"/>
      <c r="AD1110" s="17"/>
      <c r="AE1110" s="17"/>
      <c r="AG1110" s="9"/>
      <c r="AH1110" s="9"/>
      <c r="AI1110" s="10"/>
      <c r="AJ1110" s="17"/>
      <c r="AK1110" s="17"/>
      <c r="AL1110" s="17"/>
      <c r="AM1110" s="17"/>
      <c r="AN1110" s="17"/>
      <c r="AO1110" s="17"/>
      <c r="AP1110" s="17"/>
      <c r="AQ1110" s="17"/>
      <c r="AS1110" s="9"/>
      <c r="AT1110" s="9"/>
      <c r="AU1110" s="10"/>
      <c r="AV1110" s="17"/>
      <c r="AW1110" s="17"/>
      <c r="AX1110" s="17"/>
      <c r="AY1110" s="17"/>
      <c r="AZ1110" s="17"/>
      <c r="BA1110" s="17"/>
      <c r="BB1110" s="17"/>
      <c r="BC1110" s="17"/>
      <c r="BE1110" s="17">
        <v>0.37756147540983609</v>
      </c>
      <c r="BF1110" s="9">
        <v>68</v>
      </c>
      <c r="BG1110" s="9">
        <v>66.25451797986949</v>
      </c>
      <c r="BH1110" s="9">
        <v>65.442880042362276</v>
      </c>
      <c r="BI1110" s="9">
        <v>32.82026083061757</v>
      </c>
      <c r="BJ1110" s="9">
        <f ca="1"/>
        <v>67.432886065509194</v>
      </c>
      <c r="BK1110" s="9">
        <f ca="1"/>
        <v>65.710367628831847</v>
      </c>
      <c r="BL1110" s="9">
        <v>63.316637720543177</v>
      </c>
      <c r="BM1110" s="9">
        <f ca="1"/>
        <v>66.416138238156435</v>
      </c>
      <c r="BN1110" s="9">
        <v>66.938793346258976</v>
      </c>
      <c r="BP1110" s="9"/>
      <c r="BQ1110" s="40"/>
      <c r="BR1110" s="9"/>
      <c r="BS1110" s="40"/>
      <c r="BU1110" s="9"/>
      <c r="BV1110" s="40"/>
      <c r="BW1110" s="9"/>
      <c r="BX1110" s="40"/>
      <c r="BZ1110" s="9">
        <v>33.4</v>
      </c>
      <c r="CA1110" s="9">
        <v>48.723076923076924</v>
      </c>
      <c r="CB1110" s="40">
        <v>54418.845459757664</v>
      </c>
      <c r="CC1110" s="9">
        <f ca="1"/>
        <v>4.4457692307692298</v>
      </c>
      <c r="CD1110" s="9">
        <f ca="1"/>
        <v>3.9350000000000005</v>
      </c>
      <c r="CE1110" s="40">
        <f ca="1"/>
        <v>11324.552314302566</v>
      </c>
    </row>
    <row r="1111" spans="1:83" x14ac:dyDescent="0.25">
      <c r="A1111" s="6">
        <v>66</v>
      </c>
      <c r="B1111" s="7" t="b">
        <v>1</v>
      </c>
      <c r="U1111" s="9"/>
      <c r="V1111" s="9"/>
      <c r="W1111" s="10"/>
      <c r="X1111" s="17"/>
      <c r="Y1111" s="17"/>
      <c r="Z1111" s="17"/>
      <c r="AA1111" s="17"/>
      <c r="AB1111" s="17"/>
      <c r="AC1111" s="17"/>
      <c r="AD1111" s="17"/>
      <c r="AE1111" s="17"/>
      <c r="AG1111" s="9"/>
      <c r="AH1111" s="9"/>
      <c r="AI1111" s="10"/>
      <c r="AJ1111" s="17"/>
      <c r="AK1111" s="17"/>
      <c r="AL1111" s="17"/>
      <c r="AM1111" s="17"/>
      <c r="AN1111" s="17"/>
      <c r="AO1111" s="17"/>
      <c r="AP1111" s="17"/>
      <c r="AQ1111" s="17"/>
      <c r="AS1111" s="9"/>
      <c r="AT1111" s="9"/>
      <c r="AU1111" s="10"/>
      <c r="AV1111" s="17"/>
      <c r="AW1111" s="17"/>
      <c r="AX1111" s="17"/>
      <c r="AY1111" s="17"/>
      <c r="AZ1111" s="17"/>
      <c r="BA1111" s="17"/>
      <c r="BB1111" s="17"/>
      <c r="BC1111" s="17"/>
      <c r="BE1111" s="17">
        <v>0.37790300546448086</v>
      </c>
      <c r="BF1111" s="9">
        <v>68</v>
      </c>
      <c r="BG1111" s="9">
        <v>66.263076421428167</v>
      </c>
      <c r="BH1111" s="9">
        <v>65.45152911853441</v>
      </c>
      <c r="BI1111" s="9">
        <v>32.858254756760118</v>
      </c>
      <c r="BJ1111" s="9">
        <f ca="1"/>
        <v>67.441480068625154</v>
      </c>
      <c r="BK1111" s="9">
        <f ca="1"/>
        <v>65.718994669406044</v>
      </c>
      <c r="BL1111" s="9">
        <v>63.328877982403426</v>
      </c>
      <c r="BM1111" s="9">
        <f ca="1"/>
        <v>66.426185843425358</v>
      </c>
      <c r="BN1111" s="9">
        <v>66.94883401821177</v>
      </c>
      <c r="BP1111" s="9"/>
      <c r="BQ1111" s="40"/>
      <c r="BR1111" s="9"/>
      <c r="BS1111" s="40"/>
      <c r="BU1111" s="9"/>
      <c r="BV1111" s="40"/>
      <c r="BW1111" s="9"/>
      <c r="BX1111" s="40"/>
      <c r="BZ1111" s="9">
        <v>33.4</v>
      </c>
      <c r="CA1111" s="9">
        <v>50</v>
      </c>
      <c r="CB1111" s="40">
        <v>56668.248055549746</v>
      </c>
      <c r="CC1111" s="9">
        <f ca="1"/>
        <v>4.4457692307692298</v>
      </c>
      <c r="CD1111" s="9">
        <f ca="1"/>
        <v>3.9988461538461539</v>
      </c>
      <c r="CE1111" s="40">
        <f ca="1"/>
        <v>11380.652648155277</v>
      </c>
    </row>
    <row r="1112" spans="1:83" x14ac:dyDescent="0.25">
      <c r="A1112" s="6">
        <v>65.900000000000006</v>
      </c>
      <c r="B1112" s="7" t="b">
        <v>1</v>
      </c>
      <c r="U1112" s="9"/>
      <c r="V1112" s="9"/>
      <c r="W1112" s="10"/>
      <c r="X1112" s="17"/>
      <c r="Y1112" s="17"/>
      <c r="Z1112" s="17"/>
      <c r="AA1112" s="17"/>
      <c r="AB1112" s="17"/>
      <c r="AC1112" s="17"/>
      <c r="AD1112" s="17"/>
      <c r="AE1112" s="17"/>
      <c r="AG1112" s="9"/>
      <c r="AH1112" s="9"/>
      <c r="AI1112" s="10"/>
      <c r="AJ1112" s="17"/>
      <c r="AK1112" s="17"/>
      <c r="AL1112" s="17"/>
      <c r="AM1112" s="17"/>
      <c r="AN1112" s="17"/>
      <c r="AO1112" s="17"/>
      <c r="AP1112" s="17"/>
      <c r="AQ1112" s="17"/>
      <c r="AS1112" s="9"/>
      <c r="AT1112" s="9"/>
      <c r="AU1112" s="10"/>
      <c r="AV1112" s="17"/>
      <c r="AW1112" s="17"/>
      <c r="AX1112" s="17"/>
      <c r="AY1112" s="17"/>
      <c r="AZ1112" s="17"/>
      <c r="BA1112" s="17"/>
      <c r="BB1112" s="17"/>
      <c r="BC1112" s="17"/>
      <c r="BE1112" s="17">
        <v>0.37824453551912568</v>
      </c>
      <c r="BF1112" s="9">
        <v>68</v>
      </c>
      <c r="BG1112" s="9">
        <v>66.271632471845436</v>
      </c>
      <c r="BH1112" s="9">
        <v>65.460176920844859</v>
      </c>
      <c r="BI1112" s="9">
        <v>32.896269547223412</v>
      </c>
      <c r="BJ1112" s="9">
        <f ca="1"/>
        <v>67.450069945730462</v>
      </c>
      <c r="BK1112" s="9">
        <f ca="1"/>
        <v>65.727620057725389</v>
      </c>
      <c r="BL1112" s="9">
        <v>63.341112714440428</v>
      </c>
      <c r="BM1112" s="9">
        <f ca="1"/>
        <v>66.43622996124121</v>
      </c>
      <c r="BN1112" s="9">
        <v>66.958871095644966</v>
      </c>
      <c r="BP1112" s="9"/>
      <c r="BQ1112" s="40"/>
      <c r="BR1112" s="9"/>
      <c r="BS1112" s="40"/>
      <c r="BU1112" s="9"/>
      <c r="BV1112" s="40"/>
      <c r="BW1112" s="9"/>
      <c r="BX1112" s="40"/>
      <c r="BZ1112" s="9">
        <v>34.676923076923075</v>
      </c>
      <c r="CA1112" s="9">
        <v>0.2</v>
      </c>
      <c r="CB1112" s="40">
        <v>63431.436333723861</v>
      </c>
      <c r="CC1112" s="9">
        <f ca="1"/>
        <v>4.5096153846153832</v>
      </c>
      <c r="CD1112" s="9">
        <f ca="1"/>
        <v>1.5088461538461539</v>
      </c>
      <c r="CE1112" s="40">
        <f ca="1"/>
        <v>11472.493917609092</v>
      </c>
    </row>
    <row r="1113" spans="1:83" x14ac:dyDescent="0.25">
      <c r="A1113" s="6">
        <v>65.8</v>
      </c>
      <c r="B1113" s="7" t="b">
        <v>1</v>
      </c>
      <c r="U1113" s="9"/>
      <c r="V1113" s="9"/>
      <c r="W1113" s="10"/>
      <c r="X1113" s="17"/>
      <c r="Y1113" s="17"/>
      <c r="Z1113" s="17"/>
      <c r="AA1113" s="17"/>
      <c r="AB1113" s="17"/>
      <c r="AC1113" s="17"/>
      <c r="AD1113" s="17"/>
      <c r="AE1113" s="17"/>
      <c r="AG1113" s="9"/>
      <c r="AH1113" s="9"/>
      <c r="AI1113" s="10"/>
      <c r="AJ1113" s="17"/>
      <c r="AK1113" s="17"/>
      <c r="AL1113" s="17"/>
      <c r="AM1113" s="17"/>
      <c r="AN1113" s="17"/>
      <c r="AO1113" s="17"/>
      <c r="AP1113" s="17"/>
      <c r="AQ1113" s="17"/>
      <c r="AS1113" s="9"/>
      <c r="AT1113" s="9"/>
      <c r="AU1113" s="10"/>
      <c r="AV1113" s="17"/>
      <c r="AW1113" s="17"/>
      <c r="AX1113" s="17"/>
      <c r="AY1113" s="17"/>
      <c r="AZ1113" s="17"/>
      <c r="BA1113" s="17"/>
      <c r="BB1113" s="17"/>
      <c r="BC1113" s="17"/>
      <c r="BE1113" s="17">
        <v>0.3785860655737705</v>
      </c>
      <c r="BF1113" s="9">
        <v>68</v>
      </c>
      <c r="BG1113" s="9">
        <v>66.280186139358676</v>
      </c>
      <c r="BH1113" s="9">
        <v>65.468823456813936</v>
      </c>
      <c r="BI1113" s="9">
        <v>32.934305224935244</v>
      </c>
      <c r="BJ1113" s="9">
        <f ca="1"/>
        <v>67.458655706758393</v>
      </c>
      <c r="BK1113" s="9">
        <f ca="1"/>
        <v>65.736243801485074</v>
      </c>
      <c r="BL1113" s="9">
        <v>63.353341924142121</v>
      </c>
      <c r="BM1113" s="9">
        <f ca="1"/>
        <v>66.446270599596147</v>
      </c>
      <c r="BN1113" s="9">
        <v>66.968904586630686</v>
      </c>
      <c r="BP1113" s="9"/>
      <c r="BQ1113" s="40"/>
      <c r="BR1113" s="9"/>
      <c r="BS1113" s="40"/>
      <c r="BU1113" s="9"/>
      <c r="BV1113" s="40"/>
      <c r="BW1113" s="9"/>
      <c r="BX1113" s="40"/>
      <c r="BZ1113" s="9">
        <v>34.676923076923075</v>
      </c>
      <c r="CA1113" s="9">
        <v>1.4769230769230768</v>
      </c>
      <c r="CB1113" s="40">
        <v>49516.222802927732</v>
      </c>
      <c r="CC1113" s="9">
        <f ca="1"/>
        <v>4.5096153846153832</v>
      </c>
      <c r="CD1113" s="9">
        <f ca="1"/>
        <v>1.5726923076923078</v>
      </c>
      <c r="CE1113" s="40">
        <f ca="1"/>
        <v>11375.497902573137</v>
      </c>
    </row>
    <row r="1114" spans="1:83" x14ac:dyDescent="0.25">
      <c r="A1114" s="6">
        <v>65.599999999999994</v>
      </c>
      <c r="B1114" s="7" t="b">
        <v>1</v>
      </c>
      <c r="U1114" s="9"/>
      <c r="V1114" s="9"/>
      <c r="W1114" s="10"/>
      <c r="X1114" s="17"/>
      <c r="Y1114" s="17"/>
      <c r="Z1114" s="17"/>
      <c r="AA1114" s="17"/>
      <c r="AB1114" s="17"/>
      <c r="AC1114" s="17"/>
      <c r="AD1114" s="17"/>
      <c r="AE1114" s="17"/>
      <c r="AG1114" s="9"/>
      <c r="AH1114" s="9"/>
      <c r="AI1114" s="10"/>
      <c r="AJ1114" s="17"/>
      <c r="AK1114" s="17"/>
      <c r="AL1114" s="17"/>
      <c r="AM1114" s="17"/>
      <c r="AN1114" s="17"/>
      <c r="AO1114" s="17"/>
      <c r="AP1114" s="17"/>
      <c r="AQ1114" s="17"/>
      <c r="AS1114" s="9"/>
      <c r="AT1114" s="9"/>
      <c r="AU1114" s="10"/>
      <c r="AV1114" s="17"/>
      <c r="AW1114" s="17"/>
      <c r="AX1114" s="17"/>
      <c r="AY1114" s="17"/>
      <c r="AZ1114" s="17"/>
      <c r="BA1114" s="17"/>
      <c r="BB1114" s="17"/>
      <c r="BC1114" s="17"/>
      <c r="BE1114" s="17">
        <v>0.37892759562841533</v>
      </c>
      <c r="BF1114" s="9">
        <v>68</v>
      </c>
      <c r="BG1114" s="9">
        <v>66.288737432190672</v>
      </c>
      <c r="BH1114" s="9">
        <v>65.477468733951795</v>
      </c>
      <c r="BI1114" s="9">
        <v>32.97236181286128</v>
      </c>
      <c r="BJ1114" s="9">
        <f ca="1"/>
        <v>67.467237361620619</v>
      </c>
      <c r="BK1114" s="9">
        <f ca="1"/>
        <v>65.744865908368638</v>
      </c>
      <c r="BL1114" s="9">
        <v>63.365565618979517</v>
      </c>
      <c r="BM1114" s="9">
        <f ca="1"/>
        <v>66.456307766466566</v>
      </c>
      <c r="BN1114" s="9">
        <v>66.97893449922492</v>
      </c>
      <c r="BP1114" s="9"/>
      <c r="BQ1114" s="40"/>
      <c r="BR1114" s="9"/>
      <c r="BS1114" s="40"/>
      <c r="BU1114" s="9"/>
      <c r="BV1114" s="40"/>
      <c r="BW1114" s="9"/>
      <c r="BX1114" s="40"/>
      <c r="BZ1114" s="9">
        <v>34.676923076923075</v>
      </c>
      <c r="CA1114" s="9">
        <v>2.7538461538461538</v>
      </c>
      <c r="CB1114" s="40">
        <v>42040.968519800459</v>
      </c>
      <c r="CC1114" s="9">
        <f ca="1"/>
        <v>4.5096153846153832</v>
      </c>
      <c r="CD1114" s="9">
        <f ca="1"/>
        <v>1.6365384615384617</v>
      </c>
      <c r="CE1114" s="40">
        <f ca="1"/>
        <v>11286.854381915486</v>
      </c>
    </row>
    <row r="1115" spans="1:83" x14ac:dyDescent="0.25">
      <c r="A1115" s="6">
        <v>65.900000000000006</v>
      </c>
      <c r="B1115" s="7" t="b">
        <v>1</v>
      </c>
      <c r="U1115" s="9"/>
      <c r="V1115" s="9"/>
      <c r="W1115" s="10"/>
      <c r="X1115" s="17"/>
      <c r="Y1115" s="17"/>
      <c r="Z1115" s="17"/>
      <c r="AA1115" s="17"/>
      <c r="AB1115" s="17"/>
      <c r="AC1115" s="17"/>
      <c r="AD1115" s="17"/>
      <c r="AE1115" s="17"/>
      <c r="AG1115" s="9"/>
      <c r="AH1115" s="9"/>
      <c r="AI1115" s="10"/>
      <c r="AJ1115" s="17"/>
      <c r="AK1115" s="17"/>
      <c r="AL1115" s="17"/>
      <c r="AM1115" s="17"/>
      <c r="AN1115" s="17"/>
      <c r="AO1115" s="17"/>
      <c r="AP1115" s="17"/>
      <c r="AQ1115" s="17"/>
      <c r="AS1115" s="9"/>
      <c r="AT1115" s="9"/>
      <c r="AU1115" s="10"/>
      <c r="AV1115" s="17"/>
      <c r="AW1115" s="17"/>
      <c r="AX1115" s="17"/>
      <c r="AY1115" s="17"/>
      <c r="AZ1115" s="17"/>
      <c r="BA1115" s="17"/>
      <c r="BB1115" s="17"/>
      <c r="BC1115" s="17"/>
      <c r="BE1115" s="17">
        <v>0.37926912568306009</v>
      </c>
      <c r="BF1115" s="9">
        <v>68</v>
      </c>
      <c r="BG1115" s="9">
        <v>66.297286358549727</v>
      </c>
      <c r="BH1115" s="9">
        <v>65.486112759758356</v>
      </c>
      <c r="BI1115" s="9">
        <v>33.010439334005049</v>
      </c>
      <c r="BJ1115" s="9">
        <f ca="1"/>
        <v>67.475814920207199</v>
      </c>
      <c r="BK1115" s="9">
        <f ca="1"/>
        <v>65.753486386048039</v>
      </c>
      <c r="BL1115" s="9">
        <v>63.377783806406825</v>
      </c>
      <c r="BM1115" s="9">
        <f ca="1"/>
        <v>66.466341469813074</v>
      </c>
      <c r="BN1115" s="9">
        <v>66.988960841467474</v>
      </c>
      <c r="BP1115" s="9"/>
      <c r="BQ1115" s="40"/>
      <c r="BR1115" s="9"/>
      <c r="BS1115" s="40"/>
      <c r="BU1115" s="9"/>
      <c r="BV1115" s="40"/>
      <c r="BW1115" s="9"/>
      <c r="BX1115" s="40"/>
      <c r="BZ1115" s="9">
        <v>34.676923076923075</v>
      </c>
      <c r="CA1115" s="9">
        <v>4.0307692307692298</v>
      </c>
      <c r="CB1115" s="40">
        <v>36639.550234705865</v>
      </c>
      <c r="CC1115" s="9">
        <f ca="1"/>
        <v>4.5096153846153832</v>
      </c>
      <c r="CD1115" s="9">
        <f ca="1"/>
        <v>1.7003846153846154</v>
      </c>
      <c r="CE1115" s="40">
        <f ca="1"/>
        <v>11206.054105742915</v>
      </c>
    </row>
    <row r="1116" spans="1:83" x14ac:dyDescent="0.25">
      <c r="A1116" s="6">
        <v>66.099999999999994</v>
      </c>
      <c r="B1116" s="7" t="b">
        <v>1</v>
      </c>
      <c r="U1116" s="9"/>
      <c r="V1116" s="9"/>
      <c r="W1116" s="10"/>
      <c r="X1116" s="17"/>
      <c r="Y1116" s="17"/>
      <c r="Z1116" s="17"/>
      <c r="AA1116" s="17"/>
      <c r="AB1116" s="17"/>
      <c r="AC1116" s="17"/>
      <c r="AD1116" s="17"/>
      <c r="AE1116" s="17"/>
      <c r="AG1116" s="9"/>
      <c r="AH1116" s="9"/>
      <c r="AI1116" s="10"/>
      <c r="AJ1116" s="17"/>
      <c r="AK1116" s="17"/>
      <c r="AL1116" s="17"/>
      <c r="AM1116" s="17"/>
      <c r="AN1116" s="17"/>
      <c r="AO1116" s="17"/>
      <c r="AP1116" s="17"/>
      <c r="AQ1116" s="17"/>
      <c r="AS1116" s="9"/>
      <c r="AT1116" s="9"/>
      <c r="AU1116" s="10"/>
      <c r="AV1116" s="17"/>
      <c r="AW1116" s="17"/>
      <c r="AX1116" s="17"/>
      <c r="AY1116" s="17"/>
      <c r="AZ1116" s="17"/>
      <c r="BA1116" s="17"/>
      <c r="BB1116" s="17"/>
      <c r="BC1116" s="17"/>
      <c r="BE1116" s="17">
        <v>0.37961065573770492</v>
      </c>
      <c r="BF1116" s="9">
        <v>68</v>
      </c>
      <c r="BG1116" s="9">
        <v>66.305832926629705</v>
      </c>
      <c r="BH1116" s="9">
        <v>65.494755541723293</v>
      </c>
      <c r="BI1116" s="9">
        <v>33.048537811408089</v>
      </c>
      <c r="BJ1116" s="9">
        <f ca="1"/>
        <v>67.484388392386776</v>
      </c>
      <c r="BK1116" s="9">
        <f ca="1"/>
        <v>65.762105242183736</v>
      </c>
      <c r="BL1116" s="9">
        <v>63.38999649386146</v>
      </c>
      <c r="BM1116" s="9">
        <f ca="1"/>
        <v>66.476371717580633</v>
      </c>
      <c r="BN1116" s="9">
        <v>66.998983621382195</v>
      </c>
      <c r="BP1116" s="9"/>
      <c r="BQ1116" s="40"/>
      <c r="BR1116" s="9"/>
      <c r="BS1116" s="40"/>
      <c r="BU1116" s="9"/>
      <c r="BV1116" s="40"/>
      <c r="BW1116" s="9"/>
      <c r="BX1116" s="40"/>
      <c r="BZ1116" s="9">
        <v>34.676923076923075</v>
      </c>
      <c r="CA1116" s="9">
        <v>5.3076923076923075</v>
      </c>
      <c r="CB1116" s="40">
        <v>32486.403869312813</v>
      </c>
      <c r="CC1116" s="9">
        <f ca="1"/>
        <v>4.5096153846153832</v>
      </c>
      <c r="CD1116" s="9">
        <f ca="1"/>
        <v>1.7642307692307693</v>
      </c>
      <c r="CE1116" s="40">
        <f ca="1"/>
        <v>11132.637256653717</v>
      </c>
    </row>
    <row r="1117" spans="1:83" x14ac:dyDescent="0.25">
      <c r="A1117" s="6">
        <v>66.3</v>
      </c>
      <c r="B1117" s="7" t="b">
        <v>1</v>
      </c>
      <c r="U1117" s="9"/>
      <c r="V1117" s="9"/>
      <c r="W1117" s="10"/>
      <c r="X1117" s="17"/>
      <c r="Y1117" s="17"/>
      <c r="Z1117" s="17"/>
      <c r="AA1117" s="17"/>
      <c r="AB1117" s="17"/>
      <c r="AC1117" s="17"/>
      <c r="AD1117" s="17"/>
      <c r="AE1117" s="17"/>
      <c r="AG1117" s="9"/>
      <c r="AH1117" s="9"/>
      <c r="AI1117" s="10"/>
      <c r="AJ1117" s="17"/>
      <c r="AK1117" s="17"/>
      <c r="AL1117" s="17"/>
      <c r="AM1117" s="17"/>
      <c r="AN1117" s="17"/>
      <c r="AO1117" s="17"/>
      <c r="AP1117" s="17"/>
      <c r="AQ1117" s="17"/>
      <c r="AS1117" s="9"/>
      <c r="AT1117" s="9"/>
      <c r="AU1117" s="10"/>
      <c r="AV1117" s="17"/>
      <c r="AW1117" s="17"/>
      <c r="AX1117" s="17"/>
      <c r="AY1117" s="17"/>
      <c r="AZ1117" s="17"/>
      <c r="BA1117" s="17"/>
      <c r="BB1117" s="17"/>
      <c r="BC1117" s="17"/>
      <c r="BE1117" s="17">
        <v>0.37995218579234974</v>
      </c>
      <c r="BF1117" s="9">
        <v>68</v>
      </c>
      <c r="BG1117" s="9">
        <v>66.314377144610106</v>
      </c>
      <c r="BH1117" s="9">
        <v>65.503397087326121</v>
      </c>
      <c r="BI1117" s="9">
        <v>33.086657268149963</v>
      </c>
      <c r="BJ1117" s="9">
        <f ca="1"/>
        <v>67.492957788006564</v>
      </c>
      <c r="BK1117" s="9">
        <f ca="1"/>
        <v>65.770722484424681</v>
      </c>
      <c r="BL1117" s="9">
        <v>63.402203688764118</v>
      </c>
      <c r="BM1117" s="9">
        <f ca="1"/>
        <v>66.486398517698532</v>
      </c>
      <c r="BN1117" s="9">
        <v>67.00900284697687</v>
      </c>
      <c r="BP1117" s="9"/>
      <c r="BQ1117" s="40"/>
      <c r="BR1117" s="9"/>
      <c r="BS1117" s="40"/>
      <c r="BU1117" s="9"/>
      <c r="BV1117" s="40"/>
      <c r="BW1117" s="9"/>
      <c r="BX1117" s="40"/>
      <c r="BZ1117" s="9">
        <v>34.676923076923075</v>
      </c>
      <c r="CA1117" s="9">
        <v>6.5846153846153852</v>
      </c>
      <c r="CB1117" s="40">
        <v>29213.592036372418</v>
      </c>
      <c r="CC1117" s="9">
        <f ca="1"/>
        <v>4.5096153846153832</v>
      </c>
      <c r="CD1117" s="9">
        <f ca="1"/>
        <v>1.8280769230769232</v>
      </c>
      <c r="CE1117" s="40">
        <f ca="1"/>
        <v>11066.186923622789</v>
      </c>
    </row>
    <row r="1118" spans="1:83" x14ac:dyDescent="0.25">
      <c r="A1118" s="6">
        <v>65.7</v>
      </c>
      <c r="B1118" s="7" t="b">
        <v>1</v>
      </c>
      <c r="U1118" s="9"/>
      <c r="V1118" s="9"/>
      <c r="W1118" s="10"/>
      <c r="X1118" s="17"/>
      <c r="Y1118" s="17"/>
      <c r="Z1118" s="17"/>
      <c r="AA1118" s="17"/>
      <c r="AB1118" s="17"/>
      <c r="AC1118" s="17"/>
      <c r="AD1118" s="17"/>
      <c r="AE1118" s="17"/>
      <c r="AG1118" s="9"/>
      <c r="AH1118" s="9"/>
      <c r="AI1118" s="10"/>
      <c r="AJ1118" s="17"/>
      <c r="AK1118" s="17"/>
      <c r="AL1118" s="17"/>
      <c r="AM1118" s="17"/>
      <c r="AN1118" s="17"/>
      <c r="AO1118" s="17"/>
      <c r="AP1118" s="17"/>
      <c r="AQ1118" s="17"/>
      <c r="AS1118" s="9"/>
      <c r="AT1118" s="9"/>
      <c r="AU1118" s="10"/>
      <c r="AV1118" s="17"/>
      <c r="AW1118" s="17"/>
      <c r="AX1118" s="17"/>
      <c r="AY1118" s="17"/>
      <c r="AZ1118" s="17"/>
      <c r="BA1118" s="17"/>
      <c r="BB1118" s="17"/>
      <c r="BC1118" s="17"/>
      <c r="BE1118" s="17">
        <v>0.38029371584699456</v>
      </c>
      <c r="BF1118" s="9">
        <v>68</v>
      </c>
      <c r="BG1118" s="9">
        <v>66.322919020656073</v>
      </c>
      <c r="BH1118" s="9">
        <v>65.512037404036292</v>
      </c>
      <c r="BI1118" s="9">
        <v>33.124797727348394</v>
      </c>
      <c r="BJ1118" s="9">
        <f ca="1"/>
        <v>67.501523116892528</v>
      </c>
      <c r="BK1118" s="9">
        <f ca="1"/>
        <v>65.77933812040844</v>
      </c>
      <c r="BL1118" s="9">
        <v>63.414405398518838</v>
      </c>
      <c r="BM1118" s="9">
        <f ca="1"/>
        <v>66.49642187808054</v>
      </c>
      <c r="BN1118" s="9">
        <v>67.0190185262434</v>
      </c>
      <c r="BP1118" s="9"/>
      <c r="BQ1118" s="40"/>
      <c r="BR1118" s="9"/>
      <c r="BS1118" s="40"/>
      <c r="BU1118" s="9"/>
      <c r="BV1118" s="40"/>
      <c r="BW1118" s="9"/>
      <c r="BX1118" s="40"/>
      <c r="BZ1118" s="9">
        <v>34.676923076923075</v>
      </c>
      <c r="CA1118" s="9">
        <v>7.8615384615384603</v>
      </c>
      <c r="CB1118" s="40">
        <v>26612.310481605095</v>
      </c>
      <c r="CC1118" s="9">
        <f ca="1"/>
        <v>4.5096153846153832</v>
      </c>
      <c r="CD1118" s="9">
        <f ca="1"/>
        <v>1.891923076923077</v>
      </c>
      <c r="CE1118" s="40">
        <f ca="1"/>
        <v>11006.323648969159</v>
      </c>
    </row>
    <row r="1119" spans="1:83" x14ac:dyDescent="0.25">
      <c r="A1119" s="6">
        <v>65.2</v>
      </c>
      <c r="B1119" s="7" t="b">
        <v>1</v>
      </c>
      <c r="U1119" s="9"/>
      <c r="V1119" s="9"/>
      <c r="W1119" s="10"/>
      <c r="X1119" s="17"/>
      <c r="Y1119" s="17"/>
      <c r="Z1119" s="17"/>
      <c r="AA1119" s="17"/>
      <c r="AB1119" s="17"/>
      <c r="AC1119" s="17"/>
      <c r="AD1119" s="17"/>
      <c r="AE1119" s="17"/>
      <c r="AG1119" s="9"/>
      <c r="AH1119" s="9"/>
      <c r="AI1119" s="10"/>
      <c r="AJ1119" s="17"/>
      <c r="AK1119" s="17"/>
      <c r="AL1119" s="17"/>
      <c r="AM1119" s="17"/>
      <c r="AN1119" s="17"/>
      <c r="AO1119" s="17"/>
      <c r="AP1119" s="17"/>
      <c r="AQ1119" s="17"/>
      <c r="AS1119" s="9"/>
      <c r="AT1119" s="9"/>
      <c r="AU1119" s="10"/>
      <c r="AV1119" s="17"/>
      <c r="AW1119" s="17"/>
      <c r="AX1119" s="17"/>
      <c r="AY1119" s="17"/>
      <c r="AZ1119" s="17"/>
      <c r="BA1119" s="17"/>
      <c r="BB1119" s="17"/>
      <c r="BC1119" s="17"/>
      <c r="BE1119" s="17">
        <v>0.38063524590163933</v>
      </c>
      <c r="BF1119" s="9">
        <v>68</v>
      </c>
      <c r="BG1119" s="9">
        <v>66.331458562918542</v>
      </c>
      <c r="BH1119" s="9">
        <v>65.520676499313311</v>
      </c>
      <c r="BI1119" s="9">
        <v>33.16295921215935</v>
      </c>
      <c r="BJ1119" s="9">
        <f ca="1"/>
        <v>67.51008438884935</v>
      </c>
      <c r="BK1119" s="9">
        <f ca="1"/>
        <v>65.787952157761211</v>
      </c>
      <c r="BL1119" s="9">
        <v>63.426601630513019</v>
      </c>
      <c r="BM1119" s="9">
        <f ca="1"/>
        <v>66.506441806624835</v>
      </c>
      <c r="BN1119" s="9">
        <v>67.02903066715777</v>
      </c>
      <c r="BP1119" s="9"/>
      <c r="BQ1119" s="40"/>
      <c r="BR1119" s="9"/>
      <c r="BS1119" s="40"/>
      <c r="BU1119" s="9"/>
      <c r="BV1119" s="40"/>
      <c r="BW1119" s="9"/>
      <c r="BX1119" s="40"/>
      <c r="BZ1119" s="9">
        <v>34.676923076923075</v>
      </c>
      <c r="CA1119" s="9">
        <v>9.1384615384615362</v>
      </c>
      <c r="CB1119" s="40">
        <v>24548.252814040487</v>
      </c>
      <c r="CC1119" s="9">
        <f ca="1"/>
        <v>4.5096153846153832</v>
      </c>
      <c r="CD1119" s="9">
        <f ca="1"/>
        <v>1.9557692307692309</v>
      </c>
      <c r="CE1119" s="40">
        <f ca="1"/>
        <v>10952.700840063479</v>
      </c>
    </row>
    <row r="1120" spans="1:83" x14ac:dyDescent="0.25">
      <c r="A1120" s="6">
        <v>65</v>
      </c>
      <c r="B1120" s="7" t="b">
        <v>1</v>
      </c>
      <c r="U1120" s="9"/>
      <c r="V1120" s="9"/>
      <c r="W1120" s="10"/>
      <c r="X1120" s="17"/>
      <c r="Y1120" s="17"/>
      <c r="Z1120" s="17"/>
      <c r="AA1120" s="17"/>
      <c r="AB1120" s="17"/>
      <c r="AC1120" s="17"/>
      <c r="AD1120" s="17"/>
      <c r="AE1120" s="17"/>
      <c r="AG1120" s="9"/>
      <c r="AH1120" s="9"/>
      <c r="AI1120" s="10"/>
      <c r="AJ1120" s="17"/>
      <c r="AK1120" s="17"/>
      <c r="AL1120" s="17"/>
      <c r="AM1120" s="17"/>
      <c r="AN1120" s="17"/>
      <c r="AO1120" s="17"/>
      <c r="AP1120" s="17"/>
      <c r="AQ1120" s="17"/>
      <c r="AS1120" s="9"/>
      <c r="AT1120" s="9"/>
      <c r="AU1120" s="10"/>
      <c r="AV1120" s="17"/>
      <c r="AW1120" s="17"/>
      <c r="AX1120" s="17"/>
      <c r="AY1120" s="17"/>
      <c r="AZ1120" s="17"/>
      <c r="BA1120" s="17"/>
      <c r="BB1120" s="17"/>
      <c r="BC1120" s="17"/>
      <c r="BE1120" s="17">
        <v>0.38097677595628415</v>
      </c>
      <c r="BF1120" s="9">
        <v>68</v>
      </c>
      <c r="BG1120" s="9">
        <v>66.339995779534263</v>
      </c>
      <c r="BH1120" s="9">
        <v>65.529314380606579</v>
      </c>
      <c r="BI1120" s="9">
        <v>33.201141745777122</v>
      </c>
      <c r="BJ1120" s="9">
        <f ca="1"/>
        <v>67.51864161366062</v>
      </c>
      <c r="BK1120" s="9">
        <f ca="1"/>
        <v>65.79656460409791</v>
      </c>
      <c r="BL1120" s="9">
        <v>63.438792392117506</v>
      </c>
      <c r="BM1120" s="9">
        <f ca="1"/>
        <v>66.516458311214237</v>
      </c>
      <c r="BN1120" s="9">
        <v>67.039039277680217</v>
      </c>
      <c r="BP1120" s="9"/>
      <c r="BQ1120" s="40"/>
      <c r="BR1120" s="9"/>
      <c r="BS1120" s="40"/>
      <c r="BU1120" s="9"/>
      <c r="BV1120" s="40"/>
      <c r="BW1120" s="9"/>
      <c r="BX1120" s="40"/>
      <c r="BZ1120" s="9">
        <v>34.676923076923075</v>
      </c>
      <c r="CA1120" s="9">
        <v>10.415384615384614</v>
      </c>
      <c r="CB1120" s="40">
        <v>22928.034881807023</v>
      </c>
      <c r="CC1120" s="9">
        <f ca="1"/>
        <v>4.5096153846153832</v>
      </c>
      <c r="CD1120" s="9">
        <f ca="1"/>
        <v>2.0196153846153848</v>
      </c>
      <c r="CE1120" s="40">
        <f ca="1"/>
        <v>10905.000883573701</v>
      </c>
    </row>
    <row r="1121" spans="1:83" x14ac:dyDescent="0.25">
      <c r="A1121" s="6">
        <v>65.099999999999994</v>
      </c>
      <c r="B1121" s="7" t="b">
        <v>1</v>
      </c>
      <c r="U1121" s="9"/>
      <c r="V1121" s="9"/>
      <c r="W1121" s="10"/>
      <c r="X1121" s="17"/>
      <c r="Y1121" s="17"/>
      <c r="Z1121" s="17"/>
      <c r="AA1121" s="17"/>
      <c r="AB1121" s="17"/>
      <c r="AC1121" s="17"/>
      <c r="AD1121" s="17"/>
      <c r="AE1121" s="17"/>
      <c r="AG1121" s="9"/>
      <c r="AH1121" s="9"/>
      <c r="AI1121" s="10"/>
      <c r="AJ1121" s="17"/>
      <c r="AK1121" s="17"/>
      <c r="AL1121" s="17"/>
      <c r="AM1121" s="17"/>
      <c r="AN1121" s="17"/>
      <c r="AO1121" s="17"/>
      <c r="AP1121" s="17"/>
      <c r="AQ1121" s="17"/>
      <c r="AS1121" s="9"/>
      <c r="AT1121" s="9"/>
      <c r="AU1121" s="10"/>
      <c r="AV1121" s="17"/>
      <c r="AW1121" s="17"/>
      <c r="AX1121" s="17"/>
      <c r="AY1121" s="17"/>
      <c r="AZ1121" s="17"/>
      <c r="BA1121" s="17"/>
      <c r="BB1121" s="17"/>
      <c r="BC1121" s="17"/>
      <c r="BE1121" s="17">
        <v>0.38131830601092898</v>
      </c>
      <c r="BF1121" s="9">
        <v>68</v>
      </c>
      <c r="BG1121" s="9">
        <v>66.348530678625877</v>
      </c>
      <c r="BH1121" s="9">
        <v>65.537951055355649</v>
      </c>
      <c r="BI1121" s="9">
        <v>33.239345351434395</v>
      </c>
      <c r="BJ1121" s="9">
        <f ca="1"/>
        <v>67.527194801088882</v>
      </c>
      <c r="BK1121" s="9">
        <f ca="1"/>
        <v>65.805175467022167</v>
      </c>
      <c r="BL1121" s="9">
        <v>63.450977690686607</v>
      </c>
      <c r="BM1121" s="9">
        <f ca="1"/>
        <v>66.526471399716073</v>
      </c>
      <c r="BN1121" s="9">
        <v>67.049044365755165</v>
      </c>
      <c r="BP1121" s="9"/>
      <c r="BQ1121" s="40"/>
      <c r="BR1121" s="9"/>
      <c r="BS1121" s="40"/>
      <c r="BU1121" s="9"/>
      <c r="BV1121" s="40"/>
      <c r="BW1121" s="9"/>
      <c r="BX1121" s="40"/>
      <c r="BZ1121" s="9">
        <v>34.676923076923075</v>
      </c>
      <c r="CA1121" s="9">
        <v>11.692307692307692</v>
      </c>
      <c r="CB1121" s="40">
        <v>21683.163939847385</v>
      </c>
      <c r="CC1121" s="9">
        <f ca="1"/>
        <v>4.5096153846153832</v>
      </c>
      <c r="CD1121" s="9">
        <f ca="1"/>
        <v>2.0834615384615387</v>
      </c>
      <c r="CE1121" s="40">
        <f ca="1"/>
        <v>10862.931834805699</v>
      </c>
    </row>
    <row r="1122" spans="1:83" x14ac:dyDescent="0.25">
      <c r="A1122" s="6">
        <v>65.3</v>
      </c>
      <c r="B1122" s="7" t="b">
        <v>1</v>
      </c>
      <c r="U1122" s="9"/>
      <c r="V1122" s="9"/>
      <c r="W1122" s="10"/>
      <c r="X1122" s="17"/>
      <c r="Y1122" s="17"/>
      <c r="Z1122" s="17"/>
      <c r="AA1122" s="17"/>
      <c r="AB1122" s="17"/>
      <c r="AC1122" s="17"/>
      <c r="AD1122" s="17"/>
      <c r="AE1122" s="17"/>
      <c r="AG1122" s="9"/>
      <c r="AH1122" s="9"/>
      <c r="AI1122" s="10"/>
      <c r="AJ1122" s="17"/>
      <c r="AK1122" s="17"/>
      <c r="AL1122" s="17"/>
      <c r="AM1122" s="17"/>
      <c r="AN1122" s="17"/>
      <c r="AO1122" s="17"/>
      <c r="AP1122" s="17"/>
      <c r="AQ1122" s="17"/>
      <c r="AS1122" s="9"/>
      <c r="AT1122" s="9"/>
      <c r="AU1122" s="10"/>
      <c r="AV1122" s="17"/>
      <c r="AW1122" s="17"/>
      <c r="AX1122" s="17"/>
      <c r="AY1122" s="17"/>
      <c r="AZ1122" s="17"/>
      <c r="BA1122" s="17"/>
      <c r="BB1122" s="17"/>
      <c r="BC1122" s="17"/>
      <c r="BE1122" s="17">
        <v>0.38165983606557374</v>
      </c>
      <c r="BF1122" s="9">
        <v>68</v>
      </c>
      <c r="BG1122" s="9">
        <v>66.357063268301914</v>
      </c>
      <c r="BH1122" s="9">
        <v>65.546586530990268</v>
      </c>
      <c r="BI1122" s="9">
        <v>33.277570052402311</v>
      </c>
      <c r="BJ1122" s="9">
        <f ca="1"/>
        <v>67.535743960875664</v>
      </c>
      <c r="BK1122" s="9">
        <f ca="1"/>
        <v>65.813784754126502</v>
      </c>
      <c r="BL1122" s="9">
        <v>63.463157533558196</v>
      </c>
      <c r="BM1122" s="9">
        <f ca="1"/>
        <v>66.536481079982437</v>
      </c>
      <c r="BN1122" s="9">
        <v>67.059045939311403</v>
      </c>
      <c r="BP1122" s="9"/>
      <c r="BQ1122" s="40"/>
      <c r="BR1122" s="9"/>
      <c r="BS1122" s="40"/>
      <c r="BU1122" s="9"/>
      <c r="BV1122" s="40"/>
      <c r="BW1122" s="9"/>
      <c r="BX1122" s="40"/>
      <c r="BZ1122" s="9">
        <v>34.676923076923075</v>
      </c>
      <c r="CA1122" s="9">
        <v>12.969230769230769</v>
      </c>
      <c r="CB1122" s="40">
        <v>20761.405144722936</v>
      </c>
      <c r="CC1122" s="9">
        <f ca="1"/>
        <v>4.5096153846153832</v>
      </c>
      <c r="CD1122" s="9">
        <f ca="1"/>
        <v>2.1473076923076926</v>
      </c>
      <c r="CE1122" s="40">
        <f ca="1"/>
        <v>10826.224581145429</v>
      </c>
    </row>
    <row r="1123" spans="1:83" x14ac:dyDescent="0.25">
      <c r="A1123" s="6">
        <v>65.3</v>
      </c>
      <c r="B1123" s="7" t="b">
        <v>1</v>
      </c>
      <c r="U1123" s="9"/>
      <c r="V1123" s="9"/>
      <c r="W1123" s="10"/>
      <c r="X1123" s="17"/>
      <c r="Y1123" s="17"/>
      <c r="Z1123" s="17"/>
      <c r="AA1123" s="17"/>
      <c r="AB1123" s="17"/>
      <c r="AC1123" s="17"/>
      <c r="AD1123" s="17"/>
      <c r="AE1123" s="17"/>
      <c r="AG1123" s="9"/>
      <c r="AH1123" s="9"/>
      <c r="AI1123" s="10"/>
      <c r="AJ1123" s="17"/>
      <c r="AK1123" s="17"/>
      <c r="AL1123" s="17"/>
      <c r="AM1123" s="17"/>
      <c r="AN1123" s="17"/>
      <c r="AO1123" s="17"/>
      <c r="AP1123" s="17"/>
      <c r="AQ1123" s="17"/>
      <c r="AS1123" s="9"/>
      <c r="AT1123" s="9"/>
      <c r="AU1123" s="10"/>
      <c r="AV1123" s="17"/>
      <c r="AW1123" s="17"/>
      <c r="AX1123" s="17"/>
      <c r="AY1123" s="17"/>
      <c r="AZ1123" s="17"/>
      <c r="BA1123" s="17"/>
      <c r="BB1123" s="17"/>
      <c r="BC1123" s="17"/>
      <c r="BE1123" s="17">
        <v>0.38200136612021857</v>
      </c>
      <c r="BF1123" s="9">
        <v>68</v>
      </c>
      <c r="BG1123" s="9">
        <v>66.365593556656975</v>
      </c>
      <c r="BH1123" s="9">
        <v>65.555220814930266</v>
      </c>
      <c r="BI1123" s="9">
        <v>33.31581587199063</v>
      </c>
      <c r="BJ1123" s="9">
        <f ca="1"/>
        <v>67.544289102741672</v>
      </c>
      <c r="BK1123" s="9">
        <f ca="1"/>
        <v>65.82239247299222</v>
      </c>
      <c r="BL1123" s="9">
        <v>63.47533192805372</v>
      </c>
      <c r="BM1123" s="9">
        <f ca="1"/>
        <v>66.546487359850047</v>
      </c>
      <c r="BN1123" s="9">
        <v>67.069044006262033</v>
      </c>
      <c r="BP1123" s="9"/>
      <c r="BQ1123" s="40"/>
      <c r="BR1123" s="9"/>
      <c r="BS1123" s="40"/>
      <c r="BU1123" s="9"/>
      <c r="BV1123" s="40"/>
      <c r="BW1123" s="9"/>
      <c r="BX1123" s="40"/>
      <c r="BZ1123" s="9">
        <v>34.676923076923075</v>
      </c>
      <c r="CA1123" s="9">
        <v>14.246153846153844</v>
      </c>
      <c r="CB1123" s="40">
        <v>20121.717479702045</v>
      </c>
      <c r="CC1123" s="9">
        <f ca="1"/>
        <v>4.5096153846153832</v>
      </c>
      <c r="CD1123" s="9">
        <f ca="1"/>
        <v>2.211153846153846</v>
      </c>
      <c r="CE1123" s="40">
        <f ca="1"/>
        <v>10794.630398928122</v>
      </c>
    </row>
    <row r="1124" spans="1:83" x14ac:dyDescent="0.25">
      <c r="A1124" s="6">
        <v>65.400000000000006</v>
      </c>
      <c r="B1124" s="7" t="b">
        <v>1</v>
      </c>
      <c r="U1124" s="9"/>
      <c r="V1124" s="9"/>
      <c r="W1124" s="10"/>
      <c r="X1124" s="17"/>
      <c r="Y1124" s="17"/>
      <c r="Z1124" s="17"/>
      <c r="AA1124" s="17"/>
      <c r="AB1124" s="17"/>
      <c r="AC1124" s="17"/>
      <c r="AD1124" s="17"/>
      <c r="AE1124" s="17"/>
      <c r="AG1124" s="9"/>
      <c r="AH1124" s="9"/>
      <c r="AI1124" s="10"/>
      <c r="AJ1124" s="17"/>
      <c r="AK1124" s="17"/>
      <c r="AL1124" s="17"/>
      <c r="AM1124" s="17"/>
      <c r="AN1124" s="17"/>
      <c r="AO1124" s="17"/>
      <c r="AP1124" s="17"/>
      <c r="AQ1124" s="17"/>
      <c r="AS1124" s="9"/>
      <c r="AT1124" s="9"/>
      <c r="AU1124" s="10"/>
      <c r="AV1124" s="17"/>
      <c r="AW1124" s="17"/>
      <c r="AX1124" s="17"/>
      <c r="AY1124" s="17"/>
      <c r="AZ1124" s="17"/>
      <c r="BA1124" s="17"/>
      <c r="BB1124" s="17"/>
      <c r="BC1124" s="17"/>
      <c r="BE1124" s="17">
        <v>0.38234289617486339</v>
      </c>
      <c r="BF1124" s="9">
        <v>68.099999999999994</v>
      </c>
      <c r="BG1124" s="9">
        <v>66.374121551771708</v>
      </c>
      <c r="BH1124" s="9">
        <v>65.563853914585778</v>
      </c>
      <c r="BI1124" s="9">
        <v>33.354082833547722</v>
      </c>
      <c r="BJ1124" s="9">
        <f ca="1"/>
        <v>67.55283023638674</v>
      </c>
      <c r="BK1124" s="9">
        <f ca="1"/>
        <v>65.830998631189615</v>
      </c>
      <c r="BL1124" s="9">
        <v>63.487500881478255</v>
      </c>
      <c r="BM1124" s="9">
        <f ca="1"/>
        <v>66.556490247140488</v>
      </c>
      <c r="BN1124" s="9">
        <v>67.079038574504636</v>
      </c>
      <c r="BP1124" s="9"/>
      <c r="BQ1124" s="40"/>
      <c r="BR1124" s="9"/>
      <c r="BS1124" s="40"/>
      <c r="BU1124" s="9"/>
      <c r="BV1124" s="40"/>
      <c r="BW1124" s="9"/>
      <c r="BX1124" s="40"/>
      <c r="BZ1124" s="9">
        <v>34.676923076923075</v>
      </c>
      <c r="CA1124" s="9">
        <v>15.523076923076919</v>
      </c>
      <c r="CB1124" s="40">
        <v>19731.087078880879</v>
      </c>
      <c r="CC1124" s="9">
        <f ca="1"/>
        <v>4.5096153846153832</v>
      </c>
      <c r="CD1124" s="9">
        <f ca="1"/>
        <v>2.2750000000000004</v>
      </c>
      <c r="CE1124" s="40">
        <f ca="1"/>
        <v>10767.918838807997</v>
      </c>
    </row>
    <row r="1125" spans="1:83" x14ac:dyDescent="0.25">
      <c r="A1125" s="6">
        <v>65.400000000000006</v>
      </c>
      <c r="B1125" s="7" t="b">
        <v>1</v>
      </c>
      <c r="U1125" s="9"/>
      <c r="V1125" s="9"/>
      <c r="W1125" s="10"/>
      <c r="X1125" s="17"/>
      <c r="Y1125" s="17"/>
      <c r="Z1125" s="17"/>
      <c r="AA1125" s="17"/>
      <c r="AB1125" s="17"/>
      <c r="AC1125" s="17"/>
      <c r="AD1125" s="17"/>
      <c r="AE1125" s="17"/>
      <c r="AG1125" s="9"/>
      <c r="AH1125" s="9"/>
      <c r="AI1125" s="10"/>
      <c r="AJ1125" s="17"/>
      <c r="AK1125" s="17"/>
      <c r="AL1125" s="17"/>
      <c r="AM1125" s="17"/>
      <c r="AN1125" s="17"/>
      <c r="AO1125" s="17"/>
      <c r="AP1125" s="17"/>
      <c r="AQ1125" s="17"/>
      <c r="AS1125" s="9"/>
      <c r="AT1125" s="9"/>
      <c r="AU1125" s="10"/>
      <c r="AV1125" s="17"/>
      <c r="AW1125" s="17"/>
      <c r="AX1125" s="17"/>
      <c r="AY1125" s="17"/>
      <c r="AZ1125" s="17"/>
      <c r="BA1125" s="17"/>
      <c r="BB1125" s="17"/>
      <c r="BC1125" s="17"/>
      <c r="BE1125" s="17">
        <v>0.38268442622950821</v>
      </c>
      <c r="BF1125" s="9">
        <v>68.099999999999994</v>
      </c>
      <c r="BG1125" s="9">
        <v>66.382647261712847</v>
      </c>
      <c r="BH1125" s="9">
        <v>65.572485837357164</v>
      </c>
      <c r="BI1125" s="9">
        <v>33.392370960460738</v>
      </c>
      <c r="BJ1125" s="9">
        <f ca="1"/>
        <v>67.561367371490036</v>
      </c>
      <c r="BK1125" s="9">
        <f ca="1"/>
        <v>65.83960323627791</v>
      </c>
      <c r="BL1125" s="9">
        <v>63.499664401120597</v>
      </c>
      <c r="BM1125" s="9">
        <f ca="1"/>
        <v>66.566489749660107</v>
      </c>
      <c r="BN1125" s="9">
        <v>67.089029651921237</v>
      </c>
      <c r="BP1125" s="9"/>
      <c r="BQ1125" s="40"/>
      <c r="BR1125" s="9"/>
      <c r="BS1125" s="40"/>
      <c r="BU1125" s="9"/>
      <c r="BV1125" s="40"/>
      <c r="BW1125" s="9"/>
      <c r="BX1125" s="40"/>
      <c r="BZ1125" s="9">
        <v>34.676923076923075</v>
      </c>
      <c r="CA1125" s="9">
        <v>16.799999999999997</v>
      </c>
      <c r="CB1125" s="40">
        <v>19562.445796910582</v>
      </c>
      <c r="CC1125" s="9">
        <f ca="1"/>
        <v>4.5096153846153832</v>
      </c>
      <c r="CD1125" s="9">
        <f ca="1"/>
        <v>2.3388461538461538</v>
      </c>
      <c r="CE1125" s="40">
        <f ca="1"/>
        <v>10745.875887008469</v>
      </c>
    </row>
    <row r="1126" spans="1:83" x14ac:dyDescent="0.25">
      <c r="A1126" s="6">
        <v>63.5</v>
      </c>
      <c r="B1126" s="7" t="b">
        <v>1</v>
      </c>
      <c r="U1126" s="9"/>
      <c r="V1126" s="9"/>
      <c r="W1126" s="10"/>
      <c r="X1126" s="17"/>
      <c r="Y1126" s="17"/>
      <c r="Z1126" s="17"/>
      <c r="AA1126" s="17"/>
      <c r="AB1126" s="17"/>
      <c r="AC1126" s="17"/>
      <c r="AD1126" s="17"/>
      <c r="AE1126" s="17"/>
      <c r="AG1126" s="9"/>
      <c r="AH1126" s="9"/>
      <c r="AI1126" s="10"/>
      <c r="AJ1126" s="17"/>
      <c r="AK1126" s="17"/>
      <c r="AL1126" s="17"/>
      <c r="AM1126" s="17"/>
      <c r="AN1126" s="17"/>
      <c r="AO1126" s="17"/>
      <c r="AP1126" s="17"/>
      <c r="AQ1126" s="17"/>
      <c r="AS1126" s="9"/>
      <c r="AT1126" s="9"/>
      <c r="AU1126" s="10"/>
      <c r="AV1126" s="17"/>
      <c r="AW1126" s="17"/>
      <c r="AX1126" s="17"/>
      <c r="AY1126" s="17"/>
      <c r="AZ1126" s="17"/>
      <c r="BA1126" s="17"/>
      <c r="BB1126" s="17"/>
      <c r="BC1126" s="17"/>
      <c r="BE1126" s="17">
        <v>0.38302595628415298</v>
      </c>
      <c r="BF1126" s="9">
        <v>68.099999999999994</v>
      </c>
      <c r="BG1126" s="9">
        <v>66.391170694533386</v>
      </c>
      <c r="BH1126" s="9">
        <v>65.581116590635091</v>
      </c>
      <c r="BI1126" s="9">
        <v>33.430680276155641</v>
      </c>
      <c r="BJ1126" s="9">
        <f ca="1"/>
        <v>67.569900517710039</v>
      </c>
      <c r="BK1126" s="9">
        <f ca="1"/>
        <v>65.848206295805383</v>
      </c>
      <c r="BL1126" s="9">
        <v>63.511822494253245</v>
      </c>
      <c r="BM1126" s="9">
        <f ca="1"/>
        <v>66.576485875200191</v>
      </c>
      <c r="BN1126" s="9">
        <v>67.099017246378452</v>
      </c>
      <c r="BP1126" s="9"/>
      <c r="BQ1126" s="40"/>
      <c r="BR1126" s="9"/>
      <c r="BS1126" s="40"/>
      <c r="BU1126" s="9"/>
      <c r="BV1126" s="40"/>
      <c r="BW1126" s="9"/>
      <c r="BX1126" s="40"/>
      <c r="BZ1126" s="9">
        <v>34.676923076923075</v>
      </c>
      <c r="CA1126" s="9">
        <v>18.076923076923073</v>
      </c>
      <c r="CB1126" s="40">
        <v>19593.247265963037</v>
      </c>
      <c r="CC1126" s="9">
        <f ca="1"/>
        <v>4.5096153846153832</v>
      </c>
      <c r="CD1126" s="9">
        <f ca="1"/>
        <v>2.4026923076923077</v>
      </c>
      <c r="CE1126" s="40">
        <f ca="1"/>
        <v>10728.302359524938</v>
      </c>
    </row>
    <row r="1127" spans="1:83" x14ac:dyDescent="0.25">
      <c r="A1127" s="6">
        <v>63.1</v>
      </c>
      <c r="B1127" s="7" t="b">
        <v>1</v>
      </c>
      <c r="U1127" s="9"/>
      <c r="V1127" s="9"/>
      <c r="W1127" s="10"/>
      <c r="X1127" s="17"/>
      <c r="Y1127" s="17"/>
      <c r="Z1127" s="17"/>
      <c r="AA1127" s="17"/>
      <c r="AB1127" s="17"/>
      <c r="AC1127" s="17"/>
      <c r="AD1127" s="17"/>
      <c r="AE1127" s="17"/>
      <c r="AG1127" s="9"/>
      <c r="AH1127" s="9"/>
      <c r="AI1127" s="10"/>
      <c r="AJ1127" s="17"/>
      <c r="AK1127" s="17"/>
      <c r="AL1127" s="17"/>
      <c r="AM1127" s="17"/>
      <c r="AN1127" s="17"/>
      <c r="AO1127" s="17"/>
      <c r="AP1127" s="17"/>
      <c r="AQ1127" s="17"/>
      <c r="AS1127" s="9"/>
      <c r="AT1127" s="9"/>
      <c r="AU1127" s="10"/>
      <c r="AV1127" s="17"/>
      <c r="AW1127" s="17"/>
      <c r="AX1127" s="17"/>
      <c r="AY1127" s="17"/>
      <c r="AZ1127" s="17"/>
      <c r="BA1127" s="17"/>
      <c r="BB1127" s="17"/>
      <c r="BC1127" s="17"/>
      <c r="BE1127" s="17">
        <v>0.3833674863387978</v>
      </c>
      <c r="BF1127" s="9">
        <v>68.099999999999994</v>
      </c>
      <c r="BG1127" s="9">
        <v>66.399691858272547</v>
      </c>
      <c r="BH1127" s="9">
        <v>65.589746181800862</v>
      </c>
      <c r="BI1127" s="9">
        <v>33.469010804097316</v>
      </c>
      <c r="BJ1127" s="9">
        <f ca="1"/>
        <v>67.578429684684707</v>
      </c>
      <c r="BK1127" s="9">
        <f ca="1"/>
        <v>65.856807817309402</v>
      </c>
      <c r="BL1127" s="9">
        <v>63.523975168132523</v>
      </c>
      <c r="BM1127" s="9">
        <f ca="1"/>
        <v>66.586478631536963</v>
      </c>
      <c r="BN1127" s="9">
        <v>67.109001365727451</v>
      </c>
      <c r="BP1127" s="9"/>
      <c r="BQ1127" s="40"/>
      <c r="BR1127" s="9"/>
      <c r="BS1127" s="40"/>
      <c r="BU1127" s="9"/>
      <c r="BV1127" s="40"/>
      <c r="BW1127" s="9"/>
      <c r="BX1127" s="40"/>
      <c r="BZ1127" s="9">
        <v>34.676923076923075</v>
      </c>
      <c r="CA1127" s="9">
        <v>19.353846153846153</v>
      </c>
      <c r="CB1127" s="40">
        <v>19804.460240284068</v>
      </c>
      <c r="CC1127" s="9">
        <f ca="1"/>
        <v>4.5096153846153832</v>
      </c>
      <c r="CD1127" s="9">
        <f ca="1"/>
        <v>2.4665384615384616</v>
      </c>
      <c r="CE1127" s="40">
        <f ca="1"/>
        <v>10715.012494041986</v>
      </c>
    </row>
    <row r="1128" spans="1:83" x14ac:dyDescent="0.25">
      <c r="A1128" s="6">
        <v>62.7</v>
      </c>
      <c r="B1128" s="7" t="b">
        <v>1</v>
      </c>
      <c r="U1128" s="9"/>
      <c r="V1128" s="9"/>
      <c r="W1128" s="10"/>
      <c r="X1128" s="17"/>
      <c r="Y1128" s="17"/>
      <c r="Z1128" s="17"/>
      <c r="AA1128" s="17"/>
      <c r="AB1128" s="17"/>
      <c r="AC1128" s="17"/>
      <c r="AD1128" s="17"/>
      <c r="AE1128" s="17"/>
      <c r="AG1128" s="9"/>
      <c r="AH1128" s="9"/>
      <c r="AI1128" s="10"/>
      <c r="AJ1128" s="17"/>
      <c r="AK1128" s="17"/>
      <c r="AL1128" s="17"/>
      <c r="AM1128" s="17"/>
      <c r="AN1128" s="17"/>
      <c r="AO1128" s="17"/>
      <c r="AP1128" s="17"/>
      <c r="AQ1128" s="17"/>
      <c r="AS1128" s="9"/>
      <c r="AT1128" s="9"/>
      <c r="AU1128" s="10"/>
      <c r="AV1128" s="17"/>
      <c r="AW1128" s="17"/>
      <c r="AX1128" s="17"/>
      <c r="AY1128" s="17"/>
      <c r="AZ1128" s="17"/>
      <c r="BA1128" s="17"/>
      <c r="BB1128" s="17"/>
      <c r="BC1128" s="17"/>
      <c r="BE1128" s="17">
        <v>0.38370901639344263</v>
      </c>
      <c r="BF1128" s="9">
        <v>68.099999999999994</v>
      </c>
      <c r="BG1128" s="9">
        <v>66.408210760955853</v>
      </c>
      <c r="BH1128" s="9">
        <v>65.598374618225932</v>
      </c>
      <c r="BI1128" s="9">
        <v>33.507362567789635</v>
      </c>
      <c r="BJ1128" s="9">
        <f ca="1"/>
        <v>67.586954882031478</v>
      </c>
      <c r="BK1128" s="9">
        <f ca="1"/>
        <v>65.865407808316476</v>
      </c>
      <c r="BL1128" s="9">
        <v>63.536122429998585</v>
      </c>
      <c r="BM1128" s="9">
        <f ca="1"/>
        <v>66.596468026431694</v>
      </c>
      <c r="BN1128" s="9">
        <v>67.118982017804072</v>
      </c>
      <c r="BP1128" s="9"/>
      <c r="BQ1128" s="40"/>
      <c r="BR1128" s="9"/>
      <c r="BS1128" s="40"/>
      <c r="BU1128" s="9"/>
      <c r="BV1128" s="40"/>
      <c r="BW1128" s="9"/>
      <c r="BX1128" s="40"/>
      <c r="BZ1128" s="9">
        <v>34.676923076923075</v>
      </c>
      <c r="CA1128" s="9">
        <v>20.630769230769229</v>
      </c>
      <c r="CB1128" s="40">
        <v>20179.837143560551</v>
      </c>
      <c r="CC1128" s="9">
        <f ca="1"/>
        <v>4.5096153846153832</v>
      </c>
      <c r="CD1128" s="9">
        <f ca="1"/>
        <v>2.5303846153846159</v>
      </c>
      <c r="CE1128" s="40">
        <f ca="1"/>
        <v>10705.832710468992</v>
      </c>
    </row>
    <row r="1129" spans="1:83" x14ac:dyDescent="0.25">
      <c r="A1129" s="6">
        <v>62.3</v>
      </c>
      <c r="B1129" s="7" t="b">
        <v>1</v>
      </c>
      <c r="U1129" s="9"/>
      <c r="V1129" s="9"/>
      <c r="W1129" s="10"/>
      <c r="X1129" s="17"/>
      <c r="Y1129" s="17"/>
      <c r="Z1129" s="17"/>
      <c r="AA1129" s="17"/>
      <c r="AB1129" s="17"/>
      <c r="AC1129" s="17"/>
      <c r="AD1129" s="17"/>
      <c r="AE1129" s="17"/>
      <c r="AG1129" s="9"/>
      <c r="AH1129" s="9"/>
      <c r="AI1129" s="10"/>
      <c r="AJ1129" s="17"/>
      <c r="AK1129" s="17"/>
      <c r="AL1129" s="17"/>
      <c r="AM1129" s="17"/>
      <c r="AN1129" s="17"/>
      <c r="AO1129" s="17"/>
      <c r="AP1129" s="17"/>
      <c r="AQ1129" s="17"/>
      <c r="AS1129" s="9"/>
      <c r="AT1129" s="9"/>
      <c r="AU1129" s="10"/>
      <c r="AV1129" s="17"/>
      <c r="AW1129" s="17"/>
      <c r="AX1129" s="17"/>
      <c r="AY1129" s="17"/>
      <c r="AZ1129" s="17"/>
      <c r="BA1129" s="17"/>
      <c r="BB1129" s="17"/>
      <c r="BC1129" s="17"/>
      <c r="BE1129" s="17">
        <v>0.38405054644808745</v>
      </c>
      <c r="BF1129" s="9">
        <v>68.099999999999994</v>
      </c>
      <c r="BG1129" s="9">
        <v>66.416727410595229</v>
      </c>
      <c r="BH1129" s="9">
        <v>65.607001907272448</v>
      </c>
      <c r="BI1129" s="9">
        <v>33.545735590775543</v>
      </c>
      <c r="BJ1129" s="9">
        <f ca="1"/>
        <v>67.59547611934741</v>
      </c>
      <c r="BK1129" s="9">
        <f ca="1"/>
        <v>65.874006276342314</v>
      </c>
      <c r="BL1129" s="9">
        <v>63.548264287075469</v>
      </c>
      <c r="BM1129" s="9">
        <f ca="1"/>
        <v>66.606454067630636</v>
      </c>
      <c r="BN1129" s="9">
        <v>67.128959210428903</v>
      </c>
      <c r="BP1129" s="9"/>
      <c r="BQ1129" s="40"/>
      <c r="BR1129" s="9"/>
      <c r="BS1129" s="40"/>
      <c r="BU1129" s="9"/>
      <c r="BV1129" s="40"/>
      <c r="BW1129" s="9"/>
      <c r="BX1129" s="40"/>
      <c r="BZ1129" s="9">
        <v>34.676923076923075</v>
      </c>
      <c r="CA1129" s="9">
        <v>21.907692307692304</v>
      </c>
      <c r="CB1129" s="40">
        <v>20705.370062511778</v>
      </c>
      <c r="CC1129" s="9">
        <f ca="1"/>
        <v>4.5096153846153832</v>
      </c>
      <c r="CD1129" s="9">
        <f ca="1"/>
        <v>2.5942307692307693</v>
      </c>
      <c r="CE1129" s="40">
        <f ca="1"/>
        <v>10700.600515937709</v>
      </c>
    </row>
    <row r="1130" spans="1:83" x14ac:dyDescent="0.25">
      <c r="A1130" s="6">
        <v>62.3</v>
      </c>
      <c r="B1130" s="7" t="b">
        <v>1</v>
      </c>
      <c r="U1130" s="9"/>
      <c r="V1130" s="9"/>
      <c r="W1130" s="10"/>
      <c r="X1130" s="17"/>
      <c r="Y1130" s="17"/>
      <c r="Z1130" s="17"/>
      <c r="AA1130" s="17"/>
      <c r="AB1130" s="17"/>
      <c r="AC1130" s="17"/>
      <c r="AD1130" s="17"/>
      <c r="AE1130" s="17"/>
      <c r="AG1130" s="9"/>
      <c r="AH1130" s="9"/>
      <c r="AI1130" s="10"/>
      <c r="AJ1130" s="17"/>
      <c r="AK1130" s="17"/>
      <c r="AL1130" s="17"/>
      <c r="AM1130" s="17"/>
      <c r="AN1130" s="17"/>
      <c r="AO1130" s="17"/>
      <c r="AP1130" s="17"/>
      <c r="AQ1130" s="17"/>
      <c r="AS1130" s="9"/>
      <c r="AT1130" s="9"/>
      <c r="AU1130" s="10"/>
      <c r="AV1130" s="17"/>
      <c r="AW1130" s="17"/>
      <c r="AX1130" s="17"/>
      <c r="AY1130" s="17"/>
      <c r="AZ1130" s="17"/>
      <c r="BA1130" s="17"/>
      <c r="BB1130" s="17"/>
      <c r="BC1130" s="17"/>
      <c r="BE1130" s="17">
        <v>0.38439207650273222</v>
      </c>
      <c r="BF1130" s="9">
        <v>68.099999999999994</v>
      </c>
      <c r="BG1130" s="9">
        <v>66.425241815189011</v>
      </c>
      <c r="BH1130" s="9">
        <v>65.615628056293033</v>
      </c>
      <c r="BI1130" s="9">
        <v>33.58412989663718</v>
      </c>
      <c r="BJ1130" s="9">
        <f ca="1"/>
        <v>67.603993406209241</v>
      </c>
      <c r="BK1130" s="9">
        <f ca="1"/>
        <v>65.882603228891853</v>
      </c>
      <c r="BL1130" s="9">
        <v>63.560400746571162</v>
      </c>
      <c r="BM1130" s="9">
        <f ca="1"/>
        <v>66.616436762865249</v>
      </c>
      <c r="BN1130" s="9">
        <v>67.138932951407284</v>
      </c>
      <c r="BP1130" s="9"/>
      <c r="BQ1130" s="40"/>
      <c r="BR1130" s="9"/>
      <c r="BS1130" s="40"/>
      <c r="BU1130" s="9"/>
      <c r="BV1130" s="40"/>
      <c r="BW1130" s="9"/>
      <c r="BX1130" s="40"/>
      <c r="BZ1130" s="9">
        <v>34.676923076923075</v>
      </c>
      <c r="CA1130" s="9">
        <v>23.184615384615384</v>
      </c>
      <c r="CB1130" s="40">
        <v>21368.877972731607</v>
      </c>
      <c r="CC1130" s="9">
        <f ca="1"/>
        <v>4.5096153846153832</v>
      </c>
      <c r="CD1130" s="9">
        <f ca="1"/>
        <v>2.6580769230769237</v>
      </c>
      <c r="CE1130" s="40">
        <f ca="1"/>
        <v>10699.163534100662</v>
      </c>
    </row>
    <row r="1131" spans="1:83" x14ac:dyDescent="0.25">
      <c r="A1131" s="6">
        <v>36.299999999999997</v>
      </c>
      <c r="B1131" s="7" t="b">
        <v>1</v>
      </c>
      <c r="U1131" s="9"/>
      <c r="V1131" s="9"/>
      <c r="W1131" s="10"/>
      <c r="X1131" s="17"/>
      <c r="Y1131" s="17"/>
      <c r="Z1131" s="17"/>
      <c r="AA1131" s="17"/>
      <c r="AB1131" s="17"/>
      <c r="AC1131" s="17"/>
      <c r="AD1131" s="17"/>
      <c r="AE1131" s="17"/>
      <c r="AG1131" s="9"/>
      <c r="AH1131" s="9"/>
      <c r="AI1131" s="10"/>
      <c r="AJ1131" s="17"/>
      <c r="AK1131" s="17"/>
      <c r="AL1131" s="17"/>
      <c r="AM1131" s="17"/>
      <c r="AN1131" s="17"/>
      <c r="AO1131" s="17"/>
      <c r="AP1131" s="17"/>
      <c r="AQ1131" s="17"/>
      <c r="AS1131" s="9"/>
      <c r="AT1131" s="9"/>
      <c r="AU1131" s="10"/>
      <c r="AV1131" s="17"/>
      <c r="AW1131" s="17"/>
      <c r="AX1131" s="17"/>
      <c r="AY1131" s="17"/>
      <c r="AZ1131" s="17"/>
      <c r="BA1131" s="17"/>
      <c r="BB1131" s="17"/>
      <c r="BC1131" s="17"/>
      <c r="BE1131" s="17">
        <v>0.38473360655737704</v>
      </c>
      <c r="BF1131" s="9">
        <v>68.099999999999994</v>
      </c>
      <c r="BG1131" s="9">
        <v>66.433753982722067</v>
      </c>
      <c r="BH1131" s="9">
        <v>65.624253072630935</v>
      </c>
      <c r="BI1131" s="9">
        <v>33.622545508995948</v>
      </c>
      <c r="BJ1131" s="9">
        <f ca="1"/>
        <v>67.612506752173445</v>
      </c>
      <c r="BK1131" s="9">
        <f ca="1"/>
        <v>65.891198673459371</v>
      </c>
      <c r="BL1131" s="9">
        <v>63.572531815677657</v>
      </c>
      <c r="BM1131" s="9">
        <f ca="1"/>
        <v>66.626416119852124</v>
      </c>
      <c r="BN1131" s="9">
        <v>67.148903248529379</v>
      </c>
      <c r="BP1131" s="9"/>
      <c r="BQ1131" s="40"/>
      <c r="BR1131" s="9"/>
      <c r="BS1131" s="40"/>
      <c r="BU1131" s="9"/>
      <c r="BV1131" s="40"/>
      <c r="BW1131" s="9"/>
      <c r="BX1131" s="40"/>
      <c r="BZ1131" s="9">
        <v>34.676923076923075</v>
      </c>
      <c r="CA1131" s="9">
        <v>24.46153846153846</v>
      </c>
      <c r="CB1131" s="40">
        <v>22159.688046665258</v>
      </c>
      <c r="CC1131" s="9">
        <f ca="1"/>
        <v>4.5096153846153832</v>
      </c>
      <c r="CD1131" s="9">
        <f ca="1"/>
        <v>2.7219230769230771</v>
      </c>
      <c r="CE1131" s="40">
        <f ca="1"/>
        <v>10701.378641820946</v>
      </c>
    </row>
    <row r="1132" spans="1:83" x14ac:dyDescent="0.25">
      <c r="A1132" s="6">
        <v>62.5</v>
      </c>
      <c r="B1132" s="7" t="b">
        <v>1</v>
      </c>
      <c r="U1132" s="9"/>
      <c r="V1132" s="9"/>
      <c r="W1132" s="10"/>
      <c r="X1132" s="17"/>
      <c r="Y1132" s="17"/>
      <c r="Z1132" s="17"/>
      <c r="AA1132" s="17"/>
      <c r="AB1132" s="17"/>
      <c r="AC1132" s="17"/>
      <c r="AD1132" s="17"/>
      <c r="AE1132" s="17"/>
      <c r="AG1132" s="9"/>
      <c r="AH1132" s="9"/>
      <c r="AI1132" s="10"/>
      <c r="AJ1132" s="17"/>
      <c r="AK1132" s="17"/>
      <c r="AL1132" s="17"/>
      <c r="AM1132" s="17"/>
      <c r="AN1132" s="17"/>
      <c r="AO1132" s="17"/>
      <c r="AP1132" s="17"/>
      <c r="AQ1132" s="17"/>
      <c r="AS1132" s="9"/>
      <c r="AT1132" s="9"/>
      <c r="AU1132" s="10"/>
      <c r="AV1132" s="17"/>
      <c r="AW1132" s="17"/>
      <c r="AX1132" s="17"/>
      <c r="AY1132" s="17"/>
      <c r="AZ1132" s="17"/>
      <c r="BA1132" s="17"/>
      <c r="BB1132" s="17"/>
      <c r="BC1132" s="17"/>
      <c r="BE1132" s="17">
        <v>0.38507513661202186</v>
      </c>
      <c r="BF1132" s="9">
        <v>68.099999999999994</v>
      </c>
      <c r="BG1132" s="9">
        <v>66.442263921165789</v>
      </c>
      <c r="BH1132" s="9">
        <v>65.632876963619935</v>
      </c>
      <c r="BI1132" s="9">
        <v>33.660982451512609</v>
      </c>
      <c r="BJ1132" s="9">
        <f ca="1"/>
        <v>67.6210161667764</v>
      </c>
      <c r="BK1132" s="9">
        <f ca="1"/>
        <v>65.899792617528476</v>
      </c>
      <c r="BL1132" s="9">
        <v>63.584657501570973</v>
      </c>
      <c r="BM1132" s="9">
        <f ca="1"/>
        <v>66.63639214629309</v>
      </c>
      <c r="BN1132" s="9">
        <v>67.158870109570259</v>
      </c>
      <c r="BP1132" s="9"/>
      <c r="BQ1132" s="40"/>
      <c r="BR1132" s="9"/>
      <c r="BS1132" s="40"/>
      <c r="BU1132" s="9"/>
      <c r="BV1132" s="40"/>
      <c r="BW1132" s="9"/>
      <c r="BX1132" s="40"/>
      <c r="BZ1132" s="9">
        <v>34.676923076923075</v>
      </c>
      <c r="CA1132" s="9">
        <v>25.738461538461539</v>
      </c>
      <c r="CB1132" s="40">
        <v>23068.385819857544</v>
      </c>
      <c r="CC1132" s="9">
        <f ca="1"/>
        <v>4.5096153846153832</v>
      </c>
      <c r="CD1132" s="9">
        <f ca="1"/>
        <v>2.785769230769231</v>
      </c>
      <c r="CE1132" s="40">
        <f ca="1"/>
        <v>10707.111199004374</v>
      </c>
    </row>
    <row r="1133" spans="1:83" x14ac:dyDescent="0.25">
      <c r="A1133" s="6">
        <v>62.1</v>
      </c>
      <c r="B1133" s="7" t="b">
        <v>1</v>
      </c>
      <c r="U1133" s="9"/>
      <c r="V1133" s="9"/>
      <c r="W1133" s="10"/>
      <c r="X1133" s="17"/>
      <c r="Y1133" s="17"/>
      <c r="Z1133" s="17"/>
      <c r="AA1133" s="17"/>
      <c r="AB1133" s="17"/>
      <c r="AC1133" s="17"/>
      <c r="AD1133" s="17"/>
      <c r="AE1133" s="17"/>
      <c r="AG1133" s="9"/>
      <c r="AH1133" s="9"/>
      <c r="AI1133" s="10"/>
      <c r="AJ1133" s="17"/>
      <c r="AK1133" s="17"/>
      <c r="AL1133" s="17"/>
      <c r="AM1133" s="17"/>
      <c r="AN1133" s="17"/>
      <c r="AO1133" s="17"/>
      <c r="AP1133" s="17"/>
      <c r="AQ1133" s="17"/>
      <c r="AS1133" s="9"/>
      <c r="AT1133" s="9"/>
      <c r="AU1133" s="10"/>
      <c r="AV1133" s="17"/>
      <c r="AW1133" s="17"/>
      <c r="AX1133" s="17"/>
      <c r="AY1133" s="17"/>
      <c r="AZ1133" s="17"/>
      <c r="BA1133" s="17"/>
      <c r="BB1133" s="17"/>
      <c r="BC1133" s="17"/>
      <c r="BE1133" s="17">
        <v>0.38541666666666669</v>
      </c>
      <c r="BF1133" s="9">
        <v>68.2</v>
      </c>
      <c r="BG1133" s="9">
        <v>66.450771638478244</v>
      </c>
      <c r="BH1133" s="9">
        <v>65.641499736584791</v>
      </c>
      <c r="BI1133" s="9">
        <v>33.699440747887323</v>
      </c>
      <c r="BJ1133" s="9">
        <f ca="1"/>
        <v>67.629521659534291</v>
      </c>
      <c r="BK1133" s="9">
        <f ca="1"/>
        <v>65.908385068572215</v>
      </c>
      <c r="BL1133" s="9">
        <v>63.596777811411229</v>
      </c>
      <c r="BM1133" s="9">
        <f ca="1"/>
        <v>66.646364849875297</v>
      </c>
      <c r="BN1133" s="9">
        <v>67.168833542289931</v>
      </c>
      <c r="BP1133" s="9"/>
      <c r="BQ1133" s="40"/>
      <c r="BR1133" s="9"/>
      <c r="BS1133" s="40"/>
      <c r="BU1133" s="9"/>
      <c r="BV1133" s="40"/>
      <c r="BW1133" s="9"/>
      <c r="BX1133" s="40"/>
      <c r="BZ1133" s="9">
        <v>34.676923076923075</v>
      </c>
      <c r="CA1133" s="9">
        <v>27.015384615384612</v>
      </c>
      <c r="CB1133" s="40">
        <v>24086.61667957258</v>
      </c>
      <c r="CC1133" s="9">
        <f ca="1"/>
        <v>4.5096153846153832</v>
      </c>
      <c r="CD1133" s="9">
        <f ca="1"/>
        <v>2.8496153846153849</v>
      </c>
      <c r="CE1133" s="40">
        <f ca="1"/>
        <v>10716.234359513413</v>
      </c>
    </row>
    <row r="1134" spans="1:83" x14ac:dyDescent="0.25">
      <c r="A1134" s="6">
        <v>61.8</v>
      </c>
      <c r="B1134" s="7" t="b">
        <v>1</v>
      </c>
      <c r="U1134" s="9"/>
      <c r="V1134" s="9"/>
      <c r="W1134" s="10"/>
      <c r="X1134" s="17"/>
      <c r="Y1134" s="17"/>
      <c r="Z1134" s="17"/>
      <c r="AA1134" s="17"/>
      <c r="AB1134" s="17"/>
      <c r="AC1134" s="17"/>
      <c r="AD1134" s="17"/>
      <c r="AE1134" s="17"/>
      <c r="AG1134" s="9"/>
      <c r="AH1134" s="9"/>
      <c r="AI1134" s="10"/>
      <c r="AJ1134" s="17"/>
      <c r="AK1134" s="17"/>
      <c r="AL1134" s="17"/>
      <c r="AM1134" s="17"/>
      <c r="AN1134" s="17"/>
      <c r="AO1134" s="17"/>
      <c r="AP1134" s="17"/>
      <c r="AQ1134" s="17"/>
      <c r="AS1134" s="9"/>
      <c r="AT1134" s="9"/>
      <c r="AU1134" s="10"/>
      <c r="AV1134" s="17"/>
      <c r="AW1134" s="17"/>
      <c r="AX1134" s="17"/>
      <c r="AY1134" s="17"/>
      <c r="AZ1134" s="17"/>
      <c r="BA1134" s="17"/>
      <c r="BB1134" s="17"/>
      <c r="BC1134" s="17"/>
      <c r="BE1134" s="17">
        <v>0.38575819672131145</v>
      </c>
      <c r="BF1134" s="9">
        <v>68.2</v>
      </c>
      <c r="BG1134" s="9">
        <v>66.459277142604137</v>
      </c>
      <c r="BH1134" s="9">
        <v>65.650121398840682</v>
      </c>
      <c r="BI1134" s="9">
        <v>33.737920421859776</v>
      </c>
      <c r="BJ1134" s="9">
        <f ca="1"/>
        <v>67.638023239943379</v>
      </c>
      <c r="BK1134" s="9">
        <f ca="1"/>
        <v>65.916976034053064</v>
      </c>
      <c r="BL1134" s="9">
        <v>63.608892752342669</v>
      </c>
      <c r="BM1134" s="9">
        <f ca="1"/>
        <v>66.656334238271228</v>
      </c>
      <c r="BN1134" s="9">
        <v>67.178793554433412</v>
      </c>
      <c r="BP1134" s="9"/>
      <c r="BQ1134" s="40"/>
      <c r="BR1134" s="9"/>
      <c r="BS1134" s="40"/>
      <c r="BU1134" s="9"/>
      <c r="BV1134" s="40"/>
      <c r="BW1134" s="9"/>
      <c r="BX1134" s="40"/>
      <c r="BZ1134" s="9">
        <v>34.676923076923075</v>
      </c>
      <c r="CA1134" s="9">
        <v>28.292307692307688</v>
      </c>
      <c r="CB1134" s="40">
        <v>25206.926227743239</v>
      </c>
      <c r="CC1134" s="9">
        <f ca="1"/>
        <v>4.5096153846153832</v>
      </c>
      <c r="CD1134" s="9">
        <f ca="1"/>
        <v>2.9134615384615383</v>
      </c>
      <c r="CE1134" s="40">
        <f ca="1"/>
        <v>10728.628452911249</v>
      </c>
    </row>
    <row r="1135" spans="1:83" x14ac:dyDescent="0.25">
      <c r="A1135" s="6">
        <v>61.1</v>
      </c>
      <c r="B1135" s="7" t="b">
        <v>1</v>
      </c>
      <c r="U1135" s="9"/>
      <c r="V1135" s="9"/>
      <c r="W1135" s="10"/>
      <c r="X1135" s="17"/>
      <c r="Y1135" s="17"/>
      <c r="Z1135" s="17"/>
      <c r="AA1135" s="17"/>
      <c r="AB1135" s="17"/>
      <c r="AC1135" s="17"/>
      <c r="AD1135" s="17"/>
      <c r="AE1135" s="17"/>
      <c r="AG1135" s="9"/>
      <c r="AH1135" s="9"/>
      <c r="AI1135" s="10"/>
      <c r="AJ1135" s="17"/>
      <c r="AK1135" s="17"/>
      <c r="AL1135" s="17"/>
      <c r="AM1135" s="17"/>
      <c r="AN1135" s="17"/>
      <c r="AO1135" s="17"/>
      <c r="AP1135" s="17"/>
      <c r="AQ1135" s="17"/>
      <c r="AS1135" s="9"/>
      <c r="AT1135" s="9"/>
      <c r="AU1135" s="10"/>
      <c r="AV1135" s="17"/>
      <c r="AW1135" s="17"/>
      <c r="AX1135" s="17"/>
      <c r="AY1135" s="17"/>
      <c r="AZ1135" s="17"/>
      <c r="BA1135" s="17"/>
      <c r="BB1135" s="17"/>
      <c r="BC1135" s="17"/>
      <c r="BE1135" s="17">
        <v>0.38609972677595628</v>
      </c>
      <c r="BF1135" s="9">
        <v>68.2</v>
      </c>
      <c r="BG1135" s="9">
        <v>66.467780441474915</v>
      </c>
      <c r="BH1135" s="9">
        <v>65.65874195769392</v>
      </c>
      <c r="BI1135" s="9">
        <v>33.776421497209284</v>
      </c>
      <c r="BJ1135" s="9">
        <f ca="1"/>
        <v>67.646520917479975</v>
      </c>
      <c r="BK1135" s="9">
        <f ca="1"/>
        <v>65.925565521423067</v>
      </c>
      <c r="BL1135" s="9">
        <v>63.62100233149377</v>
      </c>
      <c r="BM1135" s="9">
        <f ca="1"/>
        <v>66.666300319138728</v>
      </c>
      <c r="BN1135" s="9">
        <v>67.18875015373078</v>
      </c>
      <c r="BP1135" s="9"/>
      <c r="BQ1135" s="40"/>
      <c r="BR1135" s="9"/>
      <c r="BS1135" s="40"/>
      <c r="BU1135" s="9"/>
      <c r="BV1135" s="40"/>
      <c r="BW1135" s="9"/>
      <c r="BX1135" s="40"/>
      <c r="BZ1135" s="9">
        <v>34.676923076923075</v>
      </c>
      <c r="CA1135" s="9">
        <v>29.569230769230764</v>
      </c>
      <c r="CB1135" s="40">
        <v>26422.630516540288</v>
      </c>
      <c r="CC1135" s="9">
        <f ca="1"/>
        <v>4.5096153846153832</v>
      </c>
      <c r="CD1135" s="9">
        <f ca="1"/>
        <v>2.9773076923076927</v>
      </c>
      <c r="CE1135" s="40">
        <f ca="1"/>
        <v>10744.180428286814</v>
      </c>
    </row>
    <row r="1136" spans="1:83" x14ac:dyDescent="0.25">
      <c r="A1136" s="6">
        <v>65</v>
      </c>
      <c r="B1136" s="7" t="b">
        <v>1</v>
      </c>
      <c r="U1136" s="9"/>
      <c r="V1136" s="9"/>
      <c r="W1136" s="10"/>
      <c r="X1136" s="17"/>
      <c r="Y1136" s="17"/>
      <c r="Z1136" s="17"/>
      <c r="AA1136" s="17"/>
      <c r="AB1136" s="17"/>
      <c r="AC1136" s="17"/>
      <c r="AD1136" s="17"/>
      <c r="AE1136" s="17"/>
      <c r="AG1136" s="9"/>
      <c r="AH1136" s="9"/>
      <c r="AI1136" s="10"/>
      <c r="AJ1136" s="17"/>
      <c r="AK1136" s="17"/>
      <c r="AL1136" s="17"/>
      <c r="AM1136" s="17"/>
      <c r="AN1136" s="17"/>
      <c r="AO1136" s="17"/>
      <c r="AP1136" s="17"/>
      <c r="AQ1136" s="17"/>
      <c r="AS1136" s="9"/>
      <c r="AT1136" s="9"/>
      <c r="AU1136" s="10"/>
      <c r="AV1136" s="17"/>
      <c r="AW1136" s="17"/>
      <c r="AX1136" s="17"/>
      <c r="AY1136" s="17"/>
      <c r="AZ1136" s="17"/>
      <c r="BA1136" s="17"/>
      <c r="BB1136" s="17"/>
      <c r="BC1136" s="17"/>
      <c r="BE1136" s="17">
        <v>0.3864412568306011</v>
      </c>
      <c r="BF1136" s="9">
        <v>68.2</v>
      </c>
      <c r="BG1136" s="9">
        <v>66.476281543008838</v>
      </c>
      <c r="BH1136" s="9">
        <v>65.667361420441367</v>
      </c>
      <c r="BI1136" s="9">
        <v>33.814943997754867</v>
      </c>
      <c r="BJ1136" s="9">
        <f ca="1"/>
        <v>67.65501470160055</v>
      </c>
      <c r="BK1136" s="9">
        <f ca="1"/>
        <v>65.93415353812378</v>
      </c>
      <c r="BL1136" s="9">
        <v>63.633106555977193</v>
      </c>
      <c r="BM1136" s="9">
        <f ca="1"/>
        <v>66.676263100121176</v>
      </c>
      <c r="BN1136" s="9">
        <v>67.198703347897194</v>
      </c>
      <c r="BP1136" s="9"/>
      <c r="BQ1136" s="40"/>
      <c r="BR1136" s="9"/>
      <c r="BS1136" s="40"/>
      <c r="BU1136" s="9"/>
      <c r="BV1136" s="40"/>
      <c r="BW1136" s="9"/>
      <c r="BX1136" s="40"/>
      <c r="BZ1136" s="9">
        <v>34.676923076923075</v>
      </c>
      <c r="CA1136" s="9">
        <v>30.84615384615384</v>
      </c>
      <c r="CB1136" s="40">
        <v>27727.70953815326</v>
      </c>
      <c r="CC1136" s="9">
        <f ca="1"/>
        <v>4.5096153846153832</v>
      </c>
      <c r="CD1136" s="9">
        <f ca="1"/>
        <v>3.0411538461538461</v>
      </c>
      <c r="CE1136" s="40">
        <f ca="1"/>
        <v>10762.783352665427</v>
      </c>
    </row>
    <row r="1137" spans="1:83" x14ac:dyDescent="0.25">
      <c r="A1137" s="6">
        <v>58.7</v>
      </c>
      <c r="B1137" s="7" t="b">
        <v>1</v>
      </c>
      <c r="U1137" s="9"/>
      <c r="V1137" s="9"/>
      <c r="W1137" s="10"/>
      <c r="X1137" s="17"/>
      <c r="Y1137" s="17"/>
      <c r="Z1137" s="17"/>
      <c r="AA1137" s="17"/>
      <c r="AB1137" s="17"/>
      <c r="AC1137" s="17"/>
      <c r="AD1137" s="17"/>
      <c r="AE1137" s="17"/>
      <c r="AG1137" s="9"/>
      <c r="AH1137" s="9"/>
      <c r="AI1137" s="10"/>
      <c r="AJ1137" s="17"/>
      <c r="AK1137" s="17"/>
      <c r="AL1137" s="17"/>
      <c r="AM1137" s="17"/>
      <c r="AN1137" s="17"/>
      <c r="AO1137" s="17"/>
      <c r="AP1137" s="17"/>
      <c r="AQ1137" s="17"/>
      <c r="AS1137" s="9"/>
      <c r="AT1137" s="9"/>
      <c r="AU1137" s="10"/>
      <c r="AV1137" s="17"/>
      <c r="AW1137" s="17"/>
      <c r="AX1137" s="17"/>
      <c r="AY1137" s="17"/>
      <c r="AZ1137" s="17"/>
      <c r="BA1137" s="17"/>
      <c r="BB1137" s="17"/>
      <c r="BC1137" s="17"/>
      <c r="BE1137" s="17">
        <v>0.38678278688524592</v>
      </c>
      <c r="BF1137" s="9">
        <v>68.2</v>
      </c>
      <c r="BG1137" s="9">
        <v>66.484780455111036</v>
      </c>
      <c r="BH1137" s="9">
        <v>65.675979794371074</v>
      </c>
      <c r="BI1137" s="9">
        <v>33.853487947355319</v>
      </c>
      <c r="BJ1137" s="9">
        <f ca="1"/>
        <v>67.663504601741806</v>
      </c>
      <c r="BK1137" s="9">
        <f ca="1"/>
        <v>65.94274009158643</v>
      </c>
      <c r="BL1137" s="9">
        <v>63.645205432889938</v>
      </c>
      <c r="BM1137" s="9">
        <f ca="1"/>
        <v>66.6862225888474</v>
      </c>
      <c r="BN1137" s="9">
        <v>67.208653144633047</v>
      </c>
      <c r="BP1137" s="9"/>
      <c r="BQ1137" s="40"/>
      <c r="BR1137" s="9"/>
      <c r="BS1137" s="40"/>
      <c r="BU1137" s="9"/>
      <c r="BV1137" s="40"/>
      <c r="BW1137" s="9"/>
      <c r="BX1137" s="40"/>
      <c r="BZ1137" s="9">
        <v>34.676923076923075</v>
      </c>
      <c r="CA1137" s="9">
        <v>32.123076923076923</v>
      </c>
      <c r="CB1137" s="40">
        <v>29116.719029450342</v>
      </c>
      <c r="CC1137" s="9">
        <f ca="1"/>
        <v>4.5096153846153832</v>
      </c>
      <c r="CD1137" s="9">
        <f ca="1"/>
        <v>3.1050000000000004</v>
      </c>
      <c r="CE1137" s="40">
        <f ca="1"/>
        <v>10784.335957559762</v>
      </c>
    </row>
    <row r="1138" spans="1:83" x14ac:dyDescent="0.25">
      <c r="A1138" s="6">
        <v>59.7</v>
      </c>
      <c r="B1138" s="7" t="b">
        <v>1</v>
      </c>
      <c r="U1138" s="9"/>
      <c r="V1138" s="9"/>
      <c r="W1138" s="10"/>
      <c r="X1138" s="17"/>
      <c r="Y1138" s="17"/>
      <c r="Z1138" s="17"/>
      <c r="AA1138" s="17"/>
      <c r="AB1138" s="17"/>
      <c r="AC1138" s="17"/>
      <c r="AD1138" s="17"/>
      <c r="AE1138" s="17"/>
      <c r="AG1138" s="9"/>
      <c r="AH1138" s="9"/>
      <c r="AI1138" s="10"/>
      <c r="AJ1138" s="17"/>
      <c r="AK1138" s="17"/>
      <c r="AL1138" s="17"/>
      <c r="AM1138" s="17"/>
      <c r="AN1138" s="17"/>
      <c r="AO1138" s="17"/>
      <c r="AP1138" s="17"/>
      <c r="AQ1138" s="17"/>
      <c r="AS1138" s="9"/>
      <c r="AT1138" s="9"/>
      <c r="AU1138" s="10"/>
      <c r="AV1138" s="17"/>
      <c r="AW1138" s="17"/>
      <c r="AX1138" s="17"/>
      <c r="AY1138" s="17"/>
      <c r="AZ1138" s="17"/>
      <c r="BA1138" s="17"/>
      <c r="BB1138" s="17"/>
      <c r="BC1138" s="17"/>
      <c r="BE1138" s="17">
        <v>0.38712431693989069</v>
      </c>
      <c r="BF1138" s="9">
        <v>68.3</v>
      </c>
      <c r="BG1138" s="9">
        <v>66.493277185673534</v>
      </c>
      <c r="BH1138" s="9">
        <v>65.684597086761812</v>
      </c>
      <c r="BI1138" s="9">
        <v>33.892053369909299</v>
      </c>
      <c r="BJ1138" s="9">
        <f ca="1"/>
        <v>67.671990627320724</v>
      </c>
      <c r="BK1138" s="9">
        <f ca="1"/>
        <v>65.951325189231923</v>
      </c>
      <c r="BL1138" s="9">
        <v>63.657298969313302</v>
      </c>
      <c r="BM1138" s="9">
        <f ca="1"/>
        <v>66.696178792931804</v>
      </c>
      <c r="BN1138" s="9">
        <v>67.218599551623882</v>
      </c>
      <c r="BP1138" s="9"/>
      <c r="BQ1138" s="40"/>
      <c r="BR1138" s="9"/>
      <c r="BS1138" s="40"/>
      <c r="BU1138" s="9"/>
      <c r="BV1138" s="40"/>
      <c r="BW1138" s="9"/>
      <c r="BX1138" s="40"/>
      <c r="BZ1138" s="9">
        <v>34.676923076923075</v>
      </c>
      <c r="CA1138" s="9">
        <v>33.4</v>
      </c>
      <c r="CB1138" s="40">
        <v>30584.716855128947</v>
      </c>
      <c r="CC1138" s="9">
        <f ca="1"/>
        <v>4.5096153846153832</v>
      </c>
      <c r="CD1138" s="9">
        <f ca="1"/>
        <v>3.1688461538461539</v>
      </c>
      <c r="CE1138" s="40">
        <f ca="1"/>
        <v>10808.742228100133</v>
      </c>
    </row>
    <row r="1139" spans="1:83" x14ac:dyDescent="0.25">
      <c r="A1139" s="6">
        <v>59.3</v>
      </c>
      <c r="B1139" s="7" t="b">
        <v>1</v>
      </c>
      <c r="U1139" s="9"/>
      <c r="V1139" s="9"/>
      <c r="W1139" s="10"/>
      <c r="X1139" s="17"/>
      <c r="Y1139" s="17"/>
      <c r="Z1139" s="17"/>
      <c r="AA1139" s="17"/>
      <c r="AB1139" s="17"/>
      <c r="AC1139" s="17"/>
      <c r="AD1139" s="17"/>
      <c r="AE1139" s="17"/>
      <c r="AG1139" s="9"/>
      <c r="AH1139" s="9"/>
      <c r="AI1139" s="10"/>
      <c r="AJ1139" s="17"/>
      <c r="AK1139" s="17"/>
      <c r="AL1139" s="17"/>
      <c r="AM1139" s="17"/>
      <c r="AN1139" s="17"/>
      <c r="AO1139" s="17"/>
      <c r="AP1139" s="17"/>
      <c r="AQ1139" s="17"/>
      <c r="AS1139" s="9"/>
      <c r="AT1139" s="9"/>
      <c r="AU1139" s="10"/>
      <c r="AV1139" s="17"/>
      <c r="AW1139" s="17"/>
      <c r="AX1139" s="17"/>
      <c r="AY1139" s="17"/>
      <c r="AZ1139" s="17"/>
      <c r="BA1139" s="17"/>
      <c r="BB1139" s="17"/>
      <c r="BC1139" s="17"/>
      <c r="BE1139" s="17">
        <v>0.38746584699453551</v>
      </c>
      <c r="BF1139" s="9">
        <v>68.3</v>
      </c>
      <c r="BG1139" s="9">
        <v>66.501771742575372</v>
      </c>
      <c r="BH1139" s="9">
        <v>65.693213304883542</v>
      </c>
      <c r="BI1139" s="9">
        <v>33.930640289355459</v>
      </c>
      <c r="BJ1139" s="9">
        <f ca="1"/>
        <v>67.680472787734686</v>
      </c>
      <c r="BK1139" s="9">
        <f ca="1"/>
        <v>65.959908838470852</v>
      </c>
      <c r="BL1139" s="9">
        <v>63.66938717231298</v>
      </c>
      <c r="BM1139" s="9">
        <f ca="1"/>
        <v>66.706131719974437</v>
      </c>
      <c r="BN1139" s="9">
        <v>67.228542576540619</v>
      </c>
      <c r="BP1139" s="9"/>
      <c r="BQ1139" s="40"/>
      <c r="BR1139" s="9"/>
      <c r="BS1139" s="40"/>
      <c r="BU1139" s="9"/>
      <c r="BV1139" s="40"/>
      <c r="BW1139" s="9"/>
      <c r="BX1139" s="40"/>
      <c r="BZ1139" s="9">
        <v>34.676923076923075</v>
      </c>
      <c r="CA1139" s="9">
        <v>34.676923076923075</v>
      </c>
      <c r="CB1139" s="40">
        <v>32127.201107990288</v>
      </c>
      <c r="CC1139" s="9">
        <f ca="1"/>
        <v>4.5096153846153832</v>
      </c>
      <c r="CD1139" s="9">
        <f ca="1"/>
        <v>3.2326923076923082</v>
      </c>
      <c r="CE1139" s="40">
        <f ca="1"/>
        <v>10835.911029929181</v>
      </c>
    </row>
    <row r="1140" spans="1:83" x14ac:dyDescent="0.25">
      <c r="A1140" s="6">
        <v>58.9</v>
      </c>
      <c r="B1140" s="7" t="b">
        <v>1</v>
      </c>
      <c r="U1140" s="9"/>
      <c r="V1140" s="9"/>
      <c r="W1140" s="10"/>
      <c r="X1140" s="17"/>
      <c r="Y1140" s="17"/>
      <c r="Z1140" s="17"/>
      <c r="AA1140" s="17"/>
      <c r="AB1140" s="17"/>
      <c r="AC1140" s="17"/>
      <c r="AD1140" s="17"/>
      <c r="AE1140" s="17"/>
      <c r="AG1140" s="9"/>
      <c r="AH1140" s="9"/>
      <c r="AI1140" s="10"/>
      <c r="AJ1140" s="17"/>
      <c r="AK1140" s="17"/>
      <c r="AL1140" s="17"/>
      <c r="AM1140" s="17"/>
      <c r="AN1140" s="17"/>
      <c r="AO1140" s="17"/>
      <c r="AP1140" s="17"/>
      <c r="AQ1140" s="17"/>
      <c r="AS1140" s="9"/>
      <c r="AT1140" s="9"/>
      <c r="AU1140" s="10"/>
      <c r="AV1140" s="17"/>
      <c r="AW1140" s="17"/>
      <c r="AX1140" s="17"/>
      <c r="AY1140" s="17"/>
      <c r="AZ1140" s="17"/>
      <c r="BA1140" s="17"/>
      <c r="BB1140" s="17"/>
      <c r="BC1140" s="17"/>
      <c r="BE1140" s="17">
        <v>0.38780737704918034</v>
      </c>
      <c r="BF1140" s="9">
        <v>68.3</v>
      </c>
      <c r="BG1140" s="9">
        <v>66.510264133682611</v>
      </c>
      <c r="BH1140" s="9">
        <v>65.701828455997187</v>
      </c>
      <c r="BI1140" s="9">
        <v>33.969248729672458</v>
      </c>
      <c r="BJ1140" s="9">
        <f ca="1"/>
        <v>67.688951092361535</v>
      </c>
      <c r="BK1140" s="9">
        <f ca="1"/>
        <v>65.968491046703647</v>
      </c>
      <c r="BL1140" s="9">
        <v>63.681470048939126</v>
      </c>
      <c r="BM1140" s="9">
        <f ca="1"/>
        <v>66.716081377561025</v>
      </c>
      <c r="BN1140" s="9">
        <v>67.238482227039412</v>
      </c>
      <c r="BP1140" s="9"/>
      <c r="BQ1140" s="40"/>
      <c r="BR1140" s="9"/>
      <c r="BS1140" s="40"/>
      <c r="BU1140" s="9"/>
      <c r="BV1140" s="40"/>
      <c r="BW1140" s="9"/>
      <c r="BX1140" s="40"/>
      <c r="BZ1140" s="9">
        <v>34.676923076923075</v>
      </c>
      <c r="CA1140" s="9">
        <v>35.95384615384615</v>
      </c>
      <c r="CB1140" s="40">
        <v>33740.057710332287</v>
      </c>
      <c r="CC1140" s="9">
        <f ca="1"/>
        <v>4.5096153846153832</v>
      </c>
      <c r="CD1140" s="9">
        <f ca="1"/>
        <v>3.2965384615384616</v>
      </c>
      <c r="CE1140" s="40">
        <f ca="1"/>
        <v>10865.755769679483</v>
      </c>
    </row>
    <row r="1141" spans="1:83" x14ac:dyDescent="0.25">
      <c r="A1141" s="6">
        <v>58.6</v>
      </c>
      <c r="B1141" s="7" t="b">
        <v>1</v>
      </c>
      <c r="U1141" s="9"/>
      <c r="V1141" s="9"/>
      <c r="W1141" s="10"/>
      <c r="X1141" s="17"/>
      <c r="Y1141" s="17"/>
      <c r="Z1141" s="17"/>
      <c r="AA1141" s="17"/>
      <c r="AB1141" s="17"/>
      <c r="AC1141" s="17"/>
      <c r="AD1141" s="17"/>
      <c r="AE1141" s="17"/>
      <c r="AG1141" s="9"/>
      <c r="AH1141" s="9"/>
      <c r="AI1141" s="10"/>
      <c r="AJ1141" s="17"/>
      <c r="AK1141" s="17"/>
      <c r="AL1141" s="17"/>
      <c r="AM1141" s="17"/>
      <c r="AN1141" s="17"/>
      <c r="AO1141" s="17"/>
      <c r="AP1141" s="17"/>
      <c r="AQ1141" s="17"/>
      <c r="AS1141" s="9"/>
      <c r="AT1141" s="9"/>
      <c r="AU1141" s="10"/>
      <c r="AV1141" s="17"/>
      <c r="AW1141" s="17"/>
      <c r="AX1141" s="17"/>
      <c r="AY1141" s="17"/>
      <c r="AZ1141" s="17"/>
      <c r="BA1141" s="17"/>
      <c r="BB1141" s="17"/>
      <c r="BC1141" s="17"/>
      <c r="BE1141" s="17">
        <v>0.38814890710382516</v>
      </c>
      <c r="BF1141" s="9">
        <v>68.3</v>
      </c>
      <c r="BG1141" s="9">
        <v>66.51875436684837</v>
      </c>
      <c r="BH1141" s="9">
        <v>65.710442547354745</v>
      </c>
      <c r="BI1141" s="9">
        <v>34.007878714879148</v>
      </c>
      <c r="BJ1141" s="9">
        <f ca="1"/>
        <v>67.697425550559657</v>
      </c>
      <c r="BK1141" s="9">
        <f ca="1"/>
        <v>65.97707182132055</v>
      </c>
      <c r="BL1141" s="9">
        <v>63.693547606226332</v>
      </c>
      <c r="BM1141" s="9">
        <f ca="1"/>
        <v>66.726027773263013</v>
      </c>
      <c r="BN1141" s="9">
        <v>67.248418510761894</v>
      </c>
      <c r="BP1141" s="9"/>
      <c r="BQ1141" s="40"/>
      <c r="BR1141" s="9"/>
      <c r="BS1141" s="40"/>
      <c r="BU1141" s="9"/>
      <c r="BV1141" s="40"/>
      <c r="BW1141" s="9"/>
      <c r="BX1141" s="40"/>
      <c r="BZ1141" s="9">
        <v>34.676923076923075</v>
      </c>
      <c r="CA1141" s="9">
        <v>37.230769230769226</v>
      </c>
      <c r="CB1141" s="40">
        <v>35419.515782515839</v>
      </c>
      <c r="CC1141" s="9">
        <f ca="1"/>
        <v>4.5096153846153832</v>
      </c>
      <c r="CD1141" s="9">
        <f ca="1"/>
        <v>3.360384615384616</v>
      </c>
      <c r="CE1141" s="40">
        <f ca="1"/>
        <v>10898.194085391013</v>
      </c>
    </row>
    <row r="1142" spans="1:83" x14ac:dyDescent="0.25">
      <c r="A1142" s="6">
        <v>74.599999999999994</v>
      </c>
      <c r="B1142" s="7" t="b">
        <v>1</v>
      </c>
      <c r="U1142" s="9"/>
      <c r="V1142" s="9"/>
      <c r="W1142" s="10"/>
      <c r="X1142" s="17"/>
      <c r="Y1142" s="17"/>
      <c r="Z1142" s="17"/>
      <c r="AA1142" s="17"/>
      <c r="AB1142" s="17"/>
      <c r="AC1142" s="17"/>
      <c r="AD1142" s="17"/>
      <c r="AE1142" s="17"/>
      <c r="AG1142" s="9"/>
      <c r="AH1142" s="9"/>
      <c r="AI1142" s="10"/>
      <c r="AJ1142" s="17"/>
      <c r="AK1142" s="17"/>
      <c r="AL1142" s="17"/>
      <c r="AM1142" s="17"/>
      <c r="AN1142" s="17"/>
      <c r="AO1142" s="17"/>
      <c r="AP1142" s="17"/>
      <c r="AQ1142" s="17"/>
      <c r="AS1142" s="9"/>
      <c r="AT1142" s="9"/>
      <c r="AU1142" s="10"/>
      <c r="AV1142" s="17"/>
      <c r="AW1142" s="17"/>
      <c r="AX1142" s="17"/>
      <c r="AY1142" s="17"/>
      <c r="AZ1142" s="17"/>
      <c r="BA1142" s="17"/>
      <c r="BB1142" s="17"/>
      <c r="BC1142" s="17"/>
      <c r="BE1142" s="17">
        <v>0.38849043715846993</v>
      </c>
      <c r="BF1142" s="9">
        <v>68.3</v>
      </c>
      <c r="BG1142" s="9">
        <v>66.527242449913004</v>
      </c>
      <c r="BH1142" s="9">
        <v>65.719055586199488</v>
      </c>
      <c r="BI1142" s="9">
        <v>34.046530269034591</v>
      </c>
      <c r="BJ1142" s="9">
        <f ca="1"/>
        <v>67.705896171668044</v>
      </c>
      <c r="BK1142" s="9">
        <f ca="1"/>
        <v>65.985651169701654</v>
      </c>
      <c r="BL1142" s="9">
        <v>63.705619851193752</v>
      </c>
      <c r="BM1142" s="9">
        <f ca="1"/>
        <v>66.735970914637619</v>
      </c>
      <c r="BN1142" s="9">
        <v>67.258351435335072</v>
      </c>
      <c r="BP1142" s="9"/>
      <c r="BQ1142" s="40"/>
      <c r="BR1142" s="9"/>
      <c r="BS1142" s="40"/>
      <c r="BU1142" s="9"/>
      <c r="BV1142" s="40"/>
      <c r="BW1142" s="9"/>
      <c r="BX1142" s="40"/>
      <c r="BZ1142" s="9">
        <v>34.676923076923075</v>
      </c>
      <c r="CA1142" s="9">
        <v>38.507692307692309</v>
      </c>
      <c r="CB1142" s="40">
        <v>37162.109409028926</v>
      </c>
      <c r="CC1142" s="9">
        <f ca="1"/>
        <v>4.5096153846153832</v>
      </c>
      <c r="CD1142" s="9">
        <f ca="1"/>
        <v>3.4242307692307694</v>
      </c>
      <c r="CE1142" s="40">
        <f ca="1"/>
        <v>10933.147563685256</v>
      </c>
    </row>
    <row r="1143" spans="1:83" x14ac:dyDescent="0.25">
      <c r="A1143" s="6">
        <v>74.5</v>
      </c>
      <c r="B1143" s="7" t="b">
        <v>1</v>
      </c>
      <c r="U1143" s="9"/>
      <c r="V1143" s="9"/>
      <c r="W1143" s="10"/>
      <c r="X1143" s="17"/>
      <c r="Y1143" s="17"/>
      <c r="Z1143" s="17"/>
      <c r="AA1143" s="17"/>
      <c r="AB1143" s="17"/>
      <c r="AC1143" s="17"/>
      <c r="AD1143" s="17"/>
      <c r="AE1143" s="17"/>
      <c r="AG1143" s="9"/>
      <c r="AH1143" s="9"/>
      <c r="AI1143" s="10"/>
      <c r="AJ1143" s="17"/>
      <c r="AK1143" s="17"/>
      <c r="AL1143" s="17"/>
      <c r="AM1143" s="17"/>
      <c r="AN1143" s="17"/>
      <c r="AO1143" s="17"/>
      <c r="AP1143" s="17"/>
      <c r="AQ1143" s="17"/>
      <c r="AS1143" s="9"/>
      <c r="AT1143" s="9"/>
      <c r="AU1143" s="10"/>
      <c r="AV1143" s="17"/>
      <c r="AW1143" s="17"/>
      <c r="AX1143" s="17"/>
      <c r="AY1143" s="17"/>
      <c r="AZ1143" s="17"/>
      <c r="BA1143" s="17"/>
      <c r="BB1143" s="17"/>
      <c r="BC1143" s="17"/>
      <c r="BE1143" s="17">
        <v>0.38883196721311475</v>
      </c>
      <c r="BF1143" s="9">
        <v>68.3</v>
      </c>
      <c r="BG1143" s="9">
        <v>66.535728390704023</v>
      </c>
      <c r="BH1143" s="9">
        <v>65.727667579765765</v>
      </c>
      <c r="BI1143" s="9">
        <v>34.085203416238187</v>
      </c>
      <c r="BJ1143" s="9">
        <f ca="1"/>
        <v>67.714362965006345</v>
      </c>
      <c r="BK1143" s="9">
        <f ca="1"/>
        <v>65.994229099217065</v>
      </c>
      <c r="BL1143" s="9">
        <v>63.717686790845107</v>
      </c>
      <c r="BM1143" s="9">
        <f ca="1"/>
        <v>66.745910809227908</v>
      </c>
      <c r="BN1143" s="9">
        <v>67.268281008371545</v>
      </c>
      <c r="BP1143" s="9"/>
      <c r="BQ1143" s="40"/>
      <c r="BR1143" s="9"/>
      <c r="BS1143" s="40"/>
      <c r="BU1143" s="9"/>
      <c r="BV1143" s="40"/>
      <c r="BW1143" s="9"/>
      <c r="BX1143" s="40"/>
      <c r="BZ1143" s="9">
        <v>34.676923076923075</v>
      </c>
      <c r="CA1143" s="9">
        <v>39.784615384615385</v>
      </c>
      <c r="CB1143" s="40">
        <v>38964.644710627173</v>
      </c>
      <c r="CC1143" s="9">
        <f ca="1"/>
        <v>4.5096153846153832</v>
      </c>
      <c r="CD1143" s="9">
        <f ca="1"/>
        <v>3.4880769230769237</v>
      </c>
      <c r="CE1143" s="40">
        <f ca="1"/>
        <v>10970.54148090715</v>
      </c>
    </row>
    <row r="1144" spans="1:83" x14ac:dyDescent="0.25">
      <c r="A1144" s="6">
        <v>74.3</v>
      </c>
      <c r="B1144" s="7" t="b">
        <v>1</v>
      </c>
      <c r="U1144" s="9"/>
      <c r="V1144" s="9"/>
      <c r="W1144" s="10"/>
      <c r="X1144" s="17"/>
      <c r="Y1144" s="17"/>
      <c r="Z1144" s="17"/>
      <c r="AA1144" s="17"/>
      <c r="AB1144" s="17"/>
      <c r="AC1144" s="17"/>
      <c r="AD1144" s="17"/>
      <c r="AE1144" s="17"/>
      <c r="AG1144" s="9"/>
      <c r="AH1144" s="9"/>
      <c r="AI1144" s="10"/>
      <c r="AJ1144" s="17"/>
      <c r="AK1144" s="17"/>
      <c r="AL1144" s="17"/>
      <c r="AM1144" s="17"/>
      <c r="AN1144" s="17"/>
      <c r="AO1144" s="17"/>
      <c r="AP1144" s="17"/>
      <c r="AQ1144" s="17"/>
      <c r="AS1144" s="9"/>
      <c r="AT1144" s="9"/>
      <c r="AU1144" s="10"/>
      <c r="AV1144" s="17"/>
      <c r="AW1144" s="17"/>
      <c r="AX1144" s="17"/>
      <c r="AY1144" s="17"/>
      <c r="AZ1144" s="17"/>
      <c r="BA1144" s="17"/>
      <c r="BB1144" s="17"/>
      <c r="BC1144" s="17"/>
      <c r="BE1144" s="17">
        <v>0.38917349726775957</v>
      </c>
      <c r="BF1144" s="9">
        <v>68.3</v>
      </c>
      <c r="BG1144" s="9">
        <v>66.544212197036231</v>
      </c>
      <c r="BH1144" s="9">
        <v>65.736278535279283</v>
      </c>
      <c r="BI1144" s="9">
        <v>34.123898180629716</v>
      </c>
      <c r="BJ1144" s="9">
        <f ca="1"/>
        <v>67.722825939875037</v>
      </c>
      <c r="BK1144" s="9">
        <f ca="1"/>
        <v>66.002805617226812</v>
      </c>
      <c r="BL1144" s="9">
        <v>63.729748432168726</v>
      </c>
      <c r="BM1144" s="9">
        <f ca="1"/>
        <v>66.755847464562848</v>
      </c>
      <c r="BN1144" s="9">
        <v>67.278207237469374</v>
      </c>
      <c r="BP1144" s="9"/>
      <c r="BQ1144" s="40"/>
      <c r="BR1144" s="9"/>
      <c r="BS1144" s="40"/>
      <c r="BU1144" s="9"/>
      <c r="BV1144" s="40"/>
      <c r="BW1144" s="9"/>
      <c r="BX1144" s="40"/>
      <c r="BZ1144" s="9">
        <v>34.676923076923075</v>
      </c>
      <c r="CA1144" s="9">
        <v>41.061538461538461</v>
      </c>
      <c r="CB1144" s="40">
        <v>40824.171345771843</v>
      </c>
      <c r="CC1144" s="9">
        <f ca="1"/>
        <v>4.5096153846153832</v>
      </c>
      <c r="CD1144" s="9">
        <f ca="1"/>
        <v>3.5519230769230772</v>
      </c>
      <c r="CE1144" s="40">
        <f ca="1"/>
        <v>11010.304565784347</v>
      </c>
    </row>
    <row r="1145" spans="1:83" x14ac:dyDescent="0.25">
      <c r="A1145" s="6">
        <v>74.099999999999994</v>
      </c>
      <c r="B1145" s="7" t="b">
        <v>1</v>
      </c>
      <c r="U1145" s="9"/>
      <c r="V1145" s="9"/>
      <c r="W1145" s="10"/>
      <c r="X1145" s="17"/>
      <c r="Y1145" s="17"/>
      <c r="Z1145" s="17"/>
      <c r="AA1145" s="17"/>
      <c r="AB1145" s="17"/>
      <c r="AC1145" s="17"/>
      <c r="AD1145" s="17"/>
      <c r="AE1145" s="17"/>
      <c r="AG1145" s="9"/>
      <c r="AH1145" s="9"/>
      <c r="AI1145" s="10"/>
      <c r="AJ1145" s="17"/>
      <c r="AK1145" s="17"/>
      <c r="AL1145" s="17"/>
      <c r="AM1145" s="17"/>
      <c r="AN1145" s="17"/>
      <c r="AO1145" s="17"/>
      <c r="AP1145" s="17"/>
      <c r="AQ1145" s="17"/>
      <c r="AS1145" s="9"/>
      <c r="AT1145" s="9"/>
      <c r="AU1145" s="10"/>
      <c r="AV1145" s="17"/>
      <c r="AW1145" s="17"/>
      <c r="AX1145" s="17"/>
      <c r="AY1145" s="17"/>
      <c r="AZ1145" s="17"/>
      <c r="BA1145" s="17"/>
      <c r="BB1145" s="17"/>
      <c r="BC1145" s="17"/>
      <c r="BE1145" s="17">
        <v>0.38951502732240439</v>
      </c>
      <c r="BF1145" s="9">
        <v>68.3</v>
      </c>
      <c r="BG1145" s="9">
        <v>66.552693876711743</v>
      </c>
      <c r="BH1145" s="9">
        <v>65.744888459956968</v>
      </c>
      <c r="BI1145" s="9">
        <v>34.162614586389466</v>
      </c>
      <c r="BJ1145" s="9">
        <f ca="1"/>
        <v>67.731285105555386</v>
      </c>
      <c r="BK1145" s="9">
        <f ca="1"/>
        <v>66.011380731081019</v>
      </c>
      <c r="BL1145" s="9">
        <v>63.741804782137642</v>
      </c>
      <c r="BM1145" s="9">
        <f ca="1"/>
        <v>66.765780888157352</v>
      </c>
      <c r="BN1145" s="9">
        <v>67.288130130212281</v>
      </c>
      <c r="BP1145" s="9"/>
      <c r="BQ1145" s="40"/>
      <c r="BR1145" s="9"/>
      <c r="BS1145" s="40"/>
      <c r="BU1145" s="9"/>
      <c r="BV1145" s="40"/>
      <c r="BW1145" s="9"/>
      <c r="BX1145" s="40"/>
      <c r="BZ1145" s="9">
        <v>34.676923076923075</v>
      </c>
      <c r="CA1145" s="9">
        <v>42.338461538461537</v>
      </c>
      <c r="CB1145" s="40">
        <v>42737.95773169928</v>
      </c>
      <c r="CC1145" s="9">
        <f ca="1"/>
        <v>4.5096153846153832</v>
      </c>
      <c r="CD1145" s="9">
        <f ca="1"/>
        <v>3.6157692307692306</v>
      </c>
      <c r="CE1145" s="40">
        <f ca="1"/>
        <v>11052.368781445364</v>
      </c>
    </row>
    <row r="1146" spans="1:83" x14ac:dyDescent="0.25">
      <c r="A1146" s="6">
        <v>73.900000000000006</v>
      </c>
      <c r="B1146" s="7" t="b">
        <v>1</v>
      </c>
      <c r="U1146" s="9"/>
      <c r="V1146" s="9"/>
      <c r="W1146" s="10"/>
      <c r="X1146" s="17"/>
      <c r="Y1146" s="17"/>
      <c r="Z1146" s="17"/>
      <c r="AA1146" s="17"/>
      <c r="AB1146" s="17"/>
      <c r="AC1146" s="17"/>
      <c r="AD1146" s="17"/>
      <c r="AE1146" s="17"/>
      <c r="AG1146" s="9"/>
      <c r="AH1146" s="9"/>
      <c r="AI1146" s="10"/>
      <c r="AJ1146" s="17"/>
      <c r="AK1146" s="17"/>
      <c r="AL1146" s="17"/>
      <c r="AM1146" s="17"/>
      <c r="AN1146" s="17"/>
      <c r="AO1146" s="17"/>
      <c r="AP1146" s="17"/>
      <c r="AQ1146" s="17"/>
      <c r="AS1146" s="9"/>
      <c r="AT1146" s="9"/>
      <c r="AU1146" s="10"/>
      <c r="AV1146" s="17"/>
      <c r="AW1146" s="17"/>
      <c r="AX1146" s="17"/>
      <c r="AY1146" s="17"/>
      <c r="AZ1146" s="17"/>
      <c r="BA1146" s="17"/>
      <c r="BB1146" s="17"/>
      <c r="BC1146" s="17"/>
      <c r="BE1146" s="17">
        <v>0.38985655737704916</v>
      </c>
      <c r="BF1146" s="9">
        <v>68.3</v>
      </c>
      <c r="BG1146" s="9">
        <v>66.561173437520097</v>
      </c>
      <c r="BH1146" s="9">
        <v>65.75349736100722</v>
      </c>
      <c r="BI1146" s="9">
        <v>34.201352657738347</v>
      </c>
      <c r="BJ1146" s="9">
        <f ca="1"/>
        <v>67.739740471309574</v>
      </c>
      <c r="BK1146" s="9">
        <f ca="1"/>
        <v>66.019954448119833</v>
      </c>
      <c r="BL1146" s="9">
        <v>63.753855847709573</v>
      </c>
      <c r="BM1146" s="9">
        <f ca="1"/>
        <v>66.77571108751232</v>
      </c>
      <c r="BN1146" s="9">
        <v>67.298049694169649</v>
      </c>
      <c r="BP1146" s="9"/>
      <c r="BQ1146" s="40"/>
      <c r="BR1146" s="9"/>
      <c r="BS1146" s="40"/>
      <c r="BU1146" s="9"/>
      <c r="BV1146" s="40"/>
      <c r="BW1146" s="9"/>
      <c r="BX1146" s="40"/>
      <c r="BZ1146" s="9">
        <v>34.676923076923075</v>
      </c>
      <c r="CA1146" s="9">
        <v>43.615384615384613</v>
      </c>
      <c r="CB1146" s="40">
        <v>44703.469406685428</v>
      </c>
      <c r="CC1146" s="9">
        <f ca="1"/>
        <v>4.5096153846153832</v>
      </c>
      <c r="CD1146" s="9">
        <f ca="1"/>
        <v>3.679615384615385</v>
      </c>
      <c r="CE1146" s="40">
        <f ca="1"/>
        <v>11096.669124890712</v>
      </c>
    </row>
    <row r="1147" spans="1:83" x14ac:dyDescent="0.25">
      <c r="A1147" s="6">
        <v>73.599999999999994</v>
      </c>
      <c r="B1147" s="7" t="b">
        <v>1</v>
      </c>
      <c r="U1147" s="9"/>
      <c r="V1147" s="9"/>
      <c r="W1147" s="10"/>
      <c r="X1147" s="17"/>
      <c r="Y1147" s="17"/>
      <c r="Z1147" s="17"/>
      <c r="AA1147" s="17"/>
      <c r="AB1147" s="17"/>
      <c r="AC1147" s="17"/>
      <c r="AD1147" s="17"/>
      <c r="AE1147" s="17"/>
      <c r="AG1147" s="9"/>
      <c r="AH1147" s="9"/>
      <c r="AI1147" s="10"/>
      <c r="AJ1147" s="17"/>
      <c r="AK1147" s="17"/>
      <c r="AL1147" s="17"/>
      <c r="AM1147" s="17"/>
      <c r="AN1147" s="17"/>
      <c r="AO1147" s="17"/>
      <c r="AP1147" s="17"/>
      <c r="AQ1147" s="17"/>
      <c r="AS1147" s="9"/>
      <c r="AT1147" s="9"/>
      <c r="AU1147" s="10"/>
      <c r="AV1147" s="17"/>
      <c r="AW1147" s="17"/>
      <c r="AX1147" s="17"/>
      <c r="AY1147" s="17"/>
      <c r="AZ1147" s="17"/>
      <c r="BA1147" s="17"/>
      <c r="BB1147" s="17"/>
      <c r="BC1147" s="17"/>
      <c r="BE1147" s="17">
        <v>0.39019808743169399</v>
      </c>
      <c r="BF1147" s="9">
        <v>68.3</v>
      </c>
      <c r="BG1147" s="9">
        <v>66.56965088723824</v>
      </c>
      <c r="BH1147" s="9">
        <v>65.762105245629769</v>
      </c>
      <c r="BI1147" s="9">
        <v>34.240112418937947</v>
      </c>
      <c r="BJ1147" s="9">
        <f ca="1"/>
        <v>67.748192046380808</v>
      </c>
      <c r="BK1147" s="9">
        <f ca="1"/>
        <v>66.02852677567364</v>
      </c>
      <c r="BL1147" s="9">
        <v>63.765901635827035</v>
      </c>
      <c r="BM1147" s="9">
        <f ca="1"/>
        <v>66.7856380701147</v>
      </c>
      <c r="BN1147" s="9">
        <v>67.307965936896579</v>
      </c>
      <c r="BP1147" s="9"/>
      <c r="BQ1147" s="40"/>
      <c r="BR1147" s="9"/>
      <c r="BS1147" s="40"/>
      <c r="BU1147" s="9"/>
      <c r="BV1147" s="40"/>
      <c r="BW1147" s="9"/>
      <c r="BX1147" s="40"/>
      <c r="BZ1147" s="9">
        <v>34.676923076923075</v>
      </c>
      <c r="CA1147" s="9">
        <v>44.892307692307696</v>
      </c>
      <c r="CB1147" s="40">
        <v>46718.350058924727</v>
      </c>
      <c r="CC1147" s="9">
        <f ca="1"/>
        <v>4.5096153846153832</v>
      </c>
      <c r="CD1147" s="9">
        <f ca="1"/>
        <v>3.7434615384615384</v>
      </c>
      <c r="CE1147" s="40">
        <f ca="1"/>
        <v>11143.143442229692</v>
      </c>
    </row>
    <row r="1148" spans="1:83" x14ac:dyDescent="0.25">
      <c r="A1148" s="6">
        <v>73.400000000000006</v>
      </c>
      <c r="B1148" s="7" t="b">
        <v>1</v>
      </c>
      <c r="U1148" s="9"/>
      <c r="V1148" s="9"/>
      <c r="W1148" s="10"/>
      <c r="X1148" s="17"/>
      <c r="Y1148" s="17"/>
      <c r="Z1148" s="17"/>
      <c r="AA1148" s="17"/>
      <c r="AB1148" s="17"/>
      <c r="AC1148" s="17"/>
      <c r="AD1148" s="17"/>
      <c r="AE1148" s="17"/>
      <c r="AG1148" s="9"/>
      <c r="AH1148" s="9"/>
      <c r="AI1148" s="10"/>
      <c r="AJ1148" s="17"/>
      <c r="AK1148" s="17"/>
      <c r="AL1148" s="17"/>
      <c r="AM1148" s="17"/>
      <c r="AN1148" s="17"/>
      <c r="AO1148" s="17"/>
      <c r="AP1148" s="17"/>
      <c r="AQ1148" s="17"/>
      <c r="AS1148" s="9"/>
      <c r="AT1148" s="9"/>
      <c r="AU1148" s="10"/>
      <c r="AV1148" s="17"/>
      <c r="AW1148" s="17"/>
      <c r="AX1148" s="17"/>
      <c r="AY1148" s="17"/>
      <c r="AZ1148" s="17"/>
      <c r="BA1148" s="17"/>
      <c r="BB1148" s="17"/>
      <c r="BC1148" s="17"/>
      <c r="BE1148" s="17">
        <v>0.39053961748633881</v>
      </c>
      <c r="BF1148" s="9">
        <v>68.3</v>
      </c>
      <c r="BG1148" s="9">
        <v>66.578126233630655</v>
      </c>
      <c r="BH1148" s="9">
        <v>65.770712121015706</v>
      </c>
      <c r="BI1148" s="9">
        <v>34.278893894290626</v>
      </c>
      <c r="BJ1148" s="9">
        <f ca="1"/>
        <v>67.756639839993312</v>
      </c>
      <c r="BK1148" s="9">
        <f ca="1"/>
        <v>66.037097721062935</v>
      </c>
      <c r="BL1148" s="9">
        <v>63.777942153417314</v>
      </c>
      <c r="BM1148" s="9">
        <f ca="1"/>
        <v>66.795561843437568</v>
      </c>
      <c r="BN1148" s="9">
        <v>67.317878865933935</v>
      </c>
      <c r="BP1148" s="9"/>
      <c r="BQ1148" s="40"/>
      <c r="BR1148" s="9"/>
      <c r="BS1148" s="40"/>
      <c r="BU1148" s="9"/>
      <c r="BV1148" s="40"/>
      <c r="BW1148" s="9"/>
      <c r="BX1148" s="40"/>
      <c r="BZ1148" s="9">
        <v>34.676923076923075</v>
      </c>
      <c r="CA1148" s="9">
        <v>46.169230769230772</v>
      </c>
      <c r="CB1148" s="40">
        <v>48780.404830276879</v>
      </c>
      <c r="CC1148" s="9">
        <f ca="1"/>
        <v>4.5096153846153832</v>
      </c>
      <c r="CD1148" s="9">
        <f ca="1"/>
        <v>3.8073076923076927</v>
      </c>
      <c r="CE1148" s="40">
        <f ca="1"/>
        <v>11191.732258186144</v>
      </c>
    </row>
    <row r="1149" spans="1:83" x14ac:dyDescent="0.25">
      <c r="A1149" s="6">
        <v>73.2</v>
      </c>
      <c r="B1149" s="7" t="b">
        <v>1</v>
      </c>
      <c r="U1149" s="9"/>
      <c r="V1149" s="9"/>
      <c r="W1149" s="10"/>
      <c r="X1149" s="17"/>
      <c r="Y1149" s="17"/>
      <c r="Z1149" s="17"/>
      <c r="AA1149" s="17"/>
      <c r="AB1149" s="17"/>
      <c r="AC1149" s="17"/>
      <c r="AD1149" s="17"/>
      <c r="AE1149" s="17"/>
      <c r="AG1149" s="9"/>
      <c r="AH1149" s="9"/>
      <c r="AI1149" s="10"/>
      <c r="AJ1149" s="17"/>
      <c r="AK1149" s="17"/>
      <c r="AL1149" s="17"/>
      <c r="AM1149" s="17"/>
      <c r="AN1149" s="17"/>
      <c r="AO1149" s="17"/>
      <c r="AP1149" s="17"/>
      <c r="AQ1149" s="17"/>
      <c r="AS1149" s="9"/>
      <c r="AT1149" s="9"/>
      <c r="AU1149" s="10"/>
      <c r="AV1149" s="17"/>
      <c r="AW1149" s="17"/>
      <c r="AX1149" s="17"/>
      <c r="AY1149" s="17"/>
      <c r="AZ1149" s="17"/>
      <c r="BA1149" s="17"/>
      <c r="BB1149" s="17"/>
      <c r="BC1149" s="17"/>
      <c r="BE1149" s="17">
        <v>0.39088114754098363</v>
      </c>
      <c r="BF1149" s="9">
        <v>68.400000000000006</v>
      </c>
      <c r="BG1149" s="9">
        <v>66.586599484449351</v>
      </c>
      <c r="BH1149" s="9">
        <v>65.779317994347764</v>
      </c>
      <c r="BI1149" s="9">
        <v>34.317697108139591</v>
      </c>
      <c r="BJ1149" s="9">
        <f ca="1"/>
        <v>67.76508386135248</v>
      </c>
      <c r="BK1149" s="9">
        <f ca="1"/>
        <v>66.045667291598519</v>
      </c>
      <c r="BL1149" s="9">
        <v>63.789977407392598</v>
      </c>
      <c r="BM1149" s="9">
        <f ca="1"/>
        <v>66.805482414940144</v>
      </c>
      <c r="BN1149" s="9">
        <v>67.327788488808409</v>
      </c>
      <c r="BP1149" s="9"/>
      <c r="BQ1149" s="40"/>
      <c r="BR1149" s="9"/>
      <c r="BS1149" s="40"/>
      <c r="BU1149" s="9"/>
      <c r="BV1149" s="40"/>
      <c r="BW1149" s="9"/>
      <c r="BX1149" s="40"/>
      <c r="BZ1149" s="9">
        <v>34.676923076923075</v>
      </c>
      <c r="CA1149" s="9">
        <v>47.446153846153848</v>
      </c>
      <c r="CB1149" s="40">
        <v>50887.585569631963</v>
      </c>
      <c r="CC1149" s="9">
        <f ca="1"/>
        <v>4.5096153846153832</v>
      </c>
      <c r="CD1149" s="9">
        <f ca="1"/>
        <v>3.8711538461538462</v>
      </c>
      <c r="CE1149" s="40">
        <f ca="1"/>
        <v>11242.37861854195</v>
      </c>
    </row>
    <row r="1150" spans="1:83" x14ac:dyDescent="0.25">
      <c r="A1150" s="6">
        <v>73</v>
      </c>
      <c r="B1150" s="7" t="b">
        <v>1</v>
      </c>
      <c r="U1150" s="9"/>
      <c r="V1150" s="9"/>
      <c r="W1150" s="10"/>
      <c r="X1150" s="17"/>
      <c r="Y1150" s="17"/>
      <c r="Z1150" s="17"/>
      <c r="AA1150" s="17"/>
      <c r="AB1150" s="17"/>
      <c r="AC1150" s="17"/>
      <c r="AD1150" s="17"/>
      <c r="AE1150" s="17"/>
      <c r="AG1150" s="9"/>
      <c r="AH1150" s="9"/>
      <c r="AI1150" s="10"/>
      <c r="AJ1150" s="17"/>
      <c r="AK1150" s="17"/>
      <c r="AL1150" s="17"/>
      <c r="AM1150" s="17"/>
      <c r="AN1150" s="17"/>
      <c r="AO1150" s="17"/>
      <c r="AP1150" s="17"/>
      <c r="AQ1150" s="17"/>
      <c r="AS1150" s="9"/>
      <c r="AT1150" s="9"/>
      <c r="AU1150" s="10"/>
      <c r="AV1150" s="17"/>
      <c r="AW1150" s="17"/>
      <c r="AX1150" s="17"/>
      <c r="AY1150" s="17"/>
      <c r="AZ1150" s="17"/>
      <c r="BA1150" s="17"/>
      <c r="BB1150" s="17"/>
      <c r="BC1150" s="17"/>
      <c r="BE1150" s="17">
        <v>0.3912226775956284</v>
      </c>
      <c r="BF1150" s="9">
        <v>68.400000000000006</v>
      </c>
      <c r="BG1150" s="9">
        <v>66.595070647433985</v>
      </c>
      <c r="BH1150" s="9">
        <v>65.787922872800223</v>
      </c>
      <c r="BI1150" s="9">
        <v>34.35652208486902</v>
      </c>
      <c r="BJ1150" s="9">
        <f ca="1"/>
        <v>67.773524119644875</v>
      </c>
      <c r="BK1150" s="9">
        <f ca="1"/>
        <v>66.054235494581434</v>
      </c>
      <c r="BL1150" s="9">
        <v>63.802007404649949</v>
      </c>
      <c r="BM1150" s="9">
        <f ca="1"/>
        <v>66.815399792067851</v>
      </c>
      <c r="BN1150" s="9">
        <v>67.33769481303257</v>
      </c>
      <c r="BP1150" s="9"/>
      <c r="BQ1150" s="40"/>
      <c r="BR1150" s="9"/>
      <c r="BS1150" s="40"/>
      <c r="BU1150" s="9"/>
      <c r="BV1150" s="40"/>
      <c r="BW1150" s="9"/>
      <c r="BX1150" s="40"/>
      <c r="BZ1150" s="9">
        <v>34.676923076923075</v>
      </c>
      <c r="CA1150" s="9">
        <v>48.723076923076924</v>
      </c>
      <c r="CB1150" s="40">
        <v>53037.977764408817</v>
      </c>
      <c r="CC1150" s="9">
        <f ca="1"/>
        <v>4.5096153846153832</v>
      </c>
      <c r="CD1150" s="9">
        <f ca="1"/>
        <v>3.9350000000000005</v>
      </c>
      <c r="CE1150" s="40">
        <f ca="1"/>
        <v>11295.027944332371</v>
      </c>
    </row>
    <row r="1151" spans="1:83" x14ac:dyDescent="0.25">
      <c r="A1151" s="6">
        <v>72.8</v>
      </c>
      <c r="B1151" s="7" t="b">
        <v>1</v>
      </c>
      <c r="U1151" s="9"/>
      <c r="V1151" s="9"/>
      <c r="W1151" s="10"/>
      <c r="X1151" s="17"/>
      <c r="Y1151" s="17"/>
      <c r="Z1151" s="17"/>
      <c r="AA1151" s="17"/>
      <c r="AB1151" s="17"/>
      <c r="AC1151" s="17"/>
      <c r="AD1151" s="17"/>
      <c r="AE1151" s="17"/>
      <c r="AG1151" s="9"/>
      <c r="AH1151" s="9"/>
      <c r="AI1151" s="10"/>
      <c r="AJ1151" s="17"/>
      <c r="AK1151" s="17"/>
      <c r="AL1151" s="17"/>
      <c r="AM1151" s="17"/>
      <c r="AN1151" s="17"/>
      <c r="AO1151" s="17"/>
      <c r="AP1151" s="17"/>
      <c r="AQ1151" s="17"/>
      <c r="AS1151" s="9"/>
      <c r="AT1151" s="9"/>
      <c r="AU1151" s="10"/>
      <c r="AV1151" s="17"/>
      <c r="AW1151" s="17"/>
      <c r="AX1151" s="17"/>
      <c r="AY1151" s="17"/>
      <c r="AZ1151" s="17"/>
      <c r="BA1151" s="17"/>
      <c r="BB1151" s="17"/>
      <c r="BC1151" s="17"/>
      <c r="BE1151" s="17">
        <v>0.39156420765027322</v>
      </c>
      <c r="BF1151" s="9">
        <v>68.400000000000006</v>
      </c>
      <c r="BG1151" s="9">
        <v>66.60353973031188</v>
      </c>
      <c r="BH1151" s="9">
        <v>65.796526763538807</v>
      </c>
      <c r="BI1151" s="9">
        <v>34.395368848904155</v>
      </c>
      <c r="BJ1151" s="9">
        <f ca="1"/>
        <v>67.781960624038419</v>
      </c>
      <c r="BK1151" s="9">
        <f ca="1"/>
        <v>66.062802337303154</v>
      </c>
      <c r="BL1151" s="9">
        <v>63.814032152071398</v>
      </c>
      <c r="BM1151" s="9">
        <f ca="1"/>
        <v>66.825313982252368</v>
      </c>
      <c r="BN1151" s="9">
        <v>67.347597846104946</v>
      </c>
      <c r="BP1151" s="9"/>
      <c r="BQ1151" s="40"/>
      <c r="BR1151" s="9"/>
      <c r="BS1151" s="40"/>
      <c r="BU1151" s="9"/>
      <c r="BV1151" s="40"/>
      <c r="BW1151" s="9"/>
      <c r="BX1151" s="40"/>
      <c r="BZ1151" s="9">
        <v>34.676923076923075</v>
      </c>
      <c r="CA1151" s="9">
        <v>50</v>
      </c>
      <c r="CB1151" s="40">
        <v>55229.788922418695</v>
      </c>
      <c r="CC1151" s="9">
        <f ca="1"/>
        <v>4.5096153846153832</v>
      </c>
      <c r="CD1151" s="9">
        <f ca="1"/>
        <v>3.9988461538461539</v>
      </c>
      <c r="CE1151" s="40">
        <f ca="1"/>
        <v>11349.627896733949</v>
      </c>
    </row>
    <row r="1152" spans="1:83" x14ac:dyDescent="0.25">
      <c r="A1152" s="6">
        <v>72.5</v>
      </c>
      <c r="B1152" s="7" t="b">
        <v>1</v>
      </c>
      <c r="U1152" s="9"/>
      <c r="V1152" s="9"/>
      <c r="W1152" s="10"/>
      <c r="X1152" s="17"/>
      <c r="Y1152" s="17"/>
      <c r="Z1152" s="17"/>
      <c r="AA1152" s="17"/>
      <c r="AB1152" s="17"/>
      <c r="AC1152" s="17"/>
      <c r="AD1152" s="17"/>
      <c r="AE1152" s="17"/>
      <c r="AG1152" s="9"/>
      <c r="AH1152" s="9"/>
      <c r="AI1152" s="10"/>
      <c r="AJ1152" s="17"/>
      <c r="AK1152" s="17"/>
      <c r="AL1152" s="17"/>
      <c r="AM1152" s="17"/>
      <c r="AN1152" s="17"/>
      <c r="AO1152" s="17"/>
      <c r="AP1152" s="17"/>
      <c r="AQ1152" s="17"/>
      <c r="AS1152" s="9"/>
      <c r="AT1152" s="9"/>
      <c r="AU1152" s="10"/>
      <c r="AV1152" s="17"/>
      <c r="AW1152" s="17"/>
      <c r="AX1152" s="17"/>
      <c r="AY1152" s="17"/>
      <c r="AZ1152" s="17"/>
      <c r="BA1152" s="17"/>
      <c r="BB1152" s="17"/>
      <c r="BC1152" s="17"/>
      <c r="BE1152" s="17">
        <v>0.39190573770491804</v>
      </c>
      <c r="BF1152" s="9">
        <v>68.400000000000006</v>
      </c>
      <c r="BG1152" s="9">
        <v>66.612006740798066</v>
      </c>
      <c r="BH1152" s="9">
        <v>65.805129673721112</v>
      </c>
      <c r="BI1152" s="9">
        <v>34.43423742471137</v>
      </c>
      <c r="BJ1152" s="9">
        <f ca="1"/>
        <v>67.790393383682314</v>
      </c>
      <c r="BK1152" s="9">
        <f ca="1"/>
        <v>66.071367827045449</v>
      </c>
      <c r="BL1152" s="9">
        <v>63.826051656523966</v>
      </c>
      <c r="BM1152" s="9">
        <f ca="1"/>
        <v>66.835224992911719</v>
      </c>
      <c r="BN1152" s="9">
        <v>67.357497595509997</v>
      </c>
      <c r="BP1152" s="9"/>
      <c r="BQ1152" s="40"/>
      <c r="BR1152" s="9"/>
      <c r="BS1152" s="40"/>
      <c r="BU1152" s="9"/>
      <c r="BV1152" s="40"/>
      <c r="BW1152" s="9"/>
      <c r="BX1152" s="40"/>
      <c r="BZ1152" s="9">
        <v>35.95384615384615</v>
      </c>
      <c r="CA1152" s="9">
        <v>0.2</v>
      </c>
      <c r="CB1152" s="40">
        <v>65383.743207719599</v>
      </c>
      <c r="CC1152" s="9">
        <f ca="1"/>
        <v>4.5734615384615376</v>
      </c>
      <c r="CD1152" s="9">
        <f ca="1"/>
        <v>1.5088461538461539</v>
      </c>
      <c r="CE1152" s="40">
        <f ca="1"/>
        <v>11512.094062171318</v>
      </c>
    </row>
    <row r="1153" spans="1:83" x14ac:dyDescent="0.25">
      <c r="A1153" s="6">
        <v>72.2</v>
      </c>
      <c r="B1153" s="7" t="b">
        <v>1</v>
      </c>
      <c r="U1153" s="9"/>
      <c r="V1153" s="9"/>
      <c r="W1153" s="10"/>
      <c r="X1153" s="17"/>
      <c r="Y1153" s="17"/>
      <c r="Z1153" s="17"/>
      <c r="AA1153" s="17"/>
      <c r="AB1153" s="17"/>
      <c r="AC1153" s="17"/>
      <c r="AD1153" s="17"/>
      <c r="AE1153" s="17"/>
      <c r="AG1153" s="9"/>
      <c r="AH1153" s="9"/>
      <c r="AI1153" s="10"/>
      <c r="AJ1153" s="17"/>
      <c r="AK1153" s="17"/>
      <c r="AL1153" s="17"/>
      <c r="AM1153" s="17"/>
      <c r="AN1153" s="17"/>
      <c r="AO1153" s="17"/>
      <c r="AP1153" s="17"/>
      <c r="AQ1153" s="17"/>
      <c r="AS1153" s="9"/>
      <c r="AT1153" s="9"/>
      <c r="AU1153" s="10"/>
      <c r="AV1153" s="17"/>
      <c r="AW1153" s="17"/>
      <c r="AX1153" s="17"/>
      <c r="AY1153" s="17"/>
      <c r="AZ1153" s="17"/>
      <c r="BA1153" s="17"/>
      <c r="BB1153" s="17"/>
      <c r="BC1153" s="17"/>
      <c r="BE1153" s="17">
        <v>0.39224726775956287</v>
      </c>
      <c r="BF1153" s="9">
        <v>68.400000000000006</v>
      </c>
      <c r="BG1153" s="9">
        <v>66.620471686595394</v>
      </c>
      <c r="BH1153" s="9">
        <v>65.813731610496191</v>
      </c>
      <c r="BI1153" s="9">
        <v>34.473127836798284</v>
      </c>
      <c r="BJ1153" s="9">
        <f ca="1"/>
        <v>67.798822407707235</v>
      </c>
      <c r="BK1153" s="9">
        <f ca="1"/>
        <v>66.079931971080626</v>
      </c>
      <c r="BL1153" s="9">
        <v>63.838065924859706</v>
      </c>
      <c r="BM1153" s="9">
        <f ca="1"/>
        <v>66.845132831450243</v>
      </c>
      <c r="BN1153" s="9">
        <v>67.367394068718284</v>
      </c>
      <c r="BP1153" s="9"/>
      <c r="BQ1153" s="40"/>
      <c r="BR1153" s="9"/>
      <c r="BS1153" s="40"/>
      <c r="BU1153" s="9"/>
      <c r="BV1153" s="40"/>
      <c r="BW1153" s="9"/>
      <c r="BX1153" s="40"/>
      <c r="BZ1153" s="9">
        <v>35.95384615384615</v>
      </c>
      <c r="CA1153" s="9">
        <v>1.4769230769230768</v>
      </c>
      <c r="CB1153" s="40">
        <v>51334.605636034699</v>
      </c>
      <c r="CC1153" s="9">
        <f ca="1"/>
        <v>4.5734615384615376</v>
      </c>
      <c r="CD1153" s="9">
        <f ca="1"/>
        <v>1.5726923076923078</v>
      </c>
      <c r="CE1153" s="40">
        <f ca="1"/>
        <v>11412.965562307989</v>
      </c>
    </row>
    <row r="1154" spans="1:83" x14ac:dyDescent="0.25">
      <c r="A1154" s="6">
        <v>71.900000000000006</v>
      </c>
      <c r="B1154" s="7" t="b">
        <v>1</v>
      </c>
      <c r="U1154" s="9"/>
      <c r="V1154" s="9"/>
      <c r="W1154" s="10"/>
      <c r="X1154" s="17"/>
      <c r="Y1154" s="17"/>
      <c r="Z1154" s="17"/>
      <c r="AA1154" s="17"/>
      <c r="AB1154" s="17"/>
      <c r="AC1154" s="17"/>
      <c r="AD1154" s="17"/>
      <c r="AE1154" s="17"/>
      <c r="AG1154" s="9"/>
      <c r="AH1154" s="9"/>
      <c r="AI1154" s="10"/>
      <c r="AJ1154" s="17"/>
      <c r="AK1154" s="17"/>
      <c r="AL1154" s="17"/>
      <c r="AM1154" s="17"/>
      <c r="AN1154" s="17"/>
      <c r="AO1154" s="17"/>
      <c r="AP1154" s="17"/>
      <c r="AQ1154" s="17"/>
      <c r="AS1154" s="9"/>
      <c r="AT1154" s="9"/>
      <c r="AU1154" s="10"/>
      <c r="AV1154" s="17"/>
      <c r="AW1154" s="17"/>
      <c r="AX1154" s="17"/>
      <c r="AY1154" s="17"/>
      <c r="AZ1154" s="17"/>
      <c r="BA1154" s="17"/>
      <c r="BB1154" s="17"/>
      <c r="BC1154" s="17"/>
      <c r="BE1154" s="17">
        <v>0.39258879781420764</v>
      </c>
      <c r="BF1154" s="9">
        <v>68.400000000000006</v>
      </c>
      <c r="BG1154" s="9">
        <v>66.628934575394538</v>
      </c>
      <c r="BH1154" s="9">
        <v>65.822332581005014</v>
      </c>
      <c r="BI1154" s="9">
        <v>34.512040109713823</v>
      </c>
      <c r="BJ1154" s="9">
        <f ca="1"/>
        <v>67.807247705225336</v>
      </c>
      <c r="BK1154" s="9">
        <f ca="1"/>
        <v>66.088494776671411</v>
      </c>
      <c r="BL1154" s="9">
        <v>63.85007496391578</v>
      </c>
      <c r="BM1154" s="9">
        <f ca="1"/>
        <v>66.855037505258778</v>
      </c>
      <c r="BN1154" s="9">
        <v>67.377287273186397</v>
      </c>
      <c r="BP1154" s="9"/>
      <c r="BQ1154" s="40"/>
      <c r="BR1154" s="9"/>
      <c r="BS1154" s="40"/>
      <c r="BU1154" s="9"/>
      <c r="BV1154" s="40"/>
      <c r="BW1154" s="9"/>
      <c r="BX1154" s="40"/>
      <c r="BZ1154" s="9">
        <v>35.95384615384615</v>
      </c>
      <c r="CA1154" s="9">
        <v>2.7538461538461538</v>
      </c>
      <c r="CB1154" s="40">
        <v>43730.059189962507</v>
      </c>
      <c r="CC1154" s="9">
        <f ca="1"/>
        <v>4.5734615384615376</v>
      </c>
      <c r="CD1154" s="9">
        <f ca="1"/>
        <v>1.6365384615384617</v>
      </c>
      <c r="CE1154" s="40">
        <f ca="1"/>
        <v>11322.213547355954</v>
      </c>
    </row>
    <row r="1155" spans="1:83" x14ac:dyDescent="0.25">
      <c r="A1155" s="6">
        <v>71.599999999999994</v>
      </c>
      <c r="B1155" s="7" t="b">
        <v>1</v>
      </c>
      <c r="U1155" s="9"/>
      <c r="V1155" s="9"/>
      <c r="W1155" s="10"/>
      <c r="X1155" s="17"/>
      <c r="Y1155" s="17"/>
      <c r="Z1155" s="17"/>
      <c r="AA1155" s="17"/>
      <c r="AB1155" s="17"/>
      <c r="AC1155" s="17"/>
      <c r="AD1155" s="17"/>
      <c r="AE1155" s="17"/>
      <c r="AG1155" s="9"/>
      <c r="AH1155" s="9"/>
      <c r="AI1155" s="10"/>
      <c r="AJ1155" s="17"/>
      <c r="AK1155" s="17"/>
      <c r="AL1155" s="17"/>
      <c r="AM1155" s="17"/>
      <c r="AN1155" s="17"/>
      <c r="AO1155" s="17"/>
      <c r="AP1155" s="17"/>
      <c r="AQ1155" s="17"/>
      <c r="AS1155" s="9"/>
      <c r="AT1155" s="9"/>
      <c r="AU1155" s="10"/>
      <c r="AV1155" s="17"/>
      <c r="AW1155" s="17"/>
      <c r="AX1155" s="17"/>
      <c r="AY1155" s="17"/>
      <c r="AZ1155" s="17"/>
      <c r="BA1155" s="17"/>
      <c r="BB1155" s="17"/>
      <c r="BC1155" s="17"/>
      <c r="BE1155" s="17">
        <v>0.39293032786885246</v>
      </c>
      <c r="BF1155" s="9">
        <v>68.400000000000006</v>
      </c>
      <c r="BG1155" s="9">
        <v>66.637395414874078</v>
      </c>
      <c r="BH1155" s="9">
        <v>65.830932592380293</v>
      </c>
      <c r="BI1155" s="9">
        <v>34.550974268048364</v>
      </c>
      <c r="BJ1155" s="9">
        <f ca="1"/>
        <v>67.815669285330372</v>
      </c>
      <c r="BK1155" s="9">
        <f ca="1"/>
        <v>66.097056251071152</v>
      </c>
      <c r="BL1155" s="9">
        <v>63.862078780514466</v>
      </c>
      <c r="BM1155" s="9">
        <f ca="1"/>
        <v>66.864939021714534</v>
      </c>
      <c r="BN1155" s="9">
        <v>67.387177216357088</v>
      </c>
      <c r="BP1155" s="9"/>
      <c r="BQ1155" s="40"/>
      <c r="BR1155" s="9"/>
      <c r="BS1155" s="40"/>
      <c r="BU1155" s="9"/>
      <c r="BV1155" s="40"/>
      <c r="BW1155" s="9"/>
      <c r="BX1155" s="40"/>
      <c r="BZ1155" s="9">
        <v>35.95384615384615</v>
      </c>
      <c r="CA1155" s="9">
        <v>4.0307692307692298</v>
      </c>
      <c r="CB1155" s="40">
        <v>38203.670895625059</v>
      </c>
      <c r="CC1155" s="9">
        <f ca="1"/>
        <v>4.5734615384615376</v>
      </c>
      <c r="CD1155" s="9">
        <f ca="1"/>
        <v>1.7003846153846154</v>
      </c>
      <c r="CE1155" s="40">
        <f ca="1"/>
        <v>11239.328234937942</v>
      </c>
    </row>
    <row r="1156" spans="1:83" x14ac:dyDescent="0.25">
      <c r="A1156" s="6">
        <v>71.3</v>
      </c>
      <c r="B1156" s="7" t="b">
        <v>1</v>
      </c>
      <c r="U1156" s="9"/>
      <c r="V1156" s="9"/>
      <c r="W1156" s="10"/>
      <c r="X1156" s="17"/>
      <c r="Y1156" s="17"/>
      <c r="Z1156" s="17"/>
      <c r="AA1156" s="17"/>
      <c r="AB1156" s="17"/>
      <c r="AC1156" s="17"/>
      <c r="AD1156" s="17"/>
      <c r="AE1156" s="17"/>
      <c r="AG1156" s="9"/>
      <c r="AH1156" s="9"/>
      <c r="AI1156" s="10"/>
      <c r="AJ1156" s="17"/>
      <c r="AK1156" s="17"/>
      <c r="AL1156" s="17"/>
      <c r="AM1156" s="17"/>
      <c r="AN1156" s="17"/>
      <c r="AO1156" s="17"/>
      <c r="AP1156" s="17"/>
      <c r="AQ1156" s="17"/>
      <c r="AS1156" s="9"/>
      <c r="AT1156" s="9"/>
      <c r="AU1156" s="10"/>
      <c r="AV1156" s="17"/>
      <c r="AW1156" s="17"/>
      <c r="AX1156" s="17"/>
      <c r="AY1156" s="17"/>
      <c r="AZ1156" s="17"/>
      <c r="BA1156" s="17"/>
      <c r="BB1156" s="17"/>
      <c r="BC1156" s="17"/>
      <c r="BE1156" s="17">
        <v>0.39327185792349728</v>
      </c>
      <c r="BF1156" s="9">
        <v>68.400000000000006</v>
      </c>
      <c r="BG1156" s="9">
        <v>66.645854212700527</v>
      </c>
      <c r="BH1156" s="9">
        <v>65.839531651746455</v>
      </c>
      <c r="BI1156" s="9">
        <v>34.58993033643376</v>
      </c>
      <c r="BJ1156" s="9">
        <f ca="1"/>
        <v>67.824087157097708</v>
      </c>
      <c r="BK1156" s="9">
        <f ca="1"/>
        <v>66.105616401523761</v>
      </c>
      <c r="BL1156" s="9">
        <v>63.874077381463223</v>
      </c>
      <c r="BM1156" s="9">
        <f ca="1"/>
        <v>66.874837388181305</v>
      </c>
      <c r="BN1156" s="9">
        <v>67.397063905659351</v>
      </c>
      <c r="BP1156" s="9"/>
      <c r="BQ1156" s="40"/>
      <c r="BR1156" s="9"/>
      <c r="BS1156" s="40"/>
      <c r="BU1156" s="9"/>
      <c r="BV1156" s="40"/>
      <c r="BW1156" s="9"/>
      <c r="BX1156" s="40"/>
      <c r="BZ1156" s="9">
        <v>35.95384615384615</v>
      </c>
      <c r="CA1156" s="9">
        <v>5.3076923076923075</v>
      </c>
      <c r="CB1156" s="40">
        <v>33929.597014971798</v>
      </c>
      <c r="CC1156" s="9">
        <f ca="1"/>
        <v>4.5734615384615376</v>
      </c>
      <c r="CD1156" s="9">
        <f ca="1"/>
        <v>1.7642307692307693</v>
      </c>
      <c r="CE1156" s="40">
        <f ca="1"/>
        <v>11163.849292660801</v>
      </c>
    </row>
    <row r="1157" spans="1:83" x14ac:dyDescent="0.25">
      <c r="A1157" s="6">
        <v>71</v>
      </c>
      <c r="B1157" s="7" t="b">
        <v>1</v>
      </c>
      <c r="U1157" s="9"/>
      <c r="V1157" s="9"/>
      <c r="W1157" s="10"/>
      <c r="X1157" s="17"/>
      <c r="Y1157" s="17"/>
      <c r="Z1157" s="17"/>
      <c r="AA1157" s="17"/>
      <c r="AB1157" s="17"/>
      <c r="AC1157" s="17"/>
      <c r="AD1157" s="17"/>
      <c r="AE1157" s="17"/>
      <c r="AG1157" s="9"/>
      <c r="AH1157" s="9"/>
      <c r="AI1157" s="10"/>
      <c r="AJ1157" s="17"/>
      <c r="AK1157" s="17"/>
      <c r="AL1157" s="17"/>
      <c r="AM1157" s="17"/>
      <c r="AN1157" s="17"/>
      <c r="AO1157" s="17"/>
      <c r="AP1157" s="17"/>
      <c r="AQ1157" s="17"/>
      <c r="AS1157" s="9"/>
      <c r="AT1157" s="9"/>
      <c r="AU1157" s="10"/>
      <c r="AV1157" s="17"/>
      <c r="AW1157" s="17"/>
      <c r="AX1157" s="17"/>
      <c r="AY1157" s="17"/>
      <c r="AZ1157" s="17"/>
      <c r="BA1157" s="17"/>
      <c r="BB1157" s="17"/>
      <c r="BC1157" s="17"/>
      <c r="BE1157" s="17">
        <v>0.3936133879781421</v>
      </c>
      <c r="BF1157" s="9">
        <v>68.400000000000006</v>
      </c>
      <c r="BG1157" s="9">
        <v>66.65431097652845</v>
      </c>
      <c r="BH1157" s="9">
        <v>65.848129766220069</v>
      </c>
      <c r="BI1157" s="9">
        <v>34.6289083395435</v>
      </c>
      <c r="BJ1157" s="9">
        <f ca="1"/>
        <v>67.83250132958446</v>
      </c>
      <c r="BK1157" s="9">
        <f ca="1"/>
        <v>66.114175235263772</v>
      </c>
      <c r="BL1157" s="9">
        <v>63.886070773554756</v>
      </c>
      <c r="BM1157" s="9">
        <f ca="1"/>
        <v>66.884732612009444</v>
      </c>
      <c r="BN1157" s="9">
        <v>67.406947348508353</v>
      </c>
      <c r="BP1157" s="9"/>
      <c r="BQ1157" s="40"/>
      <c r="BR1157" s="9"/>
      <c r="BS1157" s="40"/>
      <c r="BU1157" s="9"/>
      <c r="BV1157" s="40"/>
      <c r="BW1157" s="9"/>
      <c r="BX1157" s="40"/>
      <c r="BZ1157" s="9">
        <v>35.95384615384615</v>
      </c>
      <c r="CA1157" s="9">
        <v>6.5846153846153852</v>
      </c>
      <c r="CB1157" s="40">
        <v>30539.646795985427</v>
      </c>
      <c r="CC1157" s="9">
        <f ca="1"/>
        <v>4.5734615384615376</v>
      </c>
      <c r="CD1157" s="9">
        <f ca="1"/>
        <v>1.8280769230769232</v>
      </c>
      <c r="CE1157" s="40">
        <f ca="1"/>
        <v>11095.359311244385</v>
      </c>
    </row>
    <row r="1158" spans="1:83" x14ac:dyDescent="0.25">
      <c r="A1158" s="6">
        <v>75.8</v>
      </c>
      <c r="B1158" s="7" t="b">
        <v>1</v>
      </c>
      <c r="U1158" s="9"/>
      <c r="V1158" s="9"/>
      <c r="W1158" s="10"/>
      <c r="X1158" s="17"/>
      <c r="Y1158" s="17"/>
      <c r="Z1158" s="17"/>
      <c r="AA1158" s="17"/>
      <c r="AB1158" s="17"/>
      <c r="AC1158" s="17"/>
      <c r="AD1158" s="17"/>
      <c r="AE1158" s="17"/>
      <c r="AG1158" s="9"/>
      <c r="AH1158" s="9"/>
      <c r="AI1158" s="10"/>
      <c r="AJ1158" s="17"/>
      <c r="AK1158" s="17"/>
      <c r="AL1158" s="17"/>
      <c r="AM1158" s="17"/>
      <c r="AN1158" s="17"/>
      <c r="AO1158" s="17"/>
      <c r="AP1158" s="17"/>
      <c r="AQ1158" s="17"/>
      <c r="AS1158" s="9"/>
      <c r="AT1158" s="9"/>
      <c r="AU1158" s="10"/>
      <c r="AV1158" s="17"/>
      <c r="AW1158" s="17"/>
      <c r="AX1158" s="17"/>
      <c r="AY1158" s="17"/>
      <c r="AZ1158" s="17"/>
      <c r="BA1158" s="17"/>
      <c r="BB1158" s="17"/>
      <c r="BC1158" s="17"/>
      <c r="BE1158" s="17">
        <v>0.39395491803278687</v>
      </c>
      <c r="BF1158" s="9">
        <v>68.400000000000006</v>
      </c>
      <c r="BG1158" s="9">
        <v>66.662765714000429</v>
      </c>
      <c r="BH1158" s="9">
        <v>65.856726942909376</v>
      </c>
      <c r="BI1158" s="9">
        <v>34.667908302092776</v>
      </c>
      <c r="BJ1158" s="9">
        <f ca="1"/>
        <v>67.840911811829528</v>
      </c>
      <c r="BK1158" s="9">
        <f ca="1"/>
        <v>66.122732759516467</v>
      </c>
      <c r="BL1158" s="9">
        <v>63.898058963566996</v>
      </c>
      <c r="BM1158" s="9">
        <f ca="1"/>
        <v>66.894624700535914</v>
      </c>
      <c r="BN1158" s="9">
        <v>67.416827552305591</v>
      </c>
      <c r="BP1158" s="9"/>
      <c r="BQ1158" s="40"/>
      <c r="BR1158" s="9"/>
      <c r="BS1158" s="40"/>
      <c r="BU1158" s="9"/>
      <c r="BV1158" s="40"/>
      <c r="BW1158" s="9"/>
      <c r="BX1158" s="40"/>
      <c r="BZ1158" s="9">
        <v>35.95384615384615</v>
      </c>
      <c r="CA1158" s="9">
        <v>7.8615384615384603</v>
      </c>
      <c r="CB1158" s="40">
        <v>27824.785717905434</v>
      </c>
      <c r="CC1158" s="9">
        <f ca="1"/>
        <v>4.5734615384615376</v>
      </c>
      <c r="CD1158" s="9">
        <f ca="1"/>
        <v>1.891923076923077</v>
      </c>
      <c r="CE1158" s="40">
        <f ca="1"/>
        <v>11033.478350773252</v>
      </c>
    </row>
    <row r="1159" spans="1:83" x14ac:dyDescent="0.25">
      <c r="A1159" s="6">
        <v>75.599999999999994</v>
      </c>
      <c r="B1159" s="7" t="b">
        <v>1</v>
      </c>
      <c r="U1159" s="9"/>
      <c r="V1159" s="9"/>
      <c r="W1159" s="10"/>
      <c r="X1159" s="17"/>
      <c r="Y1159" s="17"/>
      <c r="Z1159" s="17"/>
      <c r="AA1159" s="17"/>
      <c r="AB1159" s="17"/>
      <c r="AC1159" s="17"/>
      <c r="AD1159" s="17"/>
      <c r="AE1159" s="17"/>
      <c r="AG1159" s="9"/>
      <c r="AH1159" s="9"/>
      <c r="AI1159" s="10"/>
      <c r="AJ1159" s="17"/>
      <c r="AK1159" s="17"/>
      <c r="AL1159" s="17"/>
      <c r="AM1159" s="17"/>
      <c r="AN1159" s="17"/>
      <c r="AO1159" s="17"/>
      <c r="AP1159" s="17"/>
      <c r="AQ1159" s="17"/>
      <c r="AS1159" s="9"/>
      <c r="AT1159" s="9"/>
      <c r="AU1159" s="10"/>
      <c r="AV1159" s="17"/>
      <c r="AW1159" s="17"/>
      <c r="AX1159" s="17"/>
      <c r="AY1159" s="17"/>
      <c r="AZ1159" s="17"/>
      <c r="BA1159" s="17"/>
      <c r="BB1159" s="17"/>
      <c r="BC1159" s="17"/>
      <c r="BE1159" s="17">
        <v>0.39429644808743169</v>
      </c>
      <c r="BF1159" s="9">
        <v>68.5</v>
      </c>
      <c r="BG1159" s="9">
        <v>66.67121843274721</v>
      </c>
      <c r="BH1159" s="9">
        <v>65.865323188914758</v>
      </c>
      <c r="BI1159" s="9">
        <v>34.706930248838582</v>
      </c>
      <c r="BJ1159" s="9">
        <f ca="1"/>
        <v>67.849318612853665</v>
      </c>
      <c r="BK1159" s="9">
        <f ca="1"/>
        <v>66.131288981497818</v>
      </c>
      <c r="BL1159" s="9">
        <v>63.910041958263228</v>
      </c>
      <c r="BM1159" s="9">
        <f ca="1"/>
        <v>66.904513661084351</v>
      </c>
      <c r="BN1159" s="9">
        <v>67.426704524438918</v>
      </c>
      <c r="BP1159" s="9"/>
      <c r="BQ1159" s="40"/>
      <c r="BR1159" s="9"/>
      <c r="BS1159" s="40"/>
      <c r="BU1159" s="9"/>
      <c r="BV1159" s="40"/>
      <c r="BW1159" s="9"/>
      <c r="BX1159" s="40"/>
      <c r="BZ1159" s="9">
        <v>35.95384615384615</v>
      </c>
      <c r="CA1159" s="9">
        <v>9.1384615384615362</v>
      </c>
      <c r="CB1159" s="40">
        <v>25650.497496388729</v>
      </c>
      <c r="CC1159" s="9">
        <f ca="1"/>
        <v>4.5734615384615376</v>
      </c>
      <c r="CD1159" s="9">
        <f ca="1"/>
        <v>1.9557692307692309</v>
      </c>
      <c r="CE1159" s="40">
        <f ca="1"/>
        <v>10977.859351726025</v>
      </c>
    </row>
    <row r="1160" spans="1:83" x14ac:dyDescent="0.25">
      <c r="A1160" s="6">
        <v>75.5</v>
      </c>
      <c r="B1160" s="7" t="b">
        <v>1</v>
      </c>
      <c r="U1160" s="9"/>
      <c r="V1160" s="9"/>
      <c r="W1160" s="10"/>
      <c r="X1160" s="17"/>
      <c r="Y1160" s="17"/>
      <c r="Z1160" s="17"/>
      <c r="AA1160" s="17"/>
      <c r="AB1160" s="17"/>
      <c r="AC1160" s="17"/>
      <c r="AD1160" s="17"/>
      <c r="AE1160" s="17"/>
      <c r="AG1160" s="9"/>
      <c r="AH1160" s="9"/>
      <c r="AI1160" s="10"/>
      <c r="AJ1160" s="17"/>
      <c r="AK1160" s="17"/>
      <c r="AL1160" s="17"/>
      <c r="AM1160" s="17"/>
      <c r="AN1160" s="17"/>
      <c r="AO1160" s="17"/>
      <c r="AP1160" s="17"/>
      <c r="AQ1160" s="17"/>
      <c r="AS1160" s="9"/>
      <c r="AT1160" s="9"/>
      <c r="AU1160" s="10"/>
      <c r="AV1160" s="17"/>
      <c r="AW1160" s="17"/>
      <c r="AX1160" s="17"/>
      <c r="AY1160" s="17"/>
      <c r="AZ1160" s="17"/>
      <c r="BA1160" s="17"/>
      <c r="BB1160" s="17"/>
      <c r="BC1160" s="17"/>
      <c r="BE1160" s="17">
        <v>0.39463797814207652</v>
      </c>
      <c r="BF1160" s="9">
        <v>68.5</v>
      </c>
      <c r="BG1160" s="9">
        <v>66.679669140387702</v>
      </c>
      <c r="BH1160" s="9">
        <v>65.873918511328512</v>
      </c>
      <c r="BI1160" s="9">
        <v>34.745974204579767</v>
      </c>
      <c r="BJ1160" s="9">
        <f ca="1"/>
        <v>67.85772174165956</v>
      </c>
      <c r="BK1160" s="9">
        <f ca="1"/>
        <v>66.139843908414647</v>
      </c>
      <c r="BL1160" s="9">
        <v>63.922019764392076</v>
      </c>
      <c r="BM1160" s="9">
        <f ca="1"/>
        <v>66.914399500965146</v>
      </c>
      <c r="BN1160" s="9">
        <v>67.436578272282588</v>
      </c>
      <c r="BP1160" s="9"/>
      <c r="BQ1160" s="40"/>
      <c r="BR1160" s="9"/>
      <c r="BS1160" s="40"/>
      <c r="BU1160" s="9"/>
      <c r="BV1160" s="40"/>
      <c r="BW1160" s="9"/>
      <c r="BX1160" s="40"/>
      <c r="BZ1160" s="9">
        <v>35.95384615384615</v>
      </c>
      <c r="CA1160" s="9">
        <v>10.415384615384614</v>
      </c>
      <c r="CB1160" s="40">
        <v>23923.206124549622</v>
      </c>
      <c r="CC1160" s="9">
        <f ca="1"/>
        <v>4.5734615384615376</v>
      </c>
      <c r="CD1160" s="9">
        <f ca="1"/>
        <v>2.0196153846153848</v>
      </c>
      <c r="CE1160" s="40">
        <f ca="1"/>
        <v>10928.184248578467</v>
      </c>
    </row>
    <row r="1161" spans="1:83" x14ac:dyDescent="0.25">
      <c r="A1161" s="6">
        <v>75</v>
      </c>
      <c r="B1161" s="7" t="b">
        <v>1</v>
      </c>
      <c r="U1161" s="9"/>
      <c r="V1161" s="9"/>
      <c r="W1161" s="10"/>
      <c r="X1161" s="17"/>
      <c r="Y1161" s="17"/>
      <c r="Z1161" s="17"/>
      <c r="AA1161" s="17"/>
      <c r="AB1161" s="17"/>
      <c r="AC1161" s="17"/>
      <c r="AD1161" s="17"/>
      <c r="AE1161" s="17"/>
      <c r="AG1161" s="9"/>
      <c r="AH1161" s="9"/>
      <c r="AI1161" s="10"/>
      <c r="AJ1161" s="17"/>
      <c r="AK1161" s="17"/>
      <c r="AL1161" s="17"/>
      <c r="AM1161" s="17"/>
      <c r="AN1161" s="17"/>
      <c r="AO1161" s="17"/>
      <c r="AP1161" s="17"/>
      <c r="AQ1161" s="17"/>
      <c r="AS1161" s="9"/>
      <c r="AT1161" s="9"/>
      <c r="AU1161" s="10"/>
      <c r="AV1161" s="17"/>
      <c r="AW1161" s="17"/>
      <c r="AX1161" s="17"/>
      <c r="AY1161" s="17"/>
      <c r="AZ1161" s="17"/>
      <c r="BA1161" s="17"/>
      <c r="BB1161" s="17"/>
      <c r="BC1161" s="17"/>
      <c r="BE1161" s="17">
        <v>0.39497950819672129</v>
      </c>
      <c r="BF1161" s="9">
        <v>68.5</v>
      </c>
      <c r="BG1161" s="9">
        <v>66.688117844529017</v>
      </c>
      <c r="BH1161" s="9">
        <v>65.882512917235104</v>
      </c>
      <c r="BI1161" s="9">
        <v>34.785040194157176</v>
      </c>
      <c r="BJ1161" s="9">
        <f ca="1"/>
        <v>67.866121207231899</v>
      </c>
      <c r="BK1161" s="9">
        <f ca="1"/>
        <v>66.148397547464597</v>
      </c>
      <c r="BL1161" s="9">
        <v>63.933992388687557</v>
      </c>
      <c r="BM1161" s="9">
        <f ca="1"/>
        <v>66.924282227475416</v>
      </c>
      <c r="BN1161" s="9">
        <v>67.446448803197285</v>
      </c>
      <c r="BP1161" s="9"/>
      <c r="BQ1161" s="40"/>
      <c r="BR1161" s="9"/>
      <c r="BS1161" s="40"/>
      <c r="BU1161" s="9"/>
      <c r="BV1161" s="40"/>
      <c r="BW1161" s="9"/>
      <c r="BX1161" s="40"/>
      <c r="BZ1161" s="9">
        <v>35.95384615384615</v>
      </c>
      <c r="CA1161" s="9">
        <v>11.692307692307692</v>
      </c>
      <c r="CB1161" s="40">
        <v>22574.243031087859</v>
      </c>
      <c r="CC1161" s="9">
        <f ca="1"/>
        <v>4.5734615384615376</v>
      </c>
      <c r="CD1161" s="9">
        <f ca="1"/>
        <v>2.0834615384615387</v>
      </c>
      <c r="CE1161" s="40">
        <f ca="1"/>
        <v>10884.160658534705</v>
      </c>
    </row>
    <row r="1162" spans="1:83" x14ac:dyDescent="0.25">
      <c r="A1162" s="6">
        <v>74.8</v>
      </c>
      <c r="B1162" s="7" t="b">
        <v>1</v>
      </c>
      <c r="U1162" s="9"/>
      <c r="V1162" s="9"/>
      <c r="W1162" s="10"/>
      <c r="X1162" s="17"/>
      <c r="Y1162" s="17"/>
      <c r="Z1162" s="17"/>
      <c r="AA1162" s="17"/>
      <c r="AB1162" s="17"/>
      <c r="AC1162" s="17"/>
      <c r="AD1162" s="17"/>
      <c r="AE1162" s="17"/>
      <c r="AG1162" s="9"/>
      <c r="AH1162" s="9"/>
      <c r="AI1162" s="10"/>
      <c r="AJ1162" s="17"/>
      <c r="AK1162" s="17"/>
      <c r="AL1162" s="17"/>
      <c r="AM1162" s="17"/>
      <c r="AN1162" s="17"/>
      <c r="AO1162" s="17"/>
      <c r="AP1162" s="17"/>
      <c r="AQ1162" s="17"/>
      <c r="AS1162" s="9"/>
      <c r="AT1162" s="9"/>
      <c r="AU1162" s="10"/>
      <c r="AV1162" s="17"/>
      <c r="AW1162" s="17"/>
      <c r="AX1162" s="17"/>
      <c r="AY1162" s="17"/>
      <c r="AZ1162" s="17"/>
      <c r="BA1162" s="17"/>
      <c r="BB1162" s="17"/>
      <c r="BC1162" s="17"/>
      <c r="BE1162" s="17">
        <v>0.39532103825136611</v>
      </c>
      <c r="BF1162" s="9">
        <v>68.5</v>
      </c>
      <c r="BG1162" s="9">
        <v>66.696564552766574</v>
      </c>
      <c r="BH1162" s="9">
        <v>65.8911064137111</v>
      </c>
      <c r="BI1162" s="9">
        <v>34.82412824245376</v>
      </c>
      <c r="BJ1162" s="9">
        <f ca="1"/>
        <v>67.874517018537432</v>
      </c>
      <c r="BK1162" s="9">
        <f ca="1"/>
        <v>66.156949905836171</v>
      </c>
      <c r="BL1162" s="9">
        <v>63.945959837869154</v>
      </c>
      <c r="BM1162" s="9">
        <f ca="1"/>
        <v>66.934161847899119</v>
      </c>
      <c r="BN1162" s="9">
        <v>67.456316124530218</v>
      </c>
      <c r="BP1162" s="9"/>
      <c r="BQ1162" s="40"/>
      <c r="BR1162" s="9"/>
      <c r="BS1162" s="40"/>
      <c r="BU1162" s="9"/>
      <c r="BV1162" s="40"/>
      <c r="BW1162" s="9"/>
      <c r="BX1162" s="40"/>
      <c r="BZ1162" s="9">
        <v>35.95384615384615</v>
      </c>
      <c r="CA1162" s="9">
        <v>12.969230769230769</v>
      </c>
      <c r="CB1162" s="40">
        <v>21551.21183779788</v>
      </c>
      <c r="CC1162" s="9">
        <f ca="1"/>
        <v>4.5734615384615376</v>
      </c>
      <c r="CD1162" s="9">
        <f ca="1"/>
        <v>2.1473076923076926</v>
      </c>
      <c r="CE1162" s="40">
        <f ca="1"/>
        <v>10845.519044391121</v>
      </c>
    </row>
    <row r="1163" spans="1:83" x14ac:dyDescent="0.25">
      <c r="A1163" s="6">
        <v>74.5</v>
      </c>
      <c r="B1163" s="7" t="b">
        <v>1</v>
      </c>
      <c r="U1163" s="9"/>
      <c r="V1163" s="9"/>
      <c r="W1163" s="10"/>
      <c r="X1163" s="17"/>
      <c r="Y1163" s="17"/>
      <c r="Z1163" s="17"/>
      <c r="AA1163" s="17"/>
      <c r="AB1163" s="17"/>
      <c r="AC1163" s="17"/>
      <c r="AD1163" s="17"/>
      <c r="AE1163" s="17"/>
      <c r="AG1163" s="9"/>
      <c r="AH1163" s="9"/>
      <c r="AI1163" s="10"/>
      <c r="AJ1163" s="17"/>
      <c r="AK1163" s="17"/>
      <c r="AL1163" s="17"/>
      <c r="AM1163" s="17"/>
      <c r="AN1163" s="17"/>
      <c r="AO1163" s="17"/>
      <c r="AP1163" s="17"/>
      <c r="AQ1163" s="17"/>
      <c r="AS1163" s="9"/>
      <c r="AT1163" s="9"/>
      <c r="AU1163" s="10"/>
      <c r="AV1163" s="17"/>
      <c r="AW1163" s="17"/>
      <c r="AX1163" s="17"/>
      <c r="AY1163" s="17"/>
      <c r="AZ1163" s="17"/>
      <c r="BA1163" s="17"/>
      <c r="BB1163" s="17"/>
      <c r="BC1163" s="17"/>
      <c r="BE1163" s="17">
        <v>0.39566256830601093</v>
      </c>
      <c r="BF1163" s="9">
        <v>68.5</v>
      </c>
      <c r="BG1163" s="9">
        <v>66.705009272684137</v>
      </c>
      <c r="BH1163" s="9">
        <v>65.899699007825106</v>
      </c>
      <c r="BI1163" s="9">
        <v>34.863238374394619</v>
      </c>
      <c r="BJ1163" s="9">
        <f ca="1"/>
        <v>67.88290918452509</v>
      </c>
      <c r="BK1163" s="9">
        <f ca="1"/>
        <v>66.165500990708878</v>
      </c>
      <c r="BL1163" s="9">
        <v>63.957922118641832</v>
      </c>
      <c r="BM1163" s="9">
        <f ca="1"/>
        <v>66.944038369507112</v>
      </c>
      <c r="BN1163" s="9">
        <v>67.466180243615113</v>
      </c>
      <c r="BP1163" s="9"/>
      <c r="BQ1163" s="40"/>
      <c r="BR1163" s="9"/>
      <c r="BS1163" s="40"/>
      <c r="BU1163" s="9"/>
      <c r="BV1163" s="40"/>
      <c r="BW1163" s="9"/>
      <c r="BX1163" s="40"/>
      <c r="BZ1163" s="9">
        <v>35.95384615384615</v>
      </c>
      <c r="CA1163" s="9">
        <v>14.246153846153844</v>
      </c>
      <c r="CB1163" s="40">
        <v>20812.922776544685</v>
      </c>
      <c r="CC1163" s="9">
        <f ca="1"/>
        <v>4.5734615384615376</v>
      </c>
      <c r="CD1163" s="9">
        <f ca="1"/>
        <v>2.211153846153846</v>
      </c>
      <c r="CE1163" s="40">
        <f ca="1"/>
        <v>10812.010270856654</v>
      </c>
    </row>
    <row r="1164" spans="1:83" x14ac:dyDescent="0.25">
      <c r="A1164" s="6">
        <v>74.2</v>
      </c>
      <c r="B1164" s="7" t="b">
        <v>1</v>
      </c>
      <c r="U1164" s="9"/>
      <c r="V1164" s="9"/>
      <c r="W1164" s="10"/>
      <c r="X1164" s="17"/>
      <c r="Y1164" s="17"/>
      <c r="Z1164" s="17"/>
      <c r="AA1164" s="17"/>
      <c r="AB1164" s="17"/>
      <c r="AC1164" s="17"/>
      <c r="AD1164" s="17"/>
      <c r="AE1164" s="17"/>
      <c r="AG1164" s="9"/>
      <c r="AH1164" s="9"/>
      <c r="AI1164" s="10"/>
      <c r="AJ1164" s="17"/>
      <c r="AK1164" s="17"/>
      <c r="AL1164" s="17"/>
      <c r="AM1164" s="17"/>
      <c r="AN1164" s="17"/>
      <c r="AO1164" s="17"/>
      <c r="AP1164" s="17"/>
      <c r="AQ1164" s="17"/>
      <c r="AS1164" s="9"/>
      <c r="AT1164" s="9"/>
      <c r="AU1164" s="10"/>
      <c r="AV1164" s="17"/>
      <c r="AW1164" s="17"/>
      <c r="AX1164" s="17"/>
      <c r="AY1164" s="17"/>
      <c r="AZ1164" s="17"/>
      <c r="BA1164" s="17"/>
      <c r="BB1164" s="17"/>
      <c r="BC1164" s="17"/>
      <c r="BE1164" s="17">
        <v>0.39600409836065575</v>
      </c>
      <c r="BF1164" s="9">
        <v>68.5</v>
      </c>
      <c r="BG1164" s="9">
        <v>66.71345201185386</v>
      </c>
      <c r="BH1164" s="9">
        <v>65.908290706638141</v>
      </c>
      <c r="BI1164" s="9">
        <v>34.902370614947152</v>
      </c>
      <c r="BJ1164" s="9">
        <f ca="1"/>
        <v>67.891297714125997</v>
      </c>
      <c r="BK1164" s="9">
        <f ca="1"/>
        <v>66.17405080925316</v>
      </c>
      <c r="BL1164" s="9">
        <v>63.969879237696084</v>
      </c>
      <c r="BM1164" s="9">
        <f ca="1"/>
        <v>66.953911799557162</v>
      </c>
      <c r="BN1164" s="9">
        <v>67.476041167772365</v>
      </c>
      <c r="BP1164" s="9"/>
      <c r="BQ1164" s="40"/>
      <c r="BR1164" s="9"/>
      <c r="BS1164" s="40"/>
      <c r="BU1164" s="9"/>
      <c r="BV1164" s="40"/>
      <c r="BW1164" s="9"/>
      <c r="BX1164" s="40"/>
      <c r="BZ1164" s="9">
        <v>35.95384615384615</v>
      </c>
      <c r="CA1164" s="9">
        <v>15.523076923076919</v>
      </c>
      <c r="CB1164" s="40">
        <v>20326.224699102495</v>
      </c>
      <c r="CC1164" s="9">
        <f ca="1"/>
        <v>4.5734615384615376</v>
      </c>
      <c r="CD1164" s="9">
        <f ca="1"/>
        <v>2.2750000000000004</v>
      </c>
      <c r="CE1164" s="40">
        <f ca="1"/>
        <v>10783.403489401135</v>
      </c>
    </row>
    <row r="1165" spans="1:83" x14ac:dyDescent="0.25">
      <c r="A1165" s="6">
        <v>74.099999999999994</v>
      </c>
      <c r="B1165" s="7" t="b">
        <v>1</v>
      </c>
      <c r="U1165" s="9"/>
      <c r="V1165" s="9"/>
      <c r="W1165" s="10"/>
      <c r="X1165" s="17"/>
      <c r="Y1165" s="17"/>
      <c r="Z1165" s="17"/>
      <c r="AA1165" s="17"/>
      <c r="AB1165" s="17"/>
      <c r="AC1165" s="17"/>
      <c r="AD1165" s="17"/>
      <c r="AE1165" s="17"/>
      <c r="AG1165" s="9"/>
      <c r="AH1165" s="9"/>
      <c r="AI1165" s="10"/>
      <c r="AJ1165" s="17"/>
      <c r="AK1165" s="17"/>
      <c r="AL1165" s="17"/>
      <c r="AM1165" s="17"/>
      <c r="AN1165" s="17"/>
      <c r="AO1165" s="17"/>
      <c r="AP1165" s="17"/>
      <c r="AQ1165" s="17"/>
      <c r="AS1165" s="9"/>
      <c r="AT1165" s="9"/>
      <c r="AU1165" s="10"/>
      <c r="AV1165" s="17"/>
      <c r="AW1165" s="17"/>
      <c r="AX1165" s="17"/>
      <c r="AY1165" s="17"/>
      <c r="AZ1165" s="17"/>
      <c r="BA1165" s="17"/>
      <c r="BB1165" s="17"/>
      <c r="BC1165" s="17"/>
      <c r="BE1165" s="17">
        <v>0.39634562841530052</v>
      </c>
      <c r="BF1165" s="9">
        <v>68.5</v>
      </c>
      <c r="BG1165" s="9">
        <v>66.721892777836331</v>
      </c>
      <c r="BH1165" s="9">
        <v>65.916881517203336</v>
      </c>
      <c r="BI1165" s="9">
        <v>34.941524989121071</v>
      </c>
      <c r="BJ1165" s="9">
        <f ca="1"/>
        <v>67.899682616253543</v>
      </c>
      <c r="BK1165" s="9">
        <f ca="1"/>
        <v>66.18259936863052</v>
      </c>
      <c r="BL1165" s="9">
        <v>63.98183120170799</v>
      </c>
      <c r="BM1165" s="9">
        <f ca="1"/>
        <v>66.963782145293962</v>
      </c>
      <c r="BN1165" s="9">
        <v>67.485898904308954</v>
      </c>
      <c r="BP1165" s="9"/>
      <c r="BQ1165" s="40"/>
      <c r="BR1165" s="9"/>
      <c r="BS1165" s="40"/>
      <c r="BU1165" s="9"/>
      <c r="BV1165" s="40"/>
      <c r="BW1165" s="9"/>
      <c r="BX1165" s="40"/>
      <c r="BZ1165" s="9">
        <v>35.95384615384615</v>
      </c>
      <c r="CA1165" s="9">
        <v>16.799999999999997</v>
      </c>
      <c r="CB1165" s="40">
        <v>20063.922497284657</v>
      </c>
      <c r="CC1165" s="9">
        <f ca="1"/>
        <v>4.5734615384615376</v>
      </c>
      <c r="CD1165" s="9">
        <f ca="1"/>
        <v>2.3388461538461538</v>
      </c>
      <c r="CE1165" s="40">
        <f ca="1"/>
        <v>10759.484299010017</v>
      </c>
    </row>
    <row r="1166" spans="1:83" x14ac:dyDescent="0.25">
      <c r="A1166" s="6">
        <v>73.5</v>
      </c>
      <c r="B1166" s="7" t="b">
        <v>1</v>
      </c>
      <c r="U1166" s="9"/>
      <c r="V1166" s="9"/>
      <c r="W1166" s="10"/>
      <c r="X1166" s="17"/>
      <c r="Y1166" s="17"/>
      <c r="Z1166" s="17"/>
      <c r="AA1166" s="17"/>
      <c r="AB1166" s="17"/>
      <c r="AC1166" s="17"/>
      <c r="AD1166" s="17"/>
      <c r="AE1166" s="17"/>
      <c r="AG1166" s="9"/>
      <c r="AH1166" s="9"/>
      <c r="AI1166" s="10"/>
      <c r="AJ1166" s="17"/>
      <c r="AK1166" s="17"/>
      <c r="AL1166" s="17"/>
      <c r="AM1166" s="17"/>
      <c r="AN1166" s="17"/>
      <c r="AO1166" s="17"/>
      <c r="AP1166" s="17"/>
      <c r="AQ1166" s="17"/>
      <c r="AS1166" s="9"/>
      <c r="AT1166" s="9"/>
      <c r="AU1166" s="10"/>
      <c r="AV1166" s="17"/>
      <c r="AW1166" s="17"/>
      <c r="AX1166" s="17"/>
      <c r="AY1166" s="17"/>
      <c r="AZ1166" s="17"/>
      <c r="BA1166" s="17"/>
      <c r="BB1166" s="17"/>
      <c r="BC1166" s="17"/>
      <c r="BE1166" s="17">
        <v>0.39668715846994534</v>
      </c>
      <c r="BF1166" s="9">
        <v>68.5</v>
      </c>
      <c r="BG1166" s="9">
        <v>66.730331578180653</v>
      </c>
      <c r="BH1166" s="9">
        <v>65.925471446566249</v>
      </c>
      <c r="BI1166" s="9">
        <v>34.980701521968612</v>
      </c>
      <c r="BJ1166" s="9">
        <f ca="1"/>
        <v>67.908063899803466</v>
      </c>
      <c r="BK1166" s="9">
        <f ca="1"/>
        <v>66.191146675993565</v>
      </c>
      <c r="BL1166" s="9">
        <v>63.993778017339253</v>
      </c>
      <c r="BM1166" s="9">
        <f ca="1"/>
        <v>66.973649413949303</v>
      </c>
      <c r="BN1166" s="9">
        <v>67.495753460518586</v>
      </c>
      <c r="BP1166" s="9"/>
      <c r="BQ1166" s="40"/>
      <c r="BR1166" s="9"/>
      <c r="BS1166" s="40"/>
      <c r="BU1166" s="9"/>
      <c r="BV1166" s="40"/>
      <c r="BW1166" s="9"/>
      <c r="BX1166" s="40"/>
      <c r="BZ1166" s="9">
        <v>35.95384615384615</v>
      </c>
      <c r="CA1166" s="9">
        <v>18.076923076923073</v>
      </c>
      <c r="CB1166" s="40">
        <v>20003.352150837498</v>
      </c>
      <c r="CC1166" s="9">
        <f ca="1"/>
        <v>4.5734615384615376</v>
      </c>
      <c r="CD1166" s="9">
        <f ca="1"/>
        <v>2.4026923076923077</v>
      </c>
      <c r="CE1166" s="40">
        <f ca="1"/>
        <v>10740.053139916085</v>
      </c>
    </row>
    <row r="1167" spans="1:83" x14ac:dyDescent="0.25">
      <c r="A1167" s="6">
        <v>73.400000000000006</v>
      </c>
      <c r="B1167" s="7" t="b">
        <v>1</v>
      </c>
      <c r="U1167" s="9"/>
      <c r="V1167" s="9"/>
      <c r="W1167" s="10"/>
      <c r="X1167" s="17"/>
      <c r="Y1167" s="17"/>
      <c r="Z1167" s="17"/>
      <c r="AA1167" s="17"/>
      <c r="AB1167" s="17"/>
      <c r="AC1167" s="17"/>
      <c r="AD1167" s="17"/>
      <c r="AE1167" s="17"/>
      <c r="AG1167" s="9"/>
      <c r="AH1167" s="9"/>
      <c r="AI1167" s="10"/>
      <c r="AJ1167" s="17"/>
      <c r="AK1167" s="17"/>
      <c r="AL1167" s="17"/>
      <c r="AM1167" s="17"/>
      <c r="AN1167" s="17"/>
      <c r="AO1167" s="17"/>
      <c r="AP1167" s="17"/>
      <c r="AQ1167" s="17"/>
      <c r="AS1167" s="9"/>
      <c r="AT1167" s="9"/>
      <c r="AU1167" s="10"/>
      <c r="AV1167" s="17"/>
      <c r="AW1167" s="17"/>
      <c r="AX1167" s="17"/>
      <c r="AY1167" s="17"/>
      <c r="AZ1167" s="17"/>
      <c r="BA1167" s="17"/>
      <c r="BB1167" s="17"/>
      <c r="BC1167" s="17"/>
      <c r="BE1167" s="17">
        <v>0.39702868852459017</v>
      </c>
      <c r="BF1167" s="9">
        <v>68.5</v>
      </c>
      <c r="BG1167" s="9">
        <v>66.738768420424478</v>
      </c>
      <c r="BH1167" s="9">
        <v>65.934060501764606</v>
      </c>
      <c r="BI1167" s="9">
        <v>35.019900238584512</v>
      </c>
      <c r="BJ1167" s="9">
        <f ca="1"/>
        <v>67.916441573653955</v>
      </c>
      <c r="BK1167" s="9">
        <f ca="1"/>
        <v>66.199692738485993</v>
      </c>
      <c r="BL1167" s="9">
        <v>64.005719691237232</v>
      </c>
      <c r="BM1167" s="9">
        <f ca="1"/>
        <v>66.983513612742001</v>
      </c>
      <c r="BN1167" s="9">
        <v>67.505604843681766</v>
      </c>
      <c r="BP1167" s="9"/>
      <c r="BQ1167" s="40"/>
      <c r="BR1167" s="9"/>
      <c r="BS1167" s="40"/>
      <c r="BU1167" s="9"/>
      <c r="BV1167" s="40"/>
      <c r="BW1167" s="9"/>
      <c r="BX1167" s="40"/>
      <c r="BZ1167" s="9">
        <v>35.95384615384615</v>
      </c>
      <c r="CA1167" s="9">
        <v>19.353846153846153</v>
      </c>
      <c r="CB1167" s="40">
        <v>20125.373183324031</v>
      </c>
      <c r="CC1167" s="9">
        <f ca="1"/>
        <v>4.5734615384615376</v>
      </c>
      <c r="CD1167" s="9">
        <f ca="1"/>
        <v>2.4665384615384616</v>
      </c>
      <c r="CE1167" s="40">
        <f ca="1"/>
        <v>10724.923885068465</v>
      </c>
    </row>
    <row r="1168" spans="1:83" x14ac:dyDescent="0.25">
      <c r="A1168" s="6">
        <v>72.900000000000006</v>
      </c>
      <c r="B1168" s="7" t="b">
        <v>1</v>
      </c>
      <c r="U1168" s="9"/>
      <c r="V1168" s="9"/>
      <c r="W1168" s="10"/>
      <c r="X1168" s="17"/>
      <c r="Y1168" s="17"/>
      <c r="Z1168" s="17"/>
      <c r="AA1168" s="17"/>
      <c r="AB1168" s="17"/>
      <c r="AC1168" s="17"/>
      <c r="AD1168" s="17"/>
      <c r="AE1168" s="17"/>
      <c r="AG1168" s="9"/>
      <c r="AH1168" s="9"/>
      <c r="AI1168" s="10"/>
      <c r="AJ1168" s="17"/>
      <c r="AK1168" s="17"/>
      <c r="AL1168" s="17"/>
      <c r="AM1168" s="17"/>
      <c r="AN1168" s="17"/>
      <c r="AO1168" s="17"/>
      <c r="AP1168" s="17"/>
      <c r="AQ1168" s="17"/>
      <c r="AS1168" s="9"/>
      <c r="AT1168" s="9"/>
      <c r="AU1168" s="10"/>
      <c r="AV1168" s="17"/>
      <c r="AW1168" s="17"/>
      <c r="AX1168" s="17"/>
      <c r="AY1168" s="17"/>
      <c r="AZ1168" s="17"/>
      <c r="BA1168" s="17"/>
      <c r="BB1168" s="17"/>
      <c r="BC1168" s="17"/>
      <c r="BE1168" s="17">
        <v>0.39737021857923499</v>
      </c>
      <c r="BF1168" s="9">
        <v>68.5</v>
      </c>
      <c r="BG1168" s="9">
        <v>66.747203312094058</v>
      </c>
      <c r="BH1168" s="9">
        <v>65.942648689828644</v>
      </c>
      <c r="BI1168" s="9">
        <v>35.059121164106195</v>
      </c>
      <c r="BJ1168" s="9">
        <f ca="1"/>
        <v>67.924815646665692</v>
      </c>
      <c r="BK1168" s="9">
        <f ca="1"/>
        <v>66.208237563242719</v>
      </c>
      <c r="BL1168" s="9">
        <v>64.017656230034987</v>
      </c>
      <c r="BM1168" s="9">
        <f ca="1"/>
        <v>66.993374748878011</v>
      </c>
      <c r="BN1168" s="9">
        <v>67.515453061065728</v>
      </c>
      <c r="BP1168" s="9"/>
      <c r="BQ1168" s="40"/>
      <c r="BR1168" s="9"/>
      <c r="BS1168" s="40"/>
      <c r="BU1168" s="9"/>
      <c r="BV1168" s="40"/>
      <c r="BW1168" s="9"/>
      <c r="BX1168" s="40"/>
      <c r="BZ1168" s="9">
        <v>35.95384615384615</v>
      </c>
      <c r="CA1168" s="9">
        <v>20.630769230769229</v>
      </c>
      <c r="CB1168" s="40">
        <v>20413.636424384909</v>
      </c>
      <c r="CC1168" s="9">
        <f ca="1"/>
        <v>4.5734615384615376</v>
      </c>
      <c r="CD1168" s="9">
        <f ca="1"/>
        <v>2.5303846153846159</v>
      </c>
      <c r="CE1168" s="40">
        <f ca="1"/>
        <v>10713.922600241762</v>
      </c>
    </row>
    <row r="1169" spans="1:83" x14ac:dyDescent="0.25">
      <c r="A1169" s="6">
        <v>72.900000000000006</v>
      </c>
      <c r="B1169" s="7" t="b">
        <v>1</v>
      </c>
      <c r="U1169" s="9"/>
      <c r="V1169" s="9"/>
      <c r="W1169" s="10"/>
      <c r="X1169" s="17"/>
      <c r="Y1169" s="17"/>
      <c r="Z1169" s="17"/>
      <c r="AA1169" s="17"/>
      <c r="AB1169" s="17"/>
      <c r="AC1169" s="17"/>
      <c r="AD1169" s="17"/>
      <c r="AE1169" s="17"/>
      <c r="AG1169" s="9"/>
      <c r="AH1169" s="9"/>
      <c r="AI1169" s="10"/>
      <c r="AJ1169" s="17"/>
      <c r="AK1169" s="17"/>
      <c r="AL1169" s="17"/>
      <c r="AM1169" s="17"/>
      <c r="AN1169" s="17"/>
      <c r="AO1169" s="17"/>
      <c r="AP1169" s="17"/>
      <c r="AQ1169" s="17"/>
      <c r="AS1169" s="9"/>
      <c r="AT1169" s="9"/>
      <c r="AU1169" s="10"/>
      <c r="AV1169" s="17"/>
      <c r="AW1169" s="17"/>
      <c r="AX1169" s="17"/>
      <c r="AY1169" s="17"/>
      <c r="AZ1169" s="17"/>
      <c r="BA1169" s="17"/>
      <c r="BB1169" s="17"/>
      <c r="BC1169" s="17"/>
      <c r="BE1169" s="17">
        <v>0.39771174863387976</v>
      </c>
      <c r="BF1169" s="9">
        <v>68.5</v>
      </c>
      <c r="BG1169" s="9">
        <v>66.755636260704335</v>
      </c>
      <c r="BH1169" s="9">
        <v>65.951236017781099</v>
      </c>
      <c r="BI1169" s="9">
        <v>35.098364323713831</v>
      </c>
      <c r="BJ1169" s="9">
        <f ca="1"/>
        <v>67.933186127681864</v>
      </c>
      <c r="BK1169" s="9">
        <f ca="1"/>
        <v>66.216781157389889</v>
      </c>
      <c r="BL1169" s="9">
        <v>64.029587640351338</v>
      </c>
      <c r="BM1169" s="9">
        <f ca="1"/>
        <v>67.003232829550441</v>
      </c>
      <c r="BN1169" s="9">
        <v>67.525298119924599</v>
      </c>
      <c r="BP1169" s="9"/>
      <c r="BQ1169" s="40"/>
      <c r="BR1169" s="9"/>
      <c r="BS1169" s="40"/>
      <c r="BU1169" s="9"/>
      <c r="BV1169" s="40"/>
      <c r="BW1169" s="9"/>
      <c r="BX1169" s="40"/>
      <c r="BZ1169" s="9">
        <v>35.95384615384615</v>
      </c>
      <c r="CA1169" s="9">
        <v>21.907692307692304</v>
      </c>
      <c r="CB1169" s="40">
        <v>20854.0393076338</v>
      </c>
      <c r="CC1169" s="9">
        <f ca="1"/>
        <v>4.5734615384615376</v>
      </c>
      <c r="CD1169" s="9">
        <f ca="1"/>
        <v>2.5942307692307693</v>
      </c>
      <c r="CE1169" s="40">
        <f ca="1"/>
        <v>10706.88644862748</v>
      </c>
    </row>
    <row r="1170" spans="1:83" x14ac:dyDescent="0.25">
      <c r="A1170" s="6">
        <v>72.5</v>
      </c>
      <c r="B1170" s="7" t="b">
        <v>1</v>
      </c>
      <c r="U1170" s="9"/>
      <c r="V1170" s="9"/>
      <c r="W1170" s="10"/>
      <c r="X1170" s="17"/>
      <c r="Y1170" s="17"/>
      <c r="Z1170" s="17"/>
      <c r="AA1170" s="17"/>
      <c r="AB1170" s="17"/>
      <c r="AC1170" s="17"/>
      <c r="AD1170" s="17"/>
      <c r="AE1170" s="17"/>
      <c r="AG1170" s="9"/>
      <c r="AH1170" s="9"/>
      <c r="AI1170" s="10"/>
      <c r="AJ1170" s="17"/>
      <c r="AK1170" s="17"/>
      <c r="AL1170" s="17"/>
      <c r="AM1170" s="17"/>
      <c r="AN1170" s="17"/>
      <c r="AO1170" s="17"/>
      <c r="AP1170" s="17"/>
      <c r="AQ1170" s="17"/>
      <c r="AS1170" s="9"/>
      <c r="AT1170" s="9"/>
      <c r="AU1170" s="10"/>
      <c r="AV1170" s="17"/>
      <c r="AW1170" s="17"/>
      <c r="AX1170" s="17"/>
      <c r="AY1170" s="17"/>
      <c r="AZ1170" s="17"/>
      <c r="BA1170" s="17"/>
      <c r="BB1170" s="17"/>
      <c r="BC1170" s="17"/>
      <c r="BE1170" s="17">
        <v>0.39805327868852458</v>
      </c>
      <c r="BF1170" s="9">
        <v>68.5</v>
      </c>
      <c r="BG1170" s="9">
        <v>66.764067273758954</v>
      </c>
      <c r="BH1170" s="9">
        <v>65.95982249263713</v>
      </c>
      <c r="BI1170" s="9">
        <v>35.137629742630452</v>
      </c>
      <c r="BJ1170" s="9">
        <f ca="1"/>
        <v>67.941553025528364</v>
      </c>
      <c r="BK1170" s="9">
        <f ca="1"/>
        <v>66.225323528044896</v>
      </c>
      <c r="BL1170" s="9">
        <v>64.04151392879092</v>
      </c>
      <c r="BM1170" s="9">
        <f ca="1"/>
        <v>67.013087861939624</v>
      </c>
      <c r="BN1170" s="9">
        <v>67.535140027499423</v>
      </c>
      <c r="BP1170" s="9"/>
      <c r="BQ1170" s="40"/>
      <c r="BR1170" s="9"/>
      <c r="BS1170" s="40"/>
      <c r="BU1170" s="9"/>
      <c r="BV1170" s="40"/>
      <c r="BW1170" s="9"/>
      <c r="BX1170" s="40"/>
      <c r="BZ1170" s="9">
        <v>35.95384615384615</v>
      </c>
      <c r="CA1170" s="9">
        <v>23.184615384615384</v>
      </c>
      <c r="CB1170" s="40">
        <v>21434.312478266096</v>
      </c>
      <c r="CC1170" s="9">
        <f ca="1"/>
        <v>4.5734615384615376</v>
      </c>
      <c r="CD1170" s="9">
        <f ca="1"/>
        <v>2.6580769230769237</v>
      </c>
      <c r="CE1170" s="40">
        <f ca="1"/>
        <v>10703.662719745549</v>
      </c>
    </row>
    <row r="1171" spans="1:83" x14ac:dyDescent="0.25">
      <c r="A1171" s="6">
        <v>72.5</v>
      </c>
      <c r="B1171" s="7" t="b">
        <v>1</v>
      </c>
      <c r="U1171" s="9"/>
      <c r="V1171" s="9"/>
      <c r="W1171" s="10"/>
      <c r="X1171" s="17"/>
      <c r="Y1171" s="17"/>
      <c r="Z1171" s="17"/>
      <c r="AA1171" s="17"/>
      <c r="AB1171" s="17"/>
      <c r="AC1171" s="17"/>
      <c r="AD1171" s="17"/>
      <c r="AE1171" s="17"/>
      <c r="AG1171" s="9"/>
      <c r="AH1171" s="9"/>
      <c r="AI1171" s="10"/>
      <c r="AJ1171" s="17"/>
      <c r="AK1171" s="17"/>
      <c r="AL1171" s="17"/>
      <c r="AM1171" s="17"/>
      <c r="AN1171" s="17"/>
      <c r="AO1171" s="17"/>
      <c r="AP1171" s="17"/>
      <c r="AQ1171" s="17"/>
      <c r="AS1171" s="9"/>
      <c r="AT1171" s="9"/>
      <c r="AU1171" s="10"/>
      <c r="AV1171" s="17"/>
      <c r="AW1171" s="17"/>
      <c r="AX1171" s="17"/>
      <c r="AY1171" s="17"/>
      <c r="AZ1171" s="17"/>
      <c r="BA1171" s="17"/>
      <c r="BB1171" s="17"/>
      <c r="BC1171" s="17"/>
      <c r="BE1171" s="17">
        <v>0.3983948087431694</v>
      </c>
      <c r="BF1171" s="9">
        <v>68.599999999999994</v>
      </c>
      <c r="BG1171" s="9">
        <v>66.772496358750288</v>
      </c>
      <c r="BH1171" s="9">
        <v>65.968408121404408</v>
      </c>
      <c r="BI1171" s="9">
        <v>35.17691744612199</v>
      </c>
      <c r="BJ1171" s="9">
        <f ca="1"/>
        <v>67.949916349013705</v>
      </c>
      <c r="BK1171" s="9">
        <f ca="1"/>
        <v>66.233864682316479</v>
      </c>
      <c r="BL1171" s="9">
        <v>64.05343510194416</v>
      </c>
      <c r="BM1171" s="9">
        <f ca="1"/>
        <v>67.022939853213202</v>
      </c>
      <c r="BN1171" s="9">
        <v>67.544978791018153</v>
      </c>
      <c r="BP1171" s="9"/>
      <c r="BQ1171" s="40"/>
      <c r="BR1171" s="9"/>
      <c r="BS1171" s="40"/>
      <c r="BU1171" s="9"/>
      <c r="BV1171" s="40"/>
      <c r="BW1171" s="9"/>
      <c r="BX1171" s="40"/>
      <c r="BZ1171" s="9">
        <v>35.95384615384615</v>
      </c>
      <c r="CA1171" s="9">
        <v>24.46153846153846</v>
      </c>
      <c r="CB1171" s="40">
        <v>22143.700550139671</v>
      </c>
      <c r="CC1171" s="9">
        <f ca="1"/>
        <v>4.5734615384615376</v>
      </c>
      <c r="CD1171" s="9">
        <f ca="1"/>
        <v>2.7219230769230771</v>
      </c>
      <c r="CE1171" s="40">
        <f ca="1"/>
        <v>10704.107965765319</v>
      </c>
    </row>
    <row r="1172" spans="1:83" x14ac:dyDescent="0.25">
      <c r="A1172" s="6">
        <v>72.3</v>
      </c>
      <c r="B1172" s="7" t="b">
        <v>1</v>
      </c>
      <c r="U1172" s="9"/>
      <c r="V1172" s="9"/>
      <c r="W1172" s="10"/>
      <c r="X1172" s="17"/>
      <c r="Y1172" s="17"/>
      <c r="Z1172" s="17"/>
      <c r="AA1172" s="17"/>
      <c r="AB1172" s="17"/>
      <c r="AC1172" s="17"/>
      <c r="AD1172" s="17"/>
      <c r="AE1172" s="17"/>
      <c r="AG1172" s="9"/>
      <c r="AH1172" s="9"/>
      <c r="AI1172" s="10"/>
      <c r="AJ1172" s="17"/>
      <c r="AK1172" s="17"/>
      <c r="AL1172" s="17"/>
      <c r="AM1172" s="17"/>
      <c r="AN1172" s="17"/>
      <c r="AO1172" s="17"/>
      <c r="AP1172" s="17"/>
      <c r="AQ1172" s="17"/>
      <c r="AS1172" s="9"/>
      <c r="AT1172" s="9"/>
      <c r="AU1172" s="10"/>
      <c r="AV1172" s="17"/>
      <c r="AW1172" s="17"/>
      <c r="AX1172" s="17"/>
      <c r="AY1172" s="17"/>
      <c r="AZ1172" s="17"/>
      <c r="BA1172" s="17"/>
      <c r="BB1172" s="17"/>
      <c r="BC1172" s="17"/>
      <c r="BE1172" s="17">
        <v>0.39873633879781423</v>
      </c>
      <c r="BF1172" s="9">
        <v>68.599999999999994</v>
      </c>
      <c r="BG1172" s="9">
        <v>66.780923523159586</v>
      </c>
      <c r="BH1172" s="9">
        <v>65.976992911083144</v>
      </c>
      <c r="BI1172" s="9">
        <v>35.21622745949746</v>
      </c>
      <c r="BJ1172" s="9">
        <f ca="1"/>
        <v>67.958276106929176</v>
      </c>
      <c r="BK1172" s="9">
        <f ca="1"/>
        <v>66.242404627304765</v>
      </c>
      <c r="BL1172" s="9">
        <v>64.065351166387416</v>
      </c>
      <c r="BM1172" s="9">
        <f ca="1"/>
        <v>67.032788810526043</v>
      </c>
      <c r="BN1172" s="9">
        <v>67.554814417695781</v>
      </c>
      <c r="BP1172" s="9"/>
      <c r="BQ1172" s="40"/>
      <c r="BR1172" s="9"/>
      <c r="BS1172" s="40"/>
      <c r="BU1172" s="9"/>
      <c r="BV1172" s="40"/>
      <c r="BW1172" s="9"/>
      <c r="BX1172" s="40"/>
      <c r="BZ1172" s="9">
        <v>35.95384615384615</v>
      </c>
      <c r="CA1172" s="9">
        <v>25.738461538461539</v>
      </c>
      <c r="CB1172" s="40">
        <v>22972.711779849658</v>
      </c>
      <c r="CC1172" s="9">
        <f ca="1"/>
        <v>4.5734615384615376</v>
      </c>
      <c r="CD1172" s="9">
        <f ca="1"/>
        <v>2.785769230769231</v>
      </c>
      <c r="CE1172" s="40">
        <f ca="1"/>
        <v>10708.087230986192</v>
      </c>
    </row>
    <row r="1173" spans="1:83" x14ac:dyDescent="0.25">
      <c r="A1173" s="6">
        <v>71.7</v>
      </c>
      <c r="B1173" s="7" t="b">
        <v>1</v>
      </c>
      <c r="U1173" s="9"/>
      <c r="V1173" s="9"/>
      <c r="W1173" s="10"/>
      <c r="X1173" s="17"/>
      <c r="Y1173" s="17"/>
      <c r="Z1173" s="17"/>
      <c r="AA1173" s="17"/>
      <c r="AB1173" s="17"/>
      <c r="AC1173" s="17"/>
      <c r="AD1173" s="17"/>
      <c r="AE1173" s="17"/>
      <c r="AG1173" s="9"/>
      <c r="AH1173" s="9"/>
      <c r="AI1173" s="10"/>
      <c r="AJ1173" s="17"/>
      <c r="AK1173" s="17"/>
      <c r="AL1173" s="17"/>
      <c r="AM1173" s="17"/>
      <c r="AN1173" s="17"/>
      <c r="AO1173" s="17"/>
      <c r="AP1173" s="17"/>
      <c r="AQ1173" s="17"/>
      <c r="AS1173" s="9"/>
      <c r="AT1173" s="9"/>
      <c r="AU1173" s="10"/>
      <c r="AV1173" s="17"/>
      <c r="AW1173" s="17"/>
      <c r="AX1173" s="17"/>
      <c r="AY1173" s="17"/>
      <c r="AZ1173" s="17"/>
      <c r="BA1173" s="17"/>
      <c r="BB1173" s="17"/>
      <c r="BC1173" s="17"/>
      <c r="BE1173" s="17">
        <v>0.39907786885245899</v>
      </c>
      <c r="BF1173" s="9">
        <v>68.599999999999994</v>
      </c>
      <c r="BG1173" s="9">
        <v>66.789348774456954</v>
      </c>
      <c r="BH1173" s="9">
        <v>65.985576868666342</v>
      </c>
      <c r="BI1173" s="9">
        <v>35.255559808108998</v>
      </c>
      <c r="BJ1173" s="9">
        <f ca="1"/>
        <v>67.966632308048943</v>
      </c>
      <c r="BK1173" s="9">
        <f ca="1"/>
        <v>66.250943370101254</v>
      </c>
      <c r="BL1173" s="9">
        <v>64.077262128682889</v>
      </c>
      <c r="BM1173" s="9">
        <f ca="1"/>
        <v>67.04263474102045</v>
      </c>
      <c r="BN1173" s="9">
        <v>67.56464691473434</v>
      </c>
      <c r="BP1173" s="9"/>
      <c r="BQ1173" s="40"/>
      <c r="BR1173" s="9"/>
      <c r="BS1173" s="40"/>
      <c r="BU1173" s="9"/>
      <c r="BV1173" s="40"/>
      <c r="BW1173" s="9"/>
      <c r="BX1173" s="40"/>
      <c r="BZ1173" s="9">
        <v>35.95384615384615</v>
      </c>
      <c r="CA1173" s="9">
        <v>27.015384615384612</v>
      </c>
      <c r="CB1173" s="40">
        <v>23912.91911454414</v>
      </c>
      <c r="CC1173" s="9">
        <f ca="1"/>
        <v>4.5734615384615376</v>
      </c>
      <c r="CD1173" s="9">
        <f ca="1"/>
        <v>2.8496153846153849</v>
      </c>
      <c r="CE1173" s="40">
        <f ca="1"/>
        <v>10715.473362416051</v>
      </c>
    </row>
    <row r="1174" spans="1:83" x14ac:dyDescent="0.25">
      <c r="A1174" s="6">
        <v>82.7</v>
      </c>
      <c r="B1174" s="7" t="b">
        <v>1</v>
      </c>
      <c r="U1174" s="9"/>
      <c r="V1174" s="9"/>
      <c r="W1174" s="10"/>
      <c r="X1174" s="17"/>
      <c r="Y1174" s="17"/>
      <c r="Z1174" s="17"/>
      <c r="AA1174" s="17"/>
      <c r="AB1174" s="17"/>
      <c r="AC1174" s="17"/>
      <c r="AD1174" s="17"/>
      <c r="AE1174" s="17"/>
      <c r="AG1174" s="9"/>
      <c r="AH1174" s="9"/>
      <c r="AI1174" s="10"/>
      <c r="AJ1174" s="17"/>
      <c r="AK1174" s="17"/>
      <c r="AL1174" s="17"/>
      <c r="AM1174" s="17"/>
      <c r="AN1174" s="17"/>
      <c r="AO1174" s="17"/>
      <c r="AP1174" s="17"/>
      <c r="AQ1174" s="17"/>
      <c r="AS1174" s="9"/>
      <c r="AT1174" s="9"/>
      <c r="AU1174" s="10"/>
      <c r="AV1174" s="17"/>
      <c r="AW1174" s="17"/>
      <c r="AX1174" s="17"/>
      <c r="AY1174" s="17"/>
      <c r="AZ1174" s="17"/>
      <c r="BA1174" s="17"/>
      <c r="BB1174" s="17"/>
      <c r="BC1174" s="17"/>
      <c r="BE1174" s="17">
        <v>0.39941939890710382</v>
      </c>
      <c r="BF1174" s="9">
        <v>68.599999999999994</v>
      </c>
      <c r="BG1174" s="9">
        <v>66.797772120101399</v>
      </c>
      <c r="BH1174" s="9">
        <v>65.99416000113952</v>
      </c>
      <c r="BI1174" s="9">
        <v>35.294914517351991</v>
      </c>
      <c r="BJ1174" s="9">
        <f ca="1"/>
        <v>67.974984961130033</v>
      </c>
      <c r="BK1174" s="9">
        <f ca="1"/>
        <v>66.259480917788963</v>
      </c>
      <c r="BL1174" s="9">
        <v>64.08916799537883</v>
      </c>
      <c r="BM1174" s="9">
        <f ca="1"/>
        <v>67.052477651826123</v>
      </c>
      <c r="BN1174" s="9">
        <v>67.574476289322945</v>
      </c>
      <c r="BP1174" s="9"/>
      <c r="BQ1174" s="40"/>
      <c r="BR1174" s="9"/>
      <c r="BS1174" s="40"/>
      <c r="BU1174" s="9"/>
      <c r="BV1174" s="40"/>
      <c r="BW1174" s="9"/>
      <c r="BX1174" s="40"/>
      <c r="BZ1174" s="9">
        <v>35.95384615384615</v>
      </c>
      <c r="CA1174" s="9">
        <v>28.292307692307688</v>
      </c>
      <c r="CB1174" s="40">
        <v>24956.80015913432</v>
      </c>
      <c r="CC1174" s="9">
        <f ca="1"/>
        <v>4.5734615384615376</v>
      </c>
      <c r="CD1174" s="9">
        <f ca="1"/>
        <v>2.9134615384615383</v>
      </c>
      <c r="CE1174" s="40">
        <f ca="1"/>
        <v>10726.146391195285</v>
      </c>
    </row>
    <row r="1175" spans="1:83" x14ac:dyDescent="0.25">
      <c r="A1175" s="6">
        <v>82.5</v>
      </c>
      <c r="B1175" s="7" t="b">
        <v>1</v>
      </c>
      <c r="U1175" s="9"/>
      <c r="V1175" s="9"/>
      <c r="W1175" s="10"/>
      <c r="X1175" s="17"/>
      <c r="Y1175" s="17"/>
      <c r="Z1175" s="17"/>
      <c r="AA1175" s="17"/>
      <c r="AB1175" s="17"/>
      <c r="AC1175" s="17"/>
      <c r="AD1175" s="17"/>
      <c r="AE1175" s="17"/>
      <c r="AG1175" s="9"/>
      <c r="AH1175" s="9"/>
      <c r="AI1175" s="10"/>
      <c r="AJ1175" s="17"/>
      <c r="AK1175" s="17"/>
      <c r="AL1175" s="17"/>
      <c r="AM1175" s="17"/>
      <c r="AN1175" s="17"/>
      <c r="AO1175" s="17"/>
      <c r="AP1175" s="17"/>
      <c r="AQ1175" s="17"/>
      <c r="AS1175" s="9"/>
      <c r="AT1175" s="9"/>
      <c r="AU1175" s="10"/>
      <c r="AV1175" s="17"/>
      <c r="AW1175" s="17"/>
      <c r="AX1175" s="17"/>
      <c r="AY1175" s="17"/>
      <c r="AZ1175" s="17"/>
      <c r="BA1175" s="17"/>
      <c r="BB1175" s="17"/>
      <c r="BC1175" s="17"/>
      <c r="BE1175" s="17">
        <v>0.39976092896174864</v>
      </c>
      <c r="BF1175" s="9">
        <v>68.599999999999994</v>
      </c>
      <c r="BG1175" s="9">
        <v>66.80619356754093</v>
      </c>
      <c r="BH1175" s="9">
        <v>66.002742315480873</v>
      </c>
      <c r="BI1175" s="9">
        <v>35.334291612665169</v>
      </c>
      <c r="BJ1175" s="9">
        <f ca="1"/>
        <v>67.98333407491242</v>
      </c>
      <c r="BK1175" s="9">
        <f ca="1"/>
        <v>66.268017277442397</v>
      </c>
      <c r="BL1175" s="9">
        <v>64.101068773009459</v>
      </c>
      <c r="BM1175" s="9">
        <f ca="1"/>
        <v>67.062317550060229</v>
      </c>
      <c r="BN1175" s="9">
        <v>67.584302548637879</v>
      </c>
      <c r="BP1175" s="9"/>
      <c r="BQ1175" s="40"/>
      <c r="BR1175" s="9"/>
      <c r="BS1175" s="40"/>
      <c r="BU1175" s="9"/>
      <c r="BV1175" s="40"/>
      <c r="BW1175" s="9"/>
      <c r="BX1175" s="40"/>
      <c r="BZ1175" s="9">
        <v>35.95384615384615</v>
      </c>
      <c r="CA1175" s="9">
        <v>29.569230769230764</v>
      </c>
      <c r="CB1175" s="40">
        <v>26097.607055773187</v>
      </c>
      <c r="CC1175" s="9">
        <f ca="1"/>
        <v>4.5734615384615376</v>
      </c>
      <c r="CD1175" s="9">
        <f ca="1"/>
        <v>2.9773076923076927</v>
      </c>
      <c r="CE1175" s="40">
        <f ca="1"/>
        <v>10739.992976116178</v>
      </c>
    </row>
    <row r="1176" spans="1:83" x14ac:dyDescent="0.25">
      <c r="A1176" s="6">
        <v>82.4</v>
      </c>
      <c r="B1176" s="7" t="b">
        <v>1</v>
      </c>
      <c r="U1176" s="9"/>
      <c r="V1176" s="9"/>
      <c r="W1176" s="10"/>
      <c r="X1176" s="17"/>
      <c r="Y1176" s="17"/>
      <c r="Z1176" s="17"/>
      <c r="AA1176" s="17"/>
      <c r="AB1176" s="17"/>
      <c r="AC1176" s="17"/>
      <c r="AD1176" s="17"/>
      <c r="AE1176" s="17"/>
      <c r="AG1176" s="9"/>
      <c r="AH1176" s="9"/>
      <c r="AI1176" s="10"/>
      <c r="AJ1176" s="17"/>
      <c r="AK1176" s="17"/>
      <c r="AL1176" s="17"/>
      <c r="AM1176" s="17"/>
      <c r="AN1176" s="17"/>
      <c r="AO1176" s="17"/>
      <c r="AP1176" s="17"/>
      <c r="AQ1176" s="17"/>
      <c r="AS1176" s="9"/>
      <c r="AT1176" s="9"/>
      <c r="AU1176" s="10"/>
      <c r="AV1176" s="17"/>
      <c r="AW1176" s="17"/>
      <c r="AX1176" s="17"/>
      <c r="AY1176" s="17"/>
      <c r="AZ1176" s="17"/>
      <c r="BA1176" s="17"/>
      <c r="BB1176" s="17"/>
      <c r="BC1176" s="17"/>
      <c r="BE1176" s="17">
        <v>0.40010245901639346</v>
      </c>
      <c r="BF1176" s="9">
        <v>68.599999999999994</v>
      </c>
      <c r="BG1176" s="9">
        <v>66.814613124212585</v>
      </c>
      <c r="BH1176" s="9">
        <v>66.01132381866158</v>
      </c>
      <c r="BI1176" s="9">
        <v>35.373691119530676</v>
      </c>
      <c r="BJ1176" s="9">
        <f ca="1"/>
        <v>67.991679658119168</v>
      </c>
      <c r="BK1176" s="9">
        <f ca="1"/>
        <v>66.276552456127618</v>
      </c>
      <c r="BL1176" s="9">
        <v>64.112964468095015</v>
      </c>
      <c r="BM1176" s="9">
        <f ca="1"/>
        <v>67.072154442827383</v>
      </c>
      <c r="BN1176" s="9">
        <v>67.594125699842607</v>
      </c>
      <c r="BP1176" s="9"/>
      <c r="BQ1176" s="40"/>
      <c r="BR1176" s="9"/>
      <c r="BS1176" s="40"/>
      <c r="BU1176" s="9"/>
      <c r="BV1176" s="40"/>
      <c r="BW1176" s="9"/>
      <c r="BX1176" s="40"/>
      <c r="BZ1176" s="9">
        <v>35.95384615384615</v>
      </c>
      <c r="CA1176" s="9">
        <v>30.84615384615384</v>
      </c>
      <c r="CB1176" s="40">
        <v>27329.259652518129</v>
      </c>
      <c r="CC1176" s="9">
        <f ca="1"/>
        <v>4.5734615384615376</v>
      </c>
      <c r="CD1176" s="9">
        <f ca="1"/>
        <v>3.0411538461538461</v>
      </c>
      <c r="CE1176" s="40">
        <f ca="1"/>
        <v>10756.9059017416</v>
      </c>
    </row>
    <row r="1177" spans="1:83" x14ac:dyDescent="0.25">
      <c r="A1177" s="6">
        <v>82.5</v>
      </c>
      <c r="B1177" s="7" t="b">
        <v>1</v>
      </c>
      <c r="U1177" s="9"/>
      <c r="V1177" s="9"/>
      <c r="W1177" s="10"/>
      <c r="X1177" s="17"/>
      <c r="Y1177" s="17"/>
      <c r="Z1177" s="17"/>
      <c r="AA1177" s="17"/>
      <c r="AB1177" s="17"/>
      <c r="AC1177" s="17"/>
      <c r="AD1177" s="17"/>
      <c r="AE1177" s="17"/>
      <c r="AG1177" s="9"/>
      <c r="AH1177" s="9"/>
      <c r="AI1177" s="10"/>
      <c r="AJ1177" s="17"/>
      <c r="AK1177" s="17"/>
      <c r="AL1177" s="17"/>
      <c r="AM1177" s="17"/>
      <c r="AN1177" s="17"/>
      <c r="AO1177" s="17"/>
      <c r="AP1177" s="17"/>
      <c r="AQ1177" s="17"/>
      <c r="AS1177" s="9"/>
      <c r="AT1177" s="9"/>
      <c r="AU1177" s="10"/>
      <c r="AV1177" s="17"/>
      <c r="AW1177" s="17"/>
      <c r="AX1177" s="17"/>
      <c r="AY1177" s="17"/>
      <c r="AZ1177" s="17"/>
      <c r="BA1177" s="17"/>
      <c r="BB1177" s="17"/>
      <c r="BC1177" s="17"/>
      <c r="BE1177" s="17">
        <v>0.40044398907103823</v>
      </c>
      <c r="BF1177" s="9">
        <v>68.7</v>
      </c>
      <c r="BG1177" s="9">
        <v>66.823030797542472</v>
      </c>
      <c r="BH1177" s="9">
        <v>66.019904517645401</v>
      </c>
      <c r="BI1177" s="9">
        <v>35.413113063474185</v>
      </c>
      <c r="BJ1177" s="9">
        <f ca="1"/>
        <v>68.000021719456356</v>
      </c>
      <c r="BK1177" s="9">
        <f ca="1"/>
        <v>66.285086460902292</v>
      </c>
      <c r="BL1177" s="9">
        <v>64.124855087141867</v>
      </c>
      <c r="BM1177" s="9">
        <f ca="1"/>
        <v>67.081988337219826</v>
      </c>
      <c r="BN1177" s="9">
        <v>67.603945750087817</v>
      </c>
      <c r="BP1177" s="9"/>
      <c r="BQ1177" s="40"/>
      <c r="BR1177" s="9"/>
      <c r="BS1177" s="40"/>
      <c r="BU1177" s="9"/>
      <c r="BV1177" s="40"/>
      <c r="BW1177" s="9"/>
      <c r="BX1177" s="40"/>
      <c r="BZ1177" s="9">
        <v>35.95384615384615</v>
      </c>
      <c r="CA1177" s="9">
        <v>32.123076923076923</v>
      </c>
      <c r="CB1177" s="40">
        <v>28646.257017807111</v>
      </c>
      <c r="CC1177" s="9">
        <f ca="1"/>
        <v>4.5734615384615376</v>
      </c>
      <c r="CD1177" s="9">
        <f ca="1"/>
        <v>3.1050000000000004</v>
      </c>
      <c r="CE1177" s="40">
        <f ca="1"/>
        <v>10776.783624677068</v>
      </c>
    </row>
    <row r="1178" spans="1:83" x14ac:dyDescent="0.25">
      <c r="A1178" s="6">
        <v>82.1</v>
      </c>
      <c r="B1178" s="7" t="b">
        <v>1</v>
      </c>
      <c r="U1178" s="9"/>
      <c r="V1178" s="9"/>
      <c r="W1178" s="10"/>
      <c r="X1178" s="17"/>
      <c r="Y1178" s="17"/>
      <c r="Z1178" s="17"/>
      <c r="AA1178" s="17"/>
      <c r="AB1178" s="17"/>
      <c r="AC1178" s="17"/>
      <c r="AD1178" s="17"/>
      <c r="AE1178" s="17"/>
      <c r="AG1178" s="9"/>
      <c r="AH1178" s="9"/>
      <c r="AI1178" s="10"/>
      <c r="AJ1178" s="17"/>
      <c r="AK1178" s="17"/>
      <c r="AL1178" s="17"/>
      <c r="AM1178" s="17"/>
      <c r="AN1178" s="17"/>
      <c r="AO1178" s="17"/>
      <c r="AP1178" s="17"/>
      <c r="AQ1178" s="17"/>
      <c r="AS1178" s="9"/>
      <c r="AT1178" s="9"/>
      <c r="AU1178" s="10"/>
      <c r="AV1178" s="17"/>
      <c r="AW1178" s="17"/>
      <c r="AX1178" s="17"/>
      <c r="AY1178" s="17"/>
      <c r="AZ1178" s="17"/>
      <c r="BA1178" s="17"/>
      <c r="BB1178" s="17"/>
      <c r="BC1178" s="17"/>
      <c r="BE1178" s="17">
        <v>0.40078551912568305</v>
      </c>
      <c r="BF1178" s="9">
        <v>68.7</v>
      </c>
      <c r="BG1178" s="9">
        <v>66.831446594945845</v>
      </c>
      <c r="BH1178" s="9">
        <v>66.028484419389031</v>
      </c>
      <c r="BI1178" s="9">
        <v>35.452557470065031</v>
      </c>
      <c r="BJ1178" s="9">
        <f ca="1"/>
        <v>68.008360267613284</v>
      </c>
      <c r="BK1178" s="9">
        <f ca="1"/>
        <v>66.293619298815756</v>
      </c>
      <c r="BL1178" s="9">
        <v>64.136740636642486</v>
      </c>
      <c r="BM1178" s="9">
        <f ca="1"/>
        <v>67.091819240317392</v>
      </c>
      <c r="BN1178" s="9">
        <v>67.613762706511551</v>
      </c>
      <c r="BP1178" s="9"/>
      <c r="BQ1178" s="40"/>
      <c r="BR1178" s="9"/>
      <c r="BS1178" s="40"/>
      <c r="BU1178" s="9"/>
      <c r="BV1178" s="40"/>
      <c r="BW1178" s="9"/>
      <c r="BX1178" s="40"/>
      <c r="BZ1178" s="9">
        <v>35.95384615384615</v>
      </c>
      <c r="CA1178" s="9">
        <v>33.4</v>
      </c>
      <c r="CB1178" s="40">
        <v>30043.603560846976</v>
      </c>
      <c r="CC1178" s="9">
        <f ca="1"/>
        <v>4.5734615384615376</v>
      </c>
      <c r="CD1178" s="9">
        <f ca="1"/>
        <v>3.1688461538461539</v>
      </c>
      <c r="CE1178" s="40">
        <f ca="1"/>
        <v>10799.529862434327</v>
      </c>
    </row>
    <row r="1179" spans="1:83" x14ac:dyDescent="0.25">
      <c r="A1179" s="6">
        <v>81.8</v>
      </c>
      <c r="B1179" s="7" t="b">
        <v>1</v>
      </c>
      <c r="U1179" s="9"/>
      <c r="V1179" s="9"/>
      <c r="W1179" s="10"/>
      <c r="X1179" s="17"/>
      <c r="Y1179" s="17"/>
      <c r="Z1179" s="17"/>
      <c r="AA1179" s="17"/>
      <c r="AB1179" s="17"/>
      <c r="AC1179" s="17"/>
      <c r="AD1179" s="17"/>
      <c r="AE1179" s="17"/>
      <c r="AG1179" s="9"/>
      <c r="AH1179" s="9"/>
      <c r="AI1179" s="10"/>
      <c r="AJ1179" s="17"/>
      <c r="AK1179" s="17"/>
      <c r="AL1179" s="17"/>
      <c r="AM1179" s="17"/>
      <c r="AN1179" s="17"/>
      <c r="AO1179" s="17"/>
      <c r="AP1179" s="17"/>
      <c r="AQ1179" s="17"/>
      <c r="AS1179" s="9"/>
      <c r="AT1179" s="9"/>
      <c r="AU1179" s="10"/>
      <c r="AV1179" s="17"/>
      <c r="AW1179" s="17"/>
      <c r="AX1179" s="17"/>
      <c r="AY1179" s="17"/>
      <c r="AZ1179" s="17"/>
      <c r="BA1179" s="17"/>
      <c r="BB1179" s="17"/>
      <c r="BC1179" s="17"/>
      <c r="BE1179" s="17">
        <v>0.40112704918032788</v>
      </c>
      <c r="BF1179" s="9">
        <v>68.7</v>
      </c>
      <c r="BG1179" s="9">
        <v>66.839860523827127</v>
      </c>
      <c r="BH1179" s="9">
        <v>66.037063530842076</v>
      </c>
      <c r="BI1179" s="9">
        <v>35.492024364916276</v>
      </c>
      <c r="BJ1179" s="9">
        <f ca="1"/>
        <v>68.016695311262467</v>
      </c>
      <c r="BK1179" s="9">
        <f ca="1"/>
        <v>66.302150976909033</v>
      </c>
      <c r="BL1179" s="9">
        <v>64.148621123075543</v>
      </c>
      <c r="BM1179" s="9">
        <f ca="1"/>
        <v>67.101647159187507</v>
      </c>
      <c r="BN1179" s="9">
        <v>67.623576576239117</v>
      </c>
      <c r="BP1179" s="9"/>
      <c r="BQ1179" s="40"/>
      <c r="BR1179" s="9"/>
      <c r="BS1179" s="40"/>
      <c r="BU1179" s="9"/>
      <c r="BV1179" s="40"/>
      <c r="BW1179" s="9"/>
      <c r="BX1179" s="40"/>
      <c r="BZ1179" s="9">
        <v>35.95384615384615</v>
      </c>
      <c r="CA1179" s="9">
        <v>34.676923076923075</v>
      </c>
      <c r="CB1179" s="40">
        <v>31516.746893497173</v>
      </c>
      <c r="CC1179" s="9">
        <f ca="1"/>
        <v>4.5734615384615376</v>
      </c>
      <c r="CD1179" s="9">
        <f ca="1"/>
        <v>3.2326923076923082</v>
      </c>
      <c r="CE1179" s="40">
        <f ca="1"/>
        <v>10825.053220071055</v>
      </c>
    </row>
    <row r="1180" spans="1:83" x14ac:dyDescent="0.25">
      <c r="A1180" s="6">
        <v>81.599999999999994</v>
      </c>
      <c r="B1180" s="7" t="b">
        <v>1</v>
      </c>
      <c r="U1180" s="9"/>
      <c r="V1180" s="9"/>
      <c r="W1180" s="10"/>
      <c r="X1180" s="17"/>
      <c r="Y1180" s="17"/>
      <c r="Z1180" s="17"/>
      <c r="AA1180" s="17"/>
      <c r="AB1180" s="17"/>
      <c r="AC1180" s="17"/>
      <c r="AD1180" s="17"/>
      <c r="AE1180" s="17"/>
      <c r="AG1180" s="9"/>
      <c r="AH1180" s="9"/>
      <c r="AI1180" s="10"/>
      <c r="AJ1180" s="17"/>
      <c r="AK1180" s="17"/>
      <c r="AL1180" s="17"/>
      <c r="AM1180" s="17"/>
      <c r="AN1180" s="17"/>
      <c r="AO1180" s="17"/>
      <c r="AP1180" s="17"/>
      <c r="AQ1180" s="17"/>
      <c r="AS1180" s="9"/>
      <c r="AT1180" s="9"/>
      <c r="AU1180" s="10"/>
      <c r="AV1180" s="17"/>
      <c r="AW1180" s="17"/>
      <c r="AX1180" s="17"/>
      <c r="AY1180" s="17"/>
      <c r="AZ1180" s="17"/>
      <c r="BA1180" s="17"/>
      <c r="BB1180" s="17"/>
      <c r="BC1180" s="17"/>
      <c r="BE1180" s="17">
        <v>0.4014685792349727</v>
      </c>
      <c r="BF1180" s="9">
        <v>68.7</v>
      </c>
      <c r="BG1180" s="9">
        <v>66.848272591579999</v>
      </c>
      <c r="BH1180" s="9">
        <v>66.045641858947008</v>
      </c>
      <c r="BI1180" s="9">
        <v>35.5315137736848</v>
      </c>
      <c r="BJ1180" s="9">
        <f ca="1"/>
        <v>68.025026859059736</v>
      </c>
      <c r="BK1180" s="9">
        <f ca="1"/>
        <v>66.310681502214905</v>
      </c>
      <c r="BL1180" s="9">
        <v>64.160496552905897</v>
      </c>
      <c r="BM1180" s="9">
        <f ca="1"/>
        <v>67.111472100885365</v>
      </c>
      <c r="BN1180" s="9">
        <v>67.633387366383275</v>
      </c>
      <c r="BP1180" s="9"/>
      <c r="BQ1180" s="40"/>
      <c r="BR1180" s="9"/>
      <c r="BS1180" s="40"/>
      <c r="BU1180" s="9"/>
      <c r="BV1180" s="40"/>
      <c r="BW1180" s="9"/>
      <c r="BX1180" s="40"/>
      <c r="BZ1180" s="9">
        <v>35.95384615384615</v>
      </c>
      <c r="CA1180" s="9">
        <v>35.95384615384615</v>
      </c>
      <c r="CB1180" s="40">
        <v>33061.525214981215</v>
      </c>
      <c r="CC1180" s="9">
        <f ca="1"/>
        <v>4.5734615384615376</v>
      </c>
      <c r="CD1180" s="9">
        <f ca="1"/>
        <v>3.2965384615384616</v>
      </c>
      <c r="CE1180" s="40">
        <f ca="1"/>
        <v>10853.266850424485</v>
      </c>
    </row>
    <row r="1181" spans="1:83" x14ac:dyDescent="0.25">
      <c r="A1181" s="6">
        <v>81.400000000000006</v>
      </c>
      <c r="B1181" s="7" t="b">
        <v>1</v>
      </c>
      <c r="U1181" s="9"/>
      <c r="V1181" s="9"/>
      <c r="W1181" s="10"/>
      <c r="X1181" s="17"/>
      <c r="Y1181" s="17"/>
      <c r="Z1181" s="17"/>
      <c r="AA1181" s="17"/>
      <c r="AB1181" s="17"/>
      <c r="AC1181" s="17"/>
      <c r="AD1181" s="17"/>
      <c r="AE1181" s="17"/>
      <c r="AG1181" s="9"/>
      <c r="AH1181" s="9"/>
      <c r="AI1181" s="10"/>
      <c r="AJ1181" s="17"/>
      <c r="AK1181" s="17"/>
      <c r="AL1181" s="17"/>
      <c r="AM1181" s="17"/>
      <c r="AN1181" s="17"/>
      <c r="AO1181" s="17"/>
      <c r="AP1181" s="17"/>
      <c r="AQ1181" s="17"/>
      <c r="AS1181" s="9"/>
      <c r="AT1181" s="9"/>
      <c r="AU1181" s="10"/>
      <c r="AV1181" s="17"/>
      <c r="AW1181" s="17"/>
      <c r="AX1181" s="17"/>
      <c r="AY1181" s="17"/>
      <c r="AZ1181" s="17"/>
      <c r="BA1181" s="17"/>
      <c r="BB1181" s="17"/>
      <c r="BC1181" s="17"/>
      <c r="BE1181" s="17">
        <v>0.40181010928961747</v>
      </c>
      <c r="BF1181" s="9">
        <v>68.7</v>
      </c>
      <c r="BG1181" s="9">
        <v>66.856682805587411</v>
      </c>
      <c r="BH1181" s="9">
        <v>66.054219410639419</v>
      </c>
      <c r="BI1181" s="9">
        <v>35.571025722071418</v>
      </c>
      <c r="BJ1181" s="9">
        <f ca="1"/>
        <v>68.033354919644225</v>
      </c>
      <c r="BK1181" s="9">
        <f ca="1"/>
        <v>66.319210881757911</v>
      </c>
      <c r="BL1181" s="9">
        <v>64.17236693258468</v>
      </c>
      <c r="BM1181" s="9">
        <f ca="1"/>
        <v>67.12129407245385</v>
      </c>
      <c r="BN1181" s="9">
        <v>67.643195084044166</v>
      </c>
      <c r="BP1181" s="9"/>
      <c r="BQ1181" s="40"/>
      <c r="BR1181" s="9"/>
      <c r="BS1181" s="40"/>
      <c r="BU1181" s="9"/>
      <c r="BV1181" s="40"/>
      <c r="BW1181" s="9"/>
      <c r="BX1181" s="40"/>
      <c r="BZ1181" s="9">
        <v>35.95384615384615</v>
      </c>
      <c r="CA1181" s="9">
        <v>37.230769230769226</v>
      </c>
      <c r="CB1181" s="40">
        <v>34674.122483148079</v>
      </c>
      <c r="CC1181" s="9">
        <f ca="1"/>
        <v>4.5734615384615376</v>
      </c>
      <c r="CD1181" s="9">
        <f ca="1"/>
        <v>3.360384615384616</v>
      </c>
      <c r="CE1181" s="40">
        <f ca="1"/>
        <v>10884.088144295321</v>
      </c>
    </row>
    <row r="1182" spans="1:83" x14ac:dyDescent="0.25">
      <c r="A1182" s="6">
        <v>81.3</v>
      </c>
      <c r="B1182" s="7" t="b">
        <v>1</v>
      </c>
      <c r="U1182" s="9"/>
      <c r="V1182" s="9"/>
      <c r="W1182" s="10"/>
      <c r="X1182" s="17"/>
      <c r="Y1182" s="17"/>
      <c r="Z1182" s="17"/>
      <c r="AA1182" s="17"/>
      <c r="AB1182" s="17"/>
      <c r="AC1182" s="17"/>
      <c r="AD1182" s="17"/>
      <c r="AE1182" s="17"/>
      <c r="AG1182" s="9"/>
      <c r="AH1182" s="9"/>
      <c r="AI1182" s="10"/>
      <c r="AJ1182" s="17"/>
      <c r="AK1182" s="17"/>
      <c r="AL1182" s="17"/>
      <c r="AM1182" s="17"/>
      <c r="AN1182" s="17"/>
      <c r="AO1182" s="17"/>
      <c r="AP1182" s="17"/>
      <c r="AQ1182" s="17"/>
      <c r="AS1182" s="9"/>
      <c r="AT1182" s="9"/>
      <c r="AU1182" s="10"/>
      <c r="AV1182" s="17"/>
      <c r="AW1182" s="17"/>
      <c r="AX1182" s="17"/>
      <c r="AY1182" s="17"/>
      <c r="AZ1182" s="17"/>
      <c r="BA1182" s="17"/>
      <c r="BB1182" s="17"/>
      <c r="BC1182" s="17"/>
      <c r="BE1182" s="17">
        <v>0.40215163934426229</v>
      </c>
      <c r="BF1182" s="9">
        <v>68.7</v>
      </c>
      <c r="BG1182" s="9">
        <v>66.865091173221671</v>
      </c>
      <c r="BH1182" s="9">
        <v>66.062796192847742</v>
      </c>
      <c r="BI1182" s="9">
        <v>35.610560235821005</v>
      </c>
      <c r="BJ1182" s="9">
        <f ca="1"/>
        <v>68.041679501638541</v>
      </c>
      <c r="BK1182" s="9">
        <f ca="1"/>
        <v>66.327739122554476</v>
      </c>
      <c r="BL1182" s="9">
        <v>64.18423226854928</v>
      </c>
      <c r="BM1182" s="9">
        <f ca="1"/>
        <v>67.131113080923654</v>
      </c>
      <c r="BN1182" s="9">
        <v>67.652999736309425</v>
      </c>
      <c r="BP1182" s="9"/>
      <c r="BQ1182" s="40"/>
      <c r="BR1182" s="9"/>
      <c r="BS1182" s="40"/>
      <c r="BU1182" s="9"/>
      <c r="BV1182" s="40"/>
      <c r="BW1182" s="9"/>
      <c r="BX1182" s="40"/>
      <c r="BZ1182" s="9">
        <v>35.95384615384615</v>
      </c>
      <c r="CA1182" s="9">
        <v>38.507692307692309</v>
      </c>
      <c r="CB1182" s="40">
        <v>36351.030000566825</v>
      </c>
      <c r="CC1182" s="9">
        <f ca="1"/>
        <v>4.5734615384615376</v>
      </c>
      <c r="CD1182" s="9">
        <f ca="1"/>
        <v>3.4242307692307694</v>
      </c>
      <c r="CE1182" s="40">
        <f ca="1"/>
        <v>10917.438447398361</v>
      </c>
    </row>
    <row r="1183" spans="1:83" x14ac:dyDescent="0.25">
      <c r="A1183" s="6">
        <v>81.099999999999994</v>
      </c>
      <c r="B1183" s="7" t="b">
        <v>1</v>
      </c>
      <c r="U1183" s="9"/>
      <c r="V1183" s="9"/>
      <c r="W1183" s="10"/>
      <c r="X1183" s="17"/>
      <c r="Y1183" s="17"/>
      <c r="Z1183" s="17"/>
      <c r="AA1183" s="17"/>
      <c r="AB1183" s="17"/>
      <c r="AC1183" s="17"/>
      <c r="AD1183" s="17"/>
      <c r="AE1183" s="17"/>
      <c r="AG1183" s="9"/>
      <c r="AH1183" s="9"/>
      <c r="AI1183" s="10"/>
      <c r="AJ1183" s="17"/>
      <c r="AK1183" s="17"/>
      <c r="AL1183" s="17"/>
      <c r="AM1183" s="17"/>
      <c r="AN1183" s="17"/>
      <c r="AO1183" s="17"/>
      <c r="AP1183" s="17"/>
      <c r="AQ1183" s="17"/>
      <c r="AS1183" s="9"/>
      <c r="AT1183" s="9"/>
      <c r="AU1183" s="10"/>
      <c r="AV1183" s="17"/>
      <c r="AW1183" s="17"/>
      <c r="AX1183" s="17"/>
      <c r="AY1183" s="17"/>
      <c r="AZ1183" s="17"/>
      <c r="BA1183" s="17"/>
      <c r="BB1183" s="17"/>
      <c r="BC1183" s="17"/>
      <c r="BE1183" s="17">
        <v>0.40249316939890711</v>
      </c>
      <c r="BF1183" s="9">
        <v>68.7</v>
      </c>
      <c r="BG1183" s="9">
        <v>66.873497701844443</v>
      </c>
      <c r="BH1183" s="9">
        <v>66.071372212493642</v>
      </c>
      <c r="BI1183" s="9">
        <v>35.650117340722517</v>
      </c>
      <c r="BJ1183" s="9">
        <f ca="1"/>
        <v>68.050000613648749</v>
      </c>
      <c r="BK1183" s="9">
        <f ca="1"/>
        <v>66.336266231612868</v>
      </c>
      <c r="BL1183" s="9">
        <v>64.196092567223474</v>
      </c>
      <c r="BM1183" s="9">
        <f ca="1"/>
        <v>67.140929133313321</v>
      </c>
      <c r="BN1183" s="9">
        <v>67.662801330254268</v>
      </c>
      <c r="BP1183" s="9"/>
      <c r="BQ1183" s="40"/>
      <c r="BR1183" s="9"/>
      <c r="BS1183" s="40"/>
      <c r="BU1183" s="9"/>
      <c r="BV1183" s="40"/>
      <c r="BW1183" s="9"/>
      <c r="BX1183" s="40"/>
      <c r="BZ1183" s="9">
        <v>35.95384615384615</v>
      </c>
      <c r="CA1183" s="9">
        <v>39.784615384615385</v>
      </c>
      <c r="CB1183" s="40">
        <v>38089.01332223833</v>
      </c>
      <c r="CC1183" s="9">
        <f ca="1"/>
        <v>4.5734615384615376</v>
      </c>
      <c r="CD1183" s="9">
        <f ca="1"/>
        <v>3.4880769230769237</v>
      </c>
      <c r="CE1183" s="40">
        <f ca="1"/>
        <v>10953.242801290255</v>
      </c>
    </row>
    <row r="1184" spans="1:83" x14ac:dyDescent="0.25">
      <c r="A1184" s="6">
        <v>81</v>
      </c>
      <c r="B1184" s="7" t="b">
        <v>1</v>
      </c>
      <c r="U1184" s="9"/>
      <c r="V1184" s="9"/>
      <c r="W1184" s="10"/>
      <c r="X1184" s="17"/>
      <c r="Y1184" s="17"/>
      <c r="Z1184" s="17"/>
      <c r="AA1184" s="17"/>
      <c r="AB1184" s="17"/>
      <c r="AC1184" s="17"/>
      <c r="AD1184" s="17"/>
      <c r="AE1184" s="17"/>
      <c r="AG1184" s="9"/>
      <c r="AH1184" s="9"/>
      <c r="AI1184" s="10"/>
      <c r="AJ1184" s="17"/>
      <c r="AK1184" s="17"/>
      <c r="AL1184" s="17"/>
      <c r="AM1184" s="17"/>
      <c r="AN1184" s="17"/>
      <c r="AO1184" s="17"/>
      <c r="AP1184" s="17"/>
      <c r="AQ1184" s="17"/>
      <c r="AS1184" s="9"/>
      <c r="AT1184" s="9"/>
      <c r="AU1184" s="10"/>
      <c r="AV1184" s="17"/>
      <c r="AW1184" s="17"/>
      <c r="AX1184" s="17"/>
      <c r="AY1184" s="17"/>
      <c r="AZ1184" s="17"/>
      <c r="BA1184" s="17"/>
      <c r="BB1184" s="17"/>
      <c r="BC1184" s="17"/>
      <c r="BE1184" s="17">
        <v>0.40283469945355194</v>
      </c>
      <c r="BF1184" s="9">
        <v>68.7</v>
      </c>
      <c r="BG1184" s="9">
        <v>66.881902398806858</v>
      </c>
      <c r="BH1184" s="9">
        <v>66.079947476491768</v>
      </c>
      <c r="BI1184" s="9">
        <v>35.689697062609198</v>
      </c>
      <c r="BJ1184" s="9">
        <f ca="1"/>
        <v>68.058318264264528</v>
      </c>
      <c r="BK1184" s="9">
        <f ca="1"/>
        <v>66.344792215933296</v>
      </c>
      <c r="BL1184" s="9">
        <v>64.207947835017393</v>
      </c>
      <c r="BM1184" s="9">
        <f ca="1"/>
        <v>67.150742236629256</v>
      </c>
      <c r="BN1184" s="9">
        <v>67.67259987294139</v>
      </c>
      <c r="BP1184" s="9"/>
      <c r="BQ1184" s="40"/>
      <c r="BR1184" s="9"/>
      <c r="BS1184" s="40"/>
      <c r="BU1184" s="9"/>
      <c r="BV1184" s="40"/>
      <c r="BW1184" s="9"/>
      <c r="BX1184" s="40"/>
      <c r="BZ1184" s="9">
        <v>35.95384615384615</v>
      </c>
      <c r="CA1184" s="9">
        <v>41.061538461538461</v>
      </c>
      <c r="CB1184" s="40">
        <v>39885.083606557804</v>
      </c>
      <c r="CC1184" s="9">
        <f ca="1"/>
        <v>4.5734615384615376</v>
      </c>
      <c r="CD1184" s="9">
        <f ca="1"/>
        <v>3.5519230769230772</v>
      </c>
      <c r="CE1184" s="40">
        <f ca="1"/>
        <v>10991.429705823606</v>
      </c>
    </row>
    <row r="1185" spans="1:83" x14ac:dyDescent="0.25">
      <c r="A1185" s="6">
        <v>88</v>
      </c>
      <c r="B1185" s="7" t="b">
        <v>1</v>
      </c>
      <c r="U1185" s="9"/>
      <c r="V1185" s="9"/>
      <c r="W1185" s="10"/>
      <c r="X1185" s="17"/>
      <c r="Y1185" s="17"/>
      <c r="Z1185" s="17"/>
      <c r="AA1185" s="17"/>
      <c r="AB1185" s="17"/>
      <c r="AC1185" s="17"/>
      <c r="AD1185" s="17"/>
      <c r="AE1185" s="17"/>
      <c r="AG1185" s="9"/>
      <c r="AH1185" s="9"/>
      <c r="AI1185" s="10"/>
      <c r="AJ1185" s="17"/>
      <c r="AK1185" s="17"/>
      <c r="AL1185" s="17"/>
      <c r="AM1185" s="17"/>
      <c r="AN1185" s="17"/>
      <c r="AO1185" s="17"/>
      <c r="AP1185" s="17"/>
      <c r="AQ1185" s="17"/>
      <c r="AS1185" s="9"/>
      <c r="AT1185" s="9"/>
      <c r="AU1185" s="10"/>
      <c r="AV1185" s="17"/>
      <c r="AW1185" s="17"/>
      <c r="AX1185" s="17"/>
      <c r="AY1185" s="17"/>
      <c r="AZ1185" s="17"/>
      <c r="BA1185" s="17"/>
      <c r="BB1185" s="17"/>
      <c r="BC1185" s="17"/>
      <c r="BE1185" s="17">
        <v>0.4031762295081967</v>
      </c>
      <c r="BF1185" s="9">
        <v>68.7</v>
      </c>
      <c r="BG1185" s="9">
        <v>66.890305271449535</v>
      </c>
      <c r="BH1185" s="9">
        <v>66.088521991749985</v>
      </c>
      <c r="BI1185" s="9">
        <v>35.729299427358612</v>
      </c>
      <c r="BJ1185" s="9">
        <f ca="1"/>
        <v>68.066632462059104</v>
      </c>
      <c r="BK1185" s="9">
        <f ca="1"/>
        <v>66.353317082507971</v>
      </c>
      <c r="BL1185" s="9">
        <v>64.219798078327557</v>
      </c>
      <c r="BM1185" s="9">
        <f ca="1"/>
        <v>67.160552397865786</v>
      </c>
      <c r="BN1185" s="9">
        <v>67.682395371421208</v>
      </c>
      <c r="BP1185" s="9"/>
      <c r="BQ1185" s="40"/>
      <c r="BR1185" s="9"/>
      <c r="BS1185" s="40"/>
      <c r="BU1185" s="9"/>
      <c r="BV1185" s="40"/>
      <c r="BW1185" s="9"/>
      <c r="BX1185" s="40"/>
      <c r="BZ1185" s="9">
        <v>35.95384615384615</v>
      </c>
      <c r="CA1185" s="9">
        <v>42.338461538461537</v>
      </c>
      <c r="CB1185" s="40">
        <v>41736.472698469559</v>
      </c>
      <c r="CC1185" s="9">
        <f ca="1"/>
        <v>4.5734615384615376</v>
      </c>
      <c r="CD1185" s="9">
        <f ca="1"/>
        <v>3.6157692307692306</v>
      </c>
      <c r="CE1185" s="40">
        <f ca="1"/>
        <v>11031.930900968502</v>
      </c>
    </row>
    <row r="1186" spans="1:83" x14ac:dyDescent="0.25">
      <c r="A1186" s="6">
        <v>87</v>
      </c>
      <c r="B1186" s="7" t="b">
        <v>1</v>
      </c>
      <c r="U1186" s="9"/>
      <c r="V1186" s="9"/>
      <c r="W1186" s="10"/>
      <c r="X1186" s="17"/>
      <c r="Y1186" s="17"/>
      <c r="Z1186" s="17"/>
      <c r="AA1186" s="17"/>
      <c r="AB1186" s="17"/>
      <c r="AC1186" s="17"/>
      <c r="AD1186" s="17"/>
      <c r="AE1186" s="17"/>
      <c r="AG1186" s="9"/>
      <c r="AH1186" s="9"/>
      <c r="AI1186" s="10"/>
      <c r="AJ1186" s="17"/>
      <c r="AK1186" s="17"/>
      <c r="AL1186" s="17"/>
      <c r="AM1186" s="17"/>
      <c r="AN1186" s="17"/>
      <c r="AO1186" s="17"/>
      <c r="AP1186" s="17"/>
      <c r="AQ1186" s="17"/>
      <c r="AS1186" s="9"/>
      <c r="AT1186" s="9"/>
      <c r="AU1186" s="10"/>
      <c r="AV1186" s="17"/>
      <c r="AW1186" s="17"/>
      <c r="AX1186" s="17"/>
      <c r="AY1186" s="17"/>
      <c r="AZ1186" s="17"/>
      <c r="BA1186" s="17"/>
      <c r="BB1186" s="17"/>
      <c r="BC1186" s="17"/>
      <c r="BE1186" s="17">
        <v>0.40351775956284153</v>
      </c>
      <c r="BF1186" s="9">
        <v>68.7</v>
      </c>
      <c r="BG1186" s="9">
        <v>66.89870632710263</v>
      </c>
      <c r="BH1186" s="9">
        <v>66.097095765169456</v>
      </c>
      <c r="BI1186" s="9">
        <v>35.768924460892755</v>
      </c>
      <c r="BJ1186" s="9">
        <f ca="1"/>
        <v>68.074943215589428</v>
      </c>
      <c r="BK1186" s="9">
        <f ca="1"/>
        <v>66.361840838321058</v>
      </c>
      <c r="BL1186" s="9">
        <v>64.231643303536984</v>
      </c>
      <c r="BM1186" s="9">
        <f ca="1"/>
        <v>67.170359624005215</v>
      </c>
      <c r="BN1186" s="9">
        <v>67.692187832731733</v>
      </c>
      <c r="BP1186" s="9"/>
      <c r="BQ1186" s="40"/>
      <c r="BR1186" s="9"/>
      <c r="BS1186" s="40"/>
      <c r="BU1186" s="9"/>
      <c r="BV1186" s="40"/>
      <c r="BW1186" s="9"/>
      <c r="BX1186" s="40"/>
      <c r="BZ1186" s="9">
        <v>35.95384615384615</v>
      </c>
      <c r="CA1186" s="9">
        <v>43.615384615384613</v>
      </c>
      <c r="CB1186" s="40">
        <v>43640.6113651368</v>
      </c>
      <c r="CC1186" s="9">
        <f ca="1"/>
        <v>4.5734615384615376</v>
      </c>
      <c r="CD1186" s="9">
        <f ca="1"/>
        <v>3.679615384615385</v>
      </c>
      <c r="CE1186" s="40">
        <f ca="1"/>
        <v>11074.681166095037</v>
      </c>
    </row>
    <row r="1187" spans="1:83" x14ac:dyDescent="0.25">
      <c r="A1187" s="6">
        <v>84</v>
      </c>
      <c r="B1187" s="7" t="b">
        <v>1</v>
      </c>
      <c r="U1187" s="9"/>
      <c r="V1187" s="9"/>
      <c r="W1187" s="10"/>
      <c r="X1187" s="17"/>
      <c r="Y1187" s="17"/>
      <c r="Z1187" s="17"/>
      <c r="AA1187" s="17"/>
      <c r="AB1187" s="17"/>
      <c r="AC1187" s="17"/>
      <c r="AD1187" s="17"/>
      <c r="AE1187" s="17"/>
      <c r="AG1187" s="9"/>
      <c r="AH1187" s="9"/>
      <c r="AI1187" s="10"/>
      <c r="AJ1187" s="17"/>
      <c r="AK1187" s="17"/>
      <c r="AL1187" s="17"/>
      <c r="AM1187" s="17"/>
      <c r="AN1187" s="17"/>
      <c r="AO1187" s="17"/>
      <c r="AP1187" s="17"/>
      <c r="AQ1187" s="17"/>
      <c r="AS1187" s="9"/>
      <c r="AT1187" s="9"/>
      <c r="AU1187" s="10"/>
      <c r="AV1187" s="17"/>
      <c r="AW1187" s="17"/>
      <c r="AX1187" s="17"/>
      <c r="AY1187" s="17"/>
      <c r="AZ1187" s="17"/>
      <c r="BA1187" s="17"/>
      <c r="BB1187" s="17"/>
      <c r="BC1187" s="17"/>
      <c r="BE1187" s="17">
        <v>0.40385928961748635</v>
      </c>
      <c r="BF1187" s="9">
        <v>68.8</v>
      </c>
      <c r="BG1187" s="9">
        <v>66.9071055730859</v>
      </c>
      <c r="BH1187" s="9">
        <v>66.105668803644406</v>
      </c>
      <c r="BI1187" s="9">
        <v>35.808572189178157</v>
      </c>
      <c r="BJ1187" s="9">
        <f ca="1"/>
        <v>68.083250533396182</v>
      </c>
      <c r="BK1187" s="9">
        <f ca="1"/>
        <v>66.370363490348865</v>
      </c>
      <c r="BL1187" s="9">
        <v>64.243483517015164</v>
      </c>
      <c r="BM1187" s="9">
        <f ca="1"/>
        <v>67.180163922017911</v>
      </c>
      <c r="BN1187" s="9">
        <v>67.70197726389874</v>
      </c>
      <c r="BP1187" s="9"/>
      <c r="BQ1187" s="40"/>
      <c r="BR1187" s="9"/>
      <c r="BS1187" s="40"/>
      <c r="BU1187" s="9"/>
      <c r="BV1187" s="40"/>
      <c r="BW1187" s="9"/>
      <c r="BX1187" s="40"/>
      <c r="BZ1187" s="9">
        <v>35.95384615384615</v>
      </c>
      <c r="CA1187" s="9">
        <v>44.892307692307696</v>
      </c>
      <c r="CB1187" s="40">
        <v>45595.110208451413</v>
      </c>
      <c r="CC1187" s="9">
        <f ca="1"/>
        <v>4.5734615384615376</v>
      </c>
      <c r="CD1187" s="9">
        <f ca="1"/>
        <v>3.7434615384615384</v>
      </c>
      <c r="CE1187" s="40">
        <f ca="1"/>
        <v>11119.618135029315</v>
      </c>
    </row>
    <row r="1188" spans="1:83" x14ac:dyDescent="0.25">
      <c r="A1188" s="6">
        <v>80</v>
      </c>
      <c r="B1188" s="7" t="b">
        <v>1</v>
      </c>
      <c r="U1188" s="9"/>
      <c r="V1188" s="9"/>
      <c r="W1188" s="10"/>
      <c r="X1188" s="17"/>
      <c r="Y1188" s="17"/>
      <c r="Z1188" s="17"/>
      <c r="AA1188" s="17"/>
      <c r="AB1188" s="17"/>
      <c r="AC1188" s="17"/>
      <c r="AD1188" s="17"/>
      <c r="AE1188" s="17"/>
      <c r="AG1188" s="9"/>
      <c r="AH1188" s="9"/>
      <c r="AI1188" s="10"/>
      <c r="AJ1188" s="17"/>
      <c r="AK1188" s="17"/>
      <c r="AL1188" s="17"/>
      <c r="AM1188" s="17"/>
      <c r="AN1188" s="17"/>
      <c r="AO1188" s="17"/>
      <c r="AP1188" s="17"/>
      <c r="AQ1188" s="17"/>
      <c r="AS1188" s="9"/>
      <c r="AT1188" s="9"/>
      <c r="AU1188" s="10"/>
      <c r="AV1188" s="17"/>
      <c r="AW1188" s="17"/>
      <c r="AX1188" s="17"/>
      <c r="AY1188" s="17"/>
      <c r="AZ1188" s="17"/>
      <c r="BA1188" s="17"/>
      <c r="BB1188" s="17"/>
      <c r="BC1188" s="17"/>
      <c r="BE1188" s="17">
        <v>0.40420081967213117</v>
      </c>
      <c r="BF1188" s="9">
        <v>68.8</v>
      </c>
      <c r="BG1188" s="9">
        <v>66.915503016708712</v>
      </c>
      <c r="BH1188" s="9">
        <v>66.11424111406248</v>
      </c>
      <c r="BI1188" s="9">
        <v>35.84824263822599</v>
      </c>
      <c r="BJ1188" s="9">
        <f ca="1"/>
        <v>68.091554424003888</v>
      </c>
      <c r="BK1188" s="9">
        <f ca="1"/>
        <v>66.37888504555977</v>
      </c>
      <c r="BL1188" s="9">
        <v>64.25531872511813</v>
      </c>
      <c r="BM1188" s="9">
        <f ca="1"/>
        <v>67.189965298862248</v>
      </c>
      <c r="BN1188" s="9">
        <v>67.711763671935742</v>
      </c>
      <c r="BP1188" s="9"/>
      <c r="BQ1188" s="40"/>
      <c r="BR1188" s="9"/>
      <c r="BS1188" s="40"/>
      <c r="BU1188" s="9"/>
      <c r="BV1188" s="40"/>
      <c r="BW1188" s="9"/>
      <c r="BX1188" s="40"/>
      <c r="BZ1188" s="9">
        <v>35.95384615384615</v>
      </c>
      <c r="CA1188" s="9">
        <v>46.169230769230772</v>
      </c>
      <c r="CB1188" s="40">
        <v>47597.742861656734</v>
      </c>
      <c r="CC1188" s="9">
        <f ca="1"/>
        <v>4.5734615384615376</v>
      </c>
      <c r="CD1188" s="9">
        <f ca="1"/>
        <v>3.8073076923076927</v>
      </c>
      <c r="CE1188" s="40">
        <f ca="1"/>
        <v>11166.68212538562</v>
      </c>
    </row>
    <row r="1189" spans="1:83" x14ac:dyDescent="0.25">
      <c r="A1189" s="6">
        <v>79.7</v>
      </c>
      <c r="B1189" s="7" t="b">
        <v>1</v>
      </c>
      <c r="U1189" s="9"/>
      <c r="V1189" s="9"/>
      <c r="W1189" s="10"/>
      <c r="X1189" s="17"/>
      <c r="Y1189" s="17"/>
      <c r="Z1189" s="17"/>
      <c r="AA1189" s="17"/>
      <c r="AB1189" s="17"/>
      <c r="AC1189" s="17"/>
      <c r="AD1189" s="17"/>
      <c r="AE1189" s="17"/>
      <c r="AG1189" s="9"/>
      <c r="AH1189" s="9"/>
      <c r="AI1189" s="10"/>
      <c r="AJ1189" s="17"/>
      <c r="AK1189" s="17"/>
      <c r="AL1189" s="17"/>
      <c r="AM1189" s="17"/>
      <c r="AN1189" s="17"/>
      <c r="AO1189" s="17"/>
      <c r="AP1189" s="17"/>
      <c r="AQ1189" s="17"/>
      <c r="AS1189" s="9"/>
      <c r="AT1189" s="9"/>
      <c r="AU1189" s="10"/>
      <c r="AV1189" s="17"/>
      <c r="AW1189" s="17"/>
      <c r="AX1189" s="17"/>
      <c r="AY1189" s="17"/>
      <c r="AZ1189" s="17"/>
      <c r="BA1189" s="17"/>
      <c r="BB1189" s="17"/>
      <c r="BC1189" s="17"/>
      <c r="BE1189" s="17">
        <v>0.40454234972677594</v>
      </c>
      <c r="BF1189" s="9">
        <v>68.8</v>
      </c>
      <c r="BG1189" s="9">
        <v>66.923898665270158</v>
      </c>
      <c r="BH1189" s="9">
        <v>66.122812703304589</v>
      </c>
      <c r="BI1189" s="9">
        <v>35.887935834092175</v>
      </c>
      <c r="BJ1189" s="9">
        <f ca="1"/>
        <v>68.099854895920885</v>
      </c>
      <c r="BK1189" s="9">
        <f ca="1"/>
        <v>66.387405510914277</v>
      </c>
      <c r="BL1189" s="9">
        <v>64.267148934188498</v>
      </c>
      <c r="BM1189" s="9">
        <f ca="1"/>
        <v>67.199763761484746</v>
      </c>
      <c r="BN1189" s="9">
        <v>67.721547063844056</v>
      </c>
      <c r="BP1189" s="9"/>
      <c r="BQ1189" s="40"/>
      <c r="BR1189" s="9"/>
      <c r="BS1189" s="40"/>
      <c r="BU1189" s="9"/>
      <c r="BV1189" s="40"/>
      <c r="BW1189" s="9"/>
      <c r="BX1189" s="40"/>
      <c r="BZ1189" s="9">
        <v>35.95384615384615</v>
      </c>
      <c r="CA1189" s="9">
        <v>47.446153846153848</v>
      </c>
      <c r="CB1189" s="40">
        <v>49646.431143974871</v>
      </c>
      <c r="CC1189" s="9">
        <f ca="1"/>
        <v>4.5734615384615376</v>
      </c>
      <c r="CD1189" s="9">
        <f ca="1"/>
        <v>3.8711538461538462</v>
      </c>
      <c r="CE1189" s="40">
        <f ca="1"/>
        <v>11215.815980843405</v>
      </c>
    </row>
    <row r="1190" spans="1:83" x14ac:dyDescent="0.25">
      <c r="A1190" s="6">
        <v>68.3</v>
      </c>
      <c r="B1190" s="7" t="b">
        <v>1</v>
      </c>
      <c r="U1190" s="9"/>
      <c r="V1190" s="9"/>
      <c r="W1190" s="10"/>
      <c r="X1190" s="17"/>
      <c r="Y1190" s="17"/>
      <c r="Z1190" s="17"/>
      <c r="AA1190" s="17"/>
      <c r="AB1190" s="17"/>
      <c r="AC1190" s="17"/>
      <c r="AD1190" s="17"/>
      <c r="AE1190" s="17"/>
      <c r="AG1190" s="9"/>
      <c r="AH1190" s="9"/>
      <c r="AI1190" s="10"/>
      <c r="AJ1190" s="17"/>
      <c r="AK1190" s="17"/>
      <c r="AL1190" s="17"/>
      <c r="AM1190" s="17"/>
      <c r="AN1190" s="17"/>
      <c r="AO1190" s="17"/>
      <c r="AP1190" s="17"/>
      <c r="AQ1190" s="17"/>
      <c r="AS1190" s="9"/>
      <c r="AT1190" s="9"/>
      <c r="AU1190" s="10"/>
      <c r="AV1190" s="17"/>
      <c r="AW1190" s="17"/>
      <c r="AX1190" s="17"/>
      <c r="AY1190" s="17"/>
      <c r="AZ1190" s="17"/>
      <c r="BA1190" s="17"/>
      <c r="BB1190" s="17"/>
      <c r="BC1190" s="17"/>
      <c r="BE1190" s="17">
        <v>0.40488387978142076</v>
      </c>
      <c r="BF1190" s="9">
        <v>68.8</v>
      </c>
      <c r="BG1190" s="9">
        <v>66.932292526059072</v>
      </c>
      <c r="BH1190" s="9">
        <v>66.131383578245064</v>
      </c>
      <c r="BI1190" s="9">
        <v>35.927651802877499</v>
      </c>
      <c r="BJ1190" s="9">
        <f ca="1"/>
        <v>68.108151957639535</v>
      </c>
      <c r="BK1190" s="9">
        <f ca="1"/>
        <v>66.395924893365162</v>
      </c>
      <c r="BL1190" s="9">
        <v>64.27897415055547</v>
      </c>
      <c r="BM1190" s="9">
        <f ca="1"/>
        <v>67.209559316820048</v>
      </c>
      <c r="BN1190" s="9">
        <v>67.73132744661288</v>
      </c>
      <c r="BP1190" s="9"/>
      <c r="BQ1190" s="40"/>
      <c r="BR1190" s="9"/>
      <c r="BS1190" s="40"/>
      <c r="BU1190" s="9"/>
      <c r="BV1190" s="40"/>
      <c r="BW1190" s="9"/>
      <c r="BX1190" s="40"/>
      <c r="BZ1190" s="9">
        <v>35.95384615384615</v>
      </c>
      <c r="CA1190" s="9">
        <v>48.723076923076924</v>
      </c>
      <c r="CB1190" s="40">
        <v>51739.231900969899</v>
      </c>
      <c r="CC1190" s="9">
        <f ca="1"/>
        <v>4.5734615384615376</v>
      </c>
      <c r="CD1190" s="9">
        <f ca="1"/>
        <v>3.9350000000000005</v>
      </c>
      <c r="CE1190" s="40">
        <f ca="1"/>
        <v>11266.96492518269</v>
      </c>
    </row>
    <row r="1191" spans="1:83" x14ac:dyDescent="0.25">
      <c r="A1191" s="6">
        <v>68</v>
      </c>
      <c r="B1191" s="7" t="b">
        <v>1</v>
      </c>
      <c r="U1191" s="9"/>
      <c r="V1191" s="9"/>
      <c r="W1191" s="10"/>
      <c r="X1191" s="17"/>
      <c r="Y1191" s="17"/>
      <c r="Z1191" s="17"/>
      <c r="AA1191" s="17"/>
      <c r="AB1191" s="17"/>
      <c r="AC1191" s="17"/>
      <c r="AD1191" s="17"/>
      <c r="AE1191" s="17"/>
      <c r="AG1191" s="9"/>
      <c r="AH1191" s="9"/>
      <c r="AI1191" s="10"/>
      <c r="AJ1191" s="17"/>
      <c r="AK1191" s="17"/>
      <c r="AL1191" s="17"/>
      <c r="AM1191" s="17"/>
      <c r="AN1191" s="17"/>
      <c r="AO1191" s="17"/>
      <c r="AP1191" s="17"/>
      <c r="AQ1191" s="17"/>
      <c r="AS1191" s="9"/>
      <c r="AT1191" s="9"/>
      <c r="AU1191" s="10"/>
      <c r="AV1191" s="17"/>
      <c r="AW1191" s="17"/>
      <c r="AX1191" s="17"/>
      <c r="AY1191" s="17"/>
      <c r="AZ1191" s="17"/>
      <c r="BA1191" s="17"/>
      <c r="BB1191" s="17"/>
      <c r="BC1191" s="17"/>
      <c r="BE1191" s="17">
        <v>0.40522540983606559</v>
      </c>
      <c r="BF1191" s="9">
        <v>68.8</v>
      </c>
      <c r="BG1191" s="9">
        <v>66.94068460635404</v>
      </c>
      <c r="BH1191" s="9">
        <v>66.139953745751598</v>
      </c>
      <c r="BI1191" s="9">
        <v>35.967390570727673</v>
      </c>
      <c r="BJ1191" s="9">
        <f ca="1"/>
        <v>68.116445617636103</v>
      </c>
      <c r="BK1191" s="9">
        <f ca="1"/>
        <v>66.404443199857369</v>
      </c>
      <c r="BL1191" s="9">
        <v>64.290794380534962</v>
      </c>
      <c r="BM1191" s="9">
        <f ca="1"/>
        <v>67.219351971791056</v>
      </c>
      <c r="BN1191" s="9">
        <v>67.741104827219289</v>
      </c>
      <c r="BP1191" s="9"/>
      <c r="BQ1191" s="40"/>
      <c r="BR1191" s="9"/>
      <c r="BS1191" s="40"/>
      <c r="BU1191" s="9"/>
      <c r="BV1191" s="40"/>
      <c r="BW1191" s="9"/>
      <c r="BX1191" s="40"/>
      <c r="BZ1191" s="9">
        <v>35.95384615384615</v>
      </c>
      <c r="CA1191" s="9">
        <v>50</v>
      </c>
      <c r="CB1191" s="40">
        <v>53874.325302187368</v>
      </c>
      <c r="CC1191" s="9">
        <f ca="1"/>
        <v>4.5734615384615376</v>
      </c>
      <c r="CD1191" s="9">
        <f ca="1"/>
        <v>3.9988461538461539</v>
      </c>
      <c r="CE1191" s="40">
        <f ca="1"/>
        <v>11320.076427018405</v>
      </c>
    </row>
    <row r="1192" spans="1:83" x14ac:dyDescent="0.25">
      <c r="A1192" s="6">
        <v>67.599999999999994</v>
      </c>
      <c r="B1192" s="7" t="b">
        <v>1</v>
      </c>
      <c r="U1192" s="9"/>
      <c r="V1192" s="9"/>
      <c r="W1192" s="10"/>
      <c r="X1192" s="17"/>
      <c r="Y1192" s="17"/>
      <c r="Z1192" s="17"/>
      <c r="AA1192" s="17"/>
      <c r="AB1192" s="17"/>
      <c r="AC1192" s="17"/>
      <c r="AD1192" s="17"/>
      <c r="AE1192" s="17"/>
      <c r="AG1192" s="9"/>
      <c r="AH1192" s="9"/>
      <c r="AI1192" s="10"/>
      <c r="AJ1192" s="17"/>
      <c r="AK1192" s="17"/>
      <c r="AL1192" s="17"/>
      <c r="AM1192" s="17"/>
      <c r="AN1192" s="17"/>
      <c r="AO1192" s="17"/>
      <c r="AP1192" s="17"/>
      <c r="AQ1192" s="17"/>
      <c r="AS1192" s="9"/>
      <c r="AT1192" s="9"/>
      <c r="AU1192" s="10"/>
      <c r="AV1192" s="17"/>
      <c r="AW1192" s="17"/>
      <c r="AX1192" s="17"/>
      <c r="AY1192" s="17"/>
      <c r="AZ1192" s="17"/>
      <c r="BA1192" s="17"/>
      <c r="BB1192" s="17"/>
      <c r="BC1192" s="17"/>
      <c r="BE1192" s="17">
        <v>0.40556693989071041</v>
      </c>
      <c r="BF1192" s="9">
        <v>68.8</v>
      </c>
      <c r="BG1192" s="9">
        <v>66.94907491342353</v>
      </c>
      <c r="BH1192" s="9">
        <v>66.148523212685419</v>
      </c>
      <c r="BI1192" s="9">
        <v>36.007152163833481</v>
      </c>
      <c r="BJ1192" s="9">
        <f ca="1"/>
        <v>68.124735884371006</v>
      </c>
      <c r="BK1192" s="9">
        <f ca="1"/>
        <v>66.412960437328181</v>
      </c>
      <c r="BL1192" s="9">
        <v>64.302609630429544</v>
      </c>
      <c r="BM1192" s="9">
        <f ca="1"/>
        <v>67.229141733308865</v>
      </c>
      <c r="BN1192" s="9">
        <v>67.750879212628291</v>
      </c>
      <c r="BP1192" s="9"/>
      <c r="BQ1192" s="40"/>
      <c r="BR1192" s="9"/>
      <c r="BS1192" s="40"/>
      <c r="BU1192" s="9"/>
      <c r="BV1192" s="40"/>
      <c r="BW1192" s="9"/>
      <c r="BX1192" s="40"/>
      <c r="BZ1192" s="9">
        <v>37.230769230769226</v>
      </c>
      <c r="CA1192" s="9">
        <v>0.2</v>
      </c>
      <c r="CB1192" s="40">
        <v>67336.805791526043</v>
      </c>
      <c r="CC1192" s="9">
        <f ca="1"/>
        <v>4.6373076923076919</v>
      </c>
      <c r="CD1192" s="9">
        <f ca="1"/>
        <v>1.5088461538461539</v>
      </c>
      <c r="CE1192" s="40">
        <f ca="1"/>
        <v>11552.4774827232</v>
      </c>
    </row>
    <row r="1193" spans="1:83" x14ac:dyDescent="0.25">
      <c r="A1193" s="6">
        <v>67.3</v>
      </c>
      <c r="B1193" s="7" t="b">
        <v>1</v>
      </c>
      <c r="U1193" s="9"/>
      <c r="V1193" s="9"/>
      <c r="W1193" s="10"/>
      <c r="X1193" s="17"/>
      <c r="Y1193" s="17"/>
      <c r="Z1193" s="17"/>
      <c r="AA1193" s="17"/>
      <c r="AB1193" s="17"/>
      <c r="AC1193" s="17"/>
      <c r="AD1193" s="17"/>
      <c r="AE1193" s="17"/>
      <c r="AG1193" s="9"/>
      <c r="AH1193" s="9"/>
      <c r="AI1193" s="10"/>
      <c r="AJ1193" s="17"/>
      <c r="AK1193" s="17"/>
      <c r="AL1193" s="17"/>
      <c r="AM1193" s="17"/>
      <c r="AN1193" s="17"/>
      <c r="AO1193" s="17"/>
      <c r="AP1193" s="17"/>
      <c r="AQ1193" s="17"/>
      <c r="AS1193" s="9"/>
      <c r="AT1193" s="9"/>
      <c r="AU1193" s="10"/>
      <c r="AV1193" s="17"/>
      <c r="AW1193" s="17"/>
      <c r="AX1193" s="17"/>
      <c r="AY1193" s="17"/>
      <c r="AZ1193" s="17"/>
      <c r="BA1193" s="17"/>
      <c r="BB1193" s="17"/>
      <c r="BC1193" s="17"/>
      <c r="BE1193" s="17">
        <v>0.40590846994535518</v>
      </c>
      <c r="BF1193" s="9">
        <v>68.8</v>
      </c>
      <c r="BG1193" s="9">
        <v>66.957463454525879</v>
      </c>
      <c r="BH1193" s="9">
        <v>66.157091985901161</v>
      </c>
      <c r="BI1193" s="9">
        <v>36.046936608430819</v>
      </c>
      <c r="BJ1193" s="9">
        <f ca="1"/>
        <v>68.133022766288732</v>
      </c>
      <c r="BK1193" s="9">
        <f ca="1"/>
        <v>66.42147661270721</v>
      </c>
      <c r="BL1193" s="9">
        <v>64.314419906528514</v>
      </c>
      <c r="BM1193" s="9">
        <f ca="1"/>
        <v>67.238928608272872</v>
      </c>
      <c r="BN1193" s="9">
        <v>67.760650609792947</v>
      </c>
      <c r="BP1193" s="9"/>
      <c r="BQ1193" s="40"/>
      <c r="BR1193" s="9"/>
      <c r="BS1193" s="40"/>
      <c r="BU1193" s="9"/>
      <c r="BV1193" s="40"/>
      <c r="BW1193" s="9"/>
      <c r="BX1193" s="40"/>
      <c r="BZ1193" s="9">
        <v>37.230769230769226</v>
      </c>
      <c r="CA1193" s="9">
        <v>1.4769230769230768</v>
      </c>
      <c r="CB1193" s="40">
        <v>53158.376056895984</v>
      </c>
      <c r="CC1193" s="9">
        <f ca="1"/>
        <v>4.6373076923076919</v>
      </c>
      <c r="CD1193" s="9">
        <f ca="1"/>
        <v>1.5726923076923078</v>
      </c>
      <c r="CE1193" s="40">
        <f ca="1"/>
        <v>11451.240488565487</v>
      </c>
    </row>
    <row r="1194" spans="1:83" x14ac:dyDescent="0.25">
      <c r="A1194" s="6">
        <v>66.8</v>
      </c>
      <c r="B1194" s="7" t="b">
        <v>1</v>
      </c>
      <c r="U1194" s="9"/>
      <c r="V1194" s="9"/>
      <c r="W1194" s="10"/>
      <c r="X1194" s="17"/>
      <c r="Y1194" s="17"/>
      <c r="Z1194" s="17"/>
      <c r="AA1194" s="17"/>
      <c r="AB1194" s="17"/>
      <c r="AC1194" s="17"/>
      <c r="AD1194" s="17"/>
      <c r="AE1194" s="17"/>
      <c r="AG1194" s="9"/>
      <c r="AH1194" s="9"/>
      <c r="AI1194" s="10"/>
      <c r="AJ1194" s="17"/>
      <c r="AK1194" s="17"/>
      <c r="AL1194" s="17"/>
      <c r="AM1194" s="17"/>
      <c r="AN1194" s="17"/>
      <c r="AO1194" s="17"/>
      <c r="AP1194" s="17"/>
      <c r="AQ1194" s="17"/>
      <c r="AS1194" s="9"/>
      <c r="AT1194" s="9"/>
      <c r="AU1194" s="10"/>
      <c r="AV1194" s="17"/>
      <c r="AW1194" s="17"/>
      <c r="AX1194" s="17"/>
      <c r="AY1194" s="17"/>
      <c r="AZ1194" s="17"/>
      <c r="BA1194" s="17"/>
      <c r="BB1194" s="17"/>
      <c r="BC1194" s="17"/>
      <c r="BE1194" s="17">
        <v>0.40625</v>
      </c>
      <c r="BF1194" s="9">
        <v>68.8</v>
      </c>
      <c r="BG1194" s="9">
        <v>66.965850236909375</v>
      </c>
      <c r="BH1194" s="9">
        <v>66.165660072247121</v>
      </c>
      <c r="BI1194" s="9">
        <v>36.086743930800893</v>
      </c>
      <c r="BJ1194" s="9">
        <f ca="1"/>
        <v>68.141306271817982</v>
      </c>
      <c r="BK1194" s="9">
        <f ca="1"/>
        <v>66.42999173291642</v>
      </c>
      <c r="BL1194" s="9">
        <v>64.326225215107954</v>
      </c>
      <c r="BM1194" s="9">
        <f ca="1"/>
        <v>67.248712603570851</v>
      </c>
      <c r="BN1194" s="9">
        <v>67.770419025654263</v>
      </c>
      <c r="BP1194" s="9"/>
      <c r="BQ1194" s="40"/>
      <c r="BR1194" s="9"/>
      <c r="BS1194" s="40"/>
      <c r="BU1194" s="9"/>
      <c r="BV1194" s="40"/>
      <c r="BW1194" s="9"/>
      <c r="BX1194" s="40"/>
      <c r="BZ1194" s="9">
        <v>37.230769230769226</v>
      </c>
      <c r="CA1194" s="9">
        <v>2.7538461538461538</v>
      </c>
      <c r="CB1194" s="40">
        <v>45428.859601581105</v>
      </c>
      <c r="CC1194" s="9">
        <f ca="1"/>
        <v>4.6373076923076919</v>
      </c>
      <c r="CD1194" s="9">
        <f ca="1"/>
        <v>1.6365384615384617</v>
      </c>
      <c r="CE1194" s="40">
        <f ca="1"/>
        <v>11358.403437368012</v>
      </c>
    </row>
    <row r="1195" spans="1:83" x14ac:dyDescent="0.25">
      <c r="A1195" s="6">
        <v>66.400000000000006</v>
      </c>
      <c r="B1195" s="7" t="b">
        <v>1</v>
      </c>
      <c r="U1195" s="9"/>
      <c r="V1195" s="9"/>
      <c r="W1195" s="10"/>
      <c r="X1195" s="17"/>
      <c r="Y1195" s="17"/>
      <c r="Z1195" s="17"/>
      <c r="AA1195" s="17"/>
      <c r="AB1195" s="17"/>
      <c r="AC1195" s="17"/>
      <c r="AD1195" s="17"/>
      <c r="AE1195" s="17"/>
      <c r="AG1195" s="9"/>
      <c r="AH1195" s="9"/>
      <c r="AI1195" s="10"/>
      <c r="AJ1195" s="17"/>
      <c r="AK1195" s="17"/>
      <c r="AL1195" s="17"/>
      <c r="AM1195" s="17"/>
      <c r="AN1195" s="17"/>
      <c r="AO1195" s="17"/>
      <c r="AP1195" s="17"/>
      <c r="AQ1195" s="17"/>
      <c r="AS1195" s="9"/>
      <c r="AT1195" s="9"/>
      <c r="AU1195" s="10"/>
      <c r="AV1195" s="17"/>
      <c r="AW1195" s="17"/>
      <c r="AX1195" s="17"/>
      <c r="AY1195" s="17"/>
      <c r="AZ1195" s="17"/>
      <c r="BA1195" s="17"/>
      <c r="BB1195" s="17"/>
      <c r="BC1195" s="17"/>
      <c r="BE1195" s="17">
        <v>0.40659153005464482</v>
      </c>
      <c r="BF1195" s="9">
        <v>68.900000000000006</v>
      </c>
      <c r="BG1195" s="9">
        <v>66.974235267812261</v>
      </c>
      <c r="BH1195" s="9">
        <v>66.174227478565058</v>
      </c>
      <c r="BI1195" s="9">
        <v>36.126574157270255</v>
      </c>
      <c r="BJ1195" s="9">
        <f ca="1"/>
        <v>68.149586409371707</v>
      </c>
      <c r="BK1195" s="9">
        <f ca="1"/>
        <v>66.438505804870232</v>
      </c>
      <c r="BL1195" s="9">
        <v>64.338025562430758</v>
      </c>
      <c r="BM1195" s="9">
        <f ca="1"/>
        <v>67.258493726078896</v>
      </c>
      <c r="BN1195" s="9">
        <v>67.780184467141396</v>
      </c>
      <c r="BP1195" s="9"/>
      <c r="BQ1195" s="40"/>
      <c r="BR1195" s="9"/>
      <c r="BS1195" s="40"/>
      <c r="BU1195" s="9"/>
      <c r="BV1195" s="40"/>
      <c r="BW1195" s="9"/>
      <c r="BX1195" s="40"/>
      <c r="BZ1195" s="9">
        <v>37.230769230769226</v>
      </c>
      <c r="CA1195" s="9">
        <v>4.0307692307692298</v>
      </c>
      <c r="CB1195" s="40">
        <v>39781.543791983233</v>
      </c>
      <c r="CC1195" s="9">
        <f ca="1"/>
        <v>4.6373076923076919</v>
      </c>
      <c r="CD1195" s="9">
        <f ca="1"/>
        <v>1.7003846153846154</v>
      </c>
      <c r="CE1195" s="40">
        <f ca="1"/>
        <v>11273.456031762054</v>
      </c>
    </row>
    <row r="1196" spans="1:83" x14ac:dyDescent="0.25">
      <c r="A1196" s="6">
        <v>66</v>
      </c>
      <c r="B1196" s="7" t="b">
        <v>1</v>
      </c>
      <c r="U1196" s="9"/>
      <c r="V1196" s="9"/>
      <c r="W1196" s="10"/>
      <c r="X1196" s="17"/>
      <c r="Y1196" s="17"/>
      <c r="Z1196" s="17"/>
      <c r="AA1196" s="17"/>
      <c r="AB1196" s="17"/>
      <c r="AC1196" s="17"/>
      <c r="AD1196" s="17"/>
      <c r="AE1196" s="17"/>
      <c r="AG1196" s="9"/>
      <c r="AH1196" s="9"/>
      <c r="AI1196" s="10"/>
      <c r="AJ1196" s="17"/>
      <c r="AK1196" s="17"/>
      <c r="AL1196" s="17"/>
      <c r="AM1196" s="17"/>
      <c r="AN1196" s="17"/>
      <c r="AO1196" s="17"/>
      <c r="AP1196" s="17"/>
      <c r="AQ1196" s="17"/>
      <c r="AS1196" s="9"/>
      <c r="AT1196" s="9"/>
      <c r="AU1196" s="10"/>
      <c r="AV1196" s="17"/>
      <c r="AW1196" s="17"/>
      <c r="AX1196" s="17"/>
      <c r="AY1196" s="17"/>
      <c r="AZ1196" s="17"/>
      <c r="BA1196" s="17"/>
      <c r="BB1196" s="17"/>
      <c r="BC1196" s="17"/>
      <c r="BE1196" s="17">
        <v>0.40693306010928959</v>
      </c>
      <c r="BF1196" s="9">
        <v>68.900000000000006</v>
      </c>
      <c r="BG1196" s="9">
        <v>66.98261855446286</v>
      </c>
      <c r="BH1196" s="9">
        <v>66.182794211690464</v>
      </c>
      <c r="BI1196" s="9">
        <v>36.166427314210935</v>
      </c>
      <c r="BJ1196" s="9">
        <f ca="1"/>
        <v>68.157863187347147</v>
      </c>
      <c r="BK1196" s="9">
        <f ca="1"/>
        <v>66.447018835475504</v>
      </c>
      <c r="BL1196" s="9">
        <v>64.34982095474669</v>
      </c>
      <c r="BM1196" s="9">
        <f ca="1"/>
        <v>67.268271982661574</v>
      </c>
      <c r="BN1196" s="9">
        <v>67.789946941171621</v>
      </c>
      <c r="BP1196" s="9"/>
      <c r="BQ1196" s="40"/>
      <c r="BR1196" s="9"/>
      <c r="BS1196" s="40"/>
      <c r="BU1196" s="9"/>
      <c r="BV1196" s="40"/>
      <c r="BW1196" s="9"/>
      <c r="BX1196" s="40"/>
      <c r="BZ1196" s="9">
        <v>37.230769230769226</v>
      </c>
      <c r="CA1196" s="9">
        <v>5.3076923076923075</v>
      </c>
      <c r="CB1196" s="40">
        <v>35390.33152528404</v>
      </c>
      <c r="CC1196" s="9">
        <f ca="1"/>
        <v>4.6373076923076919</v>
      </c>
      <c r="CD1196" s="9">
        <f ca="1"/>
        <v>1.7642307692307693</v>
      </c>
      <c r="CE1196" s="40">
        <f ca="1"/>
        <v>11195.937441099431</v>
      </c>
    </row>
    <row r="1197" spans="1:83" x14ac:dyDescent="0.25">
      <c r="A1197" s="6">
        <v>65.5</v>
      </c>
      <c r="B1197" s="7" t="b">
        <v>1</v>
      </c>
      <c r="U1197" s="9"/>
      <c r="V1197" s="9"/>
      <c r="W1197" s="10"/>
      <c r="X1197" s="17"/>
      <c r="Y1197" s="17"/>
      <c r="Z1197" s="17"/>
      <c r="AA1197" s="17"/>
      <c r="AB1197" s="17"/>
      <c r="AC1197" s="17"/>
      <c r="AD1197" s="17"/>
      <c r="AE1197" s="17"/>
      <c r="AG1197" s="9"/>
      <c r="AH1197" s="9"/>
      <c r="AI1197" s="10"/>
      <c r="AJ1197" s="17"/>
      <c r="AK1197" s="17"/>
      <c r="AL1197" s="17"/>
      <c r="AM1197" s="17"/>
      <c r="AN1197" s="17"/>
      <c r="AO1197" s="17"/>
      <c r="AP1197" s="17"/>
      <c r="AQ1197" s="17"/>
      <c r="AS1197" s="9"/>
      <c r="AT1197" s="9"/>
      <c r="AU1197" s="10"/>
      <c r="AV1197" s="17"/>
      <c r="AW1197" s="17"/>
      <c r="AX1197" s="17"/>
      <c r="AY1197" s="17"/>
      <c r="AZ1197" s="17"/>
      <c r="BA1197" s="17"/>
      <c r="BB1197" s="17"/>
      <c r="BC1197" s="17"/>
      <c r="BE1197" s="17">
        <v>0.40727459016393441</v>
      </c>
      <c r="BF1197" s="9">
        <v>68.900000000000006</v>
      </c>
      <c r="BG1197" s="9">
        <v>66.991000104079561</v>
      </c>
      <c r="BH1197" s="9">
        <v>66.191360278452521</v>
      </c>
      <c r="BI1197" s="9">
        <v>36.206303428040528</v>
      </c>
      <c r="BJ1197" s="9">
        <f ca="1"/>
        <v>68.166136614125961</v>
      </c>
      <c r="BK1197" s="9">
        <f ca="1"/>
        <v>66.455530831631606</v>
      </c>
      <c r="BL1197" s="9">
        <v>64.361611398292396</v>
      </c>
      <c r="BM1197" s="9">
        <f ca="1"/>
        <v>67.278047380171884</v>
      </c>
      <c r="BN1197" s="9">
        <v>67.799706454650334</v>
      </c>
      <c r="BP1197" s="9"/>
      <c r="BQ1197" s="40"/>
      <c r="BR1197" s="9"/>
      <c r="BS1197" s="40"/>
      <c r="BU1197" s="9"/>
      <c r="BV1197" s="40"/>
      <c r="BW1197" s="9"/>
      <c r="BX1197" s="40"/>
      <c r="BZ1197" s="9">
        <v>37.230769230769226</v>
      </c>
      <c r="CA1197" s="9">
        <v>6.5846153846153852</v>
      </c>
      <c r="CB1197" s="40">
        <v>31886.801782985029</v>
      </c>
      <c r="CC1197" s="9">
        <f ca="1"/>
        <v>4.6373076923076919</v>
      </c>
      <c r="CD1197" s="9">
        <f ca="1"/>
        <v>1.8280769230769232</v>
      </c>
      <c r="CE1197" s="40">
        <f ca="1"/>
        <v>11125.429773865508</v>
      </c>
    </row>
    <row r="1198" spans="1:83" x14ac:dyDescent="0.25">
      <c r="A1198" s="6">
        <v>65.2</v>
      </c>
      <c r="B1198" s="7" t="b">
        <v>1</v>
      </c>
      <c r="U1198" s="9"/>
      <c r="V1198" s="9"/>
      <c r="W1198" s="10"/>
      <c r="X1198" s="17"/>
      <c r="Y1198" s="17"/>
      <c r="Z1198" s="17"/>
      <c r="AA1198" s="17"/>
      <c r="AB1198" s="17"/>
      <c r="AC1198" s="17"/>
      <c r="AD1198" s="17"/>
      <c r="AE1198" s="17"/>
      <c r="AG1198" s="9"/>
      <c r="AH1198" s="9"/>
      <c r="AI1198" s="10"/>
      <c r="AJ1198" s="17"/>
      <c r="AK1198" s="17"/>
      <c r="AL1198" s="17"/>
      <c r="AM1198" s="17"/>
      <c r="AN1198" s="17"/>
      <c r="AO1198" s="17"/>
      <c r="AP1198" s="17"/>
      <c r="AQ1198" s="17"/>
      <c r="AS1198" s="9"/>
      <c r="AT1198" s="9"/>
      <c r="AU1198" s="10"/>
      <c r="AV1198" s="17"/>
      <c r="AW1198" s="17"/>
      <c r="AX1198" s="17"/>
      <c r="AY1198" s="17"/>
      <c r="AZ1198" s="17"/>
      <c r="BA1198" s="17"/>
      <c r="BB1198" s="17"/>
      <c r="BC1198" s="17"/>
      <c r="BE1198" s="17">
        <v>0.40761612021857924</v>
      </c>
      <c r="BF1198" s="9">
        <v>68.900000000000006</v>
      </c>
      <c r="BG1198" s="9">
        <v>66.999379923870876</v>
      </c>
      <c r="BH1198" s="9">
        <v>66.199925685674003</v>
      </c>
      <c r="BI1198" s="9">
        <v>36.246202525222309</v>
      </c>
      <c r="BJ1198" s="9">
        <f ca="1"/>
        <v>68.174406698074208</v>
      </c>
      <c r="BK1198" s="9">
        <f ca="1"/>
        <v>66.464041800230476</v>
      </c>
      <c r="BL1198" s="9">
        <v>64.373396899291407</v>
      </c>
      <c r="BM1198" s="9">
        <f ca="1"/>
        <v>67.287819925451387</v>
      </c>
      <c r="BN1198" s="9">
        <v>67.80946301447122</v>
      </c>
      <c r="BP1198" s="9"/>
      <c r="BQ1198" s="40"/>
      <c r="BR1198" s="9"/>
      <c r="BS1198" s="40"/>
      <c r="BU1198" s="9"/>
      <c r="BV1198" s="40"/>
      <c r="BW1198" s="9"/>
      <c r="BX1198" s="40"/>
      <c r="BZ1198" s="9">
        <v>37.230769230769226</v>
      </c>
      <c r="CA1198" s="9">
        <v>7.8615384615384603</v>
      </c>
      <c r="CB1198" s="40">
        <v>29061.710150952949</v>
      </c>
      <c r="CC1198" s="9">
        <f ca="1"/>
        <v>4.6373076923076919</v>
      </c>
      <c r="CD1198" s="9">
        <f ca="1"/>
        <v>1.891923076923077</v>
      </c>
      <c r="CE1198" s="40">
        <f ca="1"/>
        <v>11061.552623252819</v>
      </c>
    </row>
    <row r="1199" spans="1:83" x14ac:dyDescent="0.25">
      <c r="A1199" s="6">
        <v>64.8</v>
      </c>
      <c r="B1199" s="7" t="b">
        <v>1</v>
      </c>
      <c r="U1199" s="9"/>
      <c r="V1199" s="9"/>
      <c r="W1199" s="10"/>
      <c r="X1199" s="17"/>
      <c r="Y1199" s="17"/>
      <c r="Z1199" s="17"/>
      <c r="AA1199" s="17"/>
      <c r="AB1199" s="17"/>
      <c r="AC1199" s="17"/>
      <c r="AD1199" s="17"/>
      <c r="AE1199" s="17"/>
      <c r="AG1199" s="9"/>
      <c r="AH1199" s="9"/>
      <c r="AI1199" s="10"/>
      <c r="AJ1199" s="17"/>
      <c r="AK1199" s="17"/>
      <c r="AL1199" s="17"/>
      <c r="AM1199" s="17"/>
      <c r="AN1199" s="17"/>
      <c r="AO1199" s="17"/>
      <c r="AP1199" s="17"/>
      <c r="AQ1199" s="17"/>
      <c r="AS1199" s="9"/>
      <c r="AT1199" s="9"/>
      <c r="AU1199" s="10"/>
      <c r="AV1199" s="17"/>
      <c r="AW1199" s="17"/>
      <c r="AX1199" s="17"/>
      <c r="AY1199" s="17"/>
      <c r="AZ1199" s="17"/>
      <c r="BA1199" s="17"/>
      <c r="BB1199" s="17"/>
      <c r="BC1199" s="17"/>
      <c r="BE1199" s="17">
        <v>0.40795765027322406</v>
      </c>
      <c r="BF1199" s="9">
        <v>68.900000000000006</v>
      </c>
      <c r="BG1199" s="9">
        <v>67.007758021035499</v>
      </c>
      <c r="BH1199" s="9">
        <v>66.208490440171545</v>
      </c>
      <c r="BI1199" s="9">
        <v>36.286124632265313</v>
      </c>
      <c r="BJ1199" s="9">
        <f ca="1"/>
        <v>68.182673447542456</v>
      </c>
      <c r="BK1199" s="9">
        <f ca="1"/>
        <v>66.472551748156661</v>
      </c>
      <c r="BL1199" s="9">
        <v>64.385177463954278</v>
      </c>
      <c r="BM1199" s="9">
        <f ca="1"/>
        <v>67.297589625330133</v>
      </c>
      <c r="BN1199" s="9">
        <v>67.81921662751617</v>
      </c>
      <c r="BP1199" s="9"/>
      <c r="BQ1199" s="40"/>
      <c r="BR1199" s="9"/>
      <c r="BS1199" s="40"/>
      <c r="BU1199" s="9"/>
      <c r="BV1199" s="40"/>
      <c r="BW1199" s="9"/>
      <c r="BX1199" s="40"/>
      <c r="BZ1199" s="9">
        <v>37.230769230769226</v>
      </c>
      <c r="CA1199" s="9">
        <v>9.1384615384615362</v>
      </c>
      <c r="CB1199" s="40">
        <v>26780.348489830634</v>
      </c>
      <c r="CC1199" s="9">
        <f ca="1"/>
        <v>4.6373076923076919</v>
      </c>
      <c r="CD1199" s="9">
        <f ca="1"/>
        <v>1.9557692307692309</v>
      </c>
      <c r="CE1199" s="40">
        <f ca="1"/>
        <v>11003.958477547822</v>
      </c>
    </row>
    <row r="1200" spans="1:83" x14ac:dyDescent="0.25">
      <c r="A1200" s="6">
        <v>64.400000000000006</v>
      </c>
      <c r="B1200" s="7" t="b">
        <v>1</v>
      </c>
      <c r="U1200" s="9"/>
      <c r="V1200" s="9"/>
      <c r="W1200" s="10"/>
      <c r="X1200" s="17"/>
      <c r="Y1200" s="17"/>
      <c r="Z1200" s="17"/>
      <c r="AA1200" s="17"/>
      <c r="AB1200" s="17"/>
      <c r="AC1200" s="17"/>
      <c r="AD1200" s="17"/>
      <c r="AE1200" s="17"/>
      <c r="AG1200" s="9"/>
      <c r="AH1200" s="9"/>
      <c r="AI1200" s="10"/>
      <c r="AJ1200" s="17"/>
      <c r="AK1200" s="17"/>
      <c r="AL1200" s="17"/>
      <c r="AM1200" s="17"/>
      <c r="AN1200" s="17"/>
      <c r="AO1200" s="17"/>
      <c r="AP1200" s="17"/>
      <c r="AQ1200" s="17"/>
      <c r="AS1200" s="9"/>
      <c r="AT1200" s="9"/>
      <c r="AU1200" s="10"/>
      <c r="AV1200" s="17"/>
      <c r="AW1200" s="17"/>
      <c r="AX1200" s="17"/>
      <c r="AY1200" s="17"/>
      <c r="AZ1200" s="17"/>
      <c r="BA1200" s="17"/>
      <c r="BB1200" s="17"/>
      <c r="BC1200" s="17"/>
      <c r="BE1200" s="17">
        <v>0.40829918032786883</v>
      </c>
      <c r="BF1200" s="9">
        <v>68.900000000000006</v>
      </c>
      <c r="BG1200" s="9">
        <v>67.016134402762361</v>
      </c>
      <c r="BH1200" s="9">
        <v>66.217054548755527</v>
      </c>
      <c r="BI1200" s="9">
        <v>36.326069775724513</v>
      </c>
      <c r="BJ1200" s="9">
        <f ca="1"/>
        <v>68.190936870865826</v>
      </c>
      <c r="BK1200" s="9">
        <f ca="1"/>
        <v>66.481060682287321</v>
      </c>
      <c r="BL1200" s="9">
        <v>64.396953098478534</v>
      </c>
      <c r="BM1200" s="9">
        <f ca="1"/>
        <v>67.307356486626858</v>
      </c>
      <c r="BN1200" s="9">
        <v>67.828967300655407</v>
      </c>
      <c r="BP1200" s="9"/>
      <c r="BQ1200" s="40"/>
      <c r="BR1200" s="9"/>
      <c r="BS1200" s="40"/>
      <c r="BU1200" s="9"/>
      <c r="BV1200" s="40"/>
      <c r="BW1200" s="9"/>
      <c r="BX1200" s="40"/>
      <c r="BZ1200" s="9">
        <v>37.230769230769226</v>
      </c>
      <c r="CA1200" s="9">
        <v>10.415384615384614</v>
      </c>
      <c r="CB1200" s="40">
        <v>24948.964966489475</v>
      </c>
      <c r="CC1200" s="9">
        <f ca="1"/>
        <v>4.6373076923076919</v>
      </c>
      <c r="CD1200" s="9">
        <f ca="1"/>
        <v>2.0196153846153848</v>
      </c>
      <c r="CE1200" s="40">
        <f ca="1"/>
        <v>10952.328833124504</v>
      </c>
    </row>
    <row r="1201" spans="1:83" x14ac:dyDescent="0.25">
      <c r="A1201" s="6">
        <v>64</v>
      </c>
      <c r="B1201" s="7" t="b">
        <v>1</v>
      </c>
      <c r="U1201" s="9"/>
      <c r="V1201" s="9"/>
      <c r="W1201" s="10"/>
      <c r="X1201" s="17"/>
      <c r="Y1201" s="17"/>
      <c r="Z1201" s="17"/>
      <c r="AA1201" s="17"/>
      <c r="AB1201" s="17"/>
      <c r="AC1201" s="17"/>
      <c r="AD1201" s="17"/>
      <c r="AE1201" s="17"/>
      <c r="AG1201" s="9"/>
      <c r="AH1201" s="9"/>
      <c r="AI1201" s="10"/>
      <c r="AJ1201" s="17"/>
      <c r="AK1201" s="17"/>
      <c r="AL1201" s="17"/>
      <c r="AM1201" s="17"/>
      <c r="AN1201" s="17"/>
      <c r="AO1201" s="17"/>
      <c r="AP1201" s="17"/>
      <c r="AQ1201" s="17"/>
      <c r="AS1201" s="9"/>
      <c r="AT1201" s="9"/>
      <c r="AU1201" s="10"/>
      <c r="AV1201" s="17"/>
      <c r="AW1201" s="17"/>
      <c r="AX1201" s="17"/>
      <c r="AY1201" s="17"/>
      <c r="AZ1201" s="17"/>
      <c r="BA1201" s="17"/>
      <c r="BB1201" s="17"/>
      <c r="BC1201" s="17"/>
      <c r="BE1201" s="17">
        <v>0.40864071038251365</v>
      </c>
      <c r="BF1201" s="9">
        <v>68.900000000000006</v>
      </c>
      <c r="BG1201" s="9">
        <v>67.0245090762307</v>
      </c>
      <c r="BH1201" s="9">
        <v>66.225618018230264</v>
      </c>
      <c r="BI1201" s="9">
        <v>36.366037982200844</v>
      </c>
      <c r="BJ1201" s="9">
        <f ca="1"/>
        <v>68.199196976364078</v>
      </c>
      <c r="BK1201" s="9">
        <f ca="1"/>
        <v>66.489568609492309</v>
      </c>
      <c r="BL1201" s="9">
        <v>64.408723809048766</v>
      </c>
      <c r="BM1201" s="9">
        <f ca="1"/>
        <v>67.317120516148876</v>
      </c>
      <c r="BN1201" s="9">
        <v>67.838715040747502</v>
      </c>
      <c r="BP1201" s="9"/>
      <c r="BQ1201" s="40"/>
      <c r="BR1201" s="9"/>
      <c r="BS1201" s="40"/>
      <c r="BU1201" s="9"/>
      <c r="BV1201" s="40"/>
      <c r="BW1201" s="9"/>
      <c r="BX1201" s="40"/>
      <c r="BZ1201" s="9">
        <v>37.230769230769226</v>
      </c>
      <c r="CA1201" s="9">
        <v>11.692307692307692</v>
      </c>
      <c r="CB1201" s="40">
        <v>23498.729474862132</v>
      </c>
      <c r="CC1201" s="9">
        <f ca="1"/>
        <v>4.6373076923076919</v>
      </c>
      <c r="CD1201" s="9">
        <f ca="1"/>
        <v>2.0834615384615387</v>
      </c>
      <c r="CE1201" s="40">
        <f ca="1"/>
        <v>10906.370882597424</v>
      </c>
    </row>
    <row r="1202" spans="1:83" x14ac:dyDescent="0.25">
      <c r="A1202" s="6">
        <v>63.7</v>
      </c>
      <c r="B1202" s="7" t="b">
        <v>1</v>
      </c>
      <c r="U1202" s="9"/>
      <c r="V1202" s="9"/>
      <c r="W1202" s="10"/>
      <c r="X1202" s="17"/>
      <c r="Y1202" s="17"/>
      <c r="Z1202" s="17"/>
      <c r="AA1202" s="17"/>
      <c r="AB1202" s="17"/>
      <c r="AC1202" s="17"/>
      <c r="AD1202" s="17"/>
      <c r="AE1202" s="17"/>
      <c r="AG1202" s="9"/>
      <c r="AH1202" s="9"/>
      <c r="AI1202" s="10"/>
      <c r="AJ1202" s="17"/>
      <c r="AK1202" s="17"/>
      <c r="AL1202" s="17"/>
      <c r="AM1202" s="17"/>
      <c r="AN1202" s="17"/>
      <c r="AO1202" s="17"/>
      <c r="AP1202" s="17"/>
      <c r="AQ1202" s="17"/>
      <c r="AS1202" s="9"/>
      <c r="AT1202" s="9"/>
      <c r="AU1202" s="10"/>
      <c r="AV1202" s="17"/>
      <c r="AW1202" s="17"/>
      <c r="AX1202" s="17"/>
      <c r="AY1202" s="17"/>
      <c r="AZ1202" s="17"/>
      <c r="BA1202" s="17"/>
      <c r="BB1202" s="17"/>
      <c r="BC1202" s="17"/>
      <c r="BE1202" s="17">
        <v>0.40898224043715847</v>
      </c>
      <c r="BF1202" s="9">
        <v>68.900000000000006</v>
      </c>
      <c r="BG1202" s="9">
        <v>67.032882048610006</v>
      </c>
      <c r="BH1202" s="9">
        <v>66.234180855393817</v>
      </c>
      <c r="BI1202" s="9">
        <v>36.406029278341371</v>
      </c>
      <c r="BJ1202" s="9">
        <f ca="1"/>
        <v>68.207453772341637</v>
      </c>
      <c r="BK1202" s="9">
        <f ca="1"/>
        <v>66.498075536634218</v>
      </c>
      <c r="BL1202" s="9">
        <v>64.420489601836607</v>
      </c>
      <c r="BM1202" s="9">
        <f ca="1"/>
        <v>67.326881720692199</v>
      </c>
      <c r="BN1202" s="9">
        <v>67.848459854639401</v>
      </c>
      <c r="BP1202" s="9"/>
      <c r="BQ1202" s="40"/>
      <c r="BR1202" s="9"/>
      <c r="BS1202" s="40"/>
      <c r="BU1202" s="9"/>
      <c r="BV1202" s="40"/>
      <c r="BW1202" s="9"/>
      <c r="BX1202" s="40"/>
      <c r="BZ1202" s="9">
        <v>37.230769230769226</v>
      </c>
      <c r="CA1202" s="9">
        <v>12.969230769230769</v>
      </c>
      <c r="CB1202" s="40">
        <v>22377.096885339917</v>
      </c>
      <c r="CC1202" s="9">
        <f ca="1"/>
        <v>4.6373076923076919</v>
      </c>
      <c r="CD1202" s="9">
        <f ca="1"/>
        <v>2.1473076923076926</v>
      </c>
      <c r="CE1202" s="40">
        <f ca="1"/>
        <v>10865.814677136685</v>
      </c>
    </row>
    <row r="1203" spans="1:83" x14ac:dyDescent="0.25">
      <c r="A1203" s="6">
        <v>63.3</v>
      </c>
      <c r="B1203" s="7" t="b">
        <v>1</v>
      </c>
      <c r="U1203" s="9"/>
      <c r="V1203" s="9"/>
      <c r="W1203" s="10"/>
      <c r="X1203" s="17"/>
      <c r="Y1203" s="17"/>
      <c r="Z1203" s="17"/>
      <c r="AA1203" s="17"/>
      <c r="AB1203" s="17"/>
      <c r="AC1203" s="17"/>
      <c r="AD1203" s="17"/>
      <c r="AE1203" s="17"/>
      <c r="AG1203" s="9"/>
      <c r="AH1203" s="9"/>
      <c r="AI1203" s="10"/>
      <c r="AJ1203" s="17"/>
      <c r="AK1203" s="17"/>
      <c r="AL1203" s="17"/>
      <c r="AM1203" s="17"/>
      <c r="AN1203" s="17"/>
      <c r="AO1203" s="17"/>
      <c r="AP1203" s="17"/>
      <c r="AQ1203" s="17"/>
      <c r="AS1203" s="9"/>
      <c r="AT1203" s="9"/>
      <c r="AU1203" s="10"/>
      <c r="AV1203" s="17"/>
      <c r="AW1203" s="17"/>
      <c r="AX1203" s="17"/>
      <c r="AY1203" s="17"/>
      <c r="AZ1203" s="17"/>
      <c r="BA1203" s="17"/>
      <c r="BB1203" s="17"/>
      <c r="BC1203" s="17"/>
      <c r="BE1203" s="17">
        <v>0.4093237704918033</v>
      </c>
      <c r="BF1203" s="9">
        <v>68.900000000000006</v>
      </c>
      <c r="BG1203" s="9">
        <v>67.041253327060232</v>
      </c>
      <c r="BH1203" s="9">
        <v>66.242743067038205</v>
      </c>
      <c r="BI1203" s="9">
        <v>36.446043690839332</v>
      </c>
      <c r="BJ1203" s="9">
        <f ca="1"/>
        <v>68.215707267087652</v>
      </c>
      <c r="BK1203" s="9">
        <f ca="1"/>
        <v>66.506581470568406</v>
      </c>
      <c r="BL1203" s="9">
        <v>64.432250483000871</v>
      </c>
      <c r="BM1203" s="9">
        <f ca="1"/>
        <v>67.336640107041603</v>
      </c>
      <c r="BN1203" s="9">
        <v>67.858201749166483</v>
      </c>
      <c r="BP1203" s="9"/>
      <c r="BQ1203" s="40"/>
      <c r="BR1203" s="9"/>
      <c r="BS1203" s="40"/>
      <c r="BU1203" s="9"/>
      <c r="BV1203" s="40"/>
      <c r="BW1203" s="9"/>
      <c r="BX1203" s="40"/>
      <c r="BZ1203" s="9">
        <v>37.230769230769226</v>
      </c>
      <c r="CA1203" s="9">
        <v>14.246153846153844</v>
      </c>
      <c r="CB1203" s="40">
        <v>21542.740147465644</v>
      </c>
      <c r="CC1203" s="9">
        <f ca="1"/>
        <v>4.6373076923076919</v>
      </c>
      <c r="CD1203" s="9">
        <f ca="1"/>
        <v>2.211153846153846</v>
      </c>
      <c r="CE1203" s="40">
        <f ca="1"/>
        <v>10830.410682266815</v>
      </c>
    </row>
    <row r="1204" spans="1:83" x14ac:dyDescent="0.25">
      <c r="A1204" s="6">
        <v>62.9</v>
      </c>
      <c r="B1204" s="7" t="b">
        <v>1</v>
      </c>
      <c r="U1204" s="9"/>
      <c r="V1204" s="9"/>
      <c r="W1204" s="10"/>
      <c r="X1204" s="17"/>
      <c r="Y1204" s="17"/>
      <c r="Z1204" s="17"/>
      <c r="AA1204" s="17"/>
      <c r="AB1204" s="17"/>
      <c r="AC1204" s="17"/>
      <c r="AD1204" s="17"/>
      <c r="AE1204" s="17"/>
      <c r="AG1204" s="9"/>
      <c r="AH1204" s="9"/>
      <c r="AI1204" s="10"/>
      <c r="AJ1204" s="17"/>
      <c r="AK1204" s="17"/>
      <c r="AL1204" s="17"/>
      <c r="AM1204" s="17"/>
      <c r="AN1204" s="17"/>
      <c r="AO1204" s="17"/>
      <c r="AP1204" s="17"/>
      <c r="AQ1204" s="17"/>
      <c r="AS1204" s="9"/>
      <c r="AT1204" s="9"/>
      <c r="AU1204" s="10"/>
      <c r="AV1204" s="17"/>
      <c r="AW1204" s="17"/>
      <c r="AX1204" s="17"/>
      <c r="AY1204" s="17"/>
      <c r="AZ1204" s="17"/>
      <c r="BA1204" s="17"/>
      <c r="BB1204" s="17"/>
      <c r="BC1204" s="17"/>
      <c r="BE1204" s="17">
        <v>0.40966530054644806</v>
      </c>
      <c r="BF1204" s="9">
        <v>69</v>
      </c>
      <c r="BG1204" s="9">
        <v>67.049622918731671</v>
      </c>
      <c r="BH1204" s="9">
        <v>66.251304659949582</v>
      </c>
      <c r="BI1204" s="9">
        <v>36.486081246434303</v>
      </c>
      <c r="BJ1204" s="9">
        <f ca="1"/>
        <v>68.223957468876122</v>
      </c>
      <c r="BK1204" s="9">
        <f ca="1"/>
        <v>66.515086418143028</v>
      </c>
      <c r="BL1204" s="9">
        <v>64.444006458687454</v>
      </c>
      <c r="BM1204" s="9">
        <f ca="1"/>
        <v>67.34639568197062</v>
      </c>
      <c r="BN1204" s="9">
        <v>67.867940731152672</v>
      </c>
      <c r="BP1204" s="9"/>
      <c r="BQ1204" s="40"/>
      <c r="BR1204" s="9"/>
      <c r="BS1204" s="40"/>
      <c r="BU1204" s="9"/>
      <c r="BV1204" s="40"/>
      <c r="BW1204" s="9"/>
      <c r="BX1204" s="40"/>
      <c r="BZ1204" s="9">
        <v>37.230769230769226</v>
      </c>
      <c r="CA1204" s="9">
        <v>15.523076923076919</v>
      </c>
      <c r="CB1204" s="40">
        <v>20962.381150175781</v>
      </c>
      <c r="CC1204" s="9">
        <f ca="1"/>
        <v>4.6373076923076919</v>
      </c>
      <c r="CD1204" s="9">
        <f ca="1"/>
        <v>2.2750000000000004</v>
      </c>
      <c r="CE1204" s="40">
        <f ca="1"/>
        <v>10799.92766221971</v>
      </c>
    </row>
    <row r="1205" spans="1:83" x14ac:dyDescent="0.25">
      <c r="A1205" s="6">
        <v>62.5</v>
      </c>
      <c r="B1205" s="7" t="b">
        <v>1</v>
      </c>
      <c r="U1205" s="9"/>
      <c r="V1205" s="9"/>
      <c r="W1205" s="10"/>
      <c r="X1205" s="17"/>
      <c r="Y1205" s="17"/>
      <c r="Z1205" s="17"/>
      <c r="AA1205" s="17"/>
      <c r="AB1205" s="17"/>
      <c r="AC1205" s="17"/>
      <c r="AD1205" s="17"/>
      <c r="AE1205" s="17"/>
      <c r="AG1205" s="9"/>
      <c r="AH1205" s="9"/>
      <c r="AI1205" s="10"/>
      <c r="AJ1205" s="17"/>
      <c r="AK1205" s="17"/>
      <c r="AL1205" s="17"/>
      <c r="AM1205" s="17"/>
      <c r="AN1205" s="17"/>
      <c r="AO1205" s="17"/>
      <c r="AP1205" s="17"/>
      <c r="AQ1205" s="17"/>
      <c r="AS1205" s="9"/>
      <c r="AT1205" s="9"/>
      <c r="AU1205" s="10"/>
      <c r="AV1205" s="17"/>
      <c r="AW1205" s="17"/>
      <c r="AX1205" s="17"/>
      <c r="AY1205" s="17"/>
      <c r="AZ1205" s="17"/>
      <c r="BA1205" s="17"/>
      <c r="BB1205" s="17"/>
      <c r="BC1205" s="17"/>
      <c r="BE1205" s="17">
        <v>0.41000683060109289</v>
      </c>
      <c r="BF1205" s="9">
        <v>69</v>
      </c>
      <c r="BG1205" s="9">
        <v>67.057990830765135</v>
      </c>
      <c r="BH1205" s="9">
        <v>66.259865640907918</v>
      </c>
      <c r="BI1205" s="9">
        <v>36.52614197191226</v>
      </c>
      <c r="BJ1205" s="9">
        <f ca="1"/>
        <v>68.232204385965844</v>
      </c>
      <c r="BK1205" s="9">
        <f ca="1"/>
        <v>66.523590386199132</v>
      </c>
      <c r="BL1205" s="9">
        <v>64.45575753502952</v>
      </c>
      <c r="BM1205" s="9">
        <f ca="1"/>
        <v>67.356148452241584</v>
      </c>
      <c r="BN1205" s="9">
        <v>67.877676807410339</v>
      </c>
      <c r="BP1205" s="9"/>
      <c r="BQ1205" s="40"/>
      <c r="BR1205" s="9"/>
      <c r="BS1205" s="40"/>
      <c r="BU1205" s="9"/>
      <c r="BV1205" s="40"/>
      <c r="BW1205" s="9"/>
      <c r="BX1205" s="40"/>
      <c r="BZ1205" s="9">
        <v>37.230769230769226</v>
      </c>
      <c r="CA1205" s="9">
        <v>16.799999999999997</v>
      </c>
      <c r="CB1205" s="40">
        <v>20608.707132858388</v>
      </c>
      <c r="CC1205" s="9">
        <f ca="1"/>
        <v>4.6373076923076919</v>
      </c>
      <c r="CD1205" s="9">
        <f ca="1"/>
        <v>2.3388461538461538</v>
      </c>
      <c r="CE1205" s="40">
        <f ca="1"/>
        <v>10774.150840218197</v>
      </c>
    </row>
    <row r="1206" spans="1:83" x14ac:dyDescent="0.25">
      <c r="A1206" s="6">
        <v>69.099999999999994</v>
      </c>
      <c r="B1206" s="7" t="b">
        <v>1</v>
      </c>
      <c r="U1206" s="9"/>
      <c r="V1206" s="9"/>
      <c r="W1206" s="10"/>
      <c r="X1206" s="17"/>
      <c r="Y1206" s="17"/>
      <c r="Z1206" s="17"/>
      <c r="AA1206" s="17"/>
      <c r="AB1206" s="17"/>
      <c r="AC1206" s="17"/>
      <c r="AD1206" s="17"/>
      <c r="AE1206" s="17"/>
      <c r="AG1206" s="9"/>
      <c r="AH1206" s="9"/>
      <c r="AI1206" s="10"/>
      <c r="AJ1206" s="17"/>
      <c r="AK1206" s="17"/>
      <c r="AL1206" s="17"/>
      <c r="AM1206" s="17"/>
      <c r="AN1206" s="17"/>
      <c r="AO1206" s="17"/>
      <c r="AP1206" s="17"/>
      <c r="AQ1206" s="17"/>
      <c r="AS1206" s="9"/>
      <c r="AT1206" s="9"/>
      <c r="AU1206" s="10"/>
      <c r="AV1206" s="17"/>
      <c r="AW1206" s="17"/>
      <c r="AX1206" s="17"/>
      <c r="AY1206" s="17"/>
      <c r="AZ1206" s="17"/>
      <c r="BA1206" s="17"/>
      <c r="BB1206" s="17"/>
      <c r="BC1206" s="17"/>
      <c r="BE1206" s="17">
        <v>0.41034836065573771</v>
      </c>
      <c r="BF1206" s="9">
        <v>69</v>
      </c>
      <c r="BG1206" s="9">
        <v>67.066357070291929</v>
      </c>
      <c r="BH1206" s="9">
        <v>66.2684260166873</v>
      </c>
      <c r="BI1206" s="9">
        <v>36.566225894105756</v>
      </c>
      <c r="BJ1206" s="9">
        <f ca="1"/>
        <v>68.240448026600589</v>
      </c>
      <c r="BK1206" s="9">
        <f ca="1"/>
        <v>66.532093381570647</v>
      </c>
      <c r="BL1206" s="9">
        <v>64.467503718147384</v>
      </c>
      <c r="BM1206" s="9">
        <f ca="1"/>
        <v>67.365898424605717</v>
      </c>
      <c r="BN1206" s="9">
        <v>67.887409984740458</v>
      </c>
      <c r="BP1206" s="9"/>
      <c r="BQ1206" s="40"/>
      <c r="BR1206" s="9"/>
      <c r="BS1206" s="40"/>
      <c r="BU1206" s="9"/>
      <c r="BV1206" s="40"/>
      <c r="BW1206" s="9"/>
      <c r="BX1206" s="40"/>
      <c r="BZ1206" s="9">
        <v>37.230769230769226</v>
      </c>
      <c r="CA1206" s="9">
        <v>18.076923076923073</v>
      </c>
      <c r="CB1206" s="40">
        <v>20458.944844576781</v>
      </c>
      <c r="CC1206" s="9">
        <f ca="1"/>
        <v>4.6373076923076919</v>
      </c>
      <c r="CD1206" s="9">
        <f ca="1"/>
        <v>2.4026923076923077</v>
      </c>
      <c r="CE1206" s="40">
        <f ca="1"/>
        <v>10752.8802917596</v>
      </c>
    </row>
    <row r="1207" spans="1:83" x14ac:dyDescent="0.25">
      <c r="A1207" s="6">
        <v>68.900000000000006</v>
      </c>
      <c r="B1207" s="7" t="b">
        <v>1</v>
      </c>
      <c r="U1207" s="9"/>
      <c r="V1207" s="9"/>
      <c r="W1207" s="10"/>
      <c r="X1207" s="17"/>
      <c r="Y1207" s="17"/>
      <c r="Z1207" s="17"/>
      <c r="AA1207" s="17"/>
      <c r="AB1207" s="17"/>
      <c r="AC1207" s="17"/>
      <c r="AD1207" s="17"/>
      <c r="AE1207" s="17"/>
      <c r="AG1207" s="9"/>
      <c r="AH1207" s="9"/>
      <c r="AI1207" s="10"/>
      <c r="AJ1207" s="17"/>
      <c r="AK1207" s="17"/>
      <c r="AL1207" s="17"/>
      <c r="AM1207" s="17"/>
      <c r="AN1207" s="17"/>
      <c r="AO1207" s="17"/>
      <c r="AP1207" s="17"/>
      <c r="AQ1207" s="17"/>
      <c r="AS1207" s="9"/>
      <c r="AT1207" s="9"/>
      <c r="AU1207" s="10"/>
      <c r="AV1207" s="17"/>
      <c r="AW1207" s="17"/>
      <c r="AX1207" s="17"/>
      <c r="AY1207" s="17"/>
      <c r="AZ1207" s="17"/>
      <c r="BA1207" s="17"/>
      <c r="BB1207" s="17"/>
      <c r="BC1207" s="17"/>
      <c r="BE1207" s="17">
        <v>0.41068989071038253</v>
      </c>
      <c r="BF1207" s="9">
        <v>69</v>
      </c>
      <c r="BG1207" s="9">
        <v>67.07472164443395</v>
      </c>
      <c r="BH1207" s="9">
        <v>66.276985794055918</v>
      </c>
      <c r="BI1207" s="9">
        <v>36.606333039893947</v>
      </c>
      <c r="BJ1207" s="9">
        <f ca="1"/>
        <v>68.248688399009069</v>
      </c>
      <c r="BK1207" s="9">
        <f ca="1"/>
        <v>66.540595411084425</v>
      </c>
      <c r="BL1207" s="9">
        <v>64.479245014148702</v>
      </c>
      <c r="BM1207" s="9">
        <f ca="1"/>
        <v>67.375645605803143</v>
      </c>
      <c r="BN1207" s="9">
        <v>67.897140269932606</v>
      </c>
      <c r="BP1207" s="9"/>
      <c r="BQ1207" s="40"/>
      <c r="BR1207" s="9"/>
      <c r="BS1207" s="40"/>
      <c r="BU1207" s="9"/>
      <c r="BV1207" s="40"/>
      <c r="BW1207" s="9"/>
      <c r="BX1207" s="40"/>
      <c r="BZ1207" s="9">
        <v>37.230769230769226</v>
      </c>
      <c r="CA1207" s="9">
        <v>19.353846153846153</v>
      </c>
      <c r="CB1207" s="40">
        <v>20493.852214847575</v>
      </c>
      <c r="CC1207" s="9">
        <f ca="1"/>
        <v>4.6373076923076919</v>
      </c>
      <c r="CD1207" s="9">
        <f ca="1"/>
        <v>2.4665384615384616</v>
      </c>
      <c r="CE1207" s="40">
        <f ca="1"/>
        <v>10735.929535658266</v>
      </c>
    </row>
    <row r="1208" spans="1:83" x14ac:dyDescent="0.25">
      <c r="A1208" s="6">
        <v>68.7</v>
      </c>
      <c r="B1208" s="7" t="b">
        <v>1</v>
      </c>
      <c r="U1208" s="9"/>
      <c r="V1208" s="9"/>
      <c r="W1208" s="10"/>
      <c r="X1208" s="17"/>
      <c r="Y1208" s="17"/>
      <c r="Z1208" s="17"/>
      <c r="AA1208" s="17"/>
      <c r="AB1208" s="17"/>
      <c r="AC1208" s="17"/>
      <c r="AD1208" s="17"/>
      <c r="AE1208" s="17"/>
      <c r="AG1208" s="9"/>
      <c r="AH1208" s="9"/>
      <c r="AI1208" s="10"/>
      <c r="AJ1208" s="17"/>
      <c r="AK1208" s="17"/>
      <c r="AL1208" s="17"/>
      <c r="AM1208" s="17"/>
      <c r="AN1208" s="17"/>
      <c r="AO1208" s="17"/>
      <c r="AP1208" s="17"/>
      <c r="AQ1208" s="17"/>
      <c r="AS1208" s="9"/>
      <c r="AT1208" s="9"/>
      <c r="AU1208" s="10"/>
      <c r="AV1208" s="17"/>
      <c r="AW1208" s="17"/>
      <c r="AX1208" s="17"/>
      <c r="AY1208" s="17"/>
      <c r="AZ1208" s="17"/>
      <c r="BA1208" s="17"/>
      <c r="BB1208" s="17"/>
      <c r="BC1208" s="17"/>
      <c r="BE1208" s="17">
        <v>0.4110314207650273</v>
      </c>
      <c r="BF1208" s="9">
        <v>69</v>
      </c>
      <c r="BG1208" s="9">
        <v>67.083084560303661</v>
      </c>
      <c r="BH1208" s="9">
        <v>66.285544979776063</v>
      </c>
      <c r="BI1208" s="9">
        <v>36.64646343620273</v>
      </c>
      <c r="BJ1208" s="9">
        <f ca="1"/>
        <v>68.256925511405058</v>
      </c>
      <c r="BK1208" s="9">
        <f ca="1"/>
        <v>66.549096481560355</v>
      </c>
      <c r="BL1208" s="9">
        <v>64.490981429128396</v>
      </c>
      <c r="BM1208" s="9">
        <f ca="1"/>
        <v>67.385390002562914</v>
      </c>
      <c r="BN1208" s="9">
        <v>67.90686766976502</v>
      </c>
      <c r="BP1208" s="9"/>
      <c r="BQ1208" s="40"/>
      <c r="BR1208" s="9"/>
      <c r="BS1208" s="40"/>
      <c r="BU1208" s="9"/>
      <c r="BV1208" s="40"/>
      <c r="BW1208" s="9"/>
      <c r="BX1208" s="40"/>
      <c r="BZ1208" s="9">
        <v>37.230769230769226</v>
      </c>
      <c r="CA1208" s="9">
        <v>20.630769230769229</v>
      </c>
      <c r="CB1208" s="40">
        <v>20696.985420206202</v>
      </c>
      <c r="CC1208" s="9">
        <f ca="1"/>
        <v>4.6373076923076919</v>
      </c>
      <c r="CD1208" s="9">
        <f ca="1"/>
        <v>2.5303846153846159</v>
      </c>
      <c r="CE1208" s="40">
        <f ca="1"/>
        <v>10723.124293748566</v>
      </c>
    </row>
    <row r="1209" spans="1:83" x14ac:dyDescent="0.25">
      <c r="A1209" s="6">
        <v>68.5</v>
      </c>
      <c r="B1209" s="7" t="b">
        <v>1</v>
      </c>
      <c r="U1209" s="9"/>
      <c r="V1209" s="9"/>
      <c r="W1209" s="10"/>
      <c r="X1209" s="17"/>
      <c r="Y1209" s="17"/>
      <c r="Z1209" s="17"/>
      <c r="AA1209" s="17"/>
      <c r="AB1209" s="17"/>
      <c r="AC1209" s="17"/>
      <c r="AD1209" s="17"/>
      <c r="AE1209" s="17"/>
      <c r="AG1209" s="9"/>
      <c r="AH1209" s="9"/>
      <c r="AI1209" s="10"/>
      <c r="AJ1209" s="17"/>
      <c r="AK1209" s="17"/>
      <c r="AL1209" s="17"/>
      <c r="AM1209" s="17"/>
      <c r="AN1209" s="17"/>
      <c r="AO1209" s="17"/>
      <c r="AP1209" s="17"/>
      <c r="AQ1209" s="17"/>
      <c r="AS1209" s="9"/>
      <c r="AT1209" s="9"/>
      <c r="AU1209" s="10"/>
      <c r="AV1209" s="17"/>
      <c r="AW1209" s="17"/>
      <c r="AX1209" s="17"/>
      <c r="AY1209" s="17"/>
      <c r="AZ1209" s="17"/>
      <c r="BA1209" s="17"/>
      <c r="BB1209" s="17"/>
      <c r="BC1209" s="17"/>
      <c r="BE1209" s="17">
        <v>0.41137295081967212</v>
      </c>
      <c r="BF1209" s="9">
        <v>69</v>
      </c>
      <c r="BG1209" s="9">
        <v>67.0914458250042</v>
      </c>
      <c r="BH1209" s="9">
        <v>66.294103580604229</v>
      </c>
      <c r="BI1209" s="9">
        <v>36.686617110004889</v>
      </c>
      <c r="BJ1209" s="9">
        <f ca="1"/>
        <v>68.265159371987423</v>
      </c>
      <c r="BK1209" s="9">
        <f ca="1"/>
        <v>66.557596599811305</v>
      </c>
      <c r="BL1209" s="9">
        <v>64.502712969168726</v>
      </c>
      <c r="BM1209" s="9">
        <f ca="1"/>
        <v>67.39513162160307</v>
      </c>
      <c r="BN1209" s="9">
        <v>67.916592191004639</v>
      </c>
      <c r="BP1209" s="9"/>
      <c r="BQ1209" s="40"/>
      <c r="BR1209" s="9"/>
      <c r="BS1209" s="40"/>
      <c r="BU1209" s="9"/>
      <c r="BV1209" s="40"/>
      <c r="BW1209" s="9"/>
      <c r="BX1209" s="40"/>
      <c r="BZ1209" s="9">
        <v>37.230769230769226</v>
      </c>
      <c r="CA1209" s="9">
        <v>21.907692307692304</v>
      </c>
      <c r="CB1209" s="40">
        <v>21054.15356386768</v>
      </c>
      <c r="CC1209" s="9">
        <f ca="1"/>
        <v>4.6373076923076919</v>
      </c>
      <c r="CD1209" s="9">
        <f ca="1"/>
        <v>2.5942307692307693</v>
      </c>
      <c r="CE1209" s="40">
        <f ca="1"/>
        <v>10714.301395089395</v>
      </c>
    </row>
    <row r="1210" spans="1:83" x14ac:dyDescent="0.25">
      <c r="A1210" s="6">
        <v>68.3</v>
      </c>
      <c r="B1210" s="7" t="b">
        <v>1</v>
      </c>
      <c r="U1210" s="9"/>
      <c r="V1210" s="9"/>
      <c r="W1210" s="10"/>
      <c r="X1210" s="17"/>
      <c r="Y1210" s="17"/>
      <c r="Z1210" s="17"/>
      <c r="AA1210" s="17"/>
      <c r="AB1210" s="17"/>
      <c r="AC1210" s="17"/>
      <c r="AD1210" s="17"/>
      <c r="AE1210" s="17"/>
      <c r="AG1210" s="9"/>
      <c r="AH1210" s="9"/>
      <c r="AI1210" s="10"/>
      <c r="AJ1210" s="17"/>
      <c r="AK1210" s="17"/>
      <c r="AL1210" s="17"/>
      <c r="AM1210" s="17"/>
      <c r="AN1210" s="17"/>
      <c r="AO1210" s="17"/>
      <c r="AP1210" s="17"/>
      <c r="AQ1210" s="17"/>
      <c r="AS1210" s="9"/>
      <c r="AT1210" s="9"/>
      <c r="AU1210" s="10"/>
      <c r="AV1210" s="17"/>
      <c r="AW1210" s="17"/>
      <c r="AX1210" s="17"/>
      <c r="AY1210" s="17"/>
      <c r="AZ1210" s="17"/>
      <c r="BA1210" s="17"/>
      <c r="BB1210" s="17"/>
      <c r="BC1210" s="17"/>
      <c r="BE1210" s="17">
        <v>0.41171448087431695</v>
      </c>
      <c r="BF1210" s="9">
        <v>69</v>
      </c>
      <c r="BG1210" s="9">
        <v>67.099805445629443</v>
      </c>
      <c r="BH1210" s="9">
        <v>66.302661603291199</v>
      </c>
      <c r="BI1210" s="9">
        <v>36.726794088320126</v>
      </c>
      <c r="BJ1210" s="9">
        <f ca="1"/>
        <v>68.273389988940181</v>
      </c>
      <c r="BK1210" s="9">
        <f ca="1"/>
        <v>66.566095772643237</v>
      </c>
      <c r="BL1210" s="9">
        <v>64.514439640339361</v>
      </c>
      <c r="BM1210" s="9">
        <f ca="1"/>
        <v>67.404870469630708</v>
      </c>
      <c r="BN1210" s="9">
        <v>67.926313840407147</v>
      </c>
      <c r="BP1210" s="9"/>
      <c r="BQ1210" s="40"/>
      <c r="BR1210" s="9"/>
      <c r="BS1210" s="40"/>
      <c r="BU1210" s="9"/>
      <c r="BV1210" s="40"/>
      <c r="BW1210" s="9"/>
      <c r="BX1210" s="40"/>
      <c r="BZ1210" s="9">
        <v>37.230769230769226</v>
      </c>
      <c r="CA1210" s="9">
        <v>23.184615384615384</v>
      </c>
      <c r="CB1210" s="40">
        <v>21553.004732439833</v>
      </c>
      <c r="CC1210" s="9">
        <f ca="1"/>
        <v>4.6373076923076919</v>
      </c>
      <c r="CD1210" s="9">
        <f ca="1"/>
        <v>2.6580769230769237</v>
      </c>
      <c r="CE1210" s="40">
        <f ca="1"/>
        <v>10709.307804506949</v>
      </c>
    </row>
    <row r="1211" spans="1:83" x14ac:dyDescent="0.25">
      <c r="A1211" s="6">
        <v>68.099999999999994</v>
      </c>
      <c r="B1211" s="7" t="b">
        <v>1</v>
      </c>
      <c r="U1211" s="9"/>
      <c r="V1211" s="9"/>
      <c r="W1211" s="10"/>
      <c r="X1211" s="17"/>
      <c r="Y1211" s="17"/>
      <c r="Z1211" s="17"/>
      <c r="AA1211" s="17"/>
      <c r="AB1211" s="17"/>
      <c r="AC1211" s="17"/>
      <c r="AD1211" s="17"/>
      <c r="AE1211" s="17"/>
      <c r="AG1211" s="9"/>
      <c r="AH1211" s="9"/>
      <c r="AI1211" s="10"/>
      <c r="AJ1211" s="17"/>
      <c r="AK1211" s="17"/>
      <c r="AL1211" s="17"/>
      <c r="AM1211" s="17"/>
      <c r="AN1211" s="17"/>
      <c r="AO1211" s="17"/>
      <c r="AP1211" s="17"/>
      <c r="AQ1211" s="17"/>
      <c r="AS1211" s="9"/>
      <c r="AT1211" s="9"/>
      <c r="AU1211" s="10"/>
      <c r="AV1211" s="17"/>
      <c r="AW1211" s="17"/>
      <c r="AX1211" s="17"/>
      <c r="AY1211" s="17"/>
      <c r="AZ1211" s="17"/>
      <c r="BA1211" s="17"/>
      <c r="BB1211" s="17"/>
      <c r="BC1211" s="17"/>
      <c r="BE1211" s="17">
        <v>0.41205601092896177</v>
      </c>
      <c r="BF1211" s="9">
        <v>69</v>
      </c>
      <c r="BG1211" s="9">
        <v>67.108163429263954</v>
      </c>
      <c r="BH1211" s="9">
        <v>66.311219054581798</v>
      </c>
      <c r="BI1211" s="9">
        <v>36.766994398215246</v>
      </c>
      <c r="BJ1211" s="9">
        <f ca="1"/>
        <v>68.281617370432556</v>
      </c>
      <c r="BK1211" s="9">
        <f ca="1"/>
        <v>66.574594006855222</v>
      </c>
      <c r="BL1211" s="9">
        <v>64.526161448697337</v>
      </c>
      <c r="BM1211" s="9">
        <f ca="1"/>
        <v>67.414606553341983</v>
      </c>
      <c r="BN1211" s="9">
        <v>67.936032624716987</v>
      </c>
      <c r="BP1211" s="9"/>
      <c r="BQ1211" s="40"/>
      <c r="BR1211" s="9"/>
      <c r="BS1211" s="40"/>
      <c r="BU1211" s="9"/>
      <c r="BV1211" s="40"/>
      <c r="BW1211" s="9"/>
      <c r="BX1211" s="40"/>
      <c r="BZ1211" s="9">
        <v>37.230769230769226</v>
      </c>
      <c r="CA1211" s="9">
        <v>24.46153846153846</v>
      </c>
      <c r="CB1211" s="40">
        <v>22182.706260831033</v>
      </c>
      <c r="CC1211" s="9">
        <f ca="1"/>
        <v>4.6373076923076919</v>
      </c>
      <c r="CD1211" s="9">
        <f ca="1"/>
        <v>2.7219230769230771</v>
      </c>
      <c r="CE1211" s="40">
        <f ca="1"/>
        <v>10707.999758564156</v>
      </c>
    </row>
    <row r="1212" spans="1:83" x14ac:dyDescent="0.25">
      <c r="A1212" s="6">
        <v>67.900000000000006</v>
      </c>
      <c r="B1212" s="7" t="b">
        <v>1</v>
      </c>
      <c r="U1212" s="9"/>
      <c r="V1212" s="9"/>
      <c r="W1212" s="10"/>
      <c r="X1212" s="17"/>
      <c r="Y1212" s="17"/>
      <c r="Z1212" s="17"/>
      <c r="AA1212" s="17"/>
      <c r="AB1212" s="17"/>
      <c r="AC1212" s="17"/>
      <c r="AD1212" s="17"/>
      <c r="AE1212" s="17"/>
      <c r="AG1212" s="9"/>
      <c r="AH1212" s="9"/>
      <c r="AI1212" s="10"/>
      <c r="AJ1212" s="17"/>
      <c r="AK1212" s="17"/>
      <c r="AL1212" s="17"/>
      <c r="AM1212" s="17"/>
      <c r="AN1212" s="17"/>
      <c r="AO1212" s="17"/>
      <c r="AP1212" s="17"/>
      <c r="AQ1212" s="17"/>
      <c r="AS1212" s="9"/>
      <c r="AT1212" s="9"/>
      <c r="AU1212" s="10"/>
      <c r="AV1212" s="17"/>
      <c r="AW1212" s="17"/>
      <c r="AX1212" s="17"/>
      <c r="AY1212" s="17"/>
      <c r="AZ1212" s="17"/>
      <c r="BA1212" s="17"/>
      <c r="BB1212" s="17"/>
      <c r="BC1212" s="17"/>
      <c r="BE1212" s="17">
        <v>0.41239754098360654</v>
      </c>
      <c r="BF1212" s="9">
        <v>69</v>
      </c>
      <c r="BG1212" s="9">
        <v>67.116519782983133</v>
      </c>
      <c r="BH1212" s="9">
        <v>66.319775941215369</v>
      </c>
      <c r="BI1212" s="9">
        <v>36.807218066804246</v>
      </c>
      <c r="BJ1212" s="9">
        <f ca="1"/>
        <v>68.289841524619092</v>
      </c>
      <c r="BK1212" s="9">
        <f ca="1"/>
        <v>66.583091309239478</v>
      </c>
      <c r="BL1212" s="9">
        <v>64.537878400287212</v>
      </c>
      <c r="BM1212" s="9">
        <f ca="1"/>
        <v>67.424339879422149</v>
      </c>
      <c r="BN1212" s="9">
        <v>67.945748550667446</v>
      </c>
      <c r="BP1212" s="9"/>
      <c r="BQ1212" s="40"/>
      <c r="BR1212" s="9"/>
      <c r="BS1212" s="40"/>
      <c r="BU1212" s="9"/>
      <c r="BV1212" s="40"/>
      <c r="BW1212" s="9"/>
      <c r="BX1212" s="40"/>
      <c r="BZ1212" s="9">
        <v>37.230769230769226</v>
      </c>
      <c r="CA1212" s="9">
        <v>25.738461538461539</v>
      </c>
      <c r="CB1212" s="40">
        <v>22933.693965520426</v>
      </c>
      <c r="CC1212" s="9">
        <f ca="1"/>
        <v>4.6373076923076919</v>
      </c>
      <c r="CD1212" s="9">
        <f ca="1"/>
        <v>2.785769230769231</v>
      </c>
      <c r="CE1212" s="40">
        <f ca="1"/>
        <v>10710.24199470585</v>
      </c>
    </row>
    <row r="1213" spans="1:83" x14ac:dyDescent="0.25">
      <c r="A1213" s="6">
        <v>67.7</v>
      </c>
      <c r="B1213" s="7" t="b">
        <v>1</v>
      </c>
      <c r="U1213" s="9"/>
      <c r="V1213" s="9"/>
      <c r="W1213" s="10"/>
      <c r="X1213" s="17"/>
      <c r="Y1213" s="17"/>
      <c r="Z1213" s="17"/>
      <c r="AA1213" s="17"/>
      <c r="AB1213" s="17"/>
      <c r="AC1213" s="17"/>
      <c r="AD1213" s="17"/>
      <c r="AE1213" s="17"/>
      <c r="AG1213" s="9"/>
      <c r="AH1213" s="9"/>
      <c r="AI1213" s="10"/>
      <c r="AJ1213" s="17"/>
      <c r="AK1213" s="17"/>
      <c r="AL1213" s="17"/>
      <c r="AM1213" s="17"/>
      <c r="AN1213" s="17"/>
      <c r="AO1213" s="17"/>
      <c r="AP1213" s="17"/>
      <c r="AQ1213" s="17"/>
      <c r="AS1213" s="9"/>
      <c r="AT1213" s="9"/>
      <c r="AU1213" s="10"/>
      <c r="AV1213" s="17"/>
      <c r="AW1213" s="17"/>
      <c r="AX1213" s="17"/>
      <c r="AY1213" s="17"/>
      <c r="AZ1213" s="17"/>
      <c r="BA1213" s="17"/>
      <c r="BB1213" s="17"/>
      <c r="BC1213" s="17"/>
      <c r="BE1213" s="17">
        <v>0.41273907103825136</v>
      </c>
      <c r="BF1213" s="9">
        <v>69</v>
      </c>
      <c r="BG1213" s="9">
        <v>67.124874513853229</v>
      </c>
      <c r="BH1213" s="9">
        <v>66.328332269925511</v>
      </c>
      <c r="BI1213" s="9">
        <v>36.847465121248405</v>
      </c>
      <c r="BJ1213" s="9">
        <f ca="1"/>
        <v>68.298062459639596</v>
      </c>
      <c r="BK1213" s="9">
        <f ca="1"/>
        <v>66.591587686581462</v>
      </c>
      <c r="BL1213" s="9">
        <v>64.549590501140955</v>
      </c>
      <c r="BM1213" s="9">
        <f ca="1"/>
        <v>67.434070454545648</v>
      </c>
      <c r="BN1213" s="9">
        <v>67.955461624980671</v>
      </c>
      <c r="BP1213" s="9"/>
      <c r="BQ1213" s="40"/>
      <c r="BR1213" s="9"/>
      <c r="BS1213" s="40"/>
      <c r="BU1213" s="9"/>
      <c r="BV1213" s="40"/>
      <c r="BW1213" s="9"/>
      <c r="BX1213" s="40"/>
      <c r="BZ1213" s="9">
        <v>37.230769230769226</v>
      </c>
      <c r="CA1213" s="9">
        <v>27.015384615384612</v>
      </c>
      <c r="CB1213" s="40">
        <v>23797.472796634698</v>
      </c>
      <c r="CC1213" s="9">
        <f ca="1"/>
        <v>4.6373076923076919</v>
      </c>
      <c r="CD1213" s="9">
        <f ca="1"/>
        <v>2.8496153846153849</v>
      </c>
      <c r="CE1213" s="40">
        <f ca="1"/>
        <v>10715.907061517119</v>
      </c>
    </row>
    <row r="1214" spans="1:83" x14ac:dyDescent="0.25">
      <c r="A1214" s="6">
        <v>67.5</v>
      </c>
      <c r="B1214" s="7" t="b">
        <v>1</v>
      </c>
      <c r="U1214" s="9"/>
      <c r="V1214" s="9"/>
      <c r="W1214" s="10"/>
      <c r="X1214" s="17"/>
      <c r="Y1214" s="17"/>
      <c r="Z1214" s="17"/>
      <c r="AA1214" s="17"/>
      <c r="AB1214" s="17"/>
      <c r="AC1214" s="17"/>
      <c r="AD1214" s="17"/>
      <c r="AE1214" s="17"/>
      <c r="AG1214" s="9"/>
      <c r="AH1214" s="9"/>
      <c r="AI1214" s="10"/>
      <c r="AJ1214" s="17"/>
      <c r="AK1214" s="17"/>
      <c r="AL1214" s="17"/>
      <c r="AM1214" s="17"/>
      <c r="AN1214" s="17"/>
      <c r="AO1214" s="17"/>
      <c r="AP1214" s="17"/>
      <c r="AQ1214" s="17"/>
      <c r="AS1214" s="9"/>
      <c r="AT1214" s="9"/>
      <c r="AU1214" s="10"/>
      <c r="AV1214" s="17"/>
      <c r="AW1214" s="17"/>
      <c r="AX1214" s="17"/>
      <c r="AY1214" s="17"/>
      <c r="AZ1214" s="17"/>
      <c r="BA1214" s="17"/>
      <c r="BB1214" s="17"/>
      <c r="BC1214" s="17"/>
      <c r="BE1214" s="17">
        <v>0.41308060109289618</v>
      </c>
      <c r="BF1214" s="9">
        <v>69</v>
      </c>
      <c r="BG1214" s="9">
        <v>67.133227628931351</v>
      </c>
      <c r="BH1214" s="9">
        <v>66.336888047440112</v>
      </c>
      <c r="BI1214" s="9">
        <v>36.887735588756399</v>
      </c>
      <c r="BJ1214" s="9">
        <f ca="1"/>
        <v>68.306280183619336</v>
      </c>
      <c r="BK1214" s="9">
        <f ca="1"/>
        <v>66.600083145659809</v>
      </c>
      <c r="BL1214" s="9">
        <v>64.561297757278112</v>
      </c>
      <c r="BM1214" s="9">
        <f ca="1"/>
        <v>67.443798285376104</v>
      </c>
      <c r="BN1214" s="9">
        <v>67.965171854367753</v>
      </c>
      <c r="BP1214" s="9"/>
      <c r="BQ1214" s="40"/>
      <c r="BR1214" s="9"/>
      <c r="BS1214" s="40"/>
      <c r="BU1214" s="9"/>
      <c r="BV1214" s="40"/>
      <c r="BW1214" s="9"/>
      <c r="BX1214" s="40"/>
      <c r="BZ1214" s="9">
        <v>37.230769230769226</v>
      </c>
      <c r="CA1214" s="9">
        <v>28.292307692307688</v>
      </c>
      <c r="CB1214" s="40">
        <v>24766.456449066463</v>
      </c>
      <c r="CC1214" s="9">
        <f ca="1"/>
        <v>4.6373076923076919</v>
      </c>
      <c r="CD1214" s="9">
        <f ca="1"/>
        <v>2.9134615384615383</v>
      </c>
      <c r="CE1214" s="40">
        <f ca="1"/>
        <v>10724.874699841679</v>
      </c>
    </row>
    <row r="1215" spans="1:83" x14ac:dyDescent="0.25">
      <c r="A1215" s="6">
        <v>67.3</v>
      </c>
      <c r="B1215" s="7" t="b">
        <v>1</v>
      </c>
      <c r="U1215" s="9"/>
      <c r="V1215" s="9"/>
      <c r="W1215" s="10"/>
      <c r="X1215" s="17"/>
      <c r="Y1215" s="17"/>
      <c r="Z1215" s="17"/>
      <c r="AA1215" s="17"/>
      <c r="AB1215" s="17"/>
      <c r="AC1215" s="17"/>
      <c r="AD1215" s="17"/>
      <c r="AE1215" s="17"/>
      <c r="AG1215" s="9"/>
      <c r="AH1215" s="9"/>
      <c r="AI1215" s="10"/>
      <c r="AJ1215" s="17"/>
      <c r="AK1215" s="17"/>
      <c r="AL1215" s="17"/>
      <c r="AM1215" s="17"/>
      <c r="AN1215" s="17"/>
      <c r="AO1215" s="17"/>
      <c r="AP1215" s="17"/>
      <c r="AQ1215" s="17"/>
      <c r="AS1215" s="9"/>
      <c r="AT1215" s="9"/>
      <c r="AU1215" s="10"/>
      <c r="AV1215" s="17"/>
      <c r="AW1215" s="17"/>
      <c r="AX1215" s="17"/>
      <c r="AY1215" s="17"/>
      <c r="AZ1215" s="17"/>
      <c r="BA1215" s="17"/>
      <c r="BB1215" s="17"/>
      <c r="BC1215" s="17"/>
      <c r="BE1215" s="17">
        <v>0.41342213114754101</v>
      </c>
      <c r="BF1215" s="9">
        <v>69</v>
      </c>
      <c r="BG1215" s="9">
        <v>67.141579135265559</v>
      </c>
      <c r="BH1215" s="9">
        <v>66.345443280481689</v>
      </c>
      <c r="BI1215" s="9">
        <v>36.928029496584379</v>
      </c>
      <c r="BJ1215" s="9">
        <f ca="1"/>
        <v>68.314494704668959</v>
      </c>
      <c r="BK1215" s="9">
        <f ca="1"/>
        <v>66.60857769324646</v>
      </c>
      <c r="BL1215" s="9">
        <v>64.573000174705754</v>
      </c>
      <c r="BM1215" s="9">
        <f ca="1"/>
        <v>67.453523378566373</v>
      </c>
      <c r="BN1215" s="9">
        <v>67.974879245528669</v>
      </c>
      <c r="BP1215" s="9"/>
      <c r="BQ1215" s="40"/>
      <c r="BR1215" s="9"/>
      <c r="BS1215" s="40"/>
      <c r="BU1215" s="9"/>
      <c r="BV1215" s="40"/>
      <c r="BW1215" s="9"/>
      <c r="BX1215" s="40"/>
      <c r="BZ1215" s="9">
        <v>37.230769230769226</v>
      </c>
      <c r="CA1215" s="9">
        <v>29.569230769230764</v>
      </c>
      <c r="CB1215" s="40">
        <v>25833.836920837341</v>
      </c>
      <c r="CC1215" s="9">
        <f ca="1"/>
        <v>4.6373076923076919</v>
      </c>
      <c r="CD1215" s="9">
        <f ca="1"/>
        <v>2.9773076923076927</v>
      </c>
      <c r="CE1215" s="40">
        <f ca="1"/>
        <v>10737.031286009382</v>
      </c>
    </row>
    <row r="1216" spans="1:83" x14ac:dyDescent="0.25">
      <c r="A1216" s="6">
        <v>67.2</v>
      </c>
      <c r="B1216" s="7" t="b">
        <v>1</v>
      </c>
      <c r="U1216" s="9"/>
      <c r="V1216" s="9"/>
      <c r="W1216" s="10"/>
      <c r="X1216" s="17"/>
      <c r="Y1216" s="17"/>
      <c r="Z1216" s="17"/>
      <c r="AA1216" s="17"/>
      <c r="AB1216" s="17"/>
      <c r="AC1216" s="17"/>
      <c r="AD1216" s="17"/>
      <c r="AE1216" s="17"/>
      <c r="AG1216" s="9"/>
      <c r="AH1216" s="9"/>
      <c r="AI1216" s="10"/>
      <c r="AJ1216" s="17"/>
      <c r="AK1216" s="17"/>
      <c r="AL1216" s="17"/>
      <c r="AM1216" s="17"/>
      <c r="AN1216" s="17"/>
      <c r="AO1216" s="17"/>
      <c r="AP1216" s="17"/>
      <c r="AQ1216" s="17"/>
      <c r="AS1216" s="9"/>
      <c r="AT1216" s="9"/>
      <c r="AU1216" s="10"/>
      <c r="AV1216" s="17"/>
      <c r="AW1216" s="17"/>
      <c r="AX1216" s="17"/>
      <c r="AY1216" s="17"/>
      <c r="AZ1216" s="17"/>
      <c r="BA1216" s="17"/>
      <c r="BB1216" s="17"/>
      <c r="BC1216" s="17"/>
      <c r="BE1216" s="17">
        <v>0.41376366120218577</v>
      </c>
      <c r="BF1216" s="9">
        <v>69</v>
      </c>
      <c r="BG1216" s="9">
        <v>67.149929039894886</v>
      </c>
      <c r="BH1216" s="9">
        <v>66.353997975767001</v>
      </c>
      <c r="BI1216" s="9">
        <v>36.968346872036193</v>
      </c>
      <c r="BJ1216" s="9">
        <f ca="1"/>
        <v>68.322706030884689</v>
      </c>
      <c r="BK1216" s="9">
        <f ca="1"/>
        <v>66.617071336106719</v>
      </c>
      <c r="BL1216" s="9">
        <v>64.584697759418589</v>
      </c>
      <c r="BM1216" s="9">
        <f ca="1"/>
        <v>67.463245740758637</v>
      </c>
      <c r="BN1216" s="9">
        <v>67.984583805152468</v>
      </c>
      <c r="BP1216" s="9"/>
      <c r="BQ1216" s="40"/>
      <c r="BR1216" s="9"/>
      <c r="BS1216" s="40"/>
      <c r="BU1216" s="9"/>
      <c r="BV1216" s="40"/>
      <c r="BW1216" s="9"/>
      <c r="BX1216" s="40"/>
      <c r="BZ1216" s="9">
        <v>37.230769230769226</v>
      </c>
      <c r="CA1216" s="9">
        <v>30.84615384615384</v>
      </c>
      <c r="CB1216" s="40">
        <v>26993.477391574233</v>
      </c>
      <c r="CC1216" s="9">
        <f ca="1"/>
        <v>4.6373076923076919</v>
      </c>
      <c r="CD1216" s="9">
        <f ca="1"/>
        <v>3.0411538461538461</v>
      </c>
      <c r="CE1216" s="40">
        <f ca="1"/>
        <v>10752.269329675932</v>
      </c>
    </row>
    <row r="1217" spans="1:83" x14ac:dyDescent="0.25">
      <c r="A1217" s="6">
        <v>65.3</v>
      </c>
      <c r="B1217" s="7" t="b">
        <v>1</v>
      </c>
      <c r="U1217" s="9"/>
      <c r="V1217" s="9"/>
      <c r="W1217" s="10"/>
      <c r="X1217" s="17"/>
      <c r="Y1217" s="17"/>
      <c r="Z1217" s="17"/>
      <c r="AA1217" s="17"/>
      <c r="AB1217" s="17"/>
      <c r="AC1217" s="17"/>
      <c r="AD1217" s="17"/>
      <c r="AE1217" s="17"/>
      <c r="AG1217" s="9"/>
      <c r="AH1217" s="9"/>
      <c r="AI1217" s="10"/>
      <c r="AJ1217" s="17"/>
      <c r="AK1217" s="17"/>
      <c r="AL1217" s="17"/>
      <c r="AM1217" s="17"/>
      <c r="AN1217" s="17"/>
      <c r="AO1217" s="17"/>
      <c r="AP1217" s="17"/>
      <c r="AQ1217" s="17"/>
      <c r="AS1217" s="9"/>
      <c r="AT1217" s="9"/>
      <c r="AU1217" s="10"/>
      <c r="AV1217" s="17"/>
      <c r="AW1217" s="17"/>
      <c r="AX1217" s="17"/>
      <c r="AY1217" s="17"/>
      <c r="AZ1217" s="17"/>
      <c r="BA1217" s="17"/>
      <c r="BB1217" s="17"/>
      <c r="BC1217" s="17"/>
      <c r="BE1217" s="17">
        <v>0.4141051912568306</v>
      </c>
      <c r="BF1217" s="9">
        <v>69</v>
      </c>
      <c r="BG1217" s="9">
        <v>67.158277349849413</v>
      </c>
      <c r="BH1217" s="9">
        <v>66.36255214000748</v>
      </c>
      <c r="BI1217" s="9">
        <v>37.008687742463366</v>
      </c>
      <c r="BJ1217" s="9">
        <f ca="1"/>
        <v>68.330914170348251</v>
      </c>
      <c r="BK1217" s="9">
        <f ca="1"/>
        <v>66.625564080999197</v>
      </c>
      <c r="BL1217" s="9">
        <v>64.59639051739893</v>
      </c>
      <c r="BM1217" s="9">
        <f ca="1"/>
        <v>67.472965378584334</v>
      </c>
      <c r="BN1217" s="9">
        <v>67.994285539917172</v>
      </c>
      <c r="BP1217" s="9"/>
      <c r="BQ1217" s="40"/>
      <c r="BR1217" s="9"/>
      <c r="BS1217" s="40"/>
      <c r="BU1217" s="9"/>
      <c r="BV1217" s="40"/>
      <c r="BW1217" s="9"/>
      <c r="BX1217" s="40"/>
      <c r="BZ1217" s="9">
        <v>37.230769230769226</v>
      </c>
      <c r="CA1217" s="9">
        <v>32.123076923076923</v>
      </c>
      <c r="CB1217" s="40">
        <v>28239.823474224395</v>
      </c>
      <c r="CC1217" s="9">
        <f ca="1"/>
        <v>4.6373076923076919</v>
      </c>
      <c r="CD1217" s="9">
        <f ca="1"/>
        <v>3.1050000000000004</v>
      </c>
      <c r="CE1217" s="40">
        <f ca="1"/>
        <v>10770.487019828292</v>
      </c>
    </row>
    <row r="1218" spans="1:83" x14ac:dyDescent="0.25">
      <c r="A1218" s="6">
        <v>66.900000000000006</v>
      </c>
      <c r="B1218" s="7" t="b">
        <v>1</v>
      </c>
      <c r="U1218" s="9"/>
      <c r="V1218" s="9"/>
      <c r="W1218" s="10"/>
      <c r="X1218" s="17"/>
      <c r="Y1218" s="17"/>
      <c r="Z1218" s="17"/>
      <c r="AA1218" s="17"/>
      <c r="AB1218" s="17"/>
      <c r="AC1218" s="17"/>
      <c r="AD1218" s="17"/>
      <c r="AE1218" s="17"/>
      <c r="AG1218" s="9"/>
      <c r="AH1218" s="9"/>
      <c r="AI1218" s="10"/>
      <c r="AJ1218" s="17"/>
      <c r="AK1218" s="17"/>
      <c r="AL1218" s="17"/>
      <c r="AM1218" s="17"/>
      <c r="AN1218" s="17"/>
      <c r="AO1218" s="17"/>
      <c r="AP1218" s="17"/>
      <c r="AQ1218" s="17"/>
      <c r="AS1218" s="9"/>
      <c r="AT1218" s="9"/>
      <c r="AU1218" s="10"/>
      <c r="AV1218" s="17"/>
      <c r="AW1218" s="17"/>
      <c r="AX1218" s="17"/>
      <c r="AY1218" s="17"/>
      <c r="AZ1218" s="17"/>
      <c r="BA1218" s="17"/>
      <c r="BB1218" s="17"/>
      <c r="BC1218" s="17"/>
      <c r="BE1218" s="17">
        <v>0.41444672131147542</v>
      </c>
      <c r="BF1218" s="9">
        <v>69.099999999999994</v>
      </c>
      <c r="BG1218" s="9">
        <v>67.16662407215027</v>
      </c>
      <c r="BH1218" s="9">
        <v>66.371105779908987</v>
      </c>
      <c r="BI1218" s="9">
        <v>37.049052135265313</v>
      </c>
      <c r="BJ1218" s="9">
        <f ca="1"/>
        <v>68.339119131127021</v>
      </c>
      <c r="BK1218" s="9">
        <f ca="1"/>
        <v>66.634055934675942</v>
      </c>
      <c r="BL1218" s="9">
        <v>64.608078454616759</v>
      </c>
      <c r="BM1218" s="9">
        <f ca="1"/>
        <v>67.482682298664315</v>
      </c>
      <c r="BN1218" s="9">
        <v>68.003984456489917</v>
      </c>
      <c r="BP1218" s="9"/>
      <c r="BQ1218" s="40"/>
      <c r="BR1218" s="9"/>
      <c r="BS1218" s="40"/>
      <c r="BU1218" s="9"/>
      <c r="BV1218" s="40"/>
      <c r="BW1218" s="9"/>
      <c r="BX1218" s="40"/>
      <c r="BZ1218" s="9">
        <v>37.230769230769226</v>
      </c>
      <c r="CA1218" s="9">
        <v>33.4</v>
      </c>
      <c r="CB1218" s="40">
        <v>29567.829097053134</v>
      </c>
      <c r="CC1218" s="9">
        <f ca="1"/>
        <v>4.6373076923076919</v>
      </c>
      <c r="CD1218" s="9">
        <f ca="1"/>
        <v>3.1688461538461539</v>
      </c>
      <c r="CE1218" s="40">
        <f ca="1"/>
        <v>10791.587813393237</v>
      </c>
    </row>
    <row r="1219" spans="1:83" x14ac:dyDescent="0.25">
      <c r="A1219" s="6">
        <v>66.7</v>
      </c>
      <c r="B1219" s="7" t="b">
        <v>1</v>
      </c>
      <c r="U1219" s="9"/>
      <c r="V1219" s="9"/>
      <c r="W1219" s="10"/>
      <c r="X1219" s="17"/>
      <c r="Y1219" s="17"/>
      <c r="Z1219" s="17"/>
      <c r="AA1219" s="17"/>
      <c r="AB1219" s="17"/>
      <c r="AC1219" s="17"/>
      <c r="AD1219" s="17"/>
      <c r="AE1219" s="17"/>
      <c r="AG1219" s="9"/>
      <c r="AH1219" s="9"/>
      <c r="AI1219" s="10"/>
      <c r="AJ1219" s="17"/>
      <c r="AK1219" s="17"/>
      <c r="AL1219" s="17"/>
      <c r="AM1219" s="17"/>
      <c r="AN1219" s="17"/>
      <c r="AO1219" s="17"/>
      <c r="AP1219" s="17"/>
      <c r="AQ1219" s="17"/>
      <c r="AS1219" s="9"/>
      <c r="AT1219" s="9"/>
      <c r="AU1219" s="10"/>
      <c r="AV1219" s="17"/>
      <c r="AW1219" s="17"/>
      <c r="AX1219" s="17"/>
      <c r="AY1219" s="17"/>
      <c r="AZ1219" s="17"/>
      <c r="BA1219" s="17"/>
      <c r="BB1219" s="17"/>
      <c r="BC1219" s="17"/>
      <c r="BE1219" s="17">
        <v>0.41478825136612024</v>
      </c>
      <c r="BF1219" s="9">
        <v>69.099999999999994</v>
      </c>
      <c r="BG1219" s="9">
        <v>67.174969213809717</v>
      </c>
      <c r="BH1219" s="9">
        <v>66.379658902171997</v>
      </c>
      <c r="BI1219" s="9">
        <v>37.089440077889371</v>
      </c>
      <c r="BJ1219" s="9">
        <f ca="1"/>
        <v>68.347320921274061</v>
      </c>
      <c r="BK1219" s="9">
        <f ca="1"/>
        <v>66.642546903882447</v>
      </c>
      <c r="BL1219" s="9">
        <v>64.619761577029777</v>
      </c>
      <c r="BM1219" s="9">
        <f ca="1"/>
        <v>67.492396507608831</v>
      </c>
      <c r="BN1219" s="9">
        <v>68.013680561526954</v>
      </c>
      <c r="BP1219" s="9"/>
      <c r="BQ1219" s="40"/>
      <c r="BR1219" s="9"/>
      <c r="BS1219" s="40"/>
      <c r="BU1219" s="9"/>
      <c r="BV1219" s="40"/>
      <c r="BW1219" s="9"/>
      <c r="BX1219" s="40"/>
      <c r="BZ1219" s="9">
        <v>37.230769230769226</v>
      </c>
      <c r="CA1219" s="9">
        <v>34.676923076923075</v>
      </c>
      <c r="CB1219" s="40">
        <v>30972.894148845531</v>
      </c>
      <c r="CC1219" s="9">
        <f ca="1"/>
        <v>4.6373076923076919</v>
      </c>
      <c r="CD1219" s="9">
        <f ca="1"/>
        <v>3.2326923076923082</v>
      </c>
      <c r="CE1219" s="40">
        <f ca="1"/>
        <v>10815.480061633083</v>
      </c>
    </row>
    <row r="1220" spans="1:83" x14ac:dyDescent="0.25">
      <c r="A1220" s="6">
        <v>66.5</v>
      </c>
      <c r="B1220" s="7" t="b">
        <v>1</v>
      </c>
      <c r="U1220" s="9"/>
      <c r="V1220" s="9"/>
      <c r="W1220" s="10"/>
      <c r="X1220" s="17"/>
      <c r="Y1220" s="17"/>
      <c r="Z1220" s="17"/>
      <c r="AA1220" s="17"/>
      <c r="AB1220" s="17"/>
      <c r="AC1220" s="17"/>
      <c r="AD1220" s="17"/>
      <c r="AE1220" s="17"/>
      <c r="AG1220" s="9"/>
      <c r="AH1220" s="9"/>
      <c r="AI1220" s="10"/>
      <c r="AJ1220" s="17"/>
      <c r="AK1220" s="17"/>
      <c r="AL1220" s="17"/>
      <c r="AM1220" s="17"/>
      <c r="AN1220" s="17"/>
      <c r="AO1220" s="17"/>
      <c r="AP1220" s="17"/>
      <c r="AQ1220" s="17"/>
      <c r="AS1220" s="9"/>
      <c r="AT1220" s="9"/>
      <c r="AU1220" s="10"/>
      <c r="AV1220" s="17"/>
      <c r="AW1220" s="17"/>
      <c r="AX1220" s="17"/>
      <c r="AY1220" s="17"/>
      <c r="AZ1220" s="17"/>
      <c r="BA1220" s="17"/>
      <c r="BB1220" s="17"/>
      <c r="BC1220" s="17"/>
      <c r="BE1220" s="17">
        <v>0.41512978142076501</v>
      </c>
      <c r="BF1220" s="9">
        <v>69.099999999999994</v>
      </c>
      <c r="BG1220" s="9">
        <v>67.183312781831177</v>
      </c>
      <c r="BH1220" s="9">
        <v>66.388211513491584</v>
      </c>
      <c r="BI1220" s="9">
        <v>37.129851597830942</v>
      </c>
      <c r="BJ1220" s="9">
        <f ca="1"/>
        <v>68.355519548828127</v>
      </c>
      <c r="BK1220" s="9">
        <f ca="1"/>
        <v>66.651036995357671</v>
      </c>
      <c r="BL1220" s="9">
        <v>64.63143989058338</v>
      </c>
      <c r="BM1220" s="9">
        <f ca="1"/>
        <v>67.502108012017558</v>
      </c>
      <c r="BN1220" s="9">
        <v>68.02337386167369</v>
      </c>
      <c r="BP1220" s="9"/>
      <c r="BQ1220" s="40"/>
      <c r="BR1220" s="9"/>
      <c r="BS1220" s="40"/>
      <c r="BU1220" s="9"/>
      <c r="BV1220" s="40"/>
      <c r="BW1220" s="9"/>
      <c r="BX1220" s="40"/>
      <c r="BZ1220" s="9">
        <v>37.230769230769226</v>
      </c>
      <c r="CA1220" s="9">
        <v>35.95384615384615</v>
      </c>
      <c r="CB1220" s="40">
        <v>32450.811666312929</v>
      </c>
      <c r="CC1220" s="9">
        <f ca="1"/>
        <v>4.6373076923076919</v>
      </c>
      <c r="CD1220" s="9">
        <f ca="1"/>
        <v>3.2965384615384616</v>
      </c>
      <c r="CE1220" s="40">
        <f ca="1"/>
        <v>10842.07667014582</v>
      </c>
    </row>
    <row r="1221" spans="1:83" x14ac:dyDescent="0.25">
      <c r="A1221" s="6">
        <v>66.3</v>
      </c>
      <c r="B1221" s="7" t="b">
        <v>1</v>
      </c>
      <c r="U1221" s="9"/>
      <c r="V1221" s="9"/>
      <c r="W1221" s="10"/>
      <c r="X1221" s="17"/>
      <c r="Y1221" s="17"/>
      <c r="Z1221" s="17"/>
      <c r="AA1221" s="17"/>
      <c r="AB1221" s="17"/>
      <c r="AC1221" s="17"/>
      <c r="AD1221" s="17"/>
      <c r="AE1221" s="17"/>
      <c r="AG1221" s="9"/>
      <c r="AH1221" s="9"/>
      <c r="AI1221" s="10"/>
      <c r="AJ1221" s="17"/>
      <c r="AK1221" s="17"/>
      <c r="AL1221" s="17"/>
      <c r="AM1221" s="17"/>
      <c r="AN1221" s="17"/>
      <c r="AO1221" s="17"/>
      <c r="AP1221" s="17"/>
      <c r="AQ1221" s="17"/>
      <c r="AS1221" s="9"/>
      <c r="AT1221" s="9"/>
      <c r="AU1221" s="10"/>
      <c r="AV1221" s="17"/>
      <c r="AW1221" s="17"/>
      <c r="AX1221" s="17"/>
      <c r="AY1221" s="17"/>
      <c r="AZ1221" s="17"/>
      <c r="BA1221" s="17"/>
      <c r="BB1221" s="17"/>
      <c r="BC1221" s="17"/>
      <c r="BE1221" s="17">
        <v>0.41547131147540983</v>
      </c>
      <c r="BF1221" s="9">
        <v>69.099999999999994</v>
      </c>
      <c r="BG1221" s="9">
        <v>67.191654783209259</v>
      </c>
      <c r="BH1221" s="9">
        <v>66.396763620557579</v>
      </c>
      <c r="BI1221" s="9">
        <v>37.170286722633627</v>
      </c>
      <c r="BJ1221" s="9">
        <f ca="1"/>
        <v>68.363715021813803</v>
      </c>
      <c r="BK1221" s="9">
        <f ca="1"/>
        <v>66.659526215834148</v>
      </c>
      <c r="BL1221" s="9">
        <v>64.643113401210798</v>
      </c>
      <c r="BM1221" s="9">
        <f ca="1"/>
        <v>67.511816818479701</v>
      </c>
      <c r="BN1221" s="9">
        <v>68.033064363564733</v>
      </c>
      <c r="BP1221" s="9"/>
      <c r="BQ1221" s="40"/>
      <c r="BR1221" s="9"/>
      <c r="BS1221" s="40"/>
      <c r="BU1221" s="9"/>
      <c r="BV1221" s="40"/>
      <c r="BW1221" s="9"/>
      <c r="BX1221" s="40"/>
      <c r="BZ1221" s="9">
        <v>37.230769230769226</v>
      </c>
      <c r="CA1221" s="9">
        <v>37.230769230769226</v>
      </c>
      <c r="CB1221" s="40">
        <v>33997.722825385441</v>
      </c>
      <c r="CC1221" s="9">
        <f ca="1"/>
        <v>4.6373076923076919</v>
      </c>
      <c r="CD1221" s="9">
        <f ca="1"/>
        <v>3.360384615384616</v>
      </c>
      <c r="CE1221" s="40">
        <f ca="1"/>
        <v>10871.294788825457</v>
      </c>
    </row>
    <row r="1222" spans="1:83" x14ac:dyDescent="0.25">
      <c r="A1222" s="6">
        <v>75.5</v>
      </c>
      <c r="B1222" s="7" t="b">
        <v>1</v>
      </c>
      <c r="U1222" s="9"/>
      <c r="V1222" s="9"/>
      <c r="W1222" s="10"/>
      <c r="X1222" s="17"/>
      <c r="Y1222" s="17"/>
      <c r="Z1222" s="17"/>
      <c r="AA1222" s="17"/>
      <c r="AB1222" s="17"/>
      <c r="AC1222" s="17"/>
      <c r="AD1222" s="17"/>
      <c r="AE1222" s="17"/>
      <c r="AG1222" s="9"/>
      <c r="AH1222" s="9"/>
      <c r="AI1222" s="10"/>
      <c r="AJ1222" s="17"/>
      <c r="AK1222" s="17"/>
      <c r="AL1222" s="17"/>
      <c r="AM1222" s="17"/>
      <c r="AN1222" s="17"/>
      <c r="AO1222" s="17"/>
      <c r="AP1222" s="17"/>
      <c r="AQ1222" s="17"/>
      <c r="AS1222" s="9"/>
      <c r="AT1222" s="9"/>
      <c r="AU1222" s="10"/>
      <c r="AV1222" s="17"/>
      <c r="AW1222" s="17"/>
      <c r="AX1222" s="17"/>
      <c r="AY1222" s="17"/>
      <c r="AZ1222" s="17"/>
      <c r="BA1222" s="17"/>
      <c r="BB1222" s="17"/>
      <c r="BC1222" s="17"/>
      <c r="BE1222" s="17">
        <v>0.41581284153005466</v>
      </c>
      <c r="BF1222" s="9">
        <v>69.099999999999994</v>
      </c>
      <c r="BG1222" s="9">
        <v>67.19999522492985</v>
      </c>
      <c r="BH1222" s="9">
        <v>66.40531523005437</v>
      </c>
      <c r="BI1222" s="9">
        <v>37.210745479889326</v>
      </c>
      <c r="BJ1222" s="9">
        <f ca="1"/>
        <v>68.371907348241535</v>
      </c>
      <c r="BK1222" s="9">
        <f ca="1"/>
        <v>66.668014572037947</v>
      </c>
      <c r="BL1222" s="9">
        <v>64.65478211483304</v>
      </c>
      <c r="BM1222" s="9">
        <f ca="1"/>
        <v>67.521522933573948</v>
      </c>
      <c r="BN1222" s="9">
        <v>68.042752073823948</v>
      </c>
      <c r="BP1222" s="9"/>
      <c r="BQ1222" s="40"/>
      <c r="BR1222" s="9"/>
      <c r="BS1222" s="40"/>
      <c r="BU1222" s="9"/>
      <c r="BV1222" s="40"/>
      <c r="BW1222" s="9"/>
      <c r="BX1222" s="40"/>
      <c r="BZ1222" s="9">
        <v>37.230769230769226</v>
      </c>
      <c r="CA1222" s="9">
        <v>38.507692307692309</v>
      </c>
      <c r="CB1222" s="40">
        <v>35610.078362877175</v>
      </c>
      <c r="CC1222" s="9">
        <f ca="1"/>
        <v>4.6373076923076919</v>
      </c>
      <c r="CD1222" s="9">
        <f ca="1"/>
        <v>3.4242307692307694</v>
      </c>
      <c r="CE1222" s="40">
        <f ca="1"/>
        <v>10903.055528598492</v>
      </c>
    </row>
    <row r="1223" spans="1:83" x14ac:dyDescent="0.25">
      <c r="A1223" s="6">
        <v>75.400000000000006</v>
      </c>
      <c r="B1223" s="7" t="b">
        <v>1</v>
      </c>
      <c r="U1223" s="9"/>
      <c r="V1223" s="9"/>
      <c r="W1223" s="10"/>
      <c r="X1223" s="17"/>
      <c r="Y1223" s="17"/>
      <c r="Z1223" s="17"/>
      <c r="AA1223" s="17"/>
      <c r="AB1223" s="17"/>
      <c r="AC1223" s="17"/>
      <c r="AD1223" s="17"/>
      <c r="AE1223" s="17"/>
      <c r="AG1223" s="9"/>
      <c r="AH1223" s="9"/>
      <c r="AI1223" s="10"/>
      <c r="AJ1223" s="17"/>
      <c r="AK1223" s="17"/>
      <c r="AL1223" s="17"/>
      <c r="AM1223" s="17"/>
      <c r="AN1223" s="17"/>
      <c r="AO1223" s="17"/>
      <c r="AP1223" s="17"/>
      <c r="AQ1223" s="17"/>
      <c r="AS1223" s="9"/>
      <c r="AT1223" s="9"/>
      <c r="AU1223" s="10"/>
      <c r="AV1223" s="17"/>
      <c r="AW1223" s="17"/>
      <c r="AX1223" s="17"/>
      <c r="AY1223" s="17"/>
      <c r="AZ1223" s="17"/>
      <c r="BA1223" s="17"/>
      <c r="BB1223" s="17"/>
      <c r="BC1223" s="17"/>
      <c r="BE1223" s="17">
        <v>0.41615437158469948</v>
      </c>
      <c r="BF1223" s="9">
        <v>69.099999999999994</v>
      </c>
      <c r="BG1223" s="9">
        <v>67.208334113970139</v>
      </c>
      <c r="BH1223" s="9">
        <v>66.413866348661188</v>
      </c>
      <c r="BI1223" s="9">
        <v>37.251227897238351</v>
      </c>
      <c r="BJ1223" s="9">
        <f ca="1"/>
        <v>68.380096536107615</v>
      </c>
      <c r="BK1223" s="9">
        <f ca="1"/>
        <v>66.67650207068877</v>
      </c>
      <c r="BL1223" s="9">
        <v>64.666446037358966</v>
      </c>
      <c r="BM1223" s="9">
        <f ca="1"/>
        <v>67.531226363868555</v>
      </c>
      <c r="BN1223" s="9">
        <v>68.052436999064483</v>
      </c>
      <c r="BP1223" s="9"/>
      <c r="BQ1223" s="40"/>
      <c r="BR1223" s="9"/>
      <c r="BS1223" s="40"/>
      <c r="BU1223" s="9"/>
      <c r="BV1223" s="40"/>
      <c r="BW1223" s="9"/>
      <c r="BX1223" s="40"/>
      <c r="BZ1223" s="9">
        <v>37.230769230769226</v>
      </c>
      <c r="CA1223" s="9">
        <v>39.784615384615385</v>
      </c>
      <c r="CB1223" s="40">
        <v>37284.605333723695</v>
      </c>
      <c r="CC1223" s="9">
        <f ca="1"/>
        <v>4.6373076923076919</v>
      </c>
      <c r="CD1223" s="9">
        <f ca="1"/>
        <v>3.4880769230769237</v>
      </c>
      <c r="CE1223" s="40">
        <f ca="1"/>
        <v>10937.283702146544</v>
      </c>
    </row>
    <row r="1224" spans="1:83" x14ac:dyDescent="0.25">
      <c r="A1224" s="6">
        <v>75.3</v>
      </c>
      <c r="B1224" s="7" t="b">
        <v>1</v>
      </c>
      <c r="U1224" s="9"/>
      <c r="V1224" s="9"/>
      <c r="W1224" s="10"/>
      <c r="X1224" s="17"/>
      <c r="Y1224" s="17"/>
      <c r="Z1224" s="17"/>
      <c r="AA1224" s="17"/>
      <c r="AB1224" s="17"/>
      <c r="AC1224" s="17"/>
      <c r="AD1224" s="17"/>
      <c r="AE1224" s="17"/>
      <c r="AG1224" s="9"/>
      <c r="AH1224" s="9"/>
      <c r="AI1224" s="10"/>
      <c r="AJ1224" s="17"/>
      <c r="AK1224" s="17"/>
      <c r="AL1224" s="17"/>
      <c r="AM1224" s="17"/>
      <c r="AN1224" s="17"/>
      <c r="AO1224" s="17"/>
      <c r="AP1224" s="17"/>
      <c r="AQ1224" s="17"/>
      <c r="AS1224" s="9"/>
      <c r="AT1224" s="9"/>
      <c r="AU1224" s="10"/>
      <c r="AV1224" s="17"/>
      <c r="AW1224" s="17"/>
      <c r="AX1224" s="17"/>
      <c r="AY1224" s="17"/>
      <c r="AZ1224" s="17"/>
      <c r="BA1224" s="17"/>
      <c r="BB1224" s="17"/>
      <c r="BC1224" s="17"/>
      <c r="BE1224" s="17">
        <v>0.41649590163934425</v>
      </c>
      <c r="BF1224" s="9">
        <v>69.099999999999994</v>
      </c>
      <c r="BG1224" s="9">
        <v>67.216671457298631</v>
      </c>
      <c r="BH1224" s="9">
        <v>66.422416983052031</v>
      </c>
      <c r="BI1224" s="9">
        <v>37.291734002369495</v>
      </c>
      <c r="BJ1224" s="9">
        <f ca="1"/>
        <v>68.388282593394337</v>
      </c>
      <c r="BK1224" s="9">
        <f ca="1"/>
        <v>66.684988718499952</v>
      </c>
      <c r="BL1224" s="9">
        <v>64.678105174685285</v>
      </c>
      <c r="BM1224" s="9">
        <f ca="1"/>
        <v>67.540927115921448</v>
      </c>
      <c r="BN1224" s="9">
        <v>68.062119145888801</v>
      </c>
      <c r="BP1224" s="9"/>
      <c r="BQ1224" s="40"/>
      <c r="BR1224" s="9"/>
      <c r="BS1224" s="40"/>
      <c r="BU1224" s="9"/>
      <c r="BV1224" s="40"/>
      <c r="BW1224" s="9"/>
      <c r="BX1224" s="40"/>
      <c r="BZ1224" s="9">
        <v>37.230769230769226</v>
      </c>
      <c r="CA1224" s="9">
        <v>41.061538461538461</v>
      </c>
      <c r="CB1224" s="40">
        <v>39018.278324027371</v>
      </c>
      <c r="CC1224" s="9">
        <f ca="1"/>
        <v>4.6373076923076919</v>
      </c>
      <c r="CD1224" s="9">
        <f ca="1"/>
        <v>3.5519230769230772</v>
      </c>
      <c r="CE1224" s="40">
        <f ca="1"/>
        <v>10973.90758616377</v>
      </c>
    </row>
    <row r="1225" spans="1:83" x14ac:dyDescent="0.25">
      <c r="A1225" s="6">
        <v>75.099999999999994</v>
      </c>
      <c r="B1225" s="7" t="b">
        <v>1</v>
      </c>
      <c r="U1225" s="9"/>
      <c r="V1225" s="9"/>
      <c r="W1225" s="10"/>
      <c r="X1225" s="17"/>
      <c r="Y1225" s="17"/>
      <c r="Z1225" s="17"/>
      <c r="AA1225" s="17"/>
      <c r="AB1225" s="17"/>
      <c r="AC1225" s="17"/>
      <c r="AD1225" s="17"/>
      <c r="AE1225" s="17"/>
      <c r="AG1225" s="9"/>
      <c r="AH1225" s="9"/>
      <c r="AI1225" s="10"/>
      <c r="AJ1225" s="17"/>
      <c r="AK1225" s="17"/>
      <c r="AL1225" s="17"/>
      <c r="AM1225" s="17"/>
      <c r="AN1225" s="17"/>
      <c r="AO1225" s="17"/>
      <c r="AP1225" s="17"/>
      <c r="AQ1225" s="17"/>
      <c r="AS1225" s="9"/>
      <c r="AT1225" s="9"/>
      <c r="AU1225" s="10"/>
      <c r="AV1225" s="17"/>
      <c r="AW1225" s="17"/>
      <c r="AX1225" s="17"/>
      <c r="AY1225" s="17"/>
      <c r="AZ1225" s="17"/>
      <c r="BA1225" s="17"/>
      <c r="BB1225" s="17"/>
      <c r="BC1225" s="17"/>
      <c r="BE1225" s="17">
        <v>0.41683743169398907</v>
      </c>
      <c r="BF1225" s="9">
        <v>69.099999999999994</v>
      </c>
      <c r="BG1225" s="9">
        <v>67.225007261875248</v>
      </c>
      <c r="BH1225" s="9">
        <v>66.430967139895699</v>
      </c>
      <c r="BI1225" s="9">
        <v>37.332263823020227</v>
      </c>
      <c r="BJ1225" s="9">
        <f ca="1"/>
        <v>68.39646552807001</v>
      </c>
      <c r="BK1225" s="9">
        <f ca="1"/>
        <v>66.693474522178533</v>
      </c>
      <c r="BL1225" s="9">
        <v>64.689759532696684</v>
      </c>
      <c r="BM1225" s="9">
        <f ca="1"/>
        <v>67.550625196280137</v>
      </c>
      <c r="BN1225" s="9">
        <v>68.07179852088872</v>
      </c>
      <c r="BP1225" s="9"/>
      <c r="BQ1225" s="40"/>
      <c r="BR1225" s="9"/>
      <c r="BS1225" s="40"/>
      <c r="BU1225" s="9"/>
      <c r="BV1225" s="40"/>
      <c r="BW1225" s="9"/>
      <c r="BX1225" s="40"/>
      <c r="BZ1225" s="9">
        <v>37.230769230769226</v>
      </c>
      <c r="CA1225" s="9">
        <v>42.338461538461537</v>
      </c>
      <c r="CB1225" s="40">
        <v>40808.294407620415</v>
      </c>
      <c r="CC1225" s="9">
        <f ca="1"/>
        <v>4.6373076923076919</v>
      </c>
      <c r="CD1225" s="9">
        <f ca="1"/>
        <v>3.6157692307692306</v>
      </c>
      <c r="CE1225" s="40">
        <f ca="1"/>
        <v>11012.858702989852</v>
      </c>
    </row>
    <row r="1226" spans="1:83" x14ac:dyDescent="0.25">
      <c r="A1226" s="6">
        <v>74.7</v>
      </c>
      <c r="B1226" s="7" t="b">
        <v>1</v>
      </c>
      <c r="U1226" s="9"/>
      <c r="V1226" s="9"/>
      <c r="W1226" s="10"/>
      <c r="X1226" s="17"/>
      <c r="Y1226" s="17"/>
      <c r="Z1226" s="17"/>
      <c r="AA1226" s="17"/>
      <c r="AB1226" s="17"/>
      <c r="AC1226" s="17"/>
      <c r="AD1226" s="17"/>
      <c r="AE1226" s="17"/>
      <c r="AG1226" s="9"/>
      <c r="AH1226" s="9"/>
      <c r="AI1226" s="10"/>
      <c r="AJ1226" s="17"/>
      <c r="AK1226" s="17"/>
      <c r="AL1226" s="17"/>
      <c r="AM1226" s="17"/>
      <c r="AN1226" s="17"/>
      <c r="AO1226" s="17"/>
      <c r="AP1226" s="17"/>
      <c r="AQ1226" s="17"/>
      <c r="AS1226" s="9"/>
      <c r="AT1226" s="9"/>
      <c r="AU1226" s="10"/>
      <c r="AV1226" s="17"/>
      <c r="AW1226" s="17"/>
      <c r="AX1226" s="17"/>
      <c r="AY1226" s="17"/>
      <c r="AZ1226" s="17"/>
      <c r="BA1226" s="17"/>
      <c r="BB1226" s="17"/>
      <c r="BC1226" s="17"/>
      <c r="BE1226" s="17">
        <v>0.41717896174863389</v>
      </c>
      <c r="BF1226" s="9">
        <v>69.099999999999994</v>
      </c>
      <c r="BG1226" s="9">
        <v>67.233341534651345</v>
      </c>
      <c r="BH1226" s="9">
        <v>66.439516825855804</v>
      </c>
      <c r="BI1226" s="9">
        <v>37.372817386976728</v>
      </c>
      <c r="BJ1226" s="9">
        <f ca="1"/>
        <v>68.404645348088991</v>
      </c>
      <c r="BK1226" s="9">
        <f ca="1"/>
        <v>66.701959488425317</v>
      </c>
      <c r="BL1226" s="9">
        <v>64.701409117265726</v>
      </c>
      <c r="BM1226" s="9">
        <f ca="1"/>
        <v>67.560320611481856</v>
      </c>
      <c r="BN1226" s="9">
        <v>68.081475130645501</v>
      </c>
      <c r="BP1226" s="9"/>
      <c r="BQ1226" s="40"/>
      <c r="BR1226" s="9"/>
      <c r="BS1226" s="40"/>
      <c r="BU1226" s="9"/>
      <c r="BV1226" s="40"/>
      <c r="BW1226" s="9"/>
      <c r="BX1226" s="40"/>
      <c r="BZ1226" s="9">
        <v>37.230769230769226</v>
      </c>
      <c r="CA1226" s="9">
        <v>43.615384615384613</v>
      </c>
      <c r="CB1226" s="40">
        <v>42652.051265362752</v>
      </c>
      <c r="CC1226" s="9">
        <f ca="1"/>
        <v>4.6373076923076919</v>
      </c>
      <c r="CD1226" s="9">
        <f ca="1"/>
        <v>3.679615384615385</v>
      </c>
      <c r="CE1226" s="40">
        <f ca="1"/>
        <v>11054.071619711685</v>
      </c>
    </row>
    <row r="1227" spans="1:83" x14ac:dyDescent="0.25">
      <c r="A1227" s="6">
        <v>74.099999999999994</v>
      </c>
      <c r="B1227" s="7" t="b">
        <v>1</v>
      </c>
      <c r="U1227" s="9"/>
      <c r="V1227" s="9"/>
      <c r="W1227" s="10"/>
      <c r="X1227" s="17"/>
      <c r="Y1227" s="17"/>
      <c r="Z1227" s="17"/>
      <c r="AA1227" s="17"/>
      <c r="AB1227" s="17"/>
      <c r="AC1227" s="17"/>
      <c r="AD1227" s="17"/>
      <c r="AE1227" s="17"/>
      <c r="AG1227" s="9"/>
      <c r="AH1227" s="9"/>
      <c r="AI1227" s="10"/>
      <c r="AJ1227" s="17"/>
      <c r="AK1227" s="17"/>
      <c r="AL1227" s="17"/>
      <c r="AM1227" s="17"/>
      <c r="AN1227" s="17"/>
      <c r="AO1227" s="17"/>
      <c r="AP1227" s="17"/>
      <c r="AQ1227" s="17"/>
      <c r="AS1227" s="9"/>
      <c r="AT1227" s="9"/>
      <c r="AU1227" s="10"/>
      <c r="AV1227" s="17"/>
      <c r="AW1227" s="17"/>
      <c r="AX1227" s="17"/>
      <c r="AY1227" s="17"/>
      <c r="AZ1227" s="17"/>
      <c r="BA1227" s="17"/>
      <c r="BB1227" s="17"/>
      <c r="BC1227" s="17"/>
      <c r="BE1227" s="17">
        <v>0.41752049180327871</v>
      </c>
      <c r="BF1227" s="9">
        <v>69.099999999999994</v>
      </c>
      <c r="BG1227" s="9">
        <v>67.241674282569704</v>
      </c>
      <c r="BH1227" s="9">
        <v>66.448066047590956</v>
      </c>
      <c r="BI1227" s="9">
        <v>37.413394722074074</v>
      </c>
      <c r="BJ1227" s="9">
        <f ca="1"/>
        <v>68.412822061391793</v>
      </c>
      <c r="BK1227" s="9">
        <f ca="1"/>
        <v>66.71044362393485</v>
      </c>
      <c r="BL1227" s="9">
        <v>64.713053934253011</v>
      </c>
      <c r="BM1227" s="9">
        <f ca="1"/>
        <v>67.570013368053523</v>
      </c>
      <c r="BN1227" s="9">
        <v>68.09114898172983</v>
      </c>
      <c r="BP1227" s="9"/>
      <c r="BQ1227" s="40"/>
      <c r="BR1227" s="9"/>
      <c r="BS1227" s="40"/>
      <c r="BU1227" s="9"/>
      <c r="BV1227" s="40"/>
      <c r="BW1227" s="9"/>
      <c r="BX1227" s="40"/>
      <c r="BZ1227" s="9">
        <v>37.230769230769226</v>
      </c>
      <c r="CA1227" s="9">
        <v>44.892307692307696</v>
      </c>
      <c r="CB1227" s="40">
        <v>44547.127990530527</v>
      </c>
      <c r="CC1227" s="9">
        <f ca="1"/>
        <v>4.6373076923076919</v>
      </c>
      <c r="CD1227" s="9">
        <f ca="1"/>
        <v>3.7434615384615384</v>
      </c>
      <c r="CE1227" s="40">
        <f ca="1"/>
        <v>11097.483763045817</v>
      </c>
    </row>
    <row r="1228" spans="1:83" x14ac:dyDescent="0.25">
      <c r="A1228" s="6">
        <v>73.3</v>
      </c>
      <c r="B1228" s="7" t="b">
        <v>1</v>
      </c>
      <c r="U1228" s="9"/>
      <c r="V1228" s="9"/>
      <c r="W1228" s="10"/>
      <c r="X1228" s="17"/>
      <c r="Y1228" s="17"/>
      <c r="Z1228" s="17"/>
      <c r="AA1228" s="17"/>
      <c r="AB1228" s="17"/>
      <c r="AC1228" s="17"/>
      <c r="AD1228" s="17"/>
      <c r="AE1228" s="17"/>
      <c r="AG1228" s="9"/>
      <c r="AH1228" s="9"/>
      <c r="AI1228" s="10"/>
      <c r="AJ1228" s="17"/>
      <c r="AK1228" s="17"/>
      <c r="AL1228" s="17"/>
      <c r="AM1228" s="17"/>
      <c r="AN1228" s="17"/>
      <c r="AO1228" s="17"/>
      <c r="AP1228" s="17"/>
      <c r="AQ1228" s="17"/>
      <c r="AS1228" s="9"/>
      <c r="AT1228" s="9"/>
      <c r="AU1228" s="10"/>
      <c r="AV1228" s="17"/>
      <c r="AW1228" s="17"/>
      <c r="AX1228" s="17"/>
      <c r="AY1228" s="17"/>
      <c r="AZ1228" s="17"/>
      <c r="BA1228" s="17"/>
      <c r="BB1228" s="17"/>
      <c r="BC1228" s="17"/>
      <c r="BE1228" s="17">
        <v>0.41786202185792348</v>
      </c>
      <c r="BF1228" s="9">
        <v>69.2</v>
      </c>
      <c r="BG1228" s="9">
        <v>67.250005512564698</v>
      </c>
      <c r="BH1228" s="9">
        <v>66.45661481175469</v>
      </c>
      <c r="BI1228" s="9">
        <v>37.453995856196293</v>
      </c>
      <c r="BJ1228" s="9">
        <f ca="1"/>
        <v>68.420995675905075</v>
      </c>
      <c r="BK1228" s="9">
        <f ca="1"/>
        <v>66.718926935395473</v>
      </c>
      <c r="BL1228" s="9">
        <v>64.724693989507131</v>
      </c>
      <c r="BM1228" s="9">
        <f ca="1"/>
        <v>67.579703472511923</v>
      </c>
      <c r="BN1228" s="9">
        <v>68.10082008070188</v>
      </c>
      <c r="BP1228" s="9"/>
      <c r="BQ1228" s="40"/>
      <c r="BR1228" s="9"/>
      <c r="BS1228" s="40"/>
      <c r="BU1228" s="9"/>
      <c r="BV1228" s="40"/>
      <c r="BW1228" s="9"/>
      <c r="BX1228" s="40"/>
      <c r="BZ1228" s="9">
        <v>37.230769230769226</v>
      </c>
      <c r="CA1228" s="9">
        <v>46.169230769230772</v>
      </c>
      <c r="CB1228" s="40">
        <v>46491.26818669925</v>
      </c>
      <c r="CC1228" s="9">
        <f ca="1"/>
        <v>4.6373076923076919</v>
      </c>
      <c r="CD1228" s="9">
        <f ca="1"/>
        <v>3.8073076923076927</v>
      </c>
      <c r="CE1228" s="40">
        <f ca="1"/>
        <v>11143.035248504102</v>
      </c>
    </row>
    <row r="1229" spans="1:83" x14ac:dyDescent="0.25">
      <c r="A1229" s="6">
        <v>72.7</v>
      </c>
      <c r="B1229" s="7" t="b">
        <v>1</v>
      </c>
      <c r="U1229" s="9"/>
      <c r="V1229" s="9"/>
      <c r="W1229" s="10"/>
      <c r="X1229" s="17"/>
      <c r="Y1229" s="17"/>
      <c r="Z1229" s="17"/>
      <c r="AA1229" s="17"/>
      <c r="AB1229" s="17"/>
      <c r="AC1229" s="17"/>
      <c r="AD1229" s="17"/>
      <c r="AE1229" s="17"/>
      <c r="AG1229" s="9"/>
      <c r="AH1229" s="9"/>
      <c r="AI1229" s="10"/>
      <c r="AJ1229" s="17"/>
      <c r="AK1229" s="17"/>
      <c r="AL1229" s="17"/>
      <c r="AM1229" s="17"/>
      <c r="AN1229" s="17"/>
      <c r="AO1229" s="17"/>
      <c r="AP1229" s="17"/>
      <c r="AQ1229" s="17"/>
      <c r="AS1229" s="9"/>
      <c r="AT1229" s="9"/>
      <c r="AU1229" s="10"/>
      <c r="AV1229" s="17"/>
      <c r="AW1229" s="17"/>
      <c r="AX1229" s="17"/>
      <c r="AY1229" s="17"/>
      <c r="AZ1229" s="17"/>
      <c r="BA1229" s="17"/>
      <c r="BB1229" s="17"/>
      <c r="BC1229" s="17"/>
      <c r="BE1229" s="17">
        <v>0.41820355191256831</v>
      </c>
      <c r="BF1229" s="9">
        <v>69.2</v>
      </c>
      <c r="BG1229" s="9">
        <v>67.258335231562214</v>
      </c>
      <c r="BH1229" s="9">
        <v>66.465163124995371</v>
      </c>
      <c r="BI1229" s="9">
        <v>37.494620817276555</v>
      </c>
      <c r="BJ1229" s="9">
        <f ca="1"/>
        <v>68.429166199541768</v>
      </c>
      <c r="BK1229" s="9">
        <f ca="1"/>
        <v>66.727409429489455</v>
      </c>
      <c r="BL1229" s="9">
        <v>64.736329288864738</v>
      </c>
      <c r="BM1229" s="9">
        <f ca="1"/>
        <v>67.589390931363525</v>
      </c>
      <c r="BN1229" s="9">
        <v>68.110488434111375</v>
      </c>
      <c r="BP1229" s="9"/>
      <c r="BQ1229" s="40"/>
      <c r="BR1229" s="9"/>
      <c r="BS1229" s="40"/>
      <c r="BU1229" s="9"/>
      <c r="BV1229" s="40"/>
      <c r="BW1229" s="9"/>
      <c r="BX1229" s="40"/>
      <c r="BZ1229" s="9">
        <v>37.230769230769226</v>
      </c>
      <c r="CA1229" s="9">
        <v>47.446153846153848</v>
      </c>
      <c r="CB1229" s="40">
        <v>48482.365031235197</v>
      </c>
      <c r="CC1229" s="9">
        <f ca="1"/>
        <v>4.6373076923076919</v>
      </c>
      <c r="CD1229" s="9">
        <f ca="1"/>
        <v>3.8711538461538462</v>
      </c>
      <c r="CE1229" s="40">
        <f ca="1"/>
        <v>11190.668722510756</v>
      </c>
    </row>
    <row r="1230" spans="1:83" x14ac:dyDescent="0.25">
      <c r="A1230" s="6">
        <v>72.400000000000006</v>
      </c>
      <c r="B1230" s="7" t="b">
        <v>1</v>
      </c>
      <c r="U1230" s="9"/>
      <c r="V1230" s="9"/>
      <c r="W1230" s="10"/>
      <c r="X1230" s="17"/>
      <c r="Y1230" s="17"/>
      <c r="Z1230" s="17"/>
      <c r="AA1230" s="17"/>
      <c r="AB1230" s="17"/>
      <c r="AC1230" s="17"/>
      <c r="AD1230" s="17"/>
      <c r="AE1230" s="17"/>
      <c r="AG1230" s="9"/>
      <c r="AH1230" s="9"/>
      <c r="AI1230" s="10"/>
      <c r="AJ1230" s="17"/>
      <c r="AK1230" s="17"/>
      <c r="AL1230" s="17"/>
      <c r="AM1230" s="17"/>
      <c r="AN1230" s="17"/>
      <c r="AO1230" s="17"/>
      <c r="AP1230" s="17"/>
      <c r="AQ1230" s="17"/>
      <c r="AS1230" s="9"/>
      <c r="AT1230" s="9"/>
      <c r="AU1230" s="10"/>
      <c r="AV1230" s="17"/>
      <c r="AW1230" s="17"/>
      <c r="AX1230" s="17"/>
      <c r="AY1230" s="17"/>
      <c r="AZ1230" s="17"/>
      <c r="BA1230" s="17"/>
      <c r="BB1230" s="17"/>
      <c r="BC1230" s="17"/>
      <c r="BE1230" s="17">
        <v>0.41854508196721313</v>
      </c>
      <c r="BF1230" s="9">
        <v>69.2</v>
      </c>
      <c r="BG1230" s="9">
        <v>67.266663446479768</v>
      </c>
      <c r="BH1230" s="9">
        <v>66.47371099395663</v>
      </c>
      <c r="BI1230" s="9">
        <v>37.535269633297155</v>
      </c>
      <c r="BJ1230" s="9">
        <f ca="1"/>
        <v>68.437333640201061</v>
      </c>
      <c r="BK1230" s="9">
        <f ca="1"/>
        <v>66.735891112892901</v>
      </c>
      <c r="BL1230" s="9">
        <v>64.747959838150578</v>
      </c>
      <c r="BM1230" s="9">
        <f ca="1"/>
        <v>67.599075751104749</v>
      </c>
      <c r="BN1230" s="9">
        <v>68.120154048497596</v>
      </c>
      <c r="BP1230" s="9"/>
      <c r="BQ1230" s="40"/>
      <c r="BR1230" s="9"/>
      <c r="BS1230" s="40"/>
      <c r="BU1230" s="9"/>
      <c r="BV1230" s="40"/>
      <c r="BW1230" s="9"/>
      <c r="BX1230" s="40"/>
      <c r="BZ1230" s="9">
        <v>37.230769230769226</v>
      </c>
      <c r="CA1230" s="9">
        <v>48.723076923076924</v>
      </c>
      <c r="CB1230" s="40">
        <v>50518.448031437845</v>
      </c>
      <c r="CC1230" s="9">
        <f ca="1"/>
        <v>4.6373076923076919</v>
      </c>
      <c r="CD1230" s="9">
        <f ca="1"/>
        <v>3.9350000000000005</v>
      </c>
      <c r="CE1230" s="40">
        <f ca="1"/>
        <v>11240.329216284174</v>
      </c>
    </row>
    <row r="1231" spans="1:83" x14ac:dyDescent="0.25">
      <c r="A1231" s="6">
        <v>72.2</v>
      </c>
      <c r="B1231" s="7" t="b">
        <v>1</v>
      </c>
      <c r="U1231" s="9"/>
      <c r="V1231" s="9"/>
      <c r="W1231" s="10"/>
      <c r="X1231" s="17"/>
      <c r="Y1231" s="17"/>
      <c r="Z1231" s="17"/>
      <c r="AA1231" s="17"/>
      <c r="AB1231" s="17"/>
      <c r="AC1231" s="17"/>
      <c r="AD1231" s="17"/>
      <c r="AE1231" s="17"/>
      <c r="AG1231" s="9"/>
      <c r="AH1231" s="9"/>
      <c r="AI1231" s="10"/>
      <c r="AJ1231" s="17"/>
      <c r="AK1231" s="17"/>
      <c r="AL1231" s="17"/>
      <c r="AM1231" s="17"/>
      <c r="AN1231" s="17"/>
      <c r="AO1231" s="17"/>
      <c r="AP1231" s="17"/>
      <c r="AQ1231" s="17"/>
      <c r="AS1231" s="9"/>
      <c r="AT1231" s="9"/>
      <c r="AU1231" s="10"/>
      <c r="AV1231" s="17"/>
      <c r="AW1231" s="17"/>
      <c r="AX1231" s="17"/>
      <c r="AY1231" s="17"/>
      <c r="AZ1231" s="17"/>
      <c r="BA1231" s="17"/>
      <c r="BB1231" s="17"/>
      <c r="BC1231" s="17"/>
      <c r="BE1231" s="17">
        <v>0.4188866120218579</v>
      </c>
      <c r="BF1231" s="9">
        <v>69.2</v>
      </c>
      <c r="BG1231" s="9">
        <v>67.274990164226537</v>
      </c>
      <c r="BH1231" s="9">
        <v>66.482258425276882</v>
      </c>
      <c r="BI1231" s="9">
        <v>37.575942332289742</v>
      </c>
      <c r="BJ1231" s="9">
        <f ca="1"/>
        <v>68.445498005768542</v>
      </c>
      <c r="BK1231" s="9">
        <f ca="1"/>
        <v>66.744371992275859</v>
      </c>
      <c r="BL1231" s="9">
        <v>64.759585643177502</v>
      </c>
      <c r="BM1231" s="9">
        <f ca="1"/>
        <v>67.608757938221842</v>
      </c>
      <c r="BN1231" s="9">
        <v>68.12981693038941</v>
      </c>
      <c r="BP1231" s="9"/>
      <c r="BQ1231" s="40"/>
      <c r="BR1231" s="9"/>
      <c r="BS1231" s="40"/>
      <c r="BU1231" s="9"/>
      <c r="BV1231" s="40"/>
      <c r="BW1231" s="9"/>
      <c r="BX1231" s="40"/>
      <c r="BZ1231" s="9">
        <v>37.230769230769226</v>
      </c>
      <c r="CA1231" s="9">
        <v>50</v>
      </c>
      <c r="CB1231" s="40">
        <v>52597.671244251425</v>
      </c>
      <c r="CC1231" s="9">
        <f ca="1"/>
        <v>4.6373076923076919</v>
      </c>
      <c r="CD1231" s="9">
        <f ca="1"/>
        <v>3.9988461538461539</v>
      </c>
      <c r="CE1231" s="40">
        <f ca="1"/>
        <v>11291.964010423719</v>
      </c>
    </row>
    <row r="1232" spans="1:83" x14ac:dyDescent="0.25">
      <c r="A1232" s="6">
        <v>72</v>
      </c>
      <c r="B1232" s="7" t="b">
        <v>1</v>
      </c>
      <c r="U1232" s="9"/>
      <c r="V1232" s="9"/>
      <c r="W1232" s="10"/>
      <c r="X1232" s="17"/>
      <c r="Y1232" s="17"/>
      <c r="Z1232" s="17"/>
      <c r="AA1232" s="17"/>
      <c r="AB1232" s="17"/>
      <c r="AC1232" s="17"/>
      <c r="AD1232" s="17"/>
      <c r="AE1232" s="17"/>
      <c r="AG1232" s="9"/>
      <c r="AH1232" s="9"/>
      <c r="AI1232" s="10"/>
      <c r="AJ1232" s="17"/>
      <c r="AK1232" s="17"/>
      <c r="AL1232" s="17"/>
      <c r="AM1232" s="17"/>
      <c r="AN1232" s="17"/>
      <c r="AO1232" s="17"/>
      <c r="AP1232" s="17"/>
      <c r="AQ1232" s="17"/>
      <c r="AS1232" s="9"/>
      <c r="AT1232" s="9"/>
      <c r="AU1232" s="10"/>
      <c r="AV1232" s="17"/>
      <c r="AW1232" s="17"/>
      <c r="AX1232" s="17"/>
      <c r="AY1232" s="17"/>
      <c r="AZ1232" s="17"/>
      <c r="BA1232" s="17"/>
      <c r="BB1232" s="17"/>
      <c r="BC1232" s="17"/>
      <c r="BE1232" s="17">
        <v>0.41922814207650272</v>
      </c>
      <c r="BF1232" s="9">
        <v>69.2</v>
      </c>
      <c r="BG1232" s="9">
        <v>67.283315391703383</v>
      </c>
      <c r="BH1232" s="9">
        <v>66.490805425589897</v>
      </c>
      <c r="BI1232" s="9">
        <v>37.616638942335449</v>
      </c>
      <c r="BJ1232" s="9">
        <f ca="1"/>
        <v>68.453659304116115</v>
      </c>
      <c r="BK1232" s="9">
        <f ca="1"/>
        <v>66.752852074302396</v>
      </c>
      <c r="BL1232" s="9">
        <v>64.771206709746508</v>
      </c>
      <c r="BM1232" s="9">
        <f ca="1"/>
        <v>67.618437499191032</v>
      </c>
      <c r="BN1232" s="9">
        <v>68.139477086305362</v>
      </c>
      <c r="BP1232" s="9"/>
      <c r="BQ1232" s="40"/>
      <c r="BR1232" s="9"/>
      <c r="BS1232" s="40"/>
      <c r="BU1232" s="9"/>
      <c r="BV1232" s="40"/>
      <c r="BW1232" s="9"/>
      <c r="BX1232" s="40"/>
      <c r="BZ1232" s="9">
        <v>38.507692307692309</v>
      </c>
      <c r="CA1232" s="9">
        <v>0.2</v>
      </c>
      <c r="CB1232" s="40">
        <v>69290.572570733697</v>
      </c>
      <c r="CC1232" s="9">
        <f ca="1"/>
        <v>4.7011538461538454</v>
      </c>
      <c r="CD1232" s="9">
        <f ca="1"/>
        <v>1.5088461538461539</v>
      </c>
      <c r="CE1232" s="40">
        <f ca="1"/>
        <v>11593.623597353955</v>
      </c>
    </row>
    <row r="1233" spans="1:83" x14ac:dyDescent="0.25">
      <c r="A1233" s="6">
        <v>71.8</v>
      </c>
      <c r="B1233" s="7" t="b">
        <v>1</v>
      </c>
      <c r="U1233" s="9"/>
      <c r="V1233" s="9"/>
      <c r="W1233" s="10"/>
      <c r="X1233" s="17"/>
      <c r="Y1233" s="17"/>
      <c r="Z1233" s="17"/>
      <c r="AA1233" s="17"/>
      <c r="AB1233" s="17"/>
      <c r="AC1233" s="17"/>
      <c r="AD1233" s="17"/>
      <c r="AE1233" s="17"/>
      <c r="AG1233" s="9"/>
      <c r="AH1233" s="9"/>
      <c r="AI1233" s="10"/>
      <c r="AJ1233" s="17"/>
      <c r="AK1233" s="17"/>
      <c r="AL1233" s="17"/>
      <c r="AM1233" s="17"/>
      <c r="AN1233" s="17"/>
      <c r="AO1233" s="17"/>
      <c r="AP1233" s="17"/>
      <c r="AQ1233" s="17"/>
      <c r="AS1233" s="9"/>
      <c r="AT1233" s="9"/>
      <c r="AU1233" s="10"/>
      <c r="AV1233" s="17"/>
      <c r="AW1233" s="17"/>
      <c r="AX1233" s="17"/>
      <c r="AY1233" s="17"/>
      <c r="AZ1233" s="17"/>
      <c r="BA1233" s="17"/>
      <c r="BB1233" s="17"/>
      <c r="BC1233" s="17"/>
      <c r="BE1233" s="17">
        <v>0.41956967213114754</v>
      </c>
      <c r="BF1233" s="9">
        <v>69.2</v>
      </c>
      <c r="BG1233" s="9">
        <v>67.291639135802896</v>
      </c>
      <c r="BH1233" s="9">
        <v>66.499352001524414</v>
      </c>
      <c r="BI1233" s="9">
        <v>37.657359491564911</v>
      </c>
      <c r="BJ1233" s="9">
        <f ca="1"/>
        <v>68.461817543102242</v>
      </c>
      <c r="BK1233" s="9">
        <f ca="1"/>
        <v>66.761331365630568</v>
      </c>
      <c r="BL1233" s="9">
        <v>64.7828230436468</v>
      </c>
      <c r="BM1233" s="9">
        <f ca="1"/>
        <v>67.628114440478456</v>
      </c>
      <c r="BN1233" s="9">
        <v>68.149134522753656</v>
      </c>
      <c r="BP1233" s="9"/>
      <c r="BQ1233" s="40"/>
      <c r="BR1233" s="9"/>
      <c r="BS1233" s="40"/>
      <c r="BU1233" s="9"/>
      <c r="BV1233" s="40"/>
      <c r="BW1233" s="9"/>
      <c r="BX1233" s="40"/>
      <c r="BZ1233" s="9">
        <v>38.507692307692309</v>
      </c>
      <c r="CA1233" s="9">
        <v>1.4769230769230768</v>
      </c>
      <c r="CB1233" s="40">
        <v>54987.172826860842</v>
      </c>
      <c r="CC1233" s="9">
        <f ca="1"/>
        <v>4.7011538461538454</v>
      </c>
      <c r="CD1233" s="9">
        <f ca="1"/>
        <v>1.5726923076923078</v>
      </c>
      <c r="CE1233" s="40">
        <f ca="1"/>
        <v>11490.301566950802</v>
      </c>
    </row>
    <row r="1234" spans="1:83" x14ac:dyDescent="0.25">
      <c r="A1234" s="6">
        <v>75</v>
      </c>
      <c r="B1234" s="7" t="b">
        <v>1</v>
      </c>
      <c r="U1234" s="9"/>
      <c r="V1234" s="9"/>
      <c r="W1234" s="10"/>
      <c r="X1234" s="17"/>
      <c r="Y1234" s="17"/>
      <c r="Z1234" s="17"/>
      <c r="AA1234" s="17"/>
      <c r="AB1234" s="17"/>
      <c r="AC1234" s="17"/>
      <c r="AD1234" s="17"/>
      <c r="AE1234" s="17"/>
      <c r="AG1234" s="9"/>
      <c r="AH1234" s="9"/>
      <c r="AI1234" s="10"/>
      <c r="AJ1234" s="17"/>
      <c r="AK1234" s="17"/>
      <c r="AL1234" s="17"/>
      <c r="AM1234" s="17"/>
      <c r="AN1234" s="17"/>
      <c r="AO1234" s="17"/>
      <c r="AP1234" s="17"/>
      <c r="AQ1234" s="17"/>
      <c r="AS1234" s="9"/>
      <c r="AT1234" s="9"/>
      <c r="AU1234" s="10"/>
      <c r="AV1234" s="17"/>
      <c r="AW1234" s="17"/>
      <c r="AX1234" s="17"/>
      <c r="AY1234" s="17"/>
      <c r="AZ1234" s="17"/>
      <c r="BA1234" s="17"/>
      <c r="BB1234" s="17"/>
      <c r="BC1234" s="17"/>
      <c r="BE1234" s="17">
        <v>0.41991120218579236</v>
      </c>
      <c r="BF1234" s="9">
        <v>69.2</v>
      </c>
      <c r="BG1234" s="9">
        <v>67.299961403409483</v>
      </c>
      <c r="BH1234" s="9">
        <v>66.507898159704368</v>
      </c>
      <c r="BI1234" s="9">
        <v>37.698104008158467</v>
      </c>
      <c r="BJ1234" s="9">
        <f ca="1"/>
        <v>68.469972730571811</v>
      </c>
      <c r="BK1234" s="9">
        <f ca="1"/>
        <v>66.769809872912475</v>
      </c>
      <c r="BL1234" s="9">
        <v>64.794434650655816</v>
      </c>
      <c r="BM1234" s="9">
        <f ca="1"/>
        <v>67.637788768540275</v>
      </c>
      <c r="BN1234" s="9">
        <v>68.158789246232288</v>
      </c>
      <c r="BP1234" s="9"/>
      <c r="BQ1234" s="40"/>
      <c r="BR1234" s="9"/>
      <c r="BS1234" s="40"/>
      <c r="BU1234" s="9"/>
      <c r="BV1234" s="40"/>
      <c r="BW1234" s="9"/>
      <c r="BX1234" s="40"/>
      <c r="BZ1234" s="9">
        <v>38.507692307692309</v>
      </c>
      <c r="CA1234" s="9">
        <v>2.7538461538461538</v>
      </c>
      <c r="CB1234" s="40">
        <v>47136.728856285554</v>
      </c>
      <c r="CC1234" s="9">
        <f ca="1"/>
        <v>4.7011538461538454</v>
      </c>
      <c r="CD1234" s="9">
        <f ca="1"/>
        <v>1.6365384615384617</v>
      </c>
      <c r="CE1234" s="40">
        <f ca="1"/>
        <v>11395.402422565381</v>
      </c>
    </row>
    <row r="1235" spans="1:83" x14ac:dyDescent="0.25">
      <c r="A1235" s="6">
        <v>71.2</v>
      </c>
      <c r="B1235" s="7" t="b">
        <v>1</v>
      </c>
      <c r="U1235" s="9"/>
      <c r="V1235" s="9"/>
      <c r="W1235" s="10"/>
      <c r="X1235" s="17"/>
      <c r="Y1235" s="17"/>
      <c r="Z1235" s="17"/>
      <c r="AA1235" s="17"/>
      <c r="AB1235" s="17"/>
      <c r="AC1235" s="17"/>
      <c r="AD1235" s="17"/>
      <c r="AE1235" s="17"/>
      <c r="AG1235" s="9"/>
      <c r="AH1235" s="9"/>
      <c r="AI1235" s="10"/>
      <c r="AJ1235" s="17"/>
      <c r="AK1235" s="17"/>
      <c r="AL1235" s="17"/>
      <c r="AM1235" s="17"/>
      <c r="AN1235" s="17"/>
      <c r="AO1235" s="17"/>
      <c r="AP1235" s="17"/>
      <c r="AQ1235" s="17"/>
      <c r="AS1235" s="9"/>
      <c r="AT1235" s="9"/>
      <c r="AU1235" s="10"/>
      <c r="AV1235" s="17"/>
      <c r="AW1235" s="17"/>
      <c r="AX1235" s="17"/>
      <c r="AY1235" s="17"/>
      <c r="AZ1235" s="17"/>
      <c r="BA1235" s="17"/>
      <c r="BB1235" s="17"/>
      <c r="BC1235" s="17"/>
      <c r="BE1235" s="17">
        <v>0.42025273224043713</v>
      </c>
      <c r="BF1235" s="9">
        <v>69.2</v>
      </c>
      <c r="BG1235" s="9">
        <v>67.308282201399365</v>
      </c>
      <c r="BH1235" s="9">
        <v>66.516443906748947</v>
      </c>
      <c r="BI1235" s="9">
        <v>37.738872520346213</v>
      </c>
      <c r="BJ1235" s="9">
        <f ca="1"/>
        <v>68.478124874356311</v>
      </c>
      <c r="BK1235" s="9">
        <f ca="1"/>
        <v>66.77828760279435</v>
      </c>
      <c r="BL1235" s="9">
        <v>64.806041536539226</v>
      </c>
      <c r="BM1235" s="9">
        <f ca="1"/>
        <v>67.64746048982272</v>
      </c>
      <c r="BN1235" s="9">
        <v>68.168441263228928</v>
      </c>
      <c r="BP1235" s="9"/>
      <c r="BQ1235" s="40"/>
      <c r="BR1235" s="9"/>
      <c r="BS1235" s="40"/>
      <c r="BU1235" s="9"/>
      <c r="BV1235" s="40"/>
      <c r="BW1235" s="9"/>
      <c r="BX1235" s="40"/>
      <c r="BZ1235" s="9">
        <v>38.507692307692309</v>
      </c>
      <c r="CA1235" s="9">
        <v>4.0307692307692298</v>
      </c>
      <c r="CB1235" s="40">
        <v>41372.274660641808</v>
      </c>
      <c r="CC1235" s="9">
        <f ca="1"/>
        <v>4.7011538461538454</v>
      </c>
      <c r="CD1235" s="9">
        <f ca="1"/>
        <v>1.7003846153846154</v>
      </c>
      <c r="CE1235" s="40">
        <f ca="1"/>
        <v>11308.41536857394</v>
      </c>
    </row>
    <row r="1236" spans="1:83" x14ac:dyDescent="0.25">
      <c r="A1236" s="6">
        <v>78</v>
      </c>
      <c r="B1236" s="7" t="b">
        <v>1</v>
      </c>
      <c r="U1236" s="9"/>
      <c r="V1236" s="9"/>
      <c r="W1236" s="10"/>
      <c r="X1236" s="17"/>
      <c r="Y1236" s="17"/>
      <c r="Z1236" s="17"/>
      <c r="AA1236" s="17"/>
      <c r="AB1236" s="17"/>
      <c r="AC1236" s="17"/>
      <c r="AD1236" s="17"/>
      <c r="AE1236" s="17"/>
      <c r="AG1236" s="9"/>
      <c r="AH1236" s="9"/>
      <c r="AI1236" s="10"/>
      <c r="AJ1236" s="17"/>
      <c r="AK1236" s="17"/>
      <c r="AL1236" s="17"/>
      <c r="AM1236" s="17"/>
      <c r="AN1236" s="17"/>
      <c r="AO1236" s="17"/>
      <c r="AP1236" s="17"/>
      <c r="AQ1236" s="17"/>
      <c r="AS1236" s="9"/>
      <c r="AT1236" s="9"/>
      <c r="AU1236" s="10"/>
      <c r="AV1236" s="17"/>
      <c r="AW1236" s="17"/>
      <c r="AX1236" s="17"/>
      <c r="AY1236" s="17"/>
      <c r="AZ1236" s="17"/>
      <c r="BA1236" s="17"/>
      <c r="BB1236" s="17"/>
      <c r="BC1236" s="17"/>
      <c r="BE1236" s="17">
        <v>0.42059426229508196</v>
      </c>
      <c r="BF1236" s="9">
        <v>69.2</v>
      </c>
      <c r="BG1236" s="9">
        <v>67.316601536640633</v>
      </c>
      <c r="BH1236" s="9">
        <v>66.524989249272508</v>
      </c>
      <c r="BI1236" s="9">
        <v>37.779665056408192</v>
      </c>
      <c r="BJ1236" s="9">
        <f ca="1"/>
        <v>68.486273982273843</v>
      </c>
      <c r="BK1236" s="9">
        <f ca="1"/>
        <v>66.786764561916513</v>
      </c>
      <c r="BL1236" s="9">
        <v>64.817643707050962</v>
      </c>
      <c r="BM1236" s="9">
        <f ca="1"/>
        <v>67.657129610762084</v>
      </c>
      <c r="BN1236" s="9">
        <v>68.178090580221138</v>
      </c>
      <c r="BP1236" s="9"/>
      <c r="BQ1236" s="40"/>
      <c r="BR1236" s="9"/>
      <c r="BS1236" s="40"/>
      <c r="BU1236" s="9"/>
      <c r="BV1236" s="40"/>
      <c r="BW1236" s="9"/>
      <c r="BX1236" s="40"/>
      <c r="BZ1236" s="9">
        <v>38.507692307692309</v>
      </c>
      <c r="CA1236" s="9">
        <v>5.3076923076923075</v>
      </c>
      <c r="CB1236" s="40">
        <v>36867.482870629763</v>
      </c>
      <c r="CC1236" s="9">
        <f ca="1"/>
        <v>4.7011538461538454</v>
      </c>
      <c r="CD1236" s="9">
        <f ca="1"/>
        <v>1.7642307692307693</v>
      </c>
      <c r="CE1236" s="40">
        <f ca="1"/>
        <v>11228.879092093812</v>
      </c>
    </row>
    <row r="1237" spans="1:83" x14ac:dyDescent="0.25">
      <c r="A1237" s="6">
        <v>73</v>
      </c>
      <c r="B1237" s="7" t="b">
        <v>1</v>
      </c>
      <c r="U1237" s="9"/>
      <c r="V1237" s="9"/>
      <c r="W1237" s="10"/>
      <c r="X1237" s="17"/>
      <c r="Y1237" s="17"/>
      <c r="Z1237" s="17"/>
      <c r="AA1237" s="17"/>
      <c r="AB1237" s="17"/>
      <c r="AC1237" s="17"/>
      <c r="AD1237" s="17"/>
      <c r="AE1237" s="17"/>
      <c r="AG1237" s="9"/>
      <c r="AH1237" s="9"/>
      <c r="AI1237" s="10"/>
      <c r="AJ1237" s="17"/>
      <c r="AK1237" s="17"/>
      <c r="AL1237" s="17"/>
      <c r="AM1237" s="17"/>
      <c r="AN1237" s="17"/>
      <c r="AO1237" s="17"/>
      <c r="AP1237" s="17"/>
      <c r="AQ1237" s="17"/>
      <c r="AS1237" s="9"/>
      <c r="AT1237" s="9"/>
      <c r="AU1237" s="10"/>
      <c r="AV1237" s="17"/>
      <c r="AW1237" s="17"/>
      <c r="AX1237" s="17"/>
      <c r="AY1237" s="17"/>
      <c r="AZ1237" s="17"/>
      <c r="BA1237" s="17"/>
      <c r="BB1237" s="17"/>
      <c r="BC1237" s="17"/>
      <c r="BE1237" s="17">
        <v>0.42093579234972678</v>
      </c>
      <c r="BF1237" s="9">
        <v>69.3</v>
      </c>
      <c r="BG1237" s="9">
        <v>67.324919415993264</v>
      </c>
      <c r="BH1237" s="9">
        <v>66.533534193884876</v>
      </c>
      <c r="BI1237" s="9">
        <v>37.820481644674409</v>
      </c>
      <c r="BJ1237" s="9">
        <f ca="1"/>
        <v>68.49442006212918</v>
      </c>
      <c r="BK1237" s="9">
        <f ca="1"/>
        <v>66.795240756913515</v>
      </c>
      <c r="BL1237" s="9">
        <v>64.829241167933347</v>
      </c>
      <c r="BM1237" s="9">
        <f ca="1"/>
        <v>67.666796137784786</v>
      </c>
      <c r="BN1237" s="9">
        <v>68.187737203676264</v>
      </c>
      <c r="BP1237" s="9"/>
      <c r="BQ1237" s="40"/>
      <c r="BR1237" s="9"/>
      <c r="BS1237" s="40"/>
      <c r="BU1237" s="9"/>
      <c r="BV1237" s="40"/>
      <c r="BW1237" s="9"/>
      <c r="BX1237" s="40"/>
      <c r="BZ1237" s="9">
        <v>38.507692307692309</v>
      </c>
      <c r="CA1237" s="9">
        <v>6.5846153846153852</v>
      </c>
      <c r="CB1237" s="40">
        <v>33253.722574378837</v>
      </c>
      <c r="CC1237" s="9">
        <f ca="1"/>
        <v>4.7011538461538454</v>
      </c>
      <c r="CD1237" s="9">
        <f ca="1"/>
        <v>1.8280769230769232</v>
      </c>
      <c r="CE1237" s="40">
        <f ca="1"/>
        <v>11156.375234718333</v>
      </c>
    </row>
    <row r="1238" spans="1:83" x14ac:dyDescent="0.25">
      <c r="A1238" s="6">
        <v>68.900000000000006</v>
      </c>
      <c r="B1238" s="7" t="b">
        <v>1</v>
      </c>
      <c r="U1238" s="9"/>
      <c r="V1238" s="9"/>
      <c r="W1238" s="10"/>
      <c r="X1238" s="17"/>
      <c r="Y1238" s="17"/>
      <c r="Z1238" s="17"/>
      <c r="AA1238" s="17"/>
      <c r="AB1238" s="17"/>
      <c r="AC1238" s="17"/>
      <c r="AD1238" s="17"/>
      <c r="AE1238" s="17"/>
      <c r="AG1238" s="9"/>
      <c r="AH1238" s="9"/>
      <c r="AI1238" s="10"/>
      <c r="AJ1238" s="17"/>
      <c r="AK1238" s="17"/>
      <c r="AL1238" s="17"/>
      <c r="AM1238" s="17"/>
      <c r="AN1238" s="17"/>
      <c r="AO1238" s="17"/>
      <c r="AP1238" s="17"/>
      <c r="AQ1238" s="17"/>
      <c r="AS1238" s="9"/>
      <c r="AT1238" s="9"/>
      <c r="AU1238" s="10"/>
      <c r="AV1238" s="17"/>
      <c r="AW1238" s="17"/>
      <c r="AX1238" s="17"/>
      <c r="AY1238" s="17"/>
      <c r="AZ1238" s="17"/>
      <c r="BA1238" s="17"/>
      <c r="BB1238" s="17"/>
      <c r="BC1238" s="17"/>
      <c r="BE1238" s="17">
        <v>0.4212773224043716</v>
      </c>
      <c r="BF1238" s="9">
        <v>69.3</v>
      </c>
      <c r="BG1238" s="9">
        <v>67.33323584630925</v>
      </c>
      <c r="BH1238" s="9">
        <v>66.542078747190999</v>
      </c>
      <c r="BI1238" s="9">
        <v>37.861322313525079</v>
      </c>
      <c r="BJ1238" s="9">
        <f ca="1"/>
        <v>68.50256312171382</v>
      </c>
      <c r="BK1238" s="9">
        <f ca="1"/>
        <v>66.803716194414108</v>
      </c>
      <c r="BL1238" s="9">
        <v>64.840833924916993</v>
      </c>
      <c r="BM1238" s="9">
        <f ca="1"/>
        <v>67.676460077307411</v>
      </c>
      <c r="BN1238" s="9">
        <v>68.19738114005159</v>
      </c>
      <c r="BP1238" s="9"/>
      <c r="BQ1238" s="40"/>
      <c r="BR1238" s="9"/>
      <c r="BS1238" s="40"/>
      <c r="BU1238" s="9"/>
      <c r="BV1238" s="40"/>
      <c r="BW1238" s="9"/>
      <c r="BX1238" s="40"/>
      <c r="BZ1238" s="9">
        <v>38.507692307692309</v>
      </c>
      <c r="CA1238" s="9">
        <v>7.8615384615384603</v>
      </c>
      <c r="CB1238" s="40">
        <v>30321.557502741129</v>
      </c>
      <c r="CC1238" s="9">
        <f ca="1"/>
        <v>4.7011538461538454</v>
      </c>
      <c r="CD1238" s="9">
        <f ca="1"/>
        <v>1.891923076923077</v>
      </c>
      <c r="CE1238" s="40">
        <f ca="1"/>
        <v>11090.522937447875</v>
      </c>
    </row>
    <row r="1239" spans="1:83" x14ac:dyDescent="0.25">
      <c r="A1239" s="6">
        <v>67.900000000000006</v>
      </c>
      <c r="B1239" s="7" t="b">
        <v>1</v>
      </c>
      <c r="U1239" s="9"/>
      <c r="V1239" s="9"/>
      <c r="W1239" s="10"/>
      <c r="X1239" s="17"/>
      <c r="Y1239" s="17"/>
      <c r="Z1239" s="17"/>
      <c r="AA1239" s="17"/>
      <c r="AB1239" s="17"/>
      <c r="AC1239" s="17"/>
      <c r="AD1239" s="17"/>
      <c r="AE1239" s="17"/>
      <c r="AG1239" s="9"/>
      <c r="AH1239" s="9"/>
      <c r="AI1239" s="10"/>
      <c r="AJ1239" s="17"/>
      <c r="AK1239" s="17"/>
      <c r="AL1239" s="17"/>
      <c r="AM1239" s="17"/>
      <c r="AN1239" s="17"/>
      <c r="AO1239" s="17"/>
      <c r="AP1239" s="17"/>
      <c r="AQ1239" s="17"/>
      <c r="AS1239" s="9"/>
      <c r="AT1239" s="9"/>
      <c r="AU1239" s="10"/>
      <c r="AV1239" s="17"/>
      <c r="AW1239" s="17"/>
      <c r="AX1239" s="17"/>
      <c r="AY1239" s="17"/>
      <c r="AZ1239" s="17"/>
      <c r="BA1239" s="17"/>
      <c r="BB1239" s="17"/>
      <c r="BC1239" s="17"/>
      <c r="BE1239" s="17">
        <v>0.42161885245901637</v>
      </c>
      <c r="BF1239" s="9">
        <v>69.3</v>
      </c>
      <c r="BG1239" s="9">
        <v>67.341550834432525</v>
      </c>
      <c r="BH1239" s="9">
        <v>66.55062291579128</v>
      </c>
      <c r="BI1239" s="9">
        <v>37.90218709139063</v>
      </c>
      <c r="BJ1239" s="9">
        <f ca="1"/>
        <v>68.510703168806018</v>
      </c>
      <c r="BK1239" s="9">
        <f ca="1"/>
        <v>66.812190881041275</v>
      </c>
      <c r="BL1239" s="9">
        <v>64.852421983720944</v>
      </c>
      <c r="BM1239" s="9">
        <f ca="1"/>
        <v>67.686121435736737</v>
      </c>
      <c r="BN1239" s="9">
        <v>68.207022395794269</v>
      </c>
      <c r="BP1239" s="9"/>
      <c r="BQ1239" s="40"/>
      <c r="BR1239" s="9"/>
      <c r="BS1239" s="40"/>
      <c r="BU1239" s="9"/>
      <c r="BV1239" s="40"/>
      <c r="BW1239" s="9"/>
      <c r="BX1239" s="40"/>
      <c r="BZ1239" s="9">
        <v>38.507692307692309</v>
      </c>
      <c r="CA1239" s="9">
        <v>9.1384615384615362</v>
      </c>
      <c r="CB1239" s="40">
        <v>27936.103690116703</v>
      </c>
      <c r="CC1239" s="9">
        <f ca="1"/>
        <v>4.7011538461538454</v>
      </c>
      <c r="CD1239" s="9">
        <f ca="1"/>
        <v>1.9557692307692309</v>
      </c>
      <c r="CE1239" s="40">
        <f ca="1"/>
        <v>11030.974250467116</v>
      </c>
    </row>
    <row r="1240" spans="1:83" x14ac:dyDescent="0.25">
      <c r="A1240" s="6">
        <v>69.5</v>
      </c>
      <c r="B1240" s="7" t="b">
        <v>1</v>
      </c>
      <c r="U1240" s="9"/>
      <c r="V1240" s="9"/>
      <c r="W1240" s="10"/>
      <c r="X1240" s="17"/>
      <c r="Y1240" s="17"/>
      <c r="Z1240" s="17"/>
      <c r="AA1240" s="17"/>
      <c r="AB1240" s="17"/>
      <c r="AC1240" s="17"/>
      <c r="AD1240" s="17"/>
      <c r="AE1240" s="17"/>
      <c r="AG1240" s="9"/>
      <c r="AH1240" s="9"/>
      <c r="AI1240" s="10"/>
      <c r="AJ1240" s="17"/>
      <c r="AK1240" s="17"/>
      <c r="AL1240" s="17"/>
      <c r="AM1240" s="17"/>
      <c r="AN1240" s="17"/>
      <c r="AO1240" s="17"/>
      <c r="AP1240" s="17"/>
      <c r="AQ1240" s="17"/>
      <c r="AS1240" s="9"/>
      <c r="AT1240" s="9"/>
      <c r="AU1240" s="10"/>
      <c r="AV1240" s="17"/>
      <c r="AW1240" s="17"/>
      <c r="AX1240" s="17"/>
      <c r="AY1240" s="17"/>
      <c r="AZ1240" s="17"/>
      <c r="BA1240" s="17"/>
      <c r="BB1240" s="17"/>
      <c r="BC1240" s="17"/>
      <c r="BE1240" s="17">
        <v>0.42196038251366119</v>
      </c>
      <c r="BF1240" s="9">
        <v>69.3</v>
      </c>
      <c r="BG1240" s="9">
        <v>67.349864387199119</v>
      </c>
      <c r="BH1240" s="9">
        <v>66.559166706281573</v>
      </c>
      <c r="BI1240" s="9">
        <v>37.943076006751916</v>
      </c>
      <c r="BJ1240" s="9">
        <f ca="1"/>
        <v>68.518840211170897</v>
      </c>
      <c r="BK1240" s="9">
        <f ca="1"/>
        <v>66.820664823412315</v>
      </c>
      <c r="BL1240" s="9">
        <v>64.864005350052651</v>
      </c>
      <c r="BM1240" s="9">
        <f ca="1"/>
        <v>67.695780219469782</v>
      </c>
      <c r="BN1240" s="9">
        <v>68.216660977341462</v>
      </c>
      <c r="BP1240" s="9"/>
      <c r="BQ1240" s="40"/>
      <c r="BR1240" s="9"/>
      <c r="BS1240" s="40"/>
      <c r="BU1240" s="9"/>
      <c r="BV1240" s="40"/>
      <c r="BW1240" s="9"/>
      <c r="BX1240" s="40"/>
      <c r="BZ1240" s="9">
        <v>38.507692307692309</v>
      </c>
      <c r="CA1240" s="9">
        <v>10.415384615384614</v>
      </c>
      <c r="CB1240" s="40">
        <v>26003.447768609978</v>
      </c>
      <c r="CC1240" s="9">
        <f ca="1"/>
        <v>4.7011538461538454</v>
      </c>
      <c r="CD1240" s="9">
        <f ca="1"/>
        <v>2.0196153846153848</v>
      </c>
      <c r="CE1240" s="40">
        <f ca="1"/>
        <v>10977.410245560483</v>
      </c>
    </row>
    <row r="1241" spans="1:83" x14ac:dyDescent="0.25">
      <c r="A1241" s="6">
        <v>76</v>
      </c>
      <c r="B1241" s="7" t="b">
        <v>1</v>
      </c>
      <c r="U1241" s="9"/>
      <c r="V1241" s="9"/>
      <c r="W1241" s="10"/>
      <c r="X1241" s="17"/>
      <c r="Y1241" s="17"/>
      <c r="Z1241" s="17"/>
      <c r="AA1241" s="17"/>
      <c r="AB1241" s="17"/>
      <c r="AC1241" s="17"/>
      <c r="AD1241" s="17"/>
      <c r="AE1241" s="17"/>
      <c r="AG1241" s="9"/>
      <c r="AH1241" s="9"/>
      <c r="AI1241" s="10"/>
      <c r="AJ1241" s="17"/>
      <c r="AK1241" s="17"/>
      <c r="AL1241" s="17"/>
      <c r="AM1241" s="17"/>
      <c r="AN1241" s="17"/>
      <c r="AO1241" s="17"/>
      <c r="AP1241" s="17"/>
      <c r="AQ1241" s="17"/>
      <c r="AS1241" s="9"/>
      <c r="AT1241" s="9"/>
      <c r="AU1241" s="10"/>
      <c r="AV1241" s="17"/>
      <c r="AW1241" s="17"/>
      <c r="AX1241" s="17"/>
      <c r="AY1241" s="17"/>
      <c r="AZ1241" s="17"/>
      <c r="BA1241" s="17"/>
      <c r="BB1241" s="17"/>
      <c r="BC1241" s="17"/>
      <c r="BE1241" s="17">
        <v>0.42230191256830601</v>
      </c>
      <c r="BF1241" s="9">
        <v>69.3</v>
      </c>
      <c r="BG1241" s="9">
        <v>67.358176511437094</v>
      </c>
      <c r="BH1241" s="9">
        <v>66.567710125253072</v>
      </c>
      <c r="BI1241" s="9">
        <v>37.983989088140234</v>
      </c>
      <c r="BJ1241" s="9">
        <f ca="1"/>
        <v>68.526974256560422</v>
      </c>
      <c r="BK1241" s="9">
        <f ca="1"/>
        <v>66.829138028138857</v>
      </c>
      <c r="BL1241" s="9">
        <v>64.875584029607978</v>
      </c>
      <c r="BM1241" s="9">
        <f ca="1"/>
        <v>67.705436434893841</v>
      </c>
      <c r="BN1241" s="9">
        <v>68.226296891120313</v>
      </c>
      <c r="BP1241" s="9"/>
      <c r="BQ1241" s="40"/>
      <c r="BR1241" s="9"/>
      <c r="BS1241" s="40"/>
      <c r="BU1241" s="9"/>
      <c r="BV1241" s="40"/>
      <c r="BW1241" s="9"/>
      <c r="BX1241" s="40"/>
      <c r="BZ1241" s="9">
        <v>38.507692307692309</v>
      </c>
      <c r="CA1241" s="9">
        <v>11.692307692307692</v>
      </c>
      <c r="CB1241" s="40">
        <v>24454.610880750399</v>
      </c>
      <c r="CC1241" s="9">
        <f ca="1"/>
        <v>4.7011538461538454</v>
      </c>
      <c r="CD1241" s="9">
        <f ca="1"/>
        <v>2.0834615384615387</v>
      </c>
      <c r="CE1241" s="40">
        <f ca="1"/>
        <v>10929.537703716238</v>
      </c>
    </row>
    <row r="1242" spans="1:83" x14ac:dyDescent="0.25">
      <c r="A1242" s="6">
        <v>77</v>
      </c>
      <c r="B1242" s="7" t="b">
        <v>1</v>
      </c>
      <c r="U1242" s="9"/>
      <c r="V1242" s="9"/>
      <c r="W1242" s="10"/>
      <c r="X1242" s="17"/>
      <c r="Y1242" s="17"/>
      <c r="Z1242" s="17"/>
      <c r="AA1242" s="17"/>
      <c r="AB1242" s="17"/>
      <c r="AC1242" s="17"/>
      <c r="AD1242" s="17"/>
      <c r="AE1242" s="17"/>
      <c r="AG1242" s="9"/>
      <c r="AH1242" s="9"/>
      <c r="AI1242" s="10"/>
      <c r="AJ1242" s="17"/>
      <c r="AK1242" s="17"/>
      <c r="AL1242" s="17"/>
      <c r="AM1242" s="17"/>
      <c r="AN1242" s="17"/>
      <c r="AO1242" s="17"/>
      <c r="AP1242" s="17"/>
      <c r="AQ1242" s="17"/>
      <c r="AS1242" s="9"/>
      <c r="AT1242" s="9"/>
      <c r="AU1242" s="10"/>
      <c r="AV1242" s="17"/>
      <c r="AW1242" s="17"/>
      <c r="AX1242" s="17"/>
      <c r="AY1242" s="17"/>
      <c r="AZ1242" s="17"/>
      <c r="BA1242" s="17"/>
      <c r="BB1242" s="17"/>
      <c r="BC1242" s="17"/>
      <c r="BE1242" s="17">
        <v>0.42264344262295084</v>
      </c>
      <c r="BF1242" s="9">
        <v>69.3</v>
      </c>
      <c r="BG1242" s="9">
        <v>67.366487213966693</v>
      </c>
      <c r="BH1242" s="9">
        <v>66.576253179292507</v>
      </c>
      <c r="BI1242" s="9">
        <v>38.024926364137507</v>
      </c>
      <c r="BJ1242" s="9">
        <f ca="1"/>
        <v>68.53510531271354</v>
      </c>
      <c r="BK1242" s="9">
        <f ca="1"/>
        <v>66.837610501826916</v>
      </c>
      <c r="BL1242" s="9">
        <v>64.887158028071369</v>
      </c>
      <c r="BM1242" s="9">
        <f ca="1"/>
        <v>67.715090088386532</v>
      </c>
      <c r="BN1242" s="9">
        <v>68.235930143547989</v>
      </c>
      <c r="BP1242" s="9"/>
      <c r="BQ1242" s="40"/>
      <c r="BR1242" s="9"/>
      <c r="BS1242" s="40"/>
      <c r="BU1242" s="9"/>
      <c r="BV1242" s="40"/>
      <c r="BW1242" s="9"/>
      <c r="BX1242" s="40"/>
      <c r="BZ1242" s="9">
        <v>38.507692307692309</v>
      </c>
      <c r="CA1242" s="9">
        <v>12.969230769230769</v>
      </c>
      <c r="CB1242" s="40">
        <v>23236.910614607081</v>
      </c>
      <c r="CC1242" s="9">
        <f ca="1"/>
        <v>4.7011538461538454</v>
      </c>
      <c r="CD1242" s="9">
        <f ca="1"/>
        <v>2.1473076923076926</v>
      </c>
      <c r="CE1242" s="40">
        <f ca="1"/>
        <v>10887.086276920105</v>
      </c>
    </row>
    <row r="1243" spans="1:83" x14ac:dyDescent="0.25">
      <c r="A1243" s="6">
        <v>76</v>
      </c>
      <c r="B1243" s="7" t="b">
        <v>1</v>
      </c>
      <c r="U1243" s="9"/>
      <c r="V1243" s="9"/>
      <c r="W1243" s="10"/>
      <c r="X1243" s="17"/>
      <c r="Y1243" s="17"/>
      <c r="Z1243" s="17"/>
      <c r="AA1243" s="17"/>
      <c r="AB1243" s="17"/>
      <c r="AC1243" s="17"/>
      <c r="AD1243" s="17"/>
      <c r="AE1243" s="17"/>
      <c r="AG1243" s="9"/>
      <c r="AH1243" s="9"/>
      <c r="AI1243" s="10"/>
      <c r="AJ1243" s="17"/>
      <c r="AK1243" s="17"/>
      <c r="AL1243" s="17"/>
      <c r="AM1243" s="17"/>
      <c r="AN1243" s="17"/>
      <c r="AO1243" s="17"/>
      <c r="AP1243" s="17"/>
      <c r="AQ1243" s="17"/>
      <c r="AS1243" s="9"/>
      <c r="AT1243" s="9"/>
      <c r="AU1243" s="10"/>
      <c r="AV1243" s="17"/>
      <c r="AW1243" s="17"/>
      <c r="AX1243" s="17"/>
      <c r="AY1243" s="17"/>
      <c r="AZ1243" s="17"/>
      <c r="BA1243" s="17"/>
      <c r="BB1243" s="17"/>
      <c r="BC1243" s="17"/>
      <c r="BE1243" s="17">
        <v>0.42298497267759561</v>
      </c>
      <c r="BF1243" s="9">
        <v>69.3</v>
      </c>
      <c r="BG1243" s="9">
        <v>67.374796501600301</v>
      </c>
      <c r="BH1243" s="9">
        <v>66.584795874982206</v>
      </c>
      <c r="BI1243" s="9">
        <v>38.065887863376432</v>
      </c>
      <c r="BJ1243" s="9">
        <f ca="1"/>
        <v>68.543233387356139</v>
      </c>
      <c r="BK1243" s="9">
        <f ca="1"/>
        <v>66.846082251076908</v>
      </c>
      <c r="BL1243" s="9">
        <v>64.898727351115696</v>
      </c>
      <c r="BM1243" s="9">
        <f ca="1"/>
        <v>67.724741186315796</v>
      </c>
      <c r="BN1243" s="9">
        <v>68.245560741031781</v>
      </c>
      <c r="BP1243" s="9"/>
      <c r="BQ1243" s="40"/>
      <c r="BR1243" s="9"/>
      <c r="BS1243" s="40"/>
      <c r="BU1243" s="9"/>
      <c r="BV1243" s="40"/>
      <c r="BW1243" s="9"/>
      <c r="BX1243" s="40"/>
      <c r="BZ1243" s="9">
        <v>38.507692307692309</v>
      </c>
      <c r="CA1243" s="9">
        <v>14.246153846153844</v>
      </c>
      <c r="CB1243" s="40">
        <v>22308.892956885225</v>
      </c>
      <c r="CC1243" s="9">
        <f ca="1"/>
        <v>4.7011538461538454</v>
      </c>
      <c r="CD1243" s="9">
        <f ca="1"/>
        <v>2.211153846153846</v>
      </c>
      <c r="CE1243" s="40">
        <f ca="1"/>
        <v>10849.806043458651</v>
      </c>
    </row>
    <row r="1244" spans="1:83" x14ac:dyDescent="0.25">
      <c r="A1244" s="6">
        <v>74</v>
      </c>
      <c r="B1244" s="7" t="b">
        <v>1</v>
      </c>
      <c r="U1244" s="9"/>
      <c r="V1244" s="9"/>
      <c r="W1244" s="10"/>
      <c r="X1244" s="17"/>
      <c r="Y1244" s="17"/>
      <c r="Z1244" s="17"/>
      <c r="AA1244" s="17"/>
      <c r="AB1244" s="17"/>
      <c r="AC1244" s="17"/>
      <c r="AD1244" s="17"/>
      <c r="AE1244" s="17"/>
      <c r="AG1244" s="9"/>
      <c r="AH1244" s="9"/>
      <c r="AI1244" s="10"/>
      <c r="AJ1244" s="17"/>
      <c r="AK1244" s="17"/>
      <c r="AL1244" s="17"/>
      <c r="AM1244" s="17"/>
      <c r="AN1244" s="17"/>
      <c r="AO1244" s="17"/>
      <c r="AP1244" s="17"/>
      <c r="AQ1244" s="17"/>
      <c r="AS1244" s="9"/>
      <c r="AT1244" s="9"/>
      <c r="AU1244" s="10"/>
      <c r="AV1244" s="17"/>
      <c r="AW1244" s="17"/>
      <c r="AX1244" s="17"/>
      <c r="AY1244" s="17"/>
      <c r="AZ1244" s="17"/>
      <c r="BA1244" s="17"/>
      <c r="BB1244" s="17"/>
      <c r="BC1244" s="17"/>
      <c r="BE1244" s="17">
        <v>0.42332650273224043</v>
      </c>
      <c r="BF1244" s="9">
        <v>69.3</v>
      </c>
      <c r="BG1244" s="9">
        <v>67.383104381142516</v>
      </c>
      <c r="BH1244" s="9">
        <v>66.59333821889993</v>
      </c>
      <c r="BI1244" s="9">
        <v>38.106873614540532</v>
      </c>
      <c r="BJ1244" s="9">
        <f ca="1"/>
        <v>68.551358488201188</v>
      </c>
      <c r="BK1244" s="9">
        <f ca="1"/>
        <v>66.854553282483693</v>
      </c>
      <c r="BL1244" s="9">
        <v>64.910292004402407</v>
      </c>
      <c r="BM1244" s="9">
        <f ca="1"/>
        <v>67.734389735039983</v>
      </c>
      <c r="BN1244" s="9">
        <v>68.25518868996906</v>
      </c>
      <c r="BP1244" s="9"/>
      <c r="BQ1244" s="40"/>
      <c r="BR1244" s="9"/>
      <c r="BS1244" s="40"/>
      <c r="BU1244" s="9"/>
      <c r="BV1244" s="40"/>
      <c r="BW1244" s="9"/>
      <c r="BX1244" s="40"/>
      <c r="BZ1244" s="9">
        <v>38.507692307692309</v>
      </c>
      <c r="CA1244" s="9">
        <v>15.523076923076919</v>
      </c>
      <c r="CB1244" s="40">
        <v>21637.162144095772</v>
      </c>
      <c r="CC1244" s="9">
        <f ca="1"/>
        <v>4.7011538461538454</v>
      </c>
      <c r="CD1244" s="9">
        <f ca="1"/>
        <v>2.2750000000000004</v>
      </c>
      <c r="CE1244" s="40">
        <f ca="1"/>
        <v>10817.465391801148</v>
      </c>
    </row>
    <row r="1245" spans="1:83" x14ac:dyDescent="0.25">
      <c r="A1245" s="6">
        <v>69.3</v>
      </c>
      <c r="B1245" s="7" t="b">
        <v>1</v>
      </c>
      <c r="U1245" s="9"/>
      <c r="V1245" s="9"/>
      <c r="W1245" s="10"/>
      <c r="X1245" s="17"/>
      <c r="Y1245" s="17"/>
      <c r="Z1245" s="17"/>
      <c r="AA1245" s="17"/>
      <c r="AB1245" s="17"/>
      <c r="AC1245" s="17"/>
      <c r="AD1245" s="17"/>
      <c r="AE1245" s="17"/>
      <c r="AG1245" s="9"/>
      <c r="AH1245" s="9"/>
      <c r="AI1245" s="10"/>
      <c r="AJ1245" s="17"/>
      <c r="AK1245" s="17"/>
      <c r="AL1245" s="17"/>
      <c r="AM1245" s="17"/>
      <c r="AN1245" s="17"/>
      <c r="AO1245" s="17"/>
      <c r="AP1245" s="17"/>
      <c r="AQ1245" s="17"/>
      <c r="AS1245" s="9"/>
      <c r="AT1245" s="9"/>
      <c r="AU1245" s="10"/>
      <c r="AV1245" s="17"/>
      <c r="AW1245" s="17"/>
      <c r="AX1245" s="17"/>
      <c r="AY1245" s="17"/>
      <c r="AZ1245" s="17"/>
      <c r="BA1245" s="17"/>
      <c r="BB1245" s="17"/>
      <c r="BC1245" s="17"/>
      <c r="BE1245" s="17">
        <v>0.42366803278688525</v>
      </c>
      <c r="BF1245" s="9">
        <v>69.3</v>
      </c>
      <c r="BG1245" s="9">
        <v>67.391410859390206</v>
      </c>
      <c r="BH1245" s="9">
        <v>66.601880217619041</v>
      </c>
      <c r="BI1245" s="9">
        <v>38.147883646364335</v>
      </c>
      <c r="BJ1245" s="9">
        <f ca="1"/>
        <v>68.559480622948712</v>
      </c>
      <c r="BK1245" s="9">
        <f ca="1"/>
        <v>66.86302360263663</v>
      </c>
      <c r="BL1245" s="9">
        <v>64.921851993581569</v>
      </c>
      <c r="BM1245" s="9">
        <f ca="1"/>
        <v>67.744035740907904</v>
      </c>
      <c r="BN1245" s="9">
        <v>68.264813996747364</v>
      </c>
      <c r="BP1245" s="9"/>
      <c r="BQ1245" s="40"/>
      <c r="BR1245" s="9"/>
      <c r="BS1245" s="40"/>
      <c r="BU1245" s="9"/>
      <c r="BV1245" s="40"/>
      <c r="BW1245" s="9"/>
      <c r="BX1245" s="40"/>
      <c r="BZ1245" s="9">
        <v>38.507692307692309</v>
      </c>
      <c r="CA1245" s="9">
        <v>16.799999999999997</v>
      </c>
      <c r="CB1245" s="40">
        <v>21194.29618494388</v>
      </c>
      <c r="CC1245" s="9">
        <f ca="1"/>
        <v>4.7011538461538454</v>
      </c>
      <c r="CD1245" s="9">
        <f ca="1"/>
        <v>2.3388461538461538</v>
      </c>
      <c r="CE1245" s="40">
        <f ca="1"/>
        <v>10789.849180434965</v>
      </c>
    </row>
    <row r="1246" spans="1:83" x14ac:dyDescent="0.25">
      <c r="A1246" s="6">
        <v>65.900000000000006</v>
      </c>
      <c r="B1246" s="7" t="b">
        <v>1</v>
      </c>
      <c r="U1246" s="9"/>
      <c r="V1246" s="9"/>
      <c r="W1246" s="10"/>
      <c r="X1246" s="17"/>
      <c r="Y1246" s="17"/>
      <c r="Z1246" s="17"/>
      <c r="AA1246" s="17"/>
      <c r="AB1246" s="17"/>
      <c r="AC1246" s="17"/>
      <c r="AD1246" s="17"/>
      <c r="AE1246" s="17"/>
      <c r="AG1246" s="9"/>
      <c r="AH1246" s="9"/>
      <c r="AI1246" s="10"/>
      <c r="AJ1246" s="17"/>
      <c r="AK1246" s="17"/>
      <c r="AL1246" s="17"/>
      <c r="AM1246" s="17"/>
      <c r="AN1246" s="17"/>
      <c r="AO1246" s="17"/>
      <c r="AP1246" s="17"/>
      <c r="AQ1246" s="17"/>
      <c r="AS1246" s="9"/>
      <c r="AT1246" s="9"/>
      <c r="AU1246" s="10"/>
      <c r="AV1246" s="17"/>
      <c r="AW1246" s="17"/>
      <c r="AX1246" s="17"/>
      <c r="AY1246" s="17"/>
      <c r="AZ1246" s="17"/>
      <c r="BA1246" s="17"/>
      <c r="BB1246" s="17"/>
      <c r="BC1246" s="17"/>
      <c r="BE1246" s="17">
        <v>0.42400956284153007</v>
      </c>
      <c r="BF1246" s="9">
        <v>69.400000000000006</v>
      </c>
      <c r="BG1246" s="9">
        <v>67.399715943132506</v>
      </c>
      <c r="BH1246" s="9">
        <v>66.610421877708646</v>
      </c>
      <c r="BI1246" s="9">
        <v>38.188917987633452</v>
      </c>
      <c r="BJ1246" s="9">
        <f ca="1"/>
        <v>68.567599799285915</v>
      </c>
      <c r="BK1246" s="9">
        <f ca="1"/>
        <v>66.871493218119625</v>
      </c>
      <c r="BL1246" s="9">
        <v>64.933407324291821</v>
      </c>
      <c r="BM1246" s="9">
        <f ca="1"/>
        <v>67.753679210258795</v>
      </c>
      <c r="BN1246" s="9">
        <v>68.274436667744425</v>
      </c>
      <c r="BP1246" s="9"/>
      <c r="BQ1246" s="40"/>
      <c r="BR1246" s="9"/>
      <c r="BS1246" s="40"/>
      <c r="BU1246" s="9"/>
      <c r="BV1246" s="40"/>
      <c r="BW1246" s="9"/>
      <c r="BX1246" s="40"/>
      <c r="BZ1246" s="9">
        <v>38.507692307692309</v>
      </c>
      <c r="CA1246" s="9">
        <v>18.076923076923073</v>
      </c>
      <c r="CB1246" s="40">
        <v>20957.420234446603</v>
      </c>
      <c r="CC1246" s="9">
        <f ca="1"/>
        <v>4.7011538461538454</v>
      </c>
      <c r="CD1246" s="9">
        <f ca="1"/>
        <v>2.4026923076923077</v>
      </c>
      <c r="CE1246" s="40">
        <f ca="1"/>
        <v>10766.757130722659</v>
      </c>
    </row>
    <row r="1247" spans="1:83" x14ac:dyDescent="0.25">
      <c r="A1247" s="6">
        <v>64.7</v>
      </c>
      <c r="B1247" s="7" t="b">
        <v>1</v>
      </c>
      <c r="U1247" s="9"/>
      <c r="V1247" s="9"/>
      <c r="W1247" s="10"/>
      <c r="X1247" s="17"/>
      <c r="Y1247" s="17"/>
      <c r="Z1247" s="17"/>
      <c r="AA1247" s="17"/>
      <c r="AB1247" s="17"/>
      <c r="AC1247" s="17"/>
      <c r="AD1247" s="17"/>
      <c r="AE1247" s="17"/>
      <c r="AG1247" s="9"/>
      <c r="AH1247" s="9"/>
      <c r="AI1247" s="10"/>
      <c r="AJ1247" s="17"/>
      <c r="AK1247" s="17"/>
      <c r="AL1247" s="17"/>
      <c r="AM1247" s="17"/>
      <c r="AN1247" s="17"/>
      <c r="AO1247" s="17"/>
      <c r="AP1247" s="17"/>
      <c r="AQ1247" s="17"/>
      <c r="AS1247" s="9"/>
      <c r="AT1247" s="9"/>
      <c r="AU1247" s="10"/>
      <c r="AV1247" s="17"/>
      <c r="AW1247" s="17"/>
      <c r="AX1247" s="17"/>
      <c r="AY1247" s="17"/>
      <c r="AZ1247" s="17"/>
      <c r="BA1247" s="17"/>
      <c r="BB1247" s="17"/>
      <c r="BC1247" s="17"/>
      <c r="BE1247" s="17">
        <v>0.42435109289617484</v>
      </c>
      <c r="BF1247" s="9">
        <v>69.400000000000006</v>
      </c>
      <c r="BG1247" s="9">
        <v>67.408019639150936</v>
      </c>
      <c r="BH1247" s="9">
        <v>66.61896320573338</v>
      </c>
      <c r="BI1247" s="9">
        <v>38.229976667184687</v>
      </c>
      <c r="BJ1247" s="9">
        <f ca="1"/>
        <v>68.575716024887186</v>
      </c>
      <c r="BK1247" s="9">
        <f ca="1"/>
        <v>66.879962135511136</v>
      </c>
      <c r="BL1247" s="9">
        <v>64.944958002160476</v>
      </c>
      <c r="BM1247" s="9">
        <f ca="1"/>
        <v>67.76332014942237</v>
      </c>
      <c r="BN1247" s="9">
        <v>68.284056709328183</v>
      </c>
      <c r="BP1247" s="9"/>
      <c r="BQ1247" s="40"/>
      <c r="BR1247" s="9"/>
      <c r="BS1247" s="40"/>
      <c r="BU1247" s="9"/>
      <c r="BV1247" s="40"/>
      <c r="BW1247" s="9"/>
      <c r="BX1247" s="40"/>
      <c r="BZ1247" s="9">
        <v>38.507692307692309</v>
      </c>
      <c r="CA1247" s="9">
        <v>19.353846153846153</v>
      </c>
      <c r="CB1247" s="40">
        <v>20907.19756901517</v>
      </c>
      <c r="CC1247" s="9">
        <f ca="1"/>
        <v>4.7011538461538454</v>
      </c>
      <c r="CD1247" s="9">
        <f ca="1"/>
        <v>2.4665384615384616</v>
      </c>
      <c r="CE1247" s="40">
        <f ca="1"/>
        <v>10748.002417538331</v>
      </c>
    </row>
    <row r="1248" spans="1:83" x14ac:dyDescent="0.25">
      <c r="A1248" s="6">
        <v>66.8</v>
      </c>
      <c r="B1248" s="7" t="b">
        <v>1</v>
      </c>
      <c r="U1248" s="9"/>
      <c r="V1248" s="9"/>
      <c r="W1248" s="10"/>
      <c r="X1248" s="17"/>
      <c r="Y1248" s="17"/>
      <c r="Z1248" s="17"/>
      <c r="AA1248" s="17"/>
      <c r="AB1248" s="17"/>
      <c r="AC1248" s="17"/>
      <c r="AD1248" s="17"/>
      <c r="AE1248" s="17"/>
      <c r="AG1248" s="9"/>
      <c r="AH1248" s="9"/>
      <c r="AI1248" s="10"/>
      <c r="AJ1248" s="17"/>
      <c r="AK1248" s="17"/>
      <c r="AL1248" s="17"/>
      <c r="AM1248" s="17"/>
      <c r="AN1248" s="17"/>
      <c r="AO1248" s="17"/>
      <c r="AP1248" s="17"/>
      <c r="AQ1248" s="17"/>
      <c r="AS1248" s="9"/>
      <c r="AT1248" s="9"/>
      <c r="AU1248" s="10"/>
      <c r="AV1248" s="17"/>
      <c r="AW1248" s="17"/>
      <c r="AX1248" s="17"/>
      <c r="AY1248" s="17"/>
      <c r="AZ1248" s="17"/>
      <c r="BA1248" s="17"/>
      <c r="BB1248" s="17"/>
      <c r="BC1248" s="17"/>
      <c r="BE1248" s="17">
        <v>0.42469262295081966</v>
      </c>
      <c r="BF1248" s="9">
        <v>69.400000000000006</v>
      </c>
      <c r="BG1248" s="9">
        <v>67.41632195421937</v>
      </c>
      <c r="BH1248" s="9">
        <v>66.627504208253669</v>
      </c>
      <c r="BI1248" s="9">
        <v>38.271059713906219</v>
      </c>
      <c r="BJ1248" s="9">
        <f ca="1"/>
        <v>68.583829307414149</v>
      </c>
      <c r="BK1248" s="9">
        <f ca="1"/>
        <v>66.888430361384209</v>
      </c>
      <c r="BL1248" s="9">
        <v>64.956504032803508</v>
      </c>
      <c r="BM1248" s="9">
        <f ca="1"/>
        <v>67.772958564718948</v>
      </c>
      <c r="BN1248" s="9">
        <v>68.293674127856889</v>
      </c>
      <c r="BP1248" s="9"/>
      <c r="BQ1248" s="40"/>
      <c r="BR1248" s="9"/>
      <c r="BS1248" s="40"/>
      <c r="BU1248" s="9"/>
      <c r="BV1248" s="40"/>
      <c r="BW1248" s="9"/>
      <c r="BX1248" s="40"/>
      <c r="BZ1248" s="9">
        <v>38.507692307692309</v>
      </c>
      <c r="CA1248" s="9">
        <v>20.630769230769229</v>
      </c>
      <c r="CB1248" s="40">
        <v>21027.096034786278</v>
      </c>
      <c r="CC1248" s="9">
        <f ca="1"/>
        <v>4.7011538461538454</v>
      </c>
      <c r="CD1248" s="9">
        <f ca="1"/>
        <v>2.5303846153846159</v>
      </c>
      <c r="CE1248" s="40">
        <f ca="1"/>
        <v>10733.410428583735</v>
      </c>
    </row>
    <row r="1249" spans="1:83" x14ac:dyDescent="0.25">
      <c r="A1249" s="6">
        <v>67.2</v>
      </c>
      <c r="B1249" s="7" t="b">
        <v>1</v>
      </c>
      <c r="U1249" s="9"/>
      <c r="V1249" s="9"/>
      <c r="W1249" s="10"/>
      <c r="X1249" s="17"/>
      <c r="Y1249" s="17"/>
      <c r="Z1249" s="17"/>
      <c r="AA1249" s="17"/>
      <c r="AB1249" s="17"/>
      <c r="AC1249" s="17"/>
      <c r="AD1249" s="17"/>
      <c r="AE1249" s="17"/>
      <c r="AG1249" s="9"/>
      <c r="AH1249" s="9"/>
      <c r="AI1249" s="10"/>
      <c r="AJ1249" s="17"/>
      <c r="AK1249" s="17"/>
      <c r="AL1249" s="17"/>
      <c r="AM1249" s="17"/>
      <c r="AN1249" s="17"/>
      <c r="AO1249" s="17"/>
      <c r="AP1249" s="17"/>
      <c r="AQ1249" s="17"/>
      <c r="AS1249" s="9"/>
      <c r="AT1249" s="9"/>
      <c r="AU1249" s="10"/>
      <c r="AV1249" s="17"/>
      <c r="AW1249" s="17"/>
      <c r="AX1249" s="17"/>
      <c r="AY1249" s="17"/>
      <c r="AZ1249" s="17"/>
      <c r="BA1249" s="17"/>
      <c r="BB1249" s="17"/>
      <c r="BC1249" s="17"/>
      <c r="BE1249" s="17">
        <v>0.42503415300546449</v>
      </c>
      <c r="BF1249" s="9">
        <v>69.400000000000006</v>
      </c>
      <c r="BG1249" s="9">
        <v>67.424622895104093</v>
      </c>
      <c r="BH1249" s="9">
        <v>66.636044891825733</v>
      </c>
      <c r="BI1249" s="9">
        <v>38.312167156737686</v>
      </c>
      <c r="BJ1249" s="9">
        <f ca="1"/>
        <v>68.591939654515727</v>
      </c>
      <c r="BK1249" s="9">
        <f ca="1"/>
        <v>66.896897902306577</v>
      </c>
      <c r="BL1249" s="9">
        <v>64.968045421825622</v>
      </c>
      <c r="BM1249" s="9">
        <f ca="1"/>
        <v>67.782594462459386</v>
      </c>
      <c r="BN1249" s="9">
        <v>68.30328892967907</v>
      </c>
      <c r="BP1249" s="9"/>
      <c r="BQ1249" s="40"/>
      <c r="BR1249" s="9"/>
      <c r="BS1249" s="40"/>
      <c r="BU1249" s="9"/>
      <c r="BV1249" s="40"/>
      <c r="BW1249" s="9"/>
      <c r="BX1249" s="40"/>
      <c r="BZ1249" s="9">
        <v>38.507692307692309</v>
      </c>
      <c r="CA1249" s="9">
        <v>21.907692307692304</v>
      </c>
      <c r="CB1249" s="40">
        <v>21302.842176387639</v>
      </c>
      <c r="CC1249" s="9">
        <f ca="1"/>
        <v>4.7011538461538454</v>
      </c>
      <c r="CD1249" s="9">
        <f ca="1"/>
        <v>2.5942307692307693</v>
      </c>
      <c r="CE1249" s="40">
        <f ca="1"/>
        <v>10722.817668224056</v>
      </c>
    </row>
    <row r="1250" spans="1:83" x14ac:dyDescent="0.25">
      <c r="A1250" s="6">
        <v>66.5</v>
      </c>
      <c r="B1250" s="7" t="b">
        <v>1</v>
      </c>
      <c r="U1250" s="9"/>
      <c r="V1250" s="9"/>
      <c r="W1250" s="10"/>
      <c r="X1250" s="17"/>
      <c r="Y1250" s="17"/>
      <c r="Z1250" s="17"/>
      <c r="AA1250" s="17"/>
      <c r="AB1250" s="17"/>
      <c r="AC1250" s="17"/>
      <c r="AD1250" s="17"/>
      <c r="AE1250" s="17"/>
      <c r="AG1250" s="9"/>
      <c r="AH1250" s="9"/>
      <c r="AI1250" s="10"/>
      <c r="AJ1250" s="17"/>
      <c r="AK1250" s="17"/>
      <c r="AL1250" s="17"/>
      <c r="AM1250" s="17"/>
      <c r="AN1250" s="17"/>
      <c r="AO1250" s="17"/>
      <c r="AP1250" s="17"/>
      <c r="AQ1250" s="17"/>
      <c r="AS1250" s="9"/>
      <c r="AT1250" s="9"/>
      <c r="AU1250" s="10"/>
      <c r="AV1250" s="17"/>
      <c r="AW1250" s="17"/>
      <c r="AX1250" s="17"/>
      <c r="AY1250" s="17"/>
      <c r="AZ1250" s="17"/>
      <c r="BA1250" s="17"/>
      <c r="BB1250" s="17"/>
      <c r="BC1250" s="17"/>
      <c r="BE1250" s="17">
        <v>0.42537568306010931</v>
      </c>
      <c r="BF1250" s="9">
        <v>69.400000000000006</v>
      </c>
      <c r="BG1250" s="9">
        <v>67.432922468563902</v>
      </c>
      <c r="BH1250" s="9">
        <v>66.644585263001503</v>
      </c>
      <c r="BI1250" s="9">
        <v>38.353299024670328</v>
      </c>
      <c r="BJ1250" s="9">
        <f ca="1"/>
        <v>68.60004707382825</v>
      </c>
      <c r="BK1250" s="9">
        <f ca="1"/>
        <v>66.905364764840627</v>
      </c>
      <c r="BL1250" s="9">
        <v>64.979582174820251</v>
      </c>
      <c r="BM1250" s="9">
        <f ca="1"/>
        <v>67.79222784894516</v>
      </c>
      <c r="BN1250" s="9">
        <v>68.312901121133621</v>
      </c>
      <c r="BP1250" s="9"/>
      <c r="BQ1250" s="40"/>
      <c r="BR1250" s="9"/>
      <c r="BS1250" s="40"/>
      <c r="BU1250" s="9"/>
      <c r="BV1250" s="40"/>
      <c r="BW1250" s="9"/>
      <c r="BX1250" s="40"/>
      <c r="BZ1250" s="9">
        <v>38.507692307692309</v>
      </c>
      <c r="CA1250" s="9">
        <v>23.184615384615384</v>
      </c>
      <c r="CB1250" s="40">
        <v>21722.006801477521</v>
      </c>
      <c r="CC1250" s="9">
        <f ca="1"/>
        <v>4.7011538461538454</v>
      </c>
      <c r="CD1250" s="9">
        <f ca="1"/>
        <v>2.6580769230769237</v>
      </c>
      <c r="CE1250" s="40">
        <f ca="1"/>
        <v>10716.070785679049</v>
      </c>
    </row>
    <row r="1251" spans="1:83" x14ac:dyDescent="0.25">
      <c r="A1251" s="6">
        <v>74</v>
      </c>
      <c r="B1251" s="7" t="b">
        <v>1</v>
      </c>
      <c r="U1251" s="9"/>
      <c r="V1251" s="9"/>
      <c r="W1251" s="10"/>
      <c r="X1251" s="17"/>
      <c r="Y1251" s="17"/>
      <c r="Z1251" s="17"/>
      <c r="AA1251" s="17"/>
      <c r="AB1251" s="17"/>
      <c r="AC1251" s="17"/>
      <c r="AD1251" s="17"/>
      <c r="AE1251" s="17"/>
      <c r="AG1251" s="9"/>
      <c r="AH1251" s="9"/>
      <c r="AI1251" s="10"/>
      <c r="AJ1251" s="17"/>
      <c r="AK1251" s="17"/>
      <c r="AL1251" s="17"/>
      <c r="AM1251" s="17"/>
      <c r="AN1251" s="17"/>
      <c r="AO1251" s="17"/>
      <c r="AP1251" s="17"/>
      <c r="AQ1251" s="17"/>
      <c r="AS1251" s="9"/>
      <c r="AT1251" s="9"/>
      <c r="AU1251" s="10"/>
      <c r="AV1251" s="17"/>
      <c r="AW1251" s="17"/>
      <c r="AX1251" s="17"/>
      <c r="AY1251" s="17"/>
      <c r="AZ1251" s="17"/>
      <c r="BA1251" s="17"/>
      <c r="BB1251" s="17"/>
      <c r="BC1251" s="17"/>
      <c r="BE1251" s="17">
        <v>0.42571721311475408</v>
      </c>
      <c r="BF1251" s="9">
        <v>69.400000000000006</v>
      </c>
      <c r="BG1251" s="9">
        <v>67.441220681350046</v>
      </c>
      <c r="BH1251" s="9">
        <v>66.653125328328713</v>
      </c>
      <c r="BI1251" s="9">
        <v>38.394455346747044</v>
      </c>
      <c r="BJ1251" s="9">
        <f ca="1"/>
        <v>68.608151572975359</v>
      </c>
      <c r="BK1251" s="9">
        <f ca="1"/>
        <v>66.913830955543503</v>
      </c>
      <c r="BL1251" s="9">
        <v>64.99111429736962</v>
      </c>
      <c r="BM1251" s="9">
        <f ca="1"/>
        <v>67.801858730468425</v>
      </c>
      <c r="BN1251" s="9">
        <v>68.322510708549785</v>
      </c>
      <c r="BP1251" s="9"/>
      <c r="BQ1251" s="40"/>
      <c r="BR1251" s="9"/>
      <c r="BS1251" s="40"/>
      <c r="BU1251" s="9"/>
      <c r="BV1251" s="40"/>
      <c r="BW1251" s="9"/>
      <c r="BX1251" s="40"/>
      <c r="BZ1251" s="9">
        <v>38.507692307692309</v>
      </c>
      <c r="CA1251" s="9">
        <v>24.46153846153846</v>
      </c>
      <c r="CB1251" s="40">
        <v>22273.684804848162</v>
      </c>
      <c r="CC1251" s="9">
        <f ca="1"/>
        <v>4.7011538461538454</v>
      </c>
      <c r="CD1251" s="9">
        <f ca="1"/>
        <v>2.7219230769230771</v>
      </c>
      <c r="CE1251" s="40">
        <f ca="1"/>
        <v>10713.025710657083</v>
      </c>
    </row>
    <row r="1252" spans="1:83" x14ac:dyDescent="0.25">
      <c r="A1252" s="6">
        <v>72</v>
      </c>
      <c r="B1252" s="7" t="b">
        <v>1</v>
      </c>
      <c r="U1252" s="9"/>
      <c r="V1252" s="9"/>
      <c r="W1252" s="10"/>
      <c r="X1252" s="17"/>
      <c r="Y1252" s="17"/>
      <c r="Z1252" s="17"/>
      <c r="AA1252" s="17"/>
      <c r="AB1252" s="17"/>
      <c r="AC1252" s="17"/>
      <c r="AD1252" s="17"/>
      <c r="AE1252" s="17"/>
      <c r="AG1252" s="9"/>
      <c r="AH1252" s="9"/>
      <c r="AI1252" s="10"/>
      <c r="AJ1252" s="17"/>
      <c r="AK1252" s="17"/>
      <c r="AL1252" s="17"/>
      <c r="AM1252" s="17"/>
      <c r="AN1252" s="17"/>
      <c r="AO1252" s="17"/>
      <c r="AP1252" s="17"/>
      <c r="AQ1252" s="17"/>
      <c r="AS1252" s="9"/>
      <c r="AT1252" s="9"/>
      <c r="AU1252" s="10"/>
      <c r="AV1252" s="17"/>
      <c r="AW1252" s="17"/>
      <c r="AX1252" s="17"/>
      <c r="AY1252" s="17"/>
      <c r="AZ1252" s="17"/>
      <c r="BA1252" s="17"/>
      <c r="BB1252" s="17"/>
      <c r="BC1252" s="17"/>
      <c r="BE1252" s="17">
        <v>0.4260587431693989</v>
      </c>
      <c r="BF1252" s="9">
        <v>69.400000000000006</v>
      </c>
      <c r="BG1252" s="9">
        <v>67.449517540206358</v>
      </c>
      <c r="BH1252" s="9">
        <v>66.661665094351008</v>
      </c>
      <c r="BI1252" s="9">
        <v>38.435636152062621</v>
      </c>
      <c r="BJ1252" s="9">
        <f ca="1"/>
        <v>68.616253159568217</v>
      </c>
      <c r="BK1252" s="9">
        <f ca="1"/>
        <v>66.922296480967034</v>
      </c>
      <c r="BL1252" s="9">
        <v>65.002641795044724</v>
      </c>
      <c r="BM1252" s="9">
        <f ca="1"/>
        <v>67.811487113311969</v>
      </c>
      <c r="BN1252" s="9">
        <v>68.332117698247259</v>
      </c>
      <c r="BP1252" s="9"/>
      <c r="BQ1252" s="40"/>
      <c r="BR1252" s="9"/>
      <c r="BS1252" s="40"/>
      <c r="BU1252" s="9"/>
      <c r="BV1252" s="40"/>
      <c r="BW1252" s="9"/>
      <c r="BX1252" s="40"/>
      <c r="BZ1252" s="9">
        <v>38.507692307692309</v>
      </c>
      <c r="CA1252" s="9">
        <v>25.738461538461539</v>
      </c>
      <c r="CB1252" s="40">
        <v>22948.244005957305</v>
      </c>
      <c r="CC1252" s="9">
        <f ca="1"/>
        <v>4.7011538461538454</v>
      </c>
      <c r="CD1252" s="9">
        <f ca="1"/>
        <v>2.785769230769231</v>
      </c>
      <c r="CE1252" s="40">
        <f ca="1"/>
        <v>10713.546882180175</v>
      </c>
    </row>
    <row r="1253" spans="1:83" x14ac:dyDescent="0.25">
      <c r="A1253" s="6">
        <v>70</v>
      </c>
      <c r="B1253" s="7" t="b">
        <v>1</v>
      </c>
      <c r="U1253" s="9"/>
      <c r="V1253" s="9"/>
      <c r="W1253" s="10"/>
      <c r="X1253" s="17"/>
      <c r="Y1253" s="17"/>
      <c r="Z1253" s="17"/>
      <c r="AA1253" s="17"/>
      <c r="AB1253" s="17"/>
      <c r="AC1253" s="17"/>
      <c r="AD1253" s="17"/>
      <c r="AE1253" s="17"/>
      <c r="AG1253" s="9"/>
      <c r="AH1253" s="9"/>
      <c r="AI1253" s="10"/>
      <c r="AJ1253" s="17"/>
      <c r="AK1253" s="17"/>
      <c r="AL1253" s="17"/>
      <c r="AM1253" s="17"/>
      <c r="AN1253" s="17"/>
      <c r="AO1253" s="17"/>
      <c r="AP1253" s="17"/>
      <c r="AQ1253" s="17"/>
      <c r="AS1253" s="9"/>
      <c r="AT1253" s="9"/>
      <c r="AU1253" s="10"/>
      <c r="AV1253" s="17"/>
      <c r="AW1253" s="17"/>
      <c r="AX1253" s="17"/>
      <c r="AY1253" s="17"/>
      <c r="AZ1253" s="17"/>
      <c r="BA1253" s="17"/>
      <c r="BB1253" s="17"/>
      <c r="BC1253" s="17"/>
      <c r="BE1253" s="17">
        <v>0.42640027322404372</v>
      </c>
      <c r="BF1253" s="9">
        <v>69.400000000000006</v>
      </c>
      <c r="BG1253" s="9">
        <v>67.457813051869238</v>
      </c>
      <c r="BH1253" s="9">
        <v>66.670204567607854</v>
      </c>
      <c r="BI1253" s="9">
        <v>38.476841469763755</v>
      </c>
      <c r="BJ1253" s="9">
        <f ca="1"/>
        <v>68.624351841205467</v>
      </c>
      <c r="BK1253" s="9">
        <f ca="1"/>
        <v>66.930761347657963</v>
      </c>
      <c r="BL1253" s="9">
        <v>65.014164673405446</v>
      </c>
      <c r="BM1253" s="9">
        <f ca="1"/>
        <v>67.82111300374936</v>
      </c>
      <c r="BN1253" s="9">
        <v>68.341722096536174</v>
      </c>
      <c r="BP1253" s="9"/>
      <c r="BQ1253" s="40"/>
      <c r="BR1253" s="9"/>
      <c r="BS1253" s="40"/>
      <c r="BU1253" s="9"/>
      <c r="BV1253" s="40"/>
      <c r="BW1253" s="9"/>
      <c r="BX1253" s="40"/>
      <c r="BZ1253" s="9">
        <v>38.507692307692309</v>
      </c>
      <c r="CA1253" s="9">
        <v>27.015384615384612</v>
      </c>
      <c r="CB1253" s="40">
        <v>23737.125444913087</v>
      </c>
      <c r="CC1253" s="9">
        <f ca="1"/>
        <v>4.7011538461538454</v>
      </c>
      <c r="CD1253" s="9">
        <f ca="1"/>
        <v>2.8496153846153849</v>
      </c>
      <c r="CE1253" s="40">
        <f ca="1"/>
        <v>10717.506558536765</v>
      </c>
    </row>
    <row r="1254" spans="1:83" x14ac:dyDescent="0.25">
      <c r="A1254" s="6">
        <v>81.400000000000006</v>
      </c>
      <c r="B1254" s="7" t="b">
        <v>1</v>
      </c>
      <c r="U1254" s="9"/>
      <c r="V1254" s="9"/>
      <c r="W1254" s="10"/>
      <c r="X1254" s="17"/>
      <c r="Y1254" s="17"/>
      <c r="Z1254" s="17"/>
      <c r="AA1254" s="17"/>
      <c r="AB1254" s="17"/>
      <c r="AC1254" s="17"/>
      <c r="AD1254" s="17"/>
      <c r="AE1254" s="17"/>
      <c r="AG1254" s="9"/>
      <c r="AH1254" s="9"/>
      <c r="AI1254" s="10"/>
      <c r="AJ1254" s="17"/>
      <c r="AK1254" s="17"/>
      <c r="AL1254" s="17"/>
      <c r="AM1254" s="17"/>
      <c r="AN1254" s="17"/>
      <c r="AO1254" s="17"/>
      <c r="AP1254" s="17"/>
      <c r="AQ1254" s="17"/>
      <c r="AS1254" s="9"/>
      <c r="AT1254" s="9"/>
      <c r="AU1254" s="10"/>
      <c r="AV1254" s="17"/>
      <c r="AW1254" s="17"/>
      <c r="AX1254" s="17"/>
      <c r="AY1254" s="17"/>
      <c r="AZ1254" s="17"/>
      <c r="BA1254" s="17"/>
      <c r="BB1254" s="17"/>
      <c r="BC1254" s="17"/>
      <c r="BE1254" s="17">
        <v>0.42674180327868855</v>
      </c>
      <c r="BF1254" s="9">
        <v>69.400000000000006</v>
      </c>
      <c r="BG1254" s="9">
        <v>67.466107223067752</v>
      </c>
      <c r="BH1254" s="9">
        <v>66.678743754634851</v>
      </c>
      <c r="BI1254" s="9">
        <v>38.518071329049242</v>
      </c>
      <c r="BJ1254" s="9">
        <f ca="1"/>
        <v>68.632447625473304</v>
      </c>
      <c r="BK1254" s="9">
        <f ca="1"/>
        <v>66.939225562157759</v>
      </c>
      <c r="BL1254" s="9">
        <v>65.0256829380005</v>
      </c>
      <c r="BM1254" s="9">
        <f ca="1"/>
        <v>67.830736408044899</v>
      </c>
      <c r="BN1254" s="9">
        <v>68.351323909717152</v>
      </c>
      <c r="BP1254" s="9"/>
      <c r="BQ1254" s="40"/>
      <c r="BR1254" s="9"/>
      <c r="BS1254" s="40"/>
      <c r="BU1254" s="9"/>
      <c r="BV1254" s="40"/>
      <c r="BW1254" s="9"/>
      <c r="BX1254" s="40"/>
      <c r="BZ1254" s="9">
        <v>38.507692307692309</v>
      </c>
      <c r="CA1254" s="9">
        <v>28.292307692307688</v>
      </c>
      <c r="CB1254" s="40">
        <v>24632.682672476942</v>
      </c>
      <c r="CC1254" s="9">
        <f ca="1"/>
        <v>4.7011538461538454</v>
      </c>
      <c r="CD1254" s="9">
        <f ca="1"/>
        <v>2.9134615384615383</v>
      </c>
      <c r="CE1254" s="40">
        <f ca="1"/>
        <v>10724.784198108138</v>
      </c>
    </row>
    <row r="1255" spans="1:83" x14ac:dyDescent="0.25">
      <c r="A1255" s="6">
        <v>81.2</v>
      </c>
      <c r="B1255" s="7" t="b">
        <v>1</v>
      </c>
      <c r="U1255" s="9"/>
      <c r="V1255" s="9"/>
      <c r="W1255" s="10"/>
      <c r="X1255" s="17"/>
      <c r="Y1255" s="17"/>
      <c r="Z1255" s="17"/>
      <c r="AA1255" s="17"/>
      <c r="AB1255" s="17"/>
      <c r="AC1255" s="17"/>
      <c r="AD1255" s="17"/>
      <c r="AE1255" s="17"/>
      <c r="AG1255" s="9"/>
      <c r="AH1255" s="9"/>
      <c r="AI1255" s="10"/>
      <c r="AJ1255" s="17"/>
      <c r="AK1255" s="17"/>
      <c r="AL1255" s="17"/>
      <c r="AM1255" s="17"/>
      <c r="AN1255" s="17"/>
      <c r="AO1255" s="17"/>
      <c r="AP1255" s="17"/>
      <c r="AQ1255" s="17"/>
      <c r="AS1255" s="9"/>
      <c r="AT1255" s="9"/>
      <c r="AU1255" s="10"/>
      <c r="AV1255" s="17"/>
      <c r="AW1255" s="17"/>
      <c r="AX1255" s="17"/>
      <c r="AY1255" s="17"/>
      <c r="AZ1255" s="17"/>
      <c r="BA1255" s="17"/>
      <c r="BB1255" s="17"/>
      <c r="BC1255" s="17"/>
      <c r="BE1255" s="17">
        <v>0.42708333333333331</v>
      </c>
      <c r="BF1255" s="9">
        <v>69.400000000000006</v>
      </c>
      <c r="BG1255" s="9">
        <v>67.474400060523607</v>
      </c>
      <c r="BH1255" s="9">
        <v>66.687282661963309</v>
      </c>
      <c r="BI1255" s="9">
        <v>38.559325759170079</v>
      </c>
      <c r="BJ1255" s="9">
        <f ca="1"/>
        <v>68.640540519945546</v>
      </c>
      <c r="BK1255" s="9">
        <f ca="1"/>
        <v>66.947689131002846</v>
      </c>
      <c r="BL1255" s="9">
        <v>65.037196594367529</v>
      </c>
      <c r="BM1255" s="9">
        <f ca="1"/>
        <v>67.840357332453692</v>
      </c>
      <c r="BN1255" s="9">
        <v>68.360923144081383</v>
      </c>
      <c r="BP1255" s="9"/>
      <c r="BQ1255" s="40"/>
      <c r="BR1255" s="9"/>
      <c r="BS1255" s="40"/>
      <c r="BU1255" s="9"/>
      <c r="BV1255" s="40"/>
      <c r="BW1255" s="9"/>
      <c r="BX1255" s="40"/>
      <c r="BZ1255" s="9">
        <v>38.507692307692309</v>
      </c>
      <c r="CA1255" s="9">
        <v>29.569230769230764</v>
      </c>
      <c r="CB1255" s="40">
        <v>25628.051018239516</v>
      </c>
      <c r="CC1255" s="9">
        <f ca="1"/>
        <v>4.7011538461538454</v>
      </c>
      <c r="CD1255" s="9">
        <f ca="1"/>
        <v>2.9773076923076927</v>
      </c>
      <c r="CE1255" s="40">
        <f ca="1"/>
        <v>10735.265902316973</v>
      </c>
    </row>
    <row r="1256" spans="1:83" x14ac:dyDescent="0.25">
      <c r="A1256" s="6">
        <v>81</v>
      </c>
      <c r="B1256" s="7" t="b">
        <v>1</v>
      </c>
      <c r="U1256" s="9"/>
      <c r="V1256" s="9"/>
      <c r="W1256" s="10"/>
      <c r="X1256" s="17"/>
      <c r="Y1256" s="17"/>
      <c r="Z1256" s="17"/>
      <c r="AA1256" s="17"/>
      <c r="AB1256" s="17"/>
      <c r="AC1256" s="17"/>
      <c r="AD1256" s="17"/>
      <c r="AE1256" s="17"/>
      <c r="AG1256" s="9"/>
      <c r="AH1256" s="9"/>
      <c r="AI1256" s="10"/>
      <c r="AJ1256" s="17"/>
      <c r="AK1256" s="17"/>
      <c r="AL1256" s="17"/>
      <c r="AM1256" s="17"/>
      <c r="AN1256" s="17"/>
      <c r="AO1256" s="17"/>
      <c r="AP1256" s="17"/>
      <c r="AQ1256" s="17"/>
      <c r="AS1256" s="9"/>
      <c r="AT1256" s="9"/>
      <c r="AU1256" s="10"/>
      <c r="AV1256" s="17"/>
      <c r="AW1256" s="17"/>
      <c r="AX1256" s="17"/>
      <c r="AY1256" s="17"/>
      <c r="AZ1256" s="17"/>
      <c r="BA1256" s="17"/>
      <c r="BB1256" s="17"/>
      <c r="BC1256" s="17"/>
      <c r="BE1256" s="17">
        <v>0.42742486338797814</v>
      </c>
      <c r="BF1256" s="9">
        <v>69.400000000000006</v>
      </c>
      <c r="BG1256" s="9">
        <v>67.482691570951232</v>
      </c>
      <c r="BH1256" s="9">
        <v>66.695821296120712</v>
      </c>
      <c r="BI1256" s="9">
        <v>38.60060478942961</v>
      </c>
      <c r="BJ1256" s="9">
        <f ca="1"/>
        <v>68.64863053218366</v>
      </c>
      <c r="BK1256" s="9">
        <f ca="1"/>
        <v>66.956152060724506</v>
      </c>
      <c r="BL1256" s="9">
        <v>65.048705648033064</v>
      </c>
      <c r="BM1256" s="9">
        <f ca="1"/>
        <v>67.849975783221694</v>
      </c>
      <c r="BN1256" s="9">
        <v>68.370519805910575</v>
      </c>
      <c r="BP1256" s="9"/>
      <c r="BQ1256" s="40"/>
      <c r="BR1256" s="9"/>
      <c r="BS1256" s="40"/>
      <c r="BU1256" s="9"/>
      <c r="BV1256" s="40"/>
      <c r="BW1256" s="9"/>
      <c r="BX1256" s="40"/>
      <c r="BZ1256" s="9">
        <v>38.507692307692309</v>
      </c>
      <c r="CA1256" s="9">
        <v>30.84615384615384</v>
      </c>
      <c r="CB1256" s="40">
        <v>26717.040206337799</v>
      </c>
      <c r="CC1256" s="9">
        <f ca="1"/>
        <v>4.7011538461538454</v>
      </c>
      <c r="CD1256" s="9">
        <f ca="1"/>
        <v>3.0411538461538461</v>
      </c>
      <c r="CE1256" s="40">
        <f ca="1"/>
        <v>10748.843913200417</v>
      </c>
    </row>
    <row r="1257" spans="1:83" x14ac:dyDescent="0.25">
      <c r="A1257" s="6">
        <v>85</v>
      </c>
      <c r="B1257" s="7" t="b">
        <v>1</v>
      </c>
      <c r="U1257" s="9"/>
      <c r="V1257" s="9"/>
      <c r="W1257" s="10"/>
      <c r="X1257" s="17"/>
      <c r="Y1257" s="17"/>
      <c r="Z1257" s="17"/>
      <c r="AA1257" s="17"/>
      <c r="AB1257" s="17"/>
      <c r="AC1257" s="17"/>
      <c r="AD1257" s="17"/>
      <c r="AE1257" s="17"/>
      <c r="AG1257" s="9"/>
      <c r="AH1257" s="9"/>
      <c r="AI1257" s="10"/>
      <c r="AJ1257" s="17"/>
      <c r="AK1257" s="17"/>
      <c r="AL1257" s="17"/>
      <c r="AM1257" s="17"/>
      <c r="AN1257" s="17"/>
      <c r="AO1257" s="17"/>
      <c r="AP1257" s="17"/>
      <c r="AQ1257" s="17"/>
      <c r="AS1257" s="9"/>
      <c r="AT1257" s="9"/>
      <c r="AU1257" s="10"/>
      <c r="AV1257" s="17"/>
      <c r="AW1257" s="17"/>
      <c r="AX1257" s="17"/>
      <c r="AY1257" s="17"/>
      <c r="AZ1257" s="17"/>
      <c r="BA1257" s="17"/>
      <c r="BB1257" s="17"/>
      <c r="BC1257" s="17"/>
      <c r="BE1257" s="17">
        <v>0.42776639344262296</v>
      </c>
      <c r="BF1257" s="9">
        <v>69.400000000000006</v>
      </c>
      <c r="BG1257" s="9">
        <v>67.490981761057796</v>
      </c>
      <c r="BH1257" s="9">
        <v>66.70435966363047</v>
      </c>
      <c r="BI1257" s="9">
        <v>38.641908449183603</v>
      </c>
      <c r="BJ1257" s="9">
        <f ca="1"/>
        <v>68.656717669736793</v>
      </c>
      <c r="BK1257" s="9">
        <f ca="1"/>
        <v>66.964614357849015</v>
      </c>
      <c r="BL1257" s="9">
        <v>65.060210104512649</v>
      </c>
      <c r="BM1257" s="9">
        <f ca="1"/>
        <v>67.859591766585709</v>
      </c>
      <c r="BN1257" s="9">
        <v>68.380113901477074</v>
      </c>
      <c r="BP1257" s="9"/>
      <c r="BQ1257" s="40"/>
      <c r="BR1257" s="9"/>
      <c r="BS1257" s="40"/>
      <c r="BU1257" s="9"/>
      <c r="BV1257" s="40"/>
      <c r="BW1257" s="9"/>
      <c r="BX1257" s="40"/>
      <c r="BZ1257" s="9">
        <v>38.507692307692309</v>
      </c>
      <c r="CA1257" s="9">
        <v>32.123076923076923</v>
      </c>
      <c r="CB1257" s="40">
        <v>27894.045368776919</v>
      </c>
      <c r="CC1257" s="9">
        <f ca="1"/>
        <v>4.7011538461538454</v>
      </c>
      <c r="CD1257" s="9">
        <f ca="1"/>
        <v>3.1050000000000004</v>
      </c>
      <c r="CE1257" s="40">
        <f ca="1"/>
        <v>10765.416159160459</v>
      </c>
    </row>
    <row r="1258" spans="1:83" x14ac:dyDescent="0.25">
      <c r="A1258" s="6">
        <v>84</v>
      </c>
      <c r="B1258" s="7" t="b">
        <v>1</v>
      </c>
      <c r="U1258" s="9"/>
      <c r="V1258" s="9"/>
      <c r="W1258" s="10"/>
      <c r="X1258" s="17"/>
      <c r="Y1258" s="17"/>
      <c r="Z1258" s="17"/>
      <c r="AA1258" s="17"/>
      <c r="AB1258" s="17"/>
      <c r="AC1258" s="17"/>
      <c r="AD1258" s="17"/>
      <c r="AE1258" s="17"/>
      <c r="AG1258" s="9"/>
      <c r="AH1258" s="9"/>
      <c r="AI1258" s="10"/>
      <c r="AJ1258" s="17"/>
      <c r="AK1258" s="17"/>
      <c r="AL1258" s="17"/>
      <c r="AM1258" s="17"/>
      <c r="AN1258" s="17"/>
      <c r="AO1258" s="17"/>
      <c r="AP1258" s="17"/>
      <c r="AQ1258" s="17"/>
      <c r="AS1258" s="9"/>
      <c r="AT1258" s="9"/>
      <c r="AU1258" s="10"/>
      <c r="AV1258" s="17"/>
      <c r="AW1258" s="17"/>
      <c r="AX1258" s="17"/>
      <c r="AY1258" s="17"/>
      <c r="AZ1258" s="17"/>
      <c r="BA1258" s="17"/>
      <c r="BB1258" s="17"/>
      <c r="BC1258" s="17"/>
      <c r="BE1258" s="17">
        <v>0.42810792349726778</v>
      </c>
      <c r="BF1258" s="9">
        <v>69.400000000000006</v>
      </c>
      <c r="BG1258" s="9">
        <v>67.499270637543304</v>
      </c>
      <c r="BH1258" s="9">
        <v>66.712897771012308</v>
      </c>
      <c r="BI1258" s="9">
        <v>38.683236767840384</v>
      </c>
      <c r="BJ1258" s="9">
        <f ca="1"/>
        <v>68.664801940141885</v>
      </c>
      <c r="BK1258" s="9">
        <f ca="1"/>
        <v>66.973076028897623</v>
      </c>
      <c r="BL1258" s="9">
        <v>65.071709969310803</v>
      </c>
      <c r="BM1258" s="9">
        <f ca="1"/>
        <v>67.869205288773472</v>
      </c>
      <c r="BN1258" s="9">
        <v>68.389705437043844</v>
      </c>
      <c r="BP1258" s="9"/>
      <c r="BQ1258" s="40"/>
      <c r="BR1258" s="9"/>
      <c r="BS1258" s="40"/>
      <c r="BU1258" s="9"/>
      <c r="BV1258" s="40"/>
      <c r="BW1258" s="9"/>
      <c r="BX1258" s="40"/>
      <c r="BZ1258" s="9">
        <v>38.507692307692309</v>
      </c>
      <c r="CA1258" s="9">
        <v>33.4</v>
      </c>
      <c r="CB1258" s="40">
        <v>29153.972710747741</v>
      </c>
      <c r="CC1258" s="9">
        <f ca="1"/>
        <v>4.7011538461538454</v>
      </c>
      <c r="CD1258" s="9">
        <f ca="1"/>
        <v>3.1688461538461539</v>
      </c>
      <c r="CE1258" s="40">
        <f ca="1"/>
        <v>10784.885843328517</v>
      </c>
    </row>
    <row r="1259" spans="1:83" x14ac:dyDescent="0.25">
      <c r="A1259" s="6">
        <v>86</v>
      </c>
      <c r="B1259" s="7" t="b">
        <v>1</v>
      </c>
      <c r="U1259" s="9"/>
      <c r="V1259" s="9"/>
      <c r="W1259" s="10"/>
      <c r="X1259" s="17"/>
      <c r="Y1259" s="17"/>
      <c r="Z1259" s="17"/>
      <c r="AA1259" s="17"/>
      <c r="AB1259" s="17"/>
      <c r="AC1259" s="17"/>
      <c r="AD1259" s="17"/>
      <c r="AE1259" s="17"/>
      <c r="AG1259" s="9"/>
      <c r="AH1259" s="9"/>
      <c r="AI1259" s="10"/>
      <c r="AJ1259" s="17"/>
      <c r="AK1259" s="17"/>
      <c r="AL1259" s="17"/>
      <c r="AM1259" s="17"/>
      <c r="AN1259" s="17"/>
      <c r="AO1259" s="17"/>
      <c r="AP1259" s="17"/>
      <c r="AQ1259" s="17"/>
      <c r="AS1259" s="9"/>
      <c r="AT1259" s="9"/>
      <c r="AU1259" s="10"/>
      <c r="AV1259" s="17"/>
      <c r="AW1259" s="17"/>
      <c r="AX1259" s="17"/>
      <c r="AY1259" s="17"/>
      <c r="AZ1259" s="17"/>
      <c r="BA1259" s="17"/>
      <c r="BB1259" s="17"/>
      <c r="BC1259" s="17"/>
      <c r="BE1259" s="17">
        <v>0.42844945355191255</v>
      </c>
      <c r="BF1259" s="9">
        <v>69.400000000000006</v>
      </c>
      <c r="BG1259" s="9">
        <v>67.507558207100544</v>
      </c>
      <c r="BH1259" s="9">
        <v>66.721435624781734</v>
      </c>
      <c r="BI1259" s="9">
        <v>38.724589774861045</v>
      </c>
      <c r="BJ1259" s="9">
        <f ca="1"/>
        <v>68.672883350923655</v>
      </c>
      <c r="BK1259" s="9">
        <f ca="1"/>
        <v>66.981537080386602</v>
      </c>
      <c r="BL1259" s="9">
        <v>65.083205247921029</v>
      </c>
      <c r="BM1259" s="9">
        <f ca="1"/>
        <v>67.878816356003639</v>
      </c>
      <c r="BN1259" s="9">
        <v>68.399294418864542</v>
      </c>
      <c r="BP1259" s="9"/>
      <c r="BQ1259" s="40"/>
      <c r="BR1259" s="9"/>
      <c r="BS1259" s="40"/>
      <c r="BU1259" s="9"/>
      <c r="BV1259" s="40"/>
      <c r="BW1259" s="9"/>
      <c r="BX1259" s="40"/>
      <c r="BZ1259" s="9">
        <v>38.507692307692309</v>
      </c>
      <c r="CA1259" s="9">
        <v>34.676923076923075</v>
      </c>
      <c r="CB1259" s="40">
        <v>30492.176958523367</v>
      </c>
      <c r="CC1259" s="9">
        <f ca="1"/>
        <v>4.7011538461538454</v>
      </c>
      <c r="CD1259" s="9">
        <f ca="1"/>
        <v>3.2326923076923082</v>
      </c>
      <c r="CE1259" s="40">
        <f ca="1"/>
        <v>10807.161069727677</v>
      </c>
    </row>
    <row r="1260" spans="1:83" x14ac:dyDescent="0.25">
      <c r="A1260" s="6">
        <v>79.7</v>
      </c>
      <c r="B1260" s="7" t="b">
        <v>1</v>
      </c>
      <c r="U1260" s="9"/>
      <c r="V1260" s="9"/>
      <c r="W1260" s="10"/>
      <c r="X1260" s="17"/>
      <c r="Y1260" s="17"/>
      <c r="Z1260" s="17"/>
      <c r="AA1260" s="17"/>
      <c r="AB1260" s="17"/>
      <c r="AC1260" s="17"/>
      <c r="AD1260" s="17"/>
      <c r="AE1260" s="17"/>
      <c r="AG1260" s="9"/>
      <c r="AH1260" s="9"/>
      <c r="AI1260" s="10"/>
      <c r="AJ1260" s="17"/>
      <c r="AK1260" s="17"/>
      <c r="AL1260" s="17"/>
      <c r="AM1260" s="17"/>
      <c r="AN1260" s="17"/>
      <c r="AO1260" s="17"/>
      <c r="AP1260" s="17"/>
      <c r="AQ1260" s="17"/>
      <c r="AS1260" s="9"/>
      <c r="AT1260" s="9"/>
      <c r="AU1260" s="10"/>
      <c r="AV1260" s="17"/>
      <c r="AW1260" s="17"/>
      <c r="AX1260" s="17"/>
      <c r="AY1260" s="17"/>
      <c r="AZ1260" s="17"/>
      <c r="BA1260" s="17"/>
      <c r="BB1260" s="17"/>
      <c r="BC1260" s="17"/>
      <c r="BE1260" s="17">
        <v>0.42879098360655737</v>
      </c>
      <c r="BF1260" s="9">
        <v>69.400000000000006</v>
      </c>
      <c r="BG1260" s="9">
        <v>67.515844476415225</v>
      </c>
      <c r="BH1260" s="9">
        <v>66.7299732314507</v>
      </c>
      <c r="BI1260" s="9">
        <v>38.765967499759448</v>
      </c>
      <c r="BJ1260" s="9">
        <f ca="1"/>
        <v>68.680961909594686</v>
      </c>
      <c r="BK1260" s="9">
        <f ca="1"/>
        <v>66.989997518827295</v>
      </c>
      <c r="BL1260" s="9">
        <v>65.094695945825961</v>
      </c>
      <c r="BM1260" s="9">
        <f ca="1"/>
        <v>67.888424974485844</v>
      </c>
      <c r="BN1260" s="9">
        <v>68.408880853183547</v>
      </c>
      <c r="BP1260" s="9"/>
      <c r="BQ1260" s="40"/>
      <c r="BR1260" s="9"/>
      <c r="BS1260" s="40"/>
      <c r="BU1260" s="9"/>
      <c r="BV1260" s="40"/>
      <c r="BW1260" s="9"/>
      <c r="BX1260" s="40"/>
      <c r="BZ1260" s="9">
        <v>38.507692307692309</v>
      </c>
      <c r="CA1260" s="9">
        <v>35.95384615384615</v>
      </c>
      <c r="CB1260" s="40">
        <v>31904.408366896401</v>
      </c>
      <c r="CC1260" s="9">
        <f ca="1"/>
        <v>4.7011538461538454</v>
      </c>
      <c r="CD1260" s="9">
        <f ca="1"/>
        <v>3.2965384615384616</v>
      </c>
      <c r="CE1260" s="40">
        <f ca="1"/>
        <v>10832.154503049209</v>
      </c>
    </row>
    <row r="1261" spans="1:83" x14ac:dyDescent="0.25">
      <c r="A1261" s="6">
        <v>79.8</v>
      </c>
      <c r="B1261" s="7" t="b">
        <v>1</v>
      </c>
      <c r="U1261" s="9"/>
      <c r="V1261" s="9"/>
      <c r="W1261" s="10"/>
      <c r="X1261" s="17"/>
      <c r="Y1261" s="17"/>
      <c r="Z1261" s="17"/>
      <c r="AA1261" s="17"/>
      <c r="AB1261" s="17"/>
      <c r="AC1261" s="17"/>
      <c r="AD1261" s="17"/>
      <c r="AE1261" s="17"/>
      <c r="AG1261" s="9"/>
      <c r="AH1261" s="9"/>
      <c r="AI1261" s="10"/>
      <c r="AJ1261" s="17"/>
      <c r="AK1261" s="17"/>
      <c r="AL1261" s="17"/>
      <c r="AM1261" s="17"/>
      <c r="AN1261" s="17"/>
      <c r="AO1261" s="17"/>
      <c r="AP1261" s="17"/>
      <c r="AQ1261" s="17"/>
      <c r="AS1261" s="9"/>
      <c r="AT1261" s="9"/>
      <c r="AU1261" s="10"/>
      <c r="AV1261" s="17"/>
      <c r="AW1261" s="17"/>
      <c r="AX1261" s="17"/>
      <c r="AY1261" s="17"/>
      <c r="AZ1261" s="17"/>
      <c r="BA1261" s="17"/>
      <c r="BB1261" s="17"/>
      <c r="BC1261" s="17"/>
      <c r="BE1261" s="17">
        <v>0.4291325136612022</v>
      </c>
      <c r="BF1261" s="9">
        <v>69.5</v>
      </c>
      <c r="BG1261" s="9">
        <v>67.524129452165937</v>
      </c>
      <c r="BH1261" s="9">
        <v>66.738510597527181</v>
      </c>
      <c r="BI1261" s="9">
        <v>38.807369972102464</v>
      </c>
      <c r="BJ1261" s="9">
        <f ca="1"/>
        <v>68.689037623655494</v>
      </c>
      <c r="BK1261" s="9">
        <f ca="1"/>
        <v>66.998457350726142</v>
      </c>
      <c r="BL1261" s="9">
        <v>65.106182068497247</v>
      </c>
      <c r="BM1261" s="9">
        <f ca="1"/>
        <v>67.898031150420792</v>
      </c>
      <c r="BN1261" s="9">
        <v>68.418464746235969</v>
      </c>
      <c r="BP1261" s="9"/>
      <c r="BQ1261" s="40"/>
      <c r="BR1261" s="9"/>
      <c r="BS1261" s="40"/>
      <c r="BU1261" s="9"/>
      <c r="BV1261" s="40"/>
      <c r="BW1261" s="9"/>
      <c r="BX1261" s="40"/>
      <c r="BZ1261" s="9">
        <v>38.507692307692309</v>
      </c>
      <c r="CA1261" s="9">
        <v>37.230769230769226</v>
      </c>
      <c r="CB1261" s="40">
        <v>33386.767546042058</v>
      </c>
      <c r="CC1261" s="9">
        <f ca="1"/>
        <v>4.7011538461538454</v>
      </c>
      <c r="CD1261" s="9">
        <f ca="1"/>
        <v>3.360384615384616</v>
      </c>
      <c r="CE1261" s="40">
        <f ca="1"/>
        <v>10859.783058398845</v>
      </c>
    </row>
    <row r="1262" spans="1:83" x14ac:dyDescent="0.25">
      <c r="A1262" s="6">
        <v>79.5</v>
      </c>
      <c r="B1262" s="7" t="b">
        <v>1</v>
      </c>
      <c r="U1262" s="9"/>
      <c r="V1262" s="9"/>
      <c r="W1262" s="10"/>
      <c r="X1262" s="17"/>
      <c r="Y1262" s="17"/>
      <c r="Z1262" s="17"/>
      <c r="AA1262" s="17"/>
      <c r="AB1262" s="17"/>
      <c r="AC1262" s="17"/>
      <c r="AD1262" s="17"/>
      <c r="AE1262" s="17"/>
      <c r="AG1262" s="9"/>
      <c r="AH1262" s="9"/>
      <c r="AI1262" s="10"/>
      <c r="AJ1262" s="17"/>
      <c r="AK1262" s="17"/>
      <c r="AL1262" s="17"/>
      <c r="AM1262" s="17"/>
      <c r="AN1262" s="17"/>
      <c r="AO1262" s="17"/>
      <c r="AP1262" s="17"/>
      <c r="AQ1262" s="17"/>
      <c r="AS1262" s="9"/>
      <c r="AT1262" s="9"/>
      <c r="AU1262" s="10"/>
      <c r="AV1262" s="17"/>
      <c r="AW1262" s="17"/>
      <c r="AX1262" s="17"/>
      <c r="AY1262" s="17"/>
      <c r="AZ1262" s="17"/>
      <c r="BA1262" s="17"/>
      <c r="BB1262" s="17"/>
      <c r="BC1262" s="17"/>
      <c r="BE1262" s="17">
        <v>0.42947404371584702</v>
      </c>
      <c r="BF1262" s="9">
        <v>69.5</v>
      </c>
      <c r="BG1262" s="9">
        <v>67.532413141024264</v>
      </c>
      <c r="BH1262" s="9">
        <v>66.747047729515529</v>
      </c>
      <c r="BI1262" s="9">
        <v>38.848797221509997</v>
      </c>
      <c r="BJ1262" s="9">
        <f ca="1"/>
        <v>68.697110500594491</v>
      </c>
      <c r="BK1262" s="9">
        <f ca="1"/>
        <v>67.006916582584722</v>
      </c>
      <c r="BL1262" s="9">
        <v>65.117663621395707</v>
      </c>
      <c r="BM1262" s="9">
        <f ca="1"/>
        <v>67.907634890000168</v>
      </c>
      <c r="BN1262" s="9">
        <v>68.428046104247699</v>
      </c>
      <c r="BP1262" s="9"/>
      <c r="BQ1262" s="40"/>
      <c r="BR1262" s="9"/>
      <c r="BS1262" s="40"/>
      <c r="BU1262" s="9"/>
      <c r="BV1262" s="40"/>
      <c r="BW1262" s="9"/>
      <c r="BX1262" s="40"/>
      <c r="BZ1262" s="9">
        <v>38.507692307692309</v>
      </c>
      <c r="CA1262" s="9">
        <v>38.507692307692309</v>
      </c>
      <c r="CB1262" s="40">
        <v>34935.666732708865</v>
      </c>
      <c r="CC1262" s="9">
        <f ca="1"/>
        <v>4.7011538461538454</v>
      </c>
      <c r="CD1262" s="9">
        <f ca="1"/>
        <v>3.4242307692307694</v>
      </c>
      <c r="CE1262" s="40">
        <f ca="1"/>
        <v>10889.967617828046</v>
      </c>
    </row>
    <row r="1263" spans="1:83" x14ac:dyDescent="0.25">
      <c r="A1263" s="6">
        <v>79</v>
      </c>
      <c r="B1263" s="7" t="b">
        <v>1</v>
      </c>
      <c r="U1263" s="9"/>
      <c r="V1263" s="9"/>
      <c r="W1263" s="10"/>
      <c r="X1263" s="17"/>
      <c r="Y1263" s="17"/>
      <c r="Z1263" s="17"/>
      <c r="AA1263" s="17"/>
      <c r="AB1263" s="17"/>
      <c r="AC1263" s="17"/>
      <c r="AD1263" s="17"/>
      <c r="AE1263" s="17"/>
      <c r="AG1263" s="9"/>
      <c r="AH1263" s="9"/>
      <c r="AI1263" s="10"/>
      <c r="AJ1263" s="17"/>
      <c r="AK1263" s="17"/>
      <c r="AL1263" s="17"/>
      <c r="AM1263" s="17"/>
      <c r="AN1263" s="17"/>
      <c r="AO1263" s="17"/>
      <c r="AP1263" s="17"/>
      <c r="AQ1263" s="17"/>
      <c r="AS1263" s="9"/>
      <c r="AT1263" s="9"/>
      <c r="AU1263" s="10"/>
      <c r="AV1263" s="17"/>
      <c r="AW1263" s="17"/>
      <c r="AX1263" s="17"/>
      <c r="AY1263" s="17"/>
      <c r="AZ1263" s="17"/>
      <c r="BA1263" s="17"/>
      <c r="BB1263" s="17"/>
      <c r="BC1263" s="17"/>
      <c r="BE1263" s="17">
        <v>0.42981557377049179</v>
      </c>
      <c r="BF1263" s="9">
        <v>69.5</v>
      </c>
      <c r="BG1263" s="9">
        <v>67.540695549654757</v>
      </c>
      <c r="BH1263" s="9">
        <v>66.755584633916158</v>
      </c>
      <c r="BI1263" s="9">
        <v>38.89024927765518</v>
      </c>
      <c r="BJ1263" s="9">
        <f ca="1"/>
        <v>68.705180547888133</v>
      </c>
      <c r="BK1263" s="9">
        <f ca="1"/>
        <v>67.015375220899813</v>
      </c>
      <c r="BL1263" s="9">
        <v>65.129140609971259</v>
      </c>
      <c r="BM1263" s="9">
        <f ca="1"/>
        <v>67.917236199406759</v>
      </c>
      <c r="BN1263" s="9">
        <v>68.437624933435472</v>
      </c>
      <c r="BP1263" s="9"/>
      <c r="BQ1263" s="40"/>
      <c r="BR1263" s="9"/>
      <c r="BS1263" s="40"/>
      <c r="BU1263" s="9"/>
      <c r="BV1263" s="40"/>
      <c r="BW1263" s="9"/>
      <c r="BX1263" s="40"/>
      <c r="BZ1263" s="9">
        <v>38.507692307692309</v>
      </c>
      <c r="CA1263" s="9">
        <v>39.784615384615385</v>
      </c>
      <c r="CB1263" s="40">
        <v>36547.796409539442</v>
      </c>
      <c r="CC1263" s="9">
        <f ca="1"/>
        <v>4.7011538461538454</v>
      </c>
      <c r="CD1263" s="9">
        <f ca="1"/>
        <v>3.4880769230769237</v>
      </c>
      <c r="CE1263" s="40">
        <f ca="1"/>
        <v>10922.632770859973</v>
      </c>
    </row>
    <row r="1264" spans="1:83" x14ac:dyDescent="0.25">
      <c r="A1264" s="6">
        <v>78.7</v>
      </c>
      <c r="B1264" s="7" t="b">
        <v>1</v>
      </c>
      <c r="U1264" s="9"/>
      <c r="V1264" s="9"/>
      <c r="W1264" s="10"/>
      <c r="X1264" s="17"/>
      <c r="Y1264" s="17"/>
      <c r="Z1264" s="17"/>
      <c r="AA1264" s="17"/>
      <c r="AB1264" s="17"/>
      <c r="AC1264" s="17"/>
      <c r="AD1264" s="17"/>
      <c r="AE1264" s="17"/>
      <c r="AG1264" s="9"/>
      <c r="AH1264" s="9"/>
      <c r="AI1264" s="10"/>
      <c r="AJ1264" s="17"/>
      <c r="AK1264" s="17"/>
      <c r="AL1264" s="17"/>
      <c r="AM1264" s="17"/>
      <c r="AN1264" s="17"/>
      <c r="AO1264" s="17"/>
      <c r="AP1264" s="17"/>
      <c r="AQ1264" s="17"/>
      <c r="AS1264" s="9"/>
      <c r="AT1264" s="9"/>
      <c r="AU1264" s="10"/>
      <c r="AV1264" s="17"/>
      <c r="AW1264" s="17"/>
      <c r="AX1264" s="17"/>
      <c r="AY1264" s="17"/>
      <c r="AZ1264" s="17"/>
      <c r="BA1264" s="17"/>
      <c r="BB1264" s="17"/>
      <c r="BC1264" s="17"/>
      <c r="BE1264" s="17">
        <v>0.43015710382513661</v>
      </c>
      <c r="BF1264" s="9">
        <v>69.5</v>
      </c>
      <c r="BG1264" s="9">
        <v>67.548976684715015</v>
      </c>
      <c r="BH1264" s="9">
        <v>66.764121317226042</v>
      </c>
      <c r="BI1264" s="9">
        <v>38.931726170264476</v>
      </c>
      <c r="BJ1264" s="9">
        <f ca="1"/>
        <v>68.713247773000916</v>
      </c>
      <c r="BK1264" s="9">
        <f ca="1"/>
        <v>67.023833272163358</v>
      </c>
      <c r="BL1264" s="9">
        <v>65.140613039663023</v>
      </c>
      <c r="BM1264" s="9">
        <f ca="1"/>
        <v>67.926835084814542</v>
      </c>
      <c r="BN1264" s="9">
        <v>68.447201240006876</v>
      </c>
      <c r="BP1264" s="9"/>
      <c r="BQ1264" s="40"/>
      <c r="BR1264" s="9"/>
      <c r="BS1264" s="40"/>
      <c r="BU1264" s="9"/>
      <c r="BV1264" s="40"/>
      <c r="BW1264" s="9"/>
      <c r="BX1264" s="40"/>
      <c r="BZ1264" s="9">
        <v>38.507692307692309</v>
      </c>
      <c r="CA1264" s="9">
        <v>41.061538461538461</v>
      </c>
      <c r="CB1264" s="40">
        <v>38220.096391524494</v>
      </c>
      <c r="CC1264" s="9">
        <f ca="1"/>
        <v>4.7011538461538454</v>
      </c>
      <c r="CD1264" s="9">
        <f ca="1"/>
        <v>3.5519230769230772</v>
      </c>
      <c r="CE1264" s="40">
        <f ca="1"/>
        <v>10957.706576558385</v>
      </c>
    </row>
    <row r="1265" spans="1:83" x14ac:dyDescent="0.25">
      <c r="A1265" s="6">
        <v>78.3</v>
      </c>
      <c r="B1265" s="7" t="b">
        <v>1</v>
      </c>
      <c r="U1265" s="9"/>
      <c r="V1265" s="9"/>
      <c r="W1265" s="10"/>
      <c r="X1265" s="17"/>
      <c r="Y1265" s="17"/>
      <c r="Z1265" s="17"/>
      <c r="AA1265" s="17"/>
      <c r="AB1265" s="17"/>
      <c r="AC1265" s="17"/>
      <c r="AD1265" s="17"/>
      <c r="AE1265" s="17"/>
      <c r="AG1265" s="9"/>
      <c r="AH1265" s="9"/>
      <c r="AI1265" s="10"/>
      <c r="AJ1265" s="17"/>
      <c r="AK1265" s="17"/>
      <c r="AL1265" s="17"/>
      <c r="AM1265" s="17"/>
      <c r="AN1265" s="17"/>
      <c r="AO1265" s="17"/>
      <c r="AP1265" s="17"/>
      <c r="AQ1265" s="17"/>
      <c r="AS1265" s="9"/>
      <c r="AT1265" s="9"/>
      <c r="AU1265" s="10"/>
      <c r="AV1265" s="17"/>
      <c r="AW1265" s="17"/>
      <c r="AX1265" s="17"/>
      <c r="AY1265" s="17"/>
      <c r="AZ1265" s="17"/>
      <c r="BA1265" s="17"/>
      <c r="BB1265" s="17"/>
      <c r="BC1265" s="17"/>
      <c r="BE1265" s="17">
        <v>0.43049863387978143</v>
      </c>
      <c r="BF1265" s="9">
        <v>69.5</v>
      </c>
      <c r="BG1265" s="9">
        <v>67.557256552855719</v>
      </c>
      <c r="BH1265" s="9">
        <v>66.772657785938208</v>
      </c>
      <c r="BI1265" s="9">
        <v>38.973227929117847</v>
      </c>
      <c r="BJ1265" s="9">
        <f ca="1"/>
        <v>68.72131218338545</v>
      </c>
      <c r="BK1265" s="9">
        <f ca="1"/>
        <v>67.032290742862614</v>
      </c>
      <c r="BL1265" s="9">
        <v>65.152080915899319</v>
      </c>
      <c r="BM1265" s="9">
        <f ca="1"/>
        <v>67.936431552388555</v>
      </c>
      <c r="BN1265" s="9">
        <v>68.456775030160401</v>
      </c>
      <c r="BP1265" s="9"/>
      <c r="BQ1265" s="40"/>
      <c r="BR1265" s="9"/>
      <c r="BS1265" s="40"/>
      <c r="BU1265" s="9"/>
      <c r="BV1265" s="40"/>
      <c r="BW1265" s="9"/>
      <c r="BX1265" s="40"/>
      <c r="BZ1265" s="9">
        <v>38.507692307692309</v>
      </c>
      <c r="CA1265" s="9">
        <v>42.338461538461537</v>
      </c>
      <c r="CB1265" s="40">
        <v>39949.730666192496</v>
      </c>
      <c r="CC1265" s="9">
        <f ca="1"/>
        <v>4.7011538461538454</v>
      </c>
      <c r="CD1265" s="9">
        <f ca="1"/>
        <v>3.6157692307692306</v>
      </c>
      <c r="CE1265" s="40">
        <f ca="1"/>
        <v>10995.120344979759</v>
      </c>
    </row>
    <row r="1266" spans="1:83" x14ac:dyDescent="0.25">
      <c r="A1266" s="6">
        <v>78</v>
      </c>
      <c r="B1266" s="7" t="b">
        <v>1</v>
      </c>
      <c r="U1266" s="9"/>
      <c r="V1266" s="9"/>
      <c r="W1266" s="10"/>
      <c r="X1266" s="17"/>
      <c r="Y1266" s="17"/>
      <c r="Z1266" s="17"/>
      <c r="AA1266" s="17"/>
      <c r="AB1266" s="17"/>
      <c r="AC1266" s="17"/>
      <c r="AD1266" s="17"/>
      <c r="AE1266" s="17"/>
      <c r="AG1266" s="9"/>
      <c r="AH1266" s="9"/>
      <c r="AI1266" s="10"/>
      <c r="AJ1266" s="17"/>
      <c r="AK1266" s="17"/>
      <c r="AL1266" s="17"/>
      <c r="AM1266" s="17"/>
      <c r="AN1266" s="17"/>
      <c r="AO1266" s="17"/>
      <c r="AP1266" s="17"/>
      <c r="AQ1266" s="17"/>
      <c r="AS1266" s="9"/>
      <c r="AT1266" s="9"/>
      <c r="AU1266" s="10"/>
      <c r="AV1266" s="17"/>
      <c r="AW1266" s="17"/>
      <c r="AX1266" s="17"/>
      <c r="AY1266" s="17"/>
      <c r="AZ1266" s="17"/>
      <c r="BA1266" s="17"/>
      <c r="BB1266" s="17"/>
      <c r="BC1266" s="17"/>
      <c r="BE1266" s="17">
        <v>0.43084016393442626</v>
      </c>
      <c r="BF1266" s="9">
        <v>69.5</v>
      </c>
      <c r="BG1266" s="9">
        <v>67.565535160720671</v>
      </c>
      <c r="BH1266" s="9">
        <v>66.781194046542282</v>
      </c>
      <c r="BI1266" s="9">
        <v>39.014754584048809</v>
      </c>
      <c r="BJ1266" s="9">
        <f ca="1"/>
        <v>68.729373786482498</v>
      </c>
      <c r="BK1266" s="9">
        <f ca="1"/>
        <v>67.040747639480102</v>
      </c>
      <c r="BL1266" s="9">
        <v>65.163544244097707</v>
      </c>
      <c r="BM1266" s="9">
        <f ca="1"/>
        <v>67.946025608285112</v>
      </c>
      <c r="BN1266" s="9">
        <v>68.466346310085441</v>
      </c>
      <c r="BP1266" s="9"/>
      <c r="BQ1266" s="40"/>
      <c r="BR1266" s="9"/>
      <c r="BS1266" s="40"/>
      <c r="BU1266" s="9"/>
      <c r="BV1266" s="40"/>
      <c r="BW1266" s="9"/>
      <c r="BX1266" s="40"/>
      <c r="BZ1266" s="9">
        <v>38.507692307692309</v>
      </c>
      <c r="CA1266" s="9">
        <v>43.615384615384613</v>
      </c>
      <c r="CB1266" s="40">
        <v>41734.065405788184</v>
      </c>
      <c r="CC1266" s="9">
        <f ca="1"/>
        <v>4.7011538461538454</v>
      </c>
      <c r="CD1266" s="9">
        <f ca="1"/>
        <v>3.679615384615385</v>
      </c>
      <c r="CE1266" s="40">
        <f ca="1"/>
        <v>11034.808436101446</v>
      </c>
    </row>
    <row r="1267" spans="1:83" x14ac:dyDescent="0.25">
      <c r="A1267" s="6">
        <v>77.400000000000006</v>
      </c>
      <c r="B1267" s="7" t="b">
        <v>1</v>
      </c>
      <c r="U1267" s="9"/>
      <c r="V1267" s="9"/>
      <c r="W1267" s="10"/>
      <c r="X1267" s="17"/>
      <c r="Y1267" s="17"/>
      <c r="Z1267" s="17"/>
      <c r="AA1267" s="17"/>
      <c r="AB1267" s="17"/>
      <c r="AC1267" s="17"/>
      <c r="AD1267" s="17"/>
      <c r="AE1267" s="17"/>
      <c r="AG1267" s="9"/>
      <c r="AH1267" s="9"/>
      <c r="AI1267" s="10"/>
      <c r="AJ1267" s="17"/>
      <c r="AK1267" s="17"/>
      <c r="AL1267" s="17"/>
      <c r="AM1267" s="17"/>
      <c r="AN1267" s="17"/>
      <c r="AO1267" s="17"/>
      <c r="AP1267" s="17"/>
      <c r="AQ1267" s="17"/>
      <c r="AS1267" s="9"/>
      <c r="AT1267" s="9"/>
      <c r="AU1267" s="10"/>
      <c r="AV1267" s="17"/>
      <c r="AW1267" s="17"/>
      <c r="AX1267" s="17"/>
      <c r="AY1267" s="17"/>
      <c r="AZ1267" s="17"/>
      <c r="BA1267" s="17"/>
      <c r="BB1267" s="17"/>
      <c r="BC1267" s="17"/>
      <c r="BE1267" s="17">
        <v>0.43118169398907102</v>
      </c>
      <c r="BF1267" s="9">
        <v>69.5</v>
      </c>
      <c r="BG1267" s="9">
        <v>67.573812514946823</v>
      </c>
      <c r="BH1267" s="9">
        <v>66.789730105524242</v>
      </c>
      <c r="BI1267" s="9">
        <v>39.056306164944601</v>
      </c>
      <c r="BJ1267" s="9">
        <f ca="1"/>
        <v>68.737432589720981</v>
      </c>
      <c r="BK1267" s="9">
        <f ca="1"/>
        <v>67.049203968493643</v>
      </c>
      <c r="BL1267" s="9">
        <v>65.175003029665007</v>
      </c>
      <c r="BM1267" s="9">
        <f ca="1"/>
        <v>67.955617258651685</v>
      </c>
      <c r="BN1267" s="9">
        <v>68.475915085962384</v>
      </c>
      <c r="BP1267" s="9"/>
      <c r="BQ1267" s="40"/>
      <c r="BR1267" s="9"/>
      <c r="BS1267" s="40"/>
      <c r="BU1267" s="9"/>
      <c r="BV1267" s="40"/>
      <c r="BW1267" s="9"/>
      <c r="BX1267" s="40"/>
      <c r="BZ1267" s="9">
        <v>38.507692307692309</v>
      </c>
      <c r="CA1267" s="9">
        <v>44.892307692307696</v>
      </c>
      <c r="CB1267" s="40">
        <v>43570.649673919281</v>
      </c>
      <c r="CC1267" s="9">
        <f ca="1"/>
        <v>4.7011538461538454</v>
      </c>
      <c r="CD1267" s="9">
        <f ca="1"/>
        <v>3.7434615384615384</v>
      </c>
      <c r="CE1267" s="40">
        <f ca="1"/>
        <v>11076.708074537557</v>
      </c>
    </row>
    <row r="1268" spans="1:83" x14ac:dyDescent="0.25">
      <c r="A1268" s="6">
        <v>77</v>
      </c>
      <c r="B1268" s="7" t="b">
        <v>1</v>
      </c>
      <c r="U1268" s="9"/>
      <c r="V1268" s="9"/>
      <c r="W1268" s="10"/>
      <c r="X1268" s="17"/>
      <c r="Y1268" s="17"/>
      <c r="Z1268" s="17"/>
      <c r="AA1268" s="17"/>
      <c r="AB1268" s="17"/>
      <c r="AC1268" s="17"/>
      <c r="AD1268" s="17"/>
      <c r="AE1268" s="17"/>
      <c r="AG1268" s="9"/>
      <c r="AH1268" s="9"/>
      <c r="AI1268" s="10"/>
      <c r="AJ1268" s="17"/>
      <c r="AK1268" s="17"/>
      <c r="AL1268" s="17"/>
      <c r="AM1268" s="17"/>
      <c r="AN1268" s="17"/>
      <c r="AO1268" s="17"/>
      <c r="AP1268" s="17"/>
      <c r="AQ1268" s="17"/>
      <c r="AS1268" s="9"/>
      <c r="AT1268" s="9"/>
      <c r="AU1268" s="10"/>
      <c r="AV1268" s="17"/>
      <c r="AW1268" s="17"/>
      <c r="AX1268" s="17"/>
      <c r="AY1268" s="17"/>
      <c r="AZ1268" s="17"/>
      <c r="BA1268" s="17"/>
      <c r="BB1268" s="17"/>
      <c r="BC1268" s="17"/>
      <c r="BE1268" s="17">
        <v>0.43152322404371585</v>
      </c>
      <c r="BF1268" s="9">
        <v>69.5</v>
      </c>
      <c r="BG1268" s="9">
        <v>67.582088622164321</v>
      </c>
      <c r="BH1268" s="9">
        <v>66.798265969366454</v>
      </c>
      <c r="BI1268" s="9">
        <v>39.09788270174635</v>
      </c>
      <c r="BJ1268" s="9">
        <f ca="1"/>
        <v>68.745488600518115</v>
      </c>
      <c r="BK1268" s="9">
        <f ca="1"/>
        <v>67.057659736376451</v>
      </c>
      <c r="BL1268" s="9">
        <v>65.186457277997334</v>
      </c>
      <c r="BM1268" s="9">
        <f ca="1"/>
        <v>67.96520650962708</v>
      </c>
      <c r="BN1268" s="9">
        <v>68.485481363962592</v>
      </c>
      <c r="BP1268" s="9"/>
      <c r="BQ1268" s="40"/>
      <c r="BR1268" s="9"/>
      <c r="BS1268" s="40"/>
      <c r="BU1268" s="9"/>
      <c r="BV1268" s="40"/>
      <c r="BW1268" s="9"/>
      <c r="BX1268" s="40"/>
      <c r="BZ1268" s="9">
        <v>38.507692307692309</v>
      </c>
      <c r="CA1268" s="9">
        <v>46.169230769230772</v>
      </c>
      <c r="CB1268" s="40">
        <v>45457.198432305944</v>
      </c>
      <c r="CC1268" s="9">
        <f ca="1"/>
        <v>4.7011538461538454</v>
      </c>
      <c r="CD1268" s="9">
        <f ca="1"/>
        <v>3.8073076923076927</v>
      </c>
      <c r="CE1268" s="40">
        <f ca="1"/>
        <v>11120.759178544708</v>
      </c>
    </row>
    <row r="1269" spans="1:83" x14ac:dyDescent="0.25">
      <c r="A1269" s="6">
        <v>76.400000000000006</v>
      </c>
      <c r="B1269" s="7" t="b">
        <v>1</v>
      </c>
      <c r="U1269" s="9"/>
      <c r="V1269" s="9"/>
      <c r="W1269" s="10"/>
      <c r="X1269" s="17"/>
      <c r="Y1269" s="17"/>
      <c r="Z1269" s="17"/>
      <c r="AA1269" s="17"/>
      <c r="AB1269" s="17"/>
      <c r="AC1269" s="17"/>
      <c r="AD1269" s="17"/>
      <c r="AE1269" s="17"/>
      <c r="AG1269" s="9"/>
      <c r="AH1269" s="9"/>
      <c r="AI1269" s="10"/>
      <c r="AJ1269" s="17"/>
      <c r="AK1269" s="17"/>
      <c r="AL1269" s="17"/>
      <c r="AM1269" s="17"/>
      <c r="AN1269" s="17"/>
      <c r="AO1269" s="17"/>
      <c r="AP1269" s="17"/>
      <c r="AQ1269" s="17"/>
      <c r="AS1269" s="9"/>
      <c r="AT1269" s="9"/>
      <c r="AU1269" s="10"/>
      <c r="AV1269" s="17"/>
      <c r="AW1269" s="17"/>
      <c r="AX1269" s="17"/>
      <c r="AY1269" s="17"/>
      <c r="AZ1269" s="17"/>
      <c r="BA1269" s="17"/>
      <c r="BB1269" s="17"/>
      <c r="BC1269" s="17"/>
      <c r="BE1269" s="17">
        <v>0.43186475409836067</v>
      </c>
      <c r="BF1269" s="9">
        <v>69.5</v>
      </c>
      <c r="BG1269" s="9">
        <v>67.590363488996559</v>
      </c>
      <c r="BH1269" s="9">
        <v>66.806801644547889</v>
      </c>
      <c r="BI1269" s="9">
        <v>39.139484224449106</v>
      </c>
      <c r="BJ1269" s="9">
        <f ca="1"/>
        <v>68.753541826279374</v>
      </c>
      <c r="BK1269" s="9">
        <f ca="1"/>
        <v>67.066114949597136</v>
      </c>
      <c r="BL1269" s="9">
        <v>65.197906994480135</v>
      </c>
      <c r="BM1269" s="9">
        <f ca="1"/>
        <v>67.974793367341363</v>
      </c>
      <c r="BN1269" s="9">
        <v>68.495045150248501</v>
      </c>
      <c r="BP1269" s="9"/>
      <c r="BQ1269" s="40"/>
      <c r="BR1269" s="9"/>
      <c r="BS1269" s="40"/>
      <c r="BU1269" s="9"/>
      <c r="BV1269" s="40"/>
      <c r="BW1269" s="9"/>
      <c r="BX1269" s="40"/>
      <c r="BZ1269" s="9">
        <v>38.507692307692309</v>
      </c>
      <c r="CA1269" s="9">
        <v>47.446153846153848</v>
      </c>
      <c r="CB1269" s="40">
        <v>47391.577520049468</v>
      </c>
      <c r="CC1269" s="9">
        <f ca="1"/>
        <v>4.7011538461538454</v>
      </c>
      <c r="CD1269" s="9">
        <f ca="1"/>
        <v>3.8711538461538462</v>
      </c>
      <c r="CE1269" s="40">
        <f ca="1"/>
        <v>11166.904201985499</v>
      </c>
    </row>
    <row r="1270" spans="1:83" x14ac:dyDescent="0.25">
      <c r="A1270" s="6">
        <v>82.5</v>
      </c>
      <c r="B1270" s="7" t="b">
        <v>1</v>
      </c>
      <c r="U1270" s="9"/>
      <c r="V1270" s="9"/>
      <c r="W1270" s="10"/>
      <c r="X1270" s="17"/>
      <c r="Y1270" s="17"/>
      <c r="Z1270" s="17"/>
      <c r="AA1270" s="17"/>
      <c r="AB1270" s="17"/>
      <c r="AC1270" s="17"/>
      <c r="AD1270" s="17"/>
      <c r="AE1270" s="17"/>
      <c r="AG1270" s="9"/>
      <c r="AH1270" s="9"/>
      <c r="AI1270" s="10"/>
      <c r="AJ1270" s="17"/>
      <c r="AK1270" s="17"/>
      <c r="AL1270" s="17"/>
      <c r="AM1270" s="17"/>
      <c r="AN1270" s="17"/>
      <c r="AO1270" s="17"/>
      <c r="AP1270" s="17"/>
      <c r="AQ1270" s="17"/>
      <c r="AS1270" s="9"/>
      <c r="AT1270" s="9"/>
      <c r="AU1270" s="10"/>
      <c r="AV1270" s="17"/>
      <c r="AW1270" s="17"/>
      <c r="AX1270" s="17"/>
      <c r="AY1270" s="17"/>
      <c r="AZ1270" s="17"/>
      <c r="BA1270" s="17"/>
      <c r="BB1270" s="17"/>
      <c r="BC1270" s="17"/>
      <c r="BE1270" s="17">
        <v>0.43220628415300544</v>
      </c>
      <c r="BF1270" s="9">
        <v>69.599999999999994</v>
      </c>
      <c r="BG1270" s="9">
        <v>67.598637122060211</v>
      </c>
      <c r="BH1270" s="9">
        <v>66.815337137543878</v>
      </c>
      <c r="BI1270" s="9">
        <v>39.18111076310209</v>
      </c>
      <c r="BJ1270" s="9">
        <f ca="1"/>
        <v>68.761592274398623</v>
      </c>
      <c r="BK1270" s="9">
        <f ca="1"/>
        <v>67.074569614619747</v>
      </c>
      <c r="BL1270" s="9">
        <v>65.20935218448821</v>
      </c>
      <c r="BM1270" s="9">
        <f ca="1"/>
        <v>67.984377837915929</v>
      </c>
      <c r="BN1270" s="9">
        <v>68.504606450973569</v>
      </c>
      <c r="BP1270" s="9"/>
      <c r="BQ1270" s="40"/>
      <c r="BR1270" s="9"/>
      <c r="BS1270" s="40"/>
      <c r="BU1270" s="9"/>
      <c r="BV1270" s="40"/>
      <c r="BW1270" s="9"/>
      <c r="BX1270" s="40"/>
      <c r="BZ1270" s="9">
        <v>38.507692307692309</v>
      </c>
      <c r="CA1270" s="9">
        <v>48.723076923076924</v>
      </c>
      <c r="CB1270" s="40">
        <v>49371.790331847733</v>
      </c>
      <c r="CC1270" s="9">
        <f ca="1"/>
        <v>4.7011538461538454</v>
      </c>
      <c r="CD1270" s="9">
        <f ca="1"/>
        <v>3.9350000000000005</v>
      </c>
      <c r="CE1270" s="40">
        <f ca="1"/>
        <v>11215.087988062747</v>
      </c>
    </row>
    <row r="1271" spans="1:83" x14ac:dyDescent="0.25">
      <c r="A1271" s="6">
        <v>82.2</v>
      </c>
      <c r="B1271" s="7" t="b">
        <v>1</v>
      </c>
      <c r="U1271" s="9"/>
      <c r="V1271" s="9"/>
      <c r="W1271" s="10"/>
      <c r="X1271" s="17"/>
      <c r="Y1271" s="17"/>
      <c r="Z1271" s="17"/>
      <c r="AA1271" s="17"/>
      <c r="AB1271" s="17"/>
      <c r="AC1271" s="17"/>
      <c r="AD1271" s="17"/>
      <c r="AE1271" s="17"/>
      <c r="AG1271" s="9"/>
      <c r="AH1271" s="9"/>
      <c r="AI1271" s="10"/>
      <c r="AJ1271" s="17"/>
      <c r="AK1271" s="17"/>
      <c r="AL1271" s="17"/>
      <c r="AM1271" s="17"/>
      <c r="AN1271" s="17"/>
      <c r="AO1271" s="17"/>
      <c r="AP1271" s="17"/>
      <c r="AQ1271" s="17"/>
      <c r="AS1271" s="9"/>
      <c r="AT1271" s="9"/>
      <c r="AU1271" s="10"/>
      <c r="AV1271" s="17"/>
      <c r="AW1271" s="17"/>
      <c r="AX1271" s="17"/>
      <c r="AY1271" s="17"/>
      <c r="AZ1271" s="17"/>
      <c r="BA1271" s="17"/>
      <c r="BB1271" s="17"/>
      <c r="BC1271" s="17"/>
      <c r="BE1271" s="17">
        <v>0.43254781420765026</v>
      </c>
      <c r="BF1271" s="9">
        <v>69.599999999999994</v>
      </c>
      <c r="BG1271" s="9">
        <v>67.606909527965243</v>
      </c>
      <c r="BH1271" s="9">
        <v>66.823872454826429</v>
      </c>
      <c r="BI1271" s="9">
        <v>39.222762347808711</v>
      </c>
      <c r="BJ1271" s="9">
        <f ca="1"/>
        <v>68.769639952258046</v>
      </c>
      <c r="BK1271" s="9">
        <f ca="1"/>
        <v>67.083023737903801</v>
      </c>
      <c r="BL1271" s="9">
        <v>65.220792853385746</v>
      </c>
      <c r="BM1271" s="9">
        <f ca="1"/>
        <v>67.993959927463564</v>
      </c>
      <c r="BN1271" s="9">
        <v>68.514165272282412</v>
      </c>
      <c r="BP1271" s="9"/>
      <c r="BQ1271" s="40"/>
      <c r="BR1271" s="9"/>
      <c r="BS1271" s="40"/>
      <c r="BU1271" s="9"/>
      <c r="BV1271" s="40"/>
      <c r="BW1271" s="9"/>
      <c r="BX1271" s="40"/>
      <c r="BZ1271" s="9">
        <v>38.507692307692309</v>
      </c>
      <c r="CA1271" s="9">
        <v>50</v>
      </c>
      <c r="CB1271" s="40">
        <v>51395.965965517666</v>
      </c>
      <c r="CC1271" s="9">
        <f ca="1"/>
        <v>4.7011538461538454</v>
      </c>
      <c r="CD1271" s="9">
        <f ca="1"/>
        <v>3.9988461538461539</v>
      </c>
      <c r="CE1271" s="40">
        <f ca="1"/>
        <v>11265.25763376448</v>
      </c>
    </row>
    <row r="1272" spans="1:83" x14ac:dyDescent="0.25">
      <c r="A1272" s="6">
        <v>82.1</v>
      </c>
      <c r="B1272" s="7" t="b">
        <v>1</v>
      </c>
      <c r="U1272" s="9"/>
      <c r="V1272" s="9"/>
      <c r="W1272" s="10"/>
      <c r="X1272" s="17"/>
      <c r="Y1272" s="17"/>
      <c r="Z1272" s="17"/>
      <c r="AA1272" s="17"/>
      <c r="AB1272" s="17"/>
      <c r="AC1272" s="17"/>
      <c r="AD1272" s="17"/>
      <c r="AE1272" s="17"/>
      <c r="AG1272" s="9"/>
      <c r="AH1272" s="9"/>
      <c r="AI1272" s="10"/>
      <c r="AJ1272" s="17"/>
      <c r="AK1272" s="17"/>
      <c r="AL1272" s="17"/>
      <c r="AM1272" s="17"/>
      <c r="AN1272" s="17"/>
      <c r="AO1272" s="17"/>
      <c r="AP1272" s="17"/>
      <c r="AQ1272" s="17"/>
      <c r="AS1272" s="9"/>
      <c r="AT1272" s="9"/>
      <c r="AU1272" s="10"/>
      <c r="AV1272" s="17"/>
      <c r="AW1272" s="17"/>
      <c r="AX1272" s="17"/>
      <c r="AY1272" s="17"/>
      <c r="AZ1272" s="17"/>
      <c r="BA1272" s="17"/>
      <c r="BB1272" s="17"/>
      <c r="BC1272" s="17"/>
      <c r="BE1272" s="17">
        <v>0.43288934426229508</v>
      </c>
      <c r="BF1272" s="9">
        <v>69.599999999999994</v>
      </c>
      <c r="BG1272" s="9">
        <v>67.615180713315013</v>
      </c>
      <c r="BH1272" s="9">
        <v>66.832407602864194</v>
      </c>
      <c r="BI1272" s="9">
        <v>39.264439008726796</v>
      </c>
      <c r="BJ1272" s="9">
        <f ca="1"/>
        <v>68.777684867228345</v>
      </c>
      <c r="BK1272" s="9">
        <f ca="1"/>
        <v>67.091477325904322</v>
      </c>
      <c r="BL1272" s="9">
        <v>65.232229006526325</v>
      </c>
      <c r="BM1272" s="9">
        <f ca="1"/>
        <v>68.003539642088441</v>
      </c>
      <c r="BN1272" s="9">
        <v>68.523721620310766</v>
      </c>
      <c r="BP1272" s="9"/>
      <c r="BQ1272" s="40"/>
      <c r="BR1272" s="9"/>
      <c r="BS1272" s="40"/>
      <c r="BU1272" s="9"/>
      <c r="BV1272" s="40"/>
      <c r="BW1272" s="9"/>
      <c r="BX1272" s="40"/>
      <c r="BZ1272" s="9">
        <v>39.784615384615385</v>
      </c>
      <c r="CA1272" s="9">
        <v>0.2</v>
      </c>
      <c r="CB1272" s="40">
        <v>71244.997124878108</v>
      </c>
      <c r="CC1272" s="9">
        <f ca="1"/>
        <v>4.7649999999999988</v>
      </c>
      <c r="CD1272" s="9">
        <f ca="1"/>
        <v>1.5088461538461539</v>
      </c>
      <c r="CE1272" s="40">
        <f ca="1"/>
        <v>11635.512628039169</v>
      </c>
    </row>
    <row r="1273" spans="1:83" x14ac:dyDescent="0.25">
      <c r="A1273" s="6">
        <v>81.8</v>
      </c>
      <c r="B1273" s="7" t="b">
        <v>1</v>
      </c>
      <c r="U1273" s="9"/>
      <c r="V1273" s="9"/>
      <c r="W1273" s="10"/>
      <c r="X1273" s="17"/>
      <c r="Y1273" s="17"/>
      <c r="Z1273" s="17"/>
      <c r="AA1273" s="17"/>
      <c r="AB1273" s="17"/>
      <c r="AC1273" s="17"/>
      <c r="AD1273" s="17"/>
      <c r="AE1273" s="17"/>
      <c r="AG1273" s="9"/>
      <c r="AH1273" s="9"/>
      <c r="AI1273" s="10"/>
      <c r="AJ1273" s="17"/>
      <c r="AK1273" s="17"/>
      <c r="AL1273" s="17"/>
      <c r="AM1273" s="17"/>
      <c r="AN1273" s="17"/>
      <c r="AO1273" s="17"/>
      <c r="AP1273" s="17"/>
      <c r="AQ1273" s="17"/>
      <c r="AS1273" s="9"/>
      <c r="AT1273" s="9"/>
      <c r="AU1273" s="10"/>
      <c r="AV1273" s="17"/>
      <c r="AW1273" s="17"/>
      <c r="AX1273" s="17"/>
      <c r="AY1273" s="17"/>
      <c r="AZ1273" s="17"/>
      <c r="BA1273" s="17"/>
      <c r="BB1273" s="17"/>
      <c r="BC1273" s="17"/>
      <c r="BE1273" s="17">
        <v>0.43323087431693991</v>
      </c>
      <c r="BF1273" s="9">
        <v>69.599999999999994</v>
      </c>
      <c r="BG1273" s="9">
        <v>67.623450684706242</v>
      </c>
      <c r="BH1273" s="9">
        <v>66.840942588122289</v>
      </c>
      <c r="BI1273" s="9">
        <v>39.306140776068645</v>
      </c>
      <c r="BJ1273" s="9">
        <f ca="1"/>
        <v>68.785727026668653</v>
      </c>
      <c r="BK1273" s="9">
        <f ca="1"/>
        <v>67.0999303850719</v>
      </c>
      <c r="BL1273" s="9">
        <v>65.243660649252988</v>
      </c>
      <c r="BM1273" s="9">
        <f ca="1"/>
        <v>68.013116987886193</v>
      </c>
      <c r="BN1273" s="9">
        <v>68.533275501185543</v>
      </c>
      <c r="BP1273" s="9"/>
      <c r="BQ1273" s="40"/>
      <c r="BR1273" s="9"/>
      <c r="BS1273" s="40"/>
      <c r="BU1273" s="9"/>
      <c r="BV1273" s="40"/>
      <c r="BW1273" s="9"/>
      <c r="BX1273" s="40"/>
      <c r="BZ1273" s="9">
        <v>39.784615384615385</v>
      </c>
      <c r="CA1273" s="9">
        <v>1.4769230769230768</v>
      </c>
      <c r="CB1273" s="40">
        <v>56820.669865744727</v>
      </c>
      <c r="CC1273" s="9">
        <f ca="1"/>
        <v>4.7649999999999988</v>
      </c>
      <c r="CD1273" s="9">
        <f ca="1"/>
        <v>1.5726923076923078</v>
      </c>
      <c r="CE1273" s="40">
        <f ca="1"/>
        <v>11530.12850444807</v>
      </c>
    </row>
    <row r="1274" spans="1:83" x14ac:dyDescent="0.25">
      <c r="A1274" s="6">
        <v>81.8</v>
      </c>
      <c r="B1274" s="7" t="b">
        <v>1</v>
      </c>
      <c r="U1274" s="9"/>
      <c r="V1274" s="9"/>
      <c r="W1274" s="10"/>
      <c r="X1274" s="17"/>
      <c r="Y1274" s="17"/>
      <c r="Z1274" s="17"/>
      <c r="AA1274" s="17"/>
      <c r="AB1274" s="17"/>
      <c r="AC1274" s="17"/>
      <c r="AD1274" s="17"/>
      <c r="AE1274" s="17"/>
      <c r="AG1274" s="9"/>
      <c r="AH1274" s="9"/>
      <c r="AI1274" s="10"/>
      <c r="AJ1274" s="17"/>
      <c r="AK1274" s="17"/>
      <c r="AL1274" s="17"/>
      <c r="AM1274" s="17"/>
      <c r="AN1274" s="17"/>
      <c r="AO1274" s="17"/>
      <c r="AP1274" s="17"/>
      <c r="AQ1274" s="17"/>
      <c r="AS1274" s="9"/>
      <c r="AT1274" s="9"/>
      <c r="AU1274" s="10"/>
      <c r="AV1274" s="17"/>
      <c r="AW1274" s="17"/>
      <c r="AX1274" s="17"/>
      <c r="AY1274" s="17"/>
      <c r="AZ1274" s="17"/>
      <c r="BA1274" s="17"/>
      <c r="BB1274" s="17"/>
      <c r="BC1274" s="17"/>
      <c r="BE1274" s="17">
        <v>0.43357240437158467</v>
      </c>
      <c r="BF1274" s="9">
        <v>69.599999999999994</v>
      </c>
      <c r="BG1274" s="9">
        <v>67.6317194487291</v>
      </c>
      <c r="BH1274" s="9">
        <v>66.849477417062602</v>
      </c>
      <c r="BI1274" s="9">
        <v>39.347867680101167</v>
      </c>
      <c r="BJ1274" s="9">
        <f ca="1"/>
        <v>68.793766437926664</v>
      </c>
      <c r="BK1274" s="9">
        <f ca="1"/>
        <v>67.108382921852694</v>
      </c>
      <c r="BL1274" s="9">
        <v>65.255087786898244</v>
      </c>
      <c r="BM1274" s="9">
        <f ca="1"/>
        <v>68.02269197094391</v>
      </c>
      <c r="BN1274" s="9">
        <v>68.542826921024869</v>
      </c>
      <c r="BP1274" s="9"/>
      <c r="BQ1274" s="40"/>
      <c r="BR1274" s="9"/>
      <c r="BS1274" s="40"/>
      <c r="BU1274" s="9"/>
      <c r="BV1274" s="40"/>
      <c r="BW1274" s="9"/>
      <c r="BX1274" s="40"/>
      <c r="BZ1274" s="9">
        <v>39.784615384615385</v>
      </c>
      <c r="CA1274" s="9">
        <v>2.7538461538461538</v>
      </c>
      <c r="CB1274" s="40">
        <v>48853.087509123579</v>
      </c>
      <c r="CC1274" s="9">
        <f ca="1"/>
        <v>4.7649999999999988</v>
      </c>
      <c r="CD1274" s="9">
        <f ca="1"/>
        <v>1.6365384615384617</v>
      </c>
      <c r="CE1274" s="40">
        <f ca="1"/>
        <v>11433.189711677165</v>
      </c>
    </row>
    <row r="1275" spans="1:83" x14ac:dyDescent="0.25">
      <c r="A1275" s="6">
        <v>81.7</v>
      </c>
      <c r="B1275" s="7" t="b">
        <v>1</v>
      </c>
      <c r="U1275" s="9"/>
      <c r="V1275" s="9"/>
      <c r="W1275" s="10"/>
      <c r="X1275" s="17"/>
      <c r="Y1275" s="17"/>
      <c r="Z1275" s="17"/>
      <c r="AA1275" s="17"/>
      <c r="AB1275" s="17"/>
      <c r="AC1275" s="17"/>
      <c r="AD1275" s="17"/>
      <c r="AE1275" s="17"/>
      <c r="AG1275" s="9"/>
      <c r="AH1275" s="9"/>
      <c r="AI1275" s="10"/>
      <c r="AJ1275" s="17"/>
      <c r="AK1275" s="17"/>
      <c r="AL1275" s="17"/>
      <c r="AM1275" s="17"/>
      <c r="AN1275" s="17"/>
      <c r="AO1275" s="17"/>
      <c r="AP1275" s="17"/>
      <c r="AQ1275" s="17"/>
      <c r="AS1275" s="9"/>
      <c r="AT1275" s="9"/>
      <c r="AU1275" s="10"/>
      <c r="AV1275" s="17"/>
      <c r="AW1275" s="17"/>
      <c r="AX1275" s="17"/>
      <c r="AY1275" s="17"/>
      <c r="AZ1275" s="17"/>
      <c r="BA1275" s="17"/>
      <c r="BB1275" s="17"/>
      <c r="BC1275" s="17"/>
      <c r="BE1275" s="17">
        <v>0.4339139344262295</v>
      </c>
      <c r="BF1275" s="9">
        <v>69.599999999999994</v>
      </c>
      <c r="BG1275" s="9">
        <v>67.639987011967236</v>
      </c>
      <c r="BH1275" s="9">
        <v>66.858012096143725</v>
      </c>
      <c r="BI1275" s="9">
        <v>39.389619751146107</v>
      </c>
      <c r="BJ1275" s="9">
        <f ca="1"/>
        <v>68.801803108338632</v>
      </c>
      <c r="BK1275" s="9">
        <f ca="1"/>
        <v>67.11683494268847</v>
      </c>
      <c r="BL1275" s="9">
        <v>65.266510424784116</v>
      </c>
      <c r="BM1275" s="9">
        <f ca="1"/>
        <v>68.032264597340173</v>
      </c>
      <c r="BN1275" s="9">
        <v>68.552375885938133</v>
      </c>
      <c r="BP1275" s="9"/>
      <c r="BQ1275" s="40"/>
      <c r="BR1275" s="9"/>
      <c r="BS1275" s="40"/>
      <c r="BU1275" s="9"/>
      <c r="BV1275" s="40"/>
      <c r="BW1275" s="9"/>
      <c r="BX1275" s="40"/>
      <c r="BZ1275" s="9">
        <v>39.784615384615385</v>
      </c>
      <c r="CA1275" s="9">
        <v>4.0307692307692298</v>
      </c>
      <c r="CB1275" s="40">
        <v>42975.05379016712</v>
      </c>
      <c r="CC1275" s="9">
        <f ca="1"/>
        <v>4.7649999999999988</v>
      </c>
      <c r="CD1275" s="9">
        <f ca="1"/>
        <v>1.7003846153846154</v>
      </c>
      <c r="CE1275" s="40">
        <f ca="1"/>
        <v>11344.184971868219</v>
      </c>
    </row>
    <row r="1276" spans="1:83" x14ac:dyDescent="0.25">
      <c r="A1276" s="6">
        <v>81.5</v>
      </c>
      <c r="B1276" s="7" t="b">
        <v>1</v>
      </c>
      <c r="U1276" s="9"/>
      <c r="V1276" s="9"/>
      <c r="W1276" s="10"/>
      <c r="X1276" s="17"/>
      <c r="Y1276" s="17"/>
      <c r="Z1276" s="17"/>
      <c r="AA1276" s="17"/>
      <c r="AB1276" s="17"/>
      <c r="AC1276" s="17"/>
      <c r="AD1276" s="17"/>
      <c r="AE1276" s="17"/>
      <c r="AG1276" s="9"/>
      <c r="AH1276" s="9"/>
      <c r="AI1276" s="10"/>
      <c r="AJ1276" s="17"/>
      <c r="AK1276" s="17"/>
      <c r="AL1276" s="17"/>
      <c r="AM1276" s="17"/>
      <c r="AN1276" s="17"/>
      <c r="AO1276" s="17"/>
      <c r="AP1276" s="17"/>
      <c r="AQ1276" s="17"/>
      <c r="AS1276" s="9"/>
      <c r="AT1276" s="9"/>
      <c r="AU1276" s="10"/>
      <c r="AV1276" s="17"/>
      <c r="AW1276" s="17"/>
      <c r="AX1276" s="17"/>
      <c r="AY1276" s="17"/>
      <c r="AZ1276" s="17"/>
      <c r="BA1276" s="17"/>
      <c r="BB1276" s="17"/>
      <c r="BC1276" s="17"/>
      <c r="BE1276" s="17">
        <v>0.43425546448087432</v>
      </c>
      <c r="BF1276" s="9">
        <v>69.599999999999994</v>
      </c>
      <c r="BG1276" s="9">
        <v>67.648253380997815</v>
      </c>
      <c r="BH1276" s="9">
        <v>66.866546631820981</v>
      </c>
      <c r="BI1276" s="9">
        <v>39.431397019580039</v>
      </c>
      <c r="BJ1276" s="9">
        <f ca="1"/>
        <v>68.809837045229457</v>
      </c>
      <c r="BK1276" s="9">
        <f ca="1"/>
        <v>67.125286454016717</v>
      </c>
      <c r="BL1276" s="9">
        <v>65.277928568222137</v>
      </c>
      <c r="BM1276" s="9">
        <f ca="1"/>
        <v>68.041834873145149</v>
      </c>
      <c r="BN1276" s="9">
        <v>68.561922402025971</v>
      </c>
      <c r="BP1276" s="9"/>
      <c r="BQ1276" s="40"/>
      <c r="BR1276" s="9"/>
      <c r="BS1276" s="40"/>
      <c r="BU1276" s="9"/>
      <c r="BV1276" s="40"/>
      <c r="BW1276" s="9"/>
      <c r="BX1276" s="40"/>
      <c r="BZ1276" s="9">
        <v>39.784615384615385</v>
      </c>
      <c r="CA1276" s="9">
        <v>5.3076923076923075</v>
      </c>
      <c r="CB1276" s="40">
        <v>38360.031446203095</v>
      </c>
      <c r="CC1276" s="9">
        <f ca="1"/>
        <v>4.7649999999999988</v>
      </c>
      <c r="CD1276" s="9">
        <f ca="1"/>
        <v>1.7642307692307693</v>
      </c>
      <c r="CE1276" s="40">
        <f ca="1"/>
        <v>11262.652505246535</v>
      </c>
    </row>
    <row r="1277" spans="1:83" x14ac:dyDescent="0.25">
      <c r="A1277" s="6">
        <v>81</v>
      </c>
      <c r="B1277" s="7" t="b">
        <v>1</v>
      </c>
      <c r="U1277" s="9"/>
      <c r="V1277" s="9"/>
      <c r="W1277" s="10"/>
      <c r="X1277" s="17"/>
      <c r="Y1277" s="17"/>
      <c r="Z1277" s="17"/>
      <c r="AA1277" s="17"/>
      <c r="AB1277" s="17"/>
      <c r="AC1277" s="17"/>
      <c r="AD1277" s="17"/>
      <c r="AE1277" s="17"/>
      <c r="AG1277" s="9"/>
      <c r="AH1277" s="9"/>
      <c r="AI1277" s="10"/>
      <c r="AJ1277" s="17"/>
      <c r="AK1277" s="17"/>
      <c r="AL1277" s="17"/>
      <c r="AM1277" s="17"/>
      <c r="AN1277" s="17"/>
      <c r="AO1277" s="17"/>
      <c r="AP1277" s="17"/>
      <c r="AQ1277" s="17"/>
      <c r="AS1277" s="9"/>
      <c r="AT1277" s="9"/>
      <c r="AU1277" s="10"/>
      <c r="AV1277" s="17"/>
      <c r="AW1277" s="17"/>
      <c r="AX1277" s="17"/>
      <c r="AY1277" s="17"/>
      <c r="AZ1277" s="17"/>
      <c r="BA1277" s="17"/>
      <c r="BB1277" s="17"/>
      <c r="BC1277" s="17"/>
      <c r="BE1277" s="17">
        <v>0.43459699453551914</v>
      </c>
      <c r="BF1277" s="9">
        <v>69.599999999999994</v>
      </c>
      <c r="BG1277" s="9">
        <v>67.65651856239154</v>
      </c>
      <c r="BH1277" s="9">
        <v>66.875081030546355</v>
      </c>
      <c r="BI1277" s="9">
        <v>39.473199515834629</v>
      </c>
      <c r="BJ1277" s="9">
        <f ca="1"/>
        <v>68.817868255912742</v>
      </c>
      <c r="BK1277" s="9">
        <f ca="1"/>
        <v>67.133737462270517</v>
      </c>
      <c r="BL1277" s="9">
        <v>65.289342222513426</v>
      </c>
      <c r="BM1277" s="9">
        <f ca="1"/>
        <v>68.051402804420547</v>
      </c>
      <c r="BN1277" s="9">
        <v>68.571466475380376</v>
      </c>
      <c r="BP1277" s="9"/>
      <c r="BQ1277" s="40"/>
      <c r="BR1277" s="9"/>
      <c r="BS1277" s="40"/>
      <c r="BU1277" s="9"/>
      <c r="BV1277" s="40"/>
      <c r="BW1277" s="9"/>
      <c r="BX1277" s="40"/>
      <c r="BZ1277" s="9">
        <v>39.784615384615385</v>
      </c>
      <c r="CA1277" s="9">
        <v>6.5846153846153852</v>
      </c>
      <c r="CB1277" s="40">
        <v>34639.197710346649</v>
      </c>
      <c r="CC1277" s="9">
        <f ca="1"/>
        <v>4.7649999999999988</v>
      </c>
      <c r="CD1277" s="9">
        <f ca="1"/>
        <v>1.8280769230769232</v>
      </c>
      <c r="CE1277" s="40">
        <f ca="1"/>
        <v>11188.173501213289</v>
      </c>
    </row>
    <row r="1278" spans="1:83" x14ac:dyDescent="0.25">
      <c r="A1278" s="6">
        <v>84</v>
      </c>
      <c r="B1278" s="7" t="b">
        <v>1</v>
      </c>
      <c r="U1278" s="9"/>
      <c r="V1278" s="9"/>
      <c r="W1278" s="10"/>
      <c r="X1278" s="17"/>
      <c r="Y1278" s="17"/>
      <c r="Z1278" s="17"/>
      <c r="AA1278" s="17"/>
      <c r="AB1278" s="17"/>
      <c r="AC1278" s="17"/>
      <c r="AD1278" s="17"/>
      <c r="AE1278" s="17"/>
      <c r="AG1278" s="9"/>
      <c r="AH1278" s="9"/>
      <c r="AI1278" s="10"/>
      <c r="AJ1278" s="17"/>
      <c r="AK1278" s="17"/>
      <c r="AL1278" s="17"/>
      <c r="AM1278" s="17"/>
      <c r="AN1278" s="17"/>
      <c r="AO1278" s="17"/>
      <c r="AP1278" s="17"/>
      <c r="AQ1278" s="17"/>
      <c r="AS1278" s="9"/>
      <c r="AT1278" s="9"/>
      <c r="AU1278" s="10"/>
      <c r="AV1278" s="17"/>
      <c r="AW1278" s="17"/>
      <c r="AX1278" s="17"/>
      <c r="AY1278" s="17"/>
      <c r="AZ1278" s="17"/>
      <c r="BA1278" s="17"/>
      <c r="BB1278" s="17"/>
      <c r="BC1278" s="17"/>
      <c r="BE1278" s="17">
        <v>0.43493852459016391</v>
      </c>
      <c r="BF1278" s="9">
        <v>69.599999999999994</v>
      </c>
      <c r="BG1278" s="9">
        <v>67.664782562712702</v>
      </c>
      <c r="BH1278" s="9">
        <v>66.883615298768859</v>
      </c>
      <c r="BI1278" s="9">
        <v>39.515027270396622</v>
      </c>
      <c r="BJ1278" s="9">
        <f ca="1"/>
        <v>68.825896747690749</v>
      </c>
      <c r="BK1278" s="9">
        <f ca="1"/>
        <v>67.142187973878762</v>
      </c>
      <c r="BL1278" s="9">
        <v>65.300751392948627</v>
      </c>
      <c r="BM1278" s="9">
        <f ca="1"/>
        <v>68.060968397219696</v>
      </c>
      <c r="BN1278" s="9">
        <v>68.581008112084646</v>
      </c>
      <c r="BP1278" s="9"/>
      <c r="BQ1278" s="40"/>
      <c r="BR1278" s="9"/>
      <c r="BS1278" s="40"/>
      <c r="BU1278" s="9"/>
      <c r="BV1278" s="40"/>
      <c r="BW1278" s="9"/>
      <c r="BX1278" s="40"/>
      <c r="BZ1278" s="9">
        <v>39.784615384615385</v>
      </c>
      <c r="CA1278" s="9">
        <v>7.8615384615384603</v>
      </c>
      <c r="CB1278" s="40">
        <v>31602.94048720671</v>
      </c>
      <c r="CC1278" s="9">
        <f ca="1"/>
        <v>4.7649999999999988</v>
      </c>
      <c r="CD1278" s="9">
        <f ca="1"/>
        <v>1.891923076923077</v>
      </c>
      <c r="CE1278" s="40">
        <f ca="1"/>
        <v>11120.366662667073</v>
      </c>
    </row>
    <row r="1279" spans="1:83" x14ac:dyDescent="0.25">
      <c r="A1279" s="6">
        <v>84</v>
      </c>
      <c r="B1279" s="7" t="b">
        <v>1</v>
      </c>
      <c r="U1279" s="9"/>
      <c r="V1279" s="9"/>
      <c r="W1279" s="10"/>
      <c r="X1279" s="17"/>
      <c r="Y1279" s="17"/>
      <c r="Z1279" s="17"/>
      <c r="AA1279" s="17"/>
      <c r="AB1279" s="17"/>
      <c r="AC1279" s="17"/>
      <c r="AD1279" s="17"/>
      <c r="AE1279" s="17"/>
      <c r="AG1279" s="9"/>
      <c r="AH1279" s="9"/>
      <c r="AI1279" s="10"/>
      <c r="AJ1279" s="17"/>
      <c r="AK1279" s="17"/>
      <c r="AL1279" s="17"/>
      <c r="AM1279" s="17"/>
      <c r="AN1279" s="17"/>
      <c r="AO1279" s="17"/>
      <c r="AP1279" s="17"/>
      <c r="AQ1279" s="17"/>
      <c r="AS1279" s="9"/>
      <c r="AT1279" s="9"/>
      <c r="AU1279" s="10"/>
      <c r="AV1279" s="17"/>
      <c r="AW1279" s="17"/>
      <c r="AX1279" s="17"/>
      <c r="AY1279" s="17"/>
      <c r="AZ1279" s="17"/>
      <c r="BA1279" s="17"/>
      <c r="BB1279" s="17"/>
      <c r="BC1279" s="17"/>
      <c r="BE1279" s="17">
        <v>0.43528005464480873</v>
      </c>
      <c r="BF1279" s="9">
        <v>69.599999999999994</v>
      </c>
      <c r="BG1279" s="9">
        <v>67.673045388519228</v>
      </c>
      <c r="BH1279" s="9">
        <v>66.892149442934183</v>
      </c>
      <c r="BI1279" s="9">
        <v>39.556880313808158</v>
      </c>
      <c r="BJ1279" s="9">
        <f ca="1"/>
        <v>68.833922527854554</v>
      </c>
      <c r="BK1279" s="9">
        <f ca="1"/>
        <v>67.150637995266081</v>
      </c>
      <c r="BL1279" s="9">
        <v>65.312156084808066</v>
      </c>
      <c r="BM1279" s="9">
        <f ca="1"/>
        <v>68.07053165758758</v>
      </c>
      <c r="BN1279" s="9">
        <v>68.590547318213538</v>
      </c>
      <c r="BP1279" s="9"/>
      <c r="BQ1279" s="40"/>
      <c r="BR1279" s="9"/>
      <c r="BS1279" s="40"/>
      <c r="BU1279" s="9"/>
      <c r="BV1279" s="40"/>
      <c r="BW1279" s="9"/>
      <c r="BX1279" s="40"/>
      <c r="BZ1279" s="9">
        <v>39.784615384615385</v>
      </c>
      <c r="CA1279" s="9">
        <v>9.1384615384615362</v>
      </c>
      <c r="CB1279" s="40">
        <v>29116.214276416817</v>
      </c>
      <c r="CC1279" s="9">
        <f ca="1"/>
        <v>4.7649999999999988</v>
      </c>
      <c r="CD1279" s="9">
        <f ca="1"/>
        <v>1.9557692307692309</v>
      </c>
      <c r="CE1279" s="40">
        <f ca="1"/>
        <v>11058.883615202993</v>
      </c>
    </row>
    <row r="1280" spans="1:83" x14ac:dyDescent="0.25">
      <c r="A1280" s="6">
        <v>80</v>
      </c>
      <c r="B1280" s="7" t="b">
        <v>1</v>
      </c>
      <c r="U1280" s="9"/>
      <c r="V1280" s="9"/>
      <c r="W1280" s="10"/>
      <c r="X1280" s="17"/>
      <c r="Y1280" s="17"/>
      <c r="Z1280" s="17"/>
      <c r="AA1280" s="17"/>
      <c r="AB1280" s="17"/>
      <c r="AC1280" s="17"/>
      <c r="AD1280" s="17"/>
      <c r="AE1280" s="17"/>
      <c r="AG1280" s="9"/>
      <c r="AH1280" s="9"/>
      <c r="AI1280" s="10"/>
      <c r="AJ1280" s="17"/>
      <c r="AK1280" s="17"/>
      <c r="AL1280" s="17"/>
      <c r="AM1280" s="17"/>
      <c r="AN1280" s="17"/>
      <c r="AO1280" s="17"/>
      <c r="AP1280" s="17"/>
      <c r="AQ1280" s="17"/>
      <c r="AS1280" s="9"/>
      <c r="AT1280" s="9"/>
      <c r="AU1280" s="10"/>
      <c r="AV1280" s="17"/>
      <c r="AW1280" s="17"/>
      <c r="AX1280" s="17"/>
      <c r="AY1280" s="17"/>
      <c r="AZ1280" s="17"/>
      <c r="BA1280" s="17"/>
      <c r="BB1280" s="17"/>
      <c r="BC1280" s="17"/>
      <c r="BE1280" s="17">
        <v>0.43562158469945356</v>
      </c>
      <c r="BF1280" s="9">
        <v>69.7</v>
      </c>
      <c r="BG1280" s="9">
        <v>67.681307046362733</v>
      </c>
      <c r="BH1280" s="9">
        <v>66.900683469484946</v>
      </c>
      <c r="BI1280" s="9">
        <v>39.598758676666733</v>
      </c>
      <c r="BJ1280" s="9">
        <f ca="1"/>
        <v>68.841945603684024</v>
      </c>
      <c r="BK1280" s="9">
        <f ca="1"/>
        <v>67.159087532852908</v>
      </c>
      <c r="BL1280" s="9">
        <v>65.323556303361698</v>
      </c>
      <c r="BM1280" s="9">
        <f ca="1"/>
        <v>68.080092591560856</v>
      </c>
      <c r="BN1280" s="9">
        <v>68.600084099833154</v>
      </c>
      <c r="BP1280" s="9"/>
      <c r="BQ1280" s="40"/>
      <c r="BR1280" s="9"/>
      <c r="BS1280" s="40"/>
      <c r="BU1280" s="9"/>
      <c r="BV1280" s="40"/>
      <c r="BW1280" s="9"/>
      <c r="BX1280" s="40"/>
      <c r="BZ1280" s="9">
        <v>39.784615384615385</v>
      </c>
      <c r="CA1280" s="9">
        <v>10.415384615384614</v>
      </c>
      <c r="CB1280" s="40">
        <v>27084.956958677762</v>
      </c>
      <c r="CC1280" s="9">
        <f ca="1"/>
        <v>4.7649999999999988</v>
      </c>
      <c r="CD1280" s="9">
        <f ca="1"/>
        <v>2.0196153846153848</v>
      </c>
      <c r="CE1280" s="40">
        <f ca="1"/>
        <v>11003.405018979198</v>
      </c>
    </row>
    <row r="1281" spans="1:83" x14ac:dyDescent="0.25">
      <c r="A1281" s="6">
        <v>81</v>
      </c>
      <c r="B1281" s="7" t="b">
        <v>1</v>
      </c>
      <c r="U1281" s="9"/>
      <c r="V1281" s="9"/>
      <c r="W1281" s="10"/>
      <c r="X1281" s="17"/>
      <c r="Y1281" s="17"/>
      <c r="Z1281" s="17"/>
      <c r="AA1281" s="17"/>
      <c r="AB1281" s="17"/>
      <c r="AC1281" s="17"/>
      <c r="AD1281" s="17"/>
      <c r="AE1281" s="17"/>
      <c r="AG1281" s="9"/>
      <c r="AH1281" s="9"/>
      <c r="AI1281" s="10"/>
      <c r="AJ1281" s="17"/>
      <c r="AK1281" s="17"/>
      <c r="AL1281" s="17"/>
      <c r="AM1281" s="17"/>
      <c r="AN1281" s="17"/>
      <c r="AO1281" s="17"/>
      <c r="AP1281" s="17"/>
      <c r="AQ1281" s="17"/>
      <c r="AS1281" s="9"/>
      <c r="AT1281" s="9"/>
      <c r="AU1281" s="10"/>
      <c r="AV1281" s="17"/>
      <c r="AW1281" s="17"/>
      <c r="AX1281" s="17"/>
      <c r="AY1281" s="17"/>
      <c r="AZ1281" s="17"/>
      <c r="BA1281" s="17"/>
      <c r="BB1281" s="17"/>
      <c r="BC1281" s="17"/>
      <c r="BE1281" s="17">
        <v>0.43596311475409838</v>
      </c>
      <c r="BF1281" s="9">
        <v>69.7</v>
      </c>
      <c r="BG1281" s="9">
        <v>67.68956754278851</v>
      </c>
      <c r="BH1281" s="9">
        <v>66.909217384860739</v>
      </c>
      <c r="BI1281" s="9">
        <v>39.640662389625426</v>
      </c>
      <c r="BJ1281" s="9">
        <f ca="1"/>
        <v>68.849965982447941</v>
      </c>
      <c r="BK1281" s="9">
        <f ca="1"/>
        <v>67.167536593055502</v>
      </c>
      <c r="BL1281" s="9">
        <v>65.334952053869131</v>
      </c>
      <c r="BM1281" s="9">
        <f ca="1"/>
        <v>68.089651205167868</v>
      </c>
      <c r="BN1281" s="9">
        <v>68.60961846300107</v>
      </c>
      <c r="BP1281" s="9"/>
      <c r="BQ1281" s="40"/>
      <c r="BR1281" s="9"/>
      <c r="BS1281" s="40"/>
      <c r="BU1281" s="9"/>
      <c r="BV1281" s="40"/>
      <c r="BW1281" s="9"/>
      <c r="BX1281" s="40"/>
      <c r="BZ1281" s="9">
        <v>39.784615384615385</v>
      </c>
      <c r="CA1281" s="9">
        <v>11.692307692307692</v>
      </c>
      <c r="CB1281" s="40">
        <v>25440.052394197024</v>
      </c>
      <c r="CC1281" s="9">
        <f ca="1"/>
        <v>4.7649999999999988</v>
      </c>
      <c r="CD1281" s="9">
        <f ca="1"/>
        <v>2.0834615384615387</v>
      </c>
      <c r="CE1281" s="40">
        <f ca="1"/>
        <v>10953.637255799562</v>
      </c>
    </row>
    <row r="1282" spans="1:83" x14ac:dyDescent="0.25">
      <c r="A1282" s="6">
        <v>79.7</v>
      </c>
      <c r="B1282" s="7" t="b">
        <v>1</v>
      </c>
      <c r="U1282" s="9"/>
      <c r="V1282" s="9"/>
      <c r="W1282" s="10"/>
      <c r="X1282" s="17"/>
      <c r="Y1282" s="17"/>
      <c r="Z1282" s="17"/>
      <c r="AA1282" s="17"/>
      <c r="AB1282" s="17"/>
      <c r="AC1282" s="17"/>
      <c r="AD1282" s="17"/>
      <c r="AE1282" s="17"/>
      <c r="AG1282" s="9"/>
      <c r="AH1282" s="9"/>
      <c r="AI1282" s="10"/>
      <c r="AJ1282" s="17"/>
      <c r="AK1282" s="17"/>
      <c r="AL1282" s="17"/>
      <c r="AM1282" s="17"/>
      <c r="AN1282" s="17"/>
      <c r="AO1282" s="17"/>
      <c r="AP1282" s="17"/>
      <c r="AQ1282" s="17"/>
      <c r="AS1282" s="9"/>
      <c r="AT1282" s="9"/>
      <c r="AU1282" s="10"/>
      <c r="AV1282" s="17"/>
      <c r="AW1282" s="17"/>
      <c r="AX1282" s="17"/>
      <c r="AY1282" s="17"/>
      <c r="AZ1282" s="17"/>
      <c r="BA1282" s="17"/>
      <c r="BB1282" s="17"/>
      <c r="BC1282" s="17"/>
      <c r="BE1282" s="17">
        <v>0.43630464480874315</v>
      </c>
      <c r="BF1282" s="9">
        <v>69.7</v>
      </c>
      <c r="BG1282" s="9">
        <v>67.697826884335598</v>
      </c>
      <c r="BH1282" s="9">
        <v>66.917751195497928</v>
      </c>
      <c r="BI1282" s="9">
        <v>39.68259148339304</v>
      </c>
      <c r="BJ1282" s="9">
        <f ca="1"/>
        <v>68.857983671403915</v>
      </c>
      <c r="BK1282" s="9">
        <f ca="1"/>
        <v>67.175985182286055</v>
      </c>
      <c r="BL1282" s="9">
        <v>65.346343341579683</v>
      </c>
      <c r="BM1282" s="9">
        <f ca="1"/>
        <v>68.099207504428747</v>
      </c>
      <c r="BN1282" s="9">
        <v>68.619150413766391</v>
      </c>
      <c r="BP1282" s="9"/>
      <c r="BQ1282" s="40"/>
      <c r="BR1282" s="9"/>
      <c r="BS1282" s="40"/>
      <c r="BU1282" s="9"/>
      <c r="BV1282" s="40"/>
      <c r="BW1282" s="9"/>
      <c r="BX1282" s="40"/>
      <c r="BZ1282" s="9">
        <v>39.784615384615385</v>
      </c>
      <c r="CA1282" s="9">
        <v>12.969230769230769</v>
      </c>
      <c r="CB1282" s="40">
        <v>24128.691208206168</v>
      </c>
      <c r="CC1282" s="9">
        <f ca="1"/>
        <v>4.7649999999999988</v>
      </c>
      <c r="CD1282" s="9">
        <f ca="1"/>
        <v>2.1473076923076926</v>
      </c>
      <c r="CE1282" s="40">
        <f ca="1"/>
        <v>10909.309590411836</v>
      </c>
    </row>
    <row r="1283" spans="1:83" x14ac:dyDescent="0.25">
      <c r="A1283" s="6">
        <v>79.3</v>
      </c>
      <c r="B1283" s="7" t="b">
        <v>1</v>
      </c>
      <c r="U1283" s="9"/>
      <c r="V1283" s="9"/>
      <c r="W1283" s="10"/>
      <c r="X1283" s="17"/>
      <c r="Y1283" s="17"/>
      <c r="Z1283" s="17"/>
      <c r="AA1283" s="17"/>
      <c r="AB1283" s="17"/>
      <c r="AC1283" s="17"/>
      <c r="AD1283" s="17"/>
      <c r="AE1283" s="17"/>
      <c r="AG1283" s="9"/>
      <c r="AH1283" s="9"/>
      <c r="AI1283" s="10"/>
      <c r="AJ1283" s="17"/>
      <c r="AK1283" s="17"/>
      <c r="AL1283" s="17"/>
      <c r="AM1283" s="17"/>
      <c r="AN1283" s="17"/>
      <c r="AO1283" s="17"/>
      <c r="AP1283" s="17"/>
      <c r="AQ1283" s="17"/>
      <c r="AS1283" s="9"/>
      <c r="AT1283" s="9"/>
      <c r="AU1283" s="10"/>
      <c r="AV1283" s="17"/>
      <c r="AW1283" s="17"/>
      <c r="AX1283" s="17"/>
      <c r="AY1283" s="17"/>
      <c r="AZ1283" s="17"/>
      <c r="BA1283" s="17"/>
      <c r="BB1283" s="17"/>
      <c r="BC1283" s="17"/>
      <c r="BE1283" s="17">
        <v>0.43664617486338797</v>
      </c>
      <c r="BF1283" s="9">
        <v>69.7</v>
      </c>
      <c r="BG1283" s="9">
        <v>67.706085077536841</v>
      </c>
      <c r="BH1283" s="9">
        <v>66.926284907830137</v>
      </c>
      <c r="BI1283" s="9">
        <v>39.724545988734199</v>
      </c>
      <c r="BJ1283" s="9">
        <f ca="1"/>
        <v>68.865998677798572</v>
      </c>
      <c r="BK1283" s="9">
        <f ca="1"/>
        <v>67.18443330695257</v>
      </c>
      <c r="BL1283" s="9">
        <v>65.357730171732427</v>
      </c>
      <c r="BM1283" s="9">
        <f ca="1"/>
        <v>68.108761495355381</v>
      </c>
      <c r="BN1283" s="9">
        <v>68.628679958169684</v>
      </c>
      <c r="BP1283" s="9"/>
      <c r="BQ1283" s="40"/>
      <c r="BR1283" s="9"/>
      <c r="BS1283" s="40"/>
      <c r="BU1283" s="9"/>
      <c r="BV1283" s="40"/>
      <c r="BW1283" s="9"/>
      <c r="BX1283" s="40"/>
      <c r="BZ1283" s="9">
        <v>39.784615384615385</v>
      </c>
      <c r="CA1283" s="9">
        <v>14.246153846153844</v>
      </c>
      <c r="CB1283" s="40">
        <v>23109.301734984812</v>
      </c>
      <c r="CC1283" s="9">
        <f ca="1"/>
        <v>4.7649999999999988</v>
      </c>
      <c r="CD1283" s="9">
        <f ca="1"/>
        <v>2.211153846153846</v>
      </c>
      <c r="CE1283" s="40">
        <f ca="1"/>
        <v>10870.171725339986</v>
      </c>
    </row>
    <row r="1284" spans="1:83" x14ac:dyDescent="0.25">
      <c r="A1284" s="6">
        <v>79.3</v>
      </c>
      <c r="B1284" s="7" t="b">
        <v>1</v>
      </c>
      <c r="U1284" s="9"/>
      <c r="V1284" s="9"/>
      <c r="W1284" s="10"/>
      <c r="X1284" s="17"/>
      <c r="Y1284" s="17"/>
      <c r="Z1284" s="17"/>
      <c r="AA1284" s="17"/>
      <c r="AB1284" s="17"/>
      <c r="AC1284" s="17"/>
      <c r="AD1284" s="17"/>
      <c r="AE1284" s="17"/>
      <c r="AG1284" s="9"/>
      <c r="AH1284" s="9"/>
      <c r="AI1284" s="10"/>
      <c r="AJ1284" s="17"/>
      <c r="AK1284" s="17"/>
      <c r="AL1284" s="17"/>
      <c r="AM1284" s="17"/>
      <c r="AN1284" s="17"/>
      <c r="AO1284" s="17"/>
      <c r="AP1284" s="17"/>
      <c r="AQ1284" s="17"/>
      <c r="AS1284" s="9"/>
      <c r="AT1284" s="9"/>
      <c r="AU1284" s="10"/>
      <c r="AV1284" s="17"/>
      <c r="AW1284" s="17"/>
      <c r="AX1284" s="17"/>
      <c r="AY1284" s="17"/>
      <c r="AZ1284" s="17"/>
      <c r="BA1284" s="17"/>
      <c r="BB1284" s="17"/>
      <c r="BC1284" s="17"/>
      <c r="BE1284" s="17">
        <v>0.43698770491803279</v>
      </c>
      <c r="BF1284" s="9">
        <v>69.7</v>
      </c>
      <c r="BG1284" s="9">
        <v>67.714342128918901</v>
      </c>
      <c r="BH1284" s="9">
        <v>66.934818528287721</v>
      </c>
      <c r="BI1284" s="9">
        <v>39.766525936469485</v>
      </c>
      <c r="BJ1284" s="9">
        <f ca="1"/>
        <v>68.874011008867527</v>
      </c>
      <c r="BK1284" s="9">
        <f ca="1"/>
        <v>67.192880973459097</v>
      </c>
      <c r="BL1284" s="9">
        <v>65.369112549556149</v>
      </c>
      <c r="BM1284" s="9">
        <f ca="1"/>
        <v>68.118313183951472</v>
      </c>
      <c r="BN1284" s="9">
        <v>68.638207102243129</v>
      </c>
      <c r="BP1284" s="9"/>
      <c r="BQ1284" s="40"/>
      <c r="BR1284" s="9"/>
      <c r="BS1284" s="40"/>
      <c r="BU1284" s="9"/>
      <c r="BV1284" s="40"/>
      <c r="BW1284" s="9"/>
      <c r="BX1284" s="40"/>
      <c r="BZ1284" s="9">
        <v>39.784615384615385</v>
      </c>
      <c r="CA1284" s="9">
        <v>15.523076923076919</v>
      </c>
      <c r="CB1284" s="40">
        <v>22348.378980360831</v>
      </c>
      <c r="CC1284" s="9">
        <f ca="1"/>
        <v>4.7649999999999988</v>
      </c>
      <c r="CD1284" s="9">
        <f ca="1"/>
        <v>2.2750000000000004</v>
      </c>
      <c r="CE1284" s="40">
        <f ca="1"/>
        <v>10835.991684317822</v>
      </c>
    </row>
    <row r="1285" spans="1:83" x14ac:dyDescent="0.25">
      <c r="A1285" s="6">
        <v>78.900000000000006</v>
      </c>
      <c r="B1285" s="7" t="b">
        <v>1</v>
      </c>
      <c r="U1285" s="9"/>
      <c r="V1285" s="9"/>
      <c r="W1285" s="10"/>
      <c r="X1285" s="17"/>
      <c r="Y1285" s="17"/>
      <c r="Z1285" s="17"/>
      <c r="AA1285" s="17"/>
      <c r="AB1285" s="17"/>
      <c r="AC1285" s="17"/>
      <c r="AD1285" s="17"/>
      <c r="AE1285" s="17"/>
      <c r="AG1285" s="9"/>
      <c r="AH1285" s="9"/>
      <c r="AI1285" s="10"/>
      <c r="AJ1285" s="17"/>
      <c r="AK1285" s="17"/>
      <c r="AL1285" s="17"/>
      <c r="AM1285" s="17"/>
      <c r="AN1285" s="17"/>
      <c r="AO1285" s="17"/>
      <c r="AP1285" s="17"/>
      <c r="AQ1285" s="17"/>
      <c r="AS1285" s="9"/>
      <c r="AT1285" s="9"/>
      <c r="AU1285" s="10"/>
      <c r="AV1285" s="17"/>
      <c r="AW1285" s="17"/>
      <c r="AX1285" s="17"/>
      <c r="AY1285" s="17"/>
      <c r="AZ1285" s="17"/>
      <c r="BA1285" s="17"/>
      <c r="BB1285" s="17"/>
      <c r="BC1285" s="17"/>
      <c r="BE1285" s="17">
        <v>0.43732923497267762</v>
      </c>
      <c r="BF1285" s="9">
        <v>69.7</v>
      </c>
      <c r="BG1285" s="9">
        <v>67.722598045002286</v>
      </c>
      <c r="BH1285" s="9">
        <v>66.943352063298349</v>
      </c>
      <c r="BI1285" s="9">
        <v>39.80853135747558</v>
      </c>
      <c r="BJ1285" s="9">
        <f ca="1"/>
        <v>68.88202067183542</v>
      </c>
      <c r="BK1285" s="9">
        <f ca="1"/>
        <v>67.201328188205608</v>
      </c>
      <c r="BL1285" s="9">
        <v>65.380490480269444</v>
      </c>
      <c r="BM1285" s="9">
        <f ca="1"/>
        <v>68.127862576212564</v>
      </c>
      <c r="BN1285" s="9">
        <v>68.647731852010452</v>
      </c>
      <c r="BP1285" s="9"/>
      <c r="BQ1285" s="40"/>
      <c r="BR1285" s="9"/>
      <c r="BS1285" s="40"/>
      <c r="BU1285" s="9"/>
      <c r="BV1285" s="40"/>
      <c r="BW1285" s="9"/>
      <c r="BX1285" s="40"/>
      <c r="BZ1285" s="9">
        <v>39.784615384615385</v>
      </c>
      <c r="CA1285" s="9">
        <v>16.799999999999997</v>
      </c>
      <c r="CB1285" s="40">
        <v>21818.39935899336</v>
      </c>
      <c r="CC1285" s="9">
        <f ca="1"/>
        <v>4.7649999999999988</v>
      </c>
      <c r="CD1285" s="9">
        <f ca="1"/>
        <v>2.3388461538461538</v>
      </c>
      <c r="CE1285" s="40">
        <f ca="1"/>
        <v>10806.553971697931</v>
      </c>
    </row>
    <row r="1286" spans="1:83" x14ac:dyDescent="0.25">
      <c r="A1286" s="6">
        <v>82.7</v>
      </c>
      <c r="B1286" s="7" t="b">
        <v>1</v>
      </c>
      <c r="U1286" s="9"/>
      <c r="V1286" s="9"/>
      <c r="W1286" s="10"/>
      <c r="X1286" s="17"/>
      <c r="Y1286" s="17"/>
      <c r="Z1286" s="17"/>
      <c r="AA1286" s="17"/>
      <c r="AB1286" s="17"/>
      <c r="AC1286" s="17"/>
      <c r="AD1286" s="17"/>
      <c r="AE1286" s="17"/>
      <c r="AG1286" s="9"/>
      <c r="AH1286" s="9"/>
      <c r="AI1286" s="10"/>
      <c r="AJ1286" s="17"/>
      <c r="AK1286" s="17"/>
      <c r="AL1286" s="17"/>
      <c r="AM1286" s="17"/>
      <c r="AN1286" s="17"/>
      <c r="AO1286" s="17"/>
      <c r="AP1286" s="17"/>
      <c r="AQ1286" s="17"/>
      <c r="AS1286" s="9"/>
      <c r="AT1286" s="9"/>
      <c r="AU1286" s="10"/>
      <c r="AV1286" s="17"/>
      <c r="AW1286" s="17"/>
      <c r="AX1286" s="17"/>
      <c r="AY1286" s="17"/>
      <c r="AZ1286" s="17"/>
      <c r="BA1286" s="17"/>
      <c r="BB1286" s="17"/>
      <c r="BC1286" s="17"/>
      <c r="BE1286" s="17">
        <v>0.43767076502732238</v>
      </c>
      <c r="BF1286" s="9">
        <v>69.8</v>
      </c>
      <c r="BG1286" s="9">
        <v>67.730852832301395</v>
      </c>
      <c r="BH1286" s="9">
        <v>66.951885519286677</v>
      </c>
      <c r="BI1286" s="9">
        <v>39.850562282685431</v>
      </c>
      <c r="BJ1286" s="9">
        <f ca="1"/>
        <v>68.890027673916023</v>
      </c>
      <c r="BK1286" s="9">
        <f ca="1"/>
        <v>67.20977495758811</v>
      </c>
      <c r="BL1286" s="9">
        <v>65.391863969080717</v>
      </c>
      <c r="BM1286" s="9">
        <f ca="1"/>
        <v>68.137409678126119</v>
      </c>
      <c r="BN1286" s="9">
        <v>68.657254213487022</v>
      </c>
      <c r="BP1286" s="9"/>
      <c r="BQ1286" s="40"/>
      <c r="BR1286" s="9"/>
      <c r="BS1286" s="40"/>
      <c r="BU1286" s="9"/>
      <c r="BV1286" s="40"/>
      <c r="BW1286" s="9"/>
      <c r="BX1286" s="40"/>
      <c r="BZ1286" s="9">
        <v>39.784615384615385</v>
      </c>
      <c r="CA1286" s="9">
        <v>18.076923076923073</v>
      </c>
      <c r="CB1286" s="40">
        <v>21496.393372793729</v>
      </c>
      <c r="CC1286" s="9">
        <f ca="1"/>
        <v>4.7649999999999988</v>
      </c>
      <c r="CD1286" s="9">
        <f ca="1"/>
        <v>2.4026923076923077</v>
      </c>
      <c r="CE1286" s="40">
        <f ca="1"/>
        <v>10781.657964902624</v>
      </c>
    </row>
    <row r="1287" spans="1:83" x14ac:dyDescent="0.25">
      <c r="A1287" s="6">
        <v>82.5</v>
      </c>
      <c r="B1287" s="7" t="b">
        <v>1</v>
      </c>
      <c r="U1287" s="9"/>
      <c r="V1287" s="9"/>
      <c r="W1287" s="10"/>
      <c r="X1287" s="17"/>
      <c r="Y1287" s="17"/>
      <c r="Z1287" s="17"/>
      <c r="AA1287" s="17"/>
      <c r="AB1287" s="17"/>
      <c r="AC1287" s="17"/>
      <c r="AD1287" s="17"/>
      <c r="AE1287" s="17"/>
      <c r="AG1287" s="9"/>
      <c r="AH1287" s="9"/>
      <c r="AI1287" s="10"/>
      <c r="AJ1287" s="17"/>
      <c r="AK1287" s="17"/>
      <c r="AL1287" s="17"/>
      <c r="AM1287" s="17"/>
      <c r="AN1287" s="17"/>
      <c r="AO1287" s="17"/>
      <c r="AP1287" s="17"/>
      <c r="AQ1287" s="17"/>
      <c r="AS1287" s="9"/>
      <c r="AT1287" s="9"/>
      <c r="AU1287" s="10"/>
      <c r="AV1287" s="17"/>
      <c r="AW1287" s="17"/>
      <c r="AX1287" s="17"/>
      <c r="AY1287" s="17"/>
      <c r="AZ1287" s="17"/>
      <c r="BA1287" s="17"/>
      <c r="BB1287" s="17"/>
      <c r="BC1287" s="17"/>
      <c r="BE1287" s="17">
        <v>0.43801229508196721</v>
      </c>
      <c r="BF1287" s="9">
        <v>69.8</v>
      </c>
      <c r="BG1287" s="9">
        <v>67.739106497324599</v>
      </c>
      <c r="BH1287" s="9">
        <v>66.960418902674405</v>
      </c>
      <c r="BI1287" s="9">
        <v>39.892618743088349</v>
      </c>
      <c r="BJ1287" s="9">
        <f ca="1"/>
        <v>68.898032022312208</v>
      </c>
      <c r="BK1287" s="9">
        <f ca="1"/>
        <v>67.218221287998688</v>
      </c>
      <c r="BL1287" s="9">
        <v>65.403233021188228</v>
      </c>
      <c r="BM1287" s="9">
        <f ca="1"/>
        <v>68.146954495671437</v>
      </c>
      <c r="BN1287" s="9">
        <v>68.666774192679881</v>
      </c>
      <c r="BP1287" s="9"/>
      <c r="BQ1287" s="40"/>
      <c r="BR1287" s="9"/>
      <c r="BS1287" s="40"/>
      <c r="BU1287" s="9"/>
      <c r="BV1287" s="40"/>
      <c r="BW1287" s="9"/>
      <c r="BX1287" s="40"/>
      <c r="BZ1287" s="9">
        <v>39.784615384615385</v>
      </c>
      <c r="CA1287" s="9">
        <v>19.353846153846153</v>
      </c>
      <c r="CB1287" s="40">
        <v>21362.935967774858</v>
      </c>
      <c r="CC1287" s="9">
        <f ca="1"/>
        <v>4.7649999999999988</v>
      </c>
      <c r="CD1287" s="9">
        <f ca="1"/>
        <v>2.4665384615384616</v>
      </c>
      <c r="CE1287" s="40">
        <f ca="1"/>
        <v>10761.1165046734</v>
      </c>
    </row>
    <row r="1288" spans="1:83" x14ac:dyDescent="0.25">
      <c r="A1288" s="6">
        <v>82.3</v>
      </c>
      <c r="B1288" s="7" t="b">
        <v>1</v>
      </c>
      <c r="U1288" s="9"/>
      <c r="V1288" s="9"/>
      <c r="W1288" s="10"/>
      <c r="X1288" s="17"/>
      <c r="Y1288" s="17"/>
      <c r="Z1288" s="17"/>
      <c r="AA1288" s="17"/>
      <c r="AB1288" s="17"/>
      <c r="AC1288" s="17"/>
      <c r="AD1288" s="17"/>
      <c r="AE1288" s="17"/>
      <c r="AG1288" s="9"/>
      <c r="AH1288" s="9"/>
      <c r="AI1288" s="10"/>
      <c r="AJ1288" s="17"/>
      <c r="AK1288" s="17"/>
      <c r="AL1288" s="17"/>
      <c r="AM1288" s="17"/>
      <c r="AN1288" s="17"/>
      <c r="AO1288" s="17"/>
      <c r="AP1288" s="17"/>
      <c r="AQ1288" s="17"/>
      <c r="AS1288" s="9"/>
      <c r="AT1288" s="9"/>
      <c r="AU1288" s="10"/>
      <c r="AV1288" s="17"/>
      <c r="AW1288" s="17"/>
      <c r="AX1288" s="17"/>
      <c r="AY1288" s="17"/>
      <c r="AZ1288" s="17"/>
      <c r="BA1288" s="17"/>
      <c r="BB1288" s="17"/>
      <c r="BC1288" s="17"/>
      <c r="BE1288" s="17">
        <v>0.43835382513661203</v>
      </c>
      <c r="BF1288" s="9">
        <v>69.8</v>
      </c>
      <c r="BG1288" s="9">
        <v>67.747359046574218</v>
      </c>
      <c r="BH1288" s="9">
        <v>66.968952219880478</v>
      </c>
      <c r="BI1288" s="9">
        <v>39.934700769730185</v>
      </c>
      <c r="BJ1288" s="9">
        <f ca="1"/>
        <v>68.906033724216059</v>
      </c>
      <c r="BK1288" s="9">
        <f ca="1"/>
        <v>67.226667185825448</v>
      </c>
      <c r="BL1288" s="9">
        <v>65.414597641780091</v>
      </c>
      <c r="BM1288" s="9">
        <f ca="1"/>
        <v>68.15649703481985</v>
      </c>
      <c r="BN1288" s="9">
        <v>68.67629179558773</v>
      </c>
      <c r="BP1288" s="9"/>
      <c r="BQ1288" s="40"/>
      <c r="BR1288" s="9"/>
      <c r="BS1288" s="40"/>
      <c r="BU1288" s="9"/>
      <c r="BV1288" s="40"/>
      <c r="BW1288" s="9"/>
      <c r="BX1288" s="40"/>
      <c r="BZ1288" s="9">
        <v>39.784615384615385</v>
      </c>
      <c r="CA1288" s="9">
        <v>20.630769230769229</v>
      </c>
      <c r="CB1288" s="40">
        <v>21401.412431485878</v>
      </c>
      <c r="CC1288" s="9">
        <f ca="1"/>
        <v>4.7649999999999988</v>
      </c>
      <c r="CD1288" s="9">
        <f ca="1"/>
        <v>2.5303846153846159</v>
      </c>
      <c r="CE1288" s="40">
        <f ca="1"/>
        <v>10744.754654018298</v>
      </c>
    </row>
    <row r="1289" spans="1:83" x14ac:dyDescent="0.25">
      <c r="A1289" s="6">
        <v>82</v>
      </c>
      <c r="B1289" s="7" t="b">
        <v>1</v>
      </c>
      <c r="U1289" s="9"/>
      <c r="V1289" s="9"/>
      <c r="W1289" s="10"/>
      <c r="X1289" s="17"/>
      <c r="Y1289" s="17"/>
      <c r="Z1289" s="17"/>
      <c r="AA1289" s="17"/>
      <c r="AB1289" s="17"/>
      <c r="AC1289" s="17"/>
      <c r="AD1289" s="17"/>
      <c r="AE1289" s="17"/>
      <c r="AG1289" s="9"/>
      <c r="AH1289" s="9"/>
      <c r="AI1289" s="10"/>
      <c r="AJ1289" s="17"/>
      <c r="AK1289" s="17"/>
      <c r="AL1289" s="17"/>
      <c r="AM1289" s="17"/>
      <c r="AN1289" s="17"/>
      <c r="AO1289" s="17"/>
      <c r="AP1289" s="17"/>
      <c r="AQ1289" s="17"/>
      <c r="AS1289" s="9"/>
      <c r="AT1289" s="9"/>
      <c r="AU1289" s="10"/>
      <c r="AV1289" s="17"/>
      <c r="AW1289" s="17"/>
      <c r="AX1289" s="17"/>
      <c r="AY1289" s="17"/>
      <c r="AZ1289" s="17"/>
      <c r="BA1289" s="17"/>
      <c r="BB1289" s="17"/>
      <c r="BC1289" s="17"/>
      <c r="BE1289" s="17">
        <v>0.43869535519125685</v>
      </c>
      <c r="BF1289" s="9">
        <v>69.8</v>
      </c>
      <c r="BG1289" s="9">
        <v>67.755610486546587</v>
      </c>
      <c r="BH1289" s="9">
        <v>66.977485477321139</v>
      </c>
      <c r="BI1289" s="9">
        <v>39.976808393713405</v>
      </c>
      <c r="BJ1289" s="9">
        <f ca="1"/>
        <v>68.914032786808875</v>
      </c>
      <c r="BK1289" s="9">
        <f ca="1"/>
        <v>67.235112657452717</v>
      </c>
      <c r="BL1289" s="9">
        <v>65.425957836034314</v>
      </c>
      <c r="BM1289" s="9">
        <f ca="1"/>
        <v>68.166037301534615</v>
      </c>
      <c r="BN1289" s="9">
        <v>68.685807028200998</v>
      </c>
      <c r="BP1289" s="9"/>
      <c r="BQ1289" s="40"/>
      <c r="BR1289" s="9"/>
      <c r="BS1289" s="40"/>
      <c r="BU1289" s="9"/>
      <c r="BV1289" s="40"/>
      <c r="BW1289" s="9"/>
      <c r="BX1289" s="40"/>
      <c r="BZ1289" s="9">
        <v>39.784615384615385</v>
      </c>
      <c r="CA1289" s="9">
        <v>21.907692307692304</v>
      </c>
      <c r="CB1289" s="40">
        <v>21597.472029604847</v>
      </c>
      <c r="CC1289" s="9">
        <f ca="1"/>
        <v>4.7649999999999988</v>
      </c>
      <c r="CD1289" s="9">
        <f ca="1"/>
        <v>2.5942307692307693</v>
      </c>
      <c r="CE1289" s="40">
        <f ca="1"/>
        <v>10732.408601696054</v>
      </c>
    </row>
    <row r="1290" spans="1:83" x14ac:dyDescent="0.25">
      <c r="A1290" s="6">
        <v>82</v>
      </c>
      <c r="B1290" s="7" t="b">
        <v>1</v>
      </c>
      <c r="U1290" s="9"/>
      <c r="V1290" s="9"/>
      <c r="W1290" s="10"/>
      <c r="X1290" s="17"/>
      <c r="Y1290" s="17"/>
      <c r="Z1290" s="17"/>
      <c r="AA1290" s="17"/>
      <c r="AB1290" s="17"/>
      <c r="AC1290" s="17"/>
      <c r="AD1290" s="17"/>
      <c r="AE1290" s="17"/>
      <c r="AG1290" s="9"/>
      <c r="AH1290" s="9"/>
      <c r="AI1290" s="10"/>
      <c r="AJ1290" s="17"/>
      <c r="AK1290" s="17"/>
      <c r="AL1290" s="17"/>
      <c r="AM1290" s="17"/>
      <c r="AN1290" s="17"/>
      <c r="AO1290" s="17"/>
      <c r="AP1290" s="17"/>
      <c r="AQ1290" s="17"/>
      <c r="AS1290" s="9"/>
      <c r="AT1290" s="9"/>
      <c r="AU1290" s="10"/>
      <c r="AV1290" s="17"/>
      <c r="AW1290" s="17"/>
      <c r="AX1290" s="17"/>
      <c r="AY1290" s="17"/>
      <c r="AZ1290" s="17"/>
      <c r="BA1290" s="17"/>
      <c r="BB1290" s="17"/>
      <c r="BC1290" s="17"/>
      <c r="BE1290" s="17">
        <v>0.43903688524590162</v>
      </c>
      <c r="BF1290" s="9">
        <v>69.8</v>
      </c>
      <c r="BG1290" s="9">
        <v>67.763860823732088</v>
      </c>
      <c r="BH1290" s="9">
        <v>66.986018681409675</v>
      </c>
      <c r="BI1290" s="9">
        <v>40.01894164619727</v>
      </c>
      <c r="BJ1290" s="9">
        <f ca="1"/>
        <v>68.922029217261212</v>
      </c>
      <c r="BK1290" s="9">
        <f ca="1"/>
        <v>67.243557709260912</v>
      </c>
      <c r="BL1290" s="9">
        <v>65.437313609118831</v>
      </c>
      <c r="BM1290" s="9">
        <f ca="1"/>
        <v>68.175575301771019</v>
      </c>
      <c r="BN1290" s="9">
        <v>68.6953198965019</v>
      </c>
      <c r="BP1290" s="9"/>
      <c r="BQ1290" s="40"/>
      <c r="BR1290" s="9"/>
      <c r="BS1290" s="40"/>
      <c r="BU1290" s="9"/>
      <c r="BV1290" s="40"/>
      <c r="BW1290" s="9"/>
      <c r="BX1290" s="40"/>
      <c r="BZ1290" s="9">
        <v>39.784615384615385</v>
      </c>
      <c r="CA1290" s="9">
        <v>23.184615384615384</v>
      </c>
      <c r="CB1290" s="40">
        <v>21938.613129674188</v>
      </c>
      <c r="CC1290" s="9">
        <f ca="1"/>
        <v>4.7649999999999988</v>
      </c>
      <c r="CD1290" s="9">
        <f ca="1"/>
        <v>2.6580769230769237</v>
      </c>
      <c r="CE1290" s="40">
        <f ca="1"/>
        <v>10723.924690071868</v>
      </c>
    </row>
    <row r="1291" spans="1:83" x14ac:dyDescent="0.25">
      <c r="A1291" s="6">
        <v>81.8</v>
      </c>
      <c r="B1291" s="7" t="b">
        <v>1</v>
      </c>
      <c r="U1291" s="9"/>
      <c r="V1291" s="9"/>
      <c r="W1291" s="10"/>
      <c r="X1291" s="17"/>
      <c r="Y1291" s="17"/>
      <c r="Z1291" s="17"/>
      <c r="AA1291" s="17"/>
      <c r="AB1291" s="17"/>
      <c r="AC1291" s="17"/>
      <c r="AD1291" s="17"/>
      <c r="AE1291" s="17"/>
      <c r="AG1291" s="9"/>
      <c r="AH1291" s="9"/>
      <c r="AI1291" s="10"/>
      <c r="AJ1291" s="17"/>
      <c r="AK1291" s="17"/>
      <c r="AL1291" s="17"/>
      <c r="AM1291" s="17"/>
      <c r="AN1291" s="17"/>
      <c r="AO1291" s="17"/>
      <c r="AP1291" s="17"/>
      <c r="AQ1291" s="17"/>
      <c r="AS1291" s="9"/>
      <c r="AT1291" s="9"/>
      <c r="AU1291" s="10"/>
      <c r="AV1291" s="17"/>
      <c r="AW1291" s="17"/>
      <c r="AX1291" s="17"/>
      <c r="AY1291" s="17"/>
      <c r="AZ1291" s="17"/>
      <c r="BA1291" s="17"/>
      <c r="BB1291" s="17"/>
      <c r="BC1291" s="17"/>
      <c r="BE1291" s="17">
        <v>0.43937841530054644</v>
      </c>
      <c r="BF1291" s="9">
        <v>69.8</v>
      </c>
      <c r="BG1291" s="9">
        <v>67.772110064615205</v>
      </c>
      <c r="BH1291" s="9">
        <v>66.994551838556845</v>
      </c>
      <c r="BI1291" s="9">
        <v>40.061100558397996</v>
      </c>
      <c r="BJ1291" s="9">
        <f ca="1"/>
        <v>68.930023022732996</v>
      </c>
      <c r="BK1291" s="9">
        <f ca="1"/>
        <v>67.252002347626672</v>
      </c>
      <c r="BL1291" s="9">
        <v>65.448664966191558</v>
      </c>
      <c r="BM1291" s="9">
        <f ca="1"/>
        <v>68.185111041476389</v>
      </c>
      <c r="BN1291" s="9">
        <v>68.70483040646441</v>
      </c>
      <c r="BP1291" s="9"/>
      <c r="BQ1291" s="40"/>
      <c r="BR1291" s="9"/>
      <c r="BS1291" s="40"/>
      <c r="BU1291" s="9"/>
      <c r="BV1291" s="40"/>
      <c r="BW1291" s="9"/>
      <c r="BX1291" s="40"/>
      <c r="BZ1291" s="9">
        <v>39.784615384615385</v>
      </c>
      <c r="CA1291" s="9">
        <v>24.46153846153846</v>
      </c>
      <c r="CB1291" s="40">
        <v>22413.862629464486</v>
      </c>
      <c r="CC1291" s="9">
        <f ca="1"/>
        <v>4.7649999999999988</v>
      </c>
      <c r="CD1291" s="9">
        <f ca="1"/>
        <v>2.7219230769230771</v>
      </c>
      <c r="CE1291" s="40">
        <f ca="1"/>
        <v>10719.158550431301</v>
      </c>
    </row>
    <row r="1292" spans="1:83" x14ac:dyDescent="0.25">
      <c r="A1292" s="6">
        <v>81.599999999999994</v>
      </c>
      <c r="B1292" s="7" t="b">
        <v>1</v>
      </c>
      <c r="U1292" s="9"/>
      <c r="V1292" s="9"/>
      <c r="W1292" s="10"/>
      <c r="X1292" s="17"/>
      <c r="Y1292" s="17"/>
      <c r="Z1292" s="17"/>
      <c r="AA1292" s="17"/>
      <c r="AB1292" s="17"/>
      <c r="AC1292" s="17"/>
      <c r="AD1292" s="17"/>
      <c r="AE1292" s="17"/>
      <c r="AG1292" s="9"/>
      <c r="AH1292" s="9"/>
      <c r="AI1292" s="10"/>
      <c r="AJ1292" s="17"/>
      <c r="AK1292" s="17"/>
      <c r="AL1292" s="17"/>
      <c r="AM1292" s="17"/>
      <c r="AN1292" s="17"/>
      <c r="AO1292" s="17"/>
      <c r="AP1292" s="17"/>
      <c r="AQ1292" s="17"/>
      <c r="AS1292" s="9"/>
      <c r="AT1292" s="9"/>
      <c r="AU1292" s="10"/>
      <c r="AV1292" s="17"/>
      <c r="AW1292" s="17"/>
      <c r="AX1292" s="17"/>
      <c r="AY1292" s="17"/>
      <c r="AZ1292" s="17"/>
      <c r="BA1292" s="17"/>
      <c r="BB1292" s="17"/>
      <c r="BC1292" s="17"/>
      <c r="BE1292" s="17">
        <v>0.43971994535519127</v>
      </c>
      <c r="BF1292" s="9">
        <v>69.8</v>
      </c>
      <c r="BG1292" s="9">
        <v>67.780358215674539</v>
      </c>
      <c r="BH1292" s="9">
        <v>67.003084955170465</v>
      </c>
      <c r="BI1292" s="9">
        <v>40.103285161588857</v>
      </c>
      <c r="BJ1292" s="9">
        <f ca="1"/>
        <v>68.938014210373467</v>
      </c>
      <c r="BK1292" s="9">
        <f ca="1"/>
        <v>67.260446578922867</v>
      </c>
      <c r="BL1292" s="9">
        <v>65.460011912400319</v>
      </c>
      <c r="BM1292" s="9">
        <f ca="1"/>
        <v>68.194644526590139</v>
      </c>
      <c r="BN1292" s="9">
        <v>68.714338564054358</v>
      </c>
      <c r="BP1292" s="9"/>
      <c r="BQ1292" s="40"/>
      <c r="BR1292" s="9"/>
      <c r="BS1292" s="40"/>
      <c r="BU1292" s="9"/>
      <c r="BV1292" s="40"/>
      <c r="BW1292" s="9"/>
      <c r="BX1292" s="40"/>
      <c r="BZ1292" s="9">
        <v>39.784615384615385</v>
      </c>
      <c r="CA1292" s="9">
        <v>25.738461538461539</v>
      </c>
      <c r="CB1292" s="40">
        <v>23013.524438415225</v>
      </c>
      <c r="CC1292" s="9">
        <f ca="1"/>
        <v>4.7649999999999988</v>
      </c>
      <c r="CD1292" s="9">
        <f ca="1"/>
        <v>2.785769230769231</v>
      </c>
      <c r="CE1292" s="40">
        <f ca="1"/>
        <v>10717.974331499721</v>
      </c>
    </row>
    <row r="1293" spans="1:83" x14ac:dyDescent="0.25">
      <c r="A1293" s="6">
        <v>81.5</v>
      </c>
      <c r="B1293" s="7" t="b">
        <v>1</v>
      </c>
      <c r="U1293" s="9"/>
      <c r="V1293" s="9"/>
      <c r="W1293" s="10"/>
      <c r="X1293" s="17"/>
      <c r="Y1293" s="17"/>
      <c r="Z1293" s="17"/>
      <c r="AA1293" s="17"/>
      <c r="AB1293" s="17"/>
      <c r="AC1293" s="17"/>
      <c r="AD1293" s="17"/>
      <c r="AE1293" s="17"/>
      <c r="AG1293" s="9"/>
      <c r="AH1293" s="9"/>
      <c r="AI1293" s="10"/>
      <c r="AJ1293" s="17"/>
      <c r="AK1293" s="17"/>
      <c r="AL1293" s="17"/>
      <c r="AM1293" s="17"/>
      <c r="AN1293" s="17"/>
      <c r="AO1293" s="17"/>
      <c r="AP1293" s="17"/>
      <c r="AQ1293" s="17"/>
      <c r="AS1293" s="9"/>
      <c r="AT1293" s="9"/>
      <c r="AU1293" s="10"/>
      <c r="AV1293" s="17"/>
      <c r="AW1293" s="17"/>
      <c r="AX1293" s="17"/>
      <c r="AY1293" s="17"/>
      <c r="AZ1293" s="17"/>
      <c r="BA1293" s="17"/>
      <c r="BB1293" s="17"/>
      <c r="BC1293" s="17"/>
      <c r="BE1293" s="17">
        <v>0.44006147540983609</v>
      </c>
      <c r="BF1293" s="9">
        <v>69.8</v>
      </c>
      <c r="BG1293" s="9">
        <v>67.78860528338285</v>
      </c>
      <c r="BH1293" s="9">
        <v>67.011618037655936</v>
      </c>
      <c r="BI1293" s="9">
        <v>40.145495487100348</v>
      </c>
      <c r="BJ1293" s="9">
        <f ca="1"/>
        <v>68.946002787321319</v>
      </c>
      <c r="BK1293" s="9">
        <f ca="1"/>
        <v>67.268890409518647</v>
      </c>
      <c r="BL1293" s="9">
        <v>65.47135445288302</v>
      </c>
      <c r="BM1293" s="9">
        <f ca="1"/>
        <v>68.204175763043779</v>
      </c>
      <c r="BN1293" s="9">
        <v>68.723844375229405</v>
      </c>
      <c r="BP1293" s="9"/>
      <c r="BQ1293" s="40"/>
      <c r="BR1293" s="9"/>
      <c r="BS1293" s="40"/>
      <c r="BU1293" s="9"/>
      <c r="BV1293" s="40"/>
      <c r="BW1293" s="9"/>
      <c r="BX1293" s="40"/>
      <c r="BZ1293" s="9">
        <v>39.784615384615385</v>
      </c>
      <c r="CA1293" s="9">
        <v>27.015384615384612</v>
      </c>
      <c r="CB1293" s="40">
        <v>23728.979452502987</v>
      </c>
      <c r="CC1293" s="9">
        <f ca="1"/>
        <v>4.7649999999999988</v>
      </c>
      <c r="CD1293" s="9">
        <f ca="1"/>
        <v>2.8496153846153849</v>
      </c>
      <c r="CE1293" s="40">
        <f ca="1"/>
        <v>10720.244009103129</v>
      </c>
    </row>
    <row r="1294" spans="1:83" x14ac:dyDescent="0.25">
      <c r="A1294" s="6">
        <v>81.3</v>
      </c>
      <c r="B1294" s="7" t="b">
        <v>1</v>
      </c>
      <c r="U1294" s="9"/>
      <c r="V1294" s="9"/>
      <c r="W1294" s="10"/>
      <c r="X1294" s="17"/>
      <c r="Y1294" s="17"/>
      <c r="Z1294" s="17"/>
      <c r="AA1294" s="17"/>
      <c r="AB1294" s="17"/>
      <c r="AC1294" s="17"/>
      <c r="AD1294" s="17"/>
      <c r="AE1294" s="17"/>
      <c r="AG1294" s="9"/>
      <c r="AH1294" s="9"/>
      <c r="AI1294" s="10"/>
      <c r="AJ1294" s="17"/>
      <c r="AK1294" s="17"/>
      <c r="AL1294" s="17"/>
      <c r="AM1294" s="17"/>
      <c r="AN1294" s="17"/>
      <c r="AO1294" s="17"/>
      <c r="AP1294" s="17"/>
      <c r="AQ1294" s="17"/>
      <c r="AS1294" s="9"/>
      <c r="AT1294" s="9"/>
      <c r="AU1294" s="10"/>
      <c r="AV1294" s="17"/>
      <c r="AW1294" s="17"/>
      <c r="AX1294" s="17"/>
      <c r="AY1294" s="17"/>
      <c r="AZ1294" s="17"/>
      <c r="BA1294" s="17"/>
      <c r="BB1294" s="17"/>
      <c r="BC1294" s="17"/>
      <c r="BE1294" s="17">
        <v>0.44040300546448086</v>
      </c>
      <c r="BF1294" s="9">
        <v>69.900000000000006</v>
      </c>
      <c r="BG1294" s="9">
        <v>67.7968512742071</v>
      </c>
      <c r="BH1294" s="9">
        <v>67.020151092415844</v>
      </c>
      <c r="BI1294" s="9">
        <v>40.187731566320245</v>
      </c>
      <c r="BJ1294" s="9">
        <f ca="1"/>
        <v>68.953988760704647</v>
      </c>
      <c r="BK1294" s="9">
        <f ca="1"/>
        <v>67.277333845779424</v>
      </c>
      <c r="BL1294" s="9">
        <v>65.482692592767549</v>
      </c>
      <c r="BM1294" s="9">
        <f ca="1"/>
        <v>68.21370475676099</v>
      </c>
      <c r="BN1294" s="9">
        <v>68.733347845939107</v>
      </c>
      <c r="BP1294" s="9"/>
      <c r="BQ1294" s="40"/>
      <c r="BR1294" s="9"/>
      <c r="BS1294" s="40"/>
      <c r="BU1294" s="9"/>
      <c r="BV1294" s="40"/>
      <c r="BW1294" s="9"/>
      <c r="BX1294" s="40"/>
      <c r="BZ1294" s="9">
        <v>39.784615384615385</v>
      </c>
      <c r="CA1294" s="9">
        <v>28.292307692307688</v>
      </c>
      <c r="CB1294" s="40">
        <v>24552.524554058844</v>
      </c>
      <c r="CC1294" s="9">
        <f ca="1"/>
        <v>4.7649999999999988</v>
      </c>
      <c r="CD1294" s="9">
        <f ca="1"/>
        <v>2.9134615384615383</v>
      </c>
      <c r="CE1294" s="40">
        <f ca="1"/>
        <v>10725.846766715631</v>
      </c>
    </row>
    <row r="1295" spans="1:83" x14ac:dyDescent="0.25">
      <c r="A1295" s="6">
        <v>81.2</v>
      </c>
      <c r="B1295" s="7" t="b">
        <v>1</v>
      </c>
      <c r="U1295" s="9"/>
      <c r="V1295" s="9"/>
      <c r="W1295" s="10"/>
      <c r="X1295" s="17"/>
      <c r="Y1295" s="17"/>
      <c r="Z1295" s="17"/>
      <c r="AA1295" s="17"/>
      <c r="AB1295" s="17"/>
      <c r="AC1295" s="17"/>
      <c r="AD1295" s="17"/>
      <c r="AE1295" s="17"/>
      <c r="AG1295" s="9"/>
      <c r="AH1295" s="9"/>
      <c r="AI1295" s="10"/>
      <c r="AJ1295" s="17"/>
      <c r="AK1295" s="17"/>
      <c r="AL1295" s="17"/>
      <c r="AM1295" s="17"/>
      <c r="AN1295" s="17"/>
      <c r="AO1295" s="17"/>
      <c r="AP1295" s="17"/>
      <c r="AQ1295" s="17"/>
      <c r="AS1295" s="9"/>
      <c r="AT1295" s="9"/>
      <c r="AU1295" s="10"/>
      <c r="AV1295" s="17"/>
      <c r="AW1295" s="17"/>
      <c r="AX1295" s="17"/>
      <c r="AY1295" s="17"/>
      <c r="AZ1295" s="17"/>
      <c r="BA1295" s="17"/>
      <c r="BB1295" s="17"/>
      <c r="BC1295" s="17"/>
      <c r="BE1295" s="17">
        <v>0.44074453551912568</v>
      </c>
      <c r="BF1295" s="9">
        <v>69.900000000000006</v>
      </c>
      <c r="BG1295" s="9">
        <v>67.80509619460851</v>
      </c>
      <c r="BH1295" s="9">
        <v>67.028684125850361</v>
      </c>
      <c r="BI1295" s="9">
        <v>40.229993430693924</v>
      </c>
      <c r="BJ1295" s="9">
        <f ca="1"/>
        <v>68.961972137641112</v>
      </c>
      <c r="BK1295" s="9">
        <f ca="1"/>
        <v>67.285776894066998</v>
      </c>
      <c r="BL1295" s="9">
        <v>65.494026337171903</v>
      </c>
      <c r="BM1295" s="9">
        <f ca="1"/>
        <v>68.223231513657581</v>
      </c>
      <c r="BN1295" s="9">
        <v>68.74284898212494</v>
      </c>
      <c r="BP1295" s="9"/>
      <c r="BQ1295" s="40"/>
      <c r="BR1295" s="9"/>
      <c r="BS1295" s="40"/>
      <c r="BU1295" s="9"/>
      <c r="BV1295" s="40"/>
      <c r="BW1295" s="9"/>
      <c r="BX1295" s="40"/>
      <c r="BZ1295" s="9">
        <v>39.784615384615385</v>
      </c>
      <c r="CA1295" s="9">
        <v>29.569230769230764</v>
      </c>
      <c r="CB1295" s="40">
        <v>25477.241617182779</v>
      </c>
      <c r="CC1295" s="9">
        <f ca="1"/>
        <v>4.7649999999999988</v>
      </c>
      <c r="CD1295" s="9">
        <f ca="1"/>
        <v>2.9773076923076927</v>
      </c>
      <c r="CE1295" s="40">
        <f ca="1"/>
        <v>10734.668438141358</v>
      </c>
    </row>
    <row r="1296" spans="1:83" x14ac:dyDescent="0.25">
      <c r="A1296" s="6">
        <v>88</v>
      </c>
      <c r="B1296" s="7" t="b">
        <v>1</v>
      </c>
      <c r="U1296" s="9"/>
      <c r="V1296" s="9"/>
      <c r="W1296" s="10"/>
      <c r="X1296" s="17"/>
      <c r="Y1296" s="17"/>
      <c r="Z1296" s="17"/>
      <c r="AA1296" s="17"/>
      <c r="AB1296" s="17"/>
      <c r="AC1296" s="17"/>
      <c r="AD1296" s="17"/>
      <c r="AE1296" s="17"/>
      <c r="AG1296" s="9"/>
      <c r="AH1296" s="9"/>
      <c r="AI1296" s="10"/>
      <c r="AJ1296" s="17"/>
      <c r="AK1296" s="17"/>
      <c r="AL1296" s="17"/>
      <c r="AM1296" s="17"/>
      <c r="AN1296" s="17"/>
      <c r="AO1296" s="17"/>
      <c r="AP1296" s="17"/>
      <c r="AQ1296" s="17"/>
      <c r="AS1296" s="9"/>
      <c r="AT1296" s="9"/>
      <c r="AU1296" s="10"/>
      <c r="AV1296" s="17"/>
      <c r="AW1296" s="17"/>
      <c r="AX1296" s="17"/>
      <c r="AY1296" s="17"/>
      <c r="AZ1296" s="17"/>
      <c r="BA1296" s="17"/>
      <c r="BB1296" s="17"/>
      <c r="BC1296" s="17"/>
      <c r="BE1296" s="17">
        <v>0.4410860655737705</v>
      </c>
      <c r="BF1296" s="9">
        <v>69.900000000000006</v>
      </c>
      <c r="BG1296" s="9">
        <v>67.81334005104253</v>
      </c>
      <c r="BH1296" s="9">
        <v>67.037217144356887</v>
      </c>
      <c r="BI1296" s="9">
        <v>40.272281111724268</v>
      </c>
      <c r="BJ1296" s="9">
        <f ca="1"/>
        <v>68.969952925237848</v>
      </c>
      <c r="BK1296" s="9">
        <f ca="1"/>
        <v>67.294219560739506</v>
      </c>
      <c r="BL1296" s="9">
        <v>65.505355691204102</v>
      </c>
      <c r="BM1296" s="9">
        <f ca="1"/>
        <v>68.232756039641629</v>
      </c>
      <c r="BN1296" s="9">
        <v>68.752347789720375</v>
      </c>
      <c r="BP1296" s="9"/>
      <c r="BQ1296" s="40"/>
      <c r="BR1296" s="9"/>
      <c r="BS1296" s="40"/>
      <c r="BU1296" s="9"/>
      <c r="BV1296" s="40"/>
      <c r="BW1296" s="9"/>
      <c r="BX1296" s="40"/>
      <c r="BZ1296" s="9">
        <v>39.784615384615385</v>
      </c>
      <c r="CA1296" s="9">
        <v>30.84615384615384</v>
      </c>
      <c r="CB1296" s="40">
        <v>26496.889885069817</v>
      </c>
      <c r="CC1296" s="9">
        <f ca="1"/>
        <v>4.7649999999999988</v>
      </c>
      <c r="CD1296" s="9">
        <f ca="1"/>
        <v>3.0411538461538461</v>
      </c>
      <c r="CE1296" s="40">
        <f ca="1"/>
        <v>10746.601004832486</v>
      </c>
    </row>
    <row r="1297" spans="1:83" x14ac:dyDescent="0.25">
      <c r="A1297" s="6">
        <v>89</v>
      </c>
      <c r="B1297" s="7" t="b">
        <v>1</v>
      </c>
      <c r="U1297" s="9"/>
      <c r="V1297" s="9"/>
      <c r="W1297" s="10"/>
      <c r="X1297" s="17"/>
      <c r="Y1297" s="17"/>
      <c r="Z1297" s="17"/>
      <c r="AA1297" s="17"/>
      <c r="AB1297" s="17"/>
      <c r="AC1297" s="17"/>
      <c r="AD1297" s="17"/>
      <c r="AE1297" s="17"/>
      <c r="AG1297" s="9"/>
      <c r="AH1297" s="9"/>
      <c r="AI1297" s="10"/>
      <c r="AJ1297" s="17"/>
      <c r="AK1297" s="17"/>
      <c r="AL1297" s="17"/>
      <c r="AM1297" s="17"/>
      <c r="AN1297" s="17"/>
      <c r="AO1297" s="17"/>
      <c r="AP1297" s="17"/>
      <c r="AQ1297" s="17"/>
      <c r="AS1297" s="9"/>
      <c r="AT1297" s="9"/>
      <c r="AU1297" s="10"/>
      <c r="AV1297" s="17"/>
      <c r="AW1297" s="17"/>
      <c r="AX1297" s="17"/>
      <c r="AY1297" s="17"/>
      <c r="AZ1297" s="17"/>
      <c r="BA1297" s="17"/>
      <c r="BB1297" s="17"/>
      <c r="BC1297" s="17"/>
      <c r="BE1297" s="17">
        <v>0.44142759562841533</v>
      </c>
      <c r="BF1297" s="9">
        <v>69.900000000000006</v>
      </c>
      <c r="BG1297" s="9">
        <v>67.821582849958972</v>
      </c>
      <c r="BH1297" s="9">
        <v>67.045750154330577</v>
      </c>
      <c r="BI1297" s="9">
        <v>40.314594640972025</v>
      </c>
      <c r="BJ1297" s="9">
        <f ca="1"/>
        <v>68.977931130591628</v>
      </c>
      <c r="BK1297" s="9">
        <f ca="1"/>
        <v>67.302661852151516</v>
      </c>
      <c r="BL1297" s="9">
        <v>65.516680659962333</v>
      </c>
      <c r="BM1297" s="9">
        <f ca="1"/>
        <v>68.242278340613424</v>
      </c>
      <c r="BN1297" s="9">
        <v>68.761844274650798</v>
      </c>
      <c r="BP1297" s="9"/>
      <c r="BQ1297" s="40"/>
      <c r="BR1297" s="9"/>
      <c r="BS1297" s="40"/>
      <c r="BU1297" s="9"/>
      <c r="BV1297" s="40"/>
      <c r="BW1297" s="9"/>
      <c r="BX1297" s="40"/>
      <c r="BZ1297" s="9">
        <v>39.784615384615385</v>
      </c>
      <c r="CA1297" s="9">
        <v>32.123076923076923</v>
      </c>
      <c r="CB1297" s="40">
        <v>27605.816766651125</v>
      </c>
      <c r="CC1297" s="9">
        <f ca="1"/>
        <v>4.7649999999999988</v>
      </c>
      <c r="CD1297" s="9">
        <f ca="1"/>
        <v>3.1050000000000004</v>
      </c>
      <c r="CE1297" s="40">
        <f ca="1"/>
        <v>10761.542141395648</v>
      </c>
    </row>
    <row r="1298" spans="1:83" x14ac:dyDescent="0.25">
      <c r="A1298" s="6">
        <v>79.900000000000006</v>
      </c>
      <c r="B1298" s="7" t="b">
        <v>1</v>
      </c>
      <c r="U1298" s="9"/>
      <c r="V1298" s="9"/>
      <c r="W1298" s="10"/>
      <c r="X1298" s="17"/>
      <c r="Y1298" s="17"/>
      <c r="Z1298" s="17"/>
      <c r="AA1298" s="17"/>
      <c r="AB1298" s="17"/>
      <c r="AC1298" s="17"/>
      <c r="AD1298" s="17"/>
      <c r="AE1298" s="17"/>
      <c r="AG1298" s="9"/>
      <c r="AH1298" s="9"/>
      <c r="AI1298" s="10"/>
      <c r="AJ1298" s="17"/>
      <c r="AK1298" s="17"/>
      <c r="AL1298" s="17"/>
      <c r="AM1298" s="17"/>
      <c r="AN1298" s="17"/>
      <c r="AO1298" s="17"/>
      <c r="AP1298" s="17"/>
      <c r="AQ1298" s="17"/>
      <c r="AS1298" s="9"/>
      <c r="AT1298" s="9"/>
      <c r="AU1298" s="10"/>
      <c r="AV1298" s="17"/>
      <c r="AW1298" s="17"/>
      <c r="AX1298" s="17"/>
      <c r="AY1298" s="17"/>
      <c r="AZ1298" s="17"/>
      <c r="BA1298" s="17"/>
      <c r="BB1298" s="17"/>
      <c r="BC1298" s="17"/>
      <c r="BE1298" s="17">
        <v>0.44176912568306009</v>
      </c>
      <c r="BF1298" s="9">
        <v>69.900000000000006</v>
      </c>
      <c r="BG1298" s="9">
        <v>67.829824597801974</v>
      </c>
      <c r="BH1298" s="9">
        <v>67.054283162163827</v>
      </c>
      <c r="BI1298" s="9">
        <v>40.356934050055784</v>
      </c>
      <c r="BJ1298" s="9">
        <f ca="1"/>
        <v>68.985906760788822</v>
      </c>
      <c r="BK1298" s="9">
        <f ca="1"/>
        <v>67.311103774654029</v>
      </c>
      <c r="BL1298" s="9">
        <v>65.528001248534892</v>
      </c>
      <c r="BM1298" s="9">
        <f ca="1"/>
        <v>68.251798422465512</v>
      </c>
      <c r="BN1298" s="9">
        <v>68.771338442833681</v>
      </c>
      <c r="BP1298" s="9"/>
      <c r="BQ1298" s="40"/>
      <c r="BR1298" s="9"/>
      <c r="BS1298" s="40"/>
      <c r="BU1298" s="9"/>
      <c r="BV1298" s="40"/>
      <c r="BW1298" s="9"/>
      <c r="BX1298" s="40"/>
      <c r="BZ1298" s="9">
        <v>39.784615384615385</v>
      </c>
      <c r="CA1298" s="9">
        <v>33.4</v>
      </c>
      <c r="CB1298" s="40">
        <v>28798.883304605108</v>
      </c>
      <c r="CC1298" s="9">
        <f ca="1"/>
        <v>4.7649999999999988</v>
      </c>
      <c r="CD1298" s="9">
        <f ca="1"/>
        <v>3.1688461538461539</v>
      </c>
      <c r="CE1298" s="40">
        <f ca="1"/>
        <v>10779.394803723015</v>
      </c>
    </row>
    <row r="1299" spans="1:83" x14ac:dyDescent="0.25">
      <c r="A1299" s="6">
        <v>80</v>
      </c>
      <c r="B1299" s="7" t="b">
        <v>1</v>
      </c>
      <c r="U1299" s="9"/>
      <c r="V1299" s="9"/>
      <c r="W1299" s="10"/>
      <c r="X1299" s="17"/>
      <c r="Y1299" s="17"/>
      <c r="Z1299" s="17"/>
      <c r="AA1299" s="17"/>
      <c r="AB1299" s="17"/>
      <c r="AC1299" s="17"/>
      <c r="AD1299" s="17"/>
      <c r="AE1299" s="17"/>
      <c r="AG1299" s="9"/>
      <c r="AH1299" s="9"/>
      <c r="AI1299" s="10"/>
      <c r="AJ1299" s="17"/>
      <c r="AK1299" s="17"/>
      <c r="AL1299" s="17"/>
      <c r="AM1299" s="17"/>
      <c r="AN1299" s="17"/>
      <c r="AO1299" s="17"/>
      <c r="AP1299" s="17"/>
      <c r="AQ1299" s="17"/>
      <c r="AS1299" s="9"/>
      <c r="AT1299" s="9"/>
      <c r="AU1299" s="10"/>
      <c r="AV1299" s="17"/>
      <c r="AW1299" s="17"/>
      <c r="AX1299" s="17"/>
      <c r="AY1299" s="17"/>
      <c r="AZ1299" s="17"/>
      <c r="BA1299" s="17"/>
      <c r="BB1299" s="17"/>
      <c r="BC1299" s="17"/>
      <c r="BE1299" s="17">
        <v>0.44211065573770492</v>
      </c>
      <c r="BF1299" s="9">
        <v>69.900000000000006</v>
      </c>
      <c r="BG1299" s="9">
        <v>67.838065301010047</v>
      </c>
      <c r="BH1299" s="9">
        <v>67.062816174246748</v>
      </c>
      <c r="BI1299" s="9">
        <v>40.399299370652244</v>
      </c>
      <c r="BJ1299" s="9">
        <f ca="1"/>
        <v>68.993879822905527</v>
      </c>
      <c r="BK1299" s="9">
        <f ca="1"/>
        <v>67.319545334594537</v>
      </c>
      <c r="BL1299" s="9">
        <v>65.53931746200027</v>
      </c>
      <c r="BM1299" s="9">
        <f ca="1"/>
        <v>68.261316291082764</v>
      </c>
      <c r="BN1299" s="9">
        <v>68.780830300178508</v>
      </c>
      <c r="BP1299" s="9"/>
      <c r="BQ1299" s="40"/>
      <c r="BR1299" s="9"/>
      <c r="BS1299" s="40"/>
      <c r="BU1299" s="9"/>
      <c r="BV1299" s="40"/>
      <c r="BW1299" s="9"/>
      <c r="BX1299" s="40"/>
      <c r="BZ1299" s="9">
        <v>39.784615384615385</v>
      </c>
      <c r="CA1299" s="9">
        <v>34.676923076923075</v>
      </c>
      <c r="CB1299" s="40">
        <v>30071.401443286373</v>
      </c>
      <c r="CC1299" s="9">
        <f ca="1"/>
        <v>4.7649999999999988</v>
      </c>
      <c r="CD1299" s="9">
        <f ca="1"/>
        <v>3.2326923076923082</v>
      </c>
      <c r="CE1299" s="40">
        <f ca="1"/>
        <v>10800.066854930968</v>
      </c>
    </row>
    <row r="1300" spans="1:83" x14ac:dyDescent="0.25">
      <c r="A1300" s="6">
        <v>79.8</v>
      </c>
      <c r="B1300" s="7" t="b">
        <v>1</v>
      </c>
      <c r="U1300" s="9"/>
      <c r="V1300" s="9"/>
      <c r="W1300" s="10"/>
      <c r="X1300" s="17"/>
      <c r="Y1300" s="17"/>
      <c r="Z1300" s="17"/>
      <c r="AA1300" s="17"/>
      <c r="AB1300" s="17"/>
      <c r="AC1300" s="17"/>
      <c r="AD1300" s="17"/>
      <c r="AE1300" s="17"/>
      <c r="AG1300" s="9"/>
      <c r="AH1300" s="9"/>
      <c r="AI1300" s="10"/>
      <c r="AJ1300" s="17"/>
      <c r="AK1300" s="17"/>
      <c r="AL1300" s="17"/>
      <c r="AM1300" s="17"/>
      <c r="AN1300" s="17"/>
      <c r="AO1300" s="17"/>
      <c r="AP1300" s="17"/>
      <c r="AQ1300" s="17"/>
      <c r="AS1300" s="9"/>
      <c r="AT1300" s="9"/>
      <c r="AU1300" s="10"/>
      <c r="AV1300" s="17"/>
      <c r="AW1300" s="17"/>
      <c r="AX1300" s="17"/>
      <c r="AY1300" s="17"/>
      <c r="AZ1300" s="17"/>
      <c r="BA1300" s="17"/>
      <c r="BB1300" s="17"/>
      <c r="BC1300" s="17"/>
      <c r="BE1300" s="17">
        <v>0.44245218579234974</v>
      </c>
      <c r="BF1300" s="9">
        <v>69.900000000000006</v>
      </c>
      <c r="BG1300" s="9">
        <v>67.846304966016163</v>
      </c>
      <c r="BH1300" s="9">
        <v>67.071349196966978</v>
      </c>
      <c r="BI1300" s="9">
        <v>40.441690634496254</v>
      </c>
      <c r="BJ1300" s="9">
        <f ca="1"/>
        <v>69.001850324007492</v>
      </c>
      <c r="BK1300" s="9">
        <f ca="1"/>
        <v>67.327986538317035</v>
      </c>
      <c r="BL1300" s="9">
        <v>65.550629305427151</v>
      </c>
      <c r="BM1300" s="9">
        <f ca="1"/>
        <v>68.270831952342391</v>
      </c>
      <c r="BN1300" s="9">
        <v>68.79031985258689</v>
      </c>
      <c r="BP1300" s="9"/>
      <c r="BQ1300" s="40"/>
      <c r="BR1300" s="9"/>
      <c r="BS1300" s="40"/>
      <c r="BU1300" s="9"/>
      <c r="BV1300" s="40"/>
      <c r="BW1300" s="9"/>
      <c r="BX1300" s="40"/>
      <c r="BZ1300" s="9">
        <v>39.784615384615385</v>
      </c>
      <c r="CA1300" s="9">
        <v>35.95384615384615</v>
      </c>
      <c r="CB1300" s="40">
        <v>31419.080871732738</v>
      </c>
      <c r="CC1300" s="9">
        <f ca="1"/>
        <v>4.7649999999999988</v>
      </c>
      <c r="CD1300" s="9">
        <f ca="1"/>
        <v>3.2965384615384616</v>
      </c>
      <c r="CE1300" s="40">
        <f ca="1"/>
        <v>10823.47072492251</v>
      </c>
    </row>
    <row r="1301" spans="1:83" x14ac:dyDescent="0.25">
      <c r="A1301" s="6">
        <v>79.400000000000006</v>
      </c>
      <c r="B1301" s="7" t="b">
        <v>1</v>
      </c>
      <c r="U1301" s="9"/>
      <c r="V1301" s="9"/>
      <c r="W1301" s="10"/>
      <c r="X1301" s="17"/>
      <c r="Y1301" s="17"/>
      <c r="Z1301" s="17"/>
      <c r="AA1301" s="17"/>
      <c r="AB1301" s="17"/>
      <c r="AC1301" s="17"/>
      <c r="AD1301" s="17"/>
      <c r="AE1301" s="17"/>
      <c r="AG1301" s="9"/>
      <c r="AH1301" s="9"/>
      <c r="AI1301" s="10"/>
      <c r="AJ1301" s="17"/>
      <c r="AK1301" s="17"/>
      <c r="AL1301" s="17"/>
      <c r="AM1301" s="17"/>
      <c r="AN1301" s="17"/>
      <c r="AO1301" s="17"/>
      <c r="AP1301" s="17"/>
      <c r="AQ1301" s="17"/>
      <c r="AS1301" s="9"/>
      <c r="AT1301" s="9"/>
      <c r="AU1301" s="10"/>
      <c r="AV1301" s="17"/>
      <c r="AW1301" s="17"/>
      <c r="AX1301" s="17"/>
      <c r="AY1301" s="17"/>
      <c r="AZ1301" s="17"/>
      <c r="BA1301" s="17"/>
      <c r="BB1301" s="17"/>
      <c r="BC1301" s="17"/>
      <c r="BE1301" s="17">
        <v>0.44279371584699456</v>
      </c>
      <c r="BF1301" s="9">
        <v>69.900000000000006</v>
      </c>
      <c r="BG1301" s="9">
        <v>67.854543599247734</v>
      </c>
      <c r="BH1301" s="9">
        <v>67.079882236709807</v>
      </c>
      <c r="BI1301" s="9">
        <v>40.484107873380992</v>
      </c>
      <c r="BJ1301" s="9">
        <f ca="1"/>
        <v>69.00981827115028</v>
      </c>
      <c r="BK1301" s="9">
        <f ca="1"/>
        <v>67.336427392162051</v>
      </c>
      <c r="BL1301" s="9">
        <v>65.561936783874387</v>
      </c>
      <c r="BM1301" s="9">
        <f ca="1"/>
        <v>68.280345412113974</v>
      </c>
      <c r="BN1301" s="9">
        <v>68.79980710595251</v>
      </c>
      <c r="BP1301" s="9"/>
      <c r="BQ1301" s="40"/>
      <c r="BR1301" s="9"/>
      <c r="BS1301" s="40"/>
      <c r="BU1301" s="9"/>
      <c r="BV1301" s="40"/>
      <c r="BW1301" s="9"/>
      <c r="BX1301" s="40"/>
      <c r="BZ1301" s="9">
        <v>39.784615384615385</v>
      </c>
      <c r="CA1301" s="9">
        <v>37.230769230769226</v>
      </c>
      <c r="CB1301" s="40">
        <v>32837.983700053199</v>
      </c>
      <c r="CC1301" s="9">
        <f ca="1"/>
        <v>4.7649999999999988</v>
      </c>
      <c r="CD1301" s="9">
        <f ca="1"/>
        <v>3.360384615384616</v>
      </c>
      <c r="CE1301" s="40">
        <f ca="1"/>
        <v>10849.523099928298</v>
      </c>
    </row>
    <row r="1302" spans="1:83" x14ac:dyDescent="0.25">
      <c r="A1302" s="6">
        <v>76.2</v>
      </c>
      <c r="B1302" s="7" t="b">
        <v>1</v>
      </c>
      <c r="U1302" s="9"/>
      <c r="V1302" s="9"/>
      <c r="W1302" s="10"/>
      <c r="X1302" s="17"/>
      <c r="Y1302" s="17"/>
      <c r="Z1302" s="17"/>
      <c r="AA1302" s="17"/>
      <c r="AB1302" s="17"/>
      <c r="AC1302" s="17"/>
      <c r="AD1302" s="17"/>
      <c r="AE1302" s="17"/>
      <c r="AG1302" s="9"/>
      <c r="AH1302" s="9"/>
      <c r="AI1302" s="10"/>
      <c r="AJ1302" s="17"/>
      <c r="AK1302" s="17"/>
      <c r="AL1302" s="17"/>
      <c r="AM1302" s="17"/>
      <c r="AN1302" s="17"/>
      <c r="AO1302" s="17"/>
      <c r="AP1302" s="17"/>
      <c r="AQ1302" s="17"/>
      <c r="AS1302" s="9"/>
      <c r="AT1302" s="9"/>
      <c r="AU1302" s="10"/>
      <c r="AV1302" s="17"/>
      <c r="AW1302" s="17"/>
      <c r="AX1302" s="17"/>
      <c r="AY1302" s="17"/>
      <c r="AZ1302" s="17"/>
      <c r="BA1302" s="17"/>
      <c r="BB1302" s="17"/>
      <c r="BC1302" s="17"/>
      <c r="BE1302" s="17">
        <v>0.44313524590163933</v>
      </c>
      <c r="BF1302" s="9">
        <v>69.900000000000006</v>
      </c>
      <c r="BG1302" s="9">
        <v>67.862781207126645</v>
      </c>
      <c r="BH1302" s="9">
        <v>67.088415299858127</v>
      </c>
      <c r="BI1302" s="9">
        <v>40.526551119158157</v>
      </c>
      <c r="BJ1302" s="9">
        <f ca="1"/>
        <v>69.017783671379235</v>
      </c>
      <c r="BK1302" s="9">
        <f ca="1"/>
        <v>67.344867902466731</v>
      </c>
      <c r="BL1302" s="9">
        <v>65.573239902391151</v>
      </c>
      <c r="BM1302" s="9">
        <f ca="1"/>
        <v>68.289856676259475</v>
      </c>
      <c r="BN1302" s="9">
        <v>68.80929206616122</v>
      </c>
      <c r="BP1302" s="9"/>
      <c r="BQ1302" s="40"/>
      <c r="BR1302" s="9"/>
      <c r="BS1302" s="40"/>
      <c r="BU1302" s="9"/>
      <c r="BV1302" s="40"/>
      <c r="BW1302" s="9"/>
      <c r="BX1302" s="40"/>
      <c r="BZ1302" s="9">
        <v>39.784615384615385</v>
      </c>
      <c r="CA1302" s="9">
        <v>38.507692307692309</v>
      </c>
      <c r="CB1302" s="40">
        <v>34324.48559270423</v>
      </c>
      <c r="CC1302" s="9">
        <f ca="1"/>
        <v>4.7649999999999988</v>
      </c>
      <c r="CD1302" s="9">
        <f ca="1"/>
        <v>3.4242307692307694</v>
      </c>
      <c r="CE1302" s="40">
        <f ca="1"/>
        <v>10878.144638841362</v>
      </c>
    </row>
    <row r="1303" spans="1:83" x14ac:dyDescent="0.25">
      <c r="A1303" s="6">
        <v>75.8</v>
      </c>
      <c r="B1303" s="7" t="b">
        <v>1</v>
      </c>
      <c r="U1303" s="9"/>
      <c r="V1303" s="9"/>
      <c r="W1303" s="10"/>
      <c r="X1303" s="17"/>
      <c r="Y1303" s="17"/>
      <c r="Z1303" s="17"/>
      <c r="AA1303" s="17"/>
      <c r="AB1303" s="17"/>
      <c r="AC1303" s="17"/>
      <c r="AD1303" s="17"/>
      <c r="AE1303" s="17"/>
      <c r="AG1303" s="9"/>
      <c r="AH1303" s="9"/>
      <c r="AI1303" s="10"/>
      <c r="AJ1303" s="17"/>
      <c r="AK1303" s="17"/>
      <c r="AL1303" s="17"/>
      <c r="AM1303" s="17"/>
      <c r="AN1303" s="17"/>
      <c r="AO1303" s="17"/>
      <c r="AP1303" s="17"/>
      <c r="AQ1303" s="17"/>
      <c r="AS1303" s="9"/>
      <c r="AT1303" s="9"/>
      <c r="AU1303" s="10"/>
      <c r="AV1303" s="17"/>
      <c r="AW1303" s="17"/>
      <c r="AX1303" s="17"/>
      <c r="AY1303" s="17"/>
      <c r="AZ1303" s="17"/>
      <c r="BA1303" s="17"/>
      <c r="BB1303" s="17"/>
      <c r="BC1303" s="17"/>
      <c r="BE1303" s="17">
        <v>0.44347677595628415</v>
      </c>
      <c r="BF1303" s="9">
        <v>69.900000000000006</v>
      </c>
      <c r="BG1303" s="9">
        <v>67.871017796069367</v>
      </c>
      <c r="BH1303" s="9">
        <v>67.096948392792527</v>
      </c>
      <c r="BI1303" s="9">
        <v>40.569020403738037</v>
      </c>
      <c r="BJ1303" s="9">
        <f ca="1"/>
        <v>69.025746531729567</v>
      </c>
      <c r="BK1303" s="9">
        <f ca="1"/>
        <v>67.353308075564797</v>
      </c>
      <c r="BL1303" s="9">
        <v>65.58453866601684</v>
      </c>
      <c r="BM1303" s="9">
        <f ca="1"/>
        <v>68.299365750633328</v>
      </c>
      <c r="BN1303" s="9">
        <v>68.818774739091069</v>
      </c>
      <c r="BP1303" s="9"/>
      <c r="BQ1303" s="40"/>
      <c r="BR1303" s="9"/>
      <c r="BS1303" s="40"/>
      <c r="BU1303" s="9"/>
      <c r="BV1303" s="40"/>
      <c r="BW1303" s="9"/>
      <c r="BX1303" s="40"/>
      <c r="BZ1303" s="9">
        <v>39.784615384615385</v>
      </c>
      <c r="CA1303" s="9">
        <v>39.784615384615385</v>
      </c>
      <c r="CB1303" s="40">
        <v>35875.242261216103</v>
      </c>
      <c r="CC1303" s="9">
        <f ca="1"/>
        <v>4.7649999999999988</v>
      </c>
      <c r="CD1303" s="9">
        <f ca="1"/>
        <v>3.4880769230769237</v>
      </c>
      <c r="CE1303" s="40">
        <f ca="1"/>
        <v>10909.259713554482</v>
      </c>
    </row>
    <row r="1304" spans="1:83" x14ac:dyDescent="0.25">
      <c r="A1304" s="6">
        <v>75.599999999999994</v>
      </c>
      <c r="B1304" s="7" t="b">
        <v>1</v>
      </c>
      <c r="U1304" s="9"/>
      <c r="V1304" s="9"/>
      <c r="W1304" s="10"/>
      <c r="X1304" s="17"/>
      <c r="Y1304" s="17"/>
      <c r="Z1304" s="17"/>
      <c r="AA1304" s="17"/>
      <c r="AB1304" s="17"/>
      <c r="AC1304" s="17"/>
      <c r="AD1304" s="17"/>
      <c r="AE1304" s="17"/>
      <c r="AG1304" s="9"/>
      <c r="AH1304" s="9"/>
      <c r="AI1304" s="10"/>
      <c r="AJ1304" s="17"/>
      <c r="AK1304" s="17"/>
      <c r="AL1304" s="17"/>
      <c r="AM1304" s="17"/>
      <c r="AN1304" s="17"/>
      <c r="AO1304" s="17"/>
      <c r="AP1304" s="17"/>
      <c r="AQ1304" s="17"/>
      <c r="AS1304" s="9"/>
      <c r="AT1304" s="9"/>
      <c r="AU1304" s="10"/>
      <c r="AV1304" s="17"/>
      <c r="AW1304" s="17"/>
      <c r="AX1304" s="17"/>
      <c r="AY1304" s="17"/>
      <c r="AZ1304" s="17"/>
      <c r="BA1304" s="17"/>
      <c r="BB1304" s="17"/>
      <c r="BC1304" s="17"/>
      <c r="BE1304" s="17">
        <v>0.44381830601092898</v>
      </c>
      <c r="BF1304" s="9">
        <v>69.900000000000006</v>
      </c>
      <c r="BG1304" s="9">
        <v>67.879253372486914</v>
      </c>
      <c r="BH1304" s="9">
        <v>67.105481521891406</v>
      </c>
      <c r="BI1304" s="9">
        <v>40.611515759089727</v>
      </c>
      <c r="BJ1304" s="9">
        <f ca="1"/>
        <v>69.033706859226385</v>
      </c>
      <c r="BK1304" s="9">
        <f ca="1"/>
        <v>67.361747917786673</v>
      </c>
      <c r="BL1304" s="9">
        <v>65.595833079781187</v>
      </c>
      <c r="BM1304" s="9">
        <f ca="1"/>
        <v>68.308872641082374</v>
      </c>
      <c r="BN1304" s="9">
        <v>68.828255130612305</v>
      </c>
      <c r="BP1304" s="9"/>
      <c r="BQ1304" s="40"/>
      <c r="BR1304" s="9"/>
      <c r="BS1304" s="40"/>
      <c r="BU1304" s="9"/>
      <c r="BV1304" s="40"/>
      <c r="BW1304" s="9"/>
      <c r="BX1304" s="40"/>
      <c r="BZ1304" s="9">
        <v>39.784615384615385</v>
      </c>
      <c r="CA1304" s="9">
        <v>41.061538461538461</v>
      </c>
      <c r="CB1304" s="40">
        <v>37487.160434276222</v>
      </c>
      <c r="CC1304" s="9">
        <f ca="1"/>
        <v>4.7649999999999988</v>
      </c>
      <c r="CD1304" s="9">
        <f ca="1"/>
        <v>3.5519230769230772</v>
      </c>
      <c r="CE1304" s="40">
        <f ca="1"/>
        <v>10942.796170848193</v>
      </c>
    </row>
    <row r="1305" spans="1:83" x14ac:dyDescent="0.25">
      <c r="A1305" s="6">
        <v>75.3</v>
      </c>
      <c r="B1305" s="7" t="b">
        <v>1</v>
      </c>
      <c r="U1305" s="9"/>
      <c r="V1305" s="9"/>
      <c r="W1305" s="10"/>
      <c r="X1305" s="17"/>
      <c r="Y1305" s="17"/>
      <c r="Z1305" s="17"/>
      <c r="AA1305" s="17"/>
      <c r="AB1305" s="17"/>
      <c r="AC1305" s="17"/>
      <c r="AD1305" s="17"/>
      <c r="AE1305" s="17"/>
      <c r="AG1305" s="9"/>
      <c r="AH1305" s="9"/>
      <c r="AI1305" s="10"/>
      <c r="AJ1305" s="17"/>
      <c r="AK1305" s="17"/>
      <c r="AL1305" s="17"/>
      <c r="AM1305" s="17"/>
      <c r="AN1305" s="17"/>
      <c r="AO1305" s="17"/>
      <c r="AP1305" s="17"/>
      <c r="AQ1305" s="17"/>
      <c r="AS1305" s="9"/>
      <c r="AT1305" s="9"/>
      <c r="AU1305" s="10"/>
      <c r="AV1305" s="17"/>
      <c r="AW1305" s="17"/>
      <c r="AX1305" s="17"/>
      <c r="AY1305" s="17"/>
      <c r="AZ1305" s="17"/>
      <c r="BA1305" s="17"/>
      <c r="BB1305" s="17"/>
      <c r="BC1305" s="17"/>
      <c r="BE1305" s="17">
        <v>0.44415983606557374</v>
      </c>
      <c r="BF1305" s="9">
        <v>70</v>
      </c>
      <c r="BG1305" s="9">
        <v>67.887487942784887</v>
      </c>
      <c r="BH1305" s="9">
        <v>67.114014693530734</v>
      </c>
      <c r="BI1305" s="9">
        <v>40.654037217241168</v>
      </c>
      <c r="BJ1305" s="9">
        <f ca="1"/>
        <v>69.041664660884706</v>
      </c>
      <c r="BK1305" s="9">
        <f ca="1"/>
        <v>67.370187435459442</v>
      </c>
      <c r="BL1305" s="9">
        <v>65.60712314870419</v>
      </c>
      <c r="BM1305" s="9">
        <f ca="1"/>
        <v>68.318377353445996</v>
      </c>
      <c r="BN1305" s="9">
        <v>68.837733246587419</v>
      </c>
      <c r="BP1305" s="9"/>
      <c r="BQ1305" s="40"/>
      <c r="BR1305" s="9"/>
      <c r="BS1305" s="40"/>
      <c r="BU1305" s="9"/>
      <c r="BV1305" s="40"/>
      <c r="BW1305" s="9"/>
      <c r="BX1305" s="40"/>
      <c r="BZ1305" s="9">
        <v>39.784615384615385</v>
      </c>
      <c r="CA1305" s="9">
        <v>42.338461538461537</v>
      </c>
      <c r="CB1305" s="40">
        <v>39157.372590797662</v>
      </c>
      <c r="CC1305" s="9">
        <f ca="1"/>
        <v>4.7649999999999988</v>
      </c>
      <c r="CD1305" s="9">
        <f ca="1"/>
        <v>3.6157692307692306</v>
      </c>
      <c r="CE1305" s="40">
        <f ca="1"/>
        <v>10978.685113669422</v>
      </c>
    </row>
    <row r="1306" spans="1:83" x14ac:dyDescent="0.25">
      <c r="A1306" s="6">
        <v>75.2</v>
      </c>
      <c r="B1306" s="7" t="b">
        <v>1</v>
      </c>
      <c r="U1306" s="9"/>
      <c r="V1306" s="9"/>
      <c r="W1306" s="10"/>
      <c r="X1306" s="17"/>
      <c r="Y1306" s="17"/>
      <c r="Z1306" s="17"/>
      <c r="AA1306" s="17"/>
      <c r="AB1306" s="17"/>
      <c r="AC1306" s="17"/>
      <c r="AD1306" s="17"/>
      <c r="AE1306" s="17"/>
      <c r="AG1306" s="9"/>
      <c r="AH1306" s="9"/>
      <c r="AI1306" s="10"/>
      <c r="AJ1306" s="17"/>
      <c r="AK1306" s="17"/>
      <c r="AL1306" s="17"/>
      <c r="AM1306" s="17"/>
      <c r="AN1306" s="17"/>
      <c r="AO1306" s="17"/>
      <c r="AP1306" s="17"/>
      <c r="AQ1306" s="17"/>
      <c r="AS1306" s="9"/>
      <c r="AT1306" s="9"/>
      <c r="AU1306" s="10"/>
      <c r="AV1306" s="17"/>
      <c r="AW1306" s="17"/>
      <c r="AX1306" s="17"/>
      <c r="AY1306" s="17"/>
      <c r="AZ1306" s="17"/>
      <c r="BA1306" s="17"/>
      <c r="BB1306" s="17"/>
      <c r="BC1306" s="17"/>
      <c r="BE1306" s="17">
        <v>0.44450136612021857</v>
      </c>
      <c r="BF1306" s="9">
        <v>70</v>
      </c>
      <c r="BG1306" s="9">
        <v>67.895721513363583</v>
      </c>
      <c r="BH1306" s="9">
        <v>67.122547914084493</v>
      </c>
      <c r="BI1306" s="9">
        <v>40.696584810279433</v>
      </c>
      <c r="BJ1306" s="9">
        <f ca="1"/>
        <v>69.049619943709558</v>
      </c>
      <c r="BK1306" s="9">
        <f ca="1"/>
        <v>67.378626634906894</v>
      </c>
      <c r="BL1306" s="9">
        <v>65.61840887779627</v>
      </c>
      <c r="BM1306" s="9">
        <f ca="1"/>
        <v>68.327879893556101</v>
      </c>
      <c r="BN1306" s="9">
        <v>68.847209092871196</v>
      </c>
      <c r="BP1306" s="9"/>
      <c r="BQ1306" s="40"/>
      <c r="BR1306" s="9"/>
      <c r="BS1306" s="40"/>
      <c r="BU1306" s="9"/>
      <c r="BV1306" s="40"/>
      <c r="BW1306" s="9"/>
      <c r="BX1306" s="40"/>
      <c r="BZ1306" s="9">
        <v>39.784615384615385</v>
      </c>
      <c r="CA1306" s="9">
        <v>43.615384615384613</v>
      </c>
      <c r="CB1306" s="40">
        <v>40883.214873356585</v>
      </c>
      <c r="CC1306" s="9">
        <f ca="1"/>
        <v>4.7649999999999988</v>
      </c>
      <c r="CD1306" s="9">
        <f ca="1"/>
        <v>3.679615384615385</v>
      </c>
      <c r="CE1306" s="40">
        <f ca="1"/>
        <v>11016.860699893086</v>
      </c>
    </row>
    <row r="1307" spans="1:83" x14ac:dyDescent="0.25">
      <c r="A1307" s="6">
        <v>75</v>
      </c>
      <c r="B1307" s="7" t="b">
        <v>1</v>
      </c>
      <c r="U1307" s="9"/>
      <c r="V1307" s="9"/>
      <c r="W1307" s="10"/>
      <c r="X1307" s="17"/>
      <c r="Y1307" s="17"/>
      <c r="Z1307" s="17"/>
      <c r="AA1307" s="17"/>
      <c r="AB1307" s="17"/>
      <c r="AC1307" s="17"/>
      <c r="AD1307" s="17"/>
      <c r="AE1307" s="17"/>
      <c r="AG1307" s="9"/>
      <c r="AH1307" s="9"/>
      <c r="AI1307" s="10"/>
      <c r="AJ1307" s="17"/>
      <c r="AK1307" s="17"/>
      <c r="AL1307" s="17"/>
      <c r="AM1307" s="17"/>
      <c r="AN1307" s="17"/>
      <c r="AO1307" s="17"/>
      <c r="AP1307" s="17"/>
      <c r="AQ1307" s="17"/>
      <c r="AS1307" s="9"/>
      <c r="AT1307" s="9"/>
      <c r="AU1307" s="10"/>
      <c r="AV1307" s="17"/>
      <c r="AW1307" s="17"/>
      <c r="AX1307" s="17"/>
      <c r="AY1307" s="17"/>
      <c r="AZ1307" s="17"/>
      <c r="BA1307" s="17"/>
      <c r="BB1307" s="17"/>
      <c r="BC1307" s="17"/>
      <c r="BE1307" s="17">
        <v>0.44484289617486339</v>
      </c>
      <c r="BF1307" s="9">
        <v>70</v>
      </c>
      <c r="BG1307" s="9">
        <v>67.903954090617916</v>
      </c>
      <c r="BH1307" s="9">
        <v>67.131081189924288</v>
      </c>
      <c r="BI1307" s="9">
        <v>40.73915857035071</v>
      </c>
      <c r="BJ1307" s="9">
        <f ca="1"/>
        <v>69.057572714695965</v>
      </c>
      <c r="BK1307" s="9">
        <f ca="1"/>
        <v>67.387065522449632</v>
      </c>
      <c r="BL1307" s="9">
        <v>65.62969027205817</v>
      </c>
      <c r="BM1307" s="9">
        <f ca="1"/>
        <v>68.337380267237151</v>
      </c>
      <c r="BN1307" s="9">
        <v>68.856682675310722</v>
      </c>
      <c r="BP1307" s="9"/>
      <c r="BQ1307" s="40"/>
      <c r="BR1307" s="9"/>
      <c r="BS1307" s="40"/>
      <c r="BU1307" s="9"/>
      <c r="BV1307" s="40"/>
      <c r="BW1307" s="9"/>
      <c r="BX1307" s="40"/>
      <c r="BZ1307" s="9">
        <v>39.784615384615385</v>
      </c>
      <c r="CA1307" s="9">
        <v>44.892307692307696</v>
      </c>
      <c r="CB1307" s="40">
        <v>42662.20770370547</v>
      </c>
      <c r="CC1307" s="9">
        <f ca="1"/>
        <v>4.7649999999999988</v>
      </c>
      <c r="CD1307" s="9">
        <f ca="1"/>
        <v>3.7434615384615384</v>
      </c>
      <c r="CE1307" s="40">
        <f ca="1"/>
        <v>11057.259956878068</v>
      </c>
    </row>
    <row r="1308" spans="1:83" x14ac:dyDescent="0.25">
      <c r="A1308" s="6">
        <v>74.7</v>
      </c>
      <c r="B1308" s="7" t="b">
        <v>1</v>
      </c>
      <c r="U1308" s="9"/>
      <c r="V1308" s="9"/>
      <c r="W1308" s="10"/>
      <c r="X1308" s="17"/>
      <c r="Y1308" s="17"/>
      <c r="Z1308" s="17"/>
      <c r="AA1308" s="17"/>
      <c r="AB1308" s="17"/>
      <c r="AC1308" s="17"/>
      <c r="AD1308" s="17"/>
      <c r="AE1308" s="17"/>
      <c r="AG1308" s="9"/>
      <c r="AH1308" s="9"/>
      <c r="AI1308" s="10"/>
      <c r="AJ1308" s="17"/>
      <c r="AK1308" s="17"/>
      <c r="AL1308" s="17"/>
      <c r="AM1308" s="17"/>
      <c r="AN1308" s="17"/>
      <c r="AO1308" s="17"/>
      <c r="AP1308" s="17"/>
      <c r="AQ1308" s="17"/>
      <c r="AS1308" s="9"/>
      <c r="AT1308" s="9"/>
      <c r="AU1308" s="10"/>
      <c r="AV1308" s="17"/>
      <c r="AW1308" s="17"/>
      <c r="AX1308" s="17"/>
      <c r="AY1308" s="17"/>
      <c r="AZ1308" s="17"/>
      <c r="BA1308" s="17"/>
      <c r="BB1308" s="17"/>
      <c r="BC1308" s="17"/>
      <c r="BE1308" s="17">
        <v>0.44518442622950821</v>
      </c>
      <c r="BF1308" s="9">
        <v>70</v>
      </c>
      <c r="BG1308" s="9">
        <v>67.912185680937583</v>
      </c>
      <c r="BH1308" s="9">
        <v>67.139614527419752</v>
      </c>
      <c r="BI1308" s="9">
        <v>40.781758529660621</v>
      </c>
      <c r="BJ1308" s="9">
        <f ca="1"/>
        <v>69.065522980829058</v>
      </c>
      <c r="BK1308" s="9">
        <f ca="1"/>
        <v>67.395504104404978</v>
      </c>
      <c r="BL1308" s="9">
        <v>65.640967336481083</v>
      </c>
      <c r="BM1308" s="9">
        <f ca="1"/>
        <v>68.346878480306188</v>
      </c>
      <c r="BN1308" s="9">
        <v>68.866153999745393</v>
      </c>
      <c r="BP1308" s="9"/>
      <c r="BQ1308" s="40"/>
      <c r="BR1308" s="9"/>
      <c r="BS1308" s="40"/>
      <c r="BU1308" s="9"/>
      <c r="BV1308" s="40"/>
      <c r="BW1308" s="9"/>
      <c r="BX1308" s="40"/>
      <c r="BZ1308" s="9">
        <v>39.784615384615385</v>
      </c>
      <c r="CA1308" s="9">
        <v>46.169230769230772</v>
      </c>
      <c r="CB1308" s="40">
        <v>44492.038705299696</v>
      </c>
      <c r="CC1308" s="9">
        <f ca="1"/>
        <v>4.7649999999999988</v>
      </c>
      <c r="CD1308" s="9">
        <f ca="1"/>
        <v>3.8073076923076927</v>
      </c>
      <c r="CE1308" s="40">
        <f ca="1"/>
        <v>11099.822610319352</v>
      </c>
    </row>
    <row r="1309" spans="1:83" x14ac:dyDescent="0.25">
      <c r="A1309" s="6">
        <v>74.5</v>
      </c>
      <c r="B1309" s="7" t="b">
        <v>1</v>
      </c>
      <c r="U1309" s="9"/>
      <c r="V1309" s="9"/>
      <c r="W1309" s="10"/>
      <c r="X1309" s="17"/>
      <c r="Y1309" s="17"/>
      <c r="Z1309" s="17"/>
      <c r="AA1309" s="17"/>
      <c r="AB1309" s="17"/>
      <c r="AC1309" s="17"/>
      <c r="AD1309" s="17"/>
      <c r="AE1309" s="17"/>
      <c r="AG1309" s="9"/>
      <c r="AH1309" s="9"/>
      <c r="AI1309" s="10"/>
      <c r="AJ1309" s="17"/>
      <c r="AK1309" s="17"/>
      <c r="AL1309" s="17"/>
      <c r="AM1309" s="17"/>
      <c r="AN1309" s="17"/>
      <c r="AO1309" s="17"/>
      <c r="AP1309" s="17"/>
      <c r="AQ1309" s="17"/>
      <c r="AS1309" s="9"/>
      <c r="AT1309" s="9"/>
      <c r="AU1309" s="10"/>
      <c r="AV1309" s="17"/>
      <c r="AW1309" s="17"/>
      <c r="AX1309" s="17"/>
      <c r="AY1309" s="17"/>
      <c r="AZ1309" s="17"/>
      <c r="BA1309" s="17"/>
      <c r="BB1309" s="17"/>
      <c r="BC1309" s="17"/>
      <c r="BE1309" s="17">
        <v>0.44552595628415298</v>
      </c>
      <c r="BF1309" s="9">
        <v>70</v>
      </c>
      <c r="BG1309" s="9">
        <v>67.920416290706981</v>
      </c>
      <c r="BH1309" s="9">
        <v>67.148147932938272</v>
      </c>
      <c r="BI1309" s="9">
        <v>40.824384720474221</v>
      </c>
      <c r="BJ1309" s="9">
        <f ca="1"/>
        <v>69.073470749084024</v>
      </c>
      <c r="BK1309" s="9">
        <f ca="1"/>
        <v>67.403942387087127</v>
      </c>
      <c r="BL1309" s="9">
        <v>65.652240076046596</v>
      </c>
      <c r="BM1309" s="9">
        <f ca="1"/>
        <v>68.356374538572894</v>
      </c>
      <c r="BN1309" s="9">
        <v>68.875623072007059</v>
      </c>
      <c r="BP1309" s="9"/>
      <c r="BQ1309" s="40"/>
      <c r="BR1309" s="9"/>
      <c r="BS1309" s="40"/>
      <c r="BU1309" s="9"/>
      <c r="BV1309" s="40"/>
      <c r="BW1309" s="9"/>
      <c r="BX1309" s="40"/>
      <c r="BZ1309" s="9">
        <v>39.784615384615385</v>
      </c>
      <c r="CA1309" s="9">
        <v>47.446153846153848</v>
      </c>
      <c r="CB1309" s="40">
        <v>46370.547604639127</v>
      </c>
      <c r="CC1309" s="9">
        <f ca="1"/>
        <v>4.7649999999999988</v>
      </c>
      <c r="CD1309" s="9">
        <f ca="1"/>
        <v>3.8711538461538462</v>
      </c>
      <c r="CE1309" s="40">
        <f ca="1"/>
        <v>11144.490926063971</v>
      </c>
    </row>
    <row r="1310" spans="1:83" x14ac:dyDescent="0.25">
      <c r="A1310" s="6">
        <v>74.2</v>
      </c>
      <c r="B1310" s="7" t="b">
        <v>1</v>
      </c>
      <c r="U1310" s="9"/>
      <c r="V1310" s="9"/>
      <c r="W1310" s="10"/>
      <c r="X1310" s="17"/>
      <c r="Y1310" s="17"/>
      <c r="Z1310" s="17"/>
      <c r="AA1310" s="17"/>
      <c r="AB1310" s="17"/>
      <c r="AC1310" s="17"/>
      <c r="AD1310" s="17"/>
      <c r="AE1310" s="17"/>
      <c r="AG1310" s="9"/>
      <c r="AH1310" s="9"/>
      <c r="AI1310" s="10"/>
      <c r="AJ1310" s="17"/>
      <c r="AK1310" s="17"/>
      <c r="AL1310" s="17"/>
      <c r="AM1310" s="17"/>
      <c r="AN1310" s="17"/>
      <c r="AO1310" s="17"/>
      <c r="AP1310" s="17"/>
      <c r="AQ1310" s="17"/>
      <c r="AS1310" s="9"/>
      <c r="AT1310" s="9"/>
      <c r="AU1310" s="10"/>
      <c r="AV1310" s="17"/>
      <c r="AW1310" s="17"/>
      <c r="AX1310" s="17"/>
      <c r="AY1310" s="17"/>
      <c r="AZ1310" s="17"/>
      <c r="BA1310" s="17"/>
      <c r="BB1310" s="17"/>
      <c r="BC1310" s="17"/>
      <c r="BE1310" s="17">
        <v>0.4458674863387978</v>
      </c>
      <c r="BF1310" s="9">
        <v>70</v>
      </c>
      <c r="BG1310" s="9">
        <v>67.928645926305322</v>
      </c>
      <c r="BH1310" s="9">
        <v>67.156681412845202</v>
      </c>
      <c r="BI1310" s="9">
        <v>40.867037175116245</v>
      </c>
      <c r="BJ1310" s="9">
        <f ca="1"/>
        <v>69.081416026426268</v>
      </c>
      <c r="BK1310" s="9">
        <f ca="1"/>
        <v>67.412380376807135</v>
      </c>
      <c r="BL1310" s="9">
        <v>65.663508495726774</v>
      </c>
      <c r="BM1310" s="9">
        <f ca="1"/>
        <v>68.365868447839574</v>
      </c>
      <c r="BN1310" s="9">
        <v>68.885089897919897</v>
      </c>
      <c r="BP1310" s="9"/>
      <c r="BQ1310" s="40"/>
      <c r="BR1310" s="9"/>
      <c r="BS1310" s="40"/>
      <c r="BU1310" s="9"/>
      <c r="BV1310" s="40"/>
      <c r="BW1310" s="9"/>
      <c r="BX1310" s="40"/>
      <c r="BZ1310" s="9">
        <v>39.784615384615385</v>
      </c>
      <c r="CA1310" s="9">
        <v>48.723076923076924</v>
      </c>
      <c r="CB1310" s="40">
        <v>48295.712837293875</v>
      </c>
      <c r="CC1310" s="9">
        <f ca="1"/>
        <v>4.7649999999999988</v>
      </c>
      <c r="CD1310" s="9">
        <f ca="1"/>
        <v>3.9350000000000005</v>
      </c>
      <c r="CE1310" s="40">
        <f ca="1"/>
        <v>11191.209563703413</v>
      </c>
    </row>
    <row r="1311" spans="1:83" x14ac:dyDescent="0.25">
      <c r="A1311" s="6">
        <v>74</v>
      </c>
      <c r="B1311" s="7" t="b">
        <v>1</v>
      </c>
      <c r="U1311" s="9"/>
      <c r="V1311" s="9"/>
      <c r="W1311" s="10"/>
      <c r="X1311" s="17"/>
      <c r="Y1311" s="17"/>
      <c r="Z1311" s="17"/>
      <c r="AA1311" s="17"/>
      <c r="AB1311" s="17"/>
      <c r="AC1311" s="17"/>
      <c r="AD1311" s="17"/>
      <c r="AE1311" s="17"/>
      <c r="AG1311" s="9"/>
      <c r="AH1311" s="9"/>
      <c r="AI1311" s="10"/>
      <c r="AJ1311" s="17"/>
      <c r="AK1311" s="17"/>
      <c r="AL1311" s="17"/>
      <c r="AM1311" s="17"/>
      <c r="AN1311" s="17"/>
      <c r="AO1311" s="17"/>
      <c r="AP1311" s="17"/>
      <c r="AQ1311" s="17"/>
      <c r="AS1311" s="9"/>
      <c r="AT1311" s="9"/>
      <c r="AU1311" s="10"/>
      <c r="AV1311" s="17"/>
      <c r="AW1311" s="17"/>
      <c r="AX1311" s="17"/>
      <c r="AY1311" s="17"/>
      <c r="AZ1311" s="17"/>
      <c r="BA1311" s="17"/>
      <c r="BB1311" s="17"/>
      <c r="BC1311" s="17"/>
      <c r="BE1311" s="17">
        <v>0.44620901639344263</v>
      </c>
      <c r="BF1311" s="9">
        <v>70</v>
      </c>
      <c r="BG1311" s="9">
        <v>67.936874594106641</v>
      </c>
      <c r="BH1311" s="9">
        <v>67.165214973503964</v>
      </c>
      <c r="BI1311" s="9">
        <v>40.909715925971184</v>
      </c>
      <c r="BJ1311" s="9">
        <f ca="1"/>
        <v>69.089358819811309</v>
      </c>
      <c r="BK1311" s="9">
        <f ca="1"/>
        <v>67.420818079872944</v>
      </c>
      <c r="BL1311" s="9">
        <v>65.674772600484118</v>
      </c>
      <c r="BM1311" s="9">
        <f ca="1"/>
        <v>68.37536021390126</v>
      </c>
      <c r="BN1311" s="9">
        <v>68.894554483300524</v>
      </c>
      <c r="BP1311" s="9"/>
      <c r="BQ1311" s="40"/>
      <c r="BR1311" s="9"/>
      <c r="BS1311" s="40"/>
      <c r="BU1311" s="9"/>
      <c r="BV1311" s="40"/>
      <c r="BW1311" s="9"/>
      <c r="BX1311" s="40"/>
      <c r="BZ1311" s="9">
        <v>39.784615384615385</v>
      </c>
      <c r="CA1311" s="9">
        <v>50</v>
      </c>
      <c r="CB1311" s="40">
        <v>50265.639628471981</v>
      </c>
      <c r="CC1311" s="9">
        <f ca="1"/>
        <v>4.7649999999999988</v>
      </c>
      <c r="CD1311" s="9">
        <f ca="1"/>
        <v>3.9988461538461539</v>
      </c>
      <c r="CE1311" s="40">
        <f ca="1"/>
        <v>11239.925440882284</v>
      </c>
    </row>
    <row r="1312" spans="1:83" x14ac:dyDescent="0.25">
      <c r="A1312" s="6">
        <v>73.5</v>
      </c>
      <c r="B1312" s="7" t="b">
        <v>1</v>
      </c>
      <c r="U1312" s="9"/>
      <c r="V1312" s="9"/>
      <c r="W1312" s="10"/>
      <c r="X1312" s="17"/>
      <c r="Y1312" s="17"/>
      <c r="Z1312" s="17"/>
      <c r="AA1312" s="17"/>
      <c r="AB1312" s="17"/>
      <c r="AC1312" s="17"/>
      <c r="AD1312" s="17"/>
      <c r="AE1312" s="17"/>
      <c r="AG1312" s="9"/>
      <c r="AH1312" s="9"/>
      <c r="AI1312" s="10"/>
      <c r="AJ1312" s="17"/>
      <c r="AK1312" s="17"/>
      <c r="AL1312" s="17"/>
      <c r="AM1312" s="17"/>
      <c r="AN1312" s="17"/>
      <c r="AO1312" s="17"/>
      <c r="AP1312" s="17"/>
      <c r="AQ1312" s="17"/>
      <c r="AS1312" s="9"/>
      <c r="AT1312" s="9"/>
      <c r="AU1312" s="10"/>
      <c r="AV1312" s="17"/>
      <c r="AW1312" s="17"/>
      <c r="AX1312" s="17"/>
      <c r="AY1312" s="17"/>
      <c r="AZ1312" s="17"/>
      <c r="BA1312" s="17"/>
      <c r="BB1312" s="17"/>
      <c r="BC1312" s="17"/>
      <c r="BE1312" s="17">
        <v>0.44655054644808745</v>
      </c>
      <c r="BF1312" s="9">
        <v>70</v>
      </c>
      <c r="BG1312" s="9">
        <v>67.945102300479832</v>
      </c>
      <c r="BH1312" s="9">
        <v>67.173748621275848</v>
      </c>
      <c r="BI1312" s="9">
        <v>40.952421005483444</v>
      </c>
      <c r="BJ1312" s="9">
        <f ca="1"/>
        <v>69.097299136184972</v>
      </c>
      <c r="BK1312" s="9">
        <f ca="1"/>
        <v>67.429255502589399</v>
      </c>
      <c r="BL1312" s="9">
        <v>65.68603239527171</v>
      </c>
      <c r="BM1312" s="9">
        <f ca="1"/>
        <v>68.384849842545648</v>
      </c>
      <c r="BN1312" s="9">
        <v>68.904016833958096</v>
      </c>
      <c r="BP1312" s="9"/>
      <c r="BQ1312" s="40"/>
      <c r="BR1312" s="9"/>
      <c r="BS1312" s="40"/>
      <c r="BU1312" s="9"/>
      <c r="BV1312" s="40"/>
      <c r="BW1312" s="9"/>
      <c r="BX1312" s="40"/>
      <c r="BZ1312" s="9">
        <v>41.061538461538461</v>
      </c>
      <c r="CA1312" s="9">
        <v>0.2</v>
      </c>
      <c r="CB1312" s="40">
        <v>73200.037477234626</v>
      </c>
      <c r="CC1312" s="9">
        <f ca="1"/>
        <v>4.8288461538461531</v>
      </c>
      <c r="CD1312" s="9">
        <f ca="1"/>
        <v>1.5088461538461539</v>
      </c>
      <c r="CE1312" s="40">
        <f ca="1"/>
        <v>11678.125559163065</v>
      </c>
    </row>
    <row r="1313" spans="1:83" x14ac:dyDescent="0.25">
      <c r="A1313" s="6">
        <v>73.3</v>
      </c>
      <c r="B1313" s="7" t="b">
        <v>1</v>
      </c>
      <c r="U1313" s="9"/>
      <c r="V1313" s="9"/>
      <c r="W1313" s="10"/>
      <c r="X1313" s="17"/>
      <c r="Y1313" s="17"/>
      <c r="Z1313" s="17"/>
      <c r="AA1313" s="17"/>
      <c r="AB1313" s="17"/>
      <c r="AC1313" s="17"/>
      <c r="AD1313" s="17"/>
      <c r="AE1313" s="17"/>
      <c r="AG1313" s="9"/>
      <c r="AH1313" s="9"/>
      <c r="AI1313" s="10"/>
      <c r="AJ1313" s="17"/>
      <c r="AK1313" s="17"/>
      <c r="AL1313" s="17"/>
      <c r="AM1313" s="17"/>
      <c r="AN1313" s="17"/>
      <c r="AO1313" s="17"/>
      <c r="AP1313" s="17"/>
      <c r="AQ1313" s="17"/>
      <c r="AS1313" s="9"/>
      <c r="AT1313" s="9"/>
      <c r="AU1313" s="10"/>
      <c r="AV1313" s="17"/>
      <c r="AW1313" s="17"/>
      <c r="AX1313" s="17"/>
      <c r="AY1313" s="17"/>
      <c r="AZ1313" s="17"/>
      <c r="BA1313" s="17"/>
      <c r="BB1313" s="17"/>
      <c r="BC1313" s="17"/>
      <c r="BE1313" s="17">
        <v>0.44689207650273222</v>
      </c>
      <c r="BF1313" s="9">
        <v>71</v>
      </c>
      <c r="BG1313" s="9">
        <v>67.9533290517887</v>
      </c>
      <c r="BH1313" s="9">
        <v>67.182282362520169</v>
      </c>
      <c r="BI1313" s="9">
        <v>40.995152446157583</v>
      </c>
      <c r="BJ1313" s="9">
        <f ca="1"/>
        <v>69.105236982483319</v>
      </c>
      <c r="BK1313" s="9">
        <f ca="1"/>
        <v>67.437692651258345</v>
      </c>
      <c r="BL1313" s="9">
        <v>65.697287885033091</v>
      </c>
      <c r="BM1313" s="9">
        <f ca="1"/>
        <v>68.394337339553246</v>
      </c>
      <c r="BN1313" s="9">
        <v>68.913476955694193</v>
      </c>
      <c r="BP1313" s="9"/>
      <c r="BQ1313" s="40"/>
      <c r="BR1313" s="9"/>
      <c r="BS1313" s="40"/>
      <c r="BU1313" s="9"/>
      <c r="BV1313" s="40"/>
      <c r="BW1313" s="9"/>
      <c r="BX1313" s="40"/>
      <c r="BZ1313" s="9">
        <v>41.061538461538461</v>
      </c>
      <c r="CA1313" s="9">
        <v>1.4769230769230768</v>
      </c>
      <c r="CB1313" s="40">
        <v>58658.571832055721</v>
      </c>
      <c r="CC1313" s="9">
        <f ca="1"/>
        <v>4.8288461538461531</v>
      </c>
      <c r="CD1313" s="9">
        <f ca="1"/>
        <v>1.5726923076923078</v>
      </c>
      <c r="CE1313" s="40">
        <f ca="1"/>
        <v>11570.701787186483</v>
      </c>
    </row>
    <row r="1314" spans="1:83" x14ac:dyDescent="0.25">
      <c r="A1314" s="6">
        <v>73.099999999999994</v>
      </c>
      <c r="B1314" s="7" t="b">
        <v>1</v>
      </c>
      <c r="U1314" s="9"/>
      <c r="V1314" s="9"/>
      <c r="W1314" s="10"/>
      <c r="X1314" s="17"/>
      <c r="Y1314" s="17"/>
      <c r="Z1314" s="17"/>
      <c r="AA1314" s="17"/>
      <c r="AB1314" s="17"/>
      <c r="AC1314" s="17"/>
      <c r="AD1314" s="17"/>
      <c r="AE1314" s="17"/>
      <c r="AG1314" s="9"/>
      <c r="AH1314" s="9"/>
      <c r="AI1314" s="10"/>
      <c r="AJ1314" s="17"/>
      <c r="AK1314" s="17"/>
      <c r="AL1314" s="17"/>
      <c r="AM1314" s="17"/>
      <c r="AN1314" s="17"/>
      <c r="AO1314" s="17"/>
      <c r="AP1314" s="17"/>
      <c r="AQ1314" s="17"/>
      <c r="AS1314" s="9"/>
      <c r="AT1314" s="9"/>
      <c r="AU1314" s="10"/>
      <c r="AV1314" s="17"/>
      <c r="AW1314" s="17"/>
      <c r="AX1314" s="17"/>
      <c r="AY1314" s="17"/>
      <c r="AZ1314" s="17"/>
      <c r="BA1314" s="17"/>
      <c r="BB1314" s="17"/>
      <c r="BC1314" s="17"/>
      <c r="BE1314" s="17">
        <v>0.44723360655737704</v>
      </c>
      <c r="BF1314" s="9">
        <v>71</v>
      </c>
      <c r="BG1314" s="9">
        <v>67.961554854391949</v>
      </c>
      <c r="BH1314" s="9">
        <v>67.190816203594423</v>
      </c>
      <c r="BI1314" s="9">
        <v>41.037910280558336</v>
      </c>
      <c r="BJ1314" s="9">
        <f ca="1"/>
        <v>69.113172365632764</v>
      </c>
      <c r="BK1314" s="9">
        <f ca="1"/>
        <v>67.446129532178603</v>
      </c>
      <c r="BL1314" s="9">
        <v>65.708539074702415</v>
      </c>
      <c r="BM1314" s="9">
        <f ca="1"/>
        <v>68.40382271069727</v>
      </c>
      <c r="BN1314" s="9">
        <v>68.922934854302937</v>
      </c>
      <c r="BP1314" s="9"/>
      <c r="BQ1314" s="40"/>
      <c r="BR1314" s="9"/>
      <c r="BS1314" s="40"/>
      <c r="BU1314" s="9"/>
      <c r="BV1314" s="40"/>
      <c r="BW1314" s="9"/>
      <c r="BX1314" s="40"/>
      <c r="BZ1314" s="9">
        <v>41.061538461538461</v>
      </c>
      <c r="CA1314" s="9">
        <v>2.7538461538461538</v>
      </c>
      <c r="CB1314" s="40">
        <v>50577.409952121816</v>
      </c>
      <c r="CC1314" s="9">
        <f ca="1"/>
        <v>4.8288461538461531</v>
      </c>
      <c r="CD1314" s="9">
        <f ca="1"/>
        <v>1.6365384615384617</v>
      </c>
      <c r="CE1314" s="40">
        <f ca="1"/>
        <v>11471.745308598071</v>
      </c>
    </row>
    <row r="1315" spans="1:83" x14ac:dyDescent="0.25">
      <c r="A1315" s="6">
        <v>73</v>
      </c>
      <c r="B1315" s="7" t="b">
        <v>1</v>
      </c>
      <c r="U1315" s="9"/>
      <c r="V1315" s="9"/>
      <c r="W1315" s="10"/>
      <c r="X1315" s="17"/>
      <c r="Y1315" s="17"/>
      <c r="Z1315" s="17"/>
      <c r="AA1315" s="17"/>
      <c r="AB1315" s="17"/>
      <c r="AC1315" s="17"/>
      <c r="AD1315" s="17"/>
      <c r="AE1315" s="17"/>
      <c r="AG1315" s="9"/>
      <c r="AH1315" s="9"/>
      <c r="AI1315" s="10"/>
      <c r="AJ1315" s="17"/>
      <c r="AK1315" s="17"/>
      <c r="AL1315" s="17"/>
      <c r="AM1315" s="17"/>
      <c r="AN1315" s="17"/>
      <c r="AO1315" s="17"/>
      <c r="AP1315" s="17"/>
      <c r="AQ1315" s="17"/>
      <c r="AS1315" s="9"/>
      <c r="AT1315" s="9"/>
      <c r="AU1315" s="10"/>
      <c r="AV1315" s="17"/>
      <c r="AW1315" s="17"/>
      <c r="AX1315" s="17"/>
      <c r="AY1315" s="17"/>
      <c r="AZ1315" s="17"/>
      <c r="BA1315" s="17"/>
      <c r="BB1315" s="17"/>
      <c r="BC1315" s="17"/>
      <c r="BE1315" s="17">
        <v>0.44757513661202186</v>
      </c>
      <c r="BF1315" s="9">
        <v>71</v>
      </c>
      <c r="BG1315" s="9">
        <v>67.969779714643295</v>
      </c>
      <c r="BH1315" s="9">
        <v>67.199350150854116</v>
      </c>
      <c r="BI1315" s="9">
        <v>41.080694541310848</v>
      </c>
      <c r="BJ1315" s="9">
        <f ca="1"/>
        <v>69.12110529255007</v>
      </c>
      <c r="BK1315" s="9">
        <f ca="1"/>
        <v>67.454566151646034</v>
      </c>
      <c r="BL1315" s="9">
        <v>65.719785969204381</v>
      </c>
      <c r="BM1315" s="9">
        <f ca="1"/>
        <v>68.413305961743802</v>
      </c>
      <c r="BN1315" s="9">
        <v>68.932390535571059</v>
      </c>
      <c r="BP1315" s="9"/>
      <c r="BQ1315" s="40"/>
      <c r="BR1315" s="9"/>
      <c r="BS1315" s="40"/>
      <c r="BU1315" s="9"/>
      <c r="BV1315" s="40"/>
      <c r="BW1315" s="9"/>
      <c r="BX1315" s="40"/>
      <c r="BZ1315" s="9">
        <v>41.061538461538461</v>
      </c>
      <c r="CA1315" s="9">
        <v>4.0307692307692298</v>
      </c>
      <c r="CB1315" s="40">
        <v>44589.145679213616</v>
      </c>
      <c r="CC1315" s="9">
        <f ca="1"/>
        <v>4.8288461538461531</v>
      </c>
      <c r="CD1315" s="9">
        <f ca="1"/>
        <v>1.7003846153846154</v>
      </c>
      <c r="CE1315" s="40">
        <f ca="1"/>
        <v>11380.744378647571</v>
      </c>
    </row>
    <row r="1316" spans="1:83" x14ac:dyDescent="0.25">
      <c r="A1316" s="6">
        <v>72.7</v>
      </c>
      <c r="B1316" s="7" t="b">
        <v>1</v>
      </c>
      <c r="U1316" s="9"/>
      <c r="V1316" s="9"/>
      <c r="W1316" s="10"/>
      <c r="X1316" s="17"/>
      <c r="Y1316" s="17"/>
      <c r="Z1316" s="17"/>
      <c r="AA1316" s="17"/>
      <c r="AB1316" s="17"/>
      <c r="AC1316" s="17"/>
      <c r="AD1316" s="17"/>
      <c r="AE1316" s="17"/>
      <c r="AG1316" s="9"/>
      <c r="AH1316" s="9"/>
      <c r="AI1316" s="10"/>
      <c r="AJ1316" s="17"/>
      <c r="AK1316" s="17"/>
      <c r="AL1316" s="17"/>
      <c r="AM1316" s="17"/>
      <c r="AN1316" s="17"/>
      <c r="AO1316" s="17"/>
      <c r="AP1316" s="17"/>
      <c r="AQ1316" s="17"/>
      <c r="AS1316" s="9"/>
      <c r="AT1316" s="9"/>
      <c r="AU1316" s="10"/>
      <c r="AV1316" s="17"/>
      <c r="AW1316" s="17"/>
      <c r="AX1316" s="17"/>
      <c r="AY1316" s="17"/>
      <c r="AZ1316" s="17"/>
      <c r="BA1316" s="17"/>
      <c r="BB1316" s="17"/>
      <c r="BC1316" s="17"/>
      <c r="BE1316" s="17">
        <v>0.44791666666666669</v>
      </c>
      <c r="BF1316" s="9">
        <v>71</v>
      </c>
      <c r="BG1316" s="9">
        <v>67.978003638891423</v>
      </c>
      <c r="BH1316" s="9">
        <v>67.207884210652864</v>
      </c>
      <c r="BI1316" s="9">
        <v>41.12350526110076</v>
      </c>
      <c r="BJ1316" s="9">
        <f ca="1"/>
        <v>69.129035770142394</v>
      </c>
      <c r="BK1316" s="9">
        <f ca="1"/>
        <v>67.46300251595359</v>
      </c>
      <c r="BL1316" s="9">
        <v>65.731028573454296</v>
      </c>
      <c r="BM1316" s="9">
        <f ca="1"/>
        <v>68.422787098451735</v>
      </c>
      <c r="BN1316" s="9">
        <v>68.941844005277829</v>
      </c>
      <c r="BP1316" s="9"/>
      <c r="BQ1316" s="40"/>
      <c r="BR1316" s="9"/>
      <c r="BS1316" s="40"/>
      <c r="BU1316" s="9"/>
      <c r="BV1316" s="40"/>
      <c r="BW1316" s="9"/>
      <c r="BX1316" s="40"/>
      <c r="BZ1316" s="9">
        <v>41.061538461538461</v>
      </c>
      <c r="CA1316" s="9">
        <v>5.3076923076923075</v>
      </c>
      <c r="CB1316" s="40">
        <v>39867.049895643868</v>
      </c>
      <c r="CC1316" s="9">
        <f ca="1"/>
        <v>4.8288461538461531</v>
      </c>
      <c r="CD1316" s="9">
        <f ca="1"/>
        <v>1.7642307692307693</v>
      </c>
      <c r="CE1316" s="40">
        <f ca="1"/>
        <v>11297.236765368118</v>
      </c>
    </row>
    <row r="1317" spans="1:83" x14ac:dyDescent="0.25">
      <c r="A1317" s="6">
        <v>72.599999999999994</v>
      </c>
      <c r="B1317" s="7" t="b">
        <v>1</v>
      </c>
      <c r="U1317" s="9"/>
      <c r="V1317" s="9"/>
      <c r="W1317" s="10"/>
      <c r="X1317" s="17"/>
      <c r="Y1317" s="17"/>
      <c r="Z1317" s="17"/>
      <c r="AA1317" s="17"/>
      <c r="AB1317" s="17"/>
      <c r="AC1317" s="17"/>
      <c r="AD1317" s="17"/>
      <c r="AE1317" s="17"/>
      <c r="AG1317" s="9"/>
      <c r="AH1317" s="9"/>
      <c r="AI1317" s="10"/>
      <c r="AJ1317" s="17"/>
      <c r="AK1317" s="17"/>
      <c r="AL1317" s="17"/>
      <c r="AM1317" s="17"/>
      <c r="AN1317" s="17"/>
      <c r="AO1317" s="17"/>
      <c r="AP1317" s="17"/>
      <c r="AQ1317" s="17"/>
      <c r="AS1317" s="9"/>
      <c r="AT1317" s="9"/>
      <c r="AU1317" s="10"/>
      <c r="AV1317" s="17"/>
      <c r="AW1317" s="17"/>
      <c r="AX1317" s="17"/>
      <c r="AY1317" s="17"/>
      <c r="AZ1317" s="17"/>
      <c r="BA1317" s="17"/>
      <c r="BB1317" s="17"/>
      <c r="BC1317" s="17"/>
      <c r="BE1317" s="17">
        <v>0.44825819672131145</v>
      </c>
      <c r="BF1317" s="9">
        <v>71</v>
      </c>
      <c r="BG1317" s="9">
        <v>67.986226633480101</v>
      </c>
      <c r="BH1317" s="9">
        <v>67.216418389342465</v>
      </c>
      <c r="BI1317" s="9">
        <v>41.166342472674394</v>
      </c>
      <c r="BJ1317" s="9">
        <f ca="1"/>
        <v>69.13696380530736</v>
      </c>
      <c r="BK1317" s="9">
        <f ca="1"/>
        <v>67.471438631391266</v>
      </c>
      <c r="BL1317" s="9">
        <v>65.742266892358117</v>
      </c>
      <c r="BM1317" s="9">
        <f ca="1"/>
        <v>68.432266126572841</v>
      </c>
      <c r="BN1317" s="9">
        <v>68.951295269195143</v>
      </c>
      <c r="BP1317" s="9"/>
      <c r="BQ1317" s="40"/>
      <c r="BR1317" s="9"/>
      <c r="BS1317" s="40"/>
      <c r="BU1317" s="9"/>
      <c r="BV1317" s="40"/>
      <c r="BW1317" s="9"/>
      <c r="BX1317" s="40"/>
      <c r="BZ1317" s="9">
        <v>41.061538461538461</v>
      </c>
      <c r="CA1317" s="9">
        <v>6.5846153846153852</v>
      </c>
      <c r="CB1317" s="40">
        <v>36042.124008285115</v>
      </c>
      <c r="CC1317" s="9">
        <f ca="1"/>
        <v>4.8288461538461531</v>
      </c>
      <c r="CD1317" s="9">
        <f ca="1"/>
        <v>1.8280769230769232</v>
      </c>
      <c r="CE1317" s="40">
        <f ca="1"/>
        <v>11220.803220059108</v>
      </c>
    </row>
    <row r="1318" spans="1:83" x14ac:dyDescent="0.25">
      <c r="A1318" s="6">
        <v>83.7</v>
      </c>
      <c r="B1318" s="7" t="b">
        <v>1</v>
      </c>
      <c r="U1318" s="9"/>
      <c r="V1318" s="9"/>
      <c r="W1318" s="10"/>
      <c r="X1318" s="17"/>
      <c r="Y1318" s="17"/>
      <c r="Z1318" s="17"/>
      <c r="AA1318" s="17"/>
      <c r="AB1318" s="17"/>
      <c r="AC1318" s="17"/>
      <c r="AD1318" s="17"/>
      <c r="AE1318" s="17"/>
      <c r="AG1318" s="9"/>
      <c r="AH1318" s="9"/>
      <c r="AI1318" s="10"/>
      <c r="AJ1318" s="17"/>
      <c r="AK1318" s="17"/>
      <c r="AL1318" s="17"/>
      <c r="AM1318" s="17"/>
      <c r="AN1318" s="17"/>
      <c r="AO1318" s="17"/>
      <c r="AP1318" s="17"/>
      <c r="AQ1318" s="17"/>
      <c r="AS1318" s="9"/>
      <c r="AT1318" s="9"/>
      <c r="AU1318" s="10"/>
      <c r="AV1318" s="17"/>
      <c r="AW1318" s="17"/>
      <c r="AX1318" s="17"/>
      <c r="AY1318" s="17"/>
      <c r="AZ1318" s="17"/>
      <c r="BA1318" s="17"/>
      <c r="BB1318" s="17"/>
      <c r="BC1318" s="17"/>
      <c r="BE1318" s="17">
        <v>0.44859972677595628</v>
      </c>
      <c r="BF1318" s="9">
        <v>71</v>
      </c>
      <c r="BG1318" s="9">
        <v>67.994448704748123</v>
      </c>
      <c r="BH1318" s="9">
        <v>67.224952693273025</v>
      </c>
      <c r="BI1318" s="9">
        <v>41.209206208838935</v>
      </c>
      <c r="BJ1318" s="9">
        <f ca="1"/>
        <v>69.144889404933068</v>
      </c>
      <c r="BK1318" s="9">
        <f ca="1"/>
        <v>67.479874504246226</v>
      </c>
      <c r="BL1318" s="9">
        <v>65.75350093081245</v>
      </c>
      <c r="BM1318" s="9">
        <f ca="1"/>
        <v>68.441743051851759</v>
      </c>
      <c r="BN1318" s="9">
        <v>68.960744333087604</v>
      </c>
      <c r="BP1318" s="9"/>
      <c r="BQ1318" s="40"/>
      <c r="BR1318" s="9"/>
      <c r="BS1318" s="40"/>
      <c r="BU1318" s="9"/>
      <c r="BV1318" s="40"/>
      <c r="BW1318" s="9"/>
      <c r="BX1318" s="40"/>
      <c r="BZ1318" s="9">
        <v>41.061538461538461</v>
      </c>
      <c r="CA1318" s="9">
        <v>7.8615384615384603</v>
      </c>
      <c r="CB1318" s="40">
        <v>32904.594386979923</v>
      </c>
      <c r="CC1318" s="9">
        <f ca="1"/>
        <v>4.8288461538461531</v>
      </c>
      <c r="CD1318" s="9">
        <f ca="1"/>
        <v>1.891923076923077</v>
      </c>
      <c r="CE1318" s="40">
        <f ca="1"/>
        <v>11151.062021029576</v>
      </c>
    </row>
    <row r="1319" spans="1:83" x14ac:dyDescent="0.25">
      <c r="A1319" s="6">
        <v>83.5</v>
      </c>
      <c r="B1319" s="7" t="b">
        <v>1</v>
      </c>
      <c r="U1319" s="9"/>
      <c r="V1319" s="9"/>
      <c r="W1319" s="10"/>
      <c r="X1319" s="17"/>
      <c r="Y1319" s="17"/>
      <c r="Z1319" s="17"/>
      <c r="AA1319" s="17"/>
      <c r="AB1319" s="17"/>
      <c r="AC1319" s="17"/>
      <c r="AD1319" s="17"/>
      <c r="AE1319" s="17"/>
      <c r="AG1319" s="9"/>
      <c r="AH1319" s="9"/>
      <c r="AI1319" s="10"/>
      <c r="AJ1319" s="17"/>
      <c r="AK1319" s="17"/>
      <c r="AL1319" s="17"/>
      <c r="AM1319" s="17"/>
      <c r="AN1319" s="17"/>
      <c r="AO1319" s="17"/>
      <c r="AP1319" s="17"/>
      <c r="AQ1319" s="17"/>
      <c r="AS1319" s="9"/>
      <c r="AT1319" s="9"/>
      <c r="AU1319" s="10"/>
      <c r="AV1319" s="17"/>
      <c r="AW1319" s="17"/>
      <c r="AX1319" s="17"/>
      <c r="AY1319" s="17"/>
      <c r="AZ1319" s="17"/>
      <c r="BA1319" s="17"/>
      <c r="BB1319" s="17"/>
      <c r="BC1319" s="17"/>
      <c r="BE1319" s="17">
        <v>0.4489412568306011</v>
      </c>
      <c r="BF1319" s="9">
        <v>71</v>
      </c>
      <c r="BG1319" s="9">
        <v>68.002669859029425</v>
      </c>
      <c r="BH1319" s="9">
        <v>67.23348712879276</v>
      </c>
      <c r="BI1319" s="9">
        <v>41.252096502462514</v>
      </c>
      <c r="BJ1319" s="9">
        <f ca="1"/>
        <v>69.152812575898139</v>
      </c>
      <c r="BK1319" s="9">
        <f ca="1"/>
        <v>67.488310140802824</v>
      </c>
      <c r="BL1319" s="9">
        <v>65.764730693704593</v>
      </c>
      <c r="BM1319" s="9">
        <f ca="1"/>
        <v>68.451217880026121</v>
      </c>
      <c r="BN1319" s="9">
        <v>68.970191202712414</v>
      </c>
      <c r="BP1319" s="9"/>
      <c r="BQ1319" s="40"/>
      <c r="BR1319" s="9"/>
      <c r="BS1319" s="40"/>
      <c r="BU1319" s="9"/>
      <c r="BV1319" s="40"/>
      <c r="BW1319" s="9"/>
      <c r="BX1319" s="40"/>
      <c r="BZ1319" s="9">
        <v>41.061538461538461</v>
      </c>
      <c r="CA1319" s="9">
        <v>9.1384615384615362</v>
      </c>
      <c r="CB1319" s="40">
        <v>30319.266779957765</v>
      </c>
      <c r="CC1319" s="9">
        <f ca="1"/>
        <v>4.8288461538461531</v>
      </c>
      <c r="CD1319" s="9">
        <f ca="1"/>
        <v>1.9557692307692309</v>
      </c>
      <c r="CE1319" s="40">
        <f ca="1"/>
        <v>11087.664382248337</v>
      </c>
    </row>
    <row r="1320" spans="1:83" x14ac:dyDescent="0.25">
      <c r="A1320" s="6">
        <v>83.5</v>
      </c>
      <c r="B1320" s="7" t="b">
        <v>1</v>
      </c>
      <c r="U1320" s="9"/>
      <c r="V1320" s="9"/>
      <c r="W1320" s="10"/>
      <c r="X1320" s="17"/>
      <c r="Y1320" s="17"/>
      <c r="Z1320" s="17"/>
      <c r="AA1320" s="17"/>
      <c r="AB1320" s="17"/>
      <c r="AC1320" s="17"/>
      <c r="AD1320" s="17"/>
      <c r="AE1320" s="17"/>
      <c r="AG1320" s="9"/>
      <c r="AH1320" s="9"/>
      <c r="AI1320" s="10"/>
      <c r="AJ1320" s="17"/>
      <c r="AK1320" s="17"/>
      <c r="AL1320" s="17"/>
      <c r="AM1320" s="17"/>
      <c r="AN1320" s="17"/>
      <c r="AO1320" s="17"/>
      <c r="AP1320" s="17"/>
      <c r="AQ1320" s="17"/>
      <c r="AS1320" s="9"/>
      <c r="AT1320" s="9"/>
      <c r="AU1320" s="10"/>
      <c r="AV1320" s="17"/>
      <c r="AW1320" s="17"/>
      <c r="AX1320" s="17"/>
      <c r="AY1320" s="17"/>
      <c r="AZ1320" s="17"/>
      <c r="BA1320" s="17"/>
      <c r="BB1320" s="17"/>
      <c r="BC1320" s="17"/>
      <c r="BE1320" s="17">
        <v>0.44928278688524592</v>
      </c>
      <c r="BF1320" s="9">
        <v>71</v>
      </c>
      <c r="BG1320" s="9">
        <v>68.010890102653107</v>
      </c>
      <c r="BH1320" s="9">
        <v>67.242021702248138</v>
      </c>
      <c r="BI1320" s="9">
        <v>41.295013386474444</v>
      </c>
      <c r="BJ1320" s="9">
        <f ca="1"/>
        <v>69.160733325071803</v>
      </c>
      <c r="BK1320" s="9">
        <f ca="1"/>
        <v>67.49674554734257</v>
      </c>
      <c r="BL1320" s="9">
        <v>65.77595618591252</v>
      </c>
      <c r="BM1320" s="9">
        <f ca="1"/>
        <v>68.460690616826454</v>
      </c>
      <c r="BN1320" s="9">
        <v>68.979635883819583</v>
      </c>
      <c r="BP1320" s="9"/>
      <c r="BQ1320" s="40"/>
      <c r="BR1320" s="9"/>
      <c r="BS1320" s="40"/>
      <c r="BU1320" s="9"/>
      <c r="BV1320" s="40"/>
      <c r="BW1320" s="9"/>
      <c r="BX1320" s="40"/>
      <c r="BZ1320" s="9">
        <v>41.061538461538461</v>
      </c>
      <c r="CA1320" s="9">
        <v>10.415384615384614</v>
      </c>
      <c r="CB1320" s="40">
        <v>28191.941785597624</v>
      </c>
      <c r="CC1320" s="9">
        <f ca="1"/>
        <v>4.8288461538461531</v>
      </c>
      <c r="CD1320" s="9">
        <f ca="1"/>
        <v>2.0196153846153848</v>
      </c>
      <c r="CE1320" s="40">
        <f ca="1"/>
        <v>11030.290564689147</v>
      </c>
    </row>
    <row r="1321" spans="1:83" x14ac:dyDescent="0.25">
      <c r="A1321" s="6">
        <v>83.3</v>
      </c>
      <c r="B1321" s="7" t="b">
        <v>1</v>
      </c>
      <c r="U1321" s="9"/>
      <c r="V1321" s="9"/>
      <c r="W1321" s="10"/>
      <c r="X1321" s="17"/>
      <c r="Y1321" s="17"/>
      <c r="Z1321" s="17"/>
      <c r="AA1321" s="17"/>
      <c r="AB1321" s="17"/>
      <c r="AC1321" s="17"/>
      <c r="AD1321" s="17"/>
      <c r="AE1321" s="17"/>
      <c r="AG1321" s="9"/>
      <c r="AH1321" s="9"/>
      <c r="AI1321" s="10"/>
      <c r="AJ1321" s="17"/>
      <c r="AK1321" s="17"/>
      <c r="AL1321" s="17"/>
      <c r="AM1321" s="17"/>
      <c r="AN1321" s="17"/>
      <c r="AO1321" s="17"/>
      <c r="AP1321" s="17"/>
      <c r="AQ1321" s="17"/>
      <c r="AS1321" s="9"/>
      <c r="AT1321" s="9"/>
      <c r="AU1321" s="10"/>
      <c r="AV1321" s="17"/>
      <c r="AW1321" s="17"/>
      <c r="AX1321" s="17"/>
      <c r="AY1321" s="17"/>
      <c r="AZ1321" s="17"/>
      <c r="BA1321" s="17"/>
      <c r="BB1321" s="17"/>
      <c r="BC1321" s="17"/>
      <c r="BE1321" s="17">
        <v>0.44962431693989069</v>
      </c>
      <c r="BF1321" s="9">
        <v>71</v>
      </c>
      <c r="BG1321" s="9">
        <v>68.019109441943428</v>
      </c>
      <c r="BH1321" s="9">
        <v>67.250556419983965</v>
      </c>
      <c r="BI1321" s="9">
        <v>41.337956893865247</v>
      </c>
      <c r="BJ1321" s="9">
        <f ca="1"/>
        <v>69.168651659313866</v>
      </c>
      <c r="BK1321" s="9">
        <f ca="1"/>
        <v>67.505180730144232</v>
      </c>
      <c r="BL1321" s="9">
        <v>65.787177412304985</v>
      </c>
      <c r="BM1321" s="9">
        <f ca="1"/>
        <v>68.470161267976337</v>
      </c>
      <c r="BN1321" s="9">
        <v>68.989078382151774</v>
      </c>
      <c r="BP1321" s="9"/>
      <c r="BQ1321" s="40"/>
      <c r="BR1321" s="9"/>
      <c r="BS1321" s="40"/>
      <c r="BU1321" s="9"/>
      <c r="BV1321" s="40"/>
      <c r="BW1321" s="9"/>
      <c r="BX1321" s="40"/>
      <c r="BZ1321" s="9">
        <v>41.061538461538461</v>
      </c>
      <c r="CA1321" s="9">
        <v>11.692307692307692</v>
      </c>
      <c r="CB1321" s="40">
        <v>26453.376301269374</v>
      </c>
      <c r="CC1321" s="9">
        <f ca="1"/>
        <v>4.8288461538461531</v>
      </c>
      <c r="CD1321" s="9">
        <f ca="1"/>
        <v>2.0834615384615387</v>
      </c>
      <c r="CE1321" s="40">
        <f ca="1"/>
        <v>10978.646562917926</v>
      </c>
    </row>
    <row r="1322" spans="1:83" x14ac:dyDescent="0.25">
      <c r="A1322" s="6">
        <v>82.5</v>
      </c>
      <c r="B1322" s="7" t="b">
        <v>1</v>
      </c>
      <c r="U1322" s="9"/>
      <c r="V1322" s="9"/>
      <c r="W1322" s="10"/>
      <c r="X1322" s="17"/>
      <c r="Y1322" s="17"/>
      <c r="Z1322" s="17"/>
      <c r="AA1322" s="17"/>
      <c r="AB1322" s="17"/>
      <c r="AC1322" s="17"/>
      <c r="AD1322" s="17"/>
      <c r="AE1322" s="17"/>
      <c r="AG1322" s="9"/>
      <c r="AH1322" s="9"/>
      <c r="AI1322" s="10"/>
      <c r="AJ1322" s="17"/>
      <c r="AK1322" s="17"/>
      <c r="AL1322" s="17"/>
      <c r="AM1322" s="17"/>
      <c r="AN1322" s="17"/>
      <c r="AO1322" s="17"/>
      <c r="AP1322" s="17"/>
      <c r="AQ1322" s="17"/>
      <c r="AS1322" s="9"/>
      <c r="AT1322" s="9"/>
      <c r="AU1322" s="10"/>
      <c r="AV1322" s="17"/>
      <c r="AW1322" s="17"/>
      <c r="AX1322" s="17"/>
      <c r="AY1322" s="17"/>
      <c r="AZ1322" s="17"/>
      <c r="BA1322" s="17"/>
      <c r="BB1322" s="17"/>
      <c r="BC1322" s="17"/>
      <c r="BE1322" s="17">
        <v>0.44996584699453551</v>
      </c>
      <c r="BF1322" s="9">
        <v>71</v>
      </c>
      <c r="BG1322" s="9">
        <v>68.027327883219854</v>
      </c>
      <c r="BH1322" s="9">
        <v>67.25909128834347</v>
      </c>
      <c r="BI1322" s="9">
        <v>41.380927057686947</v>
      </c>
      <c r="BJ1322" s="9">
        <f ca="1"/>
        <v>69.176567585474814</v>
      </c>
      <c r="BK1322" s="9">
        <f ca="1"/>
        <v>67.513615695483864</v>
      </c>
      <c r="BL1322" s="9">
        <v>65.798394377741445</v>
      </c>
      <c r="BM1322" s="9">
        <f ca="1"/>
        <v>68.479629839192313</v>
      </c>
      <c r="BN1322" s="9">
        <v>68.998518703444518</v>
      </c>
      <c r="BP1322" s="9"/>
      <c r="BQ1322" s="40"/>
      <c r="BR1322" s="9"/>
      <c r="BS1322" s="40"/>
      <c r="BU1322" s="9"/>
      <c r="BV1322" s="40"/>
      <c r="BW1322" s="9"/>
      <c r="BX1322" s="40"/>
      <c r="BZ1322" s="9">
        <v>41.061538461538461</v>
      </c>
      <c r="CA1322" s="9">
        <v>12.969230769230769</v>
      </c>
      <c r="CB1322" s="40">
        <v>25050.643299778909</v>
      </c>
      <c r="CC1322" s="9">
        <f ca="1"/>
        <v>4.8288461538461531</v>
      </c>
      <c r="CD1322" s="9">
        <f ca="1"/>
        <v>2.1473076923076926</v>
      </c>
      <c r="CE1322" s="40">
        <f ca="1"/>
        <v>10932.461265919799</v>
      </c>
    </row>
    <row r="1323" spans="1:83" x14ac:dyDescent="0.25">
      <c r="A1323" s="6">
        <v>83</v>
      </c>
      <c r="B1323" s="7" t="b">
        <v>1</v>
      </c>
      <c r="U1323" s="9"/>
      <c r="V1323" s="9"/>
      <c r="W1323" s="10"/>
      <c r="X1323" s="17"/>
      <c r="Y1323" s="17"/>
      <c r="Z1323" s="17"/>
      <c r="AA1323" s="17"/>
      <c r="AB1323" s="17"/>
      <c r="AC1323" s="17"/>
      <c r="AD1323" s="17"/>
      <c r="AE1323" s="17"/>
      <c r="AG1323" s="9"/>
      <c r="AH1323" s="9"/>
      <c r="AI1323" s="10"/>
      <c r="AJ1323" s="17"/>
      <c r="AK1323" s="17"/>
      <c r="AL1323" s="17"/>
      <c r="AM1323" s="17"/>
      <c r="AN1323" s="17"/>
      <c r="AO1323" s="17"/>
      <c r="AP1323" s="17"/>
      <c r="AQ1323" s="17"/>
      <c r="AS1323" s="9"/>
      <c r="AT1323" s="9"/>
      <c r="AU1323" s="10"/>
      <c r="AV1323" s="17"/>
      <c r="AW1323" s="17"/>
      <c r="AX1323" s="17"/>
      <c r="AY1323" s="17"/>
      <c r="AZ1323" s="17"/>
      <c r="BA1323" s="17"/>
      <c r="BB1323" s="17"/>
      <c r="BC1323" s="17"/>
      <c r="BE1323" s="17">
        <v>0.45030737704918034</v>
      </c>
      <c r="BF1323" s="9">
        <v>71</v>
      </c>
      <c r="BG1323" s="9">
        <v>68.035545432797136</v>
      </c>
      <c r="BH1323" s="9">
        <v>67.267626313668174</v>
      </c>
      <c r="BI1323" s="9">
        <v>41.423923911053087</v>
      </c>
      <c r="BJ1323" s="9">
        <f ca="1"/>
        <v>69.184481110395794</v>
      </c>
      <c r="BK1323" s="9">
        <f ca="1"/>
        <v>67.522050449634776</v>
      </c>
      <c r="BL1323" s="9">
        <v>65.809607087072195</v>
      </c>
      <c r="BM1323" s="9">
        <f ca="1"/>
        <v>68.489096336184033</v>
      </c>
      <c r="BN1323" s="9">
        <v>69.007956853426066</v>
      </c>
      <c r="BP1323" s="9"/>
      <c r="BQ1323" s="40"/>
      <c r="BR1323" s="9"/>
      <c r="BS1323" s="40"/>
      <c r="BU1323" s="9"/>
      <c r="BV1323" s="40"/>
      <c r="BW1323" s="9"/>
      <c r="BX1323" s="40"/>
      <c r="BZ1323" s="9">
        <v>41.061538461538461</v>
      </c>
      <c r="CA1323" s="9">
        <v>14.246153846153844</v>
      </c>
      <c r="CB1323" s="40">
        <v>23942.061884723018</v>
      </c>
      <c r="CC1323" s="9">
        <f ca="1"/>
        <v>4.8288461538461531</v>
      </c>
      <c r="CD1323" s="9">
        <f ca="1"/>
        <v>2.211153846153846</v>
      </c>
      <c r="CE1323" s="40">
        <f ca="1"/>
        <v>10891.484011483284</v>
      </c>
    </row>
    <row r="1324" spans="1:83" x14ac:dyDescent="0.25">
      <c r="A1324" s="6">
        <v>83</v>
      </c>
      <c r="B1324" s="7" t="b">
        <v>1</v>
      </c>
      <c r="U1324" s="9"/>
      <c r="V1324" s="9"/>
      <c r="W1324" s="10"/>
      <c r="X1324" s="17"/>
      <c r="Y1324" s="17"/>
      <c r="Z1324" s="17"/>
      <c r="AA1324" s="17"/>
      <c r="AB1324" s="17"/>
      <c r="AC1324" s="17"/>
      <c r="AD1324" s="17"/>
      <c r="AE1324" s="17"/>
      <c r="AG1324" s="9"/>
      <c r="AH1324" s="9"/>
      <c r="AI1324" s="10"/>
      <c r="AJ1324" s="17"/>
      <c r="AK1324" s="17"/>
      <c r="AL1324" s="17"/>
      <c r="AM1324" s="17"/>
      <c r="AN1324" s="17"/>
      <c r="AO1324" s="17"/>
      <c r="AP1324" s="17"/>
      <c r="AQ1324" s="17"/>
      <c r="AS1324" s="9"/>
      <c r="AT1324" s="9"/>
      <c r="AU1324" s="10"/>
      <c r="AV1324" s="17"/>
      <c r="AW1324" s="17"/>
      <c r="AX1324" s="17"/>
      <c r="AY1324" s="17"/>
      <c r="AZ1324" s="17"/>
      <c r="BA1324" s="17"/>
      <c r="BB1324" s="17"/>
      <c r="BC1324" s="17"/>
      <c r="BE1324" s="17">
        <v>0.45064890710382516</v>
      </c>
      <c r="BF1324" s="9">
        <v>71</v>
      </c>
      <c r="BG1324" s="9">
        <v>68.04376209698529</v>
      </c>
      <c r="BH1324" s="9">
        <v>67.276161502297924</v>
      </c>
      <c r="BI1324" s="9">
        <v>41.466947487139016</v>
      </c>
      <c r="BJ1324" s="9">
        <f ca="1"/>
        <v>69.192392240908731</v>
      </c>
      <c r="BK1324" s="9">
        <f ca="1"/>
        <v>67.530484998867664</v>
      </c>
      <c r="BL1324" s="9">
        <v>65.820815545138274</v>
      </c>
      <c r="BM1324" s="9">
        <f ca="1"/>
        <v>68.498560764654158</v>
      </c>
      <c r="BN1324" s="9">
        <v>69.017392837817582</v>
      </c>
      <c r="BP1324" s="9"/>
      <c r="BQ1324" s="40"/>
      <c r="BR1324" s="9"/>
      <c r="BS1324" s="40"/>
      <c r="BU1324" s="9"/>
      <c r="BV1324" s="40"/>
      <c r="BW1324" s="9"/>
      <c r="BX1324" s="40"/>
      <c r="BZ1324" s="9">
        <v>41.061538461538461</v>
      </c>
      <c r="CA1324" s="9">
        <v>15.523076923076919</v>
      </c>
      <c r="CB1324" s="40">
        <v>23094.025467883304</v>
      </c>
      <c r="CC1324" s="9">
        <f ca="1"/>
        <v>4.8288461538461531</v>
      </c>
      <c r="CD1324" s="9">
        <f ca="1"/>
        <v>2.2750000000000004</v>
      </c>
      <c r="CE1324" s="40">
        <f ca="1"/>
        <v>10855.482469207402</v>
      </c>
    </row>
    <row r="1325" spans="1:83" x14ac:dyDescent="0.25">
      <c r="A1325" s="6">
        <v>82.7</v>
      </c>
      <c r="B1325" s="7" t="b">
        <v>1</v>
      </c>
      <c r="U1325" s="9"/>
      <c r="V1325" s="9"/>
      <c r="W1325" s="10"/>
      <c r="X1325" s="17"/>
      <c r="Y1325" s="17"/>
      <c r="Z1325" s="17"/>
      <c r="AA1325" s="17"/>
      <c r="AB1325" s="17"/>
      <c r="AC1325" s="17"/>
      <c r="AD1325" s="17"/>
      <c r="AE1325" s="17"/>
      <c r="AG1325" s="9"/>
      <c r="AH1325" s="9"/>
      <c r="AI1325" s="10"/>
      <c r="AJ1325" s="17"/>
      <c r="AK1325" s="17"/>
      <c r="AL1325" s="17"/>
      <c r="AM1325" s="17"/>
      <c r="AN1325" s="17"/>
      <c r="AO1325" s="17"/>
      <c r="AP1325" s="17"/>
      <c r="AQ1325" s="17"/>
      <c r="AS1325" s="9"/>
      <c r="AT1325" s="9"/>
      <c r="AU1325" s="10"/>
      <c r="AV1325" s="17"/>
      <c r="AW1325" s="17"/>
      <c r="AX1325" s="17"/>
      <c r="AY1325" s="17"/>
      <c r="AZ1325" s="17"/>
      <c r="BA1325" s="17"/>
      <c r="BB1325" s="17"/>
      <c r="BC1325" s="17"/>
      <c r="BE1325" s="17">
        <v>0.45099043715846993</v>
      </c>
      <c r="BF1325" s="9">
        <v>71</v>
      </c>
      <c r="BG1325" s="9">
        <v>68.051977882089673</v>
      </c>
      <c r="BH1325" s="9">
        <v>67.284696860571117</v>
      </c>
      <c r="BI1325" s="9">
        <v>41.509997819181947</v>
      </c>
      <c r="BJ1325" s="9">
        <f ca="1"/>
        <v>69.2003009838363</v>
      </c>
      <c r="BK1325" s="9">
        <f ca="1"/>
        <v>67.538919349450566</v>
      </c>
      <c r="BL1325" s="9">
        <v>65.832019756771587</v>
      </c>
      <c r="BM1325" s="9">
        <f ca="1"/>
        <v>68.508023130298554</v>
      </c>
      <c r="BN1325" s="9">
        <v>69.026826662333036</v>
      </c>
      <c r="BP1325" s="9"/>
      <c r="BQ1325" s="40"/>
      <c r="BR1325" s="9"/>
      <c r="BS1325" s="40"/>
      <c r="BU1325" s="9"/>
      <c r="BV1325" s="40"/>
      <c r="BW1325" s="9"/>
      <c r="BX1325" s="40"/>
      <c r="BZ1325" s="9">
        <v>41.061538461538461</v>
      </c>
      <c r="CA1325" s="9">
        <v>16.799999999999997</v>
      </c>
      <c r="CB1325" s="40">
        <v>22478.915810813505</v>
      </c>
      <c r="CC1325" s="9">
        <f ca="1"/>
        <v>4.8288461538461531</v>
      </c>
      <c r="CD1325" s="9">
        <f ca="1"/>
        <v>2.3388461538461538</v>
      </c>
      <c r="CE1325" s="40">
        <f ca="1"/>
        <v>10824.240799504512</v>
      </c>
    </row>
    <row r="1326" spans="1:83" x14ac:dyDescent="0.25">
      <c r="A1326" s="6">
        <v>82.6</v>
      </c>
      <c r="B1326" s="7" t="b">
        <v>1</v>
      </c>
      <c r="U1326" s="9"/>
      <c r="V1326" s="9"/>
      <c r="W1326" s="10"/>
      <c r="X1326" s="17"/>
      <c r="Y1326" s="17"/>
      <c r="Z1326" s="17"/>
      <c r="AA1326" s="17"/>
      <c r="AB1326" s="17"/>
      <c r="AC1326" s="17"/>
      <c r="AD1326" s="17"/>
      <c r="AE1326" s="17"/>
      <c r="AG1326" s="9"/>
      <c r="AH1326" s="9"/>
      <c r="AI1326" s="10"/>
      <c r="AJ1326" s="17"/>
      <c r="AK1326" s="17"/>
      <c r="AL1326" s="17"/>
      <c r="AM1326" s="17"/>
      <c r="AN1326" s="17"/>
      <c r="AO1326" s="17"/>
      <c r="AP1326" s="17"/>
      <c r="AQ1326" s="17"/>
      <c r="AS1326" s="9"/>
      <c r="AT1326" s="9"/>
      <c r="AU1326" s="10"/>
      <c r="AV1326" s="17"/>
      <c r="AW1326" s="17"/>
      <c r="AX1326" s="17"/>
      <c r="AY1326" s="17"/>
      <c r="AZ1326" s="17"/>
      <c r="BA1326" s="17"/>
      <c r="BB1326" s="17"/>
      <c r="BC1326" s="17"/>
      <c r="BE1326" s="17">
        <v>0.45133196721311475</v>
      </c>
      <c r="BF1326" s="9">
        <v>71</v>
      </c>
      <c r="BG1326" s="9">
        <v>68.060192794411009</v>
      </c>
      <c r="BH1326" s="9">
        <v>67.293232394824543</v>
      </c>
      <c r="BI1326" s="9">
        <v>41.55307494048116</v>
      </c>
      <c r="BJ1326" s="9">
        <f ca="1"/>
        <v>69.208207345992022</v>
      </c>
      <c r="BK1326" s="9">
        <f ca="1"/>
        <v>67.54735350764895</v>
      </c>
      <c r="BL1326" s="9">
        <v>65.843219726794899</v>
      </c>
      <c r="BM1326" s="9">
        <f ca="1"/>
        <v>68.517483438806153</v>
      </c>
      <c r="BN1326" s="9">
        <v>69.036258332679353</v>
      </c>
      <c r="BP1326" s="9"/>
      <c r="BQ1326" s="40"/>
      <c r="BR1326" s="9"/>
      <c r="BS1326" s="40"/>
      <c r="BU1326" s="9"/>
      <c r="BV1326" s="40"/>
      <c r="BW1326" s="9"/>
      <c r="BX1326" s="40"/>
      <c r="BZ1326" s="9">
        <v>41.061538461538461</v>
      </c>
      <c r="CA1326" s="9">
        <v>18.076923076923073</v>
      </c>
      <c r="CB1326" s="40">
        <v>22073.675085026531</v>
      </c>
      <c r="CC1326" s="9">
        <f ca="1"/>
        <v>4.8288461538461531</v>
      </c>
      <c r="CD1326" s="9">
        <f ca="1"/>
        <v>2.4026923076923077</v>
      </c>
      <c r="CE1326" s="40">
        <f ca="1"/>
        <v>10797.558045664317</v>
      </c>
    </row>
    <row r="1327" spans="1:83" x14ac:dyDescent="0.25">
      <c r="A1327" s="6">
        <v>82.4</v>
      </c>
      <c r="B1327" s="7" t="b">
        <v>1</v>
      </c>
      <c r="U1327" s="9"/>
      <c r="V1327" s="9"/>
      <c r="W1327" s="10"/>
      <c r="X1327" s="17"/>
      <c r="Y1327" s="17"/>
      <c r="Z1327" s="17"/>
      <c r="AA1327" s="17"/>
      <c r="AB1327" s="17"/>
      <c r="AC1327" s="17"/>
      <c r="AD1327" s="17"/>
      <c r="AE1327" s="17"/>
      <c r="AG1327" s="9"/>
      <c r="AH1327" s="9"/>
      <c r="AI1327" s="10"/>
      <c r="AJ1327" s="17"/>
      <c r="AK1327" s="17"/>
      <c r="AL1327" s="17"/>
      <c r="AM1327" s="17"/>
      <c r="AN1327" s="17"/>
      <c r="AO1327" s="17"/>
      <c r="AP1327" s="17"/>
      <c r="AQ1327" s="17"/>
      <c r="AS1327" s="9"/>
      <c r="AT1327" s="9"/>
      <c r="AU1327" s="10"/>
      <c r="AV1327" s="17"/>
      <c r="AW1327" s="17"/>
      <c r="AX1327" s="17"/>
      <c r="AY1327" s="17"/>
      <c r="AZ1327" s="17"/>
      <c r="BA1327" s="17"/>
      <c r="BB1327" s="17"/>
      <c r="BC1327" s="17"/>
      <c r="BE1327" s="17">
        <v>0.45167349726775957</v>
      </c>
      <c r="BF1327" s="9">
        <v>71</v>
      </c>
      <c r="BG1327" s="9">
        <v>68.068406840245387</v>
      </c>
      <c r="BH1327" s="9">
        <v>67.301768111393585</v>
      </c>
      <c r="BI1327" s="9">
        <v>41.596178884398107</v>
      </c>
      <c r="BJ1327" s="9">
        <f ca="1"/>
        <v>69.216111334180226</v>
      </c>
      <c r="BK1327" s="9">
        <f ca="1"/>
        <v>67.555787479725709</v>
      </c>
      <c r="BL1327" s="9">
        <v>65.854415460021826</v>
      </c>
      <c r="BM1327" s="9">
        <f ca="1"/>
        <v>68.526941695859094</v>
      </c>
      <c r="BN1327" s="9">
        <v>69.045687854556292</v>
      </c>
      <c r="BP1327" s="9"/>
      <c r="BQ1327" s="40"/>
      <c r="BR1327" s="9"/>
      <c r="BS1327" s="40"/>
      <c r="BU1327" s="9"/>
      <c r="BV1327" s="40"/>
      <c r="BW1327" s="9"/>
      <c r="BX1327" s="40"/>
      <c r="BZ1327" s="9">
        <v>41.061538461538461</v>
      </c>
      <c r="CA1327" s="9">
        <v>19.353846153846153</v>
      </c>
      <c r="CB1327" s="40">
        <v>21858.795677947415</v>
      </c>
      <c r="CC1327" s="9">
        <f ca="1"/>
        <v>4.8288461538461531</v>
      </c>
      <c r="CD1327" s="9">
        <f ca="1"/>
        <v>2.4665384615384616</v>
      </c>
      <c r="CE1327" s="40">
        <f ca="1"/>
        <v>10775.246723734585</v>
      </c>
    </row>
    <row r="1328" spans="1:83" x14ac:dyDescent="0.25">
      <c r="A1328" s="6">
        <v>82</v>
      </c>
      <c r="B1328" s="7" t="b">
        <v>1</v>
      </c>
      <c r="U1328" s="9"/>
      <c r="V1328" s="9"/>
      <c r="W1328" s="10"/>
      <c r="X1328" s="17"/>
      <c r="Y1328" s="17"/>
      <c r="Z1328" s="17"/>
      <c r="AA1328" s="17"/>
      <c r="AB1328" s="17"/>
      <c r="AC1328" s="17"/>
      <c r="AD1328" s="17"/>
      <c r="AE1328" s="17"/>
      <c r="AG1328" s="9"/>
      <c r="AH1328" s="9"/>
      <c r="AI1328" s="10"/>
      <c r="AJ1328" s="17"/>
      <c r="AK1328" s="17"/>
      <c r="AL1328" s="17"/>
      <c r="AM1328" s="17"/>
      <c r="AN1328" s="17"/>
      <c r="AO1328" s="17"/>
      <c r="AP1328" s="17"/>
      <c r="AQ1328" s="17"/>
      <c r="AS1328" s="9"/>
      <c r="AT1328" s="9"/>
      <c r="AU1328" s="10"/>
      <c r="AV1328" s="17"/>
      <c r="AW1328" s="17"/>
      <c r="AX1328" s="17"/>
      <c r="AY1328" s="17"/>
      <c r="AZ1328" s="17"/>
      <c r="BA1328" s="17"/>
      <c r="BB1328" s="17"/>
      <c r="BC1328" s="17"/>
      <c r="BE1328" s="17">
        <v>0.45201502732240439</v>
      </c>
      <c r="BF1328" s="9">
        <v>71</v>
      </c>
      <c r="BG1328" s="9">
        <v>68.076620025884353</v>
      </c>
      <c r="BH1328" s="9">
        <v>67.310304016612079</v>
      </c>
      <c r="BI1328" s="9">
        <v>41.63930968435659</v>
      </c>
      <c r="BJ1328" s="9">
        <f ca="1"/>
        <v>69.224012955196201</v>
      </c>
      <c r="BK1328" s="9">
        <f ca="1"/>
        <v>67.564221271941179</v>
      </c>
      <c r="BL1328" s="9">
        <v>65.865606961256915</v>
      </c>
      <c r="BM1328" s="9">
        <f ca="1"/>
        <v>68.536397907132695</v>
      </c>
      <c r="BN1328" s="9">
        <v>69.055115233656693</v>
      </c>
      <c r="BP1328" s="9"/>
      <c r="BQ1328" s="40"/>
      <c r="BR1328" s="9"/>
      <c r="BS1328" s="40"/>
      <c r="BU1328" s="9"/>
      <c r="BV1328" s="40"/>
      <c r="BW1328" s="9"/>
      <c r="BX1328" s="40"/>
      <c r="BZ1328" s="9">
        <v>41.061538461538461</v>
      </c>
      <c r="CA1328" s="9">
        <v>20.630769230769229</v>
      </c>
      <c r="CB1328" s="40">
        <v>21817.585598176134</v>
      </c>
      <c r="CC1328" s="9">
        <f ca="1"/>
        <v>4.8288461538461531</v>
      </c>
      <c r="CD1328" s="9">
        <f ca="1"/>
        <v>2.5303846153846159</v>
      </c>
      <c r="CE1328" s="40">
        <f ca="1"/>
        <v>10757.131581116921</v>
      </c>
    </row>
    <row r="1329" spans="1:83" x14ac:dyDescent="0.25">
      <c r="A1329" s="6">
        <v>82.1</v>
      </c>
      <c r="B1329" s="7" t="b">
        <v>1</v>
      </c>
      <c r="U1329" s="9"/>
      <c r="V1329" s="9"/>
      <c r="W1329" s="10"/>
      <c r="X1329" s="17"/>
      <c r="Y1329" s="17"/>
      <c r="Z1329" s="17"/>
      <c r="AA1329" s="17"/>
      <c r="AB1329" s="17"/>
      <c r="AC1329" s="17"/>
      <c r="AD1329" s="17"/>
      <c r="AE1329" s="17"/>
      <c r="AG1329" s="9"/>
      <c r="AH1329" s="9"/>
      <c r="AI1329" s="10"/>
      <c r="AJ1329" s="17"/>
      <c r="AK1329" s="17"/>
      <c r="AL1329" s="17"/>
      <c r="AM1329" s="17"/>
      <c r="AN1329" s="17"/>
      <c r="AO1329" s="17"/>
      <c r="AP1329" s="17"/>
      <c r="AQ1329" s="17"/>
      <c r="AS1329" s="9"/>
      <c r="AT1329" s="9"/>
      <c r="AU1329" s="10"/>
      <c r="AV1329" s="17"/>
      <c r="AW1329" s="17"/>
      <c r="AX1329" s="17"/>
      <c r="AY1329" s="17"/>
      <c r="AZ1329" s="17"/>
      <c r="BA1329" s="17"/>
      <c r="BB1329" s="17"/>
      <c r="BC1329" s="17"/>
      <c r="BE1329" s="17">
        <v>0.45235655737704916</v>
      </c>
      <c r="BF1329" s="9">
        <v>71</v>
      </c>
      <c r="BG1329" s="9">
        <v>68.0848323576149</v>
      </c>
      <c r="BH1329" s="9">
        <v>67.318840116812481</v>
      </c>
      <c r="BI1329" s="9">
        <v>41.682467373842982</v>
      </c>
      <c r="BJ1329" s="9">
        <f ca="1"/>
        <v>69.231912215826142</v>
      </c>
      <c r="BK1329" s="9">
        <f ca="1"/>
        <v>67.572654890553238</v>
      </c>
      <c r="BL1329" s="9">
        <v>65.87679423529562</v>
      </c>
      <c r="BM1329" s="9">
        <f ca="1"/>
        <v>68.545852078295525</v>
      </c>
      <c r="BN1329" s="9">
        <v>69.064540475666291</v>
      </c>
      <c r="BP1329" s="9"/>
      <c r="BQ1329" s="40"/>
      <c r="BR1329" s="9"/>
      <c r="BS1329" s="40"/>
      <c r="BU1329" s="9"/>
      <c r="BV1329" s="40"/>
      <c r="BW1329" s="9"/>
      <c r="BX1329" s="40"/>
      <c r="BZ1329" s="9">
        <v>41.061538461538461</v>
      </c>
      <c r="CA1329" s="9">
        <v>21.907692307692304</v>
      </c>
      <c r="CB1329" s="40">
        <v>21935.621671274625</v>
      </c>
      <c r="CC1329" s="9">
        <f ca="1"/>
        <v>4.8288461538461531</v>
      </c>
      <c r="CD1329" s="9">
        <f ca="1"/>
        <v>2.5942307692307693</v>
      </c>
      <c r="CE1329" s="40">
        <f ca="1"/>
        <v>10743.048499715502</v>
      </c>
    </row>
    <row r="1330" spans="1:83" x14ac:dyDescent="0.25">
      <c r="A1330" s="6">
        <v>81.900000000000006</v>
      </c>
      <c r="B1330" s="7" t="b">
        <v>1</v>
      </c>
      <c r="U1330" s="9"/>
      <c r="V1330" s="9"/>
      <c r="W1330" s="10"/>
      <c r="X1330" s="17"/>
      <c r="Y1330" s="17"/>
      <c r="Z1330" s="17"/>
      <c r="AA1330" s="17"/>
      <c r="AB1330" s="17"/>
      <c r="AC1330" s="17"/>
      <c r="AD1330" s="17"/>
      <c r="AE1330" s="17"/>
      <c r="AG1330" s="9"/>
      <c r="AH1330" s="9"/>
      <c r="AI1330" s="10"/>
      <c r="AJ1330" s="17"/>
      <c r="AK1330" s="17"/>
      <c r="AL1330" s="17"/>
      <c r="AM1330" s="17"/>
      <c r="AN1330" s="17"/>
      <c r="AO1330" s="17"/>
      <c r="AP1330" s="17"/>
      <c r="AQ1330" s="17"/>
      <c r="AS1330" s="9"/>
      <c r="AT1330" s="9"/>
      <c r="AU1330" s="10"/>
      <c r="AV1330" s="17"/>
      <c r="AW1330" s="17"/>
      <c r="AX1330" s="17"/>
      <c r="AY1330" s="17"/>
      <c r="AZ1330" s="17"/>
      <c r="BA1330" s="17"/>
      <c r="BB1330" s="17"/>
      <c r="BC1330" s="17"/>
      <c r="BE1330" s="17">
        <v>0.45269808743169399</v>
      </c>
      <c r="BF1330" s="9">
        <v>71</v>
      </c>
      <c r="BG1330" s="9">
        <v>68.093043841719535</v>
      </c>
      <c r="BH1330" s="9">
        <v>67.327376418325827</v>
      </c>
      <c r="BI1330" s="9">
        <v>41.725651986406284</v>
      </c>
      <c r="BJ1330" s="9">
        <f ca="1"/>
        <v>69.23980912284722</v>
      </c>
      <c r="BK1330" s="9">
        <f ca="1"/>
        <v>67.58108834181732</v>
      </c>
      <c r="BL1330" s="9">
        <v>65.887977286924325</v>
      </c>
      <c r="BM1330" s="9">
        <f ca="1"/>
        <v>68.555304215009429</v>
      </c>
      <c r="BN1330" s="9">
        <v>69.073963586263872</v>
      </c>
      <c r="BP1330" s="9"/>
      <c r="BQ1330" s="40"/>
      <c r="BR1330" s="9"/>
      <c r="BS1330" s="40"/>
      <c r="BU1330" s="9"/>
      <c r="BV1330" s="40"/>
      <c r="BW1330" s="9"/>
      <c r="BX1330" s="40"/>
      <c r="BZ1330" s="9">
        <v>41.061538461538461</v>
      </c>
      <c r="CA1330" s="9">
        <v>23.184615384615384</v>
      </c>
      <c r="CB1330" s="40">
        <v>22200.334267763577</v>
      </c>
      <c r="CC1330" s="9">
        <f ca="1"/>
        <v>4.8288461538461531</v>
      </c>
      <c r="CD1330" s="9">
        <f ca="1"/>
        <v>2.6580769230769237</v>
      </c>
      <c r="CE1330" s="40">
        <f ca="1"/>
        <v>10732.843523472717</v>
      </c>
    </row>
    <row r="1331" spans="1:83" x14ac:dyDescent="0.25">
      <c r="A1331" s="6">
        <v>81.8</v>
      </c>
      <c r="B1331" s="7" t="b">
        <v>1</v>
      </c>
      <c r="U1331" s="9"/>
      <c r="V1331" s="9"/>
      <c r="W1331" s="10"/>
      <c r="X1331" s="17"/>
      <c r="Y1331" s="17"/>
      <c r="Z1331" s="17"/>
      <c r="AA1331" s="17"/>
      <c r="AB1331" s="17"/>
      <c r="AC1331" s="17"/>
      <c r="AD1331" s="17"/>
      <c r="AE1331" s="17"/>
      <c r="AG1331" s="9"/>
      <c r="AH1331" s="9"/>
      <c r="AI1331" s="10"/>
      <c r="AJ1331" s="17"/>
      <c r="AK1331" s="17"/>
      <c r="AL1331" s="17"/>
      <c r="AM1331" s="17"/>
      <c r="AN1331" s="17"/>
      <c r="AO1331" s="17"/>
      <c r="AP1331" s="17"/>
      <c r="AQ1331" s="17"/>
      <c r="AS1331" s="9"/>
      <c r="AT1331" s="9"/>
      <c r="AU1331" s="10"/>
      <c r="AV1331" s="17"/>
      <c r="AW1331" s="17"/>
      <c r="AX1331" s="17"/>
      <c r="AY1331" s="17"/>
      <c r="AZ1331" s="17"/>
      <c r="BA1331" s="17"/>
      <c r="BB1331" s="17"/>
      <c r="BC1331" s="17"/>
      <c r="BE1331" s="17">
        <v>0.45303961748633881</v>
      </c>
      <c r="BF1331" s="9">
        <v>71</v>
      </c>
      <c r="BG1331" s="9">
        <v>68.101254484476286</v>
      </c>
      <c r="BH1331" s="9">
        <v>67.335912927481701</v>
      </c>
      <c r="BI1331" s="9">
        <v>41.768863555658349</v>
      </c>
      <c r="BJ1331" s="9">
        <f ca="1"/>
        <v>69.247703683027652</v>
      </c>
      <c r="BK1331" s="9">
        <f ca="1"/>
        <v>67.589521631986372</v>
      </c>
      <c r="BL1331" s="9">
        <v>65.899156120920466</v>
      </c>
      <c r="BM1331" s="9">
        <f ca="1"/>
        <v>68.564754322929474</v>
      </c>
      <c r="BN1331" s="9">
        <v>69.083384571121258</v>
      </c>
      <c r="BP1331" s="9"/>
      <c r="BQ1331" s="40"/>
      <c r="BR1331" s="9"/>
      <c r="BS1331" s="40"/>
      <c r="BU1331" s="9"/>
      <c r="BV1331" s="40"/>
      <c r="BW1331" s="9"/>
      <c r="BX1331" s="40"/>
      <c r="BZ1331" s="9">
        <v>41.061538461538461</v>
      </c>
      <c r="CA1331" s="9">
        <v>24.46153846153846</v>
      </c>
      <c r="CB1331" s="40">
        <v>22600.686375395482</v>
      </c>
      <c r="CC1331" s="9">
        <f ca="1"/>
        <v>4.8288461538461531</v>
      </c>
      <c r="CD1331" s="9">
        <f ca="1"/>
        <v>2.7219230769230771</v>
      </c>
      <c r="CE1331" s="40">
        <f ca="1"/>
        <v>10726.371993377486</v>
      </c>
    </row>
    <row r="1332" spans="1:83" x14ac:dyDescent="0.25">
      <c r="A1332" s="6">
        <v>81.5</v>
      </c>
      <c r="B1332" s="7" t="b">
        <v>1</v>
      </c>
      <c r="U1332" s="9"/>
      <c r="V1332" s="9"/>
      <c r="W1332" s="10"/>
      <c r="X1332" s="17"/>
      <c r="Y1332" s="17"/>
      <c r="Z1332" s="17"/>
      <c r="AA1332" s="17"/>
      <c r="AB1332" s="17"/>
      <c r="AC1332" s="17"/>
      <c r="AD1332" s="17"/>
      <c r="AE1332" s="17"/>
      <c r="AG1332" s="9"/>
      <c r="AH1332" s="9"/>
      <c r="AI1332" s="10"/>
      <c r="AJ1332" s="17"/>
      <c r="AK1332" s="17"/>
      <c r="AL1332" s="17"/>
      <c r="AM1332" s="17"/>
      <c r="AN1332" s="17"/>
      <c r="AO1332" s="17"/>
      <c r="AP1332" s="17"/>
      <c r="AQ1332" s="17"/>
      <c r="AS1332" s="9"/>
      <c r="AT1332" s="9"/>
      <c r="AU1332" s="10"/>
      <c r="AV1332" s="17"/>
      <c r="AW1332" s="17"/>
      <c r="AX1332" s="17"/>
      <c r="AY1332" s="17"/>
      <c r="AZ1332" s="17"/>
      <c r="BA1332" s="17"/>
      <c r="BB1332" s="17"/>
      <c r="BC1332" s="17"/>
      <c r="BE1332" s="17">
        <v>0.45338114754098363</v>
      </c>
      <c r="BF1332" s="9">
        <v>71.099999999999994</v>
      </c>
      <c r="BG1332" s="9">
        <v>68.109464292158762</v>
      </c>
      <c r="BH1332" s="9">
        <v>67.344449650608567</v>
      </c>
      <c r="BI1332" s="9">
        <v>41.812102115273966</v>
      </c>
      <c r="BJ1332" s="9">
        <f ca="1"/>
        <v>69.255595903126704</v>
      </c>
      <c r="BK1332" s="9">
        <f ca="1"/>
        <v>67.597954767310981</v>
      </c>
      <c r="BL1332" s="9">
        <v>65.910330742052381</v>
      </c>
      <c r="BM1332" s="9">
        <f ca="1"/>
        <v>68.574202407704135</v>
      </c>
      <c r="BN1332" s="9">
        <v>69.092803435903363</v>
      </c>
      <c r="BP1332" s="9"/>
      <c r="BQ1332" s="40"/>
      <c r="BR1332" s="9"/>
      <c r="BS1332" s="40"/>
      <c r="BU1332" s="9"/>
      <c r="BV1332" s="40"/>
      <c r="BW1332" s="9"/>
      <c r="BX1332" s="40"/>
      <c r="BZ1332" s="9">
        <v>41.061538461538461</v>
      </c>
      <c r="CA1332" s="9">
        <v>25.738461538461539</v>
      </c>
      <c r="CB1332" s="40">
        <v>23126.921759478209</v>
      </c>
      <c r="CC1332" s="9">
        <f ca="1"/>
        <v>4.8288461538461531</v>
      </c>
      <c r="CD1332" s="9">
        <f ca="1"/>
        <v>2.785769230769231</v>
      </c>
      <c r="CE1332" s="40">
        <f ca="1"/>
        <v>10723.497775692715</v>
      </c>
    </row>
    <row r="1333" spans="1:83" x14ac:dyDescent="0.25">
      <c r="A1333" s="6">
        <v>81.099999999999994</v>
      </c>
      <c r="B1333" s="7" t="b">
        <v>1</v>
      </c>
      <c r="U1333" s="9"/>
      <c r="V1333" s="9"/>
      <c r="W1333" s="10"/>
      <c r="X1333" s="17"/>
      <c r="Y1333" s="17"/>
      <c r="Z1333" s="17"/>
      <c r="AA1333" s="17"/>
      <c r="AB1333" s="17"/>
      <c r="AC1333" s="17"/>
      <c r="AD1333" s="17"/>
      <c r="AE1333" s="17"/>
      <c r="AG1333" s="9"/>
      <c r="AH1333" s="9"/>
      <c r="AI1333" s="10"/>
      <c r="AJ1333" s="17"/>
      <c r="AK1333" s="17"/>
      <c r="AL1333" s="17"/>
      <c r="AM1333" s="17"/>
      <c r="AN1333" s="17"/>
      <c r="AO1333" s="17"/>
      <c r="AP1333" s="17"/>
      <c r="AQ1333" s="17"/>
      <c r="AS1333" s="9"/>
      <c r="AT1333" s="9"/>
      <c r="AU1333" s="10"/>
      <c r="AV1333" s="17"/>
      <c r="AW1333" s="17"/>
      <c r="AX1333" s="17"/>
      <c r="AY1333" s="17"/>
      <c r="AZ1333" s="17"/>
      <c r="BA1333" s="17"/>
      <c r="BB1333" s="17"/>
      <c r="BC1333" s="17"/>
      <c r="BE1333" s="17">
        <v>0.4537226775956284</v>
      </c>
      <c r="BF1333" s="9">
        <v>71.099999999999994</v>
      </c>
      <c r="BG1333" s="9">
        <v>68.117673271036168</v>
      </c>
      <c r="BH1333" s="9">
        <v>67.352986594033439</v>
      </c>
      <c r="BI1333" s="9">
        <v>41.855367698991088</v>
      </c>
      <c r="BJ1333" s="9">
        <f ca="1"/>
        <v>69.263485789894716</v>
      </c>
      <c r="BK1333" s="9">
        <f ca="1"/>
        <v>67.606387754039389</v>
      </c>
      <c r="BL1333" s="9">
        <v>65.921501155079483</v>
      </c>
      <c r="BM1333" s="9">
        <f ca="1"/>
        <v>68.583648474975178</v>
      </c>
      <c r="BN1333" s="9">
        <v>69.102220186268198</v>
      </c>
      <c r="BP1333" s="9"/>
      <c r="BQ1333" s="40"/>
      <c r="BR1333" s="9"/>
      <c r="BS1333" s="40"/>
      <c r="BU1333" s="9"/>
      <c r="BV1333" s="40"/>
      <c r="BW1333" s="9"/>
      <c r="BX1333" s="40"/>
      <c r="BZ1333" s="9">
        <v>41.061538461538461</v>
      </c>
      <c r="CA1333" s="9">
        <v>27.015384615384612</v>
      </c>
      <c r="CB1333" s="40">
        <v>23770.364647558003</v>
      </c>
      <c r="CC1333" s="9">
        <f ca="1"/>
        <v>4.8288461538461531</v>
      </c>
      <c r="CD1333" s="9">
        <f ca="1"/>
        <v>2.8496153846153849</v>
      </c>
      <c r="CE1333" s="40">
        <f ca="1"/>
        <v>10724.092571337247</v>
      </c>
    </row>
    <row r="1334" spans="1:83" x14ac:dyDescent="0.25">
      <c r="A1334" s="6">
        <v>74.099999999999994</v>
      </c>
      <c r="B1334" s="7" t="b">
        <v>1</v>
      </c>
      <c r="U1334" s="9"/>
      <c r="V1334" s="9"/>
      <c r="W1334" s="10"/>
      <c r="X1334" s="17"/>
      <c r="Y1334" s="17"/>
      <c r="Z1334" s="17"/>
      <c r="AA1334" s="17"/>
      <c r="AB1334" s="17"/>
      <c r="AC1334" s="17"/>
      <c r="AD1334" s="17"/>
      <c r="AE1334" s="17"/>
      <c r="AG1334" s="9"/>
      <c r="AH1334" s="9"/>
      <c r="AI1334" s="10"/>
      <c r="AJ1334" s="17"/>
      <c r="AK1334" s="17"/>
      <c r="AL1334" s="17"/>
      <c r="AM1334" s="17"/>
      <c r="AN1334" s="17"/>
      <c r="AO1334" s="17"/>
      <c r="AP1334" s="17"/>
      <c r="AQ1334" s="17"/>
      <c r="AS1334" s="9"/>
      <c r="AT1334" s="9"/>
      <c r="AU1334" s="10"/>
      <c r="AV1334" s="17"/>
      <c r="AW1334" s="17"/>
      <c r="AX1334" s="17"/>
      <c r="AY1334" s="17"/>
      <c r="AZ1334" s="17"/>
      <c r="BA1334" s="17"/>
      <c r="BB1334" s="17"/>
      <c r="BC1334" s="17"/>
      <c r="BE1334" s="17">
        <v>0.45406420765027322</v>
      </c>
      <c r="BF1334" s="9">
        <v>71.099999999999994</v>
      </c>
      <c r="BG1334" s="9">
        <v>68.125881427373358</v>
      </c>
      <c r="BH1334" s="9">
        <v>67.361523764081994</v>
      </c>
      <c r="BI1334" s="9">
        <v>41.898660340610981</v>
      </c>
      <c r="BJ1334" s="9">
        <f ca="1"/>
        <v>69.271373350073219</v>
      </c>
      <c r="BK1334" s="9">
        <f ca="1"/>
        <v>67.614820598417481</v>
      </c>
      <c r="BL1334" s="9">
        <v>65.932667364752234</v>
      </c>
      <c r="BM1334" s="9">
        <f ca="1"/>
        <v>68.593092530377746</v>
      </c>
      <c r="BN1334" s="9">
        <v>69.111634827866894</v>
      </c>
      <c r="BP1334" s="9"/>
      <c r="BQ1334" s="40"/>
      <c r="BR1334" s="9"/>
      <c r="BS1334" s="40"/>
      <c r="BU1334" s="9"/>
      <c r="BV1334" s="40"/>
      <c r="BW1334" s="9"/>
      <c r="BX1334" s="40"/>
      <c r="BZ1334" s="9">
        <v>41.061538461538461</v>
      </c>
      <c r="CA1334" s="9">
        <v>28.292307692307688</v>
      </c>
      <c r="CB1334" s="40">
        <v>24523.25846647489</v>
      </c>
      <c r="CC1334" s="9">
        <f ca="1"/>
        <v>4.8288461538461531</v>
      </c>
      <c r="CD1334" s="9">
        <f ca="1"/>
        <v>2.9134615384615383</v>
      </c>
      <c r="CE1334" s="40">
        <f ca="1"/>
        <v>10728.035296166641</v>
      </c>
    </row>
    <row r="1335" spans="1:83" x14ac:dyDescent="0.25">
      <c r="A1335" s="6">
        <v>74</v>
      </c>
      <c r="B1335" s="7" t="b">
        <v>1</v>
      </c>
      <c r="U1335" s="9"/>
      <c r="V1335" s="9"/>
      <c r="W1335" s="10"/>
      <c r="X1335" s="17"/>
      <c r="Y1335" s="17"/>
      <c r="Z1335" s="17"/>
      <c r="AA1335" s="17"/>
      <c r="AB1335" s="17"/>
      <c r="AC1335" s="17"/>
      <c r="AD1335" s="17"/>
      <c r="AE1335" s="17"/>
      <c r="AG1335" s="9"/>
      <c r="AH1335" s="9"/>
      <c r="AI1335" s="10"/>
      <c r="AJ1335" s="17"/>
      <c r="AK1335" s="17"/>
      <c r="AL1335" s="17"/>
      <c r="AM1335" s="17"/>
      <c r="AN1335" s="17"/>
      <c r="AO1335" s="17"/>
      <c r="AP1335" s="17"/>
      <c r="AQ1335" s="17"/>
      <c r="AS1335" s="9"/>
      <c r="AT1335" s="9"/>
      <c r="AU1335" s="10"/>
      <c r="AV1335" s="17"/>
      <c r="AW1335" s="17"/>
      <c r="AX1335" s="17"/>
      <c r="AY1335" s="17"/>
      <c r="AZ1335" s="17"/>
      <c r="BA1335" s="17"/>
      <c r="BB1335" s="17"/>
      <c r="BC1335" s="17"/>
      <c r="BE1335" s="17">
        <v>0.45440573770491804</v>
      </c>
      <c r="BF1335" s="9">
        <v>71.099999999999994</v>
      </c>
      <c r="BG1335" s="9">
        <v>68.134088767430839</v>
      </c>
      <c r="BH1335" s="9">
        <v>67.370061167078944</v>
      </c>
      <c r="BI1335" s="9">
        <v>41.941980073998366</v>
      </c>
      <c r="BJ1335" s="9">
        <f ca="1"/>
        <v>69.279258590394889</v>
      </c>
      <c r="BK1335" s="9">
        <f ca="1"/>
        <v>67.623253306688866</v>
      </c>
      <c r="BL1335" s="9">
        <v>65.943829375812143</v>
      </c>
      <c r="BM1335" s="9">
        <f ca="1"/>
        <v>68.602534579540446</v>
      </c>
      <c r="BN1335" s="9">
        <v>69.121047366343774</v>
      </c>
      <c r="BP1335" s="9"/>
      <c r="BQ1335" s="40"/>
      <c r="BR1335" s="9"/>
      <c r="BS1335" s="40"/>
      <c r="BU1335" s="9"/>
      <c r="BV1335" s="40"/>
      <c r="BW1335" s="9"/>
      <c r="BX1335" s="40"/>
      <c r="BZ1335" s="9">
        <v>41.061538461538461</v>
      </c>
      <c r="CA1335" s="9">
        <v>29.569230769230764</v>
      </c>
      <c r="CB1335" s="40">
        <v>25378.634609387802</v>
      </c>
      <c r="CC1335" s="9">
        <f ca="1"/>
        <v>4.8288461538461531</v>
      </c>
      <c r="CD1335" s="9">
        <f ca="1"/>
        <v>2.9773076923076927</v>
      </c>
      <c r="CE1335" s="40">
        <f ca="1"/>
        <v>10735.21152340005</v>
      </c>
    </row>
    <row r="1336" spans="1:83" x14ac:dyDescent="0.25">
      <c r="A1336" s="6">
        <v>73.900000000000006</v>
      </c>
      <c r="B1336" s="7" t="b">
        <v>1</v>
      </c>
      <c r="U1336" s="9"/>
      <c r="V1336" s="9"/>
      <c r="W1336" s="10"/>
      <c r="X1336" s="17"/>
      <c r="Y1336" s="17"/>
      <c r="Z1336" s="17"/>
      <c r="AA1336" s="17"/>
      <c r="AB1336" s="17"/>
      <c r="AC1336" s="17"/>
      <c r="AD1336" s="17"/>
      <c r="AE1336" s="17"/>
      <c r="AG1336" s="9"/>
      <c r="AH1336" s="9"/>
      <c r="AI1336" s="10"/>
      <c r="AJ1336" s="17"/>
      <c r="AK1336" s="17"/>
      <c r="AL1336" s="17"/>
      <c r="AM1336" s="17"/>
      <c r="AN1336" s="17"/>
      <c r="AO1336" s="17"/>
      <c r="AP1336" s="17"/>
      <c r="AQ1336" s="17"/>
      <c r="AS1336" s="9"/>
      <c r="AT1336" s="9"/>
      <c r="AU1336" s="10"/>
      <c r="AV1336" s="17"/>
      <c r="AW1336" s="17"/>
      <c r="AX1336" s="17"/>
      <c r="AY1336" s="17"/>
      <c r="AZ1336" s="17"/>
      <c r="BA1336" s="17"/>
      <c r="BB1336" s="17"/>
      <c r="BC1336" s="17"/>
      <c r="BE1336" s="17">
        <v>0.45474726775956287</v>
      </c>
      <c r="BF1336" s="9">
        <v>71.099999999999994</v>
      </c>
      <c r="BG1336" s="9">
        <v>68.142295297464855</v>
      </c>
      <c r="BH1336" s="9">
        <v>67.378598809347551</v>
      </c>
      <c r="BI1336" s="9">
        <v>41.985326933081581</v>
      </c>
      <c r="BJ1336" s="9">
        <f ca="1"/>
        <v>69.287141517583635</v>
      </c>
      <c r="BK1336" s="9">
        <f ca="1"/>
        <v>67.631685885094882</v>
      </c>
      <c r="BL1336" s="9">
        <v>65.954987192991808</v>
      </c>
      <c r="BM1336" s="9">
        <f ca="1"/>
        <v>68.61197462808525</v>
      </c>
      <c r="BN1336" s="9">
        <v>69.130457807336342</v>
      </c>
      <c r="BP1336" s="9"/>
      <c r="BQ1336" s="40"/>
      <c r="BR1336" s="9"/>
      <c r="BS1336" s="40"/>
      <c r="BU1336" s="9"/>
      <c r="BV1336" s="40"/>
      <c r="BW1336" s="9"/>
      <c r="BX1336" s="40"/>
      <c r="BZ1336" s="9">
        <v>41.061538461538461</v>
      </c>
      <c r="CA1336" s="9">
        <v>30.84615384615384</v>
      </c>
      <c r="CB1336" s="40">
        <v>26330.204596417105</v>
      </c>
      <c r="CC1336" s="9">
        <f ca="1"/>
        <v>4.8288461538461531</v>
      </c>
      <c r="CD1336" s="9">
        <f ca="1"/>
        <v>3.0411538461538461</v>
      </c>
      <c r="CE1336" s="40">
        <f ca="1"/>
        <v>10745.512980694297</v>
      </c>
    </row>
    <row r="1337" spans="1:83" x14ac:dyDescent="0.25">
      <c r="A1337" s="6">
        <v>73.7</v>
      </c>
      <c r="B1337" s="7" t="b">
        <v>1</v>
      </c>
      <c r="U1337" s="9"/>
      <c r="V1337" s="9"/>
      <c r="W1337" s="10"/>
      <c r="X1337" s="17"/>
      <c r="Y1337" s="17"/>
      <c r="Z1337" s="17"/>
      <c r="AA1337" s="17"/>
      <c r="AB1337" s="17"/>
      <c r="AC1337" s="17"/>
      <c r="AD1337" s="17"/>
      <c r="AE1337" s="17"/>
      <c r="AG1337" s="9"/>
      <c r="AH1337" s="9"/>
      <c r="AI1337" s="10"/>
      <c r="AJ1337" s="17"/>
      <c r="AK1337" s="17"/>
      <c r="AL1337" s="17"/>
      <c r="AM1337" s="17"/>
      <c r="AN1337" s="17"/>
      <c r="AO1337" s="17"/>
      <c r="AP1337" s="17"/>
      <c r="AQ1337" s="17"/>
      <c r="AS1337" s="9"/>
      <c r="AT1337" s="9"/>
      <c r="AU1337" s="10"/>
      <c r="AV1337" s="17"/>
      <c r="AW1337" s="17"/>
      <c r="AX1337" s="17"/>
      <c r="AY1337" s="17"/>
      <c r="AZ1337" s="17"/>
      <c r="BA1337" s="17"/>
      <c r="BB1337" s="17"/>
      <c r="BC1337" s="17"/>
      <c r="BE1337" s="17">
        <v>0.45508879781420764</v>
      </c>
      <c r="BF1337" s="9">
        <v>71.099999999999994</v>
      </c>
      <c r="BG1337" s="9">
        <v>68.150501023727372</v>
      </c>
      <c r="BH1337" s="9">
        <v>67.387136697210011</v>
      </c>
      <c r="BI1337" s="9">
        <v>42.028700951852699</v>
      </c>
      <c r="BJ1337" s="9">
        <f ca="1"/>
        <v>69.295022138354625</v>
      </c>
      <c r="BK1337" s="9">
        <f ca="1"/>
        <v>67.640118339874633</v>
      </c>
      <c r="BL1337" s="9">
        <v>65.966140821014974</v>
      </c>
      <c r="BM1337" s="9">
        <f ca="1"/>
        <v>68.621412681627646</v>
      </c>
      <c r="BN1337" s="9">
        <v>69.13986615647535</v>
      </c>
      <c r="BP1337" s="9"/>
      <c r="BQ1337" s="40"/>
      <c r="BR1337" s="9"/>
      <c r="BS1337" s="40"/>
      <c r="BU1337" s="9"/>
      <c r="BV1337" s="40"/>
      <c r="BW1337" s="9"/>
      <c r="BX1337" s="40"/>
      <c r="BZ1337" s="9">
        <v>41.061538461538461</v>
      </c>
      <c r="CA1337" s="9">
        <v>32.123076923076923</v>
      </c>
      <c r="CB1337" s="40">
        <v>27372.27067398162</v>
      </c>
      <c r="CC1337" s="9">
        <f ca="1"/>
        <v>4.8288461538461531</v>
      </c>
      <c r="CD1337" s="9">
        <f ca="1"/>
        <v>3.1050000000000004</v>
      </c>
      <c r="CE1337" s="40">
        <f ca="1"/>
        <v>10758.837095416766</v>
      </c>
    </row>
    <row r="1338" spans="1:83" x14ac:dyDescent="0.25">
      <c r="A1338" s="6">
        <v>73.599999999999994</v>
      </c>
      <c r="B1338" s="7" t="b">
        <v>1</v>
      </c>
      <c r="U1338" s="9"/>
      <c r="V1338" s="9"/>
      <c r="W1338" s="10"/>
      <c r="X1338" s="17"/>
      <c r="Y1338" s="17"/>
      <c r="Z1338" s="17"/>
      <c r="AA1338" s="17"/>
      <c r="AB1338" s="17"/>
      <c r="AC1338" s="17"/>
      <c r="AD1338" s="17"/>
      <c r="AE1338" s="17"/>
      <c r="AG1338" s="9"/>
      <c r="AH1338" s="9"/>
      <c r="AI1338" s="10"/>
      <c r="AJ1338" s="17"/>
      <c r="AK1338" s="17"/>
      <c r="AL1338" s="17"/>
      <c r="AM1338" s="17"/>
      <c r="AN1338" s="17"/>
      <c r="AO1338" s="17"/>
      <c r="AP1338" s="17"/>
      <c r="AQ1338" s="17"/>
      <c r="AS1338" s="9"/>
      <c r="AT1338" s="9"/>
      <c r="AU1338" s="10"/>
      <c r="AV1338" s="17"/>
      <c r="AW1338" s="17"/>
      <c r="AX1338" s="17"/>
      <c r="AY1338" s="17"/>
      <c r="AZ1338" s="17"/>
      <c r="BA1338" s="17"/>
      <c r="BB1338" s="17"/>
      <c r="BC1338" s="17"/>
      <c r="BE1338" s="17">
        <v>0.45543032786885246</v>
      </c>
      <c r="BF1338" s="9">
        <v>71.099999999999994</v>
      </c>
      <c r="BG1338" s="9">
        <v>68.158705952466121</v>
      </c>
      <c r="BH1338" s="9">
        <v>67.395674836987368</v>
      </c>
      <c r="BI1338" s="9">
        <v>42.072102164367784</v>
      </c>
      <c r="BJ1338" s="9">
        <f ca="1"/>
        <v>69.302900459414332</v>
      </c>
      <c r="BK1338" s="9">
        <f ca="1"/>
        <v>67.648550677265064</v>
      </c>
      <c r="BL1338" s="9">
        <v>65.97729026459649</v>
      </c>
      <c r="BM1338" s="9">
        <f ca="1"/>
        <v>68.630848745776589</v>
      </c>
      <c r="BN1338" s="9">
        <v>69.149272419384744</v>
      </c>
      <c r="BP1338" s="9"/>
      <c r="BQ1338" s="40"/>
      <c r="BR1338" s="9"/>
      <c r="BS1338" s="40"/>
      <c r="BU1338" s="9"/>
      <c r="BV1338" s="40"/>
      <c r="BW1338" s="9"/>
      <c r="BX1338" s="40"/>
      <c r="BZ1338" s="9">
        <v>41.061538461538461</v>
      </c>
      <c r="CA1338" s="9">
        <v>33.4</v>
      </c>
      <c r="CB1338" s="40">
        <v>28499.651102841271</v>
      </c>
      <c r="CC1338" s="9">
        <f ca="1"/>
        <v>4.8288461538461531</v>
      </c>
      <c r="CD1338" s="9">
        <f ca="1"/>
        <v>3.1688461538461539</v>
      </c>
      <c r="CE1338" s="40">
        <f ca="1"/>
        <v>10775.086582552931</v>
      </c>
    </row>
    <row r="1339" spans="1:83" x14ac:dyDescent="0.25">
      <c r="A1339" s="6">
        <v>73.400000000000006</v>
      </c>
      <c r="B1339" s="7" t="b">
        <v>1</v>
      </c>
      <c r="U1339" s="9"/>
      <c r="V1339" s="9"/>
      <c r="W1339" s="10"/>
      <c r="X1339" s="17"/>
      <c r="Y1339" s="17"/>
      <c r="Z1339" s="17"/>
      <c r="AA1339" s="17"/>
      <c r="AB1339" s="17"/>
      <c r="AC1339" s="17"/>
      <c r="AD1339" s="17"/>
      <c r="AE1339" s="17"/>
      <c r="AG1339" s="9"/>
      <c r="AH1339" s="9"/>
      <c r="AI1339" s="10"/>
      <c r="AJ1339" s="17"/>
      <c r="AK1339" s="17"/>
      <c r="AL1339" s="17"/>
      <c r="AM1339" s="17"/>
      <c r="AN1339" s="17"/>
      <c r="AO1339" s="17"/>
      <c r="AP1339" s="17"/>
      <c r="AQ1339" s="17"/>
      <c r="AS1339" s="9"/>
      <c r="AT1339" s="9"/>
      <c r="AU1339" s="10"/>
      <c r="AV1339" s="17"/>
      <c r="AW1339" s="17"/>
      <c r="AX1339" s="17"/>
      <c r="AY1339" s="17"/>
      <c r="AZ1339" s="17"/>
      <c r="BA1339" s="17"/>
      <c r="BB1339" s="17"/>
      <c r="BC1339" s="17"/>
      <c r="BE1339" s="17">
        <v>0.45577185792349728</v>
      </c>
      <c r="BF1339" s="9">
        <v>71.099999999999994</v>
      </c>
      <c r="BG1339" s="9">
        <v>68.166910089924684</v>
      </c>
      <c r="BH1339" s="9">
        <v>67.404213234999673</v>
      </c>
      <c r="BI1339" s="9">
        <v>42.115530604746958</v>
      </c>
      <c r="BJ1339" s="9">
        <f ca="1"/>
        <v>69.310776487460529</v>
      </c>
      <c r="BK1339" s="9">
        <f ca="1"/>
        <v>67.656982903500889</v>
      </c>
      <c r="BL1339" s="9">
        <v>65.988435528442395</v>
      </c>
      <c r="BM1339" s="9">
        <f ca="1"/>
        <v>68.64028282613458</v>
      </c>
      <c r="BN1339" s="9">
        <v>69.158676601681819</v>
      </c>
      <c r="BP1339" s="9"/>
      <c r="BQ1339" s="40"/>
      <c r="BR1339" s="9"/>
      <c r="BS1339" s="40"/>
      <c r="BU1339" s="9"/>
      <c r="BV1339" s="40"/>
      <c r="BW1339" s="9"/>
      <c r="BX1339" s="40"/>
      <c r="BZ1339" s="9">
        <v>41.061538461538461</v>
      </c>
      <c r="CA1339" s="9">
        <v>34.676923076923075</v>
      </c>
      <c r="CB1339" s="40">
        <v>29707.617261595748</v>
      </c>
      <c r="CC1339" s="9">
        <f ca="1"/>
        <v>4.8288461538461531</v>
      </c>
      <c r="CD1339" s="9">
        <f ca="1"/>
        <v>3.2326923076923082</v>
      </c>
      <c r="CE1339" s="40">
        <f ca="1"/>
        <v>10794.169070430886</v>
      </c>
    </row>
    <row r="1340" spans="1:83" x14ac:dyDescent="0.25">
      <c r="A1340" s="6">
        <v>73.3</v>
      </c>
      <c r="B1340" s="7" t="b">
        <v>1</v>
      </c>
      <c r="U1340" s="9"/>
      <c r="V1340" s="9"/>
      <c r="W1340" s="10"/>
      <c r="X1340" s="17"/>
      <c r="Y1340" s="17"/>
      <c r="Z1340" s="17"/>
      <c r="AA1340" s="17"/>
      <c r="AB1340" s="17"/>
      <c r="AC1340" s="17"/>
      <c r="AD1340" s="17"/>
      <c r="AE1340" s="17"/>
      <c r="AG1340" s="9"/>
      <c r="AH1340" s="9"/>
      <c r="AI1340" s="10"/>
      <c r="AJ1340" s="17"/>
      <c r="AK1340" s="17"/>
      <c r="AL1340" s="17"/>
      <c r="AM1340" s="17"/>
      <c r="AN1340" s="17"/>
      <c r="AO1340" s="17"/>
      <c r="AP1340" s="17"/>
      <c r="AQ1340" s="17"/>
      <c r="AS1340" s="9"/>
      <c r="AT1340" s="9"/>
      <c r="AU1340" s="10"/>
      <c r="AV1340" s="17"/>
      <c r="AW1340" s="17"/>
      <c r="AX1340" s="17"/>
      <c r="AY1340" s="17"/>
      <c r="AZ1340" s="17"/>
      <c r="BA1340" s="17"/>
      <c r="BB1340" s="17"/>
      <c r="BC1340" s="17"/>
      <c r="BE1340" s="17">
        <v>0.4561133879781421</v>
      </c>
      <c r="BF1340" s="9">
        <v>71.099999999999994</v>
      </c>
      <c r="BG1340" s="9">
        <v>68.17511344234245</v>
      </c>
      <c r="BH1340" s="9">
        <v>67.412751897565741</v>
      </c>
      <c r="BI1340" s="9">
        <v>42.158986307174608</v>
      </c>
      <c r="BJ1340" s="9">
        <f ca="1"/>
        <v>69.318650229182438</v>
      </c>
      <c r="BK1340" s="9">
        <f ca="1"/>
        <v>67.665415024814777</v>
      </c>
      <c r="BL1340" s="9">
        <v>65.999576617249886</v>
      </c>
      <c r="BM1340" s="9">
        <f ca="1"/>
        <v>68.649714928297655</v>
      </c>
      <c r="BN1340" s="9">
        <v>69.168078708977134</v>
      </c>
      <c r="BP1340" s="9"/>
      <c r="BQ1340" s="40"/>
      <c r="BR1340" s="9"/>
      <c r="BS1340" s="40"/>
      <c r="BU1340" s="9"/>
      <c r="BV1340" s="40"/>
      <c r="BW1340" s="9"/>
      <c r="BX1340" s="40"/>
      <c r="BZ1340" s="9">
        <v>41.061538461538461</v>
      </c>
      <c r="CA1340" s="9">
        <v>35.95384615384615</v>
      </c>
      <c r="CB1340" s="40">
        <v>30991.840339216982</v>
      </c>
      <c r="CC1340" s="9">
        <f ca="1"/>
        <v>4.8288461538461531</v>
      </c>
      <c r="CD1340" s="9">
        <f ca="1"/>
        <v>3.2965384615384616</v>
      </c>
      <c r="CE1340" s="40">
        <f ca="1"/>
        <v>10815.99676007858</v>
      </c>
    </row>
    <row r="1341" spans="1:83" x14ac:dyDescent="0.25">
      <c r="A1341" s="6">
        <v>73.099999999999994</v>
      </c>
      <c r="B1341" s="7" t="b">
        <v>1</v>
      </c>
      <c r="U1341" s="9"/>
      <c r="V1341" s="9"/>
      <c r="W1341" s="10"/>
      <c r="X1341" s="17"/>
      <c r="Y1341" s="17"/>
      <c r="Z1341" s="17"/>
      <c r="AA1341" s="17"/>
      <c r="AB1341" s="17"/>
      <c r="AC1341" s="17"/>
      <c r="AD1341" s="17"/>
      <c r="AE1341" s="17"/>
      <c r="AG1341" s="9"/>
      <c r="AH1341" s="9"/>
      <c r="AI1341" s="10"/>
      <c r="AJ1341" s="17"/>
      <c r="AK1341" s="17"/>
      <c r="AL1341" s="17"/>
      <c r="AM1341" s="17"/>
      <c r="AN1341" s="17"/>
      <c r="AO1341" s="17"/>
      <c r="AP1341" s="17"/>
      <c r="AQ1341" s="17"/>
      <c r="AS1341" s="9"/>
      <c r="AT1341" s="9"/>
      <c r="AU1341" s="10"/>
      <c r="AV1341" s="17"/>
      <c r="AW1341" s="17"/>
      <c r="AX1341" s="17"/>
      <c r="AY1341" s="17"/>
      <c r="AZ1341" s="17"/>
      <c r="BA1341" s="17"/>
      <c r="BB1341" s="17"/>
      <c r="BC1341" s="17"/>
      <c r="BE1341" s="17">
        <v>0.45645491803278687</v>
      </c>
      <c r="BF1341" s="9">
        <v>71.099999999999994</v>
      </c>
      <c r="BG1341" s="9">
        <v>68.183316015954688</v>
      </c>
      <c r="BH1341" s="9">
        <v>67.421290831003475</v>
      </c>
      <c r="BI1341" s="9">
        <v>42.202469305899548</v>
      </c>
      <c r="BJ1341" s="9">
        <f ca="1"/>
        <v>69.326521691260652</v>
      </c>
      <c r="BK1341" s="9">
        <f ca="1"/>
        <v>67.673847047437249</v>
      </c>
      <c r="BL1341" s="9">
        <v>66.010713535707396</v>
      </c>
      <c r="BM1341" s="9">
        <f ca="1"/>
        <v>68.659145057855426</v>
      </c>
      <c r="BN1341" s="9">
        <v>69.177478746874627</v>
      </c>
      <c r="BP1341" s="9"/>
      <c r="BQ1341" s="40"/>
      <c r="BR1341" s="9"/>
      <c r="BS1341" s="40"/>
      <c r="BU1341" s="9"/>
      <c r="BV1341" s="40"/>
      <c r="BW1341" s="9"/>
      <c r="BX1341" s="40"/>
      <c r="BZ1341" s="9">
        <v>41.061538461538461</v>
      </c>
      <c r="CA1341" s="9">
        <v>37.230769230769226</v>
      </c>
      <c r="CB1341" s="40">
        <v>32348.345873521765</v>
      </c>
      <c r="CC1341" s="9">
        <f ca="1"/>
        <v>4.8288461538461531</v>
      </c>
      <c r="CD1341" s="9">
        <f ca="1"/>
        <v>3.360384615384616</v>
      </c>
      <c r="CE1341" s="40">
        <f ca="1"/>
        <v>10840.486114568243</v>
      </c>
    </row>
    <row r="1342" spans="1:83" x14ac:dyDescent="0.25">
      <c r="A1342" s="6">
        <v>73</v>
      </c>
      <c r="B1342" s="7" t="b">
        <v>1</v>
      </c>
      <c r="U1342" s="9"/>
      <c r="V1342" s="9"/>
      <c r="W1342" s="10"/>
      <c r="X1342" s="17"/>
      <c r="Y1342" s="17"/>
      <c r="Z1342" s="17"/>
      <c r="AA1342" s="17"/>
      <c r="AB1342" s="17"/>
      <c r="AC1342" s="17"/>
      <c r="AD1342" s="17"/>
      <c r="AE1342" s="17"/>
      <c r="AG1342" s="9"/>
      <c r="AH1342" s="9"/>
      <c r="AI1342" s="10"/>
      <c r="AJ1342" s="17"/>
      <c r="AK1342" s="17"/>
      <c r="AL1342" s="17"/>
      <c r="AM1342" s="17"/>
      <c r="AN1342" s="17"/>
      <c r="AO1342" s="17"/>
      <c r="AP1342" s="17"/>
      <c r="AQ1342" s="17"/>
      <c r="AS1342" s="9"/>
      <c r="AT1342" s="9"/>
      <c r="AU1342" s="10"/>
      <c r="AV1342" s="17"/>
      <c r="AW1342" s="17"/>
      <c r="AX1342" s="17"/>
      <c r="AY1342" s="17"/>
      <c r="AZ1342" s="17"/>
      <c r="BA1342" s="17"/>
      <c r="BB1342" s="17"/>
      <c r="BC1342" s="17"/>
      <c r="BE1342" s="17">
        <v>0.45679644808743169</v>
      </c>
      <c r="BF1342" s="9">
        <v>71.099999999999994</v>
      </c>
      <c r="BG1342" s="9">
        <v>68.191517816992615</v>
      </c>
      <c r="BH1342" s="9">
        <v>67.429830041629771</v>
      </c>
      <c r="BI1342" s="9">
        <v>42.245979635235173</v>
      </c>
      <c r="BJ1342" s="9">
        <f ca="1"/>
        <v>69.334390880367209</v>
      </c>
      <c r="BK1342" s="9">
        <f ca="1"/>
        <v>67.682278977596795</v>
      </c>
      <c r="BL1342" s="9">
        <v>66.021846288494586</v>
      </c>
      <c r="BM1342" s="9">
        <f ca="1"/>
        <v>68.668573220391167</v>
      </c>
      <c r="BN1342" s="9">
        <v>69.186876720971554</v>
      </c>
      <c r="BP1342" s="9"/>
      <c r="BQ1342" s="40"/>
      <c r="BR1342" s="9"/>
      <c r="BS1342" s="40"/>
      <c r="BU1342" s="9"/>
      <c r="BV1342" s="40"/>
      <c r="BW1342" s="9"/>
      <c r="BX1342" s="40"/>
      <c r="BZ1342" s="9">
        <v>41.061538461538461</v>
      </c>
      <c r="CA1342" s="9">
        <v>38.507692307692309</v>
      </c>
      <c r="CB1342" s="40">
        <v>33773.474757854157</v>
      </c>
      <c r="CC1342" s="9">
        <f ca="1"/>
        <v>4.8288461538461531</v>
      </c>
      <c r="CD1342" s="9">
        <f ca="1"/>
        <v>3.4242307692307694</v>
      </c>
      <c r="CE1342" s="40">
        <f ca="1"/>
        <v>10867.557575162504</v>
      </c>
    </row>
    <row r="1343" spans="1:83" x14ac:dyDescent="0.25">
      <c r="A1343" s="6">
        <v>72.8</v>
      </c>
      <c r="B1343" s="7" t="b">
        <v>1</v>
      </c>
      <c r="U1343" s="9"/>
      <c r="V1343" s="9"/>
      <c r="W1343" s="10"/>
      <c r="X1343" s="17"/>
      <c r="Y1343" s="17"/>
      <c r="Z1343" s="17"/>
      <c r="AA1343" s="17"/>
      <c r="AB1343" s="17"/>
      <c r="AC1343" s="17"/>
      <c r="AD1343" s="17"/>
      <c r="AE1343" s="17"/>
      <c r="AG1343" s="9"/>
      <c r="AH1343" s="9"/>
      <c r="AI1343" s="10"/>
      <c r="AJ1343" s="17"/>
      <c r="AK1343" s="17"/>
      <c r="AL1343" s="17"/>
      <c r="AM1343" s="17"/>
      <c r="AN1343" s="17"/>
      <c r="AO1343" s="17"/>
      <c r="AP1343" s="17"/>
      <c r="AQ1343" s="17"/>
      <c r="AS1343" s="9"/>
      <c r="AT1343" s="9"/>
      <c r="AU1343" s="10"/>
      <c r="AV1343" s="17"/>
      <c r="AW1343" s="17"/>
      <c r="AX1343" s="17"/>
      <c r="AY1343" s="17"/>
      <c r="AZ1343" s="17"/>
      <c r="BA1343" s="17"/>
      <c r="BB1343" s="17"/>
      <c r="BC1343" s="17"/>
      <c r="BE1343" s="17">
        <v>0.45713797814207652</v>
      </c>
      <c r="BF1343" s="9">
        <v>71.2</v>
      </c>
      <c r="BG1343" s="9">
        <v>68.199718851683386</v>
      </c>
      <c r="BH1343" s="9">
        <v>67.438369535760458</v>
      </c>
      <c r="BI1343" s="9">
        <v>42.289517329559608</v>
      </c>
      <c r="BJ1343" s="9">
        <f ca="1"/>
        <v>69.34225780316568</v>
      </c>
      <c r="BK1343" s="9">
        <f ca="1"/>
        <v>67.690710821519815</v>
      </c>
      <c r="BL1343" s="9">
        <v>66.032974880282353</v>
      </c>
      <c r="BM1343" s="9">
        <f ca="1"/>
        <v>68.677999421481715</v>
      </c>
      <c r="BN1343" s="9">
        <v>69.196272636858637</v>
      </c>
      <c r="BP1343" s="9"/>
      <c r="BQ1343" s="40"/>
      <c r="BR1343" s="9"/>
      <c r="BS1343" s="40"/>
      <c r="BU1343" s="9"/>
      <c r="BV1343" s="40"/>
      <c r="BW1343" s="9"/>
      <c r="BX1343" s="40"/>
      <c r="BZ1343" s="9">
        <v>41.061538461538461</v>
      </c>
      <c r="CA1343" s="9">
        <v>39.784615384615385</v>
      </c>
      <c r="CB1343" s="40">
        <v>35263.849617441025</v>
      </c>
      <c r="CC1343" s="9">
        <f ca="1"/>
        <v>4.8288461538461531</v>
      </c>
      <c r="CD1343" s="9">
        <f ca="1"/>
        <v>3.4880769230769237</v>
      </c>
      <c r="CE1343" s="40">
        <f ca="1"/>
        <v>10897.135301470917</v>
      </c>
    </row>
    <row r="1344" spans="1:83" x14ac:dyDescent="0.25">
      <c r="A1344" s="6">
        <v>72.400000000000006</v>
      </c>
      <c r="B1344" s="7" t="b">
        <v>1</v>
      </c>
      <c r="U1344" s="9"/>
      <c r="V1344" s="9"/>
      <c r="W1344" s="10"/>
      <c r="X1344" s="17"/>
      <c r="Y1344" s="17"/>
      <c r="Z1344" s="17"/>
      <c r="AA1344" s="17"/>
      <c r="AB1344" s="17"/>
      <c r="AC1344" s="17"/>
      <c r="AD1344" s="17"/>
      <c r="AE1344" s="17"/>
      <c r="AG1344" s="9"/>
      <c r="AH1344" s="9"/>
      <c r="AI1344" s="10"/>
      <c r="AJ1344" s="17"/>
      <c r="AK1344" s="17"/>
      <c r="AL1344" s="17"/>
      <c r="AM1344" s="17"/>
      <c r="AN1344" s="17"/>
      <c r="AO1344" s="17"/>
      <c r="AP1344" s="17"/>
      <c r="AQ1344" s="17"/>
      <c r="AS1344" s="9"/>
      <c r="AT1344" s="9"/>
      <c r="AU1344" s="10"/>
      <c r="AV1344" s="17"/>
      <c r="AW1344" s="17"/>
      <c r="AX1344" s="17"/>
      <c r="AY1344" s="17"/>
      <c r="AZ1344" s="17"/>
      <c r="BA1344" s="17"/>
      <c r="BB1344" s="17"/>
      <c r="BC1344" s="17"/>
      <c r="BE1344" s="17">
        <v>0.45747950819672129</v>
      </c>
      <c r="BF1344" s="9">
        <v>71.2</v>
      </c>
      <c r="BG1344" s="9">
        <v>68.20791912625009</v>
      </c>
      <c r="BH1344" s="9">
        <v>67.446909319710571</v>
      </c>
      <c r="BI1344" s="9">
        <v>42.333082423315872</v>
      </c>
      <c r="BJ1344" s="9">
        <f ca="1"/>
        <v>69.350122466311163</v>
      </c>
      <c r="BK1344" s="9">
        <f ca="1"/>
        <v>67.699142585430778</v>
      </c>
      <c r="BL1344" s="9">
        <v>66.044099315732879</v>
      </c>
      <c r="BM1344" s="9">
        <f ca="1"/>
        <v>68.687423666697612</v>
      </c>
      <c r="BN1344" s="9">
        <v>69.205666500119975</v>
      </c>
      <c r="BP1344" s="9"/>
      <c r="BQ1344" s="40"/>
      <c r="BR1344" s="9"/>
      <c r="BS1344" s="40"/>
      <c r="BU1344" s="9"/>
      <c r="BV1344" s="40"/>
      <c r="BW1344" s="9"/>
      <c r="BX1344" s="40"/>
      <c r="BZ1344" s="9">
        <v>41.061538461538461</v>
      </c>
      <c r="CA1344" s="9">
        <v>41.061538461538461</v>
      </c>
      <c r="CB1344" s="40">
        <v>36816.345672354379</v>
      </c>
      <c r="CC1344" s="9">
        <f ca="1"/>
        <v>4.8288461538461531</v>
      </c>
      <c r="CD1344" s="9">
        <f ca="1"/>
        <v>3.5519230769230772</v>
      </c>
      <c r="CE1344" s="40">
        <f ca="1"/>
        <v>10929.146933164478</v>
      </c>
    </row>
    <row r="1345" spans="1:83" x14ac:dyDescent="0.25">
      <c r="A1345" s="6">
        <v>72.5</v>
      </c>
      <c r="B1345" s="7" t="b">
        <v>1</v>
      </c>
      <c r="U1345" s="9"/>
      <c r="V1345" s="9"/>
      <c r="W1345" s="10"/>
      <c r="X1345" s="17"/>
      <c r="Y1345" s="17"/>
      <c r="Z1345" s="17"/>
      <c r="AA1345" s="17"/>
      <c r="AB1345" s="17"/>
      <c r="AC1345" s="17"/>
      <c r="AD1345" s="17"/>
      <c r="AE1345" s="17"/>
      <c r="AG1345" s="9"/>
      <c r="AH1345" s="9"/>
      <c r="AI1345" s="10"/>
      <c r="AJ1345" s="17"/>
      <c r="AK1345" s="17"/>
      <c r="AL1345" s="17"/>
      <c r="AM1345" s="17"/>
      <c r="AN1345" s="17"/>
      <c r="AO1345" s="17"/>
      <c r="AP1345" s="17"/>
      <c r="AQ1345" s="17"/>
      <c r="AS1345" s="9"/>
      <c r="AT1345" s="9"/>
      <c r="AU1345" s="10"/>
      <c r="AV1345" s="17"/>
      <c r="AW1345" s="17"/>
      <c r="AX1345" s="17"/>
      <c r="AY1345" s="17"/>
      <c r="AZ1345" s="17"/>
      <c r="BA1345" s="17"/>
      <c r="BB1345" s="17"/>
      <c r="BC1345" s="17"/>
      <c r="BE1345" s="17">
        <v>0.45782103825136611</v>
      </c>
      <c r="BF1345" s="9">
        <v>71.2</v>
      </c>
      <c r="BG1345" s="9">
        <v>68.21611864691188</v>
      </c>
      <c r="BH1345" s="9">
        <v>67.455449399794176</v>
      </c>
      <c r="BI1345" s="9">
        <v>42.376674951012085</v>
      </c>
      <c r="BJ1345" s="9">
        <f ca="1"/>
        <v>69.357984876450288</v>
      </c>
      <c r="BK1345" s="9">
        <f ca="1"/>
        <v>67.707574275552162</v>
      </c>
      <c r="BL1345" s="9">
        <v>66.055219599499651</v>
      </c>
      <c r="BM1345" s="9">
        <f ca="1"/>
        <v>68.696845961603117</v>
      </c>
      <c r="BN1345" s="9">
        <v>69.215058316333128</v>
      </c>
      <c r="BP1345" s="9"/>
      <c r="BQ1345" s="40"/>
      <c r="BR1345" s="9"/>
      <c r="BS1345" s="40"/>
      <c r="BU1345" s="9"/>
      <c r="BV1345" s="40"/>
      <c r="BW1345" s="9"/>
      <c r="BX1345" s="40"/>
      <c r="BZ1345" s="9">
        <v>41.061538461538461</v>
      </c>
      <c r="CA1345" s="9">
        <v>42.338461538461537</v>
      </c>
      <c r="CB1345" s="40">
        <v>38428.065371838995</v>
      </c>
      <c r="CC1345" s="9">
        <f ca="1"/>
        <v>4.8288461538461531</v>
      </c>
      <c r="CD1345" s="9">
        <f ca="1"/>
        <v>3.6157692307692306</v>
      </c>
      <c r="CE1345" s="40">
        <f ca="1"/>
        <v>10963.523371087693</v>
      </c>
    </row>
    <row r="1346" spans="1:83" x14ac:dyDescent="0.25">
      <c r="A1346" s="6">
        <v>72.3</v>
      </c>
      <c r="B1346" s="7" t="b">
        <v>1</v>
      </c>
      <c r="U1346" s="9"/>
      <c r="V1346" s="9"/>
      <c r="W1346" s="10"/>
      <c r="X1346" s="17"/>
      <c r="Y1346" s="17"/>
      <c r="Z1346" s="17"/>
      <c r="AA1346" s="17"/>
      <c r="AB1346" s="17"/>
      <c r="AC1346" s="17"/>
      <c r="AD1346" s="17"/>
      <c r="AE1346" s="17"/>
      <c r="AG1346" s="9"/>
      <c r="AH1346" s="9"/>
      <c r="AI1346" s="10"/>
      <c r="AJ1346" s="17"/>
      <c r="AK1346" s="17"/>
      <c r="AL1346" s="17"/>
      <c r="AM1346" s="17"/>
      <c r="AN1346" s="17"/>
      <c r="AO1346" s="17"/>
      <c r="AP1346" s="17"/>
      <c r="AQ1346" s="17"/>
      <c r="AS1346" s="9"/>
      <c r="AT1346" s="9"/>
      <c r="AU1346" s="10"/>
      <c r="AV1346" s="17"/>
      <c r="AW1346" s="17"/>
      <c r="AX1346" s="17"/>
      <c r="AY1346" s="17"/>
      <c r="AZ1346" s="17"/>
      <c r="BA1346" s="17"/>
      <c r="BB1346" s="17"/>
      <c r="BC1346" s="17"/>
      <c r="BE1346" s="17">
        <v>0.45816256830601093</v>
      </c>
      <c r="BF1346" s="9">
        <v>71.2</v>
      </c>
      <c r="BG1346" s="9">
        <v>68.22431741988396</v>
      </c>
      <c r="BH1346" s="9">
        <v>67.463989782324447</v>
      </c>
      <c r="BI1346" s="9">
        <v>42.420294947221578</v>
      </c>
      <c r="BJ1346" s="9">
        <f ca="1"/>
        <v>69.365845040221345</v>
      </c>
      <c r="BK1346" s="9">
        <f ca="1"/>
        <v>67.716005898104541</v>
      </c>
      <c r="BL1346" s="9">
        <v>66.066335736227487</v>
      </c>
      <c r="BM1346" s="9">
        <f ca="1"/>
        <v>68.706266311756181</v>
      </c>
      <c r="BN1346" s="9">
        <v>69.224448091069149</v>
      </c>
      <c r="BP1346" s="9"/>
      <c r="BQ1346" s="40"/>
      <c r="BR1346" s="9"/>
      <c r="BS1346" s="40"/>
      <c r="BU1346" s="9"/>
      <c r="BV1346" s="40"/>
      <c r="BW1346" s="9"/>
      <c r="BX1346" s="40"/>
      <c r="BZ1346" s="9">
        <v>41.061538461538461</v>
      </c>
      <c r="CA1346" s="9">
        <v>43.615384615384613</v>
      </c>
      <c r="CB1346" s="40">
        <v>40096.316216615727</v>
      </c>
      <c r="CC1346" s="9">
        <f ca="1"/>
        <v>4.8288461538461531</v>
      </c>
      <c r="CD1346" s="9">
        <f ca="1"/>
        <v>3.679615384615385</v>
      </c>
      <c r="CE1346" s="40">
        <f ca="1"/>
        <v>11000.19857586022</v>
      </c>
    </row>
    <row r="1347" spans="1:83" x14ac:dyDescent="0.25">
      <c r="A1347" s="6">
        <v>72.099999999999994</v>
      </c>
      <c r="B1347" s="7" t="b">
        <v>1</v>
      </c>
      <c r="U1347" s="9"/>
      <c r="V1347" s="9"/>
      <c r="W1347" s="10"/>
      <c r="X1347" s="17"/>
      <c r="Y1347" s="17"/>
      <c r="Z1347" s="17"/>
      <c r="AA1347" s="17"/>
      <c r="AB1347" s="17"/>
      <c r="AC1347" s="17"/>
      <c r="AD1347" s="17"/>
      <c r="AE1347" s="17"/>
      <c r="AG1347" s="9"/>
      <c r="AH1347" s="9"/>
      <c r="AI1347" s="10"/>
      <c r="AJ1347" s="17"/>
      <c r="AK1347" s="17"/>
      <c r="AL1347" s="17"/>
      <c r="AM1347" s="17"/>
      <c r="AN1347" s="17"/>
      <c r="AO1347" s="17"/>
      <c r="AP1347" s="17"/>
      <c r="AQ1347" s="17"/>
      <c r="AS1347" s="9"/>
      <c r="AT1347" s="9"/>
      <c r="AU1347" s="10"/>
      <c r="AV1347" s="17"/>
      <c r="AW1347" s="17"/>
      <c r="AX1347" s="17"/>
      <c r="AY1347" s="17"/>
      <c r="AZ1347" s="17"/>
      <c r="BA1347" s="17"/>
      <c r="BB1347" s="17"/>
      <c r="BC1347" s="17"/>
      <c r="BE1347" s="17">
        <v>0.45850409836065575</v>
      </c>
      <c r="BF1347" s="9">
        <v>71.2</v>
      </c>
      <c r="BG1347" s="9">
        <v>68.232515451377608</v>
      </c>
      <c r="BH1347" s="9">
        <v>67.472530473613844</v>
      </c>
      <c r="BI1347" s="9">
        <v>42.463942446583097</v>
      </c>
      <c r="BJ1347" s="9">
        <f ca="1"/>
        <v>69.373702964254264</v>
      </c>
      <c r="BK1347" s="9">
        <f ca="1"/>
        <v>67.724437459306543</v>
      </c>
      <c r="BL1347" s="9">
        <v>66.077447730552535</v>
      </c>
      <c r="BM1347" s="9">
        <f ca="1"/>
        <v>68.715684722708531</v>
      </c>
      <c r="BN1347" s="9">
        <v>69.233835829892627</v>
      </c>
      <c r="BP1347" s="9"/>
      <c r="BQ1347" s="40"/>
      <c r="BR1347" s="9"/>
      <c r="BS1347" s="40"/>
      <c r="BU1347" s="9"/>
      <c r="BV1347" s="40"/>
      <c r="BW1347" s="9"/>
      <c r="BX1347" s="40"/>
      <c r="BZ1347" s="9">
        <v>41.061538461538461</v>
      </c>
      <c r="CA1347" s="9">
        <v>44.892307692307696</v>
      </c>
      <c r="CB1347" s="40">
        <v>41818.591290172459</v>
      </c>
      <c r="CC1347" s="9">
        <f ca="1"/>
        <v>4.8288461538461531</v>
      </c>
      <c r="CD1347" s="9">
        <f ca="1"/>
        <v>3.7434615384615384</v>
      </c>
      <c r="CE1347" s="40">
        <f ca="1"/>
        <v>11039.109382279335</v>
      </c>
    </row>
    <row r="1348" spans="1:83" x14ac:dyDescent="0.25">
      <c r="A1348" s="6">
        <v>71.900000000000006</v>
      </c>
      <c r="B1348" s="7" t="b">
        <v>1</v>
      </c>
      <c r="U1348" s="9"/>
      <c r="V1348" s="9"/>
      <c r="W1348" s="10"/>
      <c r="X1348" s="17"/>
      <c r="Y1348" s="17"/>
      <c r="Z1348" s="17"/>
      <c r="AA1348" s="17"/>
      <c r="AB1348" s="17"/>
      <c r="AC1348" s="17"/>
      <c r="AD1348" s="17"/>
      <c r="AE1348" s="17"/>
      <c r="AG1348" s="9"/>
      <c r="AH1348" s="9"/>
      <c r="AI1348" s="10"/>
      <c r="AJ1348" s="17"/>
      <c r="AK1348" s="17"/>
      <c r="AL1348" s="17"/>
      <c r="AM1348" s="17"/>
      <c r="AN1348" s="17"/>
      <c r="AO1348" s="17"/>
      <c r="AP1348" s="17"/>
      <c r="AQ1348" s="17"/>
      <c r="AS1348" s="9"/>
      <c r="AT1348" s="9"/>
      <c r="AU1348" s="10"/>
      <c r="AV1348" s="17"/>
      <c r="AW1348" s="17"/>
      <c r="AX1348" s="17"/>
      <c r="AY1348" s="17"/>
      <c r="AZ1348" s="17"/>
      <c r="BA1348" s="17"/>
      <c r="BB1348" s="17"/>
      <c r="BC1348" s="17"/>
      <c r="BE1348" s="17">
        <v>0.45884562841530052</v>
      </c>
      <c r="BF1348" s="9">
        <v>71.2</v>
      </c>
      <c r="BG1348" s="9">
        <v>68.240712747600185</v>
      </c>
      <c r="BH1348" s="9">
        <v>67.481071479973863</v>
      </c>
      <c r="BI1348" s="9">
        <v>42.507617483800921</v>
      </c>
      <c r="BJ1348" s="9">
        <f ca="1"/>
        <v>69.381558655170636</v>
      </c>
      <c r="BK1348" s="9">
        <f ca="1"/>
        <v>67.732868965374976</v>
      </c>
      <c r="BL1348" s="9">
        <v>66.088555587102292</v>
      </c>
      <c r="BM1348" s="9">
        <f ca="1"/>
        <v>68.725101200005653</v>
      </c>
      <c r="BN1348" s="9">
        <v>69.243221538361666</v>
      </c>
      <c r="BP1348" s="9"/>
      <c r="BQ1348" s="40"/>
      <c r="BR1348" s="9"/>
      <c r="BS1348" s="40"/>
      <c r="BU1348" s="9"/>
      <c r="BV1348" s="40"/>
      <c r="BW1348" s="9"/>
      <c r="BX1348" s="40"/>
      <c r="BZ1348" s="9">
        <v>41.061538461538461</v>
      </c>
      <c r="CA1348" s="9">
        <v>46.169230769230772</v>
      </c>
      <c r="CB1348" s="40">
        <v>43592.552103362701</v>
      </c>
      <c r="CC1348" s="9">
        <f ca="1"/>
        <v>4.8288461538461531</v>
      </c>
      <c r="CD1348" s="9">
        <f ca="1"/>
        <v>3.8073076923076927</v>
      </c>
      <c r="CE1348" s="40">
        <f ca="1"/>
        <v>11080.195328024449</v>
      </c>
    </row>
    <row r="1349" spans="1:83" x14ac:dyDescent="0.25">
      <c r="A1349" s="6">
        <v>71.7</v>
      </c>
      <c r="B1349" s="7" t="b">
        <v>1</v>
      </c>
      <c r="U1349" s="9"/>
      <c r="V1349" s="9"/>
      <c r="W1349" s="10"/>
      <c r="X1349" s="17"/>
      <c r="Y1349" s="17"/>
      <c r="Z1349" s="17"/>
      <c r="AA1349" s="17"/>
      <c r="AB1349" s="17"/>
      <c r="AC1349" s="17"/>
      <c r="AD1349" s="17"/>
      <c r="AE1349" s="17"/>
      <c r="AG1349" s="9"/>
      <c r="AH1349" s="9"/>
      <c r="AI1349" s="10"/>
      <c r="AJ1349" s="17"/>
      <c r="AK1349" s="17"/>
      <c r="AL1349" s="17"/>
      <c r="AM1349" s="17"/>
      <c r="AN1349" s="17"/>
      <c r="AO1349" s="17"/>
      <c r="AP1349" s="17"/>
      <c r="AQ1349" s="17"/>
      <c r="AS1349" s="9"/>
      <c r="AT1349" s="9"/>
      <c r="AU1349" s="10"/>
      <c r="AV1349" s="17"/>
      <c r="AW1349" s="17"/>
      <c r="AX1349" s="17"/>
      <c r="AY1349" s="17"/>
      <c r="AZ1349" s="17"/>
      <c r="BA1349" s="17"/>
      <c r="BB1349" s="17"/>
      <c r="BC1349" s="17"/>
      <c r="BE1349" s="17">
        <v>0.45918715846994534</v>
      </c>
      <c r="BF1349" s="9">
        <v>71.2</v>
      </c>
      <c r="BG1349" s="9">
        <v>68.248909314755267</v>
      </c>
      <c r="BH1349" s="9">
        <v>67.489612807715361</v>
      </c>
      <c r="BI1349" s="9">
        <v>42.551320093645103</v>
      </c>
      <c r="BJ1349" s="9">
        <f ca="1"/>
        <v>69.389412119583852</v>
      </c>
      <c r="BK1349" s="9">
        <f ca="1"/>
        <v>67.741300422524773</v>
      </c>
      <c r="BL1349" s="9">
        <v>66.099659310495724</v>
      </c>
      <c r="BM1349" s="9">
        <f ca="1"/>
        <v>68.734515749186855</v>
      </c>
      <c r="BN1349" s="9">
        <v>69.25260522202791</v>
      </c>
      <c r="BP1349" s="9"/>
      <c r="BQ1349" s="40"/>
      <c r="BR1349" s="9"/>
      <c r="BS1349" s="40"/>
      <c r="BU1349" s="9"/>
      <c r="BV1349" s="40"/>
      <c r="BW1349" s="9"/>
      <c r="BX1349" s="40"/>
      <c r="BZ1349" s="9">
        <v>41.061538461538461</v>
      </c>
      <c r="CA1349" s="9">
        <v>47.446153846153848</v>
      </c>
      <c r="CB1349" s="40">
        <v>45416.013423558237</v>
      </c>
      <c r="CC1349" s="9">
        <f ca="1"/>
        <v>4.8288461538461531</v>
      </c>
      <c r="CD1349" s="9">
        <f ca="1"/>
        <v>3.8711538461538462</v>
      </c>
      <c r="CE1349" s="40">
        <f ca="1"/>
        <v>11123.398495331256</v>
      </c>
    </row>
    <row r="1350" spans="1:83" x14ac:dyDescent="0.25">
      <c r="A1350" s="6">
        <v>72</v>
      </c>
      <c r="B1350" s="7" t="b">
        <v>1</v>
      </c>
      <c r="U1350" s="9"/>
      <c r="V1350" s="9"/>
      <c r="W1350" s="10"/>
      <c r="X1350" s="17"/>
      <c r="Y1350" s="17"/>
      <c r="Z1350" s="17"/>
      <c r="AA1350" s="17"/>
      <c r="AB1350" s="17"/>
      <c r="AC1350" s="17"/>
      <c r="AD1350" s="17"/>
      <c r="AE1350" s="17"/>
      <c r="AG1350" s="9"/>
      <c r="AH1350" s="9"/>
      <c r="AI1350" s="10"/>
      <c r="AJ1350" s="17"/>
      <c r="AK1350" s="17"/>
      <c r="AL1350" s="17"/>
      <c r="AM1350" s="17"/>
      <c r="AN1350" s="17"/>
      <c r="AO1350" s="17"/>
      <c r="AP1350" s="17"/>
      <c r="AQ1350" s="17"/>
      <c r="AS1350" s="9"/>
      <c r="AT1350" s="9"/>
      <c r="AU1350" s="10"/>
      <c r="AV1350" s="17"/>
      <c r="AW1350" s="17"/>
      <c r="AX1350" s="17"/>
      <c r="AY1350" s="17"/>
      <c r="AZ1350" s="17"/>
      <c r="BA1350" s="17"/>
      <c r="BB1350" s="17"/>
      <c r="BC1350" s="17"/>
      <c r="BE1350" s="17">
        <v>0.45952868852459017</v>
      </c>
      <c r="BF1350" s="9">
        <v>71.2</v>
      </c>
      <c r="BG1350" s="9">
        <v>68.257105159042567</v>
      </c>
      <c r="BH1350" s="9">
        <v>67.498154463148424</v>
      </c>
      <c r="BI1350" s="9">
        <v>42.595050310951514</v>
      </c>
      <c r="BJ1350" s="9">
        <f ca="1"/>
        <v>69.397263364098947</v>
      </c>
      <c r="BK1350" s="9">
        <f ca="1"/>
        <v>67.749731836969119</v>
      </c>
      <c r="BL1350" s="9">
        <v>66.110758905343118</v>
      </c>
      <c r="BM1350" s="9">
        <f ca="1"/>
        <v>68.743928375785302</v>
      </c>
      <c r="BN1350" s="9">
        <v>69.261986886436688</v>
      </c>
      <c r="BP1350" s="9"/>
      <c r="BQ1350" s="40"/>
      <c r="BR1350" s="9"/>
      <c r="BS1350" s="40"/>
      <c r="BU1350" s="9"/>
      <c r="BV1350" s="40"/>
      <c r="BW1350" s="9"/>
      <c r="BX1350" s="40"/>
      <c r="BZ1350" s="9">
        <v>41.061538461538461</v>
      </c>
      <c r="CA1350" s="9">
        <v>48.723076923076924</v>
      </c>
      <c r="CB1350" s="40">
        <v>47286.929813721334</v>
      </c>
      <c r="CC1350" s="9">
        <f ca="1"/>
        <v>4.8288461538461531</v>
      </c>
      <c r="CD1350" s="9">
        <f ca="1"/>
        <v>3.9350000000000005</v>
      </c>
      <c r="CE1350" s="40">
        <f ca="1"/>
        <v>11168.663364447835</v>
      </c>
    </row>
    <row r="1351" spans="1:83" x14ac:dyDescent="0.25">
      <c r="A1351" s="6">
        <v>69.900000000000006</v>
      </c>
      <c r="B1351" s="7" t="b">
        <v>1</v>
      </c>
      <c r="U1351" s="9"/>
      <c r="V1351" s="9"/>
      <c r="W1351" s="10"/>
      <c r="X1351" s="17"/>
      <c r="Y1351" s="17"/>
      <c r="Z1351" s="17"/>
      <c r="AA1351" s="17"/>
      <c r="AB1351" s="17"/>
      <c r="AC1351" s="17"/>
      <c r="AD1351" s="17"/>
      <c r="AE1351" s="17"/>
      <c r="AG1351" s="9"/>
      <c r="AH1351" s="9"/>
      <c r="AI1351" s="10"/>
      <c r="AJ1351" s="17"/>
      <c r="AK1351" s="17"/>
      <c r="AL1351" s="17"/>
      <c r="AM1351" s="17"/>
      <c r="AN1351" s="17"/>
      <c r="AO1351" s="17"/>
      <c r="AP1351" s="17"/>
      <c r="AQ1351" s="17"/>
      <c r="AS1351" s="9"/>
      <c r="AT1351" s="9"/>
      <c r="AU1351" s="10"/>
      <c r="AV1351" s="17"/>
      <c r="AW1351" s="17"/>
      <c r="AX1351" s="17"/>
      <c r="AY1351" s="17"/>
      <c r="AZ1351" s="17"/>
      <c r="BA1351" s="17"/>
      <c r="BB1351" s="17"/>
      <c r="BC1351" s="17"/>
      <c r="BE1351" s="17">
        <v>0.45987021857923499</v>
      </c>
      <c r="BF1351" s="9">
        <v>71.2</v>
      </c>
      <c r="BG1351" s="9">
        <v>68.265300286658018</v>
      </c>
      <c r="BH1351" s="9">
        <v>67.506696452582389</v>
      </c>
      <c r="BI1351" s="9">
        <v>42.638808170622163</v>
      </c>
      <c r="BJ1351" s="9">
        <f ca="1"/>
        <v>69.405112395312898</v>
      </c>
      <c r="BK1351" s="9">
        <f ca="1"/>
        <v>67.758163214919392</v>
      </c>
      <c r="BL1351" s="9">
        <v>66.121854376246233</v>
      </c>
      <c r="BM1351" s="9">
        <f ca="1"/>
        <v>68.753339085327966</v>
      </c>
      <c r="BN1351" s="9">
        <v>69.271366537126866</v>
      </c>
      <c r="BP1351" s="9"/>
      <c r="BQ1351" s="40"/>
      <c r="BR1351" s="9"/>
      <c r="BS1351" s="40"/>
      <c r="BU1351" s="9"/>
      <c r="BV1351" s="40"/>
      <c r="BW1351" s="9"/>
      <c r="BX1351" s="40"/>
      <c r="BZ1351" s="9">
        <v>41.061538461538461</v>
      </c>
      <c r="CA1351" s="9">
        <v>50</v>
      </c>
      <c r="CB1351" s="40">
        <v>49203.38365080957</v>
      </c>
      <c r="CC1351" s="9">
        <f ca="1"/>
        <v>4.8288461538461531</v>
      </c>
      <c r="CD1351" s="9">
        <f ca="1"/>
        <v>3.9988461538461539</v>
      </c>
      <c r="CE1351" s="40">
        <f ca="1"/>
        <v>11215.936677812178</v>
      </c>
    </row>
    <row r="1352" spans="1:83" x14ac:dyDescent="0.25">
      <c r="A1352" s="6">
        <v>69.5</v>
      </c>
      <c r="B1352" s="7" t="b">
        <v>1</v>
      </c>
      <c r="U1352" s="9"/>
      <c r="V1352" s="9"/>
      <c r="W1352" s="10"/>
      <c r="X1352" s="17"/>
      <c r="Y1352" s="17"/>
      <c r="Z1352" s="17"/>
      <c r="AA1352" s="17"/>
      <c r="AB1352" s="17"/>
      <c r="AC1352" s="17"/>
      <c r="AD1352" s="17"/>
      <c r="AE1352" s="17"/>
      <c r="AG1352" s="9"/>
      <c r="AH1352" s="9"/>
      <c r="AI1352" s="10"/>
      <c r="AJ1352" s="17"/>
      <c r="AK1352" s="17"/>
      <c r="AL1352" s="17"/>
      <c r="AM1352" s="17"/>
      <c r="AN1352" s="17"/>
      <c r="AO1352" s="17"/>
      <c r="AP1352" s="17"/>
      <c r="AQ1352" s="17"/>
      <c r="AS1352" s="9"/>
      <c r="AT1352" s="9"/>
      <c r="AU1352" s="10"/>
      <c r="AV1352" s="17"/>
      <c r="AW1352" s="17"/>
      <c r="AX1352" s="17"/>
      <c r="AY1352" s="17"/>
      <c r="AZ1352" s="17"/>
      <c r="BA1352" s="17"/>
      <c r="BB1352" s="17"/>
      <c r="BC1352" s="17"/>
      <c r="BE1352" s="17">
        <v>0.46021174863387976</v>
      </c>
      <c r="BF1352" s="9">
        <v>71.2</v>
      </c>
      <c r="BG1352" s="9">
        <v>68.273494703793844</v>
      </c>
      <c r="BH1352" s="9">
        <v>67.515238782326051</v>
      </c>
      <c r="BI1352" s="9">
        <v>42.682593707625252</v>
      </c>
      <c r="BJ1352" s="9">
        <f ca="1"/>
        <v>69.412959219814397</v>
      </c>
      <c r="BK1352" s="9">
        <f ca="1"/>
        <v>67.76659456258524</v>
      </c>
      <c r="BL1352" s="9">
        <v>66.132945727798301</v>
      </c>
      <c r="BM1352" s="9">
        <f ca="1"/>
        <v>68.762747883335791</v>
      </c>
      <c r="BN1352" s="9">
        <v>69.280744179631029</v>
      </c>
      <c r="BP1352" s="9"/>
      <c r="BQ1352" s="40"/>
      <c r="BR1352" s="9"/>
      <c r="BS1352" s="40"/>
      <c r="BU1352" s="9"/>
      <c r="BV1352" s="40"/>
      <c r="BW1352" s="9"/>
      <c r="BX1352" s="40"/>
      <c r="BZ1352" s="9">
        <v>42.338461538461537</v>
      </c>
      <c r="CA1352" s="9">
        <v>0.2</v>
      </c>
      <c r="CB1352" s="40">
        <v>75155.655545154164</v>
      </c>
      <c r="CC1352" s="9">
        <f ca="1"/>
        <v>4.8926923076923066</v>
      </c>
      <c r="CD1352" s="9">
        <f ca="1"/>
        <v>1.5088461538461539</v>
      </c>
      <c r="CE1352" s="40">
        <f ca="1"/>
        <v>11721.444098690712</v>
      </c>
    </row>
    <row r="1353" spans="1:83" x14ac:dyDescent="0.25">
      <c r="A1353" s="6">
        <v>69.099999999999994</v>
      </c>
      <c r="B1353" s="7" t="b">
        <v>1</v>
      </c>
      <c r="U1353" s="9"/>
      <c r="V1353" s="9"/>
      <c r="W1353" s="10"/>
      <c r="X1353" s="17"/>
      <c r="Y1353" s="17"/>
      <c r="Z1353" s="17"/>
      <c r="AA1353" s="17"/>
      <c r="AB1353" s="17"/>
      <c r="AC1353" s="17"/>
      <c r="AD1353" s="17"/>
      <c r="AE1353" s="17"/>
      <c r="AG1353" s="9"/>
      <c r="AH1353" s="9"/>
      <c r="AI1353" s="10"/>
      <c r="AJ1353" s="17"/>
      <c r="AK1353" s="17"/>
      <c r="AL1353" s="17"/>
      <c r="AM1353" s="17"/>
      <c r="AN1353" s="17"/>
      <c r="AO1353" s="17"/>
      <c r="AP1353" s="17"/>
      <c r="AQ1353" s="17"/>
      <c r="AS1353" s="9"/>
      <c r="AT1353" s="9"/>
      <c r="AU1353" s="10"/>
      <c r="AV1353" s="17"/>
      <c r="AW1353" s="17"/>
      <c r="AX1353" s="17"/>
      <c r="AY1353" s="17"/>
      <c r="AZ1353" s="17"/>
      <c r="BA1353" s="17"/>
      <c r="BB1353" s="17"/>
      <c r="BC1353" s="17"/>
      <c r="BE1353" s="17">
        <v>0.46055327868852458</v>
      </c>
      <c r="BF1353" s="9">
        <v>71.2</v>
      </c>
      <c r="BG1353" s="9">
        <v>68.281688416638531</v>
      </c>
      <c r="BH1353" s="9">
        <v>67.523781458687367</v>
      </c>
      <c r="BI1353" s="9">
        <v>42.726406956995397</v>
      </c>
      <c r="BJ1353" s="9">
        <f ca="1"/>
        <v>69.420803844184135</v>
      </c>
      <c r="BK1353" s="9">
        <f ca="1"/>
        <v>67.775025886174646</v>
      </c>
      <c r="BL1353" s="9">
        <v>66.144032964584028</v>
      </c>
      <c r="BM1353" s="9">
        <f ca="1"/>
        <v>68.7721547753236</v>
      </c>
      <c r="BN1353" s="9">
        <v>69.290119819475407</v>
      </c>
      <c r="BP1353" s="9"/>
      <c r="BQ1353" s="40"/>
      <c r="BR1353" s="9"/>
      <c r="BS1353" s="40"/>
      <c r="BU1353" s="9"/>
      <c r="BV1353" s="40"/>
      <c r="BW1353" s="9"/>
      <c r="BX1353" s="40"/>
      <c r="BZ1353" s="9">
        <v>42.338461538461537</v>
      </c>
      <c r="CA1353" s="9">
        <v>1.4769230769230768</v>
      </c>
      <c r="CB1353" s="40">
        <v>60500.610376662109</v>
      </c>
      <c r="CC1353" s="9">
        <f ca="1"/>
        <v>4.8926923076923066</v>
      </c>
      <c r="CD1353" s="9">
        <f ca="1"/>
        <v>1.5726923076923078</v>
      </c>
      <c r="CE1353" s="40">
        <f ca="1"/>
        <v>11612.002640896622</v>
      </c>
    </row>
    <row r="1354" spans="1:83" x14ac:dyDescent="0.25">
      <c r="A1354" s="6">
        <v>68.5</v>
      </c>
      <c r="B1354" s="7" t="b">
        <v>1</v>
      </c>
      <c r="U1354" s="9"/>
      <c r="V1354" s="9"/>
      <c r="W1354" s="10"/>
      <c r="X1354" s="17"/>
      <c r="Y1354" s="17"/>
      <c r="Z1354" s="17"/>
      <c r="AA1354" s="17"/>
      <c r="AB1354" s="17"/>
      <c r="AC1354" s="17"/>
      <c r="AD1354" s="17"/>
      <c r="AE1354" s="17"/>
      <c r="AG1354" s="9"/>
      <c r="AH1354" s="9"/>
      <c r="AI1354" s="10"/>
      <c r="AJ1354" s="17"/>
      <c r="AK1354" s="17"/>
      <c r="AL1354" s="17"/>
      <c r="AM1354" s="17"/>
      <c r="AN1354" s="17"/>
      <c r="AO1354" s="17"/>
      <c r="AP1354" s="17"/>
      <c r="AQ1354" s="17"/>
      <c r="AS1354" s="9"/>
      <c r="AT1354" s="9"/>
      <c r="AU1354" s="10"/>
      <c r="AV1354" s="17"/>
      <c r="AW1354" s="17"/>
      <c r="AX1354" s="17"/>
      <c r="AY1354" s="17"/>
      <c r="AZ1354" s="17"/>
      <c r="BA1354" s="17"/>
      <c r="BB1354" s="17"/>
      <c r="BC1354" s="17"/>
      <c r="BE1354" s="17">
        <v>0.4608948087431694</v>
      </c>
      <c r="BF1354" s="9">
        <v>71.2</v>
      </c>
      <c r="BG1354" s="9">
        <v>68.289881431376855</v>
      </c>
      <c r="BH1354" s="9">
        <v>67.532324487973852</v>
      </c>
      <c r="BI1354" s="9">
        <v>42.770247953833746</v>
      </c>
      <c r="BJ1354" s="9">
        <f ca="1"/>
        <v>69.42864627499462</v>
      </c>
      <c r="BK1354" s="9">
        <f ca="1"/>
        <v>67.783457191893874</v>
      </c>
      <c r="BL1354" s="9">
        <v>66.155116091179607</v>
      </c>
      <c r="BM1354" s="9">
        <f ca="1"/>
        <v>68.781559766800157</v>
      </c>
      <c r="BN1354" s="9">
        <v>69.299493462179953</v>
      </c>
      <c r="BP1354" s="9"/>
      <c r="BQ1354" s="40"/>
      <c r="BR1354" s="9"/>
      <c r="BS1354" s="40"/>
      <c r="BU1354" s="9"/>
      <c r="BV1354" s="40"/>
      <c r="BW1354" s="9"/>
      <c r="BX1354" s="40"/>
      <c r="BZ1354" s="9">
        <v>42.338461538461537</v>
      </c>
      <c r="CA1354" s="9">
        <v>2.7538461538461538</v>
      </c>
      <c r="CB1354" s="40">
        <v>52309.217942776566</v>
      </c>
      <c r="CC1354" s="9">
        <f ca="1"/>
        <v>4.8926923076923066</v>
      </c>
      <c r="CD1354" s="9">
        <f ca="1"/>
        <v>1.6365384615384617</v>
      </c>
      <c r="CE1354" s="40">
        <f ca="1"/>
        <v>11511.049972166658</v>
      </c>
    </row>
    <row r="1355" spans="1:83" x14ac:dyDescent="0.25">
      <c r="A1355" s="6">
        <v>67.8</v>
      </c>
      <c r="B1355" s="7" t="b">
        <v>1</v>
      </c>
      <c r="U1355" s="9"/>
      <c r="V1355" s="9"/>
      <c r="W1355" s="10"/>
      <c r="X1355" s="17"/>
      <c r="Y1355" s="17"/>
      <c r="Z1355" s="17"/>
      <c r="AA1355" s="17"/>
      <c r="AB1355" s="17"/>
      <c r="AC1355" s="17"/>
      <c r="AD1355" s="17"/>
      <c r="AE1355" s="17"/>
      <c r="AG1355" s="9"/>
      <c r="AH1355" s="9"/>
      <c r="AI1355" s="10"/>
      <c r="AJ1355" s="17"/>
      <c r="AK1355" s="17"/>
      <c r="AL1355" s="17"/>
      <c r="AM1355" s="17"/>
      <c r="AN1355" s="17"/>
      <c r="AO1355" s="17"/>
      <c r="AP1355" s="17"/>
      <c r="AQ1355" s="17"/>
      <c r="AS1355" s="9"/>
      <c r="AT1355" s="9"/>
      <c r="AU1355" s="10"/>
      <c r="AV1355" s="17"/>
      <c r="AW1355" s="17"/>
      <c r="AX1355" s="17"/>
      <c r="AY1355" s="17"/>
      <c r="AZ1355" s="17"/>
      <c r="BA1355" s="17"/>
      <c r="BB1355" s="17"/>
      <c r="BC1355" s="17"/>
      <c r="BE1355" s="17">
        <v>0.46123633879781423</v>
      </c>
      <c r="BF1355" s="9">
        <v>71.2</v>
      </c>
      <c r="BG1355" s="9">
        <v>68.298073754189986</v>
      </c>
      <c r="BH1355" s="9">
        <v>67.540867876492456</v>
      </c>
      <c r="BI1355" s="9">
        <v>42.81411673330819</v>
      </c>
      <c r="BJ1355" s="9">
        <f ca="1"/>
        <v>69.436486518810398</v>
      </c>
      <c r="BK1355" s="9">
        <f ca="1"/>
        <v>67.791888485947595</v>
      </c>
      <c r="BL1355" s="9">
        <v>66.166195112152749</v>
      </c>
      <c r="BM1355" s="9">
        <f ca="1"/>
        <v>68.79096286326822</v>
      </c>
      <c r="BN1355" s="9">
        <v>69.308865113258378</v>
      </c>
      <c r="BP1355" s="9"/>
      <c r="BQ1355" s="40"/>
      <c r="BR1355" s="9"/>
      <c r="BS1355" s="40"/>
      <c r="BU1355" s="9"/>
      <c r="BV1355" s="40"/>
      <c r="BW1355" s="9"/>
      <c r="BX1355" s="40"/>
      <c r="BZ1355" s="9">
        <v>42.338461538461537</v>
      </c>
      <c r="CA1355" s="9">
        <v>4.0307692307692298</v>
      </c>
      <c r="CB1355" s="40">
        <v>46213.880230262599</v>
      </c>
      <c r="CC1355" s="9">
        <f ca="1"/>
        <v>4.8926923076923066</v>
      </c>
      <c r="CD1355" s="9">
        <f ca="1"/>
        <v>1.7003846153846154</v>
      </c>
      <c r="CE1355" s="40">
        <f ca="1"/>
        <v>11418.073895558387</v>
      </c>
    </row>
    <row r="1356" spans="1:83" x14ac:dyDescent="0.25">
      <c r="A1356" s="6">
        <v>67.8</v>
      </c>
      <c r="B1356" s="7" t="b">
        <v>1</v>
      </c>
      <c r="U1356" s="9"/>
      <c r="V1356" s="9"/>
      <c r="W1356" s="10"/>
      <c r="X1356" s="17"/>
      <c r="Y1356" s="17"/>
      <c r="Z1356" s="17"/>
      <c r="AA1356" s="17"/>
      <c r="AB1356" s="17"/>
      <c r="AC1356" s="17"/>
      <c r="AD1356" s="17"/>
      <c r="AE1356" s="17"/>
      <c r="AG1356" s="9"/>
      <c r="AH1356" s="9"/>
      <c r="AI1356" s="10"/>
      <c r="AJ1356" s="17"/>
      <c r="AK1356" s="17"/>
      <c r="AL1356" s="17"/>
      <c r="AM1356" s="17"/>
      <c r="AN1356" s="17"/>
      <c r="AO1356" s="17"/>
      <c r="AP1356" s="17"/>
      <c r="AQ1356" s="17"/>
      <c r="AS1356" s="9"/>
      <c r="AT1356" s="9"/>
      <c r="AU1356" s="10"/>
      <c r="AV1356" s="17"/>
      <c r="AW1356" s="17"/>
      <c r="AX1356" s="17"/>
      <c r="AY1356" s="17"/>
      <c r="AZ1356" s="17"/>
      <c r="BA1356" s="17"/>
      <c r="BB1356" s="17"/>
      <c r="BC1356" s="17"/>
      <c r="BE1356" s="17">
        <v>0.46157786885245899</v>
      </c>
      <c r="BF1356" s="9">
        <v>71.3</v>
      </c>
      <c r="BG1356" s="9">
        <v>68.306265391255479</v>
      </c>
      <c r="BH1356" s="9">
        <v>67.549411630549528</v>
      </c>
      <c r="BI1356" s="9">
        <v>42.858013330653527</v>
      </c>
      <c r="BJ1356" s="9">
        <f ca="1"/>
        <v>69.444324582187917</v>
      </c>
      <c r="BK1356" s="9">
        <f ca="1"/>
        <v>67.800319774538835</v>
      </c>
      <c r="BL1356" s="9">
        <v>66.177270032062751</v>
      </c>
      <c r="BM1356" s="9">
        <f ca="1"/>
        <v>68.800364070224546</v>
      </c>
      <c r="BN1356" s="9">
        <v>69.318234778218141</v>
      </c>
      <c r="BP1356" s="9"/>
      <c r="BQ1356" s="40"/>
      <c r="BR1356" s="9"/>
      <c r="BS1356" s="40"/>
      <c r="BU1356" s="9"/>
      <c r="BV1356" s="40"/>
      <c r="BW1356" s="9"/>
      <c r="BX1356" s="40"/>
      <c r="BZ1356" s="9">
        <v>42.338461538461537</v>
      </c>
      <c r="CA1356" s="9">
        <v>5.3076923076923075</v>
      </c>
      <c r="CB1356" s="40">
        <v>41387.692295190936</v>
      </c>
      <c r="CC1356" s="9">
        <f ca="1"/>
        <v>4.8926923076923066</v>
      </c>
      <c r="CD1356" s="9">
        <f ca="1"/>
        <v>1.7642307692307693</v>
      </c>
      <c r="CE1356" s="40">
        <f ca="1"/>
        <v>11332.611741003175</v>
      </c>
    </row>
    <row r="1357" spans="1:83" x14ac:dyDescent="0.25">
      <c r="A1357" s="6">
        <v>66.599999999999994</v>
      </c>
      <c r="B1357" s="7" t="b">
        <v>1</v>
      </c>
      <c r="U1357" s="9"/>
      <c r="V1357" s="9"/>
      <c r="W1357" s="10"/>
      <c r="X1357" s="17"/>
      <c r="Y1357" s="17"/>
      <c r="Z1357" s="17"/>
      <c r="AA1357" s="17"/>
      <c r="AB1357" s="17"/>
      <c r="AC1357" s="17"/>
      <c r="AD1357" s="17"/>
      <c r="AE1357" s="17"/>
      <c r="AG1357" s="9"/>
      <c r="AH1357" s="9"/>
      <c r="AI1357" s="10"/>
      <c r="AJ1357" s="17"/>
      <c r="AK1357" s="17"/>
      <c r="AL1357" s="17"/>
      <c r="AM1357" s="17"/>
      <c r="AN1357" s="17"/>
      <c r="AO1357" s="17"/>
      <c r="AP1357" s="17"/>
      <c r="AQ1357" s="17"/>
      <c r="AS1357" s="9"/>
      <c r="AT1357" s="9"/>
      <c r="AU1357" s="10"/>
      <c r="AV1357" s="17"/>
      <c r="AW1357" s="17"/>
      <c r="AX1357" s="17"/>
      <c r="AY1357" s="17"/>
      <c r="AZ1357" s="17"/>
      <c r="BA1357" s="17"/>
      <c r="BB1357" s="17"/>
      <c r="BC1357" s="17"/>
      <c r="BE1357" s="17">
        <v>0.46191939890710382</v>
      </c>
      <c r="BF1357" s="9">
        <v>71.3</v>
      </c>
      <c r="BG1357" s="9">
        <v>68.314456348747285</v>
      </c>
      <c r="BH1357" s="9">
        <v>67.557955756450923</v>
      </c>
      <c r="BI1357" s="9">
        <v>42.901937781171654</v>
      </c>
      <c r="BJ1357" s="9">
        <f ca="1"/>
        <v>69.452160471675768</v>
      </c>
      <c r="BK1357" s="9">
        <f ca="1"/>
        <v>67.808751063869096</v>
      </c>
      <c r="BL1357" s="9">
        <v>66.188340855460424</v>
      </c>
      <c r="BM1357" s="9">
        <f ca="1"/>
        <v>68.809763393159969</v>
      </c>
      <c r="BN1357" s="9">
        <v>69.327602462560478</v>
      </c>
      <c r="BP1357" s="9"/>
      <c r="BQ1357" s="40"/>
      <c r="BR1357" s="9"/>
      <c r="BS1357" s="40"/>
      <c r="BU1357" s="9"/>
      <c r="BV1357" s="40"/>
      <c r="BW1357" s="9"/>
      <c r="BX1357" s="40"/>
      <c r="BZ1357" s="9">
        <v>42.338461538461537</v>
      </c>
      <c r="CA1357" s="9">
        <v>6.5846153846153852</v>
      </c>
      <c r="CB1357" s="40">
        <v>37461.49400966664</v>
      </c>
      <c r="CC1357" s="9">
        <f ca="1"/>
        <v>4.8926923076923066</v>
      </c>
      <c r="CD1357" s="9">
        <f ca="1"/>
        <v>1.8280769230769232</v>
      </c>
      <c r="CE1357" s="40">
        <f ca="1"/>
        <v>11254.243835210847</v>
      </c>
    </row>
    <row r="1358" spans="1:83" x14ac:dyDescent="0.25">
      <c r="A1358" s="6">
        <v>65.3</v>
      </c>
      <c r="B1358" s="7" t="b">
        <v>1</v>
      </c>
      <c r="U1358" s="9"/>
      <c r="V1358" s="9"/>
      <c r="W1358" s="10"/>
      <c r="X1358" s="17"/>
      <c r="Y1358" s="17"/>
      <c r="Z1358" s="17"/>
      <c r="AA1358" s="17"/>
      <c r="AB1358" s="17"/>
      <c r="AC1358" s="17"/>
      <c r="AD1358" s="17"/>
      <c r="AE1358" s="17"/>
      <c r="AG1358" s="9"/>
      <c r="AH1358" s="9"/>
      <c r="AI1358" s="10"/>
      <c r="AJ1358" s="17"/>
      <c r="AK1358" s="17"/>
      <c r="AL1358" s="17"/>
      <c r="AM1358" s="17"/>
      <c r="AN1358" s="17"/>
      <c r="AO1358" s="17"/>
      <c r="AP1358" s="17"/>
      <c r="AQ1358" s="17"/>
      <c r="AS1358" s="9"/>
      <c r="AT1358" s="9"/>
      <c r="AU1358" s="10"/>
      <c r="AV1358" s="17"/>
      <c r="AW1358" s="17"/>
      <c r="AX1358" s="17"/>
      <c r="AY1358" s="17"/>
      <c r="AZ1358" s="17"/>
      <c r="BA1358" s="17"/>
      <c r="BB1358" s="17"/>
      <c r="BC1358" s="17"/>
      <c r="BE1358" s="17">
        <v>0.46226092896174864</v>
      </c>
      <c r="BF1358" s="9">
        <v>71.3</v>
      </c>
      <c r="BG1358" s="9">
        <v>68.322646632835813</v>
      </c>
      <c r="BH1358" s="9">
        <v>67.566500260501968</v>
      </c>
      <c r="BI1358" s="9">
        <v>42.945890120231667</v>
      </c>
      <c r="BJ1358" s="9">
        <f ca="1"/>
        <v>69.459994193814495</v>
      </c>
      <c r="BK1358" s="9">
        <f ca="1"/>
        <v>67.817182360138304</v>
      </c>
      <c r="BL1358" s="9">
        <v>66.199407586888213</v>
      </c>
      <c r="BM1358" s="9">
        <f ca="1"/>
        <v>68.819160837559295</v>
      </c>
      <c r="BN1358" s="9">
        <v>69.336968171780512</v>
      </c>
      <c r="BP1358" s="9"/>
      <c r="BQ1358" s="40"/>
      <c r="BR1358" s="9"/>
      <c r="BS1358" s="40"/>
      <c r="BU1358" s="9"/>
      <c r="BV1358" s="40"/>
      <c r="BW1358" s="9"/>
      <c r="BX1358" s="40"/>
      <c r="BZ1358" s="9">
        <v>42.338461538461537</v>
      </c>
      <c r="CA1358" s="9">
        <v>7.8615384615384603</v>
      </c>
      <c r="CB1358" s="40">
        <v>34225.36299212891</v>
      </c>
      <c r="CC1358" s="9">
        <f ca="1"/>
        <v>4.8926923076923066</v>
      </c>
      <c r="CD1358" s="9">
        <f ca="1"/>
        <v>1.891923076923077</v>
      </c>
      <c r="CE1358" s="40">
        <f ca="1"/>
        <v>11182.588044864151</v>
      </c>
    </row>
    <row r="1359" spans="1:83" x14ac:dyDescent="0.25">
      <c r="A1359" s="6">
        <v>65</v>
      </c>
      <c r="B1359" s="7" t="b">
        <v>1</v>
      </c>
      <c r="U1359" s="9"/>
      <c r="V1359" s="9"/>
      <c r="W1359" s="10"/>
      <c r="X1359" s="17"/>
      <c r="Y1359" s="17"/>
      <c r="Z1359" s="17"/>
      <c r="AA1359" s="17"/>
      <c r="AB1359" s="17"/>
      <c r="AC1359" s="17"/>
      <c r="AD1359" s="17"/>
      <c r="AE1359" s="17"/>
      <c r="AG1359" s="9"/>
      <c r="AH1359" s="9"/>
      <c r="AI1359" s="10"/>
      <c r="AJ1359" s="17"/>
      <c r="AK1359" s="17"/>
      <c r="AL1359" s="17"/>
      <c r="AM1359" s="17"/>
      <c r="AN1359" s="17"/>
      <c r="AO1359" s="17"/>
      <c r="AP1359" s="17"/>
      <c r="AQ1359" s="17"/>
      <c r="AS1359" s="9"/>
      <c r="AT1359" s="9"/>
      <c r="AU1359" s="10"/>
      <c r="AV1359" s="17"/>
      <c r="AW1359" s="17"/>
      <c r="AX1359" s="17"/>
      <c r="AY1359" s="17"/>
      <c r="AZ1359" s="17"/>
      <c r="BA1359" s="17"/>
      <c r="BB1359" s="17"/>
      <c r="BC1359" s="17"/>
      <c r="BE1359" s="17">
        <v>0.46260245901639346</v>
      </c>
      <c r="BF1359" s="9">
        <v>71.3</v>
      </c>
      <c r="BG1359" s="9">
        <v>68.330836249687991</v>
      </c>
      <c r="BH1359" s="9">
        <v>67.575045149007735</v>
      </c>
      <c r="BI1359" s="9">
        <v>42.989870383270087</v>
      </c>
      <c r="BJ1359" s="9">
        <f ca="1"/>
        <v>69.467825755136857</v>
      </c>
      <c r="BK1359" s="9">
        <f ca="1"/>
        <v>67.825613669544893</v>
      </c>
      <c r="BL1359" s="9">
        <v>66.210470230880162</v>
      </c>
      <c r="BM1359" s="9">
        <f ca="1"/>
        <v>68.828556408901505</v>
      </c>
      <c r="BN1359" s="9">
        <v>69.34633191136713</v>
      </c>
      <c r="BP1359" s="9"/>
      <c r="BQ1359" s="40"/>
      <c r="BR1359" s="9"/>
      <c r="BS1359" s="40"/>
      <c r="BU1359" s="9"/>
      <c r="BV1359" s="40"/>
      <c r="BW1359" s="9"/>
      <c r="BX1359" s="40"/>
      <c r="BZ1359" s="9">
        <v>42.338461538461537</v>
      </c>
      <c r="CA1359" s="9">
        <v>9.1384615384615362</v>
      </c>
      <c r="CB1359" s="40">
        <v>31543.967708485685</v>
      </c>
      <c r="CC1359" s="9">
        <f ca="1"/>
        <v>4.8926923076923066</v>
      </c>
      <c r="CD1359" s="9">
        <f ca="1"/>
        <v>1.9557692307692309</v>
      </c>
      <c r="CE1359" s="40">
        <f ca="1"/>
        <v>11117.295184747516</v>
      </c>
    </row>
    <row r="1360" spans="1:83" x14ac:dyDescent="0.25">
      <c r="A1360" s="6">
        <v>64.599999999999994</v>
      </c>
      <c r="B1360" s="7" t="b">
        <v>1</v>
      </c>
      <c r="U1360" s="9"/>
      <c r="V1360" s="9"/>
      <c r="W1360" s="10"/>
      <c r="X1360" s="17"/>
      <c r="Y1360" s="17"/>
      <c r="Z1360" s="17"/>
      <c r="AA1360" s="17"/>
      <c r="AB1360" s="17"/>
      <c r="AC1360" s="17"/>
      <c r="AD1360" s="17"/>
      <c r="AE1360" s="17"/>
      <c r="AG1360" s="9"/>
      <c r="AH1360" s="9"/>
      <c r="AI1360" s="10"/>
      <c r="AJ1360" s="17"/>
      <c r="AK1360" s="17"/>
      <c r="AL1360" s="17"/>
      <c r="AM1360" s="17"/>
      <c r="AN1360" s="17"/>
      <c r="AO1360" s="17"/>
      <c r="AP1360" s="17"/>
      <c r="AQ1360" s="17"/>
      <c r="AS1360" s="9"/>
      <c r="AT1360" s="9"/>
      <c r="AU1360" s="10"/>
      <c r="AV1360" s="17"/>
      <c r="AW1360" s="17"/>
      <c r="AX1360" s="17"/>
      <c r="AY1360" s="17"/>
      <c r="AZ1360" s="17"/>
      <c r="BA1360" s="17"/>
      <c r="BB1360" s="17"/>
      <c r="BC1360" s="17"/>
      <c r="BE1360" s="17">
        <v>0.46294398907103823</v>
      </c>
      <c r="BF1360" s="9">
        <v>71.3</v>
      </c>
      <c r="BG1360" s="9">
        <v>68.339025205467209</v>
      </c>
      <c r="BH1360" s="9">
        <v>67.583590428272714</v>
      </c>
      <c r="BI1360" s="9">
        <v>43.033878605791017</v>
      </c>
      <c r="BJ1360" s="9">
        <f ca="1"/>
        <v>69.475655162167669</v>
      </c>
      <c r="BK1360" s="9">
        <f ca="1"/>
        <v>67.834044998285819</v>
      </c>
      <c r="BL1360" s="9">
        <v>66.22152879196193</v>
      </c>
      <c r="BM1360" s="9">
        <f ca="1"/>
        <v>68.837950112659641</v>
      </c>
      <c r="BN1360" s="9">
        <v>69.355693686803164</v>
      </c>
      <c r="BP1360" s="9"/>
      <c r="BQ1360" s="40"/>
      <c r="BR1360" s="9"/>
      <c r="BS1360" s="40"/>
      <c r="BU1360" s="9"/>
      <c r="BV1360" s="40"/>
      <c r="BW1360" s="9"/>
      <c r="BX1360" s="40"/>
      <c r="BZ1360" s="9">
        <v>42.338461538461537</v>
      </c>
      <c r="CA1360" s="9">
        <v>10.415384615384614</v>
      </c>
      <c r="CB1360" s="40">
        <v>29322.981794277872</v>
      </c>
      <c r="CC1360" s="9">
        <f ca="1"/>
        <v>4.8926923076923066</v>
      </c>
      <c r="CD1360" s="9">
        <f ca="1"/>
        <v>2.0196153846153848</v>
      </c>
      <c r="CE1360" s="40">
        <f ca="1"/>
        <v>11058.045128596741</v>
      </c>
    </row>
    <row r="1361" spans="1:83" x14ac:dyDescent="0.25">
      <c r="A1361" s="6">
        <v>64.7</v>
      </c>
      <c r="B1361" s="7" t="b">
        <v>1</v>
      </c>
      <c r="U1361" s="9"/>
      <c r="V1361" s="9"/>
      <c r="W1361" s="10"/>
      <c r="X1361" s="17"/>
      <c r="Y1361" s="17"/>
      <c r="Z1361" s="17"/>
      <c r="AA1361" s="17"/>
      <c r="AB1361" s="17"/>
      <c r="AC1361" s="17"/>
      <c r="AD1361" s="17"/>
      <c r="AE1361" s="17"/>
      <c r="AG1361" s="9"/>
      <c r="AH1361" s="9"/>
      <c r="AI1361" s="10"/>
      <c r="AJ1361" s="17"/>
      <c r="AK1361" s="17"/>
      <c r="AL1361" s="17"/>
      <c r="AM1361" s="17"/>
      <c r="AN1361" s="17"/>
      <c r="AO1361" s="17"/>
      <c r="AP1361" s="17"/>
      <c r="AQ1361" s="17"/>
      <c r="AS1361" s="9"/>
      <c r="AT1361" s="9"/>
      <c r="AU1361" s="10"/>
      <c r="AV1361" s="17"/>
      <c r="AW1361" s="17"/>
      <c r="AX1361" s="17"/>
      <c r="AY1361" s="17"/>
      <c r="AZ1361" s="17"/>
      <c r="BA1361" s="17"/>
      <c r="BB1361" s="17"/>
      <c r="BC1361" s="17"/>
      <c r="BE1361" s="17">
        <v>0.46328551912568305</v>
      </c>
      <c r="BF1361" s="9">
        <v>71.3</v>
      </c>
      <c r="BG1361" s="9">
        <v>68.34721350633346</v>
      </c>
      <c r="BH1361" s="9">
        <v>67.592136104601053</v>
      </c>
      <c r="BI1361" s="9">
        <v>43.077914823366328</v>
      </c>
      <c r="BJ1361" s="9">
        <f ca="1"/>
        <v>69.483482421423986</v>
      </c>
      <c r="BK1361" s="9">
        <f ca="1"/>
        <v>67.842476352556616</v>
      </c>
      <c r="BL1361" s="9">
        <v>66.232583274650835</v>
      </c>
      <c r="BM1361" s="9">
        <f ca="1"/>
        <v>68.84734195430093</v>
      </c>
      <c r="BN1361" s="9">
        <v>69.365053503565349</v>
      </c>
      <c r="BP1361" s="9"/>
      <c r="BQ1361" s="40"/>
      <c r="BR1361" s="9"/>
      <c r="BS1361" s="40"/>
      <c r="BU1361" s="9"/>
      <c r="BV1361" s="40"/>
      <c r="BW1361" s="9"/>
      <c r="BX1361" s="40"/>
      <c r="BZ1361" s="9">
        <v>42.338461538461537</v>
      </c>
      <c r="CA1361" s="9">
        <v>11.692307692307692</v>
      </c>
      <c r="CB1361" s="40">
        <v>27493.044494450034</v>
      </c>
      <c r="CC1361" s="9">
        <f ca="1"/>
        <v>4.8926923076923066</v>
      </c>
      <c r="CD1361" s="9">
        <f ca="1"/>
        <v>2.0834615384615387</v>
      </c>
      <c r="CE1361" s="40">
        <f ca="1"/>
        <v>11004.543495215123</v>
      </c>
    </row>
    <row r="1362" spans="1:83" x14ac:dyDescent="0.25">
      <c r="A1362" s="6">
        <v>64.400000000000006</v>
      </c>
      <c r="B1362" s="7" t="b">
        <v>1</v>
      </c>
      <c r="U1362" s="9"/>
      <c r="V1362" s="9"/>
      <c r="W1362" s="10"/>
      <c r="X1362" s="17"/>
      <c r="Y1362" s="17"/>
      <c r="Z1362" s="17"/>
      <c r="AA1362" s="17"/>
      <c r="AB1362" s="17"/>
      <c r="AC1362" s="17"/>
      <c r="AD1362" s="17"/>
      <c r="AE1362" s="17"/>
      <c r="AG1362" s="9"/>
      <c r="AH1362" s="9"/>
      <c r="AI1362" s="10"/>
      <c r="AJ1362" s="17"/>
      <c r="AK1362" s="17"/>
      <c r="AL1362" s="17"/>
      <c r="AM1362" s="17"/>
      <c r="AN1362" s="17"/>
      <c r="AO1362" s="17"/>
      <c r="AP1362" s="17"/>
      <c r="AQ1362" s="17"/>
      <c r="AS1362" s="9"/>
      <c r="AT1362" s="9"/>
      <c r="AU1362" s="10"/>
      <c r="AV1362" s="17"/>
      <c r="AW1362" s="17"/>
      <c r="AX1362" s="17"/>
      <c r="AY1362" s="17"/>
      <c r="AZ1362" s="17"/>
      <c r="BA1362" s="17"/>
      <c r="BB1362" s="17"/>
      <c r="BC1362" s="17"/>
      <c r="BE1362" s="17">
        <v>0.46362704918032788</v>
      </c>
      <c r="BF1362" s="9">
        <v>71.3</v>
      </c>
      <c r="BG1362" s="9">
        <v>68.3554011584433</v>
      </c>
      <c r="BH1362" s="9">
        <v>67.600682184296659</v>
      </c>
      <c r="BI1362" s="9">
        <v>43.121979071635813</v>
      </c>
      <c r="BJ1362" s="9">
        <f ca="1"/>
        <v>69.491307539415061</v>
      </c>
      <c r="BK1362" s="9">
        <f ca="1"/>
        <v>67.850907738551371</v>
      </c>
      <c r="BL1362" s="9">
        <v>66.243633683455911</v>
      </c>
      <c r="BM1362" s="9">
        <f ca="1"/>
        <v>68.856731939286732</v>
      </c>
      <c r="BN1362" s="9">
        <v>69.37441136712431</v>
      </c>
      <c r="BP1362" s="9"/>
      <c r="BQ1362" s="40"/>
      <c r="BR1362" s="9"/>
      <c r="BS1362" s="40"/>
      <c r="BU1362" s="9"/>
      <c r="BV1362" s="40"/>
      <c r="BW1362" s="9"/>
      <c r="BX1362" s="40"/>
      <c r="BZ1362" s="9">
        <v>42.338461538461537</v>
      </c>
      <c r="CA1362" s="9">
        <v>12.969230769230769</v>
      </c>
      <c r="CB1362" s="40">
        <v>26001.119551125114</v>
      </c>
      <c r="CC1362" s="9">
        <f ca="1"/>
        <v>4.8926923076923066</v>
      </c>
      <c r="CD1362" s="9">
        <f ca="1"/>
        <v>2.1473076923076926</v>
      </c>
      <c r="CE1362" s="40">
        <f ca="1"/>
        <v>10956.518808852339</v>
      </c>
    </row>
    <row r="1363" spans="1:83" x14ac:dyDescent="0.25">
      <c r="A1363" s="6">
        <v>64.7</v>
      </c>
      <c r="B1363" s="7" t="b">
        <v>1</v>
      </c>
      <c r="U1363" s="9"/>
      <c r="V1363" s="9"/>
      <c r="W1363" s="10"/>
      <c r="X1363" s="17"/>
      <c r="Y1363" s="17"/>
      <c r="Z1363" s="17"/>
      <c r="AA1363" s="17"/>
      <c r="AB1363" s="17"/>
      <c r="AC1363" s="17"/>
      <c r="AD1363" s="17"/>
      <c r="AE1363" s="17"/>
      <c r="AG1363" s="9"/>
      <c r="AH1363" s="9"/>
      <c r="AI1363" s="10"/>
      <c r="AJ1363" s="17"/>
      <c r="AK1363" s="17"/>
      <c r="AL1363" s="17"/>
      <c r="AM1363" s="17"/>
      <c r="AN1363" s="17"/>
      <c r="AO1363" s="17"/>
      <c r="AP1363" s="17"/>
      <c r="AQ1363" s="17"/>
      <c r="AS1363" s="9"/>
      <c r="AT1363" s="9"/>
      <c r="AU1363" s="10"/>
      <c r="AV1363" s="17"/>
      <c r="AW1363" s="17"/>
      <c r="AX1363" s="17"/>
      <c r="AY1363" s="17"/>
      <c r="AZ1363" s="17"/>
      <c r="BA1363" s="17"/>
      <c r="BB1363" s="17"/>
      <c r="BC1363" s="17"/>
      <c r="BE1363" s="17">
        <v>0.4639685792349727</v>
      </c>
      <c r="BF1363" s="9">
        <v>71.400000000000006</v>
      </c>
      <c r="BG1363" s="9">
        <v>68.363588167949899</v>
      </c>
      <c r="BH1363" s="9">
        <v>67.609228673662955</v>
      </c>
      <c r="BI1363" s="9">
        <v>43.166071386307379</v>
      </c>
      <c r="BJ1363" s="9">
        <f ca="1"/>
        <v>69.499130522642375</v>
      </c>
      <c r="BK1363" s="9">
        <f ca="1"/>
        <v>67.859339162462845</v>
      </c>
      <c r="BL1363" s="9">
        <v>66.254680022877835</v>
      </c>
      <c r="BM1363" s="9">
        <f ca="1"/>
        <v>68.866120073072636</v>
      </c>
      <c r="BN1363" s="9">
        <v>69.383767282944689</v>
      </c>
      <c r="BP1363" s="9"/>
      <c r="BQ1363" s="40"/>
      <c r="BR1363" s="9"/>
      <c r="BS1363" s="40"/>
      <c r="BU1363" s="9"/>
      <c r="BV1363" s="40"/>
      <c r="BW1363" s="9"/>
      <c r="BX1363" s="40"/>
      <c r="BZ1363" s="9">
        <v>42.338461538461537</v>
      </c>
      <c r="CA1363" s="9">
        <v>14.246153846153844</v>
      </c>
      <c r="CB1363" s="40">
        <v>24805.424473853513</v>
      </c>
      <c r="CC1363" s="9">
        <f ca="1"/>
        <v>4.8926923076923066</v>
      </c>
      <c r="CD1363" s="9">
        <f ca="1"/>
        <v>2.211153846153846</v>
      </c>
      <c r="CE1363" s="40">
        <f ca="1"/>
        <v>10913.720053162107</v>
      </c>
    </row>
    <row r="1364" spans="1:83" x14ac:dyDescent="0.25">
      <c r="A1364" s="6">
        <v>64.400000000000006</v>
      </c>
      <c r="B1364" s="7" t="b">
        <v>1</v>
      </c>
      <c r="U1364" s="9"/>
      <c r="V1364" s="9"/>
      <c r="W1364" s="10"/>
      <c r="X1364" s="17"/>
      <c r="Y1364" s="17"/>
      <c r="Z1364" s="17"/>
      <c r="AA1364" s="17"/>
      <c r="AB1364" s="17"/>
      <c r="AC1364" s="17"/>
      <c r="AD1364" s="17"/>
      <c r="AE1364" s="17"/>
      <c r="AG1364" s="9"/>
      <c r="AH1364" s="9"/>
      <c r="AI1364" s="10"/>
      <c r="AJ1364" s="17"/>
      <c r="AK1364" s="17"/>
      <c r="AL1364" s="17"/>
      <c r="AM1364" s="17"/>
      <c r="AN1364" s="17"/>
      <c r="AO1364" s="17"/>
      <c r="AP1364" s="17"/>
      <c r="AQ1364" s="17"/>
      <c r="AS1364" s="9"/>
      <c r="AT1364" s="9"/>
      <c r="AU1364" s="10"/>
      <c r="AV1364" s="17"/>
      <c r="AW1364" s="17"/>
      <c r="AX1364" s="17"/>
      <c r="AY1364" s="17"/>
      <c r="AZ1364" s="17"/>
      <c r="BA1364" s="17"/>
      <c r="BB1364" s="17"/>
      <c r="BC1364" s="17"/>
      <c r="BE1364" s="17">
        <v>0.46431010928961747</v>
      </c>
      <c r="BF1364" s="9">
        <v>71.400000000000006</v>
      </c>
      <c r="BG1364" s="9">
        <v>68.371774541003106</v>
      </c>
      <c r="BH1364" s="9">
        <v>67.617775579003336</v>
      </c>
      <c r="BI1364" s="9">
        <v>43.210191803157166</v>
      </c>
      <c r="BJ1364" s="9">
        <f ca="1"/>
        <v>69.506951377599748</v>
      </c>
      <c r="BK1364" s="9">
        <f ca="1"/>
        <v>67.867770630482411</v>
      </c>
      <c r="BL1364" s="9">
        <v>66.265722297409042</v>
      </c>
      <c r="BM1364" s="9">
        <f ca="1"/>
        <v>68.875506361108435</v>
      </c>
      <c r="BN1364" s="9">
        <v>69.393121256485074</v>
      </c>
      <c r="BP1364" s="9"/>
      <c r="BQ1364" s="40"/>
      <c r="BR1364" s="9"/>
      <c r="BS1364" s="40"/>
      <c r="BU1364" s="9"/>
      <c r="BV1364" s="40"/>
      <c r="BW1364" s="9"/>
      <c r="BX1364" s="40"/>
      <c r="BZ1364" s="9">
        <v>42.338461538461537</v>
      </c>
      <c r="CA1364" s="9">
        <v>15.523076923076919</v>
      </c>
      <c r="CB1364" s="40">
        <v>23872.258021311642</v>
      </c>
      <c r="CC1364" s="9">
        <f ca="1"/>
        <v>4.8926923076923066</v>
      </c>
      <c r="CD1364" s="9">
        <f ca="1"/>
        <v>2.2750000000000004</v>
      </c>
      <c r="CE1364" s="40">
        <f ca="1"/>
        <v>10875.914553803228</v>
      </c>
    </row>
    <row r="1365" spans="1:83" x14ac:dyDescent="0.25">
      <c r="A1365" s="6">
        <v>63.9</v>
      </c>
      <c r="B1365" s="7" t="b">
        <v>1</v>
      </c>
      <c r="U1365" s="9"/>
      <c r="V1365" s="9"/>
      <c r="W1365" s="10"/>
      <c r="X1365" s="17"/>
      <c r="Y1365" s="17"/>
      <c r="Z1365" s="17"/>
      <c r="AA1365" s="17"/>
      <c r="AB1365" s="17"/>
      <c r="AC1365" s="17"/>
      <c r="AD1365" s="17"/>
      <c r="AE1365" s="17"/>
      <c r="AG1365" s="9"/>
      <c r="AH1365" s="9"/>
      <c r="AI1365" s="10"/>
      <c r="AJ1365" s="17"/>
      <c r="AK1365" s="17"/>
      <c r="AL1365" s="17"/>
      <c r="AM1365" s="17"/>
      <c r="AN1365" s="17"/>
      <c r="AO1365" s="17"/>
      <c r="AP1365" s="17"/>
      <c r="AQ1365" s="17"/>
      <c r="AS1365" s="9"/>
      <c r="AT1365" s="9"/>
      <c r="AU1365" s="10"/>
      <c r="AV1365" s="17"/>
      <c r="AW1365" s="17"/>
      <c r="AX1365" s="17"/>
      <c r="AY1365" s="17"/>
      <c r="AZ1365" s="17"/>
      <c r="BA1365" s="17"/>
      <c r="BB1365" s="17"/>
      <c r="BC1365" s="17"/>
      <c r="BE1365" s="17">
        <v>0.46465163934426229</v>
      </c>
      <c r="BF1365" s="9">
        <v>71.400000000000006</v>
      </c>
      <c r="BG1365" s="9">
        <v>68.379960283749426</v>
      </c>
      <c r="BH1365" s="9">
        <v>67.626322906620658</v>
      </c>
      <c r="BI1365" s="9">
        <v>43.254340358029822</v>
      </c>
      <c r="BJ1365" s="9">
        <f ca="1"/>
        <v>69.514770110773313</v>
      </c>
      <c r="BK1365" s="9">
        <f ca="1"/>
        <v>67.876202148800147</v>
      </c>
      <c r="BL1365" s="9">
        <v>66.276760511533666</v>
      </c>
      <c r="BM1365" s="9">
        <f ca="1"/>
        <v>68.884890808838207</v>
      </c>
      <c r="BN1365" s="9">
        <v>69.402473293198085</v>
      </c>
      <c r="BP1365" s="9"/>
      <c r="BQ1365" s="40"/>
      <c r="BR1365" s="9"/>
      <c r="BS1365" s="40"/>
      <c r="BU1365" s="9"/>
      <c r="BV1365" s="40"/>
      <c r="BW1365" s="9"/>
      <c r="BX1365" s="40"/>
      <c r="BZ1365" s="9">
        <v>42.338461538461537</v>
      </c>
      <c r="CA1365" s="9">
        <v>16.799999999999997</v>
      </c>
      <c r="CB1365" s="40">
        <v>23173.913624654379</v>
      </c>
      <c r="CC1365" s="9">
        <f ca="1"/>
        <v>4.8926923076923066</v>
      </c>
      <c r="CD1365" s="9">
        <f ca="1"/>
        <v>2.3388461538461538</v>
      </c>
      <c r="CE1365" s="40">
        <f ca="1"/>
        <v>10842.88613705544</v>
      </c>
    </row>
    <row r="1366" spans="1:83" x14ac:dyDescent="0.25">
      <c r="A1366" s="6">
        <v>63.4</v>
      </c>
      <c r="B1366" s="7" t="b">
        <v>1</v>
      </c>
      <c r="U1366" s="9"/>
      <c r="V1366" s="9"/>
      <c r="W1366" s="10"/>
      <c r="X1366" s="17"/>
      <c r="Y1366" s="17"/>
      <c r="Z1366" s="17"/>
      <c r="AA1366" s="17"/>
      <c r="AB1366" s="17"/>
      <c r="AC1366" s="17"/>
      <c r="AD1366" s="17"/>
      <c r="AE1366" s="17"/>
      <c r="AG1366" s="9"/>
      <c r="AH1366" s="9"/>
      <c r="AI1366" s="10"/>
      <c r="AJ1366" s="17"/>
      <c r="AK1366" s="17"/>
      <c r="AL1366" s="17"/>
      <c r="AM1366" s="17"/>
      <c r="AN1366" s="17"/>
      <c r="AO1366" s="17"/>
      <c r="AP1366" s="17"/>
      <c r="AQ1366" s="17"/>
      <c r="AS1366" s="9"/>
      <c r="AT1366" s="9"/>
      <c r="AU1366" s="10"/>
      <c r="AV1366" s="17"/>
      <c r="AW1366" s="17"/>
      <c r="AX1366" s="17"/>
      <c r="AY1366" s="17"/>
      <c r="AZ1366" s="17"/>
      <c r="BA1366" s="17"/>
      <c r="BB1366" s="17"/>
      <c r="BC1366" s="17"/>
      <c r="BE1366" s="17">
        <v>0.46499316939890711</v>
      </c>
      <c r="BF1366" s="9">
        <v>71.400000000000006</v>
      </c>
      <c r="BG1366" s="9">
        <v>68.388145402332086</v>
      </c>
      <c r="BH1366" s="9">
        <v>67.634870662817832</v>
      </c>
      <c r="BI1366" s="9">
        <v>43.298517086838579</v>
      </c>
      <c r="BJ1366" s="9">
        <f ca="1"/>
        <v>69.522586728641542</v>
      </c>
      <c r="BK1366" s="9">
        <f ca="1"/>
        <v>67.884633723604864</v>
      </c>
      <c r="BL1366" s="9">
        <v>66.287794669727674</v>
      </c>
      <c r="BM1366" s="9">
        <f ca="1"/>
        <v>68.894273421700277</v>
      </c>
      <c r="BN1366" s="9">
        <v>69.411823398530402</v>
      </c>
      <c r="BP1366" s="9"/>
      <c r="BQ1366" s="40"/>
      <c r="BR1366" s="9"/>
      <c r="BS1366" s="40"/>
      <c r="BU1366" s="9"/>
      <c r="BV1366" s="40"/>
      <c r="BW1366" s="9"/>
      <c r="BX1366" s="40"/>
      <c r="BZ1366" s="9">
        <v>42.338461538461537</v>
      </c>
      <c r="CA1366" s="9">
        <v>18.076923076923073</v>
      </c>
      <c r="CB1366" s="40">
        <v>22687.250896807258</v>
      </c>
      <c r="CC1366" s="9">
        <f ca="1"/>
        <v>4.8926923076923066</v>
      </c>
      <c r="CD1366" s="9">
        <f ca="1"/>
        <v>2.4026923076923077</v>
      </c>
      <c r="CE1366" s="40">
        <f ca="1"/>
        <v>10814.433521514738</v>
      </c>
    </row>
    <row r="1367" spans="1:83" x14ac:dyDescent="0.25">
      <c r="A1367" s="6">
        <v>62.9</v>
      </c>
      <c r="B1367" s="7" t="b">
        <v>1</v>
      </c>
      <c r="U1367" s="9"/>
      <c r="V1367" s="9"/>
      <c r="W1367" s="10"/>
      <c r="X1367" s="17"/>
      <c r="Y1367" s="17"/>
      <c r="Z1367" s="17"/>
      <c r="AA1367" s="17"/>
      <c r="AB1367" s="17"/>
      <c r="AC1367" s="17"/>
      <c r="AD1367" s="17"/>
      <c r="AE1367" s="17"/>
      <c r="AG1367" s="9"/>
      <c r="AH1367" s="9"/>
      <c r="AI1367" s="10"/>
      <c r="AJ1367" s="17"/>
      <c r="AK1367" s="17"/>
      <c r="AL1367" s="17"/>
      <c r="AM1367" s="17"/>
      <c r="AN1367" s="17"/>
      <c r="AO1367" s="17"/>
      <c r="AP1367" s="17"/>
      <c r="AQ1367" s="17"/>
      <c r="AS1367" s="9"/>
      <c r="AT1367" s="9"/>
      <c r="AU1367" s="10"/>
      <c r="AV1367" s="17"/>
      <c r="AW1367" s="17"/>
      <c r="AX1367" s="17"/>
      <c r="AY1367" s="17"/>
      <c r="AZ1367" s="17"/>
      <c r="BA1367" s="17"/>
      <c r="BB1367" s="17"/>
      <c r="BC1367" s="17"/>
      <c r="BE1367" s="17">
        <v>0.46533469945355194</v>
      </c>
      <c r="BF1367" s="9">
        <v>71.400000000000006</v>
      </c>
      <c r="BG1367" s="9">
        <v>68.396329902891082</v>
      </c>
      <c r="BH1367" s="9">
        <v>67.643418853897487</v>
      </c>
      <c r="BI1367" s="9">
        <v>43.342722025565465</v>
      </c>
      <c r="BJ1367" s="9">
        <f ca="1"/>
        <v>69.530401237675349</v>
      </c>
      <c r="BK1367" s="9">
        <f ca="1"/>
        <v>67.893065361084112</v>
      </c>
      <c r="BL1367" s="9">
        <v>66.29882477645873</v>
      </c>
      <c r="BM1367" s="9">
        <f ca="1"/>
        <v>68.903654205127268</v>
      </c>
      <c r="BN1367" s="9">
        <v>69.421171577922735</v>
      </c>
      <c r="BP1367" s="9"/>
      <c r="BQ1367" s="40"/>
      <c r="BR1367" s="9"/>
      <c r="BS1367" s="40"/>
      <c r="BU1367" s="9"/>
      <c r="BV1367" s="40"/>
      <c r="BW1367" s="9"/>
      <c r="BX1367" s="40"/>
      <c r="BZ1367" s="9">
        <v>42.338461538461537</v>
      </c>
      <c r="CA1367" s="9">
        <v>19.353846153846153</v>
      </c>
      <c r="CB1367" s="40">
        <v>22392.684946245914</v>
      </c>
      <c r="CC1367" s="9">
        <f ca="1"/>
        <v>4.8926923076923066</v>
      </c>
      <c r="CD1367" s="9">
        <f ca="1"/>
        <v>2.4665384615384616</v>
      </c>
      <c r="CE1367" s="40">
        <f ca="1"/>
        <v>10790.368907622447</v>
      </c>
    </row>
    <row r="1368" spans="1:83" x14ac:dyDescent="0.25">
      <c r="A1368" s="6">
        <v>62.6</v>
      </c>
      <c r="B1368" s="7" t="b">
        <v>1</v>
      </c>
      <c r="U1368" s="9"/>
      <c r="V1368" s="9"/>
      <c r="W1368" s="10"/>
      <c r="X1368" s="17"/>
      <c r="Y1368" s="17"/>
      <c r="Z1368" s="17"/>
      <c r="AA1368" s="17"/>
      <c r="AB1368" s="17"/>
      <c r="AC1368" s="17"/>
      <c r="AD1368" s="17"/>
      <c r="AE1368" s="17"/>
      <c r="AG1368" s="9"/>
      <c r="AH1368" s="9"/>
      <c r="AI1368" s="10"/>
      <c r="AJ1368" s="17"/>
      <c r="AK1368" s="17"/>
      <c r="AL1368" s="17"/>
      <c r="AM1368" s="17"/>
      <c r="AN1368" s="17"/>
      <c r="AO1368" s="17"/>
      <c r="AP1368" s="17"/>
      <c r="AQ1368" s="17"/>
      <c r="AS1368" s="9"/>
      <c r="AT1368" s="9"/>
      <c r="AU1368" s="10"/>
      <c r="AV1368" s="17"/>
      <c r="AW1368" s="17"/>
      <c r="AX1368" s="17"/>
      <c r="AY1368" s="17"/>
      <c r="AZ1368" s="17"/>
      <c r="BA1368" s="17"/>
      <c r="BB1368" s="17"/>
      <c r="BC1368" s="17"/>
      <c r="BE1368" s="17">
        <v>0.4656762295081967</v>
      </c>
      <c r="BF1368" s="9">
        <v>71.400000000000006</v>
      </c>
      <c r="BG1368" s="9">
        <v>68.404513791563176</v>
      </c>
      <c r="BH1368" s="9">
        <v>67.65196748616205</v>
      </c>
      <c r="BI1368" s="9">
        <v>43.386955210261512</v>
      </c>
      <c r="BJ1368" s="9">
        <f ca="1"/>
        <v>69.538213644338072</v>
      </c>
      <c r="BK1368" s="9">
        <f ca="1"/>
        <v>67.901497067424202</v>
      </c>
      <c r="BL1368" s="9">
        <v>66.309850836186357</v>
      </c>
      <c r="BM1368" s="9">
        <f ca="1"/>
        <v>68.913033164546178</v>
      </c>
      <c r="BN1368" s="9">
        <v>69.43051783680994</v>
      </c>
      <c r="BP1368" s="9"/>
      <c r="BQ1368" s="40"/>
      <c r="BR1368" s="9"/>
      <c r="BS1368" s="40"/>
      <c r="BU1368" s="9"/>
      <c r="BV1368" s="40"/>
      <c r="BW1368" s="9"/>
      <c r="BX1368" s="40"/>
      <c r="BZ1368" s="9">
        <v>42.338461538461537</v>
      </c>
      <c r="CA1368" s="9">
        <v>20.630769230769229</v>
      </c>
      <c r="CB1368" s="40">
        <v>22273.451341453983</v>
      </c>
      <c r="CC1368" s="9">
        <f ca="1"/>
        <v>4.8926923076923066</v>
      </c>
      <c r="CD1368" s="9">
        <f ca="1"/>
        <v>2.5303846153846159</v>
      </c>
      <c r="CE1368" s="40">
        <f ca="1"/>
        <v>10770.516735925607</v>
      </c>
    </row>
    <row r="1369" spans="1:83" x14ac:dyDescent="0.25">
      <c r="A1369" s="6">
        <v>62.1</v>
      </c>
      <c r="B1369" s="7" t="b">
        <v>1</v>
      </c>
      <c r="U1369" s="9"/>
      <c r="V1369" s="9"/>
      <c r="W1369" s="10"/>
      <c r="X1369" s="17"/>
      <c r="Y1369" s="17"/>
      <c r="Z1369" s="17"/>
      <c r="AA1369" s="17"/>
      <c r="AB1369" s="17"/>
      <c r="AC1369" s="17"/>
      <c r="AD1369" s="17"/>
      <c r="AE1369" s="17"/>
      <c r="AG1369" s="9"/>
      <c r="AH1369" s="9"/>
      <c r="AI1369" s="10"/>
      <c r="AJ1369" s="17"/>
      <c r="AK1369" s="17"/>
      <c r="AL1369" s="17"/>
      <c r="AM1369" s="17"/>
      <c r="AN1369" s="17"/>
      <c r="AO1369" s="17"/>
      <c r="AP1369" s="17"/>
      <c r="AQ1369" s="17"/>
      <c r="AS1369" s="9"/>
      <c r="AT1369" s="9"/>
      <c r="AU1369" s="10"/>
      <c r="AV1369" s="17"/>
      <c r="AW1369" s="17"/>
      <c r="AX1369" s="17"/>
      <c r="AY1369" s="17"/>
      <c r="AZ1369" s="17"/>
      <c r="BA1369" s="17"/>
      <c r="BB1369" s="17"/>
      <c r="BC1369" s="17"/>
      <c r="BE1369" s="17">
        <v>0.46601775956284153</v>
      </c>
      <c r="BF1369" s="9">
        <v>71.400000000000006</v>
      </c>
      <c r="BG1369" s="9">
        <v>68.412697074481954</v>
      </c>
      <c r="BH1369" s="9">
        <v>67.660516565913852</v>
      </c>
      <c r="BI1369" s="9">
        <v>43.431216677046905</v>
      </c>
      <c r="BJ1369" s="9">
        <f ca="1"/>
        <v>69.546023955085531</v>
      </c>
      <c r="BK1369" s="9">
        <f ca="1"/>
        <v>67.909928848810324</v>
      </c>
      <c r="BL1369" s="9">
        <v>66.320872853361891</v>
      </c>
      <c r="BM1369" s="9">
        <f ca="1"/>
        <v>68.922410305378364</v>
      </c>
      <c r="BN1369" s="9">
        <v>69.439862180620977</v>
      </c>
      <c r="BP1369" s="9"/>
      <c r="BQ1369" s="40"/>
      <c r="BR1369" s="9"/>
      <c r="BS1369" s="40"/>
      <c r="BU1369" s="9"/>
      <c r="BV1369" s="40"/>
      <c r="BW1369" s="9"/>
      <c r="BX1369" s="40"/>
      <c r="BZ1369" s="9">
        <v>42.338461538461537</v>
      </c>
      <c r="CA1369" s="9">
        <v>21.907692307692304</v>
      </c>
      <c r="CB1369" s="40">
        <v>22315.058910972155</v>
      </c>
      <c r="CC1369" s="9">
        <f ca="1"/>
        <v>4.8926923076923066</v>
      </c>
      <c r="CD1369" s="9">
        <f ca="1"/>
        <v>2.5942307692307693</v>
      </c>
      <c r="CE1369" s="40">
        <f ca="1"/>
        <v>10754.712589905592</v>
      </c>
    </row>
    <row r="1370" spans="1:83" x14ac:dyDescent="0.25">
      <c r="A1370" s="6">
        <v>61.2</v>
      </c>
      <c r="B1370" s="7" t="b">
        <v>1</v>
      </c>
      <c r="U1370" s="9"/>
      <c r="V1370" s="9"/>
      <c r="W1370" s="10"/>
      <c r="X1370" s="17"/>
      <c r="Y1370" s="17"/>
      <c r="Z1370" s="17"/>
      <c r="AA1370" s="17"/>
      <c r="AB1370" s="17"/>
      <c r="AC1370" s="17"/>
      <c r="AD1370" s="17"/>
      <c r="AE1370" s="17"/>
      <c r="AG1370" s="9"/>
      <c r="AH1370" s="9"/>
      <c r="AI1370" s="10"/>
      <c r="AJ1370" s="17"/>
      <c r="AK1370" s="17"/>
      <c r="AL1370" s="17"/>
      <c r="AM1370" s="17"/>
      <c r="AN1370" s="17"/>
      <c r="AO1370" s="17"/>
      <c r="AP1370" s="17"/>
      <c r="AQ1370" s="17"/>
      <c r="AS1370" s="9"/>
      <c r="AT1370" s="9"/>
      <c r="AU1370" s="10"/>
      <c r="AV1370" s="17"/>
      <c r="AW1370" s="17"/>
      <c r="AX1370" s="17"/>
      <c r="AY1370" s="17"/>
      <c r="AZ1370" s="17"/>
      <c r="BA1370" s="17"/>
      <c r="BB1370" s="17"/>
      <c r="BC1370" s="17"/>
      <c r="BE1370" s="17">
        <v>0.46635928961748635</v>
      </c>
      <c r="BF1370" s="9">
        <v>71.400000000000006</v>
      </c>
      <c r="BG1370" s="9">
        <v>68.420879757777854</v>
      </c>
      <c r="BH1370" s="9">
        <v>67.669066099455321</v>
      </c>
      <c r="BI1370" s="9">
        <v>43.47550646211112</v>
      </c>
      <c r="BJ1370" s="9">
        <f ca="1"/>
        <v>69.553832176366029</v>
      </c>
      <c r="BK1370" s="9">
        <f ca="1"/>
        <v>67.918360711426473</v>
      </c>
      <c r="BL1370" s="9">
        <v>66.331890832428513</v>
      </c>
      <c r="BM1370" s="9">
        <f ca="1"/>
        <v>68.931785633039524</v>
      </c>
      <c r="BN1370" s="9">
        <v>69.449204614778949</v>
      </c>
      <c r="BP1370" s="9"/>
      <c r="BQ1370" s="40"/>
      <c r="BR1370" s="9"/>
      <c r="BS1370" s="40"/>
      <c r="BU1370" s="9"/>
      <c r="BV1370" s="40"/>
      <c r="BW1370" s="9"/>
      <c r="BX1370" s="40"/>
      <c r="BZ1370" s="9">
        <v>42.338461538461537</v>
      </c>
      <c r="CA1370" s="9">
        <v>23.184615384615384</v>
      </c>
      <c r="CB1370" s="40">
        <v>22504.874115302759</v>
      </c>
      <c r="CC1370" s="9">
        <f ca="1"/>
        <v>4.8926923076923066</v>
      </c>
      <c r="CD1370" s="9">
        <f ca="1"/>
        <v>2.6580769230769237</v>
      </c>
      <c r="CE1370" s="40">
        <f ca="1"/>
        <v>10742.802223208122</v>
      </c>
    </row>
    <row r="1371" spans="1:83" x14ac:dyDescent="0.25">
      <c r="A1371" s="6">
        <v>63</v>
      </c>
      <c r="B1371" s="7" t="b">
        <v>1</v>
      </c>
      <c r="U1371" s="9"/>
      <c r="V1371" s="9"/>
      <c r="W1371" s="10"/>
      <c r="X1371" s="17"/>
      <c r="Y1371" s="17"/>
      <c r="Z1371" s="17"/>
      <c r="AA1371" s="17"/>
      <c r="AB1371" s="17"/>
      <c r="AC1371" s="17"/>
      <c r="AD1371" s="17"/>
      <c r="AE1371" s="17"/>
      <c r="AG1371" s="9"/>
      <c r="AH1371" s="9"/>
      <c r="AI1371" s="10"/>
      <c r="AJ1371" s="17"/>
      <c r="AK1371" s="17"/>
      <c r="AL1371" s="17"/>
      <c r="AM1371" s="17"/>
      <c r="AN1371" s="17"/>
      <c r="AO1371" s="17"/>
      <c r="AP1371" s="17"/>
      <c r="AQ1371" s="17"/>
      <c r="AS1371" s="9"/>
      <c r="AT1371" s="9"/>
      <c r="AU1371" s="10"/>
      <c r="AV1371" s="17"/>
      <c r="AW1371" s="17"/>
      <c r="AX1371" s="17"/>
      <c r="AY1371" s="17"/>
      <c r="AZ1371" s="17"/>
      <c r="BA1371" s="17"/>
      <c r="BB1371" s="17"/>
      <c r="BC1371" s="17"/>
      <c r="BE1371" s="17">
        <v>0.46670081967213117</v>
      </c>
      <c r="BF1371" s="9">
        <v>71.400000000000006</v>
      </c>
      <c r="BG1371" s="9">
        <v>68.429061847578197</v>
      </c>
      <c r="BH1371" s="9">
        <v>67.677616093088545</v>
      </c>
      <c r="BI1371" s="9">
        <v>43.519824601713147</v>
      </c>
      <c r="BJ1371" s="9">
        <f ca="1"/>
        <v>69.561638314620467</v>
      </c>
      <c r="BK1371" s="9">
        <f ca="1"/>
        <v>67.926792661455522</v>
      </c>
      <c r="BL1371" s="9">
        <v>66.342904777821261</v>
      </c>
      <c r="BM1371" s="9">
        <f ca="1"/>
        <v>68.941159152939846</v>
      </c>
      <c r="BN1371" s="9">
        <v>69.458545144701148</v>
      </c>
      <c r="BP1371" s="9"/>
      <c r="BQ1371" s="40"/>
      <c r="BR1371" s="9"/>
      <c r="BS1371" s="40"/>
      <c r="BU1371" s="9"/>
      <c r="BV1371" s="40"/>
      <c r="BW1371" s="9"/>
      <c r="BX1371" s="40"/>
      <c r="BZ1371" s="9">
        <v>42.338461538461537</v>
      </c>
      <c r="CA1371" s="9">
        <v>24.46153846153846</v>
      </c>
      <c r="CB1371" s="40">
        <v>22831.799798066706</v>
      </c>
      <c r="CC1371" s="9">
        <f ca="1"/>
        <v>4.8926923076923066</v>
      </c>
      <c r="CD1371" s="9">
        <f ca="1"/>
        <v>2.7219230769230771</v>
      </c>
      <c r="CE1371" s="40">
        <f ca="1"/>
        <v>10734.640694359701</v>
      </c>
    </row>
    <row r="1372" spans="1:83" x14ac:dyDescent="0.25">
      <c r="A1372" s="6">
        <v>59.1</v>
      </c>
      <c r="B1372" s="7" t="b">
        <v>1</v>
      </c>
      <c r="U1372" s="9"/>
      <c r="V1372" s="9"/>
      <c r="W1372" s="10"/>
      <c r="X1372" s="17"/>
      <c r="Y1372" s="17"/>
      <c r="Z1372" s="17"/>
      <c r="AA1372" s="17"/>
      <c r="AB1372" s="17"/>
      <c r="AC1372" s="17"/>
      <c r="AD1372" s="17"/>
      <c r="AE1372" s="17"/>
      <c r="AG1372" s="9"/>
      <c r="AH1372" s="9"/>
      <c r="AI1372" s="10"/>
      <c r="AJ1372" s="17"/>
      <c r="AK1372" s="17"/>
      <c r="AL1372" s="17"/>
      <c r="AM1372" s="17"/>
      <c r="AN1372" s="17"/>
      <c r="AO1372" s="17"/>
      <c r="AP1372" s="17"/>
      <c r="AQ1372" s="17"/>
      <c r="AS1372" s="9"/>
      <c r="AT1372" s="9"/>
      <c r="AU1372" s="10"/>
      <c r="AV1372" s="17"/>
      <c r="AW1372" s="17"/>
      <c r="AX1372" s="17"/>
      <c r="AY1372" s="17"/>
      <c r="AZ1372" s="17"/>
      <c r="BA1372" s="17"/>
      <c r="BB1372" s="17"/>
      <c r="BC1372" s="17"/>
      <c r="BE1372" s="17">
        <v>0.46704234972677594</v>
      </c>
      <c r="BF1372" s="9">
        <v>71.400000000000006</v>
      </c>
      <c r="BG1372" s="9">
        <v>68.437243350007193</v>
      </c>
      <c r="BH1372" s="9">
        <v>67.686166553115868</v>
      </c>
      <c r="BI1372" s="9">
        <v>43.564171132181691</v>
      </c>
      <c r="BJ1372" s="9">
        <f ca="1"/>
        <v>69.569442376282282</v>
      </c>
      <c r="BK1372" s="9">
        <f ca="1"/>
        <v>67.935224705079293</v>
      </c>
      <c r="BL1372" s="9">
        <v>66.35391469396707</v>
      </c>
      <c r="BM1372" s="9">
        <f ca="1"/>
        <v>68.95053087048386</v>
      </c>
      <c r="BN1372" s="9">
        <v>69.467883775799081</v>
      </c>
      <c r="BP1372" s="9"/>
      <c r="BQ1372" s="40"/>
      <c r="BR1372" s="9"/>
      <c r="BS1372" s="40"/>
      <c r="BU1372" s="9"/>
      <c r="BV1372" s="40"/>
      <c r="BW1372" s="9"/>
      <c r="BX1372" s="40"/>
      <c r="BZ1372" s="9">
        <v>42.338461538461537</v>
      </c>
      <c r="CA1372" s="9">
        <v>25.738461538461539</v>
      </c>
      <c r="CB1372" s="40">
        <v>23286.023056141374</v>
      </c>
      <c r="CC1372" s="9">
        <f ca="1"/>
        <v>4.8926923076923066</v>
      </c>
      <c r="CD1372" s="9">
        <f ca="1"/>
        <v>2.785769230769231</v>
      </c>
      <c r="CE1372" s="40">
        <f ca="1"/>
        <v>10730.091594716065</v>
      </c>
    </row>
    <row r="1373" spans="1:83" x14ac:dyDescent="0.25">
      <c r="A1373" s="6">
        <v>57.9</v>
      </c>
      <c r="B1373" s="7" t="b">
        <v>1</v>
      </c>
      <c r="U1373" s="9"/>
      <c r="V1373" s="9"/>
      <c r="W1373" s="10"/>
      <c r="X1373" s="17"/>
      <c r="Y1373" s="17"/>
      <c r="Z1373" s="17"/>
      <c r="AA1373" s="17"/>
      <c r="AB1373" s="17"/>
      <c r="AC1373" s="17"/>
      <c r="AD1373" s="17"/>
      <c r="AE1373" s="17"/>
      <c r="AG1373" s="9"/>
      <c r="AH1373" s="9"/>
      <c r="AI1373" s="10"/>
      <c r="AJ1373" s="17"/>
      <c r="AK1373" s="17"/>
      <c r="AL1373" s="17"/>
      <c r="AM1373" s="17"/>
      <c r="AN1373" s="17"/>
      <c r="AO1373" s="17"/>
      <c r="AP1373" s="17"/>
      <c r="AQ1373" s="17"/>
      <c r="AS1373" s="9"/>
      <c r="AT1373" s="9"/>
      <c r="AU1373" s="10"/>
      <c r="AV1373" s="17"/>
      <c r="AW1373" s="17"/>
      <c r="AX1373" s="17"/>
      <c r="AY1373" s="17"/>
      <c r="AZ1373" s="17"/>
      <c r="BA1373" s="17"/>
      <c r="BB1373" s="17"/>
      <c r="BC1373" s="17"/>
      <c r="BE1373" s="17">
        <v>0.46738387978142076</v>
      </c>
      <c r="BF1373" s="9">
        <v>71.400000000000006</v>
      </c>
      <c r="BG1373" s="9">
        <v>68.445424271186042</v>
      </c>
      <c r="BH1373" s="9">
        <v>67.694717485839476</v>
      </c>
      <c r="BI1373" s="9">
        <v>43.608546089915308</v>
      </c>
      <c r="BJ1373" s="9">
        <f ca="1"/>
        <v>69.577244367777581</v>
      </c>
      <c r="BK1373" s="9">
        <f ca="1"/>
        <v>67.943656848478511</v>
      </c>
      <c r="BL1373" s="9">
        <v>66.364920585284793</v>
      </c>
      <c r="BM1373" s="9">
        <f ca="1"/>
        <v>68.959900791070666</v>
      </c>
      <c r="BN1373" s="9">
        <v>69.477220513478485</v>
      </c>
      <c r="BP1373" s="9"/>
      <c r="BQ1373" s="40"/>
      <c r="BR1373" s="9"/>
      <c r="BS1373" s="40"/>
      <c r="BU1373" s="9"/>
      <c r="BV1373" s="40"/>
      <c r="BW1373" s="9"/>
      <c r="BX1373" s="40"/>
      <c r="BZ1373" s="9">
        <v>42.338461538461537</v>
      </c>
      <c r="CA1373" s="9">
        <v>27.015384615384612</v>
      </c>
      <c r="CB1373" s="40">
        <v>23858.81466158227</v>
      </c>
      <c r="CC1373" s="9">
        <f ca="1"/>
        <v>4.8926923076923066</v>
      </c>
      <c r="CD1373" s="9">
        <f ca="1"/>
        <v>2.8496153846153849</v>
      </c>
      <c r="CE1373" s="40">
        <f ca="1"/>
        <v>10729.026357577492</v>
      </c>
    </row>
    <row r="1374" spans="1:83" x14ac:dyDescent="0.25">
      <c r="A1374" s="6">
        <v>56.8</v>
      </c>
      <c r="B1374" s="7" t="b">
        <v>1</v>
      </c>
      <c r="U1374" s="9"/>
      <c r="V1374" s="9"/>
      <c r="W1374" s="10"/>
      <c r="X1374" s="17"/>
      <c r="Y1374" s="17"/>
      <c r="Z1374" s="17"/>
      <c r="AA1374" s="17"/>
      <c r="AB1374" s="17"/>
      <c r="AC1374" s="17"/>
      <c r="AD1374" s="17"/>
      <c r="AE1374" s="17"/>
      <c r="AG1374" s="9"/>
      <c r="AH1374" s="9"/>
      <c r="AI1374" s="10"/>
      <c r="AJ1374" s="17"/>
      <c r="AK1374" s="17"/>
      <c r="AL1374" s="17"/>
      <c r="AM1374" s="17"/>
      <c r="AN1374" s="17"/>
      <c r="AO1374" s="17"/>
      <c r="AP1374" s="17"/>
      <c r="AQ1374" s="17"/>
      <c r="AS1374" s="9"/>
      <c r="AT1374" s="9"/>
      <c r="AU1374" s="10"/>
      <c r="AV1374" s="17"/>
      <c r="AW1374" s="17"/>
      <c r="AX1374" s="17"/>
      <c r="AY1374" s="17"/>
      <c r="AZ1374" s="17"/>
      <c r="BA1374" s="17"/>
      <c r="BB1374" s="17"/>
      <c r="BC1374" s="17"/>
      <c r="BE1374" s="17">
        <v>0.46772540983606559</v>
      </c>
      <c r="BF1374" s="9">
        <v>71.400000000000006</v>
      </c>
      <c r="BG1374" s="9">
        <v>68.453604617232884</v>
      </c>
      <c r="BH1374" s="9">
        <v>67.703268897561728</v>
      </c>
      <c r="BI1374" s="9">
        <v>43.652949511382602</v>
      </c>
      <c r="BJ1374" s="9">
        <f ca="1"/>
        <v>69.585044295525094</v>
      </c>
      <c r="BK1374" s="9">
        <f ca="1"/>
        <v>67.952089097832911</v>
      </c>
      <c r="BL1374" s="9">
        <v>66.375922456185179</v>
      </c>
      <c r="BM1374" s="9">
        <f ca="1"/>
        <v>68.969268920093825</v>
      </c>
      <c r="BN1374" s="9">
        <v>69.486555363139345</v>
      </c>
      <c r="BP1374" s="9"/>
      <c r="BQ1374" s="40"/>
      <c r="BR1374" s="9"/>
      <c r="BS1374" s="40"/>
      <c r="BU1374" s="9"/>
      <c r="BV1374" s="40"/>
      <c r="BW1374" s="9"/>
      <c r="BX1374" s="40"/>
      <c r="BZ1374" s="9">
        <v>42.338461538461537</v>
      </c>
      <c r="CA1374" s="9">
        <v>28.292307692307688</v>
      </c>
      <c r="CB1374" s="40">
        <v>24542.36756028832</v>
      </c>
      <c r="CC1374" s="9">
        <f ca="1"/>
        <v>4.8926923076923066</v>
      </c>
      <c r="CD1374" s="9">
        <f ca="1"/>
        <v>2.9134615384615383</v>
      </c>
      <c r="CE1374" s="40">
        <f ca="1"/>
        <v>10731.323638214571</v>
      </c>
    </row>
    <row r="1375" spans="1:83" x14ac:dyDescent="0.25">
      <c r="A1375" s="6">
        <v>55.3</v>
      </c>
      <c r="B1375" s="7" t="b">
        <v>1</v>
      </c>
      <c r="U1375" s="9"/>
      <c r="V1375" s="9"/>
      <c r="W1375" s="10"/>
      <c r="X1375" s="17"/>
      <c r="Y1375" s="17"/>
      <c r="Z1375" s="17"/>
      <c r="AA1375" s="17"/>
      <c r="AB1375" s="17"/>
      <c r="AC1375" s="17"/>
      <c r="AD1375" s="17"/>
      <c r="AE1375" s="17"/>
      <c r="AG1375" s="9"/>
      <c r="AH1375" s="9"/>
      <c r="AI1375" s="10"/>
      <c r="AJ1375" s="17"/>
      <c r="AK1375" s="17"/>
      <c r="AL1375" s="17"/>
      <c r="AM1375" s="17"/>
      <c r="AN1375" s="17"/>
      <c r="AO1375" s="17"/>
      <c r="AP1375" s="17"/>
      <c r="AQ1375" s="17"/>
      <c r="AS1375" s="9"/>
      <c r="AT1375" s="9"/>
      <c r="AU1375" s="10"/>
      <c r="AV1375" s="17"/>
      <c r="AW1375" s="17"/>
      <c r="AX1375" s="17"/>
      <c r="AY1375" s="17"/>
      <c r="AZ1375" s="17"/>
      <c r="BA1375" s="17"/>
      <c r="BB1375" s="17"/>
      <c r="BC1375" s="17"/>
      <c r="BE1375" s="17">
        <v>0.46806693989071041</v>
      </c>
      <c r="BF1375" s="9">
        <v>71.400000000000006</v>
      </c>
      <c r="BG1375" s="9">
        <v>68.461784394262892</v>
      </c>
      <c r="BH1375" s="9">
        <v>67.711820794584909</v>
      </c>
      <c r="BI1375" s="9">
        <v>43.697381433122359</v>
      </c>
      <c r="BJ1375" s="9">
        <f ca="1"/>
        <v>69.592842165936261</v>
      </c>
      <c r="BK1375" s="9">
        <f ca="1"/>
        <v>67.960521459321242</v>
      </c>
      <c r="BL1375" s="9">
        <v>66.38692031107098</v>
      </c>
      <c r="BM1375" s="9">
        <f ca="1"/>
        <v>68.978635262941381</v>
      </c>
      <c r="BN1375" s="9">
        <v>69.495888330175944</v>
      </c>
      <c r="BP1375" s="9"/>
      <c r="BQ1375" s="40"/>
      <c r="BR1375" s="9"/>
      <c r="BS1375" s="40"/>
      <c r="BU1375" s="9"/>
      <c r="BV1375" s="40"/>
      <c r="BW1375" s="9"/>
      <c r="BX1375" s="40"/>
      <c r="BZ1375" s="9">
        <v>42.338461538461537</v>
      </c>
      <c r="CA1375" s="9">
        <v>29.569230769230764</v>
      </c>
      <c r="CB1375" s="40">
        <v>25329.665422343242</v>
      </c>
      <c r="CC1375" s="9">
        <f ca="1"/>
        <v>4.8926923076923066</v>
      </c>
      <c r="CD1375" s="9">
        <f ca="1"/>
        <v>2.9773076923076927</v>
      </c>
      <c r="CE1375" s="40">
        <f ca="1"/>
        <v>10736.868756051095</v>
      </c>
    </row>
    <row r="1376" spans="1:83" x14ac:dyDescent="0.25">
      <c r="A1376" s="6">
        <v>54.1</v>
      </c>
      <c r="B1376" s="7" t="b">
        <v>1</v>
      </c>
      <c r="U1376" s="9"/>
      <c r="V1376" s="9"/>
      <c r="W1376" s="10"/>
      <c r="X1376" s="17"/>
      <c r="Y1376" s="17"/>
      <c r="Z1376" s="17"/>
      <c r="AA1376" s="17"/>
      <c r="AB1376" s="17"/>
      <c r="AC1376" s="17"/>
      <c r="AD1376" s="17"/>
      <c r="AE1376" s="17"/>
      <c r="AG1376" s="9"/>
      <c r="AH1376" s="9"/>
      <c r="AI1376" s="10"/>
      <c r="AJ1376" s="17"/>
      <c r="AK1376" s="17"/>
      <c r="AL1376" s="17"/>
      <c r="AM1376" s="17"/>
      <c r="AN1376" s="17"/>
      <c r="AO1376" s="17"/>
      <c r="AP1376" s="17"/>
      <c r="AQ1376" s="17"/>
      <c r="AS1376" s="9"/>
      <c r="AT1376" s="9"/>
      <c r="AU1376" s="10"/>
      <c r="AV1376" s="17"/>
      <c r="AW1376" s="17"/>
      <c r="AX1376" s="17"/>
      <c r="AY1376" s="17"/>
      <c r="AZ1376" s="17"/>
      <c r="BA1376" s="17"/>
      <c r="BB1376" s="17"/>
      <c r="BC1376" s="17"/>
      <c r="BE1376" s="17">
        <v>0.46840846994535518</v>
      </c>
      <c r="BF1376" s="9">
        <v>71.400000000000006</v>
      </c>
      <c r="BG1376" s="9">
        <v>68.469963608388298</v>
      </c>
      <c r="BH1376" s="9">
        <v>67.72037318321162</v>
      </c>
      <c r="BI1376" s="9">
        <v>43.741841891743803</v>
      </c>
      <c r="BJ1376" s="9">
        <f ca="1"/>
        <v>69.600637985415233</v>
      </c>
      <c r="BK1376" s="9">
        <f ca="1"/>
        <v>67.968953939121263</v>
      </c>
      <c r="BL1376" s="9">
        <v>66.39791415433686</v>
      </c>
      <c r="BM1376" s="9">
        <f ca="1"/>
        <v>68.987999824995981</v>
      </c>
      <c r="BN1376" s="9">
        <v>69.505219419976896</v>
      </c>
      <c r="BP1376" s="9"/>
      <c r="BQ1376" s="40"/>
      <c r="BR1376" s="9"/>
      <c r="BS1376" s="40"/>
      <c r="BU1376" s="9"/>
      <c r="BV1376" s="40"/>
      <c r="BW1376" s="9"/>
      <c r="BX1376" s="40"/>
      <c r="BZ1376" s="9">
        <v>42.338461538461537</v>
      </c>
      <c r="CA1376" s="9">
        <v>30.84615384615384</v>
      </c>
      <c r="CB1376" s="40">
        <v>26214.37460535569</v>
      </c>
      <c r="CC1376" s="9">
        <f ca="1"/>
        <v>4.8926923076923066</v>
      </c>
      <c r="CD1376" s="9">
        <f ca="1"/>
        <v>3.0411538461538461</v>
      </c>
      <c r="CE1376" s="40">
        <f ca="1"/>
        <v>10745.553191504649</v>
      </c>
    </row>
    <row r="1377" spans="1:83" x14ac:dyDescent="0.25">
      <c r="A1377" s="6">
        <v>53</v>
      </c>
      <c r="B1377" s="7" t="b">
        <v>1</v>
      </c>
      <c r="U1377" s="9"/>
      <c r="V1377" s="9"/>
      <c r="W1377" s="10"/>
      <c r="X1377" s="17"/>
      <c r="Y1377" s="17"/>
      <c r="Z1377" s="17"/>
      <c r="AA1377" s="17"/>
      <c r="AB1377" s="17"/>
      <c r="AC1377" s="17"/>
      <c r="AD1377" s="17"/>
      <c r="AE1377" s="17"/>
      <c r="AG1377" s="9"/>
      <c r="AH1377" s="9"/>
      <c r="AI1377" s="10"/>
      <c r="AJ1377" s="17"/>
      <c r="AK1377" s="17"/>
      <c r="AL1377" s="17"/>
      <c r="AM1377" s="17"/>
      <c r="AN1377" s="17"/>
      <c r="AO1377" s="17"/>
      <c r="AP1377" s="17"/>
      <c r="AQ1377" s="17"/>
      <c r="AS1377" s="9"/>
      <c r="AT1377" s="9"/>
      <c r="AU1377" s="10"/>
      <c r="AV1377" s="17"/>
      <c r="AW1377" s="17"/>
      <c r="AX1377" s="17"/>
      <c r="AY1377" s="17"/>
      <c r="AZ1377" s="17"/>
      <c r="BA1377" s="17"/>
      <c r="BB1377" s="17"/>
      <c r="BC1377" s="17"/>
      <c r="BE1377" s="17">
        <v>0.46875</v>
      </c>
      <c r="BF1377" s="9">
        <v>71.400000000000006</v>
      </c>
      <c r="BG1377" s="9">
        <v>68.47814226571839</v>
      </c>
      <c r="BH1377" s="9">
        <v>67.728926069744446</v>
      </c>
      <c r="BI1377" s="9">
        <v>43.786330923926734</v>
      </c>
      <c r="BJ1377" s="9">
        <f ca="1"/>
        <v>69.608431760358954</v>
      </c>
      <c r="BK1377" s="9">
        <f ca="1"/>
        <v>67.977386543409821</v>
      </c>
      <c r="BL1377" s="9">
        <v>66.408903990369524</v>
      </c>
      <c r="BM1377" s="9">
        <f ca="1"/>
        <v>68.997362611634813</v>
      </c>
      <c r="BN1377" s="9">
        <v>69.514548637925117</v>
      </c>
      <c r="BP1377" s="9"/>
      <c r="BQ1377" s="40"/>
      <c r="BR1377" s="9"/>
      <c r="BS1377" s="40"/>
      <c r="BU1377" s="9"/>
      <c r="BV1377" s="40"/>
      <c r="BW1377" s="9"/>
      <c r="BX1377" s="40"/>
      <c r="BZ1377" s="9">
        <v>42.338461538461537</v>
      </c>
      <c r="CA1377" s="9">
        <v>32.123076923076923</v>
      </c>
      <c r="CB1377" s="40">
        <v>27190.754573825823</v>
      </c>
      <c r="CC1377" s="9">
        <f ca="1"/>
        <v>4.8926923076923066</v>
      </c>
      <c r="CD1377" s="9">
        <f ca="1"/>
        <v>3.1050000000000004</v>
      </c>
      <c r="CE1377" s="40">
        <f ca="1"/>
        <v>10757.274131035914</v>
      </c>
    </row>
    <row r="1378" spans="1:83" x14ac:dyDescent="0.25">
      <c r="A1378" s="6">
        <v>52.4</v>
      </c>
      <c r="B1378" s="7" t="b">
        <v>1</v>
      </c>
      <c r="U1378" s="9"/>
      <c r="V1378" s="9"/>
      <c r="W1378" s="10"/>
      <c r="X1378" s="17"/>
      <c r="Y1378" s="17"/>
      <c r="Z1378" s="17"/>
      <c r="AA1378" s="17"/>
      <c r="AB1378" s="17"/>
      <c r="AC1378" s="17"/>
      <c r="AD1378" s="17"/>
      <c r="AE1378" s="17"/>
      <c r="AG1378" s="9"/>
      <c r="AH1378" s="9"/>
      <c r="AI1378" s="10"/>
      <c r="AJ1378" s="17"/>
      <c r="AK1378" s="17"/>
      <c r="AL1378" s="17"/>
      <c r="AM1378" s="17"/>
      <c r="AN1378" s="17"/>
      <c r="AO1378" s="17"/>
      <c r="AP1378" s="17"/>
      <c r="AQ1378" s="17"/>
      <c r="AS1378" s="9"/>
      <c r="AT1378" s="9"/>
      <c r="AU1378" s="10"/>
      <c r="AV1378" s="17"/>
      <c r="AW1378" s="17"/>
      <c r="AX1378" s="17"/>
      <c r="AY1378" s="17"/>
      <c r="AZ1378" s="17"/>
      <c r="BA1378" s="17"/>
      <c r="BB1378" s="17"/>
      <c r="BC1378" s="17"/>
      <c r="BE1378" s="17">
        <v>0.46909153005464482</v>
      </c>
      <c r="BF1378" s="9">
        <v>71.400000000000006</v>
      </c>
      <c r="BG1378" s="9">
        <v>68.486320372359557</v>
      </c>
      <c r="BH1378" s="9">
        <v>67.737479460486213</v>
      </c>
      <c r="BI1378" s="9">
        <v>43.830848566421722</v>
      </c>
      <c r="BJ1378" s="9">
        <f ca="1"/>
        <v>69.616223497157151</v>
      </c>
      <c r="BK1378" s="9">
        <f ca="1"/>
        <v>67.985819278362882</v>
      </c>
      <c r="BL1378" s="9">
        <v>66.419889823547649</v>
      </c>
      <c r="BM1378" s="9">
        <f ca="1"/>
        <v>69.006723628229693</v>
      </c>
      <c r="BN1378" s="9">
        <v>69.523875989397908</v>
      </c>
      <c r="BP1378" s="9"/>
      <c r="BQ1378" s="40"/>
      <c r="BR1378" s="9"/>
      <c r="BS1378" s="40"/>
      <c r="BU1378" s="9"/>
      <c r="BV1378" s="40"/>
      <c r="BW1378" s="9"/>
      <c r="BX1378" s="40"/>
      <c r="BZ1378" s="9">
        <v>42.338461538461537</v>
      </c>
      <c r="CA1378" s="9">
        <v>33.4</v>
      </c>
      <c r="CB1378" s="40">
        <v>28253.583022758889</v>
      </c>
      <c r="CC1378" s="9">
        <f ca="1"/>
        <v>4.8926923076923066</v>
      </c>
      <c r="CD1378" s="9">
        <f ca="1"/>
        <v>3.1688461538461539</v>
      </c>
      <c r="CE1378" s="40">
        <f ca="1"/>
        <v>10771.934054842088</v>
      </c>
    </row>
    <row r="1379" spans="1:83" x14ac:dyDescent="0.25">
      <c r="A1379" s="6">
        <v>52.1</v>
      </c>
      <c r="B1379" s="7" t="b">
        <v>1</v>
      </c>
      <c r="U1379" s="9"/>
      <c r="V1379" s="9"/>
      <c r="W1379" s="10"/>
      <c r="X1379" s="17"/>
      <c r="Y1379" s="17"/>
      <c r="Z1379" s="17"/>
      <c r="AA1379" s="17"/>
      <c r="AB1379" s="17"/>
      <c r="AC1379" s="17"/>
      <c r="AD1379" s="17"/>
      <c r="AE1379" s="17"/>
      <c r="AG1379" s="9"/>
      <c r="AH1379" s="9"/>
      <c r="AI1379" s="10"/>
      <c r="AJ1379" s="17"/>
      <c r="AK1379" s="17"/>
      <c r="AL1379" s="17"/>
      <c r="AM1379" s="17"/>
      <c r="AN1379" s="17"/>
      <c r="AO1379" s="17"/>
      <c r="AP1379" s="17"/>
      <c r="AQ1379" s="17"/>
      <c r="AS1379" s="9"/>
      <c r="AT1379" s="9"/>
      <c r="AU1379" s="10"/>
      <c r="AV1379" s="17"/>
      <c r="AW1379" s="17"/>
      <c r="AX1379" s="17"/>
      <c r="AY1379" s="17"/>
      <c r="AZ1379" s="17"/>
      <c r="BA1379" s="17"/>
      <c r="BB1379" s="17"/>
      <c r="BC1379" s="17"/>
      <c r="BE1379" s="17">
        <v>0.46943306010928959</v>
      </c>
      <c r="BF1379" s="9">
        <v>71.5</v>
      </c>
      <c r="BG1379" s="9">
        <v>68.49449793441535</v>
      </c>
      <c r="BH1379" s="9">
        <v>67.746033361740004</v>
      </c>
      <c r="BI1379" s="9">
        <v>43.875394856050278</v>
      </c>
      <c r="BJ1379" s="9">
        <f ca="1"/>
        <v>69.624013202192401</v>
      </c>
      <c r="BK1379" s="9">
        <f ca="1"/>
        <v>67.994252150155546</v>
      </c>
      <c r="BL1379" s="9">
        <v>66.430871658241955</v>
      </c>
      <c r="BM1379" s="9">
        <f ca="1"/>
        <v>69.016082880147039</v>
      </c>
      <c r="BN1379" s="9">
        <v>69.533201479766987</v>
      </c>
      <c r="BP1379" s="9"/>
      <c r="BQ1379" s="40"/>
      <c r="BR1379" s="9"/>
      <c r="BS1379" s="40"/>
      <c r="BU1379" s="9"/>
      <c r="BV1379" s="40"/>
      <c r="BW1379" s="9"/>
      <c r="BX1379" s="40"/>
      <c r="BZ1379" s="9">
        <v>42.338461538461537</v>
      </c>
      <c r="CA1379" s="9">
        <v>34.676923076923075</v>
      </c>
      <c r="CB1379" s="40">
        <v>29398.092830688081</v>
      </c>
      <c r="CC1379" s="9">
        <f ca="1"/>
        <v>4.8926923076923066</v>
      </c>
      <c r="CD1379" s="9">
        <f ca="1"/>
        <v>3.2326923076923082</v>
      </c>
      <c r="CE1379" s="40">
        <f ca="1"/>
        <v>10789.440362376199</v>
      </c>
    </row>
    <row r="1380" spans="1:83" x14ac:dyDescent="0.25">
      <c r="A1380" s="6">
        <v>51.9</v>
      </c>
      <c r="B1380" s="7" t="b">
        <v>1</v>
      </c>
      <c r="U1380" s="9"/>
      <c r="V1380" s="9"/>
      <c r="W1380" s="10"/>
      <c r="X1380" s="17"/>
      <c r="Y1380" s="17"/>
      <c r="Z1380" s="17"/>
      <c r="AA1380" s="17"/>
      <c r="AB1380" s="17"/>
      <c r="AC1380" s="17"/>
      <c r="AD1380" s="17"/>
      <c r="AE1380" s="17"/>
      <c r="AG1380" s="9"/>
      <c r="AH1380" s="9"/>
      <c r="AI1380" s="10"/>
      <c r="AJ1380" s="17"/>
      <c r="AK1380" s="17"/>
      <c r="AL1380" s="17"/>
      <c r="AM1380" s="17"/>
      <c r="AN1380" s="17"/>
      <c r="AO1380" s="17"/>
      <c r="AP1380" s="17"/>
      <c r="AQ1380" s="17"/>
      <c r="AS1380" s="9"/>
      <c r="AT1380" s="9"/>
      <c r="AU1380" s="10"/>
      <c r="AV1380" s="17"/>
      <c r="AW1380" s="17"/>
      <c r="AX1380" s="17"/>
      <c r="AY1380" s="17"/>
      <c r="AZ1380" s="17"/>
      <c r="BA1380" s="17"/>
      <c r="BB1380" s="17"/>
      <c r="BC1380" s="17"/>
      <c r="BE1380" s="17">
        <v>0.46977459016393441</v>
      </c>
      <c r="BF1380" s="9">
        <v>71.5</v>
      </c>
      <c r="BG1380" s="9">
        <v>68.5026749579865</v>
      </c>
      <c r="BH1380" s="9">
        <v>67.754587779809086</v>
      </c>
      <c r="BI1380" s="9">
        <v>43.919969829705067</v>
      </c>
      <c r="BJ1380" s="9">
        <f ca="1"/>
        <v>69.631800881840149</v>
      </c>
      <c r="BK1380" s="9">
        <f ca="1"/>
        <v>68.002685164962074</v>
      </c>
      <c r="BL1380" s="9">
        <v>66.441849498815245</v>
      </c>
      <c r="BM1380" s="9">
        <f ca="1"/>
        <v>69.025440372747951</v>
      </c>
      <c r="BN1380" s="9">
        <v>69.542525114398458</v>
      </c>
      <c r="BP1380" s="9"/>
      <c r="BQ1380" s="40"/>
      <c r="BR1380" s="9"/>
      <c r="BS1380" s="40"/>
      <c r="BU1380" s="9"/>
      <c r="BV1380" s="40"/>
      <c r="BW1380" s="9"/>
      <c r="BX1380" s="40"/>
      <c r="BZ1380" s="9">
        <v>42.338461538461537</v>
      </c>
      <c r="CA1380" s="9">
        <v>35.95384615384615</v>
      </c>
      <c r="CB1380" s="40">
        <v>30619.918614293583</v>
      </c>
      <c r="CC1380" s="9">
        <f ca="1"/>
        <v>4.8926923076923066</v>
      </c>
      <c r="CD1380" s="9">
        <f ca="1"/>
        <v>3.2965384615384616</v>
      </c>
      <c r="CE1380" s="40">
        <f ca="1"/>
        <v>10809.705031507765</v>
      </c>
    </row>
    <row r="1381" spans="1:83" x14ac:dyDescent="0.25">
      <c r="A1381" s="6">
        <v>51.9</v>
      </c>
      <c r="B1381" s="7" t="b">
        <v>1</v>
      </c>
      <c r="U1381" s="9"/>
      <c r="V1381" s="9"/>
      <c r="W1381" s="10"/>
      <c r="X1381" s="17"/>
      <c r="Y1381" s="17"/>
      <c r="Z1381" s="17"/>
      <c r="AA1381" s="17"/>
      <c r="AB1381" s="17"/>
      <c r="AC1381" s="17"/>
      <c r="AD1381" s="17"/>
      <c r="AE1381" s="17"/>
      <c r="AG1381" s="9"/>
      <c r="AH1381" s="9"/>
      <c r="AI1381" s="10"/>
      <c r="AJ1381" s="17"/>
      <c r="AK1381" s="17"/>
      <c r="AL1381" s="17"/>
      <c r="AM1381" s="17"/>
      <c r="AN1381" s="17"/>
      <c r="AO1381" s="17"/>
      <c r="AP1381" s="17"/>
      <c r="AQ1381" s="17"/>
      <c r="AS1381" s="9"/>
      <c r="AT1381" s="9"/>
      <c r="AU1381" s="10"/>
      <c r="AV1381" s="17"/>
      <c r="AW1381" s="17"/>
      <c r="AX1381" s="17"/>
      <c r="AY1381" s="17"/>
      <c r="AZ1381" s="17"/>
      <c r="BA1381" s="17"/>
      <c r="BB1381" s="17"/>
      <c r="BC1381" s="17"/>
      <c r="BE1381" s="17">
        <v>0.47011612021857924</v>
      </c>
      <c r="BF1381" s="9">
        <v>71.5</v>
      </c>
      <c r="BG1381" s="9">
        <v>68.510851449170929</v>
      </c>
      <c r="BH1381" s="9">
        <v>67.763142720997038</v>
      </c>
      <c r="BI1381" s="9">
        <v>43.964573524350008</v>
      </c>
      <c r="BJ1381" s="9">
        <f ca="1"/>
        <v>69.639586542468734</v>
      </c>
      <c r="BK1381" s="9">
        <f ca="1"/>
        <v>68.011118328955959</v>
      </c>
      <c r="BL1381" s="9">
        <v>66.452823349622335</v>
      </c>
      <c r="BM1381" s="9">
        <f ca="1"/>
        <v>69.034796111388189</v>
      </c>
      <c r="BN1381" s="9">
        <v>69.551846898652883</v>
      </c>
      <c r="BP1381" s="9"/>
      <c r="BQ1381" s="40"/>
      <c r="BR1381" s="9"/>
      <c r="BS1381" s="40"/>
      <c r="BU1381" s="9"/>
      <c r="BV1381" s="40"/>
      <c r="BW1381" s="9"/>
      <c r="BX1381" s="40"/>
      <c r="BZ1381" s="9">
        <v>42.338461538461537</v>
      </c>
      <c r="CA1381" s="9">
        <v>37.230769230769226</v>
      </c>
      <c r="CB1381" s="40">
        <v>31915.051140279742</v>
      </c>
      <c r="CC1381" s="9">
        <f ca="1"/>
        <v>4.8926923076923066</v>
      </c>
      <c r="CD1381" s="9">
        <f ca="1"/>
        <v>3.360384615384616</v>
      </c>
      <c r="CE1381" s="40">
        <f ca="1"/>
        <v>10832.644307678611</v>
      </c>
    </row>
    <row r="1382" spans="1:83" x14ac:dyDescent="0.25">
      <c r="A1382" s="6">
        <v>66.3</v>
      </c>
      <c r="B1382" s="7" t="b">
        <v>1</v>
      </c>
      <c r="U1382" s="9"/>
      <c r="V1382" s="9"/>
      <c r="W1382" s="10"/>
      <c r="X1382" s="17"/>
      <c r="Y1382" s="17"/>
      <c r="Z1382" s="17"/>
      <c r="AA1382" s="17"/>
      <c r="AB1382" s="17"/>
      <c r="AC1382" s="17"/>
      <c r="AD1382" s="17"/>
      <c r="AE1382" s="17"/>
      <c r="AG1382" s="9"/>
      <c r="AH1382" s="9"/>
      <c r="AI1382" s="10"/>
      <c r="AJ1382" s="17"/>
      <c r="AK1382" s="17"/>
      <c r="AL1382" s="17"/>
      <c r="AM1382" s="17"/>
      <c r="AN1382" s="17"/>
      <c r="AO1382" s="17"/>
      <c r="AP1382" s="17"/>
      <c r="AQ1382" s="17"/>
      <c r="AS1382" s="9"/>
      <c r="AT1382" s="9"/>
      <c r="AU1382" s="10"/>
      <c r="AV1382" s="17"/>
      <c r="AW1382" s="17"/>
      <c r="AX1382" s="17"/>
      <c r="AY1382" s="17"/>
      <c r="AZ1382" s="17"/>
      <c r="BA1382" s="17"/>
      <c r="BB1382" s="17"/>
      <c r="BC1382" s="17"/>
      <c r="BE1382" s="17">
        <v>0.47045765027322406</v>
      </c>
      <c r="BF1382" s="9">
        <v>71.5</v>
      </c>
      <c r="BG1382" s="9">
        <v>68.5190274140638</v>
      </c>
      <c r="BH1382" s="9">
        <v>67.771698191607712</v>
      </c>
      <c r="BI1382" s="9">
        <v>44.009205977020564</v>
      </c>
      <c r="BJ1382" s="9">
        <f ca="1"/>
        <v>69.647370190439474</v>
      </c>
      <c r="BK1382" s="9">
        <f ca="1"/>
        <v>68.019551648309871</v>
      </c>
      <c r="BL1382" s="9">
        <v>66.463793215010185</v>
      </c>
      <c r="BM1382" s="9">
        <f ca="1"/>
        <v>69.044150101418225</v>
      </c>
      <c r="BN1382" s="9">
        <v>69.561166837885338</v>
      </c>
      <c r="BP1382" s="9"/>
      <c r="BQ1382" s="40"/>
      <c r="BR1382" s="9"/>
      <c r="BS1382" s="40"/>
      <c r="BU1382" s="9"/>
      <c r="BV1382" s="40"/>
      <c r="BW1382" s="9"/>
      <c r="BX1382" s="40"/>
      <c r="BZ1382" s="9">
        <v>42.338461538461537</v>
      </c>
      <c r="CA1382" s="9">
        <v>38.507692307692309</v>
      </c>
      <c r="CB1382" s="40">
        <v>33279.798215687035</v>
      </c>
      <c r="CC1382" s="9">
        <f ca="1"/>
        <v>4.8926923076923066</v>
      </c>
      <c r="CD1382" s="9">
        <f ca="1"/>
        <v>3.4242307692307694</v>
      </c>
      <c r="CE1382" s="40">
        <f ca="1"/>
        <v>10858.178419868169</v>
      </c>
    </row>
    <row r="1383" spans="1:83" x14ac:dyDescent="0.25">
      <c r="A1383" s="6">
        <v>66.099999999999994</v>
      </c>
      <c r="B1383" s="7" t="b">
        <v>1</v>
      </c>
      <c r="U1383" s="9"/>
      <c r="V1383" s="9"/>
      <c r="W1383" s="10"/>
      <c r="X1383" s="17"/>
      <c r="Y1383" s="17"/>
      <c r="Z1383" s="17"/>
      <c r="AA1383" s="17"/>
      <c r="AB1383" s="17"/>
      <c r="AC1383" s="17"/>
      <c r="AD1383" s="17"/>
      <c r="AE1383" s="17"/>
      <c r="AG1383" s="9"/>
      <c r="AH1383" s="9"/>
      <c r="AI1383" s="10"/>
      <c r="AJ1383" s="17"/>
      <c r="AK1383" s="17"/>
      <c r="AL1383" s="17"/>
      <c r="AM1383" s="17"/>
      <c r="AN1383" s="17"/>
      <c r="AO1383" s="17"/>
      <c r="AP1383" s="17"/>
      <c r="AQ1383" s="17"/>
      <c r="AS1383" s="9"/>
      <c r="AT1383" s="9"/>
      <c r="AU1383" s="10"/>
      <c r="AV1383" s="17"/>
      <c r="AW1383" s="17"/>
      <c r="AX1383" s="17"/>
      <c r="AY1383" s="17"/>
      <c r="AZ1383" s="17"/>
      <c r="BA1383" s="17"/>
      <c r="BB1383" s="17"/>
      <c r="BC1383" s="17"/>
      <c r="BE1383" s="17">
        <v>0.47079918032786883</v>
      </c>
      <c r="BF1383" s="9">
        <v>71.5</v>
      </c>
      <c r="BG1383" s="9">
        <v>68.527202858757562</v>
      </c>
      <c r="BH1383" s="9">
        <v>67.780254197945297</v>
      </c>
      <c r="BI1383" s="9">
        <v>44.053867224823868</v>
      </c>
      <c r="BJ1383" s="9">
        <f ca="1"/>
        <v>69.65515183210664</v>
      </c>
      <c r="BK1383" s="9">
        <f ca="1"/>
        <v>68.027985129195784</v>
      </c>
      <c r="BL1383" s="9">
        <v>66.474759099317822</v>
      </c>
      <c r="BM1383" s="9">
        <f ca="1"/>
        <v>69.053502348183272</v>
      </c>
      <c r="BN1383" s="9">
        <v>69.5704849374453</v>
      </c>
      <c r="BP1383" s="9"/>
      <c r="BQ1383" s="40"/>
      <c r="BR1383" s="9"/>
      <c r="BS1383" s="40"/>
      <c r="BU1383" s="9"/>
      <c r="BV1383" s="40"/>
      <c r="BW1383" s="9"/>
      <c r="BX1383" s="40"/>
      <c r="BZ1383" s="9">
        <v>42.338461538461537</v>
      </c>
      <c r="CA1383" s="9">
        <v>39.784615384615385</v>
      </c>
      <c r="CB1383" s="40">
        <v>34710.750957127195</v>
      </c>
      <c r="CC1383" s="9">
        <f ca="1"/>
        <v>4.8926923076923066</v>
      </c>
      <c r="CD1383" s="9">
        <f ca="1"/>
        <v>3.4880769230769237</v>
      </c>
      <c r="CE1383" s="40">
        <f ca="1"/>
        <v>10886.23132057644</v>
      </c>
    </row>
    <row r="1384" spans="1:83" x14ac:dyDescent="0.25">
      <c r="A1384" s="6">
        <v>65.8</v>
      </c>
      <c r="B1384" s="7" t="b">
        <v>1</v>
      </c>
      <c r="U1384" s="9"/>
      <c r="V1384" s="9"/>
      <c r="W1384" s="10"/>
      <c r="X1384" s="17"/>
      <c r="Y1384" s="17"/>
      <c r="Z1384" s="17"/>
      <c r="AA1384" s="17"/>
      <c r="AB1384" s="17"/>
      <c r="AC1384" s="17"/>
      <c r="AD1384" s="17"/>
      <c r="AE1384" s="17"/>
      <c r="AG1384" s="9"/>
      <c r="AH1384" s="9"/>
      <c r="AI1384" s="10"/>
      <c r="AJ1384" s="17"/>
      <c r="AK1384" s="17"/>
      <c r="AL1384" s="17"/>
      <c r="AM1384" s="17"/>
      <c r="AN1384" s="17"/>
      <c r="AO1384" s="17"/>
      <c r="AP1384" s="17"/>
      <c r="AQ1384" s="17"/>
      <c r="AS1384" s="9"/>
      <c r="AT1384" s="9"/>
      <c r="AU1384" s="10"/>
      <c r="AV1384" s="17"/>
      <c r="AW1384" s="17"/>
      <c r="AX1384" s="17"/>
      <c r="AY1384" s="17"/>
      <c r="AZ1384" s="17"/>
      <c r="BA1384" s="17"/>
      <c r="BB1384" s="17"/>
      <c r="BC1384" s="17"/>
      <c r="BE1384" s="17">
        <v>0.47114071038251365</v>
      </c>
      <c r="BF1384" s="9">
        <v>71.5</v>
      </c>
      <c r="BG1384" s="9">
        <v>68.535377789341936</v>
      </c>
      <c r="BH1384" s="9">
        <v>67.788810746314439</v>
      </c>
      <c r="BI1384" s="9">
        <v>44.098557304938922</v>
      </c>
      <c r="BJ1384" s="9">
        <f ca="1"/>
        <v>69.662931473817508</v>
      </c>
      <c r="BK1384" s="9">
        <f ca="1"/>
        <v>68.036418777784988</v>
      </c>
      <c r="BL1384" s="9">
        <v>66.485721006876474</v>
      </c>
      <c r="BM1384" s="9">
        <f ca="1"/>
        <v>69.062852857023316</v>
      </c>
      <c r="BN1384" s="9">
        <v>69.57980120267689</v>
      </c>
      <c r="BP1384" s="9"/>
      <c r="BQ1384" s="40"/>
      <c r="BR1384" s="9"/>
      <c r="BS1384" s="40"/>
      <c r="BU1384" s="9"/>
      <c r="BV1384" s="40"/>
      <c r="BW1384" s="9"/>
      <c r="BX1384" s="40"/>
      <c r="BZ1384" s="9">
        <v>42.338461538461537</v>
      </c>
      <c r="CA1384" s="9">
        <v>41.061538461538461</v>
      </c>
      <c r="CB1384" s="40">
        <v>36204.754555004001</v>
      </c>
      <c r="CC1384" s="9">
        <f ca="1"/>
        <v>4.8926923076923066</v>
      </c>
      <c r="CD1384" s="9">
        <f ca="1"/>
        <v>3.5519230769230772</v>
      </c>
      <c r="CE1384" s="40">
        <f ca="1"/>
        <v>10916.73044737198</v>
      </c>
    </row>
    <row r="1385" spans="1:83" x14ac:dyDescent="0.25">
      <c r="A1385" s="6">
        <v>65.7</v>
      </c>
      <c r="B1385" s="7" t="b">
        <v>1</v>
      </c>
      <c r="U1385" s="9"/>
      <c r="V1385" s="9"/>
      <c r="W1385" s="10"/>
      <c r="X1385" s="17"/>
      <c r="Y1385" s="17"/>
      <c r="Z1385" s="17"/>
      <c r="AA1385" s="17"/>
      <c r="AB1385" s="17"/>
      <c r="AC1385" s="17"/>
      <c r="AD1385" s="17"/>
      <c r="AE1385" s="17"/>
      <c r="AG1385" s="9"/>
      <c r="AH1385" s="9"/>
      <c r="AI1385" s="10"/>
      <c r="AJ1385" s="17"/>
      <c r="AK1385" s="17"/>
      <c r="AL1385" s="17"/>
      <c r="AM1385" s="17"/>
      <c r="AN1385" s="17"/>
      <c r="AO1385" s="17"/>
      <c r="AP1385" s="17"/>
      <c r="AQ1385" s="17"/>
      <c r="AS1385" s="9"/>
      <c r="AT1385" s="9"/>
      <c r="AU1385" s="10"/>
      <c r="AV1385" s="17"/>
      <c r="AW1385" s="17"/>
      <c r="AX1385" s="17"/>
      <c r="AY1385" s="17"/>
      <c r="AZ1385" s="17"/>
      <c r="BA1385" s="17"/>
      <c r="BB1385" s="17"/>
      <c r="BC1385" s="17"/>
      <c r="BE1385" s="17">
        <v>0.47148224043715847</v>
      </c>
      <c r="BF1385" s="9">
        <v>71.5</v>
      </c>
      <c r="BG1385" s="9">
        <v>68.543552211904029</v>
      </c>
      <c r="BH1385" s="9">
        <v>67.797367843020197</v>
      </c>
      <c r="BI1385" s="9">
        <v>44.143276254616801</v>
      </c>
      <c r="BJ1385" s="9">
        <f ca="1"/>
        <v>69.670709121912424</v>
      </c>
      <c r="BK1385" s="9">
        <f ca="1"/>
        <v>68.044852600248063</v>
      </c>
      <c r="BL1385" s="9">
        <v>66.496678942009453</v>
      </c>
      <c r="BM1385" s="9">
        <f ca="1"/>
        <v>69.072201633273096</v>
      </c>
      <c r="BN1385" s="9">
        <v>69.589115638918685</v>
      </c>
      <c r="BP1385" s="9"/>
      <c r="BQ1385" s="40"/>
      <c r="BR1385" s="9"/>
      <c r="BS1385" s="40"/>
      <c r="BU1385" s="9"/>
      <c r="BV1385" s="40"/>
      <c r="BW1385" s="9"/>
      <c r="BX1385" s="40"/>
      <c r="BZ1385" s="9">
        <v>42.338461538461537</v>
      </c>
      <c r="CA1385" s="9">
        <v>42.338461538461537</v>
      </c>
      <c r="CB1385" s="40">
        <v>37758.882816706391</v>
      </c>
      <c r="CC1385" s="9">
        <f ca="1"/>
        <v>4.8926923076923066</v>
      </c>
      <c r="CD1385" s="9">
        <f ca="1"/>
        <v>3.6157692307692306</v>
      </c>
      <c r="CE1385" s="40">
        <f ca="1"/>
        <v>10949.606503844061</v>
      </c>
    </row>
    <row r="1386" spans="1:83" x14ac:dyDescent="0.25">
      <c r="A1386" s="6">
        <v>65.5</v>
      </c>
      <c r="B1386" s="7" t="b">
        <v>1</v>
      </c>
      <c r="U1386" s="9"/>
      <c r="V1386" s="9"/>
      <c r="W1386" s="10"/>
      <c r="X1386" s="17"/>
      <c r="Y1386" s="17"/>
      <c r="Z1386" s="17"/>
      <c r="AA1386" s="17"/>
      <c r="AB1386" s="17"/>
      <c r="AC1386" s="17"/>
      <c r="AD1386" s="17"/>
      <c r="AE1386" s="17"/>
      <c r="AG1386" s="9"/>
      <c r="AH1386" s="9"/>
      <c r="AI1386" s="10"/>
      <c r="AJ1386" s="17"/>
      <c r="AK1386" s="17"/>
      <c r="AL1386" s="17"/>
      <c r="AM1386" s="17"/>
      <c r="AN1386" s="17"/>
      <c r="AO1386" s="17"/>
      <c r="AP1386" s="17"/>
      <c r="AQ1386" s="17"/>
      <c r="AS1386" s="9"/>
      <c r="AT1386" s="9"/>
      <c r="AU1386" s="10"/>
      <c r="AV1386" s="17"/>
      <c r="AW1386" s="17"/>
      <c r="AX1386" s="17"/>
      <c r="AY1386" s="17"/>
      <c r="AZ1386" s="17"/>
      <c r="BA1386" s="17"/>
      <c r="BB1386" s="17"/>
      <c r="BC1386" s="17"/>
      <c r="BE1386" s="17">
        <v>0.4718237704918033</v>
      </c>
      <c r="BF1386" s="9">
        <v>71.5</v>
      </c>
      <c r="BG1386" s="9">
        <v>68.551726132528273</v>
      </c>
      <c r="BH1386" s="9">
        <v>67.805925494367855</v>
      </c>
      <c r="BI1386" s="9">
        <v>44.188024111180781</v>
      </c>
      <c r="BJ1386" s="9">
        <f ca="1"/>
        <v>69.678484782724837</v>
      </c>
      <c r="BK1386" s="9">
        <f ca="1"/>
        <v>68.05328660275498</v>
      </c>
      <c r="BL1386" s="9">
        <v>66.507632909032267</v>
      </c>
      <c r="BM1386" s="9">
        <f ca="1"/>
        <v>69.081548682262181</v>
      </c>
      <c r="BN1386" s="9">
        <v>69.598428251503918</v>
      </c>
      <c r="BP1386" s="9"/>
      <c r="BQ1386" s="40"/>
      <c r="BR1386" s="9"/>
      <c r="BS1386" s="40"/>
      <c r="BU1386" s="9"/>
      <c r="BV1386" s="40"/>
      <c r="BW1386" s="9"/>
      <c r="BX1386" s="40"/>
      <c r="BZ1386" s="9">
        <v>42.338461538461537</v>
      </c>
      <c r="CA1386" s="9">
        <v>43.615384615384613</v>
      </c>
      <c r="CB1386" s="40">
        <v>39370.415904690839</v>
      </c>
      <c r="CC1386" s="9">
        <f ca="1"/>
        <v>4.8926923076923066</v>
      </c>
      <c r="CD1386" s="9">
        <f ca="1"/>
        <v>3.679615384615385</v>
      </c>
      <c r="CE1386" s="40">
        <f ca="1"/>
        <v>10984.793258050726</v>
      </c>
    </row>
    <row r="1387" spans="1:83" x14ac:dyDescent="0.25">
      <c r="A1387" s="6">
        <v>65.3</v>
      </c>
      <c r="B1387" s="7" t="b">
        <v>1</v>
      </c>
      <c r="U1387" s="9"/>
      <c r="V1387" s="9"/>
      <c r="W1387" s="10"/>
      <c r="X1387" s="17"/>
      <c r="Y1387" s="17"/>
      <c r="Z1387" s="17"/>
      <c r="AA1387" s="17"/>
      <c r="AB1387" s="17"/>
      <c r="AC1387" s="17"/>
      <c r="AD1387" s="17"/>
      <c r="AE1387" s="17"/>
      <c r="AG1387" s="9"/>
      <c r="AH1387" s="9"/>
      <c r="AI1387" s="10"/>
      <c r="AJ1387" s="17"/>
      <c r="AK1387" s="17"/>
      <c r="AL1387" s="17"/>
      <c r="AM1387" s="17"/>
      <c r="AN1387" s="17"/>
      <c r="AO1387" s="17"/>
      <c r="AP1387" s="17"/>
      <c r="AQ1387" s="17"/>
      <c r="AS1387" s="9"/>
      <c r="AT1387" s="9"/>
      <c r="AU1387" s="10"/>
      <c r="AV1387" s="17"/>
      <c r="AW1387" s="17"/>
      <c r="AX1387" s="17"/>
      <c r="AY1387" s="17"/>
      <c r="AZ1387" s="17"/>
      <c r="BA1387" s="17"/>
      <c r="BB1387" s="17"/>
      <c r="BC1387" s="17"/>
      <c r="BE1387" s="17">
        <v>0.47216530054644806</v>
      </c>
      <c r="BF1387" s="9">
        <v>71.599999999999994</v>
      </c>
      <c r="BG1387" s="9">
        <v>68.559899557296518</v>
      </c>
      <c r="BH1387" s="9">
        <v>67.814483706663481</v>
      </c>
      <c r="BI1387" s="9">
        <v>44.232800912026555</v>
      </c>
      <c r="BJ1387" s="9">
        <f ca="1"/>
        <v>69.686258462581279</v>
      </c>
      <c r="BK1387" s="9">
        <f ca="1"/>
        <v>68.061720791475096</v>
      </c>
      <c r="BL1387" s="9">
        <v>66.518582912252612</v>
      </c>
      <c r="BM1387" s="9">
        <f ca="1"/>
        <v>69.090894009314979</v>
      </c>
      <c r="BN1387" s="9">
        <v>69.607739045760354</v>
      </c>
      <c r="BP1387" s="9"/>
      <c r="BQ1387" s="40"/>
      <c r="BR1387" s="9"/>
      <c r="BS1387" s="40"/>
      <c r="BU1387" s="9"/>
      <c r="BV1387" s="40"/>
      <c r="BW1387" s="9"/>
      <c r="BX1387" s="40"/>
      <c r="BZ1387" s="9">
        <v>42.338461538461537</v>
      </c>
      <c r="CA1387" s="9">
        <v>44.892307692307696</v>
      </c>
      <c r="CB1387" s="40">
        <v>41036.820789843172</v>
      </c>
      <c r="CC1387" s="9">
        <f ca="1"/>
        <v>4.8926923076923066</v>
      </c>
      <c r="CD1387" s="9">
        <f ca="1"/>
        <v>3.7434615384615384</v>
      </c>
      <c r="CE1387" s="40">
        <f ca="1"/>
        <v>11022.227356773667</v>
      </c>
    </row>
    <row r="1388" spans="1:83" x14ac:dyDescent="0.25">
      <c r="A1388" s="6">
        <v>65.2</v>
      </c>
      <c r="B1388" s="7" t="b">
        <v>1</v>
      </c>
      <c r="U1388" s="9"/>
      <c r="V1388" s="9"/>
      <c r="W1388" s="10"/>
      <c r="X1388" s="17"/>
      <c r="Y1388" s="17"/>
      <c r="Z1388" s="17"/>
      <c r="AA1388" s="17"/>
      <c r="AB1388" s="17"/>
      <c r="AC1388" s="17"/>
      <c r="AD1388" s="17"/>
      <c r="AE1388" s="17"/>
      <c r="AG1388" s="9"/>
      <c r="AH1388" s="9"/>
      <c r="AI1388" s="10"/>
      <c r="AJ1388" s="17"/>
      <c r="AK1388" s="17"/>
      <c r="AL1388" s="17"/>
      <c r="AM1388" s="17"/>
      <c r="AN1388" s="17"/>
      <c r="AO1388" s="17"/>
      <c r="AP1388" s="17"/>
      <c r="AQ1388" s="17"/>
      <c r="AS1388" s="9"/>
      <c r="AT1388" s="9"/>
      <c r="AU1388" s="10"/>
      <c r="AV1388" s="17"/>
      <c r="AW1388" s="17"/>
      <c r="AX1388" s="17"/>
      <c r="AY1388" s="17"/>
      <c r="AZ1388" s="17"/>
      <c r="BA1388" s="17"/>
      <c r="BB1388" s="17"/>
      <c r="BC1388" s="17"/>
      <c r="BE1388" s="17">
        <v>0.47250683060109289</v>
      </c>
      <c r="BF1388" s="9">
        <v>71.599999999999994</v>
      </c>
      <c r="BG1388" s="9">
        <v>68.568072492288039</v>
      </c>
      <c r="BH1388" s="9">
        <v>67.823042486213424</v>
      </c>
      <c r="BI1388" s="9">
        <v>44.27760669462247</v>
      </c>
      <c r="BJ1388" s="9">
        <f ca="1"/>
        <v>69.694030167801458</v>
      </c>
      <c r="BK1388" s="9">
        <f ca="1"/>
        <v>68.070155172577159</v>
      </c>
      <c r="BL1388" s="9">
        <v>66.52952895597042</v>
      </c>
      <c r="BM1388" s="9">
        <f ca="1"/>
        <v>69.100237619750757</v>
      </c>
      <c r="BN1388" s="9">
        <v>69.617048027010441</v>
      </c>
      <c r="BP1388" s="9"/>
      <c r="BQ1388" s="40"/>
      <c r="BR1388" s="9"/>
      <c r="BS1388" s="40"/>
      <c r="BU1388" s="9"/>
      <c r="BV1388" s="40"/>
      <c r="BW1388" s="9"/>
      <c r="BX1388" s="40"/>
      <c r="BZ1388" s="9">
        <v>42.338461538461537</v>
      </c>
      <c r="CA1388" s="9">
        <v>46.169230769230772</v>
      </c>
      <c r="CB1388" s="40">
        <v>42755.734023889498</v>
      </c>
      <c r="CC1388" s="9">
        <f ca="1"/>
        <v>4.8926923076923066</v>
      </c>
      <c r="CD1388" s="9">
        <f ca="1"/>
        <v>3.8073076923076927</v>
      </c>
      <c r="CE1388" s="40">
        <f ca="1"/>
        <v>11061.848154080973</v>
      </c>
    </row>
    <row r="1389" spans="1:83" x14ac:dyDescent="0.25">
      <c r="A1389" s="6">
        <v>65.099999999999994</v>
      </c>
      <c r="B1389" s="7" t="b">
        <v>1</v>
      </c>
      <c r="U1389" s="9"/>
      <c r="V1389" s="9"/>
      <c r="W1389" s="10"/>
      <c r="X1389" s="17"/>
      <c r="Y1389" s="17"/>
      <c r="Z1389" s="17"/>
      <c r="AA1389" s="17"/>
      <c r="AB1389" s="17"/>
      <c r="AC1389" s="17"/>
      <c r="AD1389" s="17"/>
      <c r="AE1389" s="17"/>
      <c r="AG1389" s="9"/>
      <c r="AH1389" s="9"/>
      <c r="AI1389" s="10"/>
      <c r="AJ1389" s="17"/>
      <c r="AK1389" s="17"/>
      <c r="AL1389" s="17"/>
      <c r="AM1389" s="17"/>
      <c r="AN1389" s="17"/>
      <c r="AO1389" s="17"/>
      <c r="AP1389" s="17"/>
      <c r="AQ1389" s="17"/>
      <c r="AS1389" s="9"/>
      <c r="AT1389" s="9"/>
      <c r="AU1389" s="10"/>
      <c r="AV1389" s="17"/>
      <c r="AW1389" s="17"/>
      <c r="AX1389" s="17"/>
      <c r="AY1389" s="17"/>
      <c r="AZ1389" s="17"/>
      <c r="BA1389" s="17"/>
      <c r="BB1389" s="17"/>
      <c r="BC1389" s="17"/>
      <c r="BE1389" s="17">
        <v>0.47284836065573771</v>
      </c>
      <c r="BF1389" s="9">
        <v>71.599999999999994</v>
      </c>
      <c r="BG1389" s="9">
        <v>68.576244943579582</v>
      </c>
      <c r="BH1389" s="9">
        <v>67.831601839324662</v>
      </c>
      <c r="BI1389" s="9">
        <v>44.322441496509654</v>
      </c>
      <c r="BJ1389" s="9">
        <f ca="1"/>
        <v>69.701799904698262</v>
      </c>
      <c r="BK1389" s="9">
        <f ca="1"/>
        <v>68.078589752229448</v>
      </c>
      <c r="BL1389" s="9">
        <v>66.540471044477826</v>
      </c>
      <c r="BM1389" s="9">
        <f ca="1"/>
        <v>69.109579518883677</v>
      </c>
      <c r="BN1389" s="9">
        <v>69.626355200571282</v>
      </c>
      <c r="BP1389" s="9"/>
      <c r="BQ1389" s="40"/>
      <c r="BR1389" s="9"/>
      <c r="BS1389" s="40"/>
      <c r="BU1389" s="9"/>
      <c r="BV1389" s="40"/>
      <c r="BW1389" s="9"/>
      <c r="BX1389" s="40"/>
      <c r="BZ1389" s="9">
        <v>42.338461538461537</v>
      </c>
      <c r="CA1389" s="9">
        <v>47.446153846153848</v>
      </c>
      <c r="CB1389" s="40">
        <v>44524.946501593891</v>
      </c>
      <c r="CC1389" s="9">
        <f ca="1"/>
        <v>4.8926923076923066</v>
      </c>
      <c r="CD1389" s="9">
        <f ca="1"/>
        <v>3.8711538461538462</v>
      </c>
      <c r="CE1389" s="40">
        <f ca="1"/>
        <v>11103.59755286492</v>
      </c>
    </row>
    <row r="1390" spans="1:83" x14ac:dyDescent="0.25">
      <c r="A1390" s="6">
        <v>65</v>
      </c>
      <c r="B1390" s="7" t="b">
        <v>1</v>
      </c>
      <c r="U1390" s="9"/>
      <c r="V1390" s="9"/>
      <c r="W1390" s="10"/>
      <c r="X1390" s="17"/>
      <c r="Y1390" s="17"/>
      <c r="Z1390" s="17"/>
      <c r="AA1390" s="17"/>
      <c r="AB1390" s="17"/>
      <c r="AC1390" s="17"/>
      <c r="AD1390" s="17"/>
      <c r="AE1390" s="17"/>
      <c r="AG1390" s="9"/>
      <c r="AH1390" s="9"/>
      <c r="AI1390" s="10"/>
      <c r="AJ1390" s="17"/>
      <c r="AK1390" s="17"/>
      <c r="AL1390" s="17"/>
      <c r="AM1390" s="17"/>
      <c r="AN1390" s="17"/>
      <c r="AO1390" s="17"/>
      <c r="AP1390" s="17"/>
      <c r="AQ1390" s="17"/>
      <c r="AS1390" s="9"/>
      <c r="AT1390" s="9"/>
      <c r="AU1390" s="10"/>
      <c r="AV1390" s="17"/>
      <c r="AW1390" s="17"/>
      <c r="AX1390" s="17"/>
      <c r="AY1390" s="17"/>
      <c r="AZ1390" s="17"/>
      <c r="BA1390" s="17"/>
      <c r="BB1390" s="17"/>
      <c r="BC1390" s="17"/>
      <c r="BE1390" s="17">
        <v>0.47318989071038253</v>
      </c>
      <c r="BF1390" s="9">
        <v>71.599999999999994</v>
      </c>
      <c r="BG1390" s="9">
        <v>68.584416917245392</v>
      </c>
      <c r="BH1390" s="9">
        <v>67.840161772304782</v>
      </c>
      <c r="BI1390" s="9">
        <v>44.367305355302257</v>
      </c>
      <c r="BJ1390" s="9">
        <f ca="1"/>
        <v>69.70956767957783</v>
      </c>
      <c r="BK1390" s="9">
        <f ca="1"/>
        <v>68.087024536599671</v>
      </c>
      <c r="BL1390" s="9">
        <v>66.551409182059217</v>
      </c>
      <c r="BM1390" s="9">
        <f ca="1"/>
        <v>69.118919712022816</v>
      </c>
      <c r="BN1390" s="9">
        <v>69.635660571754599</v>
      </c>
      <c r="BP1390" s="9"/>
      <c r="BQ1390" s="40"/>
      <c r="BR1390" s="9"/>
      <c r="BS1390" s="40"/>
      <c r="BU1390" s="9"/>
      <c r="BV1390" s="40"/>
      <c r="BW1390" s="9"/>
      <c r="BX1390" s="40"/>
      <c r="BZ1390" s="9">
        <v>42.338461538461537</v>
      </c>
      <c r="CA1390" s="9">
        <v>48.723076923076924</v>
      </c>
      <c r="CB1390" s="40">
        <v>46342.389937666929</v>
      </c>
      <c r="CC1390" s="9">
        <f ca="1"/>
        <v>4.8926923076923066</v>
      </c>
      <c r="CD1390" s="9">
        <f ca="1"/>
        <v>3.9350000000000005</v>
      </c>
      <c r="CE1390" s="40">
        <f ca="1"/>
        <v>11147.41985816697</v>
      </c>
    </row>
    <row r="1391" spans="1:83" x14ac:dyDescent="0.25">
      <c r="A1391" s="6">
        <v>65</v>
      </c>
      <c r="B1391" s="7" t="b">
        <v>1</v>
      </c>
      <c r="U1391" s="9"/>
      <c r="V1391" s="9"/>
      <c r="W1391" s="10"/>
      <c r="X1391" s="17"/>
      <c r="Y1391" s="17"/>
      <c r="Z1391" s="17"/>
      <c r="AA1391" s="17"/>
      <c r="AB1391" s="17"/>
      <c r="AC1391" s="17"/>
      <c r="AD1391" s="17"/>
      <c r="AE1391" s="17"/>
      <c r="AG1391" s="9"/>
      <c r="AH1391" s="9"/>
      <c r="AI1391" s="10"/>
      <c r="AJ1391" s="17"/>
      <c r="AK1391" s="17"/>
      <c r="AL1391" s="17"/>
      <c r="AM1391" s="17"/>
      <c r="AN1391" s="17"/>
      <c r="AO1391" s="17"/>
      <c r="AP1391" s="17"/>
      <c r="AQ1391" s="17"/>
      <c r="AS1391" s="9"/>
      <c r="AT1391" s="9"/>
      <c r="AU1391" s="10"/>
      <c r="AV1391" s="17"/>
      <c r="AW1391" s="17"/>
      <c r="AX1391" s="17"/>
      <c r="AY1391" s="17"/>
      <c r="AZ1391" s="17"/>
      <c r="BA1391" s="17"/>
      <c r="BB1391" s="17"/>
      <c r="BC1391" s="17"/>
      <c r="BE1391" s="17">
        <v>0.4735314207650273</v>
      </c>
      <c r="BF1391" s="9">
        <v>71.599999999999994</v>
      </c>
      <c r="BG1391" s="9">
        <v>68.592588419357241</v>
      </c>
      <c r="BH1391" s="9">
        <v>67.848722291461783</v>
      </c>
      <c r="BI1391" s="9">
        <v>44.412198308687536</v>
      </c>
      <c r="BJ1391" s="9">
        <f ca="1"/>
        <v>69.717333498739535</v>
      </c>
      <c r="BK1391" s="9">
        <f ca="1"/>
        <v>68.095459531855084</v>
      </c>
      <c r="BL1391" s="9">
        <v>66.562343372991279</v>
      </c>
      <c r="BM1391" s="9">
        <f ca="1"/>
        <v>69.128258204472203</v>
      </c>
      <c r="BN1391" s="9">
        <v>69.644964145866922</v>
      </c>
      <c r="BP1391" s="9"/>
      <c r="BQ1391" s="40"/>
      <c r="BR1391" s="9"/>
      <c r="BS1391" s="40"/>
      <c r="BU1391" s="9"/>
      <c r="BV1391" s="40"/>
      <c r="BW1391" s="9"/>
      <c r="BX1391" s="40"/>
      <c r="BZ1391" s="9">
        <v>42.338461538461537</v>
      </c>
      <c r="CA1391" s="9">
        <v>50</v>
      </c>
      <c r="CB1391" s="40">
        <v>48206.124827391584</v>
      </c>
      <c r="CC1391" s="9">
        <f ca="1"/>
        <v>4.8926923076923066</v>
      </c>
      <c r="CD1391" s="9">
        <f ca="1"/>
        <v>3.9988461538461539</v>
      </c>
      <c r="CE1391" s="40">
        <f ca="1"/>
        <v>11193.261641229195</v>
      </c>
    </row>
    <row r="1392" spans="1:83" x14ac:dyDescent="0.25">
      <c r="A1392" s="6">
        <v>64.900000000000006</v>
      </c>
      <c r="B1392" s="7" t="b">
        <v>1</v>
      </c>
      <c r="U1392" s="9"/>
      <c r="V1392" s="9"/>
      <c r="W1392" s="10"/>
      <c r="X1392" s="17"/>
      <c r="Y1392" s="17"/>
      <c r="Z1392" s="17"/>
      <c r="AA1392" s="17"/>
      <c r="AB1392" s="17"/>
      <c r="AC1392" s="17"/>
      <c r="AD1392" s="17"/>
      <c r="AE1392" s="17"/>
      <c r="AG1392" s="9"/>
      <c r="AH1392" s="9"/>
      <c r="AI1392" s="10"/>
      <c r="AJ1392" s="17"/>
      <c r="AK1392" s="17"/>
      <c r="AL1392" s="17"/>
      <c r="AM1392" s="17"/>
      <c r="AN1392" s="17"/>
      <c r="AO1392" s="17"/>
      <c r="AP1392" s="17"/>
      <c r="AQ1392" s="17"/>
      <c r="AS1392" s="9"/>
      <c r="AT1392" s="9"/>
      <c r="AU1392" s="10"/>
      <c r="AV1392" s="17"/>
      <c r="AW1392" s="17"/>
      <c r="AX1392" s="17"/>
      <c r="AY1392" s="17"/>
      <c r="AZ1392" s="17"/>
      <c r="BA1392" s="17"/>
      <c r="BB1392" s="17"/>
      <c r="BC1392" s="17"/>
      <c r="BE1392" s="17">
        <v>0.47387295081967212</v>
      </c>
      <c r="BF1392" s="9">
        <v>71.599999999999994</v>
      </c>
      <c r="BG1392" s="9">
        <v>68.600759455984459</v>
      </c>
      <c r="BH1392" s="9">
        <v>67.857283403104532</v>
      </c>
      <c r="BI1392" s="9">
        <v>44.457120394426198</v>
      </c>
      <c r="BJ1392" s="9">
        <f ca="1"/>
        <v>69.725097368476071</v>
      </c>
      <c r="BK1392" s="9">
        <f ca="1"/>
        <v>68.10389474416246</v>
      </c>
      <c r="BL1392" s="9">
        <v>66.573273621542938</v>
      </c>
      <c r="BM1392" s="9">
        <f ca="1"/>
        <v>69.137595001530812</v>
      </c>
      <c r="BN1392" s="9">
        <v>69.654265928209426</v>
      </c>
      <c r="BP1392" s="9"/>
      <c r="BQ1392" s="40"/>
      <c r="BR1392" s="9"/>
      <c r="BS1392" s="40"/>
      <c r="BU1392" s="9"/>
      <c r="BV1392" s="40"/>
      <c r="BW1392" s="9"/>
      <c r="BX1392" s="40"/>
      <c r="BZ1392" s="9">
        <v>43.615384615384613</v>
      </c>
      <c r="CA1392" s="9">
        <v>0.2</v>
      </c>
      <c r="CB1392" s="40">
        <v>77111.816672834655</v>
      </c>
      <c r="CC1392" s="9">
        <f ca="1"/>
        <v>4.9565384615384609</v>
      </c>
      <c r="CD1392" s="9">
        <f ca="1"/>
        <v>1.5088461538461539</v>
      </c>
      <c r="CE1392" s="40">
        <f ca="1"/>
        <v>11765.450641789008</v>
      </c>
    </row>
    <row r="1393" spans="1:83" x14ac:dyDescent="0.25">
      <c r="A1393" s="6">
        <v>64.8</v>
      </c>
      <c r="B1393" s="7" t="b">
        <v>1</v>
      </c>
      <c r="U1393" s="9"/>
      <c r="V1393" s="9"/>
      <c r="W1393" s="10"/>
      <c r="X1393" s="17"/>
      <c r="Y1393" s="17"/>
      <c r="Z1393" s="17"/>
      <c r="AA1393" s="17"/>
      <c r="AB1393" s="17"/>
      <c r="AC1393" s="17"/>
      <c r="AD1393" s="17"/>
      <c r="AE1393" s="17"/>
      <c r="AG1393" s="9"/>
      <c r="AH1393" s="9"/>
      <c r="AI1393" s="10"/>
      <c r="AJ1393" s="17"/>
      <c r="AK1393" s="17"/>
      <c r="AL1393" s="17"/>
      <c r="AM1393" s="17"/>
      <c r="AN1393" s="17"/>
      <c r="AO1393" s="17"/>
      <c r="AP1393" s="17"/>
      <c r="AQ1393" s="17"/>
      <c r="AS1393" s="9"/>
      <c r="AT1393" s="9"/>
      <c r="AU1393" s="10"/>
      <c r="AV1393" s="17"/>
      <c r="AW1393" s="17"/>
      <c r="AX1393" s="17"/>
      <c r="AY1393" s="17"/>
      <c r="AZ1393" s="17"/>
      <c r="BA1393" s="17"/>
      <c r="BB1393" s="17"/>
      <c r="BC1393" s="17"/>
      <c r="BE1393" s="17">
        <v>0.47421448087431695</v>
      </c>
      <c r="BF1393" s="9">
        <v>71.599999999999994</v>
      </c>
      <c r="BG1393" s="9">
        <v>68.608930033193957</v>
      </c>
      <c r="BH1393" s="9">
        <v>67.865845113542449</v>
      </c>
      <c r="BI1393" s="9">
        <v>44.502071650352434</v>
      </c>
      <c r="BJ1393" s="9">
        <f ca="1"/>
        <v>69.732859295073396</v>
      </c>
      <c r="BK1393" s="9">
        <f ca="1"/>
        <v>68.1123301796882</v>
      </c>
      <c r="BL1393" s="9">
        <v>66.58419993197549</v>
      </c>
      <c r="BM1393" s="9">
        <f ca="1"/>
        <v>69.14693010849264</v>
      </c>
      <c r="BN1393" s="9">
        <v>69.663565924078114</v>
      </c>
      <c r="BP1393" s="9"/>
      <c r="BQ1393" s="40"/>
      <c r="BR1393" s="9"/>
      <c r="BS1393" s="40"/>
      <c r="BU1393" s="9"/>
      <c r="BV1393" s="40"/>
      <c r="BW1393" s="9"/>
      <c r="BX1393" s="40"/>
      <c r="BZ1393" s="9">
        <v>43.615384615384613</v>
      </c>
      <c r="CA1393" s="9">
        <v>1.4769230769230768</v>
      </c>
      <c r="CB1393" s="40">
        <v>62346.540950391267</v>
      </c>
      <c r="CC1393" s="9">
        <f ca="1"/>
        <v>4.9565384615384609</v>
      </c>
      <c r="CD1393" s="9">
        <f ca="1"/>
        <v>1.5726923076923078</v>
      </c>
      <c r="CE1393" s="40">
        <f ca="1"/>
        <v>11654.012993853366</v>
      </c>
    </row>
    <row r="1394" spans="1:83" x14ac:dyDescent="0.25">
      <c r="A1394" s="6">
        <v>64.7</v>
      </c>
      <c r="B1394" s="7" t="b">
        <v>1</v>
      </c>
      <c r="U1394" s="9"/>
      <c r="V1394" s="9"/>
      <c r="W1394" s="10"/>
      <c r="X1394" s="17"/>
      <c r="Y1394" s="17"/>
      <c r="Z1394" s="17"/>
      <c r="AA1394" s="17"/>
      <c r="AB1394" s="17"/>
      <c r="AC1394" s="17"/>
      <c r="AD1394" s="17"/>
      <c r="AE1394" s="17"/>
      <c r="AG1394" s="9"/>
      <c r="AH1394" s="9"/>
      <c r="AI1394" s="10"/>
      <c r="AJ1394" s="17"/>
      <c r="AK1394" s="17"/>
      <c r="AL1394" s="17"/>
      <c r="AM1394" s="17"/>
      <c r="AN1394" s="17"/>
      <c r="AO1394" s="17"/>
      <c r="AP1394" s="17"/>
      <c r="AQ1394" s="17"/>
      <c r="AS1394" s="9"/>
      <c r="AT1394" s="9"/>
      <c r="AU1394" s="10"/>
      <c r="AV1394" s="17"/>
      <c r="AW1394" s="17"/>
      <c r="AX1394" s="17"/>
      <c r="AY1394" s="17"/>
      <c r="AZ1394" s="17"/>
      <c r="BA1394" s="17"/>
      <c r="BB1394" s="17"/>
      <c r="BC1394" s="17"/>
      <c r="BE1394" s="17">
        <v>0.47455601092896177</v>
      </c>
      <c r="BF1394" s="9">
        <v>71.599999999999994</v>
      </c>
      <c r="BG1394" s="9">
        <v>68.617100157050288</v>
      </c>
      <c r="BH1394" s="9">
        <v>67.874407429085679</v>
      </c>
      <c r="BI1394" s="9">
        <v>44.547052114374246</v>
      </c>
      <c r="BJ1394" s="9">
        <f ca="1"/>
        <v>69.740619284810933</v>
      </c>
      <c r="BK1394" s="9">
        <f ca="1"/>
        <v>68.12076584459831</v>
      </c>
      <c r="BL1394" s="9">
        <v>66.595122308542514</v>
      </c>
      <c r="BM1394" s="9">
        <f ca="1"/>
        <v>69.156263530646626</v>
      </c>
      <c r="BN1394" s="9">
        <v>69.672864138763714</v>
      </c>
      <c r="BP1394" s="9"/>
      <c r="BQ1394" s="40"/>
      <c r="BR1394" s="9"/>
      <c r="BS1394" s="40"/>
      <c r="BU1394" s="9"/>
      <c r="BV1394" s="40"/>
      <c r="BW1394" s="9"/>
      <c r="BX1394" s="40"/>
      <c r="BZ1394" s="9">
        <v>43.615384615384613</v>
      </c>
      <c r="CA1394" s="9">
        <v>2.7538461538461538</v>
      </c>
      <c r="CB1394" s="40">
        <v>54048.075076899782</v>
      </c>
      <c r="CC1394" s="9">
        <f ca="1"/>
        <v>4.9565384615384609</v>
      </c>
      <c r="CD1394" s="9">
        <f ca="1"/>
        <v>1.6365384615384617</v>
      </c>
      <c r="CE1394" s="40">
        <f ca="1"/>
        <v>11551.085178465632</v>
      </c>
    </row>
    <row r="1395" spans="1:83" x14ac:dyDescent="0.25">
      <c r="A1395" s="6">
        <v>64.599999999999994</v>
      </c>
      <c r="B1395" s="7" t="b">
        <v>1</v>
      </c>
      <c r="U1395" s="9"/>
      <c r="V1395" s="9"/>
      <c r="W1395" s="10"/>
      <c r="X1395" s="17"/>
      <c r="Y1395" s="17"/>
      <c r="Z1395" s="17"/>
      <c r="AA1395" s="17"/>
      <c r="AB1395" s="17"/>
      <c r="AC1395" s="17"/>
      <c r="AD1395" s="17"/>
      <c r="AE1395" s="17"/>
      <c r="AG1395" s="9"/>
      <c r="AH1395" s="9"/>
      <c r="AI1395" s="10"/>
      <c r="AJ1395" s="17"/>
      <c r="AK1395" s="17"/>
      <c r="AL1395" s="17"/>
      <c r="AM1395" s="17"/>
      <c r="AN1395" s="17"/>
      <c r="AO1395" s="17"/>
      <c r="AP1395" s="17"/>
      <c r="AQ1395" s="17"/>
      <c r="AS1395" s="9"/>
      <c r="AT1395" s="9"/>
      <c r="AU1395" s="10"/>
      <c r="AV1395" s="17"/>
      <c r="AW1395" s="17"/>
      <c r="AX1395" s="17"/>
      <c r="AY1395" s="17"/>
      <c r="AZ1395" s="17"/>
      <c r="BA1395" s="17"/>
      <c r="BB1395" s="17"/>
      <c r="BC1395" s="17"/>
      <c r="BE1395" s="17">
        <v>0.47489754098360654</v>
      </c>
      <c r="BF1395" s="9">
        <v>71.599999999999994</v>
      </c>
      <c r="BG1395" s="9">
        <v>68.625269833615647</v>
      </c>
      <c r="BH1395" s="9">
        <v>67.882970356045007</v>
      </c>
      <c r="BI1395" s="9">
        <v>44.592061824473554</v>
      </c>
      <c r="BJ1395" s="9">
        <f ca="1"/>
        <v>69.748377343961437</v>
      </c>
      <c r="BK1395" s="9">
        <f ca="1"/>
        <v>68.129201745058452</v>
      </c>
      <c r="BL1395" s="9">
        <v>66.606040755489957</v>
      </c>
      <c r="BM1395" s="9">
        <f ca="1"/>
        <v>69.165595273276878</v>
      </c>
      <c r="BN1395" s="9">
        <v>69.682160577551812</v>
      </c>
      <c r="BP1395" s="9"/>
      <c r="BQ1395" s="40"/>
      <c r="BR1395" s="9"/>
      <c r="BS1395" s="40"/>
      <c r="BU1395" s="9"/>
      <c r="BV1395" s="40"/>
      <c r="BW1395" s="9"/>
      <c r="BX1395" s="40"/>
      <c r="BZ1395" s="9">
        <v>43.615384615384613</v>
      </c>
      <c r="CA1395" s="9">
        <v>4.0307692307692298</v>
      </c>
      <c r="CB1395" s="40">
        <v>47848.645212883595</v>
      </c>
      <c r="CC1395" s="9">
        <f ca="1"/>
        <v>4.9565384615384609</v>
      </c>
      <c r="CD1395" s="9">
        <f ca="1"/>
        <v>1.7003846153846154</v>
      </c>
      <c r="CE1395" s="40">
        <f ca="1"/>
        <v>11456.154560581601</v>
      </c>
    </row>
    <row r="1396" spans="1:83" x14ac:dyDescent="0.25">
      <c r="A1396" s="6">
        <v>64.3</v>
      </c>
      <c r="B1396" s="7" t="b">
        <v>1</v>
      </c>
      <c r="U1396" s="9"/>
      <c r="V1396" s="9"/>
      <c r="W1396" s="10"/>
      <c r="X1396" s="17"/>
      <c r="Y1396" s="17"/>
      <c r="Z1396" s="17"/>
      <c r="AA1396" s="17"/>
      <c r="AB1396" s="17"/>
      <c r="AC1396" s="17"/>
      <c r="AD1396" s="17"/>
      <c r="AE1396" s="17"/>
      <c r="AG1396" s="9"/>
      <c r="AH1396" s="9"/>
      <c r="AI1396" s="10"/>
      <c r="AJ1396" s="17"/>
      <c r="AK1396" s="17"/>
      <c r="AL1396" s="17"/>
      <c r="AM1396" s="17"/>
      <c r="AN1396" s="17"/>
      <c r="AO1396" s="17"/>
      <c r="AP1396" s="17"/>
      <c r="AQ1396" s="17"/>
      <c r="AS1396" s="9"/>
      <c r="AT1396" s="9"/>
      <c r="AU1396" s="10"/>
      <c r="AV1396" s="17"/>
      <c r="AW1396" s="17"/>
      <c r="AX1396" s="17"/>
      <c r="AY1396" s="17"/>
      <c r="AZ1396" s="17"/>
      <c r="BA1396" s="17"/>
      <c r="BB1396" s="17"/>
      <c r="BC1396" s="17"/>
      <c r="BE1396" s="17">
        <v>0.47523907103825136</v>
      </c>
      <c r="BF1396" s="9">
        <v>71.599999999999994</v>
      </c>
      <c r="BG1396" s="9">
        <v>68.63343906894994</v>
      </c>
      <c r="BH1396" s="9">
        <v>67.891533900732156</v>
      </c>
      <c r="BI1396" s="9">
        <v>44.637100818706436</v>
      </c>
      <c r="BJ1396" s="9">
        <f ca="1"/>
        <v>69.756133478791114</v>
      </c>
      <c r="BK1396" s="9">
        <f ca="1"/>
        <v>68.137637887233936</v>
      </c>
      <c r="BL1396" s="9">
        <v>66.616955277056135</v>
      </c>
      <c r="BM1396" s="9">
        <f ca="1"/>
        <v>69.174925341662487</v>
      </c>
      <c r="BN1396" s="9">
        <v>69.691455245722835</v>
      </c>
      <c r="BP1396" s="9"/>
      <c r="BQ1396" s="40"/>
      <c r="BR1396" s="9"/>
      <c r="BS1396" s="40"/>
      <c r="BU1396" s="9"/>
      <c r="BV1396" s="40"/>
      <c r="BW1396" s="9"/>
      <c r="BX1396" s="40"/>
      <c r="BZ1396" s="9">
        <v>43.615384615384613</v>
      </c>
      <c r="CA1396" s="9">
        <v>5.3076923076923075</v>
      </c>
      <c r="CB1396" s="40">
        <v>42921.184879646316</v>
      </c>
      <c r="CC1396" s="9">
        <f ca="1"/>
        <v>4.9565384615384609</v>
      </c>
      <c r="CD1396" s="9">
        <f ca="1"/>
        <v>1.7642307692307693</v>
      </c>
      <c r="CE1396" s="40">
        <f ca="1"/>
        <v>11368.758045543069</v>
      </c>
    </row>
    <row r="1397" spans="1:83" x14ac:dyDescent="0.25">
      <c r="A1397" s="6">
        <v>64.099999999999994</v>
      </c>
      <c r="B1397" s="7" t="b">
        <v>1</v>
      </c>
      <c r="U1397" s="9"/>
      <c r="V1397" s="9"/>
      <c r="W1397" s="10"/>
      <c r="X1397" s="17"/>
      <c r="Y1397" s="17"/>
      <c r="Z1397" s="17"/>
      <c r="AA1397" s="17"/>
      <c r="AB1397" s="17"/>
      <c r="AC1397" s="17"/>
      <c r="AD1397" s="17"/>
      <c r="AE1397" s="17"/>
      <c r="AG1397" s="9"/>
      <c r="AH1397" s="9"/>
      <c r="AI1397" s="10"/>
      <c r="AJ1397" s="17"/>
      <c r="AK1397" s="17"/>
      <c r="AL1397" s="17"/>
      <c r="AM1397" s="17"/>
      <c r="AN1397" s="17"/>
      <c r="AO1397" s="17"/>
      <c r="AP1397" s="17"/>
      <c r="AQ1397" s="17"/>
      <c r="AS1397" s="9"/>
      <c r="AT1397" s="9"/>
      <c r="AU1397" s="10"/>
      <c r="AV1397" s="17"/>
      <c r="AW1397" s="17"/>
      <c r="AX1397" s="17"/>
      <c r="AY1397" s="17"/>
      <c r="AZ1397" s="17"/>
      <c r="BA1397" s="17"/>
      <c r="BB1397" s="17"/>
      <c r="BC1397" s="17"/>
      <c r="BE1397" s="17">
        <v>0.47558060109289618</v>
      </c>
      <c r="BF1397" s="9">
        <v>71.599999999999994</v>
      </c>
      <c r="BG1397" s="9">
        <v>68.641607869110786</v>
      </c>
      <c r="BH1397" s="9">
        <v>67.900098069459574</v>
      </c>
      <c r="BI1397" s="9">
        <v>44.68216913520326</v>
      </c>
      <c r="BJ1397" s="9">
        <f ca="1"/>
        <v>69.763887695559617</v>
      </c>
      <c r="BK1397" s="9">
        <f ca="1"/>
        <v>68.146074277289799</v>
      </c>
      <c r="BL1397" s="9">
        <v>66.62786587747172</v>
      </c>
      <c r="BM1397" s="9">
        <f ca="1"/>
        <v>69.18425374107764</v>
      </c>
      <c r="BN1397" s="9">
        <v>69.700748148552009</v>
      </c>
      <c r="BP1397" s="9"/>
      <c r="BQ1397" s="40"/>
      <c r="BR1397" s="9"/>
      <c r="BS1397" s="40"/>
      <c r="BU1397" s="9"/>
      <c r="BV1397" s="40"/>
      <c r="BW1397" s="9"/>
      <c r="BX1397" s="40"/>
      <c r="BZ1397" s="9">
        <v>43.615384615384613</v>
      </c>
      <c r="CA1397" s="9">
        <v>6.5846153846153852</v>
      </c>
      <c r="CB1397" s="40">
        <v>38896.385197889867</v>
      </c>
      <c r="CC1397" s="9">
        <f ca="1"/>
        <v>4.9565384615384609</v>
      </c>
      <c r="CD1397" s="9">
        <f ca="1"/>
        <v>1.8280769230769232</v>
      </c>
      <c r="CE1397" s="40">
        <f ca="1"/>
        <v>11288.47554843358</v>
      </c>
    </row>
    <row r="1398" spans="1:83" x14ac:dyDescent="0.25">
      <c r="A1398" s="6">
        <v>74.7</v>
      </c>
      <c r="B1398" s="7" t="b">
        <v>1</v>
      </c>
      <c r="U1398" s="9"/>
      <c r="V1398" s="9"/>
      <c r="W1398" s="10"/>
      <c r="X1398" s="17"/>
      <c r="Y1398" s="17"/>
      <c r="Z1398" s="17"/>
      <c r="AA1398" s="17"/>
      <c r="AB1398" s="17"/>
      <c r="AC1398" s="17"/>
      <c r="AD1398" s="17"/>
      <c r="AE1398" s="17"/>
      <c r="AG1398" s="9"/>
      <c r="AH1398" s="9"/>
      <c r="AI1398" s="10"/>
      <c r="AJ1398" s="17"/>
      <c r="AK1398" s="17"/>
      <c r="AL1398" s="17"/>
      <c r="AM1398" s="17"/>
      <c r="AN1398" s="17"/>
      <c r="AO1398" s="17"/>
      <c r="AP1398" s="17"/>
      <c r="AQ1398" s="17"/>
      <c r="AS1398" s="9"/>
      <c r="AT1398" s="9"/>
      <c r="AU1398" s="10"/>
      <c r="AV1398" s="17"/>
      <c r="AW1398" s="17"/>
      <c r="AX1398" s="17"/>
      <c r="AY1398" s="17"/>
      <c r="AZ1398" s="17"/>
      <c r="BA1398" s="17"/>
      <c r="BB1398" s="17"/>
      <c r="BC1398" s="17"/>
      <c r="BE1398" s="17">
        <v>0.47592213114754101</v>
      </c>
      <c r="BF1398" s="9">
        <v>71.599999999999994</v>
      </c>
      <c r="BG1398" s="9">
        <v>68.649776240153514</v>
      </c>
      <c r="BH1398" s="9">
        <v>67.908662868540432</v>
      </c>
      <c r="BI1398" s="9">
        <v>44.727266812168914</v>
      </c>
      <c r="BJ1398" s="9">
        <f ca="1"/>
        <v>69.771640000520165</v>
      </c>
      <c r="BK1398" s="9">
        <f ca="1"/>
        <v>68.154510921390823</v>
      </c>
      <c r="BL1398" s="9">
        <v>66.638772560959865</v>
      </c>
      <c r="BM1398" s="9">
        <f ca="1"/>
        <v>69.193580476791681</v>
      </c>
      <c r="BN1398" s="9">
        <v>69.710039291309513</v>
      </c>
      <c r="BP1398" s="9"/>
      <c r="BQ1398" s="40"/>
      <c r="BR1398" s="9"/>
      <c r="BS1398" s="40"/>
      <c r="BU1398" s="9"/>
      <c r="BV1398" s="40"/>
      <c r="BW1398" s="9"/>
      <c r="BX1398" s="40"/>
      <c r="BZ1398" s="9">
        <v>43.615384615384613</v>
      </c>
      <c r="CA1398" s="9">
        <v>7.8615384615384603</v>
      </c>
      <c r="CB1398" s="40">
        <v>35564.186503731034</v>
      </c>
      <c r="CC1398" s="9">
        <f ca="1"/>
        <v>4.9565384615384609</v>
      </c>
      <c r="CD1398" s="9">
        <f ca="1"/>
        <v>1.891923076923077</v>
      </c>
      <c r="CE1398" s="40">
        <f ca="1"/>
        <v>11214.92453675149</v>
      </c>
    </row>
    <row r="1399" spans="1:83" x14ac:dyDescent="0.25">
      <c r="A1399" s="6">
        <v>74.599999999999994</v>
      </c>
      <c r="B1399" s="7" t="b">
        <v>1</v>
      </c>
      <c r="U1399" s="9"/>
      <c r="V1399" s="9"/>
      <c r="W1399" s="10"/>
      <c r="X1399" s="17"/>
      <c r="Y1399" s="17"/>
      <c r="Z1399" s="17"/>
      <c r="AA1399" s="17"/>
      <c r="AB1399" s="17"/>
      <c r="AC1399" s="17"/>
      <c r="AD1399" s="17"/>
      <c r="AE1399" s="17"/>
      <c r="AG1399" s="9"/>
      <c r="AH1399" s="9"/>
      <c r="AI1399" s="10"/>
      <c r="AJ1399" s="17"/>
      <c r="AK1399" s="17"/>
      <c r="AL1399" s="17"/>
      <c r="AM1399" s="17"/>
      <c r="AN1399" s="17"/>
      <c r="AO1399" s="17"/>
      <c r="AP1399" s="17"/>
      <c r="AQ1399" s="17"/>
      <c r="AS1399" s="9"/>
      <c r="AT1399" s="9"/>
      <c r="AU1399" s="10"/>
      <c r="AV1399" s="17"/>
      <c r="AW1399" s="17"/>
      <c r="AX1399" s="17"/>
      <c r="AY1399" s="17"/>
      <c r="AZ1399" s="17"/>
      <c r="BA1399" s="17"/>
      <c r="BB1399" s="17"/>
      <c r="BC1399" s="17"/>
      <c r="BE1399" s="17">
        <v>0.47626366120218577</v>
      </c>
      <c r="BF1399" s="9">
        <v>71.599999999999994</v>
      </c>
      <c r="BG1399" s="9">
        <v>68.657944188131282</v>
      </c>
      <c r="BH1399" s="9">
        <v>67.917228304288869</v>
      </c>
      <c r="BI1399" s="9">
        <v>44.772393887883041</v>
      </c>
      <c r="BJ1399" s="9">
        <f ca="1"/>
        <v>69.779390399919421</v>
      </c>
      <c r="BK1399" s="9">
        <f ca="1"/>
        <v>68.162947825701593</v>
      </c>
      <c r="BL1399" s="9">
        <v>66.649675331736034</v>
      </c>
      <c r="BM1399" s="9">
        <f ca="1"/>
        <v>69.20290555406909</v>
      </c>
      <c r="BN1399" s="9">
        <v>69.719328679260428</v>
      </c>
      <c r="BP1399" s="9"/>
      <c r="BQ1399" s="40"/>
      <c r="BR1399" s="9"/>
      <c r="BS1399" s="40"/>
      <c r="BU1399" s="9"/>
      <c r="BV1399" s="40"/>
      <c r="BW1399" s="9"/>
      <c r="BX1399" s="40"/>
      <c r="BZ1399" s="9">
        <v>43.615384615384613</v>
      </c>
      <c r="CA1399" s="9">
        <v>9.1384615384615362</v>
      </c>
      <c r="CB1399" s="40">
        <v>32789.130300240184</v>
      </c>
      <c r="CC1399" s="9">
        <f ca="1"/>
        <v>4.9565384615384609</v>
      </c>
      <c r="CD1399" s="9">
        <f ca="1"/>
        <v>1.9557692307692309</v>
      </c>
      <c r="CE1399" s="40">
        <f ca="1"/>
        <v>11147.75543804327</v>
      </c>
    </row>
    <row r="1400" spans="1:83" x14ac:dyDescent="0.25">
      <c r="A1400" s="6">
        <v>74.5</v>
      </c>
      <c r="B1400" s="7" t="b">
        <v>1</v>
      </c>
      <c r="U1400" s="9"/>
      <c r="V1400" s="9"/>
      <c r="W1400" s="10"/>
      <c r="X1400" s="17"/>
      <c r="Y1400" s="17"/>
      <c r="Z1400" s="17"/>
      <c r="AA1400" s="17"/>
      <c r="AB1400" s="17"/>
      <c r="AC1400" s="17"/>
      <c r="AD1400" s="17"/>
      <c r="AE1400" s="17"/>
      <c r="AG1400" s="9"/>
      <c r="AH1400" s="9"/>
      <c r="AI1400" s="10"/>
      <c r="AJ1400" s="17"/>
      <c r="AK1400" s="17"/>
      <c r="AL1400" s="17"/>
      <c r="AM1400" s="17"/>
      <c r="AN1400" s="17"/>
      <c r="AO1400" s="17"/>
      <c r="AP1400" s="17"/>
      <c r="AQ1400" s="17"/>
      <c r="AS1400" s="9"/>
      <c r="AT1400" s="9"/>
      <c r="AU1400" s="10"/>
      <c r="AV1400" s="17"/>
      <c r="AW1400" s="17"/>
      <c r="AX1400" s="17"/>
      <c r="AY1400" s="17"/>
      <c r="AZ1400" s="17"/>
      <c r="BA1400" s="17"/>
      <c r="BB1400" s="17"/>
      <c r="BC1400" s="17"/>
      <c r="BE1400" s="17">
        <v>0.4766051912568306</v>
      </c>
      <c r="BF1400" s="9">
        <v>71.599999999999994</v>
      </c>
      <c r="BG1400" s="9">
        <v>68.666111719095056</v>
      </c>
      <c r="BH1400" s="9">
        <v>67.92579438301992</v>
      </c>
      <c r="BI1400" s="9">
        <v>44.817550400700178</v>
      </c>
      <c r="BJ1400" s="9">
        <f ca="1"/>
        <v>69.7871388999977</v>
      </c>
      <c r="BK1400" s="9">
        <f ca="1"/>
        <v>68.17138499638645</v>
      </c>
      <c r="BL1400" s="9">
        <v>66.660574194008248</v>
      </c>
      <c r="BM1400" s="9">
        <f ca="1"/>
        <v>69.212228978169478</v>
      </c>
      <c r="BN1400" s="9">
        <v>69.728616317664745</v>
      </c>
      <c r="BP1400" s="9"/>
      <c r="BQ1400" s="40"/>
      <c r="BR1400" s="9"/>
      <c r="BS1400" s="40"/>
      <c r="BU1400" s="9"/>
      <c r="BV1400" s="40"/>
      <c r="BW1400" s="9"/>
      <c r="BX1400" s="40"/>
      <c r="BZ1400" s="9">
        <v>43.615384615384613</v>
      </c>
      <c r="CA1400" s="9">
        <v>10.415384615384614</v>
      </c>
      <c r="CB1400" s="40">
        <v>30476.772570532907</v>
      </c>
      <c r="CC1400" s="9">
        <f ca="1"/>
        <v>4.9565384615384609</v>
      </c>
      <c r="CD1400" s="9">
        <f ca="1"/>
        <v>2.0196153846153848</v>
      </c>
      <c r="CE1400" s="40">
        <f ca="1"/>
        <v>11086.647750282098</v>
      </c>
    </row>
    <row r="1401" spans="1:83" x14ac:dyDescent="0.25">
      <c r="A1401" s="6">
        <v>74.3</v>
      </c>
      <c r="B1401" s="7" t="b">
        <v>1</v>
      </c>
      <c r="U1401" s="9"/>
      <c r="V1401" s="9"/>
      <c r="W1401" s="10"/>
      <c r="X1401" s="17"/>
      <c r="Y1401" s="17"/>
      <c r="Z1401" s="17"/>
      <c r="AA1401" s="17"/>
      <c r="AB1401" s="17"/>
      <c r="AC1401" s="17"/>
      <c r="AD1401" s="17"/>
      <c r="AE1401" s="17"/>
      <c r="AG1401" s="9"/>
      <c r="AH1401" s="9"/>
      <c r="AI1401" s="10"/>
      <c r="AJ1401" s="17"/>
      <c r="AK1401" s="17"/>
      <c r="AL1401" s="17"/>
      <c r="AM1401" s="17"/>
      <c r="AN1401" s="17"/>
      <c r="AO1401" s="17"/>
      <c r="AP1401" s="17"/>
      <c r="AQ1401" s="17"/>
      <c r="AS1401" s="9"/>
      <c r="AT1401" s="9"/>
      <c r="AU1401" s="10"/>
      <c r="AV1401" s="17"/>
      <c r="AW1401" s="17"/>
      <c r="AX1401" s="17"/>
      <c r="AY1401" s="17"/>
      <c r="AZ1401" s="17"/>
      <c r="BA1401" s="17"/>
      <c r="BB1401" s="17"/>
      <c r="BC1401" s="17"/>
      <c r="BE1401" s="17">
        <v>0.47694672131147542</v>
      </c>
      <c r="BF1401" s="9">
        <v>71.7</v>
      </c>
      <c r="BG1401" s="9">
        <v>68.674278839093631</v>
      </c>
      <c r="BH1401" s="9">
        <v>67.93436111104954</v>
      </c>
      <c r="BI1401" s="9">
        <v>44.862736389049985</v>
      </c>
      <c r="BJ1401" s="9">
        <f ca="1"/>
        <v>69.794885506988891</v>
      </c>
      <c r="BK1401" s="9">
        <f ca="1"/>
        <v>68.179822439609609</v>
      </c>
      <c r="BL1401" s="9">
        <v>66.671469151976936</v>
      </c>
      <c r="BM1401" s="9">
        <f ca="1"/>
        <v>69.221550754347732</v>
      </c>
      <c r="BN1401" s="9">
        <v>69.737902211777453</v>
      </c>
      <c r="BP1401" s="9"/>
      <c r="BQ1401" s="40"/>
      <c r="BR1401" s="9"/>
      <c r="BS1401" s="40"/>
      <c r="BU1401" s="9"/>
      <c r="BV1401" s="40"/>
      <c r="BW1401" s="9"/>
      <c r="BX1401" s="40"/>
      <c r="BZ1401" s="9">
        <v>43.615384615384613</v>
      </c>
      <c r="CA1401" s="9">
        <v>11.692307692307692</v>
      </c>
      <c r="CB1401" s="40">
        <v>28557.64332887065</v>
      </c>
      <c r="CC1401" s="9">
        <f ca="1"/>
        <v>4.9565384615384609</v>
      </c>
      <c r="CD1401" s="9">
        <f ca="1"/>
        <v>2.0834615384615387</v>
      </c>
      <c r="CE1401" s="40">
        <f ca="1"/>
        <v>11031.30672753581</v>
      </c>
    </row>
    <row r="1402" spans="1:83" x14ac:dyDescent="0.25">
      <c r="A1402" s="6">
        <v>74.2</v>
      </c>
      <c r="B1402" s="7" t="b">
        <v>1</v>
      </c>
      <c r="U1402" s="9"/>
      <c r="V1402" s="9"/>
      <c r="W1402" s="10"/>
      <c r="X1402" s="17"/>
      <c r="Y1402" s="17"/>
      <c r="Z1402" s="17"/>
      <c r="AA1402" s="17"/>
      <c r="AB1402" s="17"/>
      <c r="AC1402" s="17"/>
      <c r="AD1402" s="17"/>
      <c r="AE1402" s="17"/>
      <c r="AG1402" s="9"/>
      <c r="AH1402" s="9"/>
      <c r="AI1402" s="10"/>
      <c r="AJ1402" s="17"/>
      <c r="AK1402" s="17"/>
      <c r="AL1402" s="17"/>
      <c r="AM1402" s="17"/>
      <c r="AN1402" s="17"/>
      <c r="AO1402" s="17"/>
      <c r="AP1402" s="17"/>
      <c r="AQ1402" s="17"/>
      <c r="AS1402" s="9"/>
      <c r="AT1402" s="9"/>
      <c r="AU1402" s="10"/>
      <c r="AV1402" s="17"/>
      <c r="AW1402" s="17"/>
      <c r="AX1402" s="17"/>
      <c r="AY1402" s="17"/>
      <c r="AZ1402" s="17"/>
      <c r="BA1402" s="17"/>
      <c r="BB1402" s="17"/>
      <c r="BC1402" s="17"/>
      <c r="BE1402" s="17">
        <v>0.47728825136612024</v>
      </c>
      <c r="BF1402" s="9">
        <v>71.7</v>
      </c>
      <c r="BG1402" s="9">
        <v>68.682445554173711</v>
      </c>
      <c r="BH1402" s="9">
        <v>67.942928494694627</v>
      </c>
      <c r="BI1402" s="9">
        <v>44.907951891437385</v>
      </c>
      <c r="BJ1402" s="9">
        <f ca="1"/>
        <v>69.802630227120503</v>
      </c>
      <c r="BK1402" s="9">
        <f ca="1"/>
        <v>68.188260161535155</v>
      </c>
      <c r="BL1402" s="9">
        <v>66.682360209834982</v>
      </c>
      <c r="BM1402" s="9">
        <f ca="1"/>
        <v>69.230870887853882</v>
      </c>
      <c r="BN1402" s="9">
        <v>69.747186366848524</v>
      </c>
      <c r="BP1402" s="9"/>
      <c r="BQ1402" s="40"/>
      <c r="BR1402" s="9"/>
      <c r="BS1402" s="40"/>
      <c r="BU1402" s="9"/>
      <c r="BV1402" s="40"/>
      <c r="BW1402" s="9"/>
      <c r="BX1402" s="40"/>
      <c r="BZ1402" s="9">
        <v>43.615384615384613</v>
      </c>
      <c r="CA1402" s="9">
        <v>12.969230769230769</v>
      </c>
      <c r="CB1402" s="40">
        <v>26978.604723330005</v>
      </c>
      <c r="CC1402" s="9">
        <f ca="1"/>
        <v>4.9565384615384609</v>
      </c>
      <c r="CD1402" s="9">
        <f ca="1"/>
        <v>2.1473076923076926</v>
      </c>
      <c r="CE1402" s="40">
        <f ca="1"/>
        <v>10981.46053991931</v>
      </c>
    </row>
    <row r="1403" spans="1:83" x14ac:dyDescent="0.25">
      <c r="A1403" s="6">
        <v>74</v>
      </c>
      <c r="B1403" s="7" t="b">
        <v>1</v>
      </c>
      <c r="U1403" s="9"/>
      <c r="V1403" s="9"/>
      <c r="W1403" s="10"/>
      <c r="X1403" s="17"/>
      <c r="Y1403" s="17"/>
      <c r="Z1403" s="17"/>
      <c r="AA1403" s="17"/>
      <c r="AB1403" s="17"/>
      <c r="AC1403" s="17"/>
      <c r="AD1403" s="17"/>
      <c r="AE1403" s="17"/>
      <c r="AG1403" s="9"/>
      <c r="AH1403" s="9"/>
      <c r="AI1403" s="10"/>
      <c r="AJ1403" s="17"/>
      <c r="AK1403" s="17"/>
      <c r="AL1403" s="17"/>
      <c r="AM1403" s="17"/>
      <c r="AN1403" s="17"/>
      <c r="AO1403" s="17"/>
      <c r="AP1403" s="17"/>
      <c r="AQ1403" s="17"/>
      <c r="AS1403" s="9"/>
      <c r="AT1403" s="9"/>
      <c r="AU1403" s="10"/>
      <c r="AV1403" s="17"/>
      <c r="AW1403" s="17"/>
      <c r="AX1403" s="17"/>
      <c r="AY1403" s="17"/>
      <c r="AZ1403" s="17"/>
      <c r="BA1403" s="17"/>
      <c r="BB1403" s="17"/>
      <c r="BC1403" s="17"/>
      <c r="BE1403" s="17">
        <v>0.47762978142076501</v>
      </c>
      <c r="BF1403" s="9">
        <v>71.7</v>
      </c>
      <c r="BG1403" s="9">
        <v>68.690611870379868</v>
      </c>
      <c r="BH1403" s="9">
        <v>67.951496540272984</v>
      </c>
      <c r="BI1403" s="9">
        <v>44.953196946442816</v>
      </c>
      <c r="BJ1403" s="9">
        <f ca="1"/>
        <v>69.810373066613735</v>
      </c>
      <c r="BK1403" s="9">
        <f ca="1"/>
        <v>68.196698168327032</v>
      </c>
      <c r="BL1403" s="9">
        <v>66.693247371767839</v>
      </c>
      <c r="BM1403" s="9">
        <f ca="1"/>
        <v>69.240189383933242</v>
      </c>
      <c r="BN1403" s="9">
        <v>69.756468788122902</v>
      </c>
      <c r="BP1403" s="9"/>
      <c r="BQ1403" s="40"/>
      <c r="BR1403" s="9"/>
      <c r="BS1403" s="40"/>
      <c r="BU1403" s="9"/>
      <c r="BV1403" s="40"/>
      <c r="BW1403" s="9"/>
      <c r="BX1403" s="40"/>
      <c r="BZ1403" s="9">
        <v>43.615384615384613</v>
      </c>
      <c r="CA1403" s="9">
        <v>14.246153846153844</v>
      </c>
      <c r="CB1403" s="40">
        <v>25697.779610356098</v>
      </c>
      <c r="CC1403" s="9">
        <f ca="1"/>
        <v>4.9565384615384609</v>
      </c>
      <c r="CD1403" s="9">
        <f ca="1"/>
        <v>2.211153846153846</v>
      </c>
      <c r="CE1403" s="40">
        <f ca="1"/>
        <v>10936.857827146083</v>
      </c>
    </row>
    <row r="1404" spans="1:83" x14ac:dyDescent="0.25">
      <c r="A1404" s="6">
        <v>73.900000000000006</v>
      </c>
      <c r="B1404" s="7" t="b">
        <v>1</v>
      </c>
      <c r="U1404" s="9"/>
      <c r="V1404" s="9"/>
      <c r="W1404" s="10"/>
      <c r="X1404" s="17"/>
      <c r="Y1404" s="17"/>
      <c r="Z1404" s="17"/>
      <c r="AA1404" s="17"/>
      <c r="AB1404" s="17"/>
      <c r="AC1404" s="17"/>
      <c r="AD1404" s="17"/>
      <c r="AE1404" s="17"/>
      <c r="AG1404" s="9"/>
      <c r="AH1404" s="9"/>
      <c r="AI1404" s="10"/>
      <c r="AJ1404" s="17"/>
      <c r="AK1404" s="17"/>
      <c r="AL1404" s="17"/>
      <c r="AM1404" s="17"/>
      <c r="AN1404" s="17"/>
      <c r="AO1404" s="17"/>
      <c r="AP1404" s="17"/>
      <c r="AQ1404" s="17"/>
      <c r="AS1404" s="9"/>
      <c r="AT1404" s="9"/>
      <c r="AU1404" s="10"/>
      <c r="AV1404" s="17"/>
      <c r="AW1404" s="17"/>
      <c r="AX1404" s="17"/>
      <c r="AY1404" s="17"/>
      <c r="AZ1404" s="17"/>
      <c r="BA1404" s="17"/>
      <c r="BB1404" s="17"/>
      <c r="BC1404" s="17"/>
      <c r="BE1404" s="17">
        <v>0.47797131147540983</v>
      </c>
      <c r="BF1404" s="9">
        <v>71.7</v>
      </c>
      <c r="BG1404" s="9">
        <v>68.698777793754658</v>
      </c>
      <c r="BH1404" s="9">
        <v>67.960065254103682</v>
      </c>
      <c r="BI1404" s="9">
        <v>44.998471592722431</v>
      </c>
      <c r="BJ1404" s="9">
        <f ca="1"/>
        <v>69.818114031683521</v>
      </c>
      <c r="BK1404" s="9">
        <f ca="1"/>
        <v>68.205136466149185</v>
      </c>
      <c r="BL1404" s="9">
        <v>66.704130641953427</v>
      </c>
      <c r="BM1404" s="9">
        <f ca="1"/>
        <v>69.249506247826417</v>
      </c>
      <c r="BN1404" s="9">
        <v>69.765749480840654</v>
      </c>
      <c r="BP1404" s="9"/>
      <c r="BQ1404" s="40"/>
      <c r="BR1404" s="9"/>
      <c r="BS1404" s="40"/>
      <c r="BU1404" s="9"/>
      <c r="BV1404" s="40"/>
      <c r="BW1404" s="9"/>
      <c r="BX1404" s="40"/>
      <c r="BZ1404" s="9">
        <v>43.615384615384613</v>
      </c>
      <c r="CA1404" s="9">
        <v>15.523076923076919</v>
      </c>
      <c r="CB1404" s="40">
        <v>24681.378418226839</v>
      </c>
      <c r="CC1404" s="9">
        <f ca="1"/>
        <v>4.9565384615384609</v>
      </c>
      <c r="CD1404" s="9">
        <f ca="1"/>
        <v>2.2750000000000004</v>
      </c>
      <c r="CE1404" s="40">
        <f ca="1"/>
        <v>10897.26558074232</v>
      </c>
    </row>
    <row r="1405" spans="1:83" x14ac:dyDescent="0.25">
      <c r="A1405" s="6">
        <v>73.8</v>
      </c>
      <c r="B1405" s="7" t="b">
        <v>1</v>
      </c>
      <c r="U1405" s="9"/>
      <c r="V1405" s="9"/>
      <c r="W1405" s="10"/>
      <c r="X1405" s="17"/>
      <c r="Y1405" s="17"/>
      <c r="Z1405" s="17"/>
      <c r="AA1405" s="17"/>
      <c r="AB1405" s="17"/>
      <c r="AC1405" s="17"/>
      <c r="AD1405" s="17"/>
      <c r="AE1405" s="17"/>
      <c r="AG1405" s="9"/>
      <c r="AH1405" s="9"/>
      <c r="AI1405" s="10"/>
      <c r="AJ1405" s="17"/>
      <c r="AK1405" s="17"/>
      <c r="AL1405" s="17"/>
      <c r="AM1405" s="17"/>
      <c r="AN1405" s="17"/>
      <c r="AO1405" s="17"/>
      <c r="AP1405" s="17"/>
      <c r="AQ1405" s="17"/>
      <c r="AS1405" s="9"/>
      <c r="AT1405" s="9"/>
      <c r="AU1405" s="10"/>
      <c r="AV1405" s="17"/>
      <c r="AW1405" s="17"/>
      <c r="AX1405" s="17"/>
      <c r="AY1405" s="17"/>
      <c r="AZ1405" s="17"/>
      <c r="BA1405" s="17"/>
      <c r="BB1405" s="17"/>
      <c r="BC1405" s="17"/>
      <c r="BE1405" s="17">
        <v>0.47831284153005466</v>
      </c>
      <c r="BF1405" s="9">
        <v>71.7</v>
      </c>
      <c r="BG1405" s="9">
        <v>68.706943330338561</v>
      </c>
      <c r="BH1405" s="9">
        <v>67.968634642506515</v>
      </c>
      <c r="BI1405" s="9">
        <v>45.043775869008272</v>
      </c>
      <c r="BJ1405" s="9">
        <f ca="1"/>
        <v>69.825853128538469</v>
      </c>
      <c r="BK1405" s="9">
        <f ca="1"/>
        <v>68.213575061165457</v>
      </c>
      <c r="BL1405" s="9">
        <v>66.715010024562218</v>
      </c>
      <c r="BM1405" s="9">
        <f ca="1"/>
        <v>69.258821484769257</v>
      </c>
      <c r="BN1405" s="9">
        <v>69.775028450236846</v>
      </c>
      <c r="BP1405" s="9"/>
      <c r="BQ1405" s="40"/>
      <c r="BR1405" s="9"/>
      <c r="BS1405" s="40"/>
      <c r="BU1405" s="9"/>
      <c r="BV1405" s="40"/>
      <c r="BW1405" s="9"/>
      <c r="BX1405" s="40"/>
      <c r="BZ1405" s="9">
        <v>43.615384615384613</v>
      </c>
      <c r="CA1405" s="9">
        <v>16.799999999999997</v>
      </c>
      <c r="CB1405" s="40">
        <v>23901.612019509419</v>
      </c>
      <c r="CC1405" s="9">
        <f ca="1"/>
        <v>4.9565384615384609</v>
      </c>
      <c r="CD1405" s="9">
        <f ca="1"/>
        <v>2.3388461538461538</v>
      </c>
      <c r="CE1405" s="40">
        <f ca="1"/>
        <v>10862.467302294019</v>
      </c>
    </row>
    <row r="1406" spans="1:83" x14ac:dyDescent="0.25">
      <c r="A1406" s="6">
        <v>73.7</v>
      </c>
      <c r="B1406" s="7" t="b">
        <v>1</v>
      </c>
      <c r="U1406" s="9"/>
      <c r="V1406" s="9"/>
      <c r="W1406" s="10"/>
      <c r="X1406" s="17"/>
      <c r="Y1406" s="17"/>
      <c r="Z1406" s="17"/>
      <c r="AA1406" s="17"/>
      <c r="AB1406" s="17"/>
      <c r="AC1406" s="17"/>
      <c r="AD1406" s="17"/>
      <c r="AE1406" s="17"/>
      <c r="AG1406" s="9"/>
      <c r="AH1406" s="9"/>
      <c r="AI1406" s="10"/>
      <c r="AJ1406" s="17"/>
      <c r="AK1406" s="17"/>
      <c r="AL1406" s="17"/>
      <c r="AM1406" s="17"/>
      <c r="AN1406" s="17"/>
      <c r="AO1406" s="17"/>
      <c r="AP1406" s="17"/>
      <c r="AQ1406" s="17"/>
      <c r="AS1406" s="9"/>
      <c r="AT1406" s="9"/>
      <c r="AU1406" s="10"/>
      <c r="AV1406" s="17"/>
      <c r="AW1406" s="17"/>
      <c r="AX1406" s="17"/>
      <c r="AY1406" s="17"/>
      <c r="AZ1406" s="17"/>
      <c r="BA1406" s="17"/>
      <c r="BB1406" s="17"/>
      <c r="BC1406" s="17"/>
      <c r="BE1406" s="17">
        <v>0.47865437158469948</v>
      </c>
      <c r="BF1406" s="9">
        <v>71.7</v>
      </c>
      <c r="BG1406" s="9">
        <v>68.715108486170124</v>
      </c>
      <c r="BH1406" s="9">
        <v>67.977204711802628</v>
      </c>
      <c r="BI1406" s="9">
        <v>45.089109814108483</v>
      </c>
      <c r="BJ1406" s="9">
        <f ca="1"/>
        <v>69.833590363381049</v>
      </c>
      <c r="BK1406" s="9">
        <f ca="1"/>
        <v>68.222013959539737</v>
      </c>
      <c r="BL1406" s="9">
        <v>66.725885523757256</v>
      </c>
      <c r="BM1406" s="9">
        <f ca="1"/>
        <v>69.268135099993017</v>
      </c>
      <c r="BN1406" s="9">
        <v>69.784305701541641</v>
      </c>
      <c r="BP1406" s="9"/>
      <c r="BQ1406" s="40"/>
      <c r="BR1406" s="9"/>
      <c r="BS1406" s="40"/>
      <c r="BU1406" s="9"/>
      <c r="BV1406" s="40"/>
      <c r="BW1406" s="9"/>
      <c r="BX1406" s="40"/>
      <c r="BZ1406" s="9">
        <v>43.615384615384613</v>
      </c>
      <c r="CA1406" s="9">
        <v>18.076923076923073</v>
      </c>
      <c r="CB1406" s="40">
        <v>23335.262748179906</v>
      </c>
      <c r="CC1406" s="9">
        <f ca="1"/>
        <v>4.9565384615384609</v>
      </c>
      <c r="CD1406" s="9">
        <f ca="1"/>
        <v>2.4026923076923077</v>
      </c>
      <c r="CE1406" s="40">
        <f ca="1"/>
        <v>10832.261394790754</v>
      </c>
    </row>
    <row r="1407" spans="1:83" x14ac:dyDescent="0.25">
      <c r="A1407" s="6">
        <v>73.599999999999994</v>
      </c>
      <c r="B1407" s="7" t="b">
        <v>1</v>
      </c>
      <c r="U1407" s="9"/>
      <c r="V1407" s="9"/>
      <c r="W1407" s="10"/>
      <c r="X1407" s="17"/>
      <c r="Y1407" s="17"/>
      <c r="Z1407" s="17"/>
      <c r="AA1407" s="17"/>
      <c r="AB1407" s="17"/>
      <c r="AC1407" s="17"/>
      <c r="AD1407" s="17"/>
      <c r="AE1407" s="17"/>
      <c r="AG1407" s="9"/>
      <c r="AH1407" s="9"/>
      <c r="AI1407" s="10"/>
      <c r="AJ1407" s="17"/>
      <c r="AK1407" s="17"/>
      <c r="AL1407" s="17"/>
      <c r="AM1407" s="17"/>
      <c r="AN1407" s="17"/>
      <c r="AO1407" s="17"/>
      <c r="AP1407" s="17"/>
      <c r="AQ1407" s="17"/>
      <c r="AS1407" s="9"/>
      <c r="AT1407" s="9"/>
      <c r="AU1407" s="10"/>
      <c r="AV1407" s="17"/>
      <c r="AW1407" s="17"/>
      <c r="AX1407" s="17"/>
      <c r="AY1407" s="17"/>
      <c r="AZ1407" s="17"/>
      <c r="BA1407" s="17"/>
      <c r="BB1407" s="17"/>
      <c r="BC1407" s="17"/>
      <c r="BE1407" s="17">
        <v>0.47899590163934425</v>
      </c>
      <c r="BF1407" s="9">
        <v>71.7</v>
      </c>
      <c r="BG1407" s="9">
        <v>68.723273267285862</v>
      </c>
      <c r="BH1407" s="9">
        <v>67.985775468314174</v>
      </c>
      <c r="BI1407" s="9">
        <v>45.134473466907465</v>
      </c>
      <c r="BJ1407" s="9">
        <f ca="1"/>
        <v>69.841325742407435</v>
      </c>
      <c r="BK1407" s="9">
        <f ca="1"/>
        <v>68.230453167435925</v>
      </c>
      <c r="BL1407" s="9">
        <v>66.736757143694149</v>
      </c>
      <c r="BM1407" s="9">
        <f ca="1"/>
        <v>69.277447098724181</v>
      </c>
      <c r="BN1407" s="9">
        <v>69.793581239980341</v>
      </c>
      <c r="BP1407" s="9"/>
      <c r="BQ1407" s="40"/>
      <c r="BR1407" s="9"/>
      <c r="BS1407" s="40"/>
      <c r="BU1407" s="9"/>
      <c r="BV1407" s="40"/>
      <c r="BW1407" s="9"/>
      <c r="BX1407" s="40"/>
      <c r="BZ1407" s="9">
        <v>43.615384615384613</v>
      </c>
      <c r="CA1407" s="9">
        <v>19.353846153846153</v>
      </c>
      <c r="CB1407" s="40">
        <v>22962.673272598062</v>
      </c>
      <c r="CC1407" s="9">
        <f ca="1"/>
        <v>4.9565384615384609</v>
      </c>
      <c r="CD1407" s="9">
        <f ca="1"/>
        <v>2.4665384615384616</v>
      </c>
      <c r="CE1407" s="40">
        <f ca="1"/>
        <v>10806.459751819286</v>
      </c>
    </row>
    <row r="1408" spans="1:83" x14ac:dyDescent="0.25">
      <c r="A1408" s="6">
        <v>73.599999999999994</v>
      </c>
      <c r="B1408" s="7" t="b">
        <v>1</v>
      </c>
      <c r="U1408" s="9"/>
      <c r="V1408" s="9"/>
      <c r="W1408" s="10"/>
      <c r="X1408" s="17"/>
      <c r="Y1408" s="17"/>
      <c r="Z1408" s="17"/>
      <c r="AA1408" s="17"/>
      <c r="AB1408" s="17"/>
      <c r="AC1408" s="17"/>
      <c r="AD1408" s="17"/>
      <c r="AE1408" s="17"/>
      <c r="AG1408" s="9"/>
      <c r="AH1408" s="9"/>
      <c r="AI1408" s="10"/>
      <c r="AJ1408" s="17"/>
      <c r="AK1408" s="17"/>
      <c r="AL1408" s="17"/>
      <c r="AM1408" s="17"/>
      <c r="AN1408" s="17"/>
      <c r="AO1408" s="17"/>
      <c r="AP1408" s="17"/>
      <c r="AQ1408" s="17"/>
      <c r="AS1408" s="9"/>
      <c r="AT1408" s="9"/>
      <c r="AU1408" s="10"/>
      <c r="AV1408" s="17"/>
      <c r="AW1408" s="17"/>
      <c r="AX1408" s="17"/>
      <c r="AY1408" s="17"/>
      <c r="AZ1408" s="17"/>
      <c r="BA1408" s="17"/>
      <c r="BB1408" s="17"/>
      <c r="BC1408" s="17"/>
      <c r="BE1408" s="17">
        <v>0.47933743169398907</v>
      </c>
      <c r="BF1408" s="9">
        <v>71.7</v>
      </c>
      <c r="BG1408" s="9">
        <v>68.731437679720415</v>
      </c>
      <c r="BH1408" s="9">
        <v>67.994346918364528</v>
      </c>
      <c r="BI1408" s="9">
        <v>45.179866866366169</v>
      </c>
      <c r="BJ1408" s="9">
        <f ca="1"/>
        <v>69.849059271807761</v>
      </c>
      <c r="BK1408" s="9">
        <f ca="1"/>
        <v>68.238892691017966</v>
      </c>
      <c r="BL1408" s="9">
        <v>66.747624888521074</v>
      </c>
      <c r="BM1408" s="9">
        <f ca="1"/>
        <v>69.286757486184698</v>
      </c>
      <c r="BN1408" s="9">
        <v>69.802855070773376</v>
      </c>
      <c r="BP1408" s="9"/>
      <c r="BQ1408" s="40"/>
      <c r="BR1408" s="9"/>
      <c r="BS1408" s="40"/>
      <c r="BU1408" s="9"/>
      <c r="BV1408" s="40"/>
      <c r="BW1408" s="9"/>
      <c r="BX1408" s="40"/>
      <c r="BZ1408" s="9">
        <v>43.615384615384613</v>
      </c>
      <c r="CA1408" s="9">
        <v>20.630769230769229</v>
      </c>
      <c r="CB1408" s="40">
        <v>22767.011164225834</v>
      </c>
      <c r="CC1408" s="9">
        <f ca="1"/>
        <v>4.9565384615384609</v>
      </c>
      <c r="CD1408" s="9">
        <f ca="1"/>
        <v>2.5303846153846159</v>
      </c>
      <c r="CE1408" s="40">
        <f ca="1"/>
        <v>10784.886515503846</v>
      </c>
    </row>
    <row r="1409" spans="1:83" x14ac:dyDescent="0.25">
      <c r="A1409" s="6">
        <v>73.5</v>
      </c>
      <c r="B1409" s="7" t="b">
        <v>1</v>
      </c>
      <c r="U1409" s="9"/>
      <c r="V1409" s="9"/>
      <c r="W1409" s="10"/>
      <c r="X1409" s="17"/>
      <c r="Y1409" s="17"/>
      <c r="Z1409" s="17"/>
      <c r="AA1409" s="17"/>
      <c r="AB1409" s="17"/>
      <c r="AC1409" s="17"/>
      <c r="AD1409" s="17"/>
      <c r="AE1409" s="17"/>
      <c r="AG1409" s="9"/>
      <c r="AH1409" s="9"/>
      <c r="AI1409" s="10"/>
      <c r="AJ1409" s="17"/>
      <c r="AK1409" s="17"/>
      <c r="AL1409" s="17"/>
      <c r="AM1409" s="17"/>
      <c r="AN1409" s="17"/>
      <c r="AO1409" s="17"/>
      <c r="AP1409" s="17"/>
      <c r="AQ1409" s="17"/>
      <c r="AS1409" s="9"/>
      <c r="AT1409" s="9"/>
      <c r="AU1409" s="10"/>
      <c r="AV1409" s="17"/>
      <c r="AW1409" s="17"/>
      <c r="AX1409" s="17"/>
      <c r="AY1409" s="17"/>
      <c r="AZ1409" s="17"/>
      <c r="BA1409" s="17"/>
      <c r="BB1409" s="17"/>
      <c r="BC1409" s="17"/>
      <c r="BE1409" s="17">
        <v>0.47967896174863389</v>
      </c>
      <c r="BF1409" s="9">
        <v>71.7</v>
      </c>
      <c r="BG1409" s="9">
        <v>68.739601729506475</v>
      </c>
      <c r="BH1409" s="9">
        <v>68.00291906827816</v>
      </c>
      <c r="BI1409" s="9">
        <v>45.225290051522165</v>
      </c>
      <c r="BJ1409" s="9">
        <f ca="1"/>
        <v>69.856790957765909</v>
      </c>
      <c r="BK1409" s="9">
        <f ca="1"/>
        <v>68.247332536449932</v>
      </c>
      <c r="BL1409" s="9">
        <v>66.75848876237886</v>
      </c>
      <c r="BM1409" s="9">
        <f ca="1"/>
        <v>69.296066267591911</v>
      </c>
      <c r="BN1409" s="9">
        <v>69.812127199136341</v>
      </c>
      <c r="BP1409" s="9"/>
      <c r="BQ1409" s="40"/>
      <c r="BR1409" s="9"/>
      <c r="BS1409" s="40"/>
      <c r="BU1409" s="9"/>
      <c r="BV1409" s="40"/>
      <c r="BW1409" s="9"/>
      <c r="BX1409" s="40"/>
      <c r="BZ1409" s="9">
        <v>43.615384615384613</v>
      </c>
      <c r="CA1409" s="9">
        <v>21.907692307692304</v>
      </c>
      <c r="CB1409" s="40">
        <v>22733.721341585555</v>
      </c>
      <c r="CC1409" s="9">
        <f ca="1"/>
        <v>4.9565384615384609</v>
      </c>
      <c r="CD1409" s="9">
        <f ca="1"/>
        <v>2.5942307692307693</v>
      </c>
      <c r="CE1409" s="40">
        <f ca="1"/>
        <v>10767.376979029154</v>
      </c>
    </row>
    <row r="1410" spans="1:83" x14ac:dyDescent="0.25">
      <c r="A1410" s="6">
        <v>73.400000000000006</v>
      </c>
      <c r="B1410" s="7" t="b">
        <v>1</v>
      </c>
      <c r="U1410" s="9"/>
      <c r="V1410" s="9"/>
      <c r="W1410" s="10"/>
      <c r="X1410" s="17"/>
      <c r="Y1410" s="17"/>
      <c r="Z1410" s="17"/>
      <c r="AA1410" s="17"/>
      <c r="AB1410" s="17"/>
      <c r="AC1410" s="17"/>
      <c r="AD1410" s="17"/>
      <c r="AE1410" s="17"/>
      <c r="AG1410" s="9"/>
      <c r="AH1410" s="9"/>
      <c r="AI1410" s="10"/>
      <c r="AJ1410" s="17"/>
      <c r="AK1410" s="17"/>
      <c r="AL1410" s="17"/>
      <c r="AM1410" s="17"/>
      <c r="AN1410" s="17"/>
      <c r="AO1410" s="17"/>
      <c r="AP1410" s="17"/>
      <c r="AQ1410" s="17"/>
      <c r="AS1410" s="9"/>
      <c r="AT1410" s="9"/>
      <c r="AU1410" s="10"/>
      <c r="AV1410" s="17"/>
      <c r="AW1410" s="17"/>
      <c r="AX1410" s="17"/>
      <c r="AY1410" s="17"/>
      <c r="AZ1410" s="17"/>
      <c r="BA1410" s="17"/>
      <c r="BB1410" s="17"/>
      <c r="BC1410" s="17"/>
      <c r="BE1410" s="17">
        <v>0.48002049180327871</v>
      </c>
      <c r="BF1410" s="9">
        <v>71.7</v>
      </c>
      <c r="BG1410" s="9">
        <v>68.747765422674917</v>
      </c>
      <c r="BH1410" s="9">
        <v>68.011491924380763</v>
      </c>
      <c r="BI1410" s="9">
        <v>45.270743061490002</v>
      </c>
      <c r="BJ1410" s="9">
        <f ca="1"/>
        <v>69.86452080645978</v>
      </c>
      <c r="BK1410" s="9">
        <f ca="1"/>
        <v>68.255772709895979</v>
      </c>
      <c r="BL1410" s="9">
        <v>66.769348769400963</v>
      </c>
      <c r="BM1410" s="9">
        <f ca="1"/>
        <v>69.305373448158534</v>
      </c>
      <c r="BN1410" s="9">
        <v>69.821397630280046</v>
      </c>
      <c r="BP1410" s="9"/>
      <c r="BQ1410" s="40"/>
      <c r="BR1410" s="9"/>
      <c r="BS1410" s="40"/>
      <c r="BU1410" s="9"/>
      <c r="BV1410" s="40"/>
      <c r="BW1410" s="9"/>
      <c r="BX1410" s="40"/>
      <c r="BZ1410" s="9">
        <v>43.615384615384613</v>
      </c>
      <c r="CA1410" s="9">
        <v>23.184615384615384</v>
      </c>
      <c r="CB1410" s="40">
        <v>22850.110121048176</v>
      </c>
      <c r="CC1410" s="9">
        <f ca="1"/>
        <v>4.9565384615384609</v>
      </c>
      <c r="CD1410" s="9">
        <f ca="1"/>
        <v>2.6580769230769237</v>
      </c>
      <c r="CE1410" s="40">
        <f ca="1"/>
        <v>10753.776613578508</v>
      </c>
    </row>
    <row r="1411" spans="1:83" x14ac:dyDescent="0.25">
      <c r="A1411" s="6">
        <v>73.3</v>
      </c>
      <c r="B1411" s="7" t="b">
        <v>1</v>
      </c>
      <c r="U1411" s="9"/>
      <c r="V1411" s="9"/>
      <c r="W1411" s="10"/>
      <c r="X1411" s="17"/>
      <c r="Y1411" s="17"/>
      <c r="Z1411" s="17"/>
      <c r="AA1411" s="17"/>
      <c r="AB1411" s="17"/>
      <c r="AC1411" s="17"/>
      <c r="AD1411" s="17"/>
      <c r="AE1411" s="17"/>
      <c r="AG1411" s="9"/>
      <c r="AH1411" s="9"/>
      <c r="AI1411" s="10"/>
      <c r="AJ1411" s="17"/>
      <c r="AK1411" s="17"/>
      <c r="AL1411" s="17"/>
      <c r="AM1411" s="17"/>
      <c r="AN1411" s="17"/>
      <c r="AO1411" s="17"/>
      <c r="AP1411" s="17"/>
      <c r="AQ1411" s="17"/>
      <c r="AS1411" s="9"/>
      <c r="AT1411" s="9"/>
      <c r="AU1411" s="10"/>
      <c r="AV1411" s="17"/>
      <c r="AW1411" s="17"/>
      <c r="AX1411" s="17"/>
      <c r="AY1411" s="17"/>
      <c r="AZ1411" s="17"/>
      <c r="BA1411" s="17"/>
      <c r="BB1411" s="17"/>
      <c r="BC1411" s="17"/>
      <c r="BE1411" s="17">
        <v>0.48036202185792348</v>
      </c>
      <c r="BF1411" s="9">
        <v>71.7</v>
      </c>
      <c r="BG1411" s="9">
        <v>68.755928765254723</v>
      </c>
      <c r="BH1411" s="9">
        <v>68.020065492999422</v>
      </c>
      <c r="BI1411" s="9">
        <v>45.316225935461276</v>
      </c>
      <c r="BJ1411" s="9">
        <f ca="1"/>
        <v>69.87224882406116</v>
      </c>
      <c r="BK1411" s="9">
        <f ca="1"/>
        <v>68.264213217520435</v>
      </c>
      <c r="BL1411" s="9">
        <v>66.780204913713447</v>
      </c>
      <c r="BM1411" s="9">
        <f ca="1"/>
        <v>69.314679033092759</v>
      </c>
      <c r="BN1411" s="9">
        <v>69.83066636941048</v>
      </c>
      <c r="BP1411" s="9"/>
      <c r="BQ1411" s="40"/>
      <c r="BR1411" s="9"/>
      <c r="BS1411" s="40"/>
      <c r="BU1411" s="9"/>
      <c r="BV1411" s="40"/>
      <c r="BW1411" s="9"/>
      <c r="BX1411" s="40"/>
      <c r="BZ1411" s="9">
        <v>43.615384615384613</v>
      </c>
      <c r="CA1411" s="9">
        <v>24.46153846153846</v>
      </c>
      <c r="CB1411" s="40">
        <v>23105.023677804085</v>
      </c>
      <c r="CC1411" s="9">
        <f ca="1"/>
        <v>4.9565384615384609</v>
      </c>
      <c r="CD1411" s="9">
        <f ca="1"/>
        <v>2.7219230769230771</v>
      </c>
      <c r="CE1411" s="40">
        <f ca="1"/>
        <v>10743.940202771211</v>
      </c>
    </row>
    <row r="1412" spans="1:83" x14ac:dyDescent="0.25">
      <c r="A1412" s="6">
        <v>73.2</v>
      </c>
      <c r="B1412" s="7" t="b">
        <v>1</v>
      </c>
      <c r="U1412" s="9"/>
      <c r="V1412" s="9"/>
      <c r="W1412" s="10"/>
      <c r="X1412" s="17"/>
      <c r="Y1412" s="17"/>
      <c r="Z1412" s="17"/>
      <c r="AA1412" s="17"/>
      <c r="AB1412" s="17"/>
      <c r="AC1412" s="17"/>
      <c r="AD1412" s="17"/>
      <c r="AE1412" s="17"/>
      <c r="AG1412" s="9"/>
      <c r="AH1412" s="9"/>
      <c r="AI1412" s="10"/>
      <c r="AJ1412" s="17"/>
      <c r="AK1412" s="17"/>
      <c r="AL1412" s="17"/>
      <c r="AM1412" s="17"/>
      <c r="AN1412" s="17"/>
      <c r="AO1412" s="17"/>
      <c r="AP1412" s="17"/>
      <c r="AQ1412" s="17"/>
      <c r="AS1412" s="9"/>
      <c r="AT1412" s="9"/>
      <c r="AU1412" s="10"/>
      <c r="AV1412" s="17"/>
      <c r="AW1412" s="17"/>
      <c r="AX1412" s="17"/>
      <c r="AY1412" s="17"/>
      <c r="AZ1412" s="17"/>
      <c r="BA1412" s="17"/>
      <c r="BB1412" s="17"/>
      <c r="BC1412" s="17"/>
      <c r="BE1412" s="17">
        <v>0.48070355191256831</v>
      </c>
      <c r="BF1412" s="9">
        <v>71.7</v>
      </c>
      <c r="BG1412" s="9">
        <v>68.7640917632731</v>
      </c>
      <c r="BH1412" s="9">
        <v>68.028639780462328</v>
      </c>
      <c r="BI1412" s="9">
        <v>45.361738712704927</v>
      </c>
      <c r="BJ1412" s="9">
        <f ca="1"/>
        <v>69.879975016735827</v>
      </c>
      <c r="BK1412" s="9">
        <f ca="1"/>
        <v>68.272654065487828</v>
      </c>
      <c r="BL1412" s="9">
        <v>66.791057199435102</v>
      </c>
      <c r="BM1412" s="9">
        <f ca="1"/>
        <v>69.32398302759826</v>
      </c>
      <c r="BN1412" s="9">
        <v>69.839933421728887</v>
      </c>
      <c r="BP1412" s="9"/>
      <c r="BQ1412" s="40"/>
      <c r="BR1412" s="9"/>
      <c r="BS1412" s="40"/>
      <c r="BU1412" s="9"/>
      <c r="BV1412" s="40"/>
      <c r="BW1412" s="9"/>
      <c r="BX1412" s="40"/>
      <c r="BZ1412" s="9">
        <v>43.615384615384613</v>
      </c>
      <c r="CA1412" s="9">
        <v>25.738461538461539</v>
      </c>
      <c r="CB1412" s="40">
        <v>23488.59565323995</v>
      </c>
      <c r="CC1412" s="9">
        <f ca="1"/>
        <v>4.9565384615384609</v>
      </c>
      <c r="CD1412" s="9">
        <f ca="1"/>
        <v>2.785769230769231</v>
      </c>
      <c r="CE1412" s="40">
        <f ca="1"/>
        <v>10737.731070344465</v>
      </c>
    </row>
    <row r="1413" spans="1:83" x14ac:dyDescent="0.25">
      <c r="A1413" s="6">
        <v>73.2</v>
      </c>
      <c r="B1413" s="7" t="b">
        <v>1</v>
      </c>
      <c r="U1413" s="9"/>
      <c r="V1413" s="9"/>
      <c r="W1413" s="10"/>
      <c r="X1413" s="17"/>
      <c r="Y1413" s="17"/>
      <c r="Z1413" s="17"/>
      <c r="AA1413" s="17"/>
      <c r="AB1413" s="17"/>
      <c r="AC1413" s="17"/>
      <c r="AD1413" s="17"/>
      <c r="AE1413" s="17"/>
      <c r="AG1413" s="9"/>
      <c r="AH1413" s="9"/>
      <c r="AI1413" s="10"/>
      <c r="AJ1413" s="17"/>
      <c r="AK1413" s="17"/>
      <c r="AL1413" s="17"/>
      <c r="AM1413" s="17"/>
      <c r="AN1413" s="17"/>
      <c r="AO1413" s="17"/>
      <c r="AP1413" s="17"/>
      <c r="AQ1413" s="17"/>
      <c r="AS1413" s="9"/>
      <c r="AT1413" s="9"/>
      <c r="AU1413" s="10"/>
      <c r="AV1413" s="17"/>
      <c r="AW1413" s="17"/>
      <c r="AX1413" s="17"/>
      <c r="AY1413" s="17"/>
      <c r="AZ1413" s="17"/>
      <c r="BA1413" s="17"/>
      <c r="BB1413" s="17"/>
      <c r="BC1413" s="17"/>
      <c r="BE1413" s="17">
        <v>0.48104508196721313</v>
      </c>
      <c r="BF1413" s="9">
        <v>71.7</v>
      </c>
      <c r="BG1413" s="9">
        <v>68.772254422755466</v>
      </c>
      <c r="BH1413" s="9">
        <v>68.037214793099068</v>
      </c>
      <c r="BI1413" s="9">
        <v>45.407281432567331</v>
      </c>
      <c r="BJ1413" s="9">
        <f ca="1"/>
        <v>69.887699390643562</v>
      </c>
      <c r="BK1413" s="9">
        <f ca="1"/>
        <v>68.281095259962896</v>
      </c>
      <c r="BL1413" s="9">
        <v>66.801905630677339</v>
      </c>
      <c r="BM1413" s="9">
        <f ca="1"/>
        <v>69.333285436874192</v>
      </c>
      <c r="BN1413" s="9">
        <v>69.849198792431778</v>
      </c>
      <c r="BP1413" s="9"/>
      <c r="BQ1413" s="40"/>
      <c r="BR1413" s="9"/>
      <c r="BS1413" s="40"/>
      <c r="BU1413" s="9"/>
      <c r="BV1413" s="40"/>
      <c r="BW1413" s="9"/>
      <c r="BX1413" s="40"/>
      <c r="BZ1413" s="9">
        <v>43.615384615384613</v>
      </c>
      <c r="CA1413" s="9">
        <v>27.015384615384612</v>
      </c>
      <c r="CB1413" s="40">
        <v>23992.046338469834</v>
      </c>
      <c r="CC1413" s="9">
        <f ca="1"/>
        <v>4.9565384615384609</v>
      </c>
      <c r="CD1413" s="9">
        <f ca="1"/>
        <v>2.8496153846153849</v>
      </c>
      <c r="CE1413" s="40">
        <f ca="1"/>
        <v>10735.020389013578</v>
      </c>
    </row>
    <row r="1414" spans="1:83" x14ac:dyDescent="0.25">
      <c r="A1414" s="6">
        <v>71.099999999999994</v>
      </c>
      <c r="B1414" s="7" t="b">
        <v>1</v>
      </c>
      <c r="U1414" s="9"/>
      <c r="V1414" s="9"/>
      <c r="W1414" s="10"/>
      <c r="X1414" s="17"/>
      <c r="Y1414" s="17"/>
      <c r="Z1414" s="17"/>
      <c r="AA1414" s="17"/>
      <c r="AB1414" s="17"/>
      <c r="AC1414" s="17"/>
      <c r="AD1414" s="17"/>
      <c r="AE1414" s="17"/>
      <c r="AG1414" s="9"/>
      <c r="AH1414" s="9"/>
      <c r="AI1414" s="10"/>
      <c r="AJ1414" s="17"/>
      <c r="AK1414" s="17"/>
      <c r="AL1414" s="17"/>
      <c r="AM1414" s="17"/>
      <c r="AN1414" s="17"/>
      <c r="AO1414" s="17"/>
      <c r="AP1414" s="17"/>
      <c r="AQ1414" s="17"/>
      <c r="AS1414" s="9"/>
      <c r="AT1414" s="9"/>
      <c r="AU1414" s="10"/>
      <c r="AV1414" s="17"/>
      <c r="AW1414" s="17"/>
      <c r="AX1414" s="17"/>
      <c r="AY1414" s="17"/>
      <c r="AZ1414" s="17"/>
      <c r="BA1414" s="17"/>
      <c r="BB1414" s="17"/>
      <c r="BC1414" s="17"/>
      <c r="BE1414" s="17">
        <v>0.4813866120218579</v>
      </c>
      <c r="BF1414" s="9">
        <v>71.7</v>
      </c>
      <c r="BG1414" s="9">
        <v>68.780416749725518</v>
      </c>
      <c r="BH1414" s="9">
        <v>68.045790537240563</v>
      </c>
      <c r="BI1414" s="9">
        <v>45.452854134472616</v>
      </c>
      <c r="BJ1414" s="9">
        <f ca="1"/>
        <v>69.895421951938189</v>
      </c>
      <c r="BK1414" s="9">
        <f ca="1"/>
        <v>68.289536807110579</v>
      </c>
      <c r="BL1414" s="9">
        <v>66.812750211544326</v>
      </c>
      <c r="BM1414" s="9">
        <f ca="1"/>
        <v>69.342586266115234</v>
      </c>
      <c r="BN1414" s="9">
        <v>69.858462486710948</v>
      </c>
      <c r="BP1414" s="9"/>
      <c r="BQ1414" s="40"/>
      <c r="BR1414" s="9"/>
      <c r="BS1414" s="40"/>
      <c r="BU1414" s="9"/>
      <c r="BV1414" s="40"/>
      <c r="BW1414" s="9"/>
      <c r="BX1414" s="40"/>
      <c r="BZ1414" s="9">
        <v>43.615384615384613</v>
      </c>
      <c r="CA1414" s="9">
        <v>28.292307692307688</v>
      </c>
      <c r="CB1414" s="40">
        <v>24607.520956317894</v>
      </c>
      <c r="CC1414" s="9">
        <f ca="1"/>
        <v>4.9565384615384609</v>
      </c>
      <c r="CD1414" s="9">
        <f ca="1"/>
        <v>2.9134615384615383</v>
      </c>
      <c r="CE1414" s="40">
        <f ca="1"/>
        <v>10735.686560253767</v>
      </c>
    </row>
    <row r="1415" spans="1:83" x14ac:dyDescent="0.25">
      <c r="A1415" s="6">
        <v>78</v>
      </c>
      <c r="B1415" s="7" t="b">
        <v>1</v>
      </c>
      <c r="U1415" s="9"/>
      <c r="V1415" s="9"/>
      <c r="W1415" s="10"/>
      <c r="X1415" s="17"/>
      <c r="Y1415" s="17"/>
      <c r="Z1415" s="17"/>
      <c r="AA1415" s="17"/>
      <c r="AB1415" s="17"/>
      <c r="AC1415" s="17"/>
      <c r="AD1415" s="17"/>
      <c r="AE1415" s="17"/>
      <c r="AG1415" s="9"/>
      <c r="AH1415" s="9"/>
      <c r="AI1415" s="10"/>
      <c r="AJ1415" s="17"/>
      <c r="AK1415" s="17"/>
      <c r="AL1415" s="17"/>
      <c r="AM1415" s="17"/>
      <c r="AN1415" s="17"/>
      <c r="AO1415" s="17"/>
      <c r="AP1415" s="17"/>
      <c r="AQ1415" s="17"/>
      <c r="AS1415" s="9"/>
      <c r="AT1415" s="9"/>
      <c r="AU1415" s="10"/>
      <c r="AV1415" s="17"/>
      <c r="AW1415" s="17"/>
      <c r="AX1415" s="17"/>
      <c r="AY1415" s="17"/>
      <c r="AZ1415" s="17"/>
      <c r="BA1415" s="17"/>
      <c r="BB1415" s="17"/>
      <c r="BC1415" s="17"/>
      <c r="BE1415" s="17">
        <v>0.48172814207650272</v>
      </c>
      <c r="BF1415" s="9">
        <v>71.7</v>
      </c>
      <c r="BG1415" s="9">
        <v>68.788578750205204</v>
      </c>
      <c r="BH1415" s="9">
        <v>68.054367019219129</v>
      </c>
      <c r="BI1415" s="9">
        <v>45.498456857922832</v>
      </c>
      <c r="BJ1415" s="9">
        <f ca="1"/>
        <v>69.903142706767611</v>
      </c>
      <c r="BK1415" s="9">
        <f ca="1"/>
        <v>68.297978713096185</v>
      </c>
      <c r="BL1415" s="9">
        <v>66.823590946132953</v>
      </c>
      <c r="BM1415" s="9">
        <f ca="1"/>
        <v>69.351885520511601</v>
      </c>
      <c r="BN1415" s="9">
        <v>69.867724509753529</v>
      </c>
      <c r="BP1415" s="9"/>
      <c r="BQ1415" s="40"/>
      <c r="BR1415" s="9"/>
      <c r="BS1415" s="40"/>
      <c r="BU1415" s="9"/>
      <c r="BV1415" s="40"/>
      <c r="BW1415" s="9"/>
      <c r="BX1415" s="40"/>
      <c r="BZ1415" s="9">
        <v>43.615384615384613</v>
      </c>
      <c r="CA1415" s="9">
        <v>29.569230769230764</v>
      </c>
      <c r="CB1415" s="40">
        <v>25327.95801435606</v>
      </c>
      <c r="CC1415" s="9">
        <f ca="1"/>
        <v>4.9565384615384609</v>
      </c>
      <c r="CD1415" s="9">
        <f ca="1"/>
        <v>2.9773076923076927</v>
      </c>
      <c r="CE1415" s="40">
        <f ca="1"/>
        <v>10739.614656249609</v>
      </c>
    </row>
    <row r="1416" spans="1:83" x14ac:dyDescent="0.25">
      <c r="A1416" s="6">
        <v>77</v>
      </c>
      <c r="B1416" s="7" t="b">
        <v>1</v>
      </c>
      <c r="U1416" s="9"/>
      <c r="V1416" s="9"/>
      <c r="W1416" s="10"/>
      <c r="X1416" s="17"/>
      <c r="Y1416" s="17"/>
      <c r="Z1416" s="17"/>
      <c r="AA1416" s="17"/>
      <c r="AB1416" s="17"/>
      <c r="AC1416" s="17"/>
      <c r="AD1416" s="17"/>
      <c r="AE1416" s="17"/>
      <c r="AG1416" s="9"/>
      <c r="AH1416" s="9"/>
      <c r="AI1416" s="10"/>
      <c r="AJ1416" s="17"/>
      <c r="AK1416" s="17"/>
      <c r="AL1416" s="17"/>
      <c r="AM1416" s="17"/>
      <c r="AN1416" s="17"/>
      <c r="AO1416" s="17"/>
      <c r="AP1416" s="17"/>
      <c r="AQ1416" s="17"/>
      <c r="AS1416" s="9"/>
      <c r="AT1416" s="9"/>
      <c r="AU1416" s="10"/>
      <c r="AV1416" s="17"/>
      <c r="AW1416" s="17"/>
      <c r="AX1416" s="17"/>
      <c r="AY1416" s="17"/>
      <c r="AZ1416" s="17"/>
      <c r="BA1416" s="17"/>
      <c r="BB1416" s="17"/>
      <c r="BC1416" s="17"/>
      <c r="BE1416" s="17">
        <v>0.48206967213114754</v>
      </c>
      <c r="BF1416" s="9">
        <v>71.7</v>
      </c>
      <c r="BG1416" s="9">
        <v>68.796740430214811</v>
      </c>
      <c r="BH1416" s="9">
        <v>68.062944245368527</v>
      </c>
      <c r="BI1416" s="9">
        <v>45.544089642498129</v>
      </c>
      <c r="BJ1416" s="9">
        <f ca="1"/>
        <v>69.910861661273827</v>
      </c>
      <c r="BK1416" s="9">
        <f ca="1"/>
        <v>68.306420984085264</v>
      </c>
      <c r="BL1416" s="9">
        <v>66.834427838532804</v>
      </c>
      <c r="BM1416" s="9">
        <f ca="1"/>
        <v>69.361183205249105</v>
      </c>
      <c r="BN1416" s="9">
        <v>69.876984866741964</v>
      </c>
      <c r="BP1416" s="9"/>
      <c r="BQ1416" s="40"/>
      <c r="BR1416" s="9"/>
      <c r="BS1416" s="40"/>
      <c r="BU1416" s="9"/>
      <c r="BV1416" s="40"/>
      <c r="BW1416" s="9"/>
      <c r="BX1416" s="40"/>
      <c r="BZ1416" s="9">
        <v>43.615384615384613</v>
      </c>
      <c r="CA1416" s="9">
        <v>30.84615384615384</v>
      </c>
      <c r="CB1416" s="40">
        <v>26146.981088274239</v>
      </c>
      <c r="CC1416" s="9">
        <f ca="1"/>
        <v>4.9565384615384609</v>
      </c>
      <c r="CD1416" s="9">
        <f ca="1"/>
        <v>3.0411538461538461</v>
      </c>
      <c r="CE1416" s="40">
        <f ca="1"/>
        <v>10746.695916511955</v>
      </c>
    </row>
    <row r="1417" spans="1:83" x14ac:dyDescent="0.25">
      <c r="A1417" s="6">
        <v>69.900000000000006</v>
      </c>
      <c r="B1417" s="7" t="b">
        <v>1</v>
      </c>
      <c r="U1417" s="9"/>
      <c r="V1417" s="9"/>
      <c r="W1417" s="10"/>
      <c r="X1417" s="17"/>
      <c r="Y1417" s="17"/>
      <c r="Z1417" s="17"/>
      <c r="AA1417" s="17"/>
      <c r="AB1417" s="17"/>
      <c r="AC1417" s="17"/>
      <c r="AD1417" s="17"/>
      <c r="AE1417" s="17"/>
      <c r="AG1417" s="9"/>
      <c r="AH1417" s="9"/>
      <c r="AI1417" s="10"/>
      <c r="AJ1417" s="17"/>
      <c r="AK1417" s="17"/>
      <c r="AL1417" s="17"/>
      <c r="AM1417" s="17"/>
      <c r="AN1417" s="17"/>
      <c r="AO1417" s="17"/>
      <c r="AP1417" s="17"/>
      <c r="AQ1417" s="17"/>
      <c r="AS1417" s="9"/>
      <c r="AT1417" s="9"/>
      <c r="AU1417" s="10"/>
      <c r="AV1417" s="17"/>
      <c r="AW1417" s="17"/>
      <c r="AX1417" s="17"/>
      <c r="AY1417" s="17"/>
      <c r="AZ1417" s="17"/>
      <c r="BA1417" s="17"/>
      <c r="BB1417" s="17"/>
      <c r="BC1417" s="17"/>
      <c r="BE1417" s="17">
        <v>0.48241120218579236</v>
      </c>
      <c r="BF1417" s="9">
        <v>71.8</v>
      </c>
      <c r="BG1417" s="9">
        <v>68.804901795772992</v>
      </c>
      <c r="BH1417" s="9">
        <v>68.071522222023887</v>
      </c>
      <c r="BI1417" s="9">
        <v>45.589752527857001</v>
      </c>
      <c r="BJ1417" s="9">
        <f ca="1"/>
        <v>69.918578821593002</v>
      </c>
      <c r="BK1417" s="9">
        <f ca="1"/>
        <v>68.314863626243763</v>
      </c>
      <c r="BL1417" s="9">
        <v>66.845260892826246</v>
      </c>
      <c r="BM1417" s="9">
        <f ca="1"/>
        <v>69.370479325509123</v>
      </c>
      <c r="BN1417" s="9">
        <v>69.886243562854077</v>
      </c>
      <c r="BP1417" s="9"/>
      <c r="BQ1417" s="40"/>
      <c r="BR1417" s="9"/>
      <c r="BS1417" s="40"/>
      <c r="BU1417" s="9"/>
      <c r="BV1417" s="40"/>
      <c r="BW1417" s="9"/>
      <c r="BX1417" s="40"/>
      <c r="BZ1417" s="9">
        <v>43.615384615384613</v>
      </c>
      <c r="CA1417" s="9">
        <v>32.123076923076923</v>
      </c>
      <c r="CB1417" s="40">
        <v>27058.809076817517</v>
      </c>
      <c r="CC1417" s="9">
        <f ca="1"/>
        <v>4.9565384615384609</v>
      </c>
      <c r="CD1417" s="9">
        <f ca="1"/>
        <v>3.1050000000000004</v>
      </c>
      <c r="CE1417" s="40">
        <f ca="1"/>
        <v>10756.827292713228</v>
      </c>
    </row>
    <row r="1418" spans="1:83" x14ac:dyDescent="0.25">
      <c r="A1418" s="6">
        <v>69.400000000000006</v>
      </c>
      <c r="B1418" s="7" t="b">
        <v>1</v>
      </c>
      <c r="U1418" s="9"/>
      <c r="V1418" s="9"/>
      <c r="W1418" s="10"/>
      <c r="X1418" s="17"/>
      <c r="Y1418" s="17"/>
      <c r="Z1418" s="17"/>
      <c r="AA1418" s="17"/>
      <c r="AB1418" s="17"/>
      <c r="AC1418" s="17"/>
      <c r="AD1418" s="17"/>
      <c r="AE1418" s="17"/>
      <c r="AG1418" s="9"/>
      <c r="AH1418" s="9"/>
      <c r="AI1418" s="10"/>
      <c r="AJ1418" s="17"/>
      <c r="AK1418" s="17"/>
      <c r="AL1418" s="17"/>
      <c r="AM1418" s="17"/>
      <c r="AN1418" s="17"/>
      <c r="AO1418" s="17"/>
      <c r="AP1418" s="17"/>
      <c r="AQ1418" s="17"/>
      <c r="AS1418" s="9"/>
      <c r="AT1418" s="9"/>
      <c r="AU1418" s="10"/>
      <c r="AV1418" s="17"/>
      <c r="AW1418" s="17"/>
      <c r="AX1418" s="17"/>
      <c r="AY1418" s="17"/>
      <c r="AZ1418" s="17"/>
      <c r="BA1418" s="17"/>
      <c r="BB1418" s="17"/>
      <c r="BC1418" s="17"/>
      <c r="BE1418" s="17">
        <v>0.48275273224043713</v>
      </c>
      <c r="BF1418" s="9">
        <v>71.8</v>
      </c>
      <c r="BG1418" s="9">
        <v>68.813062852896735</v>
      </c>
      <c r="BH1418" s="9">
        <v>68.080100955521758</v>
      </c>
      <c r="BI1418" s="9">
        <v>45.635445553736439</v>
      </c>
      <c r="BJ1418" s="9">
        <f ca="1"/>
        <v>69.926294193855469</v>
      </c>
      <c r="BK1418" s="9">
        <f ca="1"/>
        <v>68.323306645737944</v>
      </c>
      <c r="BL1418" s="9">
        <v>66.856090113088442</v>
      </c>
      <c r="BM1418" s="9">
        <f ca="1"/>
        <v>69.379773886468655</v>
      </c>
      <c r="BN1418" s="9">
        <v>69.895500603263059</v>
      </c>
      <c r="BP1418" s="9"/>
      <c r="BQ1418" s="40"/>
      <c r="BR1418" s="9"/>
      <c r="BS1418" s="40"/>
      <c r="BU1418" s="9"/>
      <c r="BV1418" s="40"/>
      <c r="BW1418" s="9"/>
      <c r="BX1418" s="40"/>
      <c r="BZ1418" s="9">
        <v>43.615384615384613</v>
      </c>
      <c r="CA1418" s="9">
        <v>33.4</v>
      </c>
      <c r="CB1418" s="40">
        <v>28058.181174925317</v>
      </c>
      <c r="CC1418" s="9">
        <f ca="1"/>
        <v>4.9565384615384609</v>
      </c>
      <c r="CD1418" s="9">
        <f ca="1"/>
        <v>3.1688461538461539</v>
      </c>
      <c r="CE1418" s="40">
        <f ca="1"/>
        <v>10769.911036175552</v>
      </c>
    </row>
    <row r="1419" spans="1:83" x14ac:dyDescent="0.25">
      <c r="A1419" s="6">
        <v>68.8</v>
      </c>
      <c r="B1419" s="7" t="b">
        <v>1</v>
      </c>
      <c r="U1419" s="9"/>
      <c r="V1419" s="9"/>
      <c r="W1419" s="10"/>
      <c r="X1419" s="17"/>
      <c r="Y1419" s="17"/>
      <c r="Z1419" s="17"/>
      <c r="AA1419" s="17"/>
      <c r="AB1419" s="17"/>
      <c r="AC1419" s="17"/>
      <c r="AD1419" s="17"/>
      <c r="AE1419" s="17"/>
      <c r="AG1419" s="9"/>
      <c r="AH1419" s="9"/>
      <c r="AI1419" s="10"/>
      <c r="AJ1419" s="17"/>
      <c r="AK1419" s="17"/>
      <c r="AL1419" s="17"/>
      <c r="AM1419" s="17"/>
      <c r="AN1419" s="17"/>
      <c r="AO1419" s="17"/>
      <c r="AP1419" s="17"/>
      <c r="AQ1419" s="17"/>
      <c r="AS1419" s="9"/>
      <c r="AT1419" s="9"/>
      <c r="AU1419" s="10"/>
      <c r="AV1419" s="17"/>
      <c r="AW1419" s="17"/>
      <c r="AX1419" s="17"/>
      <c r="AY1419" s="17"/>
      <c r="AZ1419" s="17"/>
      <c r="BA1419" s="17"/>
      <c r="BB1419" s="17"/>
      <c r="BC1419" s="17"/>
      <c r="BE1419" s="17">
        <v>0.48309426229508196</v>
      </c>
      <c r="BF1419" s="9">
        <v>71.8</v>
      </c>
      <c r="BG1419" s="9">
        <v>68.821223607601482</v>
      </c>
      <c r="BH1419" s="9">
        <v>68.088680452200464</v>
      </c>
      <c r="BI1419" s="9">
        <v>45.681168759952222</v>
      </c>
      <c r="BJ1419" s="9">
        <f ca="1"/>
        <v>69.934007784185752</v>
      </c>
      <c r="BK1419" s="9">
        <f ca="1"/>
        <v>68.33175004873452</v>
      </c>
      <c r="BL1419" s="9">
        <v>66.866915503387304</v>
      </c>
      <c r="BM1419" s="9">
        <f ca="1"/>
        <v>69.389066893300381</v>
      </c>
      <c r="BN1419" s="9">
        <v>69.904755993137542</v>
      </c>
      <c r="BP1419" s="9"/>
      <c r="BQ1419" s="40"/>
      <c r="BR1419" s="9"/>
      <c r="BS1419" s="40"/>
      <c r="BU1419" s="9"/>
      <c r="BV1419" s="40"/>
      <c r="BW1419" s="9"/>
      <c r="BX1419" s="40"/>
      <c r="BZ1419" s="9">
        <v>43.615384615384613</v>
      </c>
      <c r="CA1419" s="9">
        <v>34.676923076923075</v>
      </c>
      <c r="CB1419" s="40">
        <v>29140.293688838996</v>
      </c>
      <c r="CC1419" s="9">
        <f ca="1"/>
        <v>4.9565384615384609</v>
      </c>
      <c r="CD1419" s="9">
        <f ca="1"/>
        <v>3.2326923076923082</v>
      </c>
      <c r="CE1419" s="40">
        <f ca="1"/>
        <v>10785.854323193542</v>
      </c>
    </row>
    <row r="1420" spans="1:83" x14ac:dyDescent="0.25">
      <c r="A1420" s="6">
        <v>68.5</v>
      </c>
      <c r="B1420" s="7" t="b">
        <v>1</v>
      </c>
      <c r="U1420" s="9"/>
      <c r="V1420" s="9"/>
      <c r="W1420" s="10"/>
      <c r="X1420" s="17"/>
      <c r="Y1420" s="17"/>
      <c r="Z1420" s="17"/>
      <c r="AA1420" s="17"/>
      <c r="AB1420" s="17"/>
      <c r="AC1420" s="17"/>
      <c r="AD1420" s="17"/>
      <c r="AE1420" s="17"/>
      <c r="AG1420" s="9"/>
      <c r="AH1420" s="9"/>
      <c r="AI1420" s="10"/>
      <c r="AJ1420" s="17"/>
      <c r="AK1420" s="17"/>
      <c r="AL1420" s="17"/>
      <c r="AM1420" s="17"/>
      <c r="AN1420" s="17"/>
      <c r="AO1420" s="17"/>
      <c r="AP1420" s="17"/>
      <c r="AQ1420" s="17"/>
      <c r="AS1420" s="9"/>
      <c r="AT1420" s="9"/>
      <c r="AU1420" s="10"/>
      <c r="AV1420" s="17"/>
      <c r="AW1420" s="17"/>
      <c r="AX1420" s="17"/>
      <c r="AY1420" s="17"/>
      <c r="AZ1420" s="17"/>
      <c r="BA1420" s="17"/>
      <c r="BB1420" s="17"/>
      <c r="BC1420" s="17"/>
      <c r="BE1420" s="17">
        <v>0.48343579234972678</v>
      </c>
      <c r="BF1420" s="9">
        <v>71.8</v>
      </c>
      <c r="BG1420" s="9">
        <v>68.82938406590111</v>
      </c>
      <c r="BH1420" s="9">
        <v>68.097260718399554</v>
      </c>
      <c r="BI1420" s="9">
        <v>45.726922186399015</v>
      </c>
      <c r="BJ1420" s="9">
        <f ca="1"/>
        <v>69.941719598702619</v>
      </c>
      <c r="BK1420" s="9">
        <f ca="1"/>
        <v>68.340193841400648</v>
      </c>
      <c r="BL1420" s="9">
        <v>66.877737067783613</v>
      </c>
      <c r="BM1420" s="9">
        <f ca="1"/>
        <v>69.398358351172618</v>
      </c>
      <c r="BN1420" s="9">
        <v>69.914009737641578</v>
      </c>
      <c r="BP1420" s="9"/>
      <c r="BQ1420" s="40"/>
      <c r="BR1420" s="9"/>
      <c r="BS1420" s="40"/>
      <c r="BU1420" s="9"/>
      <c r="BV1420" s="40"/>
      <c r="BW1420" s="9"/>
      <c r="BX1420" s="40"/>
      <c r="BZ1420" s="9">
        <v>43.615384615384613</v>
      </c>
      <c r="CA1420" s="9">
        <v>35.95384615384615</v>
      </c>
      <c r="CB1420" s="40">
        <v>30300.746464125732</v>
      </c>
      <c r="CC1420" s="9">
        <f ca="1"/>
        <v>4.9565384615384609</v>
      </c>
      <c r="CD1420" s="9">
        <f ca="1"/>
        <v>3.2965384615384616</v>
      </c>
      <c r="CE1420" s="40">
        <f ca="1"/>
        <v>10804.568914006293</v>
      </c>
    </row>
    <row r="1421" spans="1:83" x14ac:dyDescent="0.25">
      <c r="A1421" s="6">
        <v>67.599999999999994</v>
      </c>
      <c r="B1421" s="7" t="b">
        <v>1</v>
      </c>
      <c r="U1421" s="9"/>
      <c r="V1421" s="9"/>
      <c r="W1421" s="10"/>
      <c r="X1421" s="17"/>
      <c r="Y1421" s="17"/>
      <c r="Z1421" s="17"/>
      <c r="AA1421" s="17"/>
      <c r="AB1421" s="17"/>
      <c r="AC1421" s="17"/>
      <c r="AD1421" s="17"/>
      <c r="AE1421" s="17"/>
      <c r="AG1421" s="9"/>
      <c r="AH1421" s="9"/>
      <c r="AI1421" s="10"/>
      <c r="AJ1421" s="17"/>
      <c r="AK1421" s="17"/>
      <c r="AL1421" s="17"/>
      <c r="AM1421" s="17"/>
      <c r="AN1421" s="17"/>
      <c r="AO1421" s="17"/>
      <c r="AP1421" s="17"/>
      <c r="AQ1421" s="17"/>
      <c r="AS1421" s="9"/>
      <c r="AT1421" s="9"/>
      <c r="AU1421" s="10"/>
      <c r="AV1421" s="17"/>
      <c r="AW1421" s="17"/>
      <c r="AX1421" s="17"/>
      <c r="AY1421" s="17"/>
      <c r="AZ1421" s="17"/>
      <c r="BA1421" s="17"/>
      <c r="BB1421" s="17"/>
      <c r="BC1421" s="17"/>
      <c r="BE1421" s="17">
        <v>0.4837773224043716</v>
      </c>
      <c r="BF1421" s="9">
        <v>71.8</v>
      </c>
      <c r="BG1421" s="9">
        <v>68.837544233807947</v>
      </c>
      <c r="BH1421" s="9">
        <v>68.105841760460365</v>
      </c>
      <c r="BI1421" s="9">
        <v>45.772705873050697</v>
      </c>
      <c r="BJ1421" s="9">
        <f ca="1"/>
        <v>69.949429643519125</v>
      </c>
      <c r="BK1421" s="9">
        <f ca="1"/>
        <v>68.348638029903938</v>
      </c>
      <c r="BL1421" s="9">
        <v>66.888554810330945</v>
      </c>
      <c r="BM1421" s="9">
        <f ca="1"/>
        <v>69.407648265249364</v>
      </c>
      <c r="BN1421" s="9">
        <v>69.923261841934675</v>
      </c>
      <c r="BP1421" s="9"/>
      <c r="BQ1421" s="40"/>
      <c r="BR1421" s="9"/>
      <c r="BS1421" s="40"/>
      <c r="BU1421" s="9"/>
      <c r="BV1421" s="40"/>
      <c r="BW1421" s="9"/>
      <c r="BX1421" s="40"/>
      <c r="BZ1421" s="9">
        <v>43.615384615384613</v>
      </c>
      <c r="CA1421" s="9">
        <v>37.230769230769226</v>
      </c>
      <c r="CB1421" s="40">
        <v>31535.497181186856</v>
      </c>
      <c r="CC1421" s="9">
        <f ca="1"/>
        <v>4.9565384615384609</v>
      </c>
      <c r="CD1421" s="9">
        <f ca="1"/>
        <v>3.360384615384616</v>
      </c>
      <c r="CE1421" s="40">
        <f ca="1"/>
        <v>10825.970841772443</v>
      </c>
    </row>
    <row r="1422" spans="1:83" x14ac:dyDescent="0.25">
      <c r="A1422" s="6">
        <v>67.2</v>
      </c>
      <c r="B1422" s="7" t="b">
        <v>1</v>
      </c>
      <c r="U1422" s="9"/>
      <c r="V1422" s="9"/>
      <c r="W1422" s="10"/>
      <c r="X1422" s="17"/>
      <c r="Y1422" s="17"/>
      <c r="Z1422" s="17"/>
      <c r="AA1422" s="17"/>
      <c r="AB1422" s="17"/>
      <c r="AC1422" s="17"/>
      <c r="AD1422" s="17"/>
      <c r="AE1422" s="17"/>
      <c r="AG1422" s="9"/>
      <c r="AH1422" s="9"/>
      <c r="AI1422" s="10"/>
      <c r="AJ1422" s="17"/>
      <c r="AK1422" s="17"/>
      <c r="AL1422" s="17"/>
      <c r="AM1422" s="17"/>
      <c r="AN1422" s="17"/>
      <c r="AO1422" s="17"/>
      <c r="AP1422" s="17"/>
      <c r="AQ1422" s="17"/>
      <c r="AS1422" s="9"/>
      <c r="AT1422" s="9"/>
      <c r="AU1422" s="10"/>
      <c r="AV1422" s="17"/>
      <c r="AW1422" s="17"/>
      <c r="AX1422" s="17"/>
      <c r="AY1422" s="17"/>
      <c r="AZ1422" s="17"/>
      <c r="BA1422" s="17"/>
      <c r="BB1422" s="17"/>
      <c r="BC1422" s="17"/>
      <c r="BE1422" s="17">
        <v>0.48411885245901637</v>
      </c>
      <c r="BF1422" s="9">
        <v>71.8</v>
      </c>
      <c r="BG1422" s="9">
        <v>68.845704117332843</v>
      </c>
      <c r="BH1422" s="9">
        <v>68.114423584725714</v>
      </c>
      <c r="BI1422" s="9">
        <v>45.818519859960467</v>
      </c>
      <c r="BJ1422" s="9">
        <f ca="1"/>
        <v>69.957137924742625</v>
      </c>
      <c r="BK1422" s="9">
        <f ca="1"/>
        <v>68.35708262041247</v>
      </c>
      <c r="BL1422" s="9">
        <v>66.899368735075697</v>
      </c>
      <c r="BM1422" s="9">
        <f ca="1"/>
        <v>69.416936640690366</v>
      </c>
      <c r="BN1422" s="9">
        <v>69.932512311171877</v>
      </c>
      <c r="BP1422" s="9"/>
      <c r="BQ1422" s="40"/>
      <c r="BR1422" s="9"/>
      <c r="BS1422" s="40"/>
      <c r="BU1422" s="9"/>
      <c r="BV1422" s="40"/>
      <c r="BW1422" s="9"/>
      <c r="BX1422" s="40"/>
      <c r="BZ1422" s="9">
        <v>43.615384615384613</v>
      </c>
      <c r="CA1422" s="9">
        <v>38.507692307692309</v>
      </c>
      <c r="CB1422" s="40">
        <v>32840.822138447489</v>
      </c>
      <c r="CC1422" s="9">
        <f ca="1"/>
        <v>4.9565384615384609</v>
      </c>
      <c r="CD1422" s="9">
        <f ca="1"/>
        <v>3.4242307692307694</v>
      </c>
      <c r="CE1422" s="40">
        <f ca="1"/>
        <v>10849.980128361851</v>
      </c>
    </row>
    <row r="1423" spans="1:83" x14ac:dyDescent="0.25">
      <c r="A1423" s="6">
        <v>66.7</v>
      </c>
      <c r="B1423" s="7" t="b">
        <v>1</v>
      </c>
      <c r="U1423" s="9"/>
      <c r="V1423" s="9"/>
      <c r="W1423" s="10"/>
      <c r="X1423" s="17"/>
      <c r="Y1423" s="17"/>
      <c r="Z1423" s="17"/>
      <c r="AA1423" s="17"/>
      <c r="AB1423" s="17"/>
      <c r="AC1423" s="17"/>
      <c r="AD1423" s="17"/>
      <c r="AE1423" s="17"/>
      <c r="AG1423" s="9"/>
      <c r="AH1423" s="9"/>
      <c r="AI1423" s="10"/>
      <c r="AJ1423" s="17"/>
      <c r="AK1423" s="17"/>
      <c r="AL1423" s="17"/>
      <c r="AM1423" s="17"/>
      <c r="AN1423" s="17"/>
      <c r="AO1423" s="17"/>
      <c r="AP1423" s="17"/>
      <c r="AQ1423" s="17"/>
      <c r="AS1423" s="9"/>
      <c r="AT1423" s="9"/>
      <c r="AU1423" s="10"/>
      <c r="AV1423" s="17"/>
      <c r="AW1423" s="17"/>
      <c r="AX1423" s="17"/>
      <c r="AY1423" s="17"/>
      <c r="AZ1423" s="17"/>
      <c r="BA1423" s="17"/>
      <c r="BB1423" s="17"/>
      <c r="BC1423" s="17"/>
      <c r="BE1423" s="17">
        <v>0.48446038251366119</v>
      </c>
      <c r="BF1423" s="9">
        <v>71.8</v>
      </c>
      <c r="BG1423" s="9">
        <v>68.853863722485201</v>
      </c>
      <c r="BH1423" s="9">
        <v>68.123006197540164</v>
      </c>
      <c r="BI1423" s="9">
        <v>45.86436418726116</v>
      </c>
      <c r="BJ1423" s="9">
        <f ca="1"/>
        <v>69.964844448474807</v>
      </c>
      <c r="BK1423" s="9">
        <f ca="1"/>
        <v>68.365527619094934</v>
      </c>
      <c r="BL1423" s="9">
        <v>66.910178846057192</v>
      </c>
      <c r="BM1423" s="9">
        <f ca="1"/>
        <v>69.42622348265111</v>
      </c>
      <c r="BN1423" s="9">
        <v>69.941761150503666</v>
      </c>
      <c r="BP1423" s="9"/>
      <c r="BQ1423" s="40"/>
      <c r="BR1423" s="9"/>
      <c r="BS1423" s="40"/>
      <c r="BU1423" s="9"/>
      <c r="BV1423" s="40"/>
      <c r="BW1423" s="9"/>
      <c r="BX1423" s="40"/>
      <c r="BZ1423" s="9">
        <v>43.615384615384613</v>
      </c>
      <c r="CA1423" s="9">
        <v>39.784615384615385</v>
      </c>
      <c r="CB1423" s="40">
        <v>34213.282422851007</v>
      </c>
      <c r="CC1423" s="9">
        <f ca="1"/>
        <v>4.9565384615384609</v>
      </c>
      <c r="CD1423" s="9">
        <f ca="1"/>
        <v>3.4880769230769237</v>
      </c>
      <c r="CE1423" s="40">
        <f ca="1"/>
        <v>10876.520524172094</v>
      </c>
    </row>
    <row r="1424" spans="1:83" x14ac:dyDescent="0.25">
      <c r="A1424" s="6">
        <v>66.900000000000006</v>
      </c>
      <c r="B1424" s="7" t="b">
        <v>1</v>
      </c>
      <c r="U1424" s="9"/>
      <c r="V1424" s="9"/>
      <c r="W1424" s="10"/>
      <c r="X1424" s="17"/>
      <c r="Y1424" s="17"/>
      <c r="Z1424" s="17"/>
      <c r="AA1424" s="17"/>
      <c r="AB1424" s="17"/>
      <c r="AC1424" s="17"/>
      <c r="AD1424" s="17"/>
      <c r="AE1424" s="17"/>
      <c r="AG1424" s="9"/>
      <c r="AH1424" s="9"/>
      <c r="AI1424" s="10"/>
      <c r="AJ1424" s="17"/>
      <c r="AK1424" s="17"/>
      <c r="AL1424" s="17"/>
      <c r="AM1424" s="17"/>
      <c r="AN1424" s="17"/>
      <c r="AO1424" s="17"/>
      <c r="AP1424" s="17"/>
      <c r="AQ1424" s="17"/>
      <c r="AS1424" s="9"/>
      <c r="AT1424" s="9"/>
      <c r="AU1424" s="10"/>
      <c r="AV1424" s="17"/>
      <c r="AW1424" s="17"/>
      <c r="AX1424" s="17"/>
      <c r="AY1424" s="17"/>
      <c r="AZ1424" s="17"/>
      <c r="BA1424" s="17"/>
      <c r="BB1424" s="17"/>
      <c r="BC1424" s="17"/>
      <c r="BE1424" s="17">
        <v>0.48480191256830601</v>
      </c>
      <c r="BF1424" s="9">
        <v>71.8</v>
      </c>
      <c r="BG1424" s="9">
        <v>68.862023055272957</v>
      </c>
      <c r="BH1424" s="9">
        <v>68.131589605249872</v>
      </c>
      <c r="BI1424" s="9">
        <v>45.910238895165335</v>
      </c>
      <c r="BJ1424" s="9">
        <f ca="1"/>
        <v>69.972549220811743</v>
      </c>
      <c r="BK1424" s="9">
        <f ca="1"/>
        <v>68.373973032120517</v>
      </c>
      <c r="BL1424" s="9">
        <v>66.92098514730759</v>
      </c>
      <c r="BM1424" s="9">
        <f ca="1"/>
        <v>69.435508796282804</v>
      </c>
      <c r="BN1424" s="9">
        <v>69.951008365076092</v>
      </c>
      <c r="BP1424" s="9"/>
      <c r="BQ1424" s="40"/>
      <c r="BR1424" s="9"/>
      <c r="BS1424" s="40"/>
      <c r="BU1424" s="9"/>
      <c r="BV1424" s="40"/>
      <c r="BW1424" s="9"/>
      <c r="BX1424" s="40"/>
      <c r="BZ1424" s="9">
        <v>43.615384615384613</v>
      </c>
      <c r="CA1424" s="9">
        <v>41.061538461538461</v>
      </c>
      <c r="CB1424" s="40">
        <v>35649.69458294534</v>
      </c>
      <c r="CC1424" s="9">
        <f ca="1"/>
        <v>4.9565384615384609</v>
      </c>
      <c r="CD1424" s="9">
        <f ca="1"/>
        <v>3.5519230769230772</v>
      </c>
      <c r="CE1424" s="40">
        <f ca="1"/>
        <v>10905.519269516506</v>
      </c>
    </row>
    <row r="1425" spans="1:83" x14ac:dyDescent="0.25">
      <c r="A1425" s="6">
        <v>67.099999999999994</v>
      </c>
      <c r="B1425" s="7" t="b">
        <v>1</v>
      </c>
      <c r="U1425" s="9"/>
      <c r="V1425" s="9"/>
      <c r="W1425" s="10"/>
      <c r="X1425" s="17"/>
      <c r="Y1425" s="17"/>
      <c r="Z1425" s="17"/>
      <c r="AA1425" s="17"/>
      <c r="AB1425" s="17"/>
      <c r="AC1425" s="17"/>
      <c r="AD1425" s="17"/>
      <c r="AE1425" s="17"/>
      <c r="AG1425" s="9"/>
      <c r="AH1425" s="9"/>
      <c r="AI1425" s="10"/>
      <c r="AJ1425" s="17"/>
      <c r="AK1425" s="17"/>
      <c r="AL1425" s="17"/>
      <c r="AM1425" s="17"/>
      <c r="AN1425" s="17"/>
      <c r="AO1425" s="17"/>
      <c r="AP1425" s="17"/>
      <c r="AQ1425" s="17"/>
      <c r="AS1425" s="9"/>
      <c r="AT1425" s="9"/>
      <c r="AU1425" s="10"/>
      <c r="AV1425" s="17"/>
      <c r="AW1425" s="17"/>
      <c r="AX1425" s="17"/>
      <c r="AY1425" s="17"/>
      <c r="AZ1425" s="17"/>
      <c r="BA1425" s="17"/>
      <c r="BB1425" s="17"/>
      <c r="BC1425" s="17"/>
      <c r="BE1425" s="17">
        <v>0.48514344262295084</v>
      </c>
      <c r="BF1425" s="9">
        <v>71.8</v>
      </c>
      <c r="BG1425" s="9">
        <v>68.870182121702669</v>
      </c>
      <c r="BH1425" s="9">
        <v>68.140173814202697</v>
      </c>
      <c r="BI1425" s="9">
        <v>45.956144023965557</v>
      </c>
      <c r="BJ1425" s="9">
        <f ca="1"/>
        <v>69.980252247843907</v>
      </c>
      <c r="BK1425" s="9">
        <f ca="1"/>
        <v>68.382418865659048</v>
      </c>
      <c r="BL1425" s="9">
        <v>66.931787642851958</v>
      </c>
      <c r="BM1425" s="9">
        <f ca="1"/>
        <v>69.444792586732504</v>
      </c>
      <c r="BN1425" s="9">
        <v>69.960253960030784</v>
      </c>
      <c r="BP1425" s="9"/>
      <c r="BQ1425" s="40"/>
      <c r="BR1425" s="9"/>
      <c r="BS1425" s="40"/>
      <c r="BU1425" s="9"/>
      <c r="BV1425" s="40"/>
      <c r="BW1425" s="9"/>
      <c r="BX1425" s="40"/>
      <c r="BZ1425" s="9">
        <v>43.615384615384613</v>
      </c>
      <c r="CA1425" s="9">
        <v>42.338461538461537</v>
      </c>
      <c r="CB1425" s="40">
        <v>37147.105087855613</v>
      </c>
      <c r="CC1425" s="9">
        <f ca="1"/>
        <v>4.9565384615384609</v>
      </c>
      <c r="CD1425" s="9">
        <f ca="1"/>
        <v>3.6157692307692306</v>
      </c>
      <c r="CE1425" s="40">
        <f ca="1"/>
        <v>10936.906875422714</v>
      </c>
    </row>
    <row r="1426" spans="1:83" x14ac:dyDescent="0.25">
      <c r="A1426" s="6">
        <v>66.599999999999994</v>
      </c>
      <c r="B1426" s="7" t="b">
        <v>1</v>
      </c>
      <c r="U1426" s="9"/>
      <c r="V1426" s="9"/>
      <c r="W1426" s="10"/>
      <c r="X1426" s="17"/>
      <c r="Y1426" s="17"/>
      <c r="Z1426" s="17"/>
      <c r="AA1426" s="17"/>
      <c r="AB1426" s="17"/>
      <c r="AC1426" s="17"/>
      <c r="AD1426" s="17"/>
      <c r="AE1426" s="17"/>
      <c r="AG1426" s="9"/>
      <c r="AH1426" s="9"/>
      <c r="AI1426" s="10"/>
      <c r="AJ1426" s="17"/>
      <c r="AK1426" s="17"/>
      <c r="AL1426" s="17"/>
      <c r="AM1426" s="17"/>
      <c r="AN1426" s="17"/>
      <c r="AO1426" s="17"/>
      <c r="AP1426" s="17"/>
      <c r="AQ1426" s="17"/>
      <c r="AS1426" s="9"/>
      <c r="AT1426" s="9"/>
      <c r="AU1426" s="10"/>
      <c r="AV1426" s="17"/>
      <c r="AW1426" s="17"/>
      <c r="AX1426" s="17"/>
      <c r="AY1426" s="17"/>
      <c r="AZ1426" s="17"/>
      <c r="BA1426" s="17"/>
      <c r="BB1426" s="17"/>
      <c r="BC1426" s="17"/>
      <c r="BE1426" s="17">
        <v>0.48548497267759561</v>
      </c>
      <c r="BF1426" s="9">
        <v>71.8</v>
      </c>
      <c r="BG1426" s="9">
        <v>68.878340927779533</v>
      </c>
      <c r="BH1426" s="9">
        <v>68.148758830748321</v>
      </c>
      <c r="BI1426" s="9">
        <v>46.002079614034635</v>
      </c>
      <c r="BJ1426" s="9">
        <f ca="1"/>
        <v>69.987953535656189</v>
      </c>
      <c r="BK1426" s="9">
        <f ca="1"/>
        <v>68.390865125880936</v>
      </c>
      <c r="BL1426" s="9">
        <v>66.942586336708274</v>
      </c>
      <c r="BM1426" s="9">
        <f ca="1"/>
        <v>69.454074859143034</v>
      </c>
      <c r="BN1426" s="9">
        <v>69.969497940504922</v>
      </c>
      <c r="BP1426" s="9"/>
      <c r="BQ1426" s="40"/>
      <c r="BR1426" s="9"/>
      <c r="BS1426" s="40"/>
      <c r="BU1426" s="9"/>
      <c r="BV1426" s="40"/>
      <c r="BW1426" s="9"/>
      <c r="BX1426" s="40"/>
      <c r="BZ1426" s="9">
        <v>43.615384615384613</v>
      </c>
      <c r="CA1426" s="9">
        <v>43.615384615384613</v>
      </c>
      <c r="CB1426" s="40">
        <v>38702.767987435946</v>
      </c>
      <c r="CC1426" s="9">
        <f ca="1"/>
        <v>4.9565384615384609</v>
      </c>
      <c r="CD1426" s="9">
        <f ca="1"/>
        <v>3.679615384615385</v>
      </c>
      <c r="CE1426" s="40">
        <f ca="1"/>
        <v>10970.616921933211</v>
      </c>
    </row>
    <row r="1427" spans="1:83" x14ac:dyDescent="0.25">
      <c r="A1427" s="6">
        <v>66.7</v>
      </c>
      <c r="B1427" s="7" t="b">
        <v>1</v>
      </c>
      <c r="U1427" s="9"/>
      <c r="V1427" s="9"/>
      <c r="W1427" s="10"/>
      <c r="X1427" s="17"/>
      <c r="Y1427" s="17"/>
      <c r="Z1427" s="17"/>
      <c r="AA1427" s="17"/>
      <c r="AB1427" s="17"/>
      <c r="AC1427" s="17"/>
      <c r="AD1427" s="17"/>
      <c r="AE1427" s="17"/>
      <c r="AG1427" s="9"/>
      <c r="AH1427" s="9"/>
      <c r="AI1427" s="10"/>
      <c r="AJ1427" s="17"/>
      <c r="AK1427" s="17"/>
      <c r="AL1427" s="17"/>
      <c r="AM1427" s="17"/>
      <c r="AN1427" s="17"/>
      <c r="AO1427" s="17"/>
      <c r="AP1427" s="17"/>
      <c r="AQ1427" s="17"/>
      <c r="AS1427" s="9"/>
      <c r="AT1427" s="9"/>
      <c r="AU1427" s="10"/>
      <c r="AV1427" s="17"/>
      <c r="AW1427" s="17"/>
      <c r="AX1427" s="17"/>
      <c r="AY1427" s="17"/>
      <c r="AZ1427" s="17"/>
      <c r="BA1427" s="17"/>
      <c r="BB1427" s="17"/>
      <c r="BC1427" s="17"/>
      <c r="BE1427" s="17">
        <v>0.48582650273224043</v>
      </c>
      <c r="BF1427" s="9">
        <v>71.8</v>
      </c>
      <c r="BG1427" s="9">
        <v>68.886499479507364</v>
      </c>
      <c r="BH1427" s="9">
        <v>68.157344661238071</v>
      </c>
      <c r="BI1427" s="9">
        <v>46.048045705825793</v>
      </c>
      <c r="BJ1427" s="9">
        <f ca="1"/>
        <v>69.995653090327963</v>
      </c>
      <c r="BK1427" s="9">
        <f ca="1"/>
        <v>68.399311818957301</v>
      </c>
      <c r="BL1427" s="9">
        <v>66.953381232887509</v>
      </c>
      <c r="BM1427" s="9">
        <f ca="1"/>
        <v>69.463355618653111</v>
      </c>
      <c r="BN1427" s="9">
        <v>69.978740311631313</v>
      </c>
      <c r="BP1427" s="9"/>
      <c r="BQ1427" s="40"/>
      <c r="BR1427" s="9"/>
      <c r="BS1427" s="40"/>
      <c r="BU1427" s="9"/>
      <c r="BV1427" s="40"/>
      <c r="BW1427" s="9"/>
      <c r="BX1427" s="40"/>
      <c r="BZ1427" s="9">
        <v>43.615384615384613</v>
      </c>
      <c r="CA1427" s="9">
        <v>44.892307692307696</v>
      </c>
      <c r="CB1427" s="40">
        <v>40314.125293444493</v>
      </c>
      <c r="CC1427" s="9">
        <f ca="1"/>
        <v>4.9565384615384609</v>
      </c>
      <c r="CD1427" s="9">
        <f ca="1"/>
        <v>3.7434615384615384</v>
      </c>
      <c r="CE1427" s="40">
        <f ca="1"/>
        <v>11006.585872218346</v>
      </c>
    </row>
    <row r="1428" spans="1:83" x14ac:dyDescent="0.25">
      <c r="A1428" s="6">
        <v>67.2</v>
      </c>
      <c r="B1428" s="7" t="b">
        <v>1</v>
      </c>
      <c r="U1428" s="9"/>
      <c r="V1428" s="9"/>
      <c r="W1428" s="10"/>
      <c r="X1428" s="17"/>
      <c r="Y1428" s="17"/>
      <c r="Z1428" s="17"/>
      <c r="AA1428" s="17"/>
      <c r="AB1428" s="17"/>
      <c r="AC1428" s="17"/>
      <c r="AD1428" s="17"/>
      <c r="AE1428" s="17"/>
      <c r="AG1428" s="9"/>
      <c r="AH1428" s="9"/>
      <c r="AI1428" s="10"/>
      <c r="AJ1428" s="17"/>
      <c r="AK1428" s="17"/>
      <c r="AL1428" s="17"/>
      <c r="AM1428" s="17"/>
      <c r="AN1428" s="17"/>
      <c r="AO1428" s="17"/>
      <c r="AP1428" s="17"/>
      <c r="AQ1428" s="17"/>
      <c r="AS1428" s="9"/>
      <c r="AT1428" s="9"/>
      <c r="AU1428" s="10"/>
      <c r="AV1428" s="17"/>
      <c r="AW1428" s="17"/>
      <c r="AX1428" s="17"/>
      <c r="AY1428" s="17"/>
      <c r="AZ1428" s="17"/>
      <c r="BA1428" s="17"/>
      <c r="BB1428" s="17"/>
      <c r="BC1428" s="17"/>
      <c r="BE1428" s="17">
        <v>0.48616803278688525</v>
      </c>
      <c r="BF1428" s="9">
        <v>71.8</v>
      </c>
      <c r="BG1428" s="9">
        <v>68.894657782888729</v>
      </c>
      <c r="BH1428" s="9">
        <v>68.165931312025194</v>
      </c>
      <c r="BI1428" s="9">
        <v>46.094042339872885</v>
      </c>
      <c r="BJ1428" s="9">
        <f ca="1"/>
        <v>70.003350917933119</v>
      </c>
      <c r="BK1428" s="9">
        <f ca="1"/>
        <v>68.407758951059932</v>
      </c>
      <c r="BL1428" s="9">
        <v>66.964172335393499</v>
      </c>
      <c r="BM1428" s="9">
        <f ca="1"/>
        <v>69.472634870397243</v>
      </c>
      <c r="BN1428" s="9">
        <v>69.987981078538382</v>
      </c>
      <c r="BP1428" s="9"/>
      <c r="BQ1428" s="40"/>
      <c r="BR1428" s="9"/>
      <c r="BS1428" s="40"/>
      <c r="BU1428" s="9"/>
      <c r="BV1428" s="40"/>
      <c r="BW1428" s="9"/>
      <c r="BX1428" s="40"/>
      <c r="BZ1428" s="9">
        <v>43.615384615384613</v>
      </c>
      <c r="CA1428" s="9">
        <v>46.169230769230772</v>
      </c>
      <c r="CB1428" s="40">
        <v>41978.789684999378</v>
      </c>
      <c r="CC1428" s="9">
        <f ca="1"/>
        <v>4.9565384615384609</v>
      </c>
      <c r="CD1428" s="9">
        <f ca="1"/>
        <v>3.8073076923076927</v>
      </c>
      <c r="CE1428" s="40">
        <f ca="1"/>
        <v>11044.752901002792</v>
      </c>
    </row>
    <row r="1429" spans="1:83" x14ac:dyDescent="0.25">
      <c r="A1429" s="6">
        <v>66.599999999999994</v>
      </c>
      <c r="B1429" s="7" t="b">
        <v>1</v>
      </c>
      <c r="U1429" s="9"/>
      <c r="V1429" s="9"/>
      <c r="W1429" s="10"/>
      <c r="X1429" s="17"/>
      <c r="Y1429" s="17"/>
      <c r="Z1429" s="17"/>
      <c r="AA1429" s="17"/>
      <c r="AB1429" s="17"/>
      <c r="AC1429" s="17"/>
      <c r="AD1429" s="17"/>
      <c r="AE1429" s="17"/>
      <c r="AG1429" s="9"/>
      <c r="AH1429" s="9"/>
      <c r="AI1429" s="10"/>
      <c r="AJ1429" s="17"/>
      <c r="AK1429" s="17"/>
      <c r="AL1429" s="17"/>
      <c r="AM1429" s="17"/>
      <c r="AN1429" s="17"/>
      <c r="AO1429" s="17"/>
      <c r="AP1429" s="17"/>
      <c r="AQ1429" s="17"/>
      <c r="AS1429" s="9"/>
      <c r="AT1429" s="9"/>
      <c r="AU1429" s="10"/>
      <c r="AV1429" s="17"/>
      <c r="AW1429" s="17"/>
      <c r="AX1429" s="17"/>
      <c r="AY1429" s="17"/>
      <c r="AZ1429" s="17"/>
      <c r="BA1429" s="17"/>
      <c r="BB1429" s="17"/>
      <c r="BC1429" s="17"/>
      <c r="BE1429" s="17">
        <v>0.48650956284153007</v>
      </c>
      <c r="BF1429" s="9">
        <v>71.8</v>
      </c>
      <c r="BG1429" s="9">
        <v>68.90281584392487</v>
      </c>
      <c r="BH1429" s="9">
        <v>68.174518789464713</v>
      </c>
      <c r="BI1429" s="9">
        <v>46.140069556790621</v>
      </c>
      <c r="BJ1429" s="9">
        <f ca="1"/>
        <v>70.011047024540062</v>
      </c>
      <c r="BK1429" s="9">
        <f ca="1"/>
        <v>68.416206528361329</v>
      </c>
      <c r="BL1429" s="9">
        <v>66.97495964822312</v>
      </c>
      <c r="BM1429" s="9">
        <f ca="1"/>
        <v>69.481912619505877</v>
      </c>
      <c r="BN1429" s="9">
        <v>69.997220246350224</v>
      </c>
      <c r="BP1429" s="9"/>
      <c r="BQ1429" s="40"/>
      <c r="BR1429" s="9"/>
      <c r="BS1429" s="40"/>
      <c r="BU1429" s="9"/>
      <c r="BV1429" s="40"/>
      <c r="BW1429" s="9"/>
      <c r="BX1429" s="40"/>
      <c r="BZ1429" s="9">
        <v>43.615384615384613</v>
      </c>
      <c r="CA1429" s="9">
        <v>47.446153846153848</v>
      </c>
      <c r="CB1429" s="40">
        <v>43694.52920861348</v>
      </c>
      <c r="CC1429" s="9">
        <f ca="1"/>
        <v>4.9565384615384609</v>
      </c>
      <c r="CD1429" s="9">
        <f ca="1"/>
        <v>3.8711538461538462</v>
      </c>
      <c r="CE1429" s="40">
        <f ca="1"/>
        <v>11085.059735972209</v>
      </c>
    </row>
    <row r="1430" spans="1:83" x14ac:dyDescent="0.25">
      <c r="A1430" s="6">
        <v>65.7</v>
      </c>
      <c r="B1430" s="7" t="b">
        <v>1</v>
      </c>
      <c r="U1430" s="9"/>
      <c r="V1430" s="9"/>
      <c r="W1430" s="10"/>
      <c r="X1430" s="17"/>
      <c r="Y1430" s="17"/>
      <c r="Z1430" s="17"/>
      <c r="AA1430" s="17"/>
      <c r="AB1430" s="17"/>
      <c r="AC1430" s="17"/>
      <c r="AD1430" s="17"/>
      <c r="AE1430" s="17"/>
      <c r="AG1430" s="9"/>
      <c r="AH1430" s="9"/>
      <c r="AI1430" s="10"/>
      <c r="AJ1430" s="17"/>
      <c r="AK1430" s="17"/>
      <c r="AL1430" s="17"/>
      <c r="AM1430" s="17"/>
      <c r="AN1430" s="17"/>
      <c r="AO1430" s="17"/>
      <c r="AP1430" s="17"/>
      <c r="AQ1430" s="17"/>
      <c r="AS1430" s="9"/>
      <c r="AT1430" s="9"/>
      <c r="AU1430" s="10"/>
      <c r="AV1430" s="17"/>
      <c r="AW1430" s="17"/>
      <c r="AX1430" s="17"/>
      <c r="AY1430" s="17"/>
      <c r="AZ1430" s="17"/>
      <c r="BA1430" s="17"/>
      <c r="BB1430" s="17"/>
      <c r="BC1430" s="17"/>
      <c r="BE1430" s="17">
        <v>0.48685109289617484</v>
      </c>
      <c r="BF1430" s="9">
        <v>71.8</v>
      </c>
      <c r="BG1430" s="9">
        <v>68.910973668615796</v>
      </c>
      <c r="BH1430" s="9">
        <v>68.183107099913499</v>
      </c>
      <c r="BI1430" s="9">
        <v>46.186127397274753</v>
      </c>
      <c r="BJ1430" s="9">
        <f ca="1"/>
        <v>70.018741416211753</v>
      </c>
      <c r="BK1430" s="9">
        <f ca="1"/>
        <v>68.424654557034756</v>
      </c>
      <c r="BL1430" s="9">
        <v>66.985743175366167</v>
      </c>
      <c r="BM1430" s="9">
        <f ca="1"/>
        <v>69.491188871105365</v>
      </c>
      <c r="BN1430" s="9">
        <v>70.006457820186625</v>
      </c>
      <c r="BP1430" s="9"/>
      <c r="BQ1430" s="40"/>
      <c r="BR1430" s="9"/>
      <c r="BS1430" s="40"/>
      <c r="BU1430" s="9"/>
      <c r="BV1430" s="40"/>
      <c r="BW1430" s="9"/>
      <c r="BX1430" s="40"/>
      <c r="BZ1430" s="9">
        <v>43.615384615384613</v>
      </c>
      <c r="CA1430" s="9">
        <v>48.723076923076924</v>
      </c>
      <c r="CB1430" s="40">
        <v>45459.253697323176</v>
      </c>
      <c r="CC1430" s="9">
        <f ca="1"/>
        <v>4.9565384615384609</v>
      </c>
      <c r="CD1430" s="9">
        <f ca="1"/>
        <v>3.9350000000000005</v>
      </c>
      <c r="CE1430" s="40">
        <f ca="1"/>
        <v>11127.450510972141</v>
      </c>
    </row>
    <row r="1431" spans="1:83" x14ac:dyDescent="0.25">
      <c r="A1431" s="6">
        <v>65.3</v>
      </c>
      <c r="B1431" s="7" t="b">
        <v>1</v>
      </c>
      <c r="U1431" s="9"/>
      <c r="V1431" s="9"/>
      <c r="W1431" s="10"/>
      <c r="X1431" s="17"/>
      <c r="Y1431" s="17"/>
      <c r="Z1431" s="17"/>
      <c r="AA1431" s="17"/>
      <c r="AB1431" s="17"/>
      <c r="AC1431" s="17"/>
      <c r="AD1431" s="17"/>
      <c r="AE1431" s="17"/>
      <c r="AG1431" s="9"/>
      <c r="AH1431" s="9"/>
      <c r="AI1431" s="10"/>
      <c r="AJ1431" s="17"/>
      <c r="AK1431" s="17"/>
      <c r="AL1431" s="17"/>
      <c r="AM1431" s="17"/>
      <c r="AN1431" s="17"/>
      <c r="AO1431" s="17"/>
      <c r="AP1431" s="17"/>
      <c r="AQ1431" s="17"/>
      <c r="AS1431" s="9"/>
      <c r="AT1431" s="9"/>
      <c r="AU1431" s="10"/>
      <c r="AV1431" s="17"/>
      <c r="AW1431" s="17"/>
      <c r="AX1431" s="17"/>
      <c r="AY1431" s="17"/>
      <c r="AZ1431" s="17"/>
      <c r="BA1431" s="17"/>
      <c r="BB1431" s="17"/>
      <c r="BC1431" s="17"/>
      <c r="BE1431" s="17">
        <v>0.48719262295081966</v>
      </c>
      <c r="BF1431" s="9">
        <v>71.8</v>
      </c>
      <c r="BG1431" s="9">
        <v>68.919131262960306</v>
      </c>
      <c r="BH1431" s="9">
        <v>68.191696249730384</v>
      </c>
      <c r="BI1431" s="9">
        <v>46.23221590210234</v>
      </c>
      <c r="BJ1431" s="9">
        <f ca="1"/>
        <v>70.026434099005783</v>
      </c>
      <c r="BK1431" s="9">
        <f ca="1"/>
        <v>68.433103043254292</v>
      </c>
      <c r="BL1431" s="9">
        <v>66.996522920805518</v>
      </c>
      <c r="BM1431" s="9">
        <f ca="1"/>
        <v>69.500463630317952</v>
      </c>
      <c r="BN1431" s="9">
        <v>70.015693805163011</v>
      </c>
      <c r="BP1431" s="9"/>
      <c r="BQ1431" s="40"/>
      <c r="BR1431" s="9"/>
      <c r="BS1431" s="40"/>
      <c r="BU1431" s="9"/>
      <c r="BV1431" s="40"/>
      <c r="BW1431" s="9"/>
      <c r="BX1431" s="40"/>
      <c r="BZ1431" s="9">
        <v>43.615384615384613</v>
      </c>
      <c r="CA1431" s="9">
        <v>50</v>
      </c>
      <c r="CB1431" s="40">
        <v>47271.002677547833</v>
      </c>
      <c r="CC1431" s="9">
        <f ca="1"/>
        <v>4.9565384615384609</v>
      </c>
      <c r="CD1431" s="9">
        <f ca="1"/>
        <v>3.9988461538461539</v>
      </c>
      <c r="CE1431" s="40">
        <f ca="1"/>
        <v>11171.871629938083</v>
      </c>
    </row>
    <row r="1432" spans="1:83" x14ac:dyDescent="0.25">
      <c r="A1432" s="6">
        <v>64.900000000000006</v>
      </c>
      <c r="B1432" s="7" t="b">
        <v>1</v>
      </c>
      <c r="U1432" s="9"/>
      <c r="V1432" s="9"/>
      <c r="W1432" s="10"/>
      <c r="X1432" s="17"/>
      <c r="Y1432" s="17"/>
      <c r="Z1432" s="17"/>
      <c r="AA1432" s="17"/>
      <c r="AB1432" s="17"/>
      <c r="AC1432" s="17"/>
      <c r="AD1432" s="17"/>
      <c r="AE1432" s="17"/>
      <c r="AG1432" s="9"/>
      <c r="AH1432" s="9"/>
      <c r="AI1432" s="10"/>
      <c r="AJ1432" s="17"/>
      <c r="AK1432" s="17"/>
      <c r="AL1432" s="17"/>
      <c r="AM1432" s="17"/>
      <c r="AN1432" s="17"/>
      <c r="AO1432" s="17"/>
      <c r="AP1432" s="17"/>
      <c r="AQ1432" s="17"/>
      <c r="AS1432" s="9"/>
      <c r="AT1432" s="9"/>
      <c r="AU1432" s="10"/>
      <c r="AV1432" s="17"/>
      <c r="AW1432" s="17"/>
      <c r="AX1432" s="17"/>
      <c r="AY1432" s="17"/>
      <c r="AZ1432" s="17"/>
      <c r="BA1432" s="17"/>
      <c r="BB1432" s="17"/>
      <c r="BC1432" s="17"/>
      <c r="BE1432" s="17">
        <v>0.48753415300546449</v>
      </c>
      <c r="BF1432" s="9">
        <v>71.900000000000006</v>
      </c>
      <c r="BG1432" s="9">
        <v>68.927288632956021</v>
      </c>
      <c r="BH1432" s="9">
        <v>68.200286245276061</v>
      </c>
      <c r="BI1432" s="9">
        <v>46.278335112131955</v>
      </c>
      <c r="BJ1432" s="9">
        <f ca="1"/>
        <v>70.034125078974355</v>
      </c>
      <c r="BK1432" s="9">
        <f ca="1"/>
        <v>68.441551993194764</v>
      </c>
      <c r="BL1432" s="9">
        <v>67.007298888516999</v>
      </c>
      <c r="BM1432" s="9">
        <f ca="1"/>
        <v>69.509736902261906</v>
      </c>
      <c r="BN1432" s="9">
        <v>70.024928206390626</v>
      </c>
      <c r="BP1432" s="9"/>
      <c r="BQ1432" s="40"/>
      <c r="BR1432" s="9"/>
      <c r="BS1432" s="40"/>
      <c r="BU1432" s="9"/>
      <c r="BV1432" s="40"/>
      <c r="BW1432" s="9"/>
      <c r="BX1432" s="40"/>
      <c r="BZ1432" s="9">
        <v>44.892307692307696</v>
      </c>
      <c r="CA1432" s="9">
        <v>0.2</v>
      </c>
      <c r="CB1432" s="40">
        <v>79068.489232136053</v>
      </c>
      <c r="CC1432" s="9">
        <f ca="1"/>
        <v>5.0203846153846143</v>
      </c>
      <c r="CD1432" s="9">
        <f ca="1"/>
        <v>1.5088461538461539</v>
      </c>
      <c r="CE1432" s="40">
        <f ca="1"/>
        <v>11810.128236712801</v>
      </c>
    </row>
    <row r="1433" spans="1:83" x14ac:dyDescent="0.25">
      <c r="A1433" s="6">
        <v>64.400000000000006</v>
      </c>
      <c r="B1433" s="7" t="b">
        <v>1</v>
      </c>
      <c r="U1433" s="9"/>
      <c r="V1433" s="9"/>
      <c r="W1433" s="10"/>
      <c r="X1433" s="17"/>
      <c r="Y1433" s="17"/>
      <c r="Z1433" s="17"/>
      <c r="AA1433" s="17"/>
      <c r="AB1433" s="17"/>
      <c r="AC1433" s="17"/>
      <c r="AD1433" s="17"/>
      <c r="AE1433" s="17"/>
      <c r="AG1433" s="9"/>
      <c r="AH1433" s="9"/>
      <c r="AI1433" s="10"/>
      <c r="AJ1433" s="17"/>
      <c r="AK1433" s="17"/>
      <c r="AL1433" s="17"/>
      <c r="AM1433" s="17"/>
      <c r="AN1433" s="17"/>
      <c r="AO1433" s="17"/>
      <c r="AP1433" s="17"/>
      <c r="AQ1433" s="17"/>
      <c r="AS1433" s="9"/>
      <c r="AT1433" s="9"/>
      <c r="AU1433" s="10"/>
      <c r="AV1433" s="17"/>
      <c r="AW1433" s="17"/>
      <c r="AX1433" s="17"/>
      <c r="AY1433" s="17"/>
      <c r="AZ1433" s="17"/>
      <c r="BA1433" s="17"/>
      <c r="BB1433" s="17"/>
      <c r="BC1433" s="17"/>
      <c r="BE1433" s="17">
        <v>0.48787568306010931</v>
      </c>
      <c r="BF1433" s="9">
        <v>71.900000000000006</v>
      </c>
      <c r="BG1433" s="9">
        <v>68.935445784599395</v>
      </c>
      <c r="BH1433" s="9">
        <v>68.208877092913184</v>
      </c>
      <c r="BI1433" s="9">
        <v>46.324485068303879</v>
      </c>
      <c r="BJ1433" s="9">
        <f ca="1"/>
        <v>70.041814362164331</v>
      </c>
      <c r="BK1433" s="9">
        <f ca="1"/>
        <v>68.450001413031927</v>
      </c>
      <c r="BL1433" s="9">
        <v>67.018071082469547</v>
      </c>
      <c r="BM1433" s="9">
        <f ca="1"/>
        <v>69.519008692051443</v>
      </c>
      <c r="BN1433" s="9">
        <v>70.034161028976413</v>
      </c>
      <c r="BP1433" s="9"/>
      <c r="BQ1433" s="40"/>
      <c r="BR1433" s="9"/>
      <c r="BS1433" s="40"/>
      <c r="BU1433" s="9"/>
      <c r="BV1433" s="40"/>
      <c r="BW1433" s="9"/>
      <c r="BX1433" s="40"/>
      <c r="BZ1433" s="9">
        <v>44.892307692307696</v>
      </c>
      <c r="CA1433" s="9">
        <v>1.4769230769230768</v>
      </c>
      <c r="CB1433" s="40">
        <v>64196.140070086476</v>
      </c>
      <c r="CC1433" s="9">
        <f ca="1"/>
        <v>5.0203846153846143</v>
      </c>
      <c r="CD1433" s="9">
        <f ca="1"/>
        <v>1.5726923076923078</v>
      </c>
      <c r="CE1433" s="40">
        <f ca="1"/>
        <v>11696.715442119386</v>
      </c>
    </row>
    <row r="1434" spans="1:83" x14ac:dyDescent="0.25">
      <c r="A1434" s="6">
        <v>64</v>
      </c>
      <c r="B1434" s="7" t="b">
        <v>1</v>
      </c>
      <c r="U1434" s="9"/>
      <c r="V1434" s="9"/>
      <c r="W1434" s="10"/>
      <c r="X1434" s="17"/>
      <c r="Y1434" s="17"/>
      <c r="Z1434" s="17"/>
      <c r="AA1434" s="17"/>
      <c r="AB1434" s="17"/>
      <c r="AC1434" s="17"/>
      <c r="AD1434" s="17"/>
      <c r="AE1434" s="17"/>
      <c r="AG1434" s="9"/>
      <c r="AH1434" s="9"/>
      <c r="AI1434" s="10"/>
      <c r="AJ1434" s="17"/>
      <c r="AK1434" s="17"/>
      <c r="AL1434" s="17"/>
      <c r="AM1434" s="17"/>
      <c r="AN1434" s="17"/>
      <c r="AO1434" s="17"/>
      <c r="AP1434" s="17"/>
      <c r="AQ1434" s="17"/>
      <c r="AS1434" s="9"/>
      <c r="AT1434" s="9"/>
      <c r="AU1434" s="10"/>
      <c r="AV1434" s="17"/>
      <c r="AW1434" s="17"/>
      <c r="AX1434" s="17"/>
      <c r="AY1434" s="17"/>
      <c r="AZ1434" s="17"/>
      <c r="BA1434" s="17"/>
      <c r="BB1434" s="17"/>
      <c r="BC1434" s="17"/>
      <c r="BE1434" s="17">
        <v>0.48821721311475408</v>
      </c>
      <c r="BF1434" s="9">
        <v>71.900000000000006</v>
      </c>
      <c r="BG1434" s="9">
        <v>68.94360272388576</v>
      </c>
      <c r="BH1434" s="9">
        <v>68.217468799006497</v>
      </c>
      <c r="BI1434" s="9">
        <v>46.370665811640301</v>
      </c>
      <c r="BJ1434" s="9">
        <f ca="1"/>
        <v>70.04950195461727</v>
      </c>
      <c r="BK1434" s="9">
        <f ca="1"/>
        <v>68.458451308942358</v>
      </c>
      <c r="BL1434" s="9">
        <v>67.028839506625076</v>
      </c>
      <c r="BM1434" s="9">
        <f ca="1"/>
        <v>69.528279004796772</v>
      </c>
      <c r="BN1434" s="9">
        <v>70.043392278023077</v>
      </c>
      <c r="BP1434" s="9"/>
      <c r="BQ1434" s="40"/>
      <c r="BR1434" s="9"/>
      <c r="BS1434" s="40"/>
      <c r="BU1434" s="9"/>
      <c r="BV1434" s="40"/>
      <c r="BW1434" s="9"/>
      <c r="BX1434" s="40"/>
      <c r="BZ1434" s="9">
        <v>44.892307692307696</v>
      </c>
      <c r="CA1434" s="9">
        <v>2.7538461538461538</v>
      </c>
      <c r="CB1434" s="40">
        <v>55793.582045092888</v>
      </c>
      <c r="CC1434" s="9">
        <f ca="1"/>
        <v>5.0203846153846143</v>
      </c>
      <c r="CD1434" s="9">
        <f ca="1"/>
        <v>1.6365384615384617</v>
      </c>
      <c r="CE1434" s="40">
        <f ca="1"/>
        <v>11591.833085455894</v>
      </c>
    </row>
    <row r="1435" spans="1:83" x14ac:dyDescent="0.25">
      <c r="A1435" s="6">
        <v>63.6</v>
      </c>
      <c r="B1435" s="7" t="b">
        <v>1</v>
      </c>
      <c r="U1435" s="9"/>
      <c r="V1435" s="9"/>
      <c r="W1435" s="10"/>
      <c r="X1435" s="17"/>
      <c r="Y1435" s="17"/>
      <c r="Z1435" s="17"/>
      <c r="AA1435" s="17"/>
      <c r="AB1435" s="17"/>
      <c r="AC1435" s="17"/>
      <c r="AD1435" s="17"/>
      <c r="AE1435" s="17"/>
      <c r="AG1435" s="9"/>
      <c r="AH1435" s="9"/>
      <c r="AI1435" s="10"/>
      <c r="AJ1435" s="17"/>
      <c r="AK1435" s="17"/>
      <c r="AL1435" s="17"/>
      <c r="AM1435" s="17"/>
      <c r="AN1435" s="17"/>
      <c r="AO1435" s="17"/>
      <c r="AP1435" s="17"/>
      <c r="AQ1435" s="17"/>
      <c r="AS1435" s="9"/>
      <c r="AT1435" s="9"/>
      <c r="AU1435" s="10"/>
      <c r="AV1435" s="17"/>
      <c r="AW1435" s="17"/>
      <c r="AX1435" s="17"/>
      <c r="AY1435" s="17"/>
      <c r="AZ1435" s="17"/>
      <c r="BA1435" s="17"/>
      <c r="BB1435" s="17"/>
      <c r="BC1435" s="17"/>
      <c r="BE1435" s="17">
        <v>0.4885587431693989</v>
      </c>
      <c r="BF1435" s="9">
        <v>71.900000000000006</v>
      </c>
      <c r="BG1435" s="9">
        <v>68.951759456809384</v>
      </c>
      <c r="BH1435" s="9">
        <v>68.226061369922689</v>
      </c>
      <c r="BI1435" s="9">
        <v>46.416877383245598</v>
      </c>
      <c r="BJ1435" s="9">
        <f ca="1"/>
        <v>70.057187862369474</v>
      </c>
      <c r="BK1435" s="9">
        <f ca="1"/>
        <v>68.466901687103586</v>
      </c>
      <c r="BL1435" s="9">
        <v>67.039604164938623</v>
      </c>
      <c r="BM1435" s="9">
        <f ca="1"/>
        <v>69.537547845604138</v>
      </c>
      <c r="BN1435" s="9">
        <v>70.052621958629189</v>
      </c>
      <c r="BP1435" s="9"/>
      <c r="BQ1435" s="40"/>
      <c r="BR1435" s="9"/>
      <c r="BS1435" s="40"/>
      <c r="BU1435" s="9"/>
      <c r="BV1435" s="40"/>
      <c r="BW1435" s="9"/>
      <c r="BX1435" s="40"/>
      <c r="BZ1435" s="9">
        <v>44.892307692307696</v>
      </c>
      <c r="CA1435" s="9">
        <v>4.0307692307692298</v>
      </c>
      <c r="CB1435" s="40">
        <v>49492.879782911143</v>
      </c>
      <c r="CC1435" s="9">
        <f ca="1"/>
        <v>5.0203846153846143</v>
      </c>
      <c r="CD1435" s="9">
        <f ca="1"/>
        <v>1.7003846153846154</v>
      </c>
      <c r="CE1435" s="40">
        <f ca="1"/>
        <v>11494.968107088545</v>
      </c>
    </row>
    <row r="1436" spans="1:83" x14ac:dyDescent="0.25">
      <c r="A1436" s="6">
        <v>63.1</v>
      </c>
      <c r="B1436" s="7" t="b">
        <v>1</v>
      </c>
      <c r="U1436" s="9"/>
      <c r="V1436" s="9"/>
      <c r="W1436" s="10"/>
      <c r="X1436" s="17"/>
      <c r="Y1436" s="17"/>
      <c r="Z1436" s="17"/>
      <c r="AA1436" s="17"/>
      <c r="AB1436" s="17"/>
      <c r="AC1436" s="17"/>
      <c r="AD1436" s="17"/>
      <c r="AE1436" s="17"/>
      <c r="AG1436" s="9"/>
      <c r="AH1436" s="9"/>
      <c r="AI1436" s="10"/>
      <c r="AJ1436" s="17"/>
      <c r="AK1436" s="17"/>
      <c r="AL1436" s="17"/>
      <c r="AM1436" s="17"/>
      <c r="AN1436" s="17"/>
      <c r="AO1436" s="17"/>
      <c r="AP1436" s="17"/>
      <c r="AQ1436" s="17"/>
      <c r="AS1436" s="9"/>
      <c r="AT1436" s="9"/>
      <c r="AU1436" s="10"/>
      <c r="AV1436" s="17"/>
      <c r="AW1436" s="17"/>
      <c r="AX1436" s="17"/>
      <c r="AY1436" s="17"/>
      <c r="AZ1436" s="17"/>
      <c r="BA1436" s="17"/>
      <c r="BB1436" s="17"/>
      <c r="BC1436" s="17"/>
      <c r="BE1436" s="17">
        <v>0.48890027322404372</v>
      </c>
      <c r="BF1436" s="9">
        <v>71.900000000000006</v>
      </c>
      <c r="BG1436" s="9">
        <v>68.959915989363424</v>
      </c>
      <c r="BH1436" s="9">
        <v>68.234654812030584</v>
      </c>
      <c r="BI1436" s="9">
        <v>46.463119824306489</v>
      </c>
      <c r="BJ1436" s="9">
        <f ca="1"/>
        <v>70.064872091451988</v>
      </c>
      <c r="BK1436" s="9">
        <f ca="1"/>
        <v>68.475352553694066</v>
      </c>
      <c r="BL1436" s="9">
        <v>67.050365061358306</v>
      </c>
      <c r="BM1436" s="9">
        <f ca="1"/>
        <v>69.546815219575862</v>
      </c>
      <c r="BN1436" s="9">
        <v>70.061850075889041</v>
      </c>
      <c r="BP1436" s="9"/>
      <c r="BQ1436" s="40"/>
      <c r="BR1436" s="9"/>
      <c r="BS1436" s="40"/>
      <c r="BU1436" s="9"/>
      <c r="BV1436" s="40"/>
      <c r="BW1436" s="9"/>
      <c r="BX1436" s="40"/>
      <c r="BZ1436" s="9">
        <v>44.892307692307696</v>
      </c>
      <c r="CA1436" s="9">
        <v>5.3076923076923075</v>
      </c>
      <c r="CB1436" s="40">
        <v>44466.818053441864</v>
      </c>
      <c r="CC1436" s="9">
        <f ca="1"/>
        <v>5.0203846153846143</v>
      </c>
      <c r="CD1436" s="9">
        <f ca="1"/>
        <v>1.7642307692307693</v>
      </c>
      <c r="CE1436" s="40">
        <f ca="1"/>
        <v>11405.657000732848</v>
      </c>
    </row>
    <row r="1437" spans="1:83" x14ac:dyDescent="0.25">
      <c r="A1437" s="6">
        <v>62.6</v>
      </c>
      <c r="B1437" s="7" t="b">
        <v>1</v>
      </c>
      <c r="U1437" s="9"/>
      <c r="V1437" s="9"/>
      <c r="W1437" s="10"/>
      <c r="X1437" s="17"/>
      <c r="Y1437" s="17"/>
      <c r="Z1437" s="17"/>
      <c r="AA1437" s="17"/>
      <c r="AB1437" s="17"/>
      <c r="AC1437" s="17"/>
      <c r="AD1437" s="17"/>
      <c r="AE1437" s="17"/>
      <c r="AG1437" s="9"/>
      <c r="AH1437" s="9"/>
      <c r="AI1437" s="10"/>
      <c r="AJ1437" s="17"/>
      <c r="AK1437" s="17"/>
      <c r="AL1437" s="17"/>
      <c r="AM1437" s="17"/>
      <c r="AN1437" s="17"/>
      <c r="AO1437" s="17"/>
      <c r="AP1437" s="17"/>
      <c r="AQ1437" s="17"/>
      <c r="AS1437" s="9"/>
      <c r="AT1437" s="9"/>
      <c r="AU1437" s="10"/>
      <c r="AV1437" s="17"/>
      <c r="AW1437" s="17"/>
      <c r="AX1437" s="17"/>
      <c r="AY1437" s="17"/>
      <c r="AZ1437" s="17"/>
      <c r="BA1437" s="17"/>
      <c r="BB1437" s="17"/>
      <c r="BC1437" s="17"/>
      <c r="BE1437" s="17">
        <v>0.48924180327868855</v>
      </c>
      <c r="BF1437" s="9">
        <v>71.900000000000006</v>
      </c>
      <c r="BG1437" s="9">
        <v>68.968072327540057</v>
      </c>
      <c r="BH1437" s="9">
        <v>68.243249131701063</v>
      </c>
      <c r="BI1437" s="9">
        <v>46.509393176092324</v>
      </c>
      <c r="BJ1437" s="9">
        <f ca="1"/>
        <v>70.072554647890641</v>
      </c>
      <c r="BK1437" s="9">
        <f ca="1"/>
        <v>68.483803914893201</v>
      </c>
      <c r="BL1437" s="9">
        <v>67.061122199825334</v>
      </c>
      <c r="BM1437" s="9">
        <f ca="1"/>
        <v>69.55608113181033</v>
      </c>
      <c r="BN1437" s="9">
        <v>70.07107663489289</v>
      </c>
      <c r="BP1437" s="9"/>
      <c r="BQ1437" s="40"/>
      <c r="BR1437" s="9"/>
      <c r="BS1437" s="40"/>
      <c r="BU1437" s="9"/>
      <c r="BV1437" s="40"/>
      <c r="BW1437" s="9"/>
      <c r="BX1437" s="40"/>
      <c r="BZ1437" s="9">
        <v>44.892307692307696</v>
      </c>
      <c r="CA1437" s="9">
        <v>6.5846153846153852</v>
      </c>
      <c r="CB1437" s="40">
        <v>40345.950695064108</v>
      </c>
      <c r="CC1437" s="9">
        <f ca="1"/>
        <v>5.0203846153846143</v>
      </c>
      <c r="CD1437" s="9">
        <f ca="1"/>
        <v>1.8280769230769232</v>
      </c>
      <c r="CE1437" s="40">
        <f ca="1"/>
        <v>11323.479282287968</v>
      </c>
    </row>
    <row r="1438" spans="1:83" x14ac:dyDescent="0.25">
      <c r="A1438" s="6">
        <v>62.1</v>
      </c>
      <c r="B1438" s="7" t="b">
        <v>1</v>
      </c>
      <c r="U1438" s="9"/>
      <c r="V1438" s="9"/>
      <c r="W1438" s="10"/>
      <c r="X1438" s="17"/>
      <c r="Y1438" s="17"/>
      <c r="Z1438" s="17"/>
      <c r="AA1438" s="17"/>
      <c r="AB1438" s="17"/>
      <c r="AC1438" s="17"/>
      <c r="AD1438" s="17"/>
      <c r="AE1438" s="17"/>
      <c r="AG1438" s="9"/>
      <c r="AH1438" s="9"/>
      <c r="AI1438" s="10"/>
      <c r="AJ1438" s="17"/>
      <c r="AK1438" s="17"/>
      <c r="AL1438" s="17"/>
      <c r="AM1438" s="17"/>
      <c r="AN1438" s="17"/>
      <c r="AO1438" s="17"/>
      <c r="AP1438" s="17"/>
      <c r="AQ1438" s="17"/>
      <c r="AS1438" s="9"/>
      <c r="AT1438" s="9"/>
      <c r="AU1438" s="10"/>
      <c r="AV1438" s="17"/>
      <c r="AW1438" s="17"/>
      <c r="AX1438" s="17"/>
      <c r="AY1438" s="17"/>
      <c r="AZ1438" s="17"/>
      <c r="BA1438" s="17"/>
      <c r="BB1438" s="17"/>
      <c r="BC1438" s="17"/>
      <c r="BE1438" s="17">
        <v>0.48958333333333331</v>
      </c>
      <c r="BF1438" s="9">
        <v>71.900000000000006</v>
      </c>
      <c r="BG1438" s="9">
        <v>68.976228477330437</v>
      </c>
      <c r="BH1438" s="9">
        <v>68.251844335307027</v>
      </c>
      <c r="BI1438" s="9">
        <v>46.555697479955228</v>
      </c>
      <c r="BJ1438" s="9">
        <f ca="1"/>
        <v>70.080235537706102</v>
      </c>
      <c r="BK1438" s="9">
        <f ca="1"/>
        <v>68.492255776881464</v>
      </c>
      <c r="BL1438" s="9">
        <v>67.071875584274068</v>
      </c>
      <c r="BM1438" s="9">
        <f ca="1"/>
        <v>69.565345587402049</v>
      </c>
      <c r="BN1438" s="9">
        <v>70.080301640726759</v>
      </c>
      <c r="BP1438" s="9"/>
      <c r="BQ1438" s="40"/>
      <c r="BR1438" s="9"/>
      <c r="BS1438" s="40"/>
      <c r="BU1438" s="9"/>
      <c r="BV1438" s="40"/>
      <c r="BW1438" s="9"/>
      <c r="BX1438" s="40"/>
      <c r="BZ1438" s="9">
        <v>44.892307692307696</v>
      </c>
      <c r="CA1438" s="9">
        <v>7.8615384615384603</v>
      </c>
      <c r="CB1438" s="40">
        <v>36920.091081057792</v>
      </c>
      <c r="CC1438" s="9">
        <f ca="1"/>
        <v>5.0203846153846143</v>
      </c>
      <c r="CD1438" s="9">
        <f ca="1"/>
        <v>1.891923076923077</v>
      </c>
      <c r="CE1438" s="40">
        <f ca="1"/>
        <v>11248.052032014293</v>
      </c>
    </row>
    <row r="1439" spans="1:83" x14ac:dyDescent="0.25">
      <c r="A1439" s="6">
        <v>61.5</v>
      </c>
      <c r="B1439" s="7" t="b">
        <v>1</v>
      </c>
      <c r="U1439" s="9"/>
      <c r="V1439" s="9"/>
      <c r="W1439" s="10"/>
      <c r="X1439" s="17"/>
      <c r="Y1439" s="17"/>
      <c r="Z1439" s="17"/>
      <c r="AA1439" s="17"/>
      <c r="AB1439" s="17"/>
      <c r="AC1439" s="17"/>
      <c r="AD1439" s="17"/>
      <c r="AE1439" s="17"/>
      <c r="AG1439" s="9"/>
      <c r="AH1439" s="9"/>
      <c r="AI1439" s="10"/>
      <c r="AJ1439" s="17"/>
      <c r="AK1439" s="17"/>
      <c r="AL1439" s="17"/>
      <c r="AM1439" s="17"/>
      <c r="AN1439" s="17"/>
      <c r="AO1439" s="17"/>
      <c r="AP1439" s="17"/>
      <c r="AQ1439" s="17"/>
      <c r="AS1439" s="9"/>
      <c r="AT1439" s="9"/>
      <c r="AU1439" s="10"/>
      <c r="AV1439" s="17"/>
      <c r="AW1439" s="17"/>
      <c r="AX1439" s="17"/>
      <c r="AY1439" s="17"/>
      <c r="AZ1439" s="17"/>
      <c r="BA1439" s="17"/>
      <c r="BB1439" s="17"/>
      <c r="BC1439" s="17"/>
      <c r="BE1439" s="17">
        <v>0.48992486338797814</v>
      </c>
      <c r="BF1439" s="9">
        <v>71.900000000000006</v>
      </c>
      <c r="BG1439" s="9">
        <v>68.984384444724739</v>
      </c>
      <c r="BH1439" s="9">
        <v>68.260440429223749</v>
      </c>
      <c r="BI1439" s="9">
        <v>46.602032777330407</v>
      </c>
      <c r="BJ1439" s="9">
        <f ca="1"/>
        <v>70.087914766913883</v>
      </c>
      <c r="BK1439" s="9">
        <f ca="1"/>
        <v>68.500708145840321</v>
      </c>
      <c r="BL1439" s="9">
        <v>67.082625218631975</v>
      </c>
      <c r="BM1439" s="9">
        <f ca="1"/>
        <v>69.574608591441589</v>
      </c>
      <c r="BN1439" s="9">
        <v>70.089525098472649</v>
      </c>
      <c r="BP1439" s="9"/>
      <c r="BQ1439" s="40"/>
      <c r="BR1439" s="9"/>
      <c r="BS1439" s="40"/>
      <c r="BU1439" s="9"/>
      <c r="BV1439" s="40"/>
      <c r="BW1439" s="9"/>
      <c r="BX1439" s="40"/>
      <c r="BZ1439" s="9">
        <v>44.892307692307696</v>
      </c>
      <c r="CA1439" s="9">
        <v>9.1384615384615362</v>
      </c>
      <c r="CB1439" s="40">
        <v>34053.663062067324</v>
      </c>
      <c r="CC1439" s="9">
        <f ca="1"/>
        <v>5.0203846153846143</v>
      </c>
      <c r="CD1439" s="9">
        <f ca="1"/>
        <v>1.9557692307692309</v>
      </c>
      <c r="CE1439" s="40">
        <f ca="1"/>
        <v>11179.025301695672</v>
      </c>
    </row>
    <row r="1440" spans="1:83" x14ac:dyDescent="0.25">
      <c r="A1440" s="6">
        <v>61</v>
      </c>
      <c r="B1440" s="7" t="b">
        <v>1</v>
      </c>
      <c r="U1440" s="9"/>
      <c r="V1440" s="9"/>
      <c r="W1440" s="10"/>
      <c r="X1440" s="17"/>
      <c r="Y1440" s="17"/>
      <c r="Z1440" s="17"/>
      <c r="AA1440" s="17"/>
      <c r="AB1440" s="17"/>
      <c r="AC1440" s="17"/>
      <c r="AD1440" s="17"/>
      <c r="AE1440" s="17"/>
      <c r="AG1440" s="9"/>
      <c r="AH1440" s="9"/>
      <c r="AI1440" s="10"/>
      <c r="AJ1440" s="17"/>
      <c r="AK1440" s="17"/>
      <c r="AL1440" s="17"/>
      <c r="AM1440" s="17"/>
      <c r="AN1440" s="17"/>
      <c r="AO1440" s="17"/>
      <c r="AP1440" s="17"/>
      <c r="AQ1440" s="17"/>
      <c r="AS1440" s="9"/>
      <c r="AT1440" s="9"/>
      <c r="AU1440" s="10"/>
      <c r="AV1440" s="17"/>
      <c r="AW1440" s="17"/>
      <c r="AX1440" s="17"/>
      <c r="AY1440" s="17"/>
      <c r="AZ1440" s="17"/>
      <c r="BA1440" s="17"/>
      <c r="BB1440" s="17"/>
      <c r="BC1440" s="17"/>
      <c r="BE1440" s="17">
        <v>0.49026639344262296</v>
      </c>
      <c r="BF1440" s="9">
        <v>71.900000000000006</v>
      </c>
      <c r="BG1440" s="9">
        <v>68.992540235712241</v>
      </c>
      <c r="BH1440" s="9">
        <v>68.269037419828479</v>
      </c>
      <c r="BI1440" s="9">
        <v>46.648399109736296</v>
      </c>
      <c r="BJ1440" s="9">
        <f ca="1"/>
        <v>70.095592341524394</v>
      </c>
      <c r="BK1440" s="9">
        <f ca="1"/>
        <v>68.509161027952317</v>
      </c>
      <c r="BL1440" s="9">
        <v>67.093371106819703</v>
      </c>
      <c r="BM1440" s="9">
        <f ca="1"/>
        <v>69.583870149015738</v>
      </c>
      <c r="BN1440" s="9">
        <v>70.098747013208424</v>
      </c>
      <c r="BP1440" s="9"/>
      <c r="BQ1440" s="40"/>
      <c r="BR1440" s="9"/>
      <c r="BS1440" s="40"/>
      <c r="BU1440" s="9"/>
      <c r="BV1440" s="40"/>
      <c r="BW1440" s="9"/>
      <c r="BX1440" s="40"/>
      <c r="BZ1440" s="9">
        <v>44.892307692307696</v>
      </c>
      <c r="CA1440" s="9">
        <v>10.415384615384614</v>
      </c>
      <c r="CB1440" s="40">
        <v>31652.113390525574</v>
      </c>
      <c r="CC1440" s="9">
        <f ca="1"/>
        <v>5.0203846153846143</v>
      </c>
      <c r="CD1440" s="9">
        <f ca="1"/>
        <v>2.0196153846153848</v>
      </c>
      <c r="CE1440" s="40">
        <f ca="1"/>
        <v>11116.078224569834</v>
      </c>
    </row>
    <row r="1441" spans="1:83" x14ac:dyDescent="0.25">
      <c r="A1441" s="6">
        <v>64</v>
      </c>
      <c r="B1441" s="7" t="b">
        <v>1</v>
      </c>
      <c r="U1441" s="9"/>
      <c r="V1441" s="9"/>
      <c r="W1441" s="10"/>
      <c r="X1441" s="17"/>
      <c r="Y1441" s="17"/>
      <c r="Z1441" s="17"/>
      <c r="AA1441" s="17"/>
      <c r="AB1441" s="17"/>
      <c r="AC1441" s="17"/>
      <c r="AD1441" s="17"/>
      <c r="AE1441" s="17"/>
      <c r="AG1441" s="9"/>
      <c r="AH1441" s="9"/>
      <c r="AI1441" s="10"/>
      <c r="AJ1441" s="17"/>
      <c r="AK1441" s="17"/>
      <c r="AL1441" s="17"/>
      <c r="AM1441" s="17"/>
      <c r="AN1441" s="17"/>
      <c r="AO1441" s="17"/>
      <c r="AP1441" s="17"/>
      <c r="AQ1441" s="17"/>
      <c r="AS1441" s="9"/>
      <c r="AT1441" s="9"/>
      <c r="AU1441" s="10"/>
      <c r="AV1441" s="17"/>
      <c r="AW1441" s="17"/>
      <c r="AX1441" s="17"/>
      <c r="AY1441" s="17"/>
      <c r="AZ1441" s="17"/>
      <c r="BA1441" s="17"/>
      <c r="BB1441" s="17"/>
      <c r="BC1441" s="17"/>
      <c r="BE1441" s="17">
        <v>0.49060792349726778</v>
      </c>
      <c r="BF1441" s="9">
        <v>71.900000000000006</v>
      </c>
      <c r="BG1441" s="9">
        <v>69.000695856281268</v>
      </c>
      <c r="BH1441" s="9">
        <v>68.27763531350088</v>
      </c>
      <c r="BI1441" s="9">
        <v>46.694796518774794</v>
      </c>
      <c r="BJ1441" s="9">
        <f ca="1"/>
        <v>70.103268267542958</v>
      </c>
      <c r="BK1441" s="9">
        <f ca="1"/>
        <v>68.517614429401092</v>
      </c>
      <c r="BL1441" s="9">
        <v>67.104113252751063</v>
      </c>
      <c r="BM1441" s="9">
        <f ca="1"/>
        <v>69.593130265207421</v>
      </c>
      <c r="BN1441" s="9">
        <v>70.1079673900079</v>
      </c>
      <c r="BP1441" s="9"/>
      <c r="BQ1441" s="40"/>
      <c r="BR1441" s="9"/>
      <c r="BS1441" s="40"/>
      <c r="BU1441" s="9"/>
      <c r="BV1441" s="40"/>
      <c r="BW1441" s="9"/>
      <c r="BX1441" s="40"/>
      <c r="BZ1441" s="9">
        <v>44.892307692307696</v>
      </c>
      <c r="CA1441" s="9">
        <v>11.692307692307692</v>
      </c>
      <c r="CB1441" s="40">
        <v>29645.870486647589</v>
      </c>
      <c r="CC1441" s="9">
        <f ca="1"/>
        <v>5.0203846153846143</v>
      </c>
      <c r="CD1441" s="9">
        <f ca="1"/>
        <v>2.0834615384615387</v>
      </c>
      <c r="CE1441" s="40">
        <f ca="1"/>
        <v>11058.91570056984</v>
      </c>
    </row>
    <row r="1442" spans="1:83" x14ac:dyDescent="0.25">
      <c r="A1442" s="6">
        <v>59.8</v>
      </c>
      <c r="B1442" s="7" t="b">
        <v>1</v>
      </c>
      <c r="U1442" s="9"/>
      <c r="V1442" s="9"/>
      <c r="W1442" s="10"/>
      <c r="X1442" s="17"/>
      <c r="Y1442" s="17"/>
      <c r="Z1442" s="17"/>
      <c r="AA1442" s="17"/>
      <c r="AB1442" s="17"/>
      <c r="AC1442" s="17"/>
      <c r="AD1442" s="17"/>
      <c r="AE1442" s="17"/>
      <c r="AG1442" s="9"/>
      <c r="AH1442" s="9"/>
      <c r="AI1442" s="10"/>
      <c r="AJ1442" s="17"/>
      <c r="AK1442" s="17"/>
      <c r="AL1442" s="17"/>
      <c r="AM1442" s="17"/>
      <c r="AN1442" s="17"/>
      <c r="AO1442" s="17"/>
      <c r="AP1442" s="17"/>
      <c r="AQ1442" s="17"/>
      <c r="AS1442" s="9"/>
      <c r="AT1442" s="9"/>
      <c r="AU1442" s="10"/>
      <c r="AV1442" s="17"/>
      <c r="AW1442" s="17"/>
      <c r="AX1442" s="17"/>
      <c r="AY1442" s="17"/>
      <c r="AZ1442" s="17"/>
      <c r="BA1442" s="17"/>
      <c r="BB1442" s="17"/>
      <c r="BC1442" s="17"/>
      <c r="BE1442" s="17">
        <v>0.49094945355191255</v>
      </c>
      <c r="BF1442" s="9">
        <v>71.900000000000006</v>
      </c>
      <c r="BG1442" s="9">
        <v>69.008851312419296</v>
      </c>
      <c r="BH1442" s="9">
        <v>68.286234116622808</v>
      </c>
      <c r="BI1442" s="9">
        <v>46.74122504613154</v>
      </c>
      <c r="BJ1442" s="9">
        <f ca="1"/>
        <v>70.11094255096981</v>
      </c>
      <c r="BK1442" s="9">
        <f ca="1"/>
        <v>68.526068356371454</v>
      </c>
      <c r="BL1442" s="9">
        <v>67.114851660333045</v>
      </c>
      <c r="BM1442" s="9">
        <f ca="1"/>
        <v>69.602388945095754</v>
      </c>
      <c r="BN1442" s="9">
        <v>70.11718623394087</v>
      </c>
      <c r="BP1442" s="9"/>
      <c r="BQ1442" s="40"/>
      <c r="BR1442" s="9"/>
      <c r="BS1442" s="40"/>
      <c r="BU1442" s="9"/>
      <c r="BV1442" s="40"/>
      <c r="BW1442" s="9"/>
      <c r="BX1442" s="40"/>
      <c r="BZ1442" s="9">
        <v>44.892307692307696</v>
      </c>
      <c r="CA1442" s="9">
        <v>12.969230769230769</v>
      </c>
      <c r="CB1442" s="40">
        <v>27981.701845404677</v>
      </c>
      <c r="CC1442" s="9">
        <f ca="1"/>
        <v>5.0203846153846143</v>
      </c>
      <c r="CD1442" s="9">
        <f ca="1"/>
        <v>2.1473076923076926</v>
      </c>
      <c r="CE1442" s="40">
        <f ca="1"/>
        <v>11007.265555870335</v>
      </c>
    </row>
    <row r="1443" spans="1:83" x14ac:dyDescent="0.25">
      <c r="A1443" s="6">
        <v>59.3</v>
      </c>
      <c r="B1443" s="7" t="b">
        <v>1</v>
      </c>
      <c r="U1443" s="9"/>
      <c r="V1443" s="9"/>
      <c r="W1443" s="10"/>
      <c r="X1443" s="17"/>
      <c r="Y1443" s="17"/>
      <c r="Z1443" s="17"/>
      <c r="AA1443" s="17"/>
      <c r="AB1443" s="17"/>
      <c r="AC1443" s="17"/>
      <c r="AD1443" s="17"/>
      <c r="AE1443" s="17"/>
      <c r="AG1443" s="9"/>
      <c r="AH1443" s="9"/>
      <c r="AI1443" s="10"/>
      <c r="AJ1443" s="17"/>
      <c r="AK1443" s="17"/>
      <c r="AL1443" s="17"/>
      <c r="AM1443" s="17"/>
      <c r="AN1443" s="17"/>
      <c r="AO1443" s="17"/>
      <c r="AP1443" s="17"/>
      <c r="AQ1443" s="17"/>
      <c r="AS1443" s="9"/>
      <c r="AT1443" s="9"/>
      <c r="AU1443" s="10"/>
      <c r="AV1443" s="17"/>
      <c r="AW1443" s="17"/>
      <c r="AX1443" s="17"/>
      <c r="AY1443" s="17"/>
      <c r="AZ1443" s="17"/>
      <c r="BA1443" s="17"/>
      <c r="BB1443" s="17"/>
      <c r="BC1443" s="17"/>
      <c r="BE1443" s="17">
        <v>0.49129098360655737</v>
      </c>
      <c r="BF1443" s="9">
        <v>71.900000000000006</v>
      </c>
      <c r="BG1443" s="9">
        <v>69.017006610112972</v>
      </c>
      <c r="BH1443" s="9">
        <v>68.294833835578373</v>
      </c>
      <c r="BI1443" s="9">
        <v>46.787684733576107</v>
      </c>
      <c r="BJ1443" s="9">
        <f ca="1"/>
        <v>70.118615197800253</v>
      </c>
      <c r="BK1443" s="9">
        <f ca="1"/>
        <v>68.534522815049328</v>
      </c>
      <c r="BL1443" s="9">
        <v>67.12558633346589</v>
      </c>
      <c r="BM1443" s="9">
        <f ca="1"/>
        <v>69.61164619375613</v>
      </c>
      <c r="BN1443" s="9">
        <v>70.126403550073121</v>
      </c>
      <c r="BP1443" s="9"/>
      <c r="BQ1443" s="40"/>
      <c r="BR1443" s="9"/>
      <c r="BS1443" s="40"/>
      <c r="BU1443" s="9"/>
      <c r="BV1443" s="40"/>
      <c r="BW1443" s="9"/>
      <c r="BX1443" s="40"/>
      <c r="BZ1443" s="9">
        <v>44.892307692307696</v>
      </c>
      <c r="CA1443" s="9">
        <v>14.246153846153844</v>
      </c>
      <c r="CB1443" s="40">
        <v>26617.641992843419</v>
      </c>
      <c r="CC1443" s="9">
        <f ca="1"/>
        <v>5.0203846153846143</v>
      </c>
      <c r="CD1443" s="9">
        <f ca="1"/>
        <v>2.211153846153846</v>
      </c>
      <c r="CE1443" s="40">
        <f ca="1"/>
        <v>10960.876096052216</v>
      </c>
    </row>
    <row r="1444" spans="1:83" x14ac:dyDescent="0.25">
      <c r="A1444" s="6">
        <v>58.7</v>
      </c>
      <c r="B1444" s="7" t="b">
        <v>1</v>
      </c>
      <c r="U1444" s="9"/>
      <c r="V1444" s="9"/>
      <c r="W1444" s="10"/>
      <c r="X1444" s="17"/>
      <c r="Y1444" s="17"/>
      <c r="Z1444" s="17"/>
      <c r="AA1444" s="17"/>
      <c r="AB1444" s="17"/>
      <c r="AC1444" s="17"/>
      <c r="AD1444" s="17"/>
      <c r="AE1444" s="17"/>
      <c r="AG1444" s="9"/>
      <c r="AH1444" s="9"/>
      <c r="AI1444" s="10"/>
      <c r="AJ1444" s="17"/>
      <c r="AK1444" s="17"/>
      <c r="AL1444" s="17"/>
      <c r="AM1444" s="17"/>
      <c r="AN1444" s="17"/>
      <c r="AO1444" s="17"/>
      <c r="AP1444" s="17"/>
      <c r="AQ1444" s="17"/>
      <c r="AS1444" s="9"/>
      <c r="AT1444" s="9"/>
      <c r="AU1444" s="10"/>
      <c r="AV1444" s="17"/>
      <c r="AW1444" s="17"/>
      <c r="AX1444" s="17"/>
      <c r="AY1444" s="17"/>
      <c r="AZ1444" s="17"/>
      <c r="BA1444" s="17"/>
      <c r="BB1444" s="17"/>
      <c r="BC1444" s="17"/>
      <c r="BE1444" s="17">
        <v>0.4916325136612022</v>
      </c>
      <c r="BF1444" s="9">
        <v>71.900000000000006</v>
      </c>
      <c r="BG1444" s="9">
        <v>69.02516175534808</v>
      </c>
      <c r="BH1444" s="9">
        <v>68.303434476753978</v>
      </c>
      <c r="BI1444" s="9">
        <v>46.834175622962206</v>
      </c>
      <c r="BJ1444" s="9">
        <f ca="1"/>
        <v>70.126286214024518</v>
      </c>
      <c r="BK1444" s="9">
        <f ca="1"/>
        <v>68.542977811621867</v>
      </c>
      <c r="BL1444" s="9">
        <v>67.136317276042988</v>
      </c>
      <c r="BM1444" s="9">
        <f ca="1"/>
        <v>69.620902016260075</v>
      </c>
      <c r="BN1444" s="9">
        <v>70.135619343466445</v>
      </c>
      <c r="BP1444" s="9"/>
      <c r="BQ1444" s="40"/>
      <c r="BR1444" s="9"/>
      <c r="BS1444" s="40"/>
      <c r="BU1444" s="9"/>
      <c r="BV1444" s="40"/>
      <c r="BW1444" s="9"/>
      <c r="BX1444" s="40"/>
      <c r="BZ1444" s="9">
        <v>44.892307692307696</v>
      </c>
      <c r="CA1444" s="9">
        <v>15.523076923076919</v>
      </c>
      <c r="CB1444" s="40">
        <v>25519.81879865392</v>
      </c>
      <c r="CC1444" s="9">
        <f ca="1"/>
        <v>5.0203846153846143</v>
      </c>
      <c r="CD1444" s="9">
        <f ca="1"/>
        <v>2.2750000000000004</v>
      </c>
      <c r="CE1444" s="40">
        <f ca="1"/>
        <v>10919.513987947941</v>
      </c>
    </row>
    <row r="1445" spans="1:83" x14ac:dyDescent="0.25">
      <c r="A1445" s="6">
        <v>58.1</v>
      </c>
      <c r="B1445" s="7" t="b">
        <v>1</v>
      </c>
      <c r="U1445" s="9"/>
      <c r="V1445" s="9"/>
      <c r="W1445" s="10"/>
      <c r="X1445" s="17"/>
      <c r="Y1445" s="17"/>
      <c r="Z1445" s="17"/>
      <c r="AA1445" s="17"/>
      <c r="AB1445" s="17"/>
      <c r="AC1445" s="17"/>
      <c r="AD1445" s="17"/>
      <c r="AE1445" s="17"/>
      <c r="AG1445" s="9"/>
      <c r="AH1445" s="9"/>
      <c r="AI1445" s="10"/>
      <c r="AJ1445" s="17"/>
      <c r="AK1445" s="17"/>
      <c r="AL1445" s="17"/>
      <c r="AM1445" s="17"/>
      <c r="AN1445" s="17"/>
      <c r="AO1445" s="17"/>
      <c r="AP1445" s="17"/>
      <c r="AQ1445" s="17"/>
      <c r="AS1445" s="9"/>
      <c r="AT1445" s="9"/>
      <c r="AU1445" s="10"/>
      <c r="AV1445" s="17"/>
      <c r="AW1445" s="17"/>
      <c r="AX1445" s="17"/>
      <c r="AY1445" s="17"/>
      <c r="AZ1445" s="17"/>
      <c r="BA1445" s="17"/>
      <c r="BB1445" s="17"/>
      <c r="BC1445" s="17"/>
      <c r="BE1445" s="17">
        <v>0.49197404371584702</v>
      </c>
      <c r="BF1445" s="9">
        <v>71.900000000000006</v>
      </c>
      <c r="BG1445" s="9">
        <v>69.033316754109677</v>
      </c>
      <c r="BH1445" s="9">
        <v>68.312036046538466</v>
      </c>
      <c r="BI1445" s="9">
        <v>46.880697756227939</v>
      </c>
      <c r="BJ1445" s="9">
        <f ca="1"/>
        <v>70.133955605627918</v>
      </c>
      <c r="BK1445" s="9">
        <f ca="1"/>
        <v>68.551433352277442</v>
      </c>
      <c r="BL1445" s="9">
        <v>67.147044491951036</v>
      </c>
      <c r="BM1445" s="9">
        <f ca="1"/>
        <v>69.630156417675508</v>
      </c>
      <c r="BN1445" s="9">
        <v>70.144833619178655</v>
      </c>
      <c r="BP1445" s="9"/>
      <c r="BQ1445" s="40"/>
      <c r="BR1445" s="9"/>
      <c r="BS1445" s="40"/>
      <c r="BU1445" s="9"/>
      <c r="BV1445" s="40"/>
      <c r="BW1445" s="9"/>
      <c r="BX1445" s="40"/>
      <c r="BZ1445" s="9">
        <v>44.892307692307696</v>
      </c>
      <c r="CA1445" s="9">
        <v>16.799999999999997</v>
      </c>
      <c r="CB1445" s="40">
        <v>24660.365856454184</v>
      </c>
      <c r="CC1445" s="9">
        <f ca="1"/>
        <v>5.0203846153846143</v>
      </c>
      <c r="CD1445" s="9">
        <f ca="1"/>
        <v>2.3388461538461538</v>
      </c>
      <c r="CE1445" s="40">
        <f ca="1"/>
        <v>10882.962417537086</v>
      </c>
    </row>
    <row r="1446" spans="1:83" x14ac:dyDescent="0.25">
      <c r="A1446" s="6">
        <v>74.599999999999994</v>
      </c>
      <c r="B1446" s="7" t="b">
        <v>1</v>
      </c>
      <c r="U1446" s="9"/>
      <c r="V1446" s="9"/>
      <c r="W1446" s="10"/>
      <c r="X1446" s="17"/>
      <c r="Y1446" s="17"/>
      <c r="Z1446" s="17"/>
      <c r="AA1446" s="17"/>
      <c r="AB1446" s="17"/>
      <c r="AC1446" s="17"/>
      <c r="AD1446" s="17"/>
      <c r="AE1446" s="17"/>
      <c r="AG1446" s="9"/>
      <c r="AH1446" s="9"/>
      <c r="AI1446" s="10"/>
      <c r="AJ1446" s="17"/>
      <c r="AK1446" s="17"/>
      <c r="AL1446" s="17"/>
      <c r="AM1446" s="17"/>
      <c r="AN1446" s="17"/>
      <c r="AO1446" s="17"/>
      <c r="AP1446" s="17"/>
      <c r="AQ1446" s="17"/>
      <c r="AS1446" s="9"/>
      <c r="AT1446" s="9"/>
      <c r="AU1446" s="10"/>
      <c r="AV1446" s="17"/>
      <c r="AW1446" s="17"/>
      <c r="AX1446" s="17"/>
      <c r="AY1446" s="17"/>
      <c r="AZ1446" s="17"/>
      <c r="BA1446" s="17"/>
      <c r="BB1446" s="17"/>
      <c r="BC1446" s="17"/>
      <c r="BE1446" s="17">
        <v>0.49231557377049179</v>
      </c>
      <c r="BF1446" s="9">
        <v>72</v>
      </c>
      <c r="BG1446" s="9">
        <v>69.041471612382011</v>
      </c>
      <c r="BH1446" s="9">
        <v>68.320638551323057</v>
      </c>
      <c r="BI1446" s="9">
        <v>46.927251175395988</v>
      </c>
      <c r="BJ1446" s="9">
        <f ca="1"/>
        <v>70.141623378590836</v>
      </c>
      <c r="BK1446" s="9">
        <f ca="1"/>
        <v>68.559889443205691</v>
      </c>
      <c r="BL1446" s="9">
        <v>67.157767985069952</v>
      </c>
      <c r="BM1446" s="9">
        <f ca="1"/>
        <v>69.639409403066523</v>
      </c>
      <c r="BN1446" s="9">
        <v>70.154046382263658</v>
      </c>
      <c r="BP1446" s="9"/>
      <c r="BQ1446" s="40"/>
      <c r="BR1446" s="9"/>
      <c r="BS1446" s="40"/>
      <c r="BU1446" s="9"/>
      <c r="BV1446" s="40"/>
      <c r="BW1446" s="9"/>
      <c r="BX1446" s="40"/>
      <c r="BZ1446" s="9">
        <v>44.892307692307696</v>
      </c>
      <c r="CA1446" s="9">
        <v>18.076923076923073</v>
      </c>
      <c r="CB1446" s="40">
        <v>24015.993060104149</v>
      </c>
      <c r="CC1446" s="9">
        <f ca="1"/>
        <v>5.0203846153846143</v>
      </c>
      <c r="CD1446" s="9">
        <f ca="1"/>
        <v>2.4026923076923077</v>
      </c>
      <c r="CE1446" s="40">
        <f ca="1"/>
        <v>10851.019480954641</v>
      </c>
    </row>
    <row r="1447" spans="1:83" x14ac:dyDescent="0.25">
      <c r="A1447" s="6">
        <v>74.400000000000006</v>
      </c>
      <c r="B1447" s="7" t="b">
        <v>1</v>
      </c>
      <c r="U1447" s="9"/>
      <c r="V1447" s="9"/>
      <c r="W1447" s="10"/>
      <c r="X1447" s="17"/>
      <c r="Y1447" s="17"/>
      <c r="Z1447" s="17"/>
      <c r="AA1447" s="17"/>
      <c r="AB1447" s="17"/>
      <c r="AC1447" s="17"/>
      <c r="AD1447" s="17"/>
      <c r="AE1447" s="17"/>
      <c r="AG1447" s="9"/>
      <c r="AH1447" s="9"/>
      <c r="AI1447" s="10"/>
      <c r="AJ1447" s="17"/>
      <c r="AK1447" s="17"/>
      <c r="AL1447" s="17"/>
      <c r="AM1447" s="17"/>
      <c r="AN1447" s="17"/>
      <c r="AO1447" s="17"/>
      <c r="AP1447" s="17"/>
      <c r="AQ1447" s="17"/>
      <c r="AS1447" s="9"/>
      <c r="AT1447" s="9"/>
      <c r="AU1447" s="10"/>
      <c r="AV1447" s="17"/>
      <c r="AW1447" s="17"/>
      <c r="AX1447" s="17"/>
      <c r="AY1447" s="17"/>
      <c r="AZ1447" s="17"/>
      <c r="BA1447" s="17"/>
      <c r="BB1447" s="17"/>
      <c r="BC1447" s="17"/>
      <c r="BE1447" s="17">
        <v>0.49265710382513661</v>
      </c>
      <c r="BF1447" s="9">
        <v>72</v>
      </c>
      <c r="BG1447" s="9">
        <v>69.049626336148677</v>
      </c>
      <c r="BH1447" s="9">
        <v>68.329241997501384</v>
      </c>
      <c r="BI1447" s="9">
        <v>46.973835922573919</v>
      </c>
      <c r="BJ1447" s="9">
        <f ca="1"/>
        <v>70.149289538888766</v>
      </c>
      <c r="BK1447" s="9">
        <f ca="1"/>
        <v>68.568346090597529</v>
      </c>
      <c r="BL1447" s="9">
        <v>67.168487759272949</v>
      </c>
      <c r="BM1447" s="9">
        <f ca="1"/>
        <v>69.648660977493606</v>
      </c>
      <c r="BN1447" s="9">
        <v>70.16325763777138</v>
      </c>
      <c r="BP1447" s="9"/>
      <c r="BQ1447" s="40"/>
      <c r="BR1447" s="9"/>
      <c r="BS1447" s="40"/>
      <c r="BU1447" s="9"/>
      <c r="BV1447" s="40"/>
      <c r="BW1447" s="9"/>
      <c r="BX1447" s="40"/>
      <c r="BZ1447" s="9">
        <v>44.892307692307696</v>
      </c>
      <c r="CA1447" s="9">
        <v>19.353846153846153</v>
      </c>
      <c r="CB1447" s="40">
        <v>23566.975080941782</v>
      </c>
      <c r="CC1447" s="9">
        <f ca="1"/>
        <v>5.0203846153846143</v>
      </c>
      <c r="CD1447" s="9">
        <f ca="1"/>
        <v>2.4665384615384616</v>
      </c>
      <c r="CE1447" s="40">
        <f ca="1"/>
        <v>10823.496773364577</v>
      </c>
    </row>
    <row r="1448" spans="1:83" x14ac:dyDescent="0.25">
      <c r="A1448" s="6">
        <v>74.099999999999994</v>
      </c>
      <c r="B1448" s="7" t="b">
        <v>1</v>
      </c>
      <c r="U1448" s="9"/>
      <c r="V1448" s="9"/>
      <c r="W1448" s="10"/>
      <c r="X1448" s="17"/>
      <c r="Y1448" s="17"/>
      <c r="Z1448" s="17"/>
      <c r="AA1448" s="17"/>
      <c r="AB1448" s="17"/>
      <c r="AC1448" s="17"/>
      <c r="AD1448" s="17"/>
      <c r="AE1448" s="17"/>
      <c r="AG1448" s="9"/>
      <c r="AH1448" s="9"/>
      <c r="AI1448" s="10"/>
      <c r="AJ1448" s="17"/>
      <c r="AK1448" s="17"/>
      <c r="AL1448" s="17"/>
      <c r="AM1448" s="17"/>
      <c r="AN1448" s="17"/>
      <c r="AO1448" s="17"/>
      <c r="AP1448" s="17"/>
      <c r="AQ1448" s="17"/>
      <c r="AS1448" s="9"/>
      <c r="AT1448" s="9"/>
      <c r="AU1448" s="10"/>
      <c r="AV1448" s="17"/>
      <c r="AW1448" s="17"/>
      <c r="AX1448" s="17"/>
      <c r="AY1448" s="17"/>
      <c r="AZ1448" s="17"/>
      <c r="BA1448" s="17"/>
      <c r="BB1448" s="17"/>
      <c r="BC1448" s="17"/>
      <c r="BE1448" s="17">
        <v>0.49299863387978143</v>
      </c>
      <c r="BF1448" s="9">
        <v>72</v>
      </c>
      <c r="BG1448" s="9">
        <v>69.057780931392514</v>
      </c>
      <c r="BH1448" s="9">
        <v>68.337846391469526</v>
      </c>
      <c r="BI1448" s="9">
        <v>47.020452039954343</v>
      </c>
      <c r="BJ1448" s="9">
        <f ca="1"/>
        <v>70.156954092492342</v>
      </c>
      <c r="BK1448" s="9">
        <f ca="1"/>
        <v>68.576803300645224</v>
      </c>
      <c r="BL1448" s="9">
        <v>67.179203818426487</v>
      </c>
      <c r="BM1448" s="9">
        <f ca="1"/>
        <v>69.657911146013575</v>
      </c>
      <c r="BN1448" s="9">
        <v>70.172467390747954</v>
      </c>
      <c r="BP1448" s="9"/>
      <c r="BQ1448" s="40"/>
      <c r="BR1448" s="9"/>
      <c r="BS1448" s="40"/>
      <c r="BU1448" s="9"/>
      <c r="BV1448" s="40"/>
      <c r="BW1448" s="9"/>
      <c r="BX1448" s="40"/>
      <c r="BZ1448" s="9">
        <v>44.892307692307696</v>
      </c>
      <c r="CA1448" s="9">
        <v>20.630769230769229</v>
      </c>
      <c r="CB1448" s="40">
        <v>23296.415580411354</v>
      </c>
      <c r="CC1448" s="9">
        <f ca="1"/>
        <v>5.0203846153846143</v>
      </c>
      <c r="CD1448" s="9">
        <f ca="1"/>
        <v>2.5303846153846159</v>
      </c>
      <c r="CE1448" s="40">
        <f ca="1"/>
        <v>10800.218146594461</v>
      </c>
    </row>
    <row r="1449" spans="1:83" x14ac:dyDescent="0.25">
      <c r="A1449" s="6">
        <v>73.8</v>
      </c>
      <c r="B1449" s="7" t="b">
        <v>1</v>
      </c>
      <c r="U1449" s="9"/>
      <c r="V1449" s="9"/>
      <c r="W1449" s="10"/>
      <c r="X1449" s="17"/>
      <c r="Y1449" s="17"/>
      <c r="Z1449" s="17"/>
      <c r="AA1449" s="17"/>
      <c r="AB1449" s="17"/>
      <c r="AC1449" s="17"/>
      <c r="AD1449" s="17"/>
      <c r="AE1449" s="17"/>
      <c r="AG1449" s="9"/>
      <c r="AH1449" s="9"/>
      <c r="AI1449" s="10"/>
      <c r="AJ1449" s="17"/>
      <c r="AK1449" s="17"/>
      <c r="AL1449" s="17"/>
      <c r="AM1449" s="17"/>
      <c r="AN1449" s="17"/>
      <c r="AO1449" s="17"/>
      <c r="AP1449" s="17"/>
      <c r="AQ1449" s="17"/>
      <c r="AS1449" s="9"/>
      <c r="AT1449" s="9"/>
      <c r="AU1449" s="10"/>
      <c r="AV1449" s="17"/>
      <c r="AW1449" s="17"/>
      <c r="AX1449" s="17"/>
      <c r="AY1449" s="17"/>
      <c r="AZ1449" s="17"/>
      <c r="BA1449" s="17"/>
      <c r="BB1449" s="17"/>
      <c r="BC1449" s="17"/>
      <c r="BE1449" s="17">
        <v>0.49334016393442626</v>
      </c>
      <c r="BF1449" s="9">
        <v>72</v>
      </c>
      <c r="BG1449" s="9">
        <v>69.06593540409574</v>
      </c>
      <c r="BH1449" s="9">
        <v>68.346451739625977</v>
      </c>
      <c r="BI1449" s="9">
        <v>47.06709956981517</v>
      </c>
      <c r="BJ1449" s="9">
        <f ca="1"/>
        <v>70.164617045367351</v>
      </c>
      <c r="BK1449" s="9">
        <f ca="1"/>
        <v>68.585261079542363</v>
      </c>
      <c r="BL1449" s="9">
        <v>67.18991616639039</v>
      </c>
      <c r="BM1449" s="9">
        <f ca="1"/>
        <v>69.667159913679555</v>
      </c>
      <c r="BN1449" s="9">
        <v>70.181675646235547</v>
      </c>
      <c r="BP1449" s="9"/>
      <c r="BQ1449" s="40"/>
      <c r="BR1449" s="9"/>
      <c r="BS1449" s="40"/>
      <c r="BU1449" s="9"/>
      <c r="BV1449" s="40"/>
      <c r="BW1449" s="9"/>
      <c r="BX1449" s="40"/>
      <c r="BZ1449" s="9">
        <v>44.892307692307696</v>
      </c>
      <c r="CA1449" s="9">
        <v>21.907692307692304</v>
      </c>
      <c r="CB1449" s="40">
        <v>23189.699332903074</v>
      </c>
      <c r="CC1449" s="9">
        <f ca="1"/>
        <v>5.0203846153846143</v>
      </c>
      <c r="CD1449" s="9">
        <f ca="1"/>
        <v>2.5942307692307693</v>
      </c>
      <c r="CE1449" s="40">
        <f ca="1"/>
        <v>10781.018611366582</v>
      </c>
    </row>
    <row r="1450" spans="1:83" x14ac:dyDescent="0.25">
      <c r="A1450" s="6">
        <v>73.599999999999994</v>
      </c>
      <c r="B1450" s="7" t="b">
        <v>1</v>
      </c>
      <c r="U1450" s="9"/>
      <c r="V1450" s="9"/>
      <c r="W1450" s="10"/>
      <c r="X1450" s="17"/>
      <c r="Y1450" s="17"/>
      <c r="Z1450" s="17"/>
      <c r="AA1450" s="17"/>
      <c r="AB1450" s="17"/>
      <c r="AC1450" s="17"/>
      <c r="AD1450" s="17"/>
      <c r="AE1450" s="17"/>
      <c r="AG1450" s="9"/>
      <c r="AH1450" s="9"/>
      <c r="AI1450" s="10"/>
      <c r="AJ1450" s="17"/>
      <c r="AK1450" s="17"/>
      <c r="AL1450" s="17"/>
      <c r="AM1450" s="17"/>
      <c r="AN1450" s="17"/>
      <c r="AO1450" s="17"/>
      <c r="AP1450" s="17"/>
      <c r="AQ1450" s="17"/>
      <c r="AS1450" s="9"/>
      <c r="AT1450" s="9"/>
      <c r="AU1450" s="10"/>
      <c r="AV1450" s="17"/>
      <c r="AW1450" s="17"/>
      <c r="AX1450" s="17"/>
      <c r="AY1450" s="17"/>
      <c r="AZ1450" s="17"/>
      <c r="BA1450" s="17"/>
      <c r="BB1450" s="17"/>
      <c r="BC1450" s="17"/>
      <c r="BE1450" s="17">
        <v>0.49368169398907102</v>
      </c>
      <c r="BF1450" s="9">
        <v>72</v>
      </c>
      <c r="BG1450" s="9">
        <v>69.074089760239943</v>
      </c>
      <c r="BH1450" s="9">
        <v>68.355058048371944</v>
      </c>
      <c r="BI1450" s="9">
        <v>47.113778554519818</v>
      </c>
      <c r="BJ1450" s="9">
        <f ca="1"/>
        <v>70.172278403474806</v>
      </c>
      <c r="BK1450" s="9">
        <f ca="1"/>
        <v>68.59371943348394</v>
      </c>
      <c r="BL1450" s="9">
        <v>67.200624807017732</v>
      </c>
      <c r="BM1450" s="9">
        <f ca="1"/>
        <v>69.676407285541089</v>
      </c>
      <c r="BN1450" s="9">
        <v>70.190882409272533</v>
      </c>
      <c r="BP1450" s="9"/>
      <c r="BQ1450" s="40"/>
      <c r="BR1450" s="9"/>
      <c r="BS1450" s="40"/>
      <c r="BU1450" s="9"/>
      <c r="BV1450" s="40"/>
      <c r="BW1450" s="9"/>
      <c r="BX1450" s="40"/>
      <c r="BZ1450" s="9">
        <v>44.892307692307696</v>
      </c>
      <c r="CA1450" s="9">
        <v>23.184615384615384</v>
      </c>
      <c r="CB1450" s="40">
        <v>23234.075986357555</v>
      </c>
      <c r="CC1450" s="9">
        <f ca="1"/>
        <v>5.0203846153846143</v>
      </c>
      <c r="CD1450" s="9">
        <f ca="1"/>
        <v>2.6580769230769237</v>
      </c>
      <c r="CE1450" s="40">
        <f ca="1"/>
        <v>10765.743363957068</v>
      </c>
    </row>
    <row r="1451" spans="1:83" x14ac:dyDescent="0.25">
      <c r="A1451" s="6">
        <v>72.8</v>
      </c>
      <c r="B1451" s="7" t="b">
        <v>1</v>
      </c>
      <c r="U1451" s="9"/>
      <c r="V1451" s="9"/>
      <c r="W1451" s="10"/>
      <c r="X1451" s="17"/>
      <c r="Y1451" s="17"/>
      <c r="Z1451" s="17"/>
      <c r="AA1451" s="17"/>
      <c r="AB1451" s="17"/>
      <c r="AC1451" s="17"/>
      <c r="AD1451" s="17"/>
      <c r="AE1451" s="17"/>
      <c r="AG1451" s="9"/>
      <c r="AH1451" s="9"/>
      <c r="AI1451" s="10"/>
      <c r="AJ1451" s="17"/>
      <c r="AK1451" s="17"/>
      <c r="AL1451" s="17"/>
      <c r="AM1451" s="17"/>
      <c r="AN1451" s="17"/>
      <c r="AO1451" s="17"/>
      <c r="AP1451" s="17"/>
      <c r="AQ1451" s="17"/>
      <c r="AS1451" s="9"/>
      <c r="AT1451" s="9"/>
      <c r="AU1451" s="10"/>
      <c r="AV1451" s="17"/>
      <c r="AW1451" s="17"/>
      <c r="AX1451" s="17"/>
      <c r="AY1451" s="17"/>
      <c r="AZ1451" s="17"/>
      <c r="BA1451" s="17"/>
      <c r="BB1451" s="17"/>
      <c r="BC1451" s="17"/>
      <c r="BE1451" s="17">
        <v>0.49402322404371585</v>
      </c>
      <c r="BF1451" s="9">
        <v>72</v>
      </c>
      <c r="BG1451" s="9">
        <v>69.082244005806075</v>
      </c>
      <c r="BH1451" s="9">
        <v>68.363665324110968</v>
      </c>
      <c r="BI1451" s="9">
        <v>47.160489036517482</v>
      </c>
      <c r="BJ1451" s="9">
        <f ca="1"/>
        <v>70.179938172770946</v>
      </c>
      <c r="BK1451" s="9">
        <f ca="1"/>
        <v>68.602178368666372</v>
      </c>
      <c r="BL1451" s="9">
        <v>67.211329744155009</v>
      </c>
      <c r="BM1451" s="9">
        <f ca="1"/>
        <v>69.685653266644138</v>
      </c>
      <c r="BN1451" s="9">
        <v>70.200087684893433</v>
      </c>
      <c r="BP1451" s="9"/>
      <c r="BQ1451" s="40"/>
      <c r="BR1451" s="9"/>
      <c r="BS1451" s="40"/>
      <c r="BU1451" s="9"/>
      <c r="BV1451" s="40"/>
      <c r="BW1451" s="9"/>
      <c r="BX1451" s="40"/>
      <c r="BZ1451" s="9">
        <v>44.892307692307696</v>
      </c>
      <c r="CA1451" s="9">
        <v>24.46153846153846</v>
      </c>
      <c r="CB1451" s="40">
        <v>23418.338260474731</v>
      </c>
      <c r="CC1451" s="9">
        <f ca="1"/>
        <v>5.0203846153846143</v>
      </c>
      <c r="CD1451" s="9">
        <f ca="1"/>
        <v>2.7219230769230771</v>
      </c>
      <c r="CE1451" s="40">
        <f ca="1"/>
        <v>10754.246920366659</v>
      </c>
    </row>
    <row r="1452" spans="1:83" x14ac:dyDescent="0.25">
      <c r="A1452" s="6">
        <v>72.599999999999994</v>
      </c>
      <c r="B1452" s="7" t="b">
        <v>1</v>
      </c>
      <c r="U1452" s="9"/>
      <c r="V1452" s="9"/>
      <c r="W1452" s="10"/>
      <c r="X1452" s="17"/>
      <c r="Y1452" s="17"/>
      <c r="Z1452" s="17"/>
      <c r="AA1452" s="17"/>
      <c r="AB1452" s="17"/>
      <c r="AC1452" s="17"/>
      <c r="AD1452" s="17"/>
      <c r="AE1452" s="17"/>
      <c r="AG1452" s="9"/>
      <c r="AH1452" s="9"/>
      <c r="AI1452" s="10"/>
      <c r="AJ1452" s="17"/>
      <c r="AK1452" s="17"/>
      <c r="AL1452" s="17"/>
      <c r="AM1452" s="17"/>
      <c r="AN1452" s="17"/>
      <c r="AO1452" s="17"/>
      <c r="AP1452" s="17"/>
      <c r="AQ1452" s="17"/>
      <c r="AS1452" s="9"/>
      <c r="AT1452" s="9"/>
      <c r="AU1452" s="10"/>
      <c r="AV1452" s="17"/>
      <c r="AW1452" s="17"/>
      <c r="AX1452" s="17"/>
      <c r="AY1452" s="17"/>
      <c r="AZ1452" s="17"/>
      <c r="BA1452" s="17"/>
      <c r="BB1452" s="17"/>
      <c r="BC1452" s="17"/>
      <c r="BE1452" s="17">
        <v>0.49436475409836067</v>
      </c>
      <c r="BF1452" s="9">
        <v>72</v>
      </c>
      <c r="BG1452" s="9">
        <v>69.090398146774575</v>
      </c>
      <c r="BH1452" s="9">
        <v>68.372273573249373</v>
      </c>
      <c r="BI1452" s="9">
        <v>47.207231058343332</v>
      </c>
      <c r="BJ1452" s="9">
        <f ca="1"/>
        <v>70.187596359207248</v>
      </c>
      <c r="BK1452" s="9">
        <f ca="1"/>
        <v>68.61063789128751</v>
      </c>
      <c r="BL1452" s="9">
        <v>67.222030981641993</v>
      </c>
      <c r="BM1452" s="9">
        <f ca="1"/>
        <v>69.694897862031084</v>
      </c>
      <c r="BN1452" s="9">
        <v>70.209291478128989</v>
      </c>
      <c r="BP1452" s="9"/>
      <c r="BQ1452" s="40"/>
      <c r="BR1452" s="9"/>
      <c r="BS1452" s="40"/>
      <c r="BU1452" s="9"/>
      <c r="BV1452" s="40"/>
      <c r="BW1452" s="9"/>
      <c r="BX1452" s="40"/>
      <c r="BZ1452" s="9">
        <v>44.892307692307696</v>
      </c>
      <c r="CA1452" s="9">
        <v>25.738461538461539</v>
      </c>
      <c r="CB1452" s="40">
        <v>23732.569315699628</v>
      </c>
      <c r="CC1452" s="9">
        <f ca="1"/>
        <v>5.0203846153846143</v>
      </c>
      <c r="CD1452" s="9">
        <f ca="1"/>
        <v>2.785769230769231</v>
      </c>
      <c r="CE1452" s="40">
        <f ca="1"/>
        <v>10746.392343747591</v>
      </c>
    </row>
    <row r="1453" spans="1:83" x14ac:dyDescent="0.25">
      <c r="A1453" s="6">
        <v>71.900000000000006</v>
      </c>
      <c r="B1453" s="7" t="b">
        <v>1</v>
      </c>
      <c r="U1453" s="9"/>
      <c r="V1453" s="9"/>
      <c r="W1453" s="10"/>
      <c r="X1453" s="17"/>
      <c r="Y1453" s="17"/>
      <c r="Z1453" s="17"/>
      <c r="AA1453" s="17"/>
      <c r="AB1453" s="17"/>
      <c r="AC1453" s="17"/>
      <c r="AD1453" s="17"/>
      <c r="AE1453" s="17"/>
      <c r="AG1453" s="9"/>
      <c r="AH1453" s="9"/>
      <c r="AI1453" s="10"/>
      <c r="AJ1453" s="17"/>
      <c r="AK1453" s="17"/>
      <c r="AL1453" s="17"/>
      <c r="AM1453" s="17"/>
      <c r="AN1453" s="17"/>
      <c r="AO1453" s="17"/>
      <c r="AP1453" s="17"/>
      <c r="AQ1453" s="17"/>
      <c r="AS1453" s="9"/>
      <c r="AT1453" s="9"/>
      <c r="AU1453" s="10"/>
      <c r="AV1453" s="17"/>
      <c r="AW1453" s="17"/>
      <c r="AX1453" s="17"/>
      <c r="AY1453" s="17"/>
      <c r="AZ1453" s="17"/>
      <c r="BA1453" s="17"/>
      <c r="BB1453" s="17"/>
      <c r="BC1453" s="17"/>
      <c r="BE1453" s="17">
        <v>0.49470628415300544</v>
      </c>
      <c r="BF1453" s="9">
        <v>72</v>
      </c>
      <c r="BG1453" s="9">
        <v>69.0985521891253</v>
      </c>
      <c r="BH1453" s="9">
        <v>68.380882802195927</v>
      </c>
      <c r="BI1453" s="9">
        <v>47.254004662618762</v>
      </c>
      <c r="BJ1453" s="9">
        <f ca="1"/>
        <v>70.1952529687305</v>
      </c>
      <c r="BK1453" s="9">
        <f ca="1"/>
        <v>68.619098007546697</v>
      </c>
      <c r="BL1453" s="9">
        <v>67.232728523311863</v>
      </c>
      <c r="BM1453" s="9">
        <f ca="1"/>
        <v>69.704141076740754</v>
      </c>
      <c r="BN1453" s="9">
        <v>70.218493794006136</v>
      </c>
      <c r="BP1453" s="9"/>
      <c r="BQ1453" s="40"/>
      <c r="BR1453" s="9"/>
      <c r="BS1453" s="40"/>
      <c r="BU1453" s="9"/>
      <c r="BV1453" s="40"/>
      <c r="BW1453" s="9"/>
      <c r="BX1453" s="40"/>
      <c r="BZ1453" s="9">
        <v>44.892307692307696</v>
      </c>
      <c r="CA1453" s="9">
        <v>27.015384615384612</v>
      </c>
      <c r="CB1453" s="40">
        <v>24167.941720071474</v>
      </c>
      <c r="CC1453" s="9">
        <f ca="1"/>
        <v>5.0203846153846143</v>
      </c>
      <c r="CD1453" s="9">
        <f ca="1"/>
        <v>2.8496153846153849</v>
      </c>
      <c r="CE1453" s="40">
        <f ca="1"/>
        <v>10742.050553019826</v>
      </c>
    </row>
    <row r="1454" spans="1:83" x14ac:dyDescent="0.25">
      <c r="A1454" s="6">
        <v>78</v>
      </c>
      <c r="B1454" s="7" t="b">
        <v>1</v>
      </c>
      <c r="U1454" s="9"/>
      <c r="V1454" s="9"/>
      <c r="W1454" s="10"/>
      <c r="X1454" s="17"/>
      <c r="Y1454" s="17"/>
      <c r="Z1454" s="17"/>
      <c r="AA1454" s="17"/>
      <c r="AB1454" s="17"/>
      <c r="AC1454" s="17"/>
      <c r="AD1454" s="17"/>
      <c r="AE1454" s="17"/>
      <c r="AG1454" s="9"/>
      <c r="AH1454" s="9"/>
      <c r="AI1454" s="10"/>
      <c r="AJ1454" s="17"/>
      <c r="AK1454" s="17"/>
      <c r="AL1454" s="17"/>
      <c r="AM1454" s="17"/>
      <c r="AN1454" s="17"/>
      <c r="AO1454" s="17"/>
      <c r="AP1454" s="17"/>
      <c r="AQ1454" s="17"/>
      <c r="AS1454" s="9"/>
      <c r="AT1454" s="9"/>
      <c r="AU1454" s="10"/>
      <c r="AV1454" s="17"/>
      <c r="AW1454" s="17"/>
      <c r="AX1454" s="17"/>
      <c r="AY1454" s="17"/>
      <c r="AZ1454" s="17"/>
      <c r="BA1454" s="17"/>
      <c r="BB1454" s="17"/>
      <c r="BC1454" s="17"/>
      <c r="BE1454" s="17">
        <v>0.49504781420765026</v>
      </c>
      <c r="BF1454" s="9">
        <v>72</v>
      </c>
      <c r="BG1454" s="9">
        <v>69.106706138837637</v>
      </c>
      <c r="BH1454" s="9">
        <v>68.38949301736217</v>
      </c>
      <c r="BI1454" s="9">
        <v>47.300809892051618</v>
      </c>
      <c r="BJ1454" s="9">
        <f ca="1"/>
        <v>70.202908007282844</v>
      </c>
      <c r="BK1454" s="9">
        <f ca="1"/>
        <v>68.627558723644782</v>
      </c>
      <c r="BL1454" s="9">
        <v>67.243422372991176</v>
      </c>
      <c r="BM1454" s="9">
        <f ca="1"/>
        <v>69.713382915808424</v>
      </c>
      <c r="BN1454" s="9">
        <v>70.227694637548097</v>
      </c>
      <c r="BP1454" s="9"/>
      <c r="BQ1454" s="40"/>
      <c r="BR1454" s="9"/>
      <c r="BS1454" s="40"/>
      <c r="BU1454" s="9"/>
      <c r="BV1454" s="40"/>
      <c r="BW1454" s="9"/>
      <c r="BX1454" s="40"/>
      <c r="BZ1454" s="9">
        <v>44.892307692307696</v>
      </c>
      <c r="CA1454" s="9">
        <v>28.292307692307688</v>
      </c>
      <c r="CB1454" s="40">
        <v>24716.555533902771</v>
      </c>
      <c r="CC1454" s="9">
        <f ca="1"/>
        <v>5.0203846153846143</v>
      </c>
      <c r="CD1454" s="9">
        <f ca="1"/>
        <v>2.9134615384615383</v>
      </c>
      <c r="CE1454" s="40">
        <f ca="1"/>
        <v>10741.099702419331</v>
      </c>
    </row>
    <row r="1455" spans="1:83" x14ac:dyDescent="0.25">
      <c r="A1455" s="6">
        <v>75</v>
      </c>
      <c r="B1455" s="7" t="b">
        <v>1</v>
      </c>
      <c r="U1455" s="9"/>
      <c r="V1455" s="9"/>
      <c r="W1455" s="10"/>
      <c r="X1455" s="17"/>
      <c r="Y1455" s="17"/>
      <c r="Z1455" s="17"/>
      <c r="AA1455" s="17"/>
      <c r="AB1455" s="17"/>
      <c r="AC1455" s="17"/>
      <c r="AD1455" s="17"/>
      <c r="AE1455" s="17"/>
      <c r="AG1455" s="9"/>
      <c r="AH1455" s="9"/>
      <c r="AI1455" s="10"/>
      <c r="AJ1455" s="17"/>
      <c r="AK1455" s="17"/>
      <c r="AL1455" s="17"/>
      <c r="AM1455" s="17"/>
      <c r="AN1455" s="17"/>
      <c r="AO1455" s="17"/>
      <c r="AP1455" s="17"/>
      <c r="AQ1455" s="17"/>
      <c r="AS1455" s="9"/>
      <c r="AT1455" s="9"/>
      <c r="AU1455" s="10"/>
      <c r="AV1455" s="17"/>
      <c r="AW1455" s="17"/>
      <c r="AX1455" s="17"/>
      <c r="AY1455" s="17"/>
      <c r="AZ1455" s="17"/>
      <c r="BA1455" s="17"/>
      <c r="BB1455" s="17"/>
      <c r="BC1455" s="17"/>
      <c r="BE1455" s="17">
        <v>0.49538934426229508</v>
      </c>
      <c r="BF1455" s="9">
        <v>72</v>
      </c>
      <c r="BG1455" s="9">
        <v>69.114860001890477</v>
      </c>
      <c r="BH1455" s="9">
        <v>68.398104225162271</v>
      </c>
      <c r="BI1455" s="9">
        <v>47.347646789436446</v>
      </c>
      <c r="BJ1455" s="9">
        <f ca="1"/>
        <v>70.210561480801744</v>
      </c>
      <c r="BK1455" s="9">
        <f ca="1"/>
        <v>68.636020045784178</v>
      </c>
      <c r="BL1455" s="9">
        <v>67.25411253449991</v>
      </c>
      <c r="BM1455" s="9">
        <f ca="1"/>
        <v>69.72262338426593</v>
      </c>
      <c r="BN1455" s="9">
        <v>70.236894013774361</v>
      </c>
      <c r="BP1455" s="9"/>
      <c r="BQ1455" s="40"/>
      <c r="BR1455" s="9"/>
      <c r="BS1455" s="40"/>
      <c r="BU1455" s="9"/>
      <c r="BV1455" s="40"/>
      <c r="BW1455" s="9"/>
      <c r="BX1455" s="40"/>
      <c r="BZ1455" s="9">
        <v>44.892307692307696</v>
      </c>
      <c r="CA1455" s="9">
        <v>29.569230769230764</v>
      </c>
      <c r="CB1455" s="40">
        <v>25371.306482846641</v>
      </c>
      <c r="CC1455" s="9">
        <f ca="1"/>
        <v>5.0203846153846143</v>
      </c>
      <c r="CD1455" s="9">
        <f ca="1"/>
        <v>2.9773076923076927</v>
      </c>
      <c r="CE1455" s="40">
        <f ca="1"/>
        <v>10743.424623223962</v>
      </c>
    </row>
    <row r="1456" spans="1:83" x14ac:dyDescent="0.25">
      <c r="A1456" s="6">
        <v>76</v>
      </c>
      <c r="B1456" s="7" t="b">
        <v>1</v>
      </c>
      <c r="U1456" s="9"/>
      <c r="V1456" s="9"/>
      <c r="W1456" s="10"/>
      <c r="X1456" s="17"/>
      <c r="Y1456" s="17"/>
      <c r="Z1456" s="17"/>
      <c r="AA1456" s="17"/>
      <c r="AB1456" s="17"/>
      <c r="AC1456" s="17"/>
      <c r="AD1456" s="17"/>
      <c r="AE1456" s="17"/>
      <c r="AG1456" s="9"/>
      <c r="AH1456" s="9"/>
      <c r="AI1456" s="10"/>
      <c r="AJ1456" s="17"/>
      <c r="AK1456" s="17"/>
      <c r="AL1456" s="17"/>
      <c r="AM1456" s="17"/>
      <c r="AN1456" s="17"/>
      <c r="AO1456" s="17"/>
      <c r="AP1456" s="17"/>
      <c r="AQ1456" s="17"/>
      <c r="AS1456" s="9"/>
      <c r="AT1456" s="9"/>
      <c r="AU1456" s="10"/>
      <c r="AV1456" s="17"/>
      <c r="AW1456" s="17"/>
      <c r="AX1456" s="17"/>
      <c r="AY1456" s="17"/>
      <c r="AZ1456" s="17"/>
      <c r="BA1456" s="17"/>
      <c r="BB1456" s="17"/>
      <c r="BC1456" s="17"/>
      <c r="BE1456" s="17">
        <v>0.49573087431693991</v>
      </c>
      <c r="BF1456" s="9">
        <v>72</v>
      </c>
      <c r="BG1456" s="9">
        <v>69.123013784262241</v>
      </c>
      <c r="BH1456" s="9">
        <v>68.406716432013226</v>
      </c>
      <c r="BI1456" s="9">
        <v>47.3945153976547</v>
      </c>
      <c r="BJ1456" s="9">
        <f ca="1"/>
        <v>70.218213395220047</v>
      </c>
      <c r="BK1456" s="9">
        <f ca="1"/>
        <v>68.644481980168862</v>
      </c>
      <c r="BL1456" s="9">
        <v>67.264799011651419</v>
      </c>
      <c r="BM1456" s="9">
        <f ca="1"/>
        <v>69.731862487141584</v>
      </c>
      <c r="BN1456" s="9">
        <v>70.246091927700633</v>
      </c>
      <c r="BP1456" s="9"/>
      <c r="BQ1456" s="40"/>
      <c r="BR1456" s="9"/>
      <c r="BS1456" s="40"/>
      <c r="BU1456" s="9"/>
      <c r="BV1456" s="40"/>
      <c r="BW1456" s="9"/>
      <c r="BX1456" s="40"/>
      <c r="BZ1456" s="9">
        <v>44.892307692307696</v>
      </c>
      <c r="CA1456" s="9">
        <v>30.84615384615384</v>
      </c>
      <c r="CB1456" s="40">
        <v>26125.777576838213</v>
      </c>
      <c r="CC1456" s="9">
        <f ca="1"/>
        <v>5.0203846153846143</v>
      </c>
      <c r="CD1456" s="9">
        <f ca="1"/>
        <v>3.0411538461538461</v>
      </c>
      <c r="CE1456" s="40">
        <f ca="1"/>
        <v>10748.916320156317</v>
      </c>
    </row>
    <row r="1457" spans="1:83" x14ac:dyDescent="0.25">
      <c r="A1457" s="6">
        <v>71</v>
      </c>
      <c r="B1457" s="7" t="b">
        <v>1</v>
      </c>
      <c r="U1457" s="9"/>
      <c r="V1457" s="9"/>
      <c r="W1457" s="10"/>
      <c r="X1457" s="17"/>
      <c r="Y1457" s="17"/>
      <c r="Z1457" s="17"/>
      <c r="AA1457" s="17"/>
      <c r="AB1457" s="17"/>
      <c r="AC1457" s="17"/>
      <c r="AD1457" s="17"/>
      <c r="AE1457" s="17"/>
      <c r="AG1457" s="9"/>
      <c r="AH1457" s="9"/>
      <c r="AI1457" s="10"/>
      <c r="AJ1457" s="17"/>
      <c r="AK1457" s="17"/>
      <c r="AL1457" s="17"/>
      <c r="AM1457" s="17"/>
      <c r="AN1457" s="17"/>
      <c r="AO1457" s="17"/>
      <c r="AP1457" s="17"/>
      <c r="AQ1457" s="17"/>
      <c r="AS1457" s="9"/>
      <c r="AT1457" s="9"/>
      <c r="AU1457" s="10"/>
      <c r="AV1457" s="17"/>
      <c r="AW1457" s="17"/>
      <c r="AX1457" s="17"/>
      <c r="AY1457" s="17"/>
      <c r="AZ1457" s="17"/>
      <c r="BA1457" s="17"/>
      <c r="BB1457" s="17"/>
      <c r="BC1457" s="17"/>
      <c r="BE1457" s="17">
        <v>0.49607240437158467</v>
      </c>
      <c r="BF1457" s="9">
        <v>72</v>
      </c>
      <c r="BG1457" s="9">
        <v>69.131167491931009</v>
      </c>
      <c r="BH1457" s="9">
        <v>68.415329644334577</v>
      </c>
      <c r="BI1457" s="9">
        <v>47.441415759674975</v>
      </c>
      <c r="BJ1457" s="9">
        <f ca="1"/>
        <v>70.225863756466055</v>
      </c>
      <c r="BK1457" s="9">
        <f ca="1"/>
        <v>68.652944533004401</v>
      </c>
      <c r="BL1457" s="9">
        <v>67.275481808252536</v>
      </c>
      <c r="BM1457" s="9">
        <f ca="1"/>
        <v>69.741100229460272</v>
      </c>
      <c r="BN1457" s="9">
        <v>70.255288384339039</v>
      </c>
      <c r="BP1457" s="9"/>
      <c r="BQ1457" s="40"/>
      <c r="BR1457" s="9"/>
      <c r="BS1457" s="40"/>
      <c r="BU1457" s="9"/>
      <c r="BV1457" s="40"/>
      <c r="BW1457" s="9"/>
      <c r="BX1457" s="40"/>
      <c r="BZ1457" s="9">
        <v>44.892307692307696</v>
      </c>
      <c r="CA1457" s="9">
        <v>32.123076923076923</v>
      </c>
      <c r="CB1457" s="40">
        <v>26974.149214556332</v>
      </c>
      <c r="CC1457" s="9">
        <f ca="1"/>
        <v>5.0203846153846143</v>
      </c>
      <c r="CD1457" s="9">
        <f ca="1"/>
        <v>3.1050000000000004</v>
      </c>
      <c r="CE1457" s="40">
        <f ca="1"/>
        <v>10757.47151601374</v>
      </c>
    </row>
    <row r="1458" spans="1:83" x14ac:dyDescent="0.25">
      <c r="A1458" s="6">
        <v>78</v>
      </c>
      <c r="B1458" s="7" t="b">
        <v>1</v>
      </c>
      <c r="U1458" s="9"/>
      <c r="V1458" s="9"/>
      <c r="W1458" s="10"/>
      <c r="X1458" s="17"/>
      <c r="Y1458" s="17"/>
      <c r="Z1458" s="17"/>
      <c r="AA1458" s="17"/>
      <c r="AB1458" s="17"/>
      <c r="AC1458" s="17"/>
      <c r="AD1458" s="17"/>
      <c r="AE1458" s="17"/>
      <c r="AG1458" s="9"/>
      <c r="AH1458" s="9"/>
      <c r="AI1458" s="10"/>
      <c r="AJ1458" s="17"/>
      <c r="AK1458" s="17"/>
      <c r="AL1458" s="17"/>
      <c r="AM1458" s="17"/>
      <c r="AN1458" s="17"/>
      <c r="AO1458" s="17"/>
      <c r="AP1458" s="17"/>
      <c r="AQ1458" s="17"/>
      <c r="AS1458" s="9"/>
      <c r="AT1458" s="9"/>
      <c r="AU1458" s="10"/>
      <c r="AV1458" s="17"/>
      <c r="AW1458" s="17"/>
      <c r="AX1458" s="17"/>
      <c r="AY1458" s="17"/>
      <c r="AZ1458" s="17"/>
      <c r="BA1458" s="17"/>
      <c r="BB1458" s="17"/>
      <c r="BC1458" s="17"/>
      <c r="BE1458" s="17">
        <v>0.4964139344262295</v>
      </c>
      <c r="BF1458" s="9">
        <v>72</v>
      </c>
      <c r="BG1458" s="9">
        <v>69.139321130874393</v>
      </c>
      <c r="BH1458" s="9">
        <v>68.423943868548818</v>
      </c>
      <c r="BI1458" s="9">
        <v>47.488347918553288</v>
      </c>
      <c r="BJ1458" s="9">
        <f ca="1"/>
        <v>70.233512570463475</v>
      </c>
      <c r="BK1458" s="9">
        <f ca="1"/>
        <v>68.661407710498054</v>
      </c>
      <c r="BL1458" s="9">
        <v>67.286160928103484</v>
      </c>
      <c r="BM1458" s="9">
        <f ca="1"/>
        <v>69.750336616243416</v>
      </c>
      <c r="BN1458" s="9">
        <v>70.264483388697968</v>
      </c>
      <c r="BP1458" s="9"/>
      <c r="BQ1458" s="40"/>
      <c r="BR1458" s="9"/>
      <c r="BS1458" s="40"/>
      <c r="BU1458" s="9"/>
      <c r="BV1458" s="40"/>
      <c r="BW1458" s="9"/>
      <c r="BX1458" s="40"/>
      <c r="BZ1458" s="9">
        <v>44.892307692307696</v>
      </c>
      <c r="CA1458" s="9">
        <v>33.4</v>
      </c>
      <c r="CB1458" s="40">
        <v>27911.12401864837</v>
      </c>
      <c r="CC1458" s="9">
        <f ca="1"/>
        <v>5.0203846153846143</v>
      </c>
      <c r="CD1458" s="9">
        <f ca="1"/>
        <v>3.1688461538461539</v>
      </c>
      <c r="CE1458" s="40">
        <f ca="1"/>
        <v>10768.992238959938</v>
      </c>
    </row>
    <row r="1459" spans="1:83" x14ac:dyDescent="0.25">
      <c r="A1459" s="6">
        <v>73</v>
      </c>
      <c r="B1459" s="7" t="b">
        <v>1</v>
      </c>
      <c r="U1459" s="9"/>
      <c r="V1459" s="9"/>
      <c r="W1459" s="10"/>
      <c r="X1459" s="17"/>
      <c r="Y1459" s="17"/>
      <c r="Z1459" s="17"/>
      <c r="AA1459" s="17"/>
      <c r="AB1459" s="17"/>
      <c r="AC1459" s="17"/>
      <c r="AD1459" s="17"/>
      <c r="AE1459" s="17"/>
      <c r="AG1459" s="9"/>
      <c r="AH1459" s="9"/>
      <c r="AI1459" s="10"/>
      <c r="AJ1459" s="17"/>
      <c r="AK1459" s="17"/>
      <c r="AL1459" s="17"/>
      <c r="AM1459" s="17"/>
      <c r="AN1459" s="17"/>
      <c r="AO1459" s="17"/>
      <c r="AP1459" s="17"/>
      <c r="AQ1459" s="17"/>
      <c r="AS1459" s="9"/>
      <c r="AT1459" s="9"/>
      <c r="AU1459" s="10"/>
      <c r="AV1459" s="17"/>
      <c r="AW1459" s="17"/>
      <c r="AX1459" s="17"/>
      <c r="AY1459" s="17"/>
      <c r="AZ1459" s="17"/>
      <c r="BA1459" s="17"/>
      <c r="BB1459" s="17"/>
      <c r="BC1459" s="17"/>
      <c r="BE1459" s="17">
        <v>0.49675546448087432</v>
      </c>
      <c r="BF1459" s="9">
        <v>72</v>
      </c>
      <c r="BG1459" s="9">
        <v>69.147474707069719</v>
      </c>
      <c r="BH1459" s="9">
        <v>68.432559111081218</v>
      </c>
      <c r="BI1459" s="9">
        <v>47.535311917433283</v>
      </c>
      <c r="BJ1459" s="9">
        <f ca="1"/>
        <v>70.241159843131541</v>
      </c>
      <c r="BK1459" s="9">
        <f ca="1"/>
        <v>68.669871518858685</v>
      </c>
      <c r="BL1459" s="9">
        <v>67.296836374998037</v>
      </c>
      <c r="BM1459" s="9">
        <f ca="1"/>
        <v>69.759571652509081</v>
      </c>
      <c r="BN1459" s="9">
        <v>70.273676945782199</v>
      </c>
      <c r="BP1459" s="9"/>
      <c r="BQ1459" s="40"/>
      <c r="BR1459" s="9"/>
      <c r="BS1459" s="40"/>
      <c r="BU1459" s="9"/>
      <c r="BV1459" s="40"/>
      <c r="BW1459" s="9"/>
      <c r="BX1459" s="40"/>
      <c r="BZ1459" s="9">
        <v>44.892307692307696</v>
      </c>
      <c r="CA1459" s="9">
        <v>34.676923076923075</v>
      </c>
      <c r="CB1459" s="40">
        <v>28931.86352424325</v>
      </c>
      <c r="CC1459" s="9">
        <f ca="1"/>
        <v>5.0203846153846143</v>
      </c>
      <c r="CD1459" s="9">
        <f ca="1"/>
        <v>3.2326923076923082</v>
      </c>
      <c r="CE1459" s="40">
        <f ca="1"/>
        <v>10783.385447659117</v>
      </c>
    </row>
    <row r="1460" spans="1:83" x14ac:dyDescent="0.25">
      <c r="A1460" s="6">
        <v>69.900000000000006</v>
      </c>
      <c r="B1460" s="7" t="b">
        <v>1</v>
      </c>
      <c r="U1460" s="9"/>
      <c r="V1460" s="9"/>
      <c r="W1460" s="10"/>
      <c r="X1460" s="17"/>
      <c r="Y1460" s="17"/>
      <c r="Z1460" s="17"/>
      <c r="AA1460" s="17"/>
      <c r="AB1460" s="17"/>
      <c r="AC1460" s="17"/>
      <c r="AD1460" s="17"/>
      <c r="AE1460" s="17"/>
      <c r="AG1460" s="9"/>
      <c r="AH1460" s="9"/>
      <c r="AI1460" s="10"/>
      <c r="AJ1460" s="17"/>
      <c r="AK1460" s="17"/>
      <c r="AL1460" s="17"/>
      <c r="AM1460" s="17"/>
      <c r="AN1460" s="17"/>
      <c r="AO1460" s="17"/>
      <c r="AP1460" s="17"/>
      <c r="AQ1460" s="17"/>
      <c r="AS1460" s="9"/>
      <c r="AT1460" s="9"/>
      <c r="AU1460" s="10"/>
      <c r="AV1460" s="17"/>
      <c r="AW1460" s="17"/>
      <c r="AX1460" s="17"/>
      <c r="AY1460" s="17"/>
      <c r="AZ1460" s="17"/>
      <c r="BA1460" s="17"/>
      <c r="BB1460" s="17"/>
      <c r="BC1460" s="17"/>
      <c r="BE1460" s="17">
        <v>0.49709699453551914</v>
      </c>
      <c r="BF1460" s="9">
        <v>72</v>
      </c>
      <c r="BG1460" s="9">
        <v>69.155628226493945</v>
      </c>
      <c r="BH1460" s="9">
        <v>68.441175378359873</v>
      </c>
      <c r="BI1460" s="9">
        <v>47.582307799546484</v>
      </c>
      <c r="BJ1460" s="9">
        <f ca="1"/>
        <v>70.248805580384953</v>
      </c>
      <c r="BK1460" s="9">
        <f ca="1"/>
        <v>68.678335964296934</v>
      </c>
      <c r="BL1460" s="9">
        <v>67.307508152723358</v>
      </c>
      <c r="BM1460" s="9">
        <f ca="1"/>
        <v>69.768805343271893</v>
      </c>
      <c r="BN1460" s="9">
        <v>70.282869060592901</v>
      </c>
      <c r="BP1460" s="9"/>
      <c r="BQ1460" s="40"/>
      <c r="BR1460" s="9"/>
      <c r="BS1460" s="40"/>
      <c r="BU1460" s="9"/>
      <c r="BV1460" s="40"/>
      <c r="BW1460" s="9"/>
      <c r="BX1460" s="40"/>
      <c r="BZ1460" s="9">
        <v>44.892307692307696</v>
      </c>
      <c r="CA1460" s="9">
        <v>35.95384615384615</v>
      </c>
      <c r="CB1460" s="40">
        <v>30031.934490605057</v>
      </c>
      <c r="CC1460" s="9">
        <f ca="1"/>
        <v>5.0203846153846143</v>
      </c>
      <c r="CD1460" s="9">
        <f ca="1"/>
        <v>3.2965384615384616</v>
      </c>
      <c r="CE1460" s="40">
        <f ca="1"/>
        <v>10800.562690067163</v>
      </c>
    </row>
    <row r="1461" spans="1:83" x14ac:dyDescent="0.25">
      <c r="A1461" s="6">
        <v>71</v>
      </c>
      <c r="B1461" s="7" t="b">
        <v>1</v>
      </c>
      <c r="U1461" s="9"/>
      <c r="V1461" s="9"/>
      <c r="W1461" s="10"/>
      <c r="X1461" s="17"/>
      <c r="Y1461" s="17"/>
      <c r="Z1461" s="17"/>
      <c r="AA1461" s="17"/>
      <c r="AB1461" s="17"/>
      <c r="AC1461" s="17"/>
      <c r="AD1461" s="17"/>
      <c r="AE1461" s="17"/>
      <c r="AG1461" s="9"/>
      <c r="AH1461" s="9"/>
      <c r="AI1461" s="10"/>
      <c r="AJ1461" s="17"/>
      <c r="AK1461" s="17"/>
      <c r="AL1461" s="17"/>
      <c r="AM1461" s="17"/>
      <c r="AN1461" s="17"/>
      <c r="AO1461" s="17"/>
      <c r="AP1461" s="17"/>
      <c r="AQ1461" s="17"/>
      <c r="AS1461" s="9"/>
      <c r="AT1461" s="9"/>
      <c r="AU1461" s="10"/>
      <c r="AV1461" s="17"/>
      <c r="AW1461" s="17"/>
      <c r="AX1461" s="17"/>
      <c r="AY1461" s="17"/>
      <c r="AZ1461" s="17"/>
      <c r="BA1461" s="17"/>
      <c r="BB1461" s="17"/>
      <c r="BC1461" s="17"/>
      <c r="BE1461" s="17">
        <v>0.49743852459016391</v>
      </c>
      <c r="BF1461" s="9">
        <v>72</v>
      </c>
      <c r="BG1461" s="9">
        <v>69.163781695123774</v>
      </c>
      <c r="BH1461" s="9">
        <v>68.449792676815804</v>
      </c>
      <c r="BI1461" s="9">
        <v>47.629335608212472</v>
      </c>
      <c r="BJ1461" s="9">
        <f ca="1"/>
        <v>70.256449788133992</v>
      </c>
      <c r="BK1461" s="9">
        <f ca="1"/>
        <v>68.686801053025107</v>
      </c>
      <c r="BL1461" s="9">
        <v>67.318176265060146</v>
      </c>
      <c r="BM1461" s="9">
        <f ca="1"/>
        <v>69.778037693543141</v>
      </c>
      <c r="BN1461" s="9">
        <v>70.292059738127634</v>
      </c>
      <c r="BP1461" s="9"/>
      <c r="BQ1461" s="40"/>
      <c r="BR1461" s="9"/>
      <c r="BS1461" s="40"/>
      <c r="BU1461" s="9"/>
      <c r="BV1461" s="40"/>
      <c r="BW1461" s="9"/>
      <c r="BX1461" s="40"/>
      <c r="BZ1461" s="9">
        <v>44.892307692307696</v>
      </c>
      <c r="CA1461" s="9">
        <v>37.230769230769226</v>
      </c>
      <c r="CB1461" s="40">
        <v>31207.263089519412</v>
      </c>
      <c r="CC1461" s="9">
        <f ca="1"/>
        <v>5.0203846153846143</v>
      </c>
      <c r="CD1461" s="9">
        <f ca="1"/>
        <v>3.360384615384616</v>
      </c>
      <c r="CE1461" s="40">
        <f ca="1"/>
        <v>10820.439792233165</v>
      </c>
    </row>
    <row r="1462" spans="1:83" x14ac:dyDescent="0.25">
      <c r="A1462" s="6">
        <v>74.900000000000006</v>
      </c>
      <c r="B1462" s="7" t="b">
        <v>1</v>
      </c>
      <c r="U1462" s="9"/>
      <c r="V1462" s="9"/>
      <c r="W1462" s="10"/>
      <c r="X1462" s="17"/>
      <c r="Y1462" s="17"/>
      <c r="Z1462" s="17"/>
      <c r="AA1462" s="17"/>
      <c r="AB1462" s="17"/>
      <c r="AC1462" s="17"/>
      <c r="AD1462" s="17"/>
      <c r="AE1462" s="17"/>
      <c r="AG1462" s="9"/>
      <c r="AH1462" s="9"/>
      <c r="AI1462" s="10"/>
      <c r="AJ1462" s="17"/>
      <c r="AK1462" s="17"/>
      <c r="AL1462" s="17"/>
      <c r="AM1462" s="17"/>
      <c r="AN1462" s="17"/>
      <c r="AO1462" s="17"/>
      <c r="AP1462" s="17"/>
      <c r="AQ1462" s="17"/>
      <c r="AS1462" s="9"/>
      <c r="AT1462" s="9"/>
      <c r="AU1462" s="10"/>
      <c r="AV1462" s="17"/>
      <c r="AW1462" s="17"/>
      <c r="AX1462" s="17"/>
      <c r="AY1462" s="17"/>
      <c r="AZ1462" s="17"/>
      <c r="BA1462" s="17"/>
      <c r="BB1462" s="17"/>
      <c r="BC1462" s="17"/>
      <c r="BE1462" s="17">
        <v>0.49778005464480873</v>
      </c>
      <c r="BF1462" s="9">
        <v>72</v>
      </c>
      <c r="BG1462" s="9">
        <v>69.171935118935636</v>
      </c>
      <c r="BH1462" s="9">
        <v>68.458411012882891</v>
      </c>
      <c r="BI1462" s="9">
        <v>47.676395386839239</v>
      </c>
      <c r="BJ1462" s="9">
        <f ca="1"/>
        <v>70.264092472284489</v>
      </c>
      <c r="BK1462" s="9">
        <f ca="1"/>
        <v>68.695266791257339</v>
      </c>
      <c r="BL1462" s="9">
        <v>67.328840715782647</v>
      </c>
      <c r="BM1462" s="9">
        <f ca="1"/>
        <v>69.787268708330771</v>
      </c>
      <c r="BN1462" s="9">
        <v>70.30124898338039</v>
      </c>
      <c r="BP1462" s="9"/>
      <c r="BQ1462" s="40"/>
      <c r="BR1462" s="9"/>
      <c r="BS1462" s="40"/>
      <c r="BU1462" s="9"/>
      <c r="BV1462" s="40"/>
      <c r="BW1462" s="9"/>
      <c r="BX1462" s="40"/>
      <c r="BZ1462" s="9">
        <v>44.892307692307696</v>
      </c>
      <c r="CA1462" s="9">
        <v>38.507692307692309</v>
      </c>
      <c r="CB1462" s="40">
        <v>32454.0955897434</v>
      </c>
      <c r="CC1462" s="9">
        <f ca="1"/>
        <v>5.0203846153846143</v>
      </c>
      <c r="CD1462" s="9">
        <f ca="1"/>
        <v>3.4242307692307694</v>
      </c>
      <c r="CE1462" s="40">
        <f ca="1"/>
        <v>10842.936573924553</v>
      </c>
    </row>
    <row r="1463" spans="1:83" x14ac:dyDescent="0.25">
      <c r="A1463" s="6">
        <v>74.8</v>
      </c>
      <c r="B1463" s="7" t="b">
        <v>1</v>
      </c>
      <c r="U1463" s="9"/>
      <c r="V1463" s="9"/>
      <c r="W1463" s="10"/>
      <c r="X1463" s="17"/>
      <c r="Y1463" s="17"/>
      <c r="Z1463" s="17"/>
      <c r="AA1463" s="17"/>
      <c r="AB1463" s="17"/>
      <c r="AC1463" s="17"/>
      <c r="AD1463" s="17"/>
      <c r="AE1463" s="17"/>
      <c r="AG1463" s="9"/>
      <c r="AH1463" s="9"/>
      <c r="AI1463" s="10"/>
      <c r="AJ1463" s="17"/>
      <c r="AK1463" s="17"/>
      <c r="AL1463" s="17"/>
      <c r="AM1463" s="17"/>
      <c r="AN1463" s="17"/>
      <c r="AO1463" s="17"/>
      <c r="AP1463" s="17"/>
      <c r="AQ1463" s="17"/>
      <c r="AS1463" s="9"/>
      <c r="AT1463" s="9"/>
      <c r="AU1463" s="10"/>
      <c r="AV1463" s="17"/>
      <c r="AW1463" s="17"/>
      <c r="AX1463" s="17"/>
      <c r="AY1463" s="17"/>
      <c r="AZ1463" s="17"/>
      <c r="BA1463" s="17"/>
      <c r="BB1463" s="17"/>
      <c r="BC1463" s="17"/>
      <c r="BE1463" s="17">
        <v>0.49812158469945356</v>
      </c>
      <c r="BF1463" s="9">
        <v>72</v>
      </c>
      <c r="BG1463" s="9">
        <v>69.180088503905694</v>
      </c>
      <c r="BH1463" s="9">
        <v>68.467030392998069</v>
      </c>
      <c r="BI1463" s="9">
        <v>47.723487178923314</v>
      </c>
      <c r="BJ1463" s="9">
        <f ca="1"/>
        <v>70.271733638737871</v>
      </c>
      <c r="BK1463" s="9">
        <f ca="1"/>
        <v>68.703733185209529</v>
      </c>
      <c r="BL1463" s="9">
        <v>67.339501508658572</v>
      </c>
      <c r="BM1463" s="9">
        <f ca="1"/>
        <v>69.796498392639407</v>
      </c>
      <c r="BN1463" s="9">
        <v>70.310436801341638</v>
      </c>
      <c r="BP1463" s="9"/>
      <c r="BQ1463" s="40"/>
      <c r="BR1463" s="9"/>
      <c r="BS1463" s="40"/>
      <c r="BU1463" s="9"/>
      <c r="BV1463" s="40"/>
      <c r="BW1463" s="9"/>
      <c r="BX1463" s="40"/>
      <c r="BZ1463" s="9">
        <v>44.892307692307696</v>
      </c>
      <c r="CA1463" s="9">
        <v>39.784615384615385</v>
      </c>
      <c r="CB1463" s="40">
        <v>33768.964436364797</v>
      </c>
      <c r="CC1463" s="9">
        <f ca="1"/>
        <v>5.0203846153846143</v>
      </c>
      <c r="CD1463" s="9">
        <f ca="1"/>
        <v>3.4880769230769237</v>
      </c>
      <c r="CE1463" s="40">
        <f ca="1"/>
        <v>10867.976588283669</v>
      </c>
    </row>
    <row r="1464" spans="1:83" x14ac:dyDescent="0.25">
      <c r="A1464" s="6">
        <v>74.900000000000006</v>
      </c>
      <c r="B1464" s="7" t="b">
        <v>1</v>
      </c>
      <c r="U1464" s="9"/>
      <c r="V1464" s="9"/>
      <c r="W1464" s="10"/>
      <c r="X1464" s="17"/>
      <c r="Y1464" s="17"/>
      <c r="Z1464" s="17"/>
      <c r="AA1464" s="17"/>
      <c r="AB1464" s="17"/>
      <c r="AC1464" s="17"/>
      <c r="AD1464" s="17"/>
      <c r="AE1464" s="17"/>
      <c r="AG1464" s="9"/>
      <c r="AH1464" s="9"/>
      <c r="AI1464" s="10"/>
      <c r="AJ1464" s="17"/>
      <c r="AK1464" s="17"/>
      <c r="AL1464" s="17"/>
      <c r="AM1464" s="17"/>
      <c r="AN1464" s="17"/>
      <c r="AO1464" s="17"/>
      <c r="AP1464" s="17"/>
      <c r="AQ1464" s="17"/>
      <c r="AS1464" s="9"/>
      <c r="AT1464" s="9"/>
      <c r="AU1464" s="10"/>
      <c r="AV1464" s="17"/>
      <c r="AW1464" s="17"/>
      <c r="AX1464" s="17"/>
      <c r="AY1464" s="17"/>
      <c r="AZ1464" s="17"/>
      <c r="BA1464" s="17"/>
      <c r="BB1464" s="17"/>
      <c r="BC1464" s="17"/>
      <c r="BE1464" s="17">
        <v>0.49846311475409838</v>
      </c>
      <c r="BF1464" s="9">
        <v>72</v>
      </c>
      <c r="BG1464" s="9">
        <v>69.188241856009981</v>
      </c>
      <c r="BH1464" s="9">
        <v>68.475650823601129</v>
      </c>
      <c r="BI1464" s="9">
        <v>47.770611028050077</v>
      </c>
      <c r="BJ1464" s="9">
        <f ca="1"/>
        <v>70.279373293391245</v>
      </c>
      <c r="BK1464" s="9">
        <f ca="1"/>
        <v>68.71220024109941</v>
      </c>
      <c r="BL1464" s="9">
        <v>67.35015864744922</v>
      </c>
      <c r="BM1464" s="9">
        <f ca="1"/>
        <v>69.805726751470402</v>
      </c>
      <c r="BN1464" s="9">
        <v>70.319623196998265</v>
      </c>
      <c r="BP1464" s="9"/>
      <c r="BQ1464" s="40"/>
      <c r="BR1464" s="9"/>
      <c r="BS1464" s="40"/>
      <c r="BU1464" s="9"/>
      <c r="BV1464" s="40"/>
      <c r="BW1464" s="9"/>
      <c r="BX1464" s="40"/>
      <c r="BZ1464" s="9">
        <v>44.892307692307696</v>
      </c>
      <c r="CA1464" s="9">
        <v>41.061538461538461</v>
      </c>
      <c r="CB1464" s="40">
        <v>35148.658839666765</v>
      </c>
      <c r="CC1464" s="9">
        <f ca="1"/>
        <v>5.0203846153846143</v>
      </c>
      <c r="CD1464" s="9">
        <f ca="1"/>
        <v>3.5519230769230772</v>
      </c>
      <c r="CE1464" s="40">
        <f ca="1"/>
        <v>10895.486883062214</v>
      </c>
    </row>
    <row r="1465" spans="1:83" x14ac:dyDescent="0.25">
      <c r="A1465" s="6">
        <v>75</v>
      </c>
      <c r="B1465" s="7" t="b">
        <v>1</v>
      </c>
      <c r="U1465" s="9"/>
      <c r="V1465" s="9"/>
      <c r="W1465" s="10"/>
      <c r="X1465" s="17"/>
      <c r="Y1465" s="17"/>
      <c r="Z1465" s="17"/>
      <c r="AA1465" s="17"/>
      <c r="AB1465" s="17"/>
      <c r="AC1465" s="17"/>
      <c r="AD1465" s="17"/>
      <c r="AE1465" s="17"/>
      <c r="AG1465" s="9"/>
      <c r="AH1465" s="9"/>
      <c r="AI1465" s="10"/>
      <c r="AJ1465" s="17"/>
      <c r="AK1465" s="17"/>
      <c r="AL1465" s="17"/>
      <c r="AM1465" s="17"/>
      <c r="AN1465" s="17"/>
      <c r="AO1465" s="17"/>
      <c r="AP1465" s="17"/>
      <c r="AQ1465" s="17"/>
      <c r="AS1465" s="9"/>
      <c r="AT1465" s="9"/>
      <c r="AU1465" s="10"/>
      <c r="AV1465" s="17"/>
      <c r="AW1465" s="17"/>
      <c r="AX1465" s="17"/>
      <c r="AY1465" s="17"/>
      <c r="AZ1465" s="17"/>
      <c r="BA1465" s="17"/>
      <c r="BB1465" s="17"/>
      <c r="BC1465" s="17"/>
      <c r="BE1465" s="17">
        <v>0.49880464480874315</v>
      </c>
      <c r="BF1465" s="9">
        <v>72</v>
      </c>
      <c r="BG1465" s="9">
        <v>69.19639518122429</v>
      </c>
      <c r="BH1465" s="9">
        <v>68.484272311134987</v>
      </c>
      <c r="BI1465" s="9">
        <v>47.817766977893989</v>
      </c>
      <c r="BJ1465" s="9">
        <f ca="1"/>
        <v>70.287011442137313</v>
      </c>
      <c r="BK1465" s="9">
        <f ca="1"/>
        <v>68.720667965146603</v>
      </c>
      <c r="BL1465" s="9">
        <v>67.360812135909427</v>
      </c>
      <c r="BM1465" s="9">
        <f ca="1"/>
        <v>69.814953789821786</v>
      </c>
      <c r="BN1465" s="9">
        <v>70.328808175333705</v>
      </c>
      <c r="BP1465" s="9"/>
      <c r="BQ1465" s="40"/>
      <c r="BR1465" s="9"/>
      <c r="BS1465" s="40"/>
      <c r="BU1465" s="9"/>
      <c r="BV1465" s="40"/>
      <c r="BW1465" s="9"/>
      <c r="BX1465" s="40"/>
      <c r="BZ1465" s="9">
        <v>44.892307692307696</v>
      </c>
      <c r="CA1465" s="9">
        <v>42.338461538461537</v>
      </c>
      <c r="CB1465" s="40">
        <v>36590.199156173025</v>
      </c>
      <c r="CC1465" s="9">
        <f ca="1"/>
        <v>5.0203846153846143</v>
      </c>
      <c r="CD1465" s="9">
        <f ca="1"/>
        <v>3.6157692307692306</v>
      </c>
      <c r="CE1465" s="40">
        <f ca="1"/>
        <v>10925.397781272259</v>
      </c>
    </row>
    <row r="1466" spans="1:83" x14ac:dyDescent="0.25">
      <c r="A1466" s="6">
        <v>75</v>
      </c>
      <c r="B1466" s="7" t="b">
        <v>1</v>
      </c>
      <c r="U1466" s="9"/>
      <c r="V1466" s="9"/>
      <c r="W1466" s="10"/>
      <c r="X1466" s="17"/>
      <c r="Y1466" s="17"/>
      <c r="Z1466" s="17"/>
      <c r="AA1466" s="17"/>
      <c r="AB1466" s="17"/>
      <c r="AC1466" s="17"/>
      <c r="AD1466" s="17"/>
      <c r="AE1466" s="17"/>
      <c r="AG1466" s="9"/>
      <c r="AH1466" s="9"/>
      <c r="AI1466" s="10"/>
      <c r="AJ1466" s="17"/>
      <c r="AK1466" s="17"/>
      <c r="AL1466" s="17"/>
      <c r="AM1466" s="17"/>
      <c r="AN1466" s="17"/>
      <c r="AO1466" s="17"/>
      <c r="AP1466" s="17"/>
      <c r="AQ1466" s="17"/>
      <c r="AS1466" s="9"/>
      <c r="AT1466" s="9"/>
      <c r="AU1466" s="10"/>
      <c r="AV1466" s="17"/>
      <c r="AW1466" s="17"/>
      <c r="AX1466" s="17"/>
      <c r="AY1466" s="17"/>
      <c r="AZ1466" s="17"/>
      <c r="BA1466" s="17"/>
      <c r="BB1466" s="17"/>
      <c r="BC1466" s="17"/>
      <c r="BE1466" s="17">
        <v>0.49914617486338797</v>
      </c>
      <c r="BF1466" s="9">
        <v>72</v>
      </c>
      <c r="BG1466" s="9">
        <v>69.204548485524342</v>
      </c>
      <c r="BH1466" s="9">
        <v>68.492894862045489</v>
      </c>
      <c r="BI1466" s="9">
        <v>47.864955072218827</v>
      </c>
      <c r="BJ1466" s="9">
        <f ca="1"/>
        <v>70.294648090864541</v>
      </c>
      <c r="BK1466" s="9">
        <f ca="1"/>
        <v>68.729136363572593</v>
      </c>
      <c r="BL1466" s="9">
        <v>67.371461977787604</v>
      </c>
      <c r="BM1466" s="9">
        <f ca="1"/>
        <v>69.824179512688417</v>
      </c>
      <c r="BN1466" s="9">
        <v>70.337991741327912</v>
      </c>
      <c r="BP1466" s="9"/>
      <c r="BQ1466" s="40"/>
      <c r="BR1466" s="9"/>
      <c r="BS1466" s="40"/>
      <c r="BU1466" s="9"/>
      <c r="BV1466" s="40"/>
      <c r="BW1466" s="9"/>
      <c r="BX1466" s="40"/>
      <c r="BZ1466" s="9">
        <v>44.892307692307696</v>
      </c>
      <c r="CA1466" s="9">
        <v>43.615384615384613</v>
      </c>
      <c r="CB1466" s="40">
        <v>38090.814476609157</v>
      </c>
      <c r="CC1466" s="9">
        <f ca="1"/>
        <v>5.0203846153846143</v>
      </c>
      <c r="CD1466" s="9">
        <f ca="1"/>
        <v>3.679615384615385</v>
      </c>
      <c r="CE1466" s="40">
        <f ca="1"/>
        <v>10957.642679344945</v>
      </c>
    </row>
    <row r="1467" spans="1:83" x14ac:dyDescent="0.25">
      <c r="A1467" s="6">
        <v>74.900000000000006</v>
      </c>
      <c r="B1467" s="7" t="b">
        <v>1</v>
      </c>
      <c r="U1467" s="9"/>
      <c r="V1467" s="9"/>
      <c r="W1467" s="10"/>
      <c r="X1467" s="17"/>
      <c r="Y1467" s="17"/>
      <c r="Z1467" s="17"/>
      <c r="AA1467" s="17"/>
      <c r="AB1467" s="17"/>
      <c r="AC1467" s="17"/>
      <c r="AD1467" s="17"/>
      <c r="AE1467" s="17"/>
      <c r="AG1467" s="9"/>
      <c r="AH1467" s="9"/>
      <c r="AI1467" s="10"/>
      <c r="AJ1467" s="17"/>
      <c r="AK1467" s="17"/>
      <c r="AL1467" s="17"/>
      <c r="AM1467" s="17"/>
      <c r="AN1467" s="17"/>
      <c r="AO1467" s="17"/>
      <c r="AP1467" s="17"/>
      <c r="AQ1467" s="17"/>
      <c r="AS1467" s="9"/>
      <c r="AT1467" s="9"/>
      <c r="AU1467" s="10"/>
      <c r="AV1467" s="17"/>
      <c r="AW1467" s="17"/>
      <c r="AX1467" s="17"/>
      <c r="AY1467" s="17"/>
      <c r="AZ1467" s="17"/>
      <c r="BA1467" s="17"/>
      <c r="BB1467" s="17"/>
      <c r="BC1467" s="17"/>
      <c r="BE1467" s="17">
        <v>0.49948770491803279</v>
      </c>
      <c r="BF1467" s="9">
        <v>72.099999999999994</v>
      </c>
      <c r="BG1467" s="9">
        <v>69.212701774885716</v>
      </c>
      <c r="BH1467" s="9">
        <v>68.501518482781719</v>
      </c>
      <c r="BI1467" s="9">
        <v>47.912175354877895</v>
      </c>
      <c r="BJ1467" s="9">
        <f ca="1"/>
        <v>70.302283245457076</v>
      </c>
      <c r="BK1467" s="9">
        <f ca="1"/>
        <v>68.73760544260081</v>
      </c>
      <c r="BL1467" s="9">
        <v>67.382108176825753</v>
      </c>
      <c r="BM1467" s="9">
        <f ca="1"/>
        <v>69.833403925061845</v>
      </c>
      <c r="BN1467" s="9">
        <v>70.347173899957369</v>
      </c>
      <c r="BP1467" s="9"/>
      <c r="BQ1467" s="40"/>
      <c r="BR1467" s="9"/>
      <c r="BS1467" s="40"/>
      <c r="BU1467" s="9"/>
      <c r="BV1467" s="40"/>
      <c r="BW1467" s="9"/>
      <c r="BX1467" s="40"/>
      <c r="BZ1467" s="9">
        <v>44.892307692307696</v>
      </c>
      <c r="CA1467" s="9">
        <v>44.892307692307696</v>
      </c>
      <c r="CB1467" s="40">
        <v>39647.922940126417</v>
      </c>
      <c r="CC1467" s="9">
        <f ca="1"/>
        <v>5.0203846153846143</v>
      </c>
      <c r="CD1467" s="9">
        <f ca="1"/>
        <v>3.7434615384615384</v>
      </c>
      <c r="CE1467" s="40">
        <f ca="1"/>
        <v>10992.157861107215</v>
      </c>
    </row>
    <row r="1468" spans="1:83" x14ac:dyDescent="0.25">
      <c r="A1468" s="6">
        <v>74.7</v>
      </c>
      <c r="B1468" s="7" t="b">
        <v>1</v>
      </c>
      <c r="U1468" s="9"/>
      <c r="V1468" s="9"/>
      <c r="W1468" s="10"/>
      <c r="X1468" s="17"/>
      <c r="Y1468" s="17"/>
      <c r="Z1468" s="17"/>
      <c r="AA1468" s="17"/>
      <c r="AB1468" s="17"/>
      <c r="AC1468" s="17"/>
      <c r="AD1468" s="17"/>
      <c r="AE1468" s="17"/>
      <c r="AG1468" s="9"/>
      <c r="AH1468" s="9"/>
      <c r="AI1468" s="10"/>
      <c r="AJ1468" s="17"/>
      <c r="AK1468" s="17"/>
      <c r="AL1468" s="17"/>
      <c r="AM1468" s="17"/>
      <c r="AN1468" s="17"/>
      <c r="AO1468" s="17"/>
      <c r="AP1468" s="17"/>
      <c r="AQ1468" s="17"/>
      <c r="AS1468" s="9"/>
      <c r="AT1468" s="9"/>
      <c r="AU1468" s="10"/>
      <c r="AV1468" s="17"/>
      <c r="AW1468" s="17"/>
      <c r="AX1468" s="17"/>
      <c r="AY1468" s="17"/>
      <c r="AZ1468" s="17"/>
      <c r="BA1468" s="17"/>
      <c r="BB1468" s="17"/>
      <c r="BC1468" s="17"/>
      <c r="BE1468" s="17">
        <v>0.49982923497267762</v>
      </c>
      <c r="BF1468" s="9">
        <v>72.099999999999994</v>
      </c>
      <c r="BG1468" s="9">
        <v>69.220855055283891</v>
      </c>
      <c r="BH1468" s="9">
        <v>68.510143179795776</v>
      </c>
      <c r="BI1468" s="9">
        <v>47.959427869814306</v>
      </c>
      <c r="BJ1468" s="9">
        <f ca="1"/>
        <v>70.309916911794829</v>
      </c>
      <c r="BK1468" s="9">
        <f ca="1"/>
        <v>68.746075208456645</v>
      </c>
      <c r="BL1468" s="9">
        <v>67.392750736759481</v>
      </c>
      <c r="BM1468" s="9">
        <f ca="1"/>
        <v>69.84262703193049</v>
      </c>
      <c r="BN1468" s="9">
        <v>70.356354656195123</v>
      </c>
      <c r="BP1468" s="9"/>
      <c r="BQ1468" s="40"/>
      <c r="BR1468" s="9"/>
      <c r="BS1468" s="40"/>
      <c r="BU1468" s="9"/>
      <c r="BV1468" s="40"/>
      <c r="BW1468" s="9"/>
      <c r="BX1468" s="40"/>
      <c r="BZ1468" s="9">
        <v>44.892307692307696</v>
      </c>
      <c r="CA1468" s="9">
        <v>46.169230769230772</v>
      </c>
      <c r="CB1468" s="40">
        <v>41259.114377591155</v>
      </c>
      <c r="CC1468" s="9">
        <f ca="1"/>
        <v>5.0203846153846143</v>
      </c>
      <c r="CD1468" s="9">
        <f ca="1"/>
        <v>3.8073076923076927</v>
      </c>
      <c r="CE1468" s="40">
        <f ca="1"/>
        <v>11028.882326077131</v>
      </c>
    </row>
    <row r="1469" spans="1:83" x14ac:dyDescent="0.25">
      <c r="A1469" s="6">
        <v>74.5</v>
      </c>
      <c r="B1469" s="7" t="b">
        <v>1</v>
      </c>
      <c r="U1469" s="9"/>
      <c r="V1469" s="9"/>
      <c r="W1469" s="10"/>
      <c r="X1469" s="17"/>
      <c r="Y1469" s="17"/>
      <c r="Z1469" s="17"/>
      <c r="AA1469" s="17"/>
      <c r="AB1469" s="17"/>
      <c r="AC1469" s="17"/>
      <c r="AD1469" s="17"/>
      <c r="AE1469" s="17"/>
      <c r="AG1469" s="9"/>
      <c r="AH1469" s="9"/>
      <c r="AI1469" s="10"/>
      <c r="AJ1469" s="17"/>
      <c r="AK1469" s="17"/>
      <c r="AL1469" s="17"/>
      <c r="AM1469" s="17"/>
      <c r="AN1469" s="17"/>
      <c r="AO1469" s="17"/>
      <c r="AP1469" s="17"/>
      <c r="AQ1469" s="17"/>
      <c r="AS1469" s="9"/>
      <c r="AT1469" s="9"/>
      <c r="AU1469" s="10"/>
      <c r="AV1469" s="17"/>
      <c r="AW1469" s="17"/>
      <c r="AX1469" s="17"/>
      <c r="AY1469" s="17"/>
      <c r="AZ1469" s="17"/>
      <c r="BA1469" s="17"/>
      <c r="BB1469" s="17"/>
      <c r="BC1469" s="17"/>
      <c r="BE1469" s="17">
        <v>0.50017076502732238</v>
      </c>
      <c r="BF1469" s="9">
        <v>72.099999999999994</v>
      </c>
      <c r="BG1469" s="9">
        <v>69.229008332694349</v>
      </c>
      <c r="BH1469" s="9">
        <v>68.518768959542967</v>
      </c>
      <c r="BI1469" s="9">
        <v>48.006712661061236</v>
      </c>
      <c r="BJ1469" s="9">
        <f ca="1"/>
        <v>70.31754909575352</v>
      </c>
      <c r="BK1469" s="9">
        <f ca="1"/>
        <v>68.754545667367466</v>
      </c>
      <c r="BL1469" s="9">
        <v>67.40338966131803</v>
      </c>
      <c r="BM1469" s="9">
        <f ca="1"/>
        <v>69.851848838279551</v>
      </c>
      <c r="BN1469" s="9">
        <v>70.365534015010837</v>
      </c>
      <c r="BP1469" s="9"/>
      <c r="BQ1469" s="40"/>
      <c r="BR1469" s="9"/>
      <c r="BS1469" s="40"/>
      <c r="BU1469" s="9"/>
      <c r="BV1469" s="40"/>
      <c r="BW1469" s="9"/>
      <c r="BX1469" s="40"/>
      <c r="BZ1469" s="9">
        <v>44.892307692307696</v>
      </c>
      <c r="CA1469" s="9">
        <v>47.446153846153848</v>
      </c>
      <c r="CB1469" s="40">
        <v>42922.134953841844</v>
      </c>
      <c r="CC1469" s="9">
        <f ca="1"/>
        <v>5.0203846153846143</v>
      </c>
      <c r="CD1469" s="9">
        <f ca="1"/>
        <v>3.8711538461538462</v>
      </c>
      <c r="CE1469" s="40">
        <f ca="1"/>
        <v>11067.757630744425</v>
      </c>
    </row>
    <row r="1470" spans="1:83" x14ac:dyDescent="0.25">
      <c r="A1470" s="6">
        <v>74.400000000000006</v>
      </c>
      <c r="B1470" s="7" t="b">
        <v>1</v>
      </c>
      <c r="U1470" s="9"/>
      <c r="V1470" s="9"/>
      <c r="W1470" s="10"/>
      <c r="X1470" s="17"/>
      <c r="Y1470" s="17"/>
      <c r="Z1470" s="17"/>
      <c r="AA1470" s="17"/>
      <c r="AB1470" s="17"/>
      <c r="AC1470" s="17"/>
      <c r="AD1470" s="17"/>
      <c r="AE1470" s="17"/>
      <c r="AG1470" s="9"/>
      <c r="AH1470" s="9"/>
      <c r="AI1470" s="10"/>
      <c r="AJ1470" s="17"/>
      <c r="AK1470" s="17"/>
      <c r="AL1470" s="17"/>
      <c r="AM1470" s="17"/>
      <c r="AN1470" s="17"/>
      <c r="AO1470" s="17"/>
      <c r="AP1470" s="17"/>
      <c r="AQ1470" s="17"/>
      <c r="AS1470" s="9"/>
      <c r="AT1470" s="9"/>
      <c r="AU1470" s="10"/>
      <c r="AV1470" s="17"/>
      <c r="AW1470" s="17"/>
      <c r="AX1470" s="17"/>
      <c r="AY1470" s="17"/>
      <c r="AZ1470" s="17"/>
      <c r="BA1470" s="17"/>
      <c r="BB1470" s="17"/>
      <c r="BC1470" s="17"/>
      <c r="BE1470" s="17">
        <v>0.50051229508196726</v>
      </c>
      <c r="BF1470" s="9">
        <v>72.099999999999994</v>
      </c>
      <c r="BG1470" s="9">
        <v>69.237161613092525</v>
      </c>
      <c r="BH1470" s="9">
        <v>68.527395828481659</v>
      </c>
      <c r="BI1470" s="9">
        <v>48.054029772742176</v>
      </c>
      <c r="BJ1470" s="9">
        <f ca="1"/>
        <v>70.325179803204648</v>
      </c>
      <c r="BK1470" s="9">
        <f ca="1"/>
        <v>68.763016825562687</v>
      </c>
      <c r="BL1470" s="9">
        <v>67.414024954224246</v>
      </c>
      <c r="BM1470" s="9">
        <f ca="1"/>
        <v>69.861069349091068</v>
      </c>
      <c r="BN1470" s="9">
        <v>70.374711981370723</v>
      </c>
      <c r="BP1470" s="9"/>
      <c r="BQ1470" s="40"/>
      <c r="BR1470" s="9"/>
      <c r="BS1470" s="40"/>
      <c r="BU1470" s="9"/>
      <c r="BV1470" s="40"/>
      <c r="BW1470" s="9"/>
      <c r="BX1470" s="40"/>
      <c r="BZ1470" s="9">
        <v>44.892307692307696</v>
      </c>
      <c r="CA1470" s="9">
        <v>48.723076923076924</v>
      </c>
      <c r="CB1470" s="40">
        <v>44634.873533051301</v>
      </c>
      <c r="CC1470" s="9">
        <f ca="1"/>
        <v>5.0203846153846143</v>
      </c>
      <c r="CD1470" s="9">
        <f ca="1"/>
        <v>3.9350000000000005</v>
      </c>
      <c r="CE1470" s="40">
        <f ca="1"/>
        <v>11108.727741648077</v>
      </c>
    </row>
    <row r="1471" spans="1:83" x14ac:dyDescent="0.25">
      <c r="A1471" s="6">
        <v>74.099999999999994</v>
      </c>
      <c r="B1471" s="7" t="b">
        <v>1</v>
      </c>
      <c r="U1471" s="9"/>
      <c r="V1471" s="9"/>
      <c r="W1471" s="10"/>
      <c r="X1471" s="17"/>
      <c r="Y1471" s="17"/>
      <c r="Z1471" s="17"/>
      <c r="AA1471" s="17"/>
      <c r="AB1471" s="17"/>
      <c r="AC1471" s="17"/>
      <c r="AD1471" s="17"/>
      <c r="AE1471" s="17"/>
      <c r="AG1471" s="9"/>
      <c r="AH1471" s="9"/>
      <c r="AI1471" s="10"/>
      <c r="AJ1471" s="17"/>
      <c r="AK1471" s="17"/>
      <c r="AL1471" s="17"/>
      <c r="AM1471" s="17"/>
      <c r="AN1471" s="17"/>
      <c r="AO1471" s="17"/>
      <c r="AP1471" s="17"/>
      <c r="AQ1471" s="17"/>
      <c r="AS1471" s="9"/>
      <c r="AT1471" s="9"/>
      <c r="AU1471" s="10"/>
      <c r="AV1471" s="17"/>
      <c r="AW1471" s="17"/>
      <c r="AX1471" s="17"/>
      <c r="AY1471" s="17"/>
      <c r="AZ1471" s="17"/>
      <c r="BA1471" s="17"/>
      <c r="BB1471" s="17"/>
      <c r="BC1471" s="17"/>
      <c r="BE1471" s="17">
        <v>0.50085382513661203</v>
      </c>
      <c r="BF1471" s="9">
        <v>72.099999999999994</v>
      </c>
      <c r="BG1471" s="9">
        <v>69.245314902453899</v>
      </c>
      <c r="BH1471" s="9">
        <v>68.536023793073554</v>
      </c>
      <c r="BI1471" s="9">
        <v>48.101379249071094</v>
      </c>
      <c r="BJ1471" s="9">
        <f ca="1"/>
        <v>70.332809040015619</v>
      </c>
      <c r="BK1471" s="9">
        <f ca="1"/>
        <v>68.771488689273752</v>
      </c>
      <c r="BL1471" s="9">
        <v>67.42465661919465</v>
      </c>
      <c r="BM1471" s="9">
        <f ca="1"/>
        <v>69.870288569343984</v>
      </c>
      <c r="BN1471" s="9">
        <v>70.383888560237722</v>
      </c>
      <c r="BP1471" s="9"/>
      <c r="BQ1471" s="40"/>
      <c r="BR1471" s="9"/>
      <c r="BS1471" s="40"/>
      <c r="BU1471" s="9"/>
      <c r="BV1471" s="40"/>
      <c r="BW1471" s="9"/>
      <c r="BX1471" s="40"/>
      <c r="BZ1471" s="9">
        <v>44.892307692307696</v>
      </c>
      <c r="CA1471" s="9">
        <v>50</v>
      </c>
      <c r="CB1471" s="40">
        <v>46395.34953551348</v>
      </c>
      <c r="CC1471" s="9">
        <f ca="1"/>
        <v>5.0203846153846143</v>
      </c>
      <c r="CD1471" s="9">
        <f ca="1"/>
        <v>3.9988461538461539</v>
      </c>
      <c r="CE1471" s="40">
        <f ca="1"/>
        <v>11151.738899189555</v>
      </c>
    </row>
    <row r="1472" spans="1:83" x14ac:dyDescent="0.25">
      <c r="A1472" s="6">
        <v>73.900000000000006</v>
      </c>
      <c r="B1472" s="7" t="b">
        <v>1</v>
      </c>
      <c r="U1472" s="9"/>
      <c r="V1472" s="9"/>
      <c r="W1472" s="10"/>
      <c r="X1472" s="17"/>
      <c r="Y1472" s="17"/>
      <c r="Z1472" s="17"/>
      <c r="AA1472" s="17"/>
      <c r="AB1472" s="17"/>
      <c r="AC1472" s="17"/>
      <c r="AD1472" s="17"/>
      <c r="AE1472" s="17"/>
      <c r="AG1472" s="9"/>
      <c r="AH1472" s="9"/>
      <c r="AI1472" s="10"/>
      <c r="AJ1472" s="17"/>
      <c r="AK1472" s="17"/>
      <c r="AL1472" s="17"/>
      <c r="AM1472" s="17"/>
      <c r="AN1472" s="17"/>
      <c r="AO1472" s="17"/>
      <c r="AP1472" s="17"/>
      <c r="AQ1472" s="17"/>
      <c r="AS1472" s="9"/>
      <c r="AT1472" s="9"/>
      <c r="AU1472" s="10"/>
      <c r="AV1472" s="17"/>
      <c r="AW1472" s="17"/>
      <c r="AX1472" s="17"/>
      <c r="AY1472" s="17"/>
      <c r="AZ1472" s="17"/>
      <c r="BA1472" s="17"/>
      <c r="BB1472" s="17"/>
      <c r="BC1472" s="17"/>
      <c r="BE1472" s="17">
        <v>0.5011953551912568</v>
      </c>
      <c r="BF1472" s="9">
        <v>72.099999999999994</v>
      </c>
      <c r="BG1472" s="9">
        <v>69.253468206753936</v>
      </c>
      <c r="BH1472" s="9">
        <v>68.544652859783568</v>
      </c>
      <c r="BI1472" s="9">
        <v>48.148761134352803</v>
      </c>
      <c r="BJ1472" s="9">
        <f ca="1"/>
        <v>70.340436812049646</v>
      </c>
      <c r="BK1472" s="9">
        <f ca="1"/>
        <v>68.779961264734226</v>
      </c>
      <c r="BL1472" s="9">
        <v>67.435284659939413</v>
      </c>
      <c r="BM1472" s="9">
        <f ca="1"/>
        <v>69.879506504014088</v>
      </c>
      <c r="BN1472" s="9">
        <v>70.393063756571323</v>
      </c>
      <c r="BP1472" s="9"/>
      <c r="BQ1472" s="40"/>
      <c r="BR1472" s="9"/>
      <c r="BS1472" s="40"/>
      <c r="BU1472" s="9"/>
      <c r="BV1472" s="40"/>
      <c r="BW1472" s="9"/>
      <c r="BX1472" s="40"/>
      <c r="BZ1472" s="9">
        <v>46.169230769230772</v>
      </c>
      <c r="CA1472" s="9">
        <v>0.2</v>
      </c>
      <c r="CB1472" s="40">
        <v>81025.64427986891</v>
      </c>
      <c r="CC1472" s="9">
        <f ca="1"/>
        <v>5.0842307692307687</v>
      </c>
      <c r="CD1472" s="9">
        <f ca="1"/>
        <v>1.5088461538461539</v>
      </c>
      <c r="CE1472" s="40">
        <f ca="1"/>
        <v>11855.460552788585</v>
      </c>
    </row>
    <row r="1473" spans="1:83" x14ac:dyDescent="0.25">
      <c r="A1473" s="6">
        <v>73.7</v>
      </c>
      <c r="B1473" s="7" t="b">
        <v>1</v>
      </c>
      <c r="U1473" s="9"/>
      <c r="V1473" s="9"/>
      <c r="W1473" s="10"/>
      <c r="X1473" s="17"/>
      <c r="Y1473" s="17"/>
      <c r="Z1473" s="17"/>
      <c r="AA1473" s="17"/>
      <c r="AB1473" s="17"/>
      <c r="AC1473" s="17"/>
      <c r="AD1473" s="17"/>
      <c r="AE1473" s="17"/>
      <c r="AG1473" s="9"/>
      <c r="AH1473" s="9"/>
      <c r="AI1473" s="10"/>
      <c r="AJ1473" s="17"/>
      <c r="AK1473" s="17"/>
      <c r="AL1473" s="17"/>
      <c r="AM1473" s="17"/>
      <c r="AN1473" s="17"/>
      <c r="AO1473" s="17"/>
      <c r="AP1473" s="17"/>
      <c r="AQ1473" s="17"/>
      <c r="AS1473" s="9"/>
      <c r="AT1473" s="9"/>
      <c r="AU1473" s="10"/>
      <c r="AV1473" s="17"/>
      <c r="AW1473" s="17"/>
      <c r="AX1473" s="17"/>
      <c r="AY1473" s="17"/>
      <c r="AZ1473" s="17"/>
      <c r="BA1473" s="17"/>
      <c r="BB1473" s="17"/>
      <c r="BC1473" s="17"/>
      <c r="BE1473" s="17">
        <v>0.50153688524590168</v>
      </c>
      <c r="BF1473" s="9">
        <v>72.099999999999994</v>
      </c>
      <c r="BG1473" s="9">
        <v>69.26162153196826</v>
      </c>
      <c r="BH1473" s="9">
        <v>68.553283035079971</v>
      </c>
      <c r="BI1473" s="9">
        <v>48.19617547298315</v>
      </c>
      <c r="BJ1473" s="9">
        <f ca="1"/>
        <v>70.348063125165893</v>
      </c>
      <c r="BK1473" s="9">
        <f ca="1"/>
        <v>68.788434558179759</v>
      </c>
      <c r="BL1473" s="9">
        <v>67.445909080162423</v>
      </c>
      <c r="BM1473" s="9">
        <f ca="1"/>
        <v>69.888723158074086</v>
      </c>
      <c r="BN1473" s="9">
        <v>70.402237575327774</v>
      </c>
      <c r="BP1473" s="9"/>
      <c r="BQ1473" s="40"/>
      <c r="BR1473" s="9"/>
      <c r="BS1473" s="40"/>
      <c r="BU1473" s="9"/>
      <c r="BV1473" s="40"/>
      <c r="BW1473" s="9"/>
      <c r="BX1473" s="40"/>
      <c r="BZ1473" s="9">
        <v>46.169230769230772</v>
      </c>
      <c r="CA1473" s="9">
        <v>1.4769230769230768</v>
      </c>
      <c r="CB1473" s="40">
        <v>66049.202966317665</v>
      </c>
      <c r="CC1473" s="9">
        <f ca="1"/>
        <v>5.0842307692307687</v>
      </c>
      <c r="CD1473" s="9">
        <f ca="1"/>
        <v>1.5726923076923078</v>
      </c>
      <c r="CE1473" s="40">
        <f ca="1"/>
        <v>11740.093216919413</v>
      </c>
    </row>
    <row r="1474" spans="1:83" x14ac:dyDescent="0.25">
      <c r="A1474" s="6">
        <v>73.5</v>
      </c>
      <c r="B1474" s="7" t="b">
        <v>1</v>
      </c>
      <c r="U1474" s="9"/>
      <c r="V1474" s="9"/>
      <c r="W1474" s="10"/>
      <c r="X1474" s="17"/>
      <c r="Y1474" s="17"/>
      <c r="Z1474" s="17"/>
      <c r="AA1474" s="17"/>
      <c r="AB1474" s="17"/>
      <c r="AC1474" s="17"/>
      <c r="AD1474" s="17"/>
      <c r="AE1474" s="17"/>
      <c r="AG1474" s="9"/>
      <c r="AH1474" s="9"/>
      <c r="AI1474" s="10"/>
      <c r="AJ1474" s="17"/>
      <c r="AK1474" s="17"/>
      <c r="AL1474" s="17"/>
      <c r="AM1474" s="17"/>
      <c r="AN1474" s="17"/>
      <c r="AO1474" s="17"/>
      <c r="AP1474" s="17"/>
      <c r="AQ1474" s="17"/>
      <c r="AS1474" s="9"/>
      <c r="AT1474" s="9"/>
      <c r="AU1474" s="10"/>
      <c r="AV1474" s="17"/>
      <c r="AW1474" s="17"/>
      <c r="AX1474" s="17"/>
      <c r="AY1474" s="17"/>
      <c r="AZ1474" s="17"/>
      <c r="BA1474" s="17"/>
      <c r="BB1474" s="17"/>
      <c r="BC1474" s="17"/>
      <c r="BE1474" s="17">
        <v>0.50187841530054644</v>
      </c>
      <c r="BF1474" s="9">
        <v>72.099999999999994</v>
      </c>
      <c r="BG1474" s="9">
        <v>69.269774884072547</v>
      </c>
      <c r="BH1474" s="9">
        <v>68.56191432543423</v>
      </c>
      <c r="BI1474" s="9">
        <v>48.243622309449215</v>
      </c>
      <c r="BJ1474" s="9">
        <f ca="1"/>
        <v>70.355687985219461</v>
      </c>
      <c r="BK1474" s="9">
        <f ca="1"/>
        <v>68.796908575848164</v>
      </c>
      <c r="BL1474" s="9">
        <v>67.456529883561188</v>
      </c>
      <c r="BM1474" s="9">
        <f ca="1"/>
        <v>69.897938536493641</v>
      </c>
      <c r="BN1474" s="9">
        <v>70.411410021460028</v>
      </c>
      <c r="BP1474" s="9"/>
      <c r="BQ1474" s="40"/>
      <c r="BR1474" s="9"/>
      <c r="BS1474" s="40"/>
      <c r="BU1474" s="9"/>
      <c r="BV1474" s="40"/>
      <c r="BW1474" s="9"/>
      <c r="BX1474" s="40"/>
      <c r="BZ1474" s="9">
        <v>46.169230769230772</v>
      </c>
      <c r="CA1474" s="9">
        <v>2.7538461538461538</v>
      </c>
      <c r="CB1474" s="40">
        <v>57545.372543158432</v>
      </c>
      <c r="CC1474" s="9">
        <f ca="1"/>
        <v>5.0842307692307687</v>
      </c>
      <c r="CD1474" s="9">
        <f ca="1"/>
        <v>1.6365384615384617</v>
      </c>
      <c r="CE1474" s="40">
        <f ca="1"/>
        <v>11633.276499772599</v>
      </c>
    </row>
    <row r="1475" spans="1:83" x14ac:dyDescent="0.25">
      <c r="A1475" s="6">
        <v>73.2</v>
      </c>
      <c r="B1475" s="7" t="b">
        <v>1</v>
      </c>
      <c r="U1475" s="9"/>
      <c r="V1475" s="9"/>
      <c r="W1475" s="10"/>
      <c r="X1475" s="17"/>
      <c r="Y1475" s="17"/>
      <c r="Z1475" s="17"/>
      <c r="AA1475" s="17"/>
      <c r="AB1475" s="17"/>
      <c r="AC1475" s="17"/>
      <c r="AD1475" s="17"/>
      <c r="AE1475" s="17"/>
      <c r="AG1475" s="9"/>
      <c r="AH1475" s="9"/>
      <c r="AI1475" s="10"/>
      <c r="AJ1475" s="17"/>
      <c r="AK1475" s="17"/>
      <c r="AL1475" s="17"/>
      <c r="AM1475" s="17"/>
      <c r="AN1475" s="17"/>
      <c r="AO1475" s="17"/>
      <c r="AP1475" s="17"/>
      <c r="AQ1475" s="17"/>
      <c r="AS1475" s="9"/>
      <c r="AT1475" s="9"/>
      <c r="AU1475" s="10"/>
      <c r="AV1475" s="17"/>
      <c r="AW1475" s="17"/>
      <c r="AX1475" s="17"/>
      <c r="AY1475" s="17"/>
      <c r="AZ1475" s="17"/>
      <c r="BA1475" s="17"/>
      <c r="BB1475" s="17"/>
      <c r="BC1475" s="17"/>
      <c r="BE1475" s="17">
        <v>0.50221994535519121</v>
      </c>
      <c r="BF1475" s="9">
        <v>72.099999999999994</v>
      </c>
      <c r="BG1475" s="9">
        <v>69.277928269042604</v>
      </c>
      <c r="BH1475" s="9">
        <v>68.570546737321251</v>
      </c>
      <c r="BI1475" s="9">
        <v>48.291101688329668</v>
      </c>
      <c r="BJ1475" s="9">
        <f ca="1"/>
        <v>70.363311398061413</v>
      </c>
      <c r="BK1475" s="9">
        <f ca="1"/>
        <v>68.805383323979441</v>
      </c>
      <c r="BL1475" s="9">
        <v>67.467147073827022</v>
      </c>
      <c r="BM1475" s="9">
        <f ca="1"/>
        <v>69.907152644239332</v>
      </c>
      <c r="BN1475" s="9">
        <v>70.420581099917698</v>
      </c>
      <c r="BP1475" s="9"/>
      <c r="BQ1475" s="40"/>
      <c r="BR1475" s="9"/>
      <c r="BS1475" s="40"/>
      <c r="BU1475" s="9"/>
      <c r="BV1475" s="40"/>
      <c r="BW1475" s="9"/>
      <c r="BX1475" s="40"/>
      <c r="BZ1475" s="9">
        <v>46.169230769230772</v>
      </c>
      <c r="CA1475" s="9">
        <v>4.0307692307692298</v>
      </c>
      <c r="CB1475" s="40">
        <v>51146.068884744294</v>
      </c>
      <c r="CC1475" s="9">
        <f ca="1"/>
        <v>5.0842307692307687</v>
      </c>
      <c r="CD1475" s="9">
        <f ca="1"/>
        <v>1.7003846153846154</v>
      </c>
      <c r="CE1475" s="40">
        <f ca="1"/>
        <v>11534.496930088086</v>
      </c>
    </row>
    <row r="1476" spans="1:83" x14ac:dyDescent="0.25">
      <c r="A1476" s="6">
        <v>73</v>
      </c>
      <c r="B1476" s="7" t="b">
        <v>1</v>
      </c>
      <c r="U1476" s="9"/>
      <c r="V1476" s="9"/>
      <c r="W1476" s="10"/>
      <c r="X1476" s="17"/>
      <c r="Y1476" s="17"/>
      <c r="Z1476" s="17"/>
      <c r="AA1476" s="17"/>
      <c r="AB1476" s="17"/>
      <c r="AC1476" s="17"/>
      <c r="AD1476" s="17"/>
      <c r="AE1476" s="17"/>
      <c r="AG1476" s="9"/>
      <c r="AH1476" s="9"/>
      <c r="AI1476" s="10"/>
      <c r="AJ1476" s="17"/>
      <c r="AK1476" s="17"/>
      <c r="AL1476" s="17"/>
      <c r="AM1476" s="17"/>
      <c r="AN1476" s="17"/>
      <c r="AO1476" s="17"/>
      <c r="AP1476" s="17"/>
      <c r="AQ1476" s="17"/>
      <c r="AS1476" s="9"/>
      <c r="AT1476" s="9"/>
      <c r="AU1476" s="10"/>
      <c r="AV1476" s="17"/>
      <c r="AW1476" s="17"/>
      <c r="AX1476" s="17"/>
      <c r="AY1476" s="17"/>
      <c r="AZ1476" s="17"/>
      <c r="BA1476" s="17"/>
      <c r="BB1476" s="17"/>
      <c r="BC1476" s="17"/>
      <c r="BE1476" s="17">
        <v>0.50256147540983609</v>
      </c>
      <c r="BF1476" s="9">
        <v>72.099999999999994</v>
      </c>
      <c r="BG1476" s="9">
        <v>69.286081692854466</v>
      </c>
      <c r="BH1476" s="9">
        <v>68.57918027721928</v>
      </c>
      <c r="BI1476" s="9">
        <v>48.338613654294981</v>
      </c>
      <c r="BJ1476" s="9">
        <f ca="1"/>
        <v>70.370933369538818</v>
      </c>
      <c r="BK1476" s="9">
        <f ca="1"/>
        <v>68.813858808815823</v>
      </c>
      <c r="BL1476" s="9">
        <v>67.477760654644882</v>
      </c>
      <c r="BM1476" s="9">
        <f ca="1"/>
        <v>69.916365486274785</v>
      </c>
      <c r="BN1476" s="9">
        <v>70.429750815647196</v>
      </c>
      <c r="BP1476" s="9"/>
      <c r="BQ1476" s="40"/>
      <c r="BR1476" s="9"/>
      <c r="BS1476" s="40"/>
      <c r="BU1476" s="9"/>
      <c r="BV1476" s="40"/>
      <c r="BW1476" s="9"/>
      <c r="BX1476" s="40"/>
      <c r="BZ1476" s="9">
        <v>46.169230769230772</v>
      </c>
      <c r="CA1476" s="9">
        <v>5.3076923076923075</v>
      </c>
      <c r="CB1476" s="40">
        <v>46023.939478653614</v>
      </c>
      <c r="CC1476" s="9">
        <f ca="1"/>
        <v>5.0842307692307687</v>
      </c>
      <c r="CD1476" s="9">
        <f ca="1"/>
        <v>1.7642307692307693</v>
      </c>
      <c r="CE1476" s="40">
        <f ca="1"/>
        <v>11443.290602397001</v>
      </c>
    </row>
    <row r="1477" spans="1:83" x14ac:dyDescent="0.25">
      <c r="A1477" s="6">
        <v>72.7</v>
      </c>
      <c r="B1477" s="7" t="b">
        <v>1</v>
      </c>
      <c r="U1477" s="9"/>
      <c r="V1477" s="9"/>
      <c r="W1477" s="10"/>
      <c r="X1477" s="17"/>
      <c r="Y1477" s="17"/>
      <c r="Z1477" s="17"/>
      <c r="AA1477" s="17"/>
      <c r="AB1477" s="17"/>
      <c r="AC1477" s="17"/>
      <c r="AD1477" s="17"/>
      <c r="AE1477" s="17"/>
      <c r="AG1477" s="9"/>
      <c r="AH1477" s="9"/>
      <c r="AI1477" s="10"/>
      <c r="AJ1477" s="17"/>
      <c r="AK1477" s="17"/>
      <c r="AL1477" s="17"/>
      <c r="AM1477" s="17"/>
      <c r="AN1477" s="17"/>
      <c r="AO1477" s="17"/>
      <c r="AP1477" s="17"/>
      <c r="AQ1477" s="17"/>
      <c r="AS1477" s="9"/>
      <c r="AT1477" s="9"/>
      <c r="AU1477" s="10"/>
      <c r="AV1477" s="17"/>
      <c r="AW1477" s="17"/>
      <c r="AX1477" s="17"/>
      <c r="AY1477" s="17"/>
      <c r="AZ1477" s="17"/>
      <c r="BA1477" s="17"/>
      <c r="BB1477" s="17"/>
      <c r="BC1477" s="17"/>
      <c r="BE1477" s="17">
        <v>0.50290300546448086</v>
      </c>
      <c r="BF1477" s="9">
        <v>72.099999999999994</v>
      </c>
      <c r="BG1477" s="9">
        <v>69.294235161484295</v>
      </c>
      <c r="BH1477" s="9">
        <v>68.587814951610014</v>
      </c>
      <c r="BI1477" s="9">
        <v>48.386158252107599</v>
      </c>
      <c r="BJ1477" s="9">
        <f ca="1"/>
        <v>70.378553905494741</v>
      </c>
      <c r="BK1477" s="9">
        <f ca="1"/>
        <v>68.822335036601743</v>
      </c>
      <c r="BL1477" s="9">
        <v>67.488370629693492</v>
      </c>
      <c r="BM1477" s="9">
        <f ca="1"/>
        <v>69.925577067560553</v>
      </c>
      <c r="BN1477" s="9">
        <v>70.438919173591671</v>
      </c>
      <c r="BP1477" s="9"/>
      <c r="BQ1477" s="40"/>
      <c r="BR1477" s="9"/>
      <c r="BS1477" s="40"/>
      <c r="BU1477" s="9"/>
      <c r="BV1477" s="40"/>
      <c r="BW1477" s="9"/>
      <c r="BX1477" s="40"/>
      <c r="BZ1477" s="9">
        <v>46.169230769230772</v>
      </c>
      <c r="CA1477" s="9">
        <v>6.5846153846153852</v>
      </c>
      <c r="CB1477" s="40">
        <v>41809.411200428483</v>
      </c>
      <c r="CC1477" s="9">
        <f ca="1"/>
        <v>5.0842307692307687</v>
      </c>
      <c r="CD1477" s="9">
        <f ca="1"/>
        <v>1.8280769230769232</v>
      </c>
      <c r="CE1477" s="40">
        <f ca="1"/>
        <v>11359.236645360534</v>
      </c>
    </row>
    <row r="1478" spans="1:83" x14ac:dyDescent="0.25">
      <c r="A1478" s="6">
        <v>53.7</v>
      </c>
      <c r="B1478" s="7" t="b">
        <v>1</v>
      </c>
      <c r="U1478" s="9"/>
      <c r="V1478" s="9"/>
      <c r="W1478" s="10"/>
      <c r="X1478" s="17"/>
      <c r="Y1478" s="17"/>
      <c r="Z1478" s="17"/>
      <c r="AA1478" s="17"/>
      <c r="AB1478" s="17"/>
      <c r="AC1478" s="17"/>
      <c r="AD1478" s="17"/>
      <c r="AE1478" s="17"/>
      <c r="AG1478" s="9"/>
      <c r="AH1478" s="9"/>
      <c r="AI1478" s="10"/>
      <c r="AJ1478" s="17"/>
      <c r="AK1478" s="17"/>
      <c r="AL1478" s="17"/>
      <c r="AM1478" s="17"/>
      <c r="AN1478" s="17"/>
      <c r="AO1478" s="17"/>
      <c r="AP1478" s="17"/>
      <c r="AQ1478" s="17"/>
      <c r="AS1478" s="9"/>
      <c r="AT1478" s="9"/>
      <c r="AU1478" s="10"/>
      <c r="AV1478" s="17"/>
      <c r="AW1478" s="17"/>
      <c r="AX1478" s="17"/>
      <c r="AY1478" s="17"/>
      <c r="AZ1478" s="17"/>
      <c r="BA1478" s="17"/>
      <c r="BB1478" s="17"/>
      <c r="BC1478" s="17"/>
      <c r="BE1478" s="17">
        <v>0.50324453551912574</v>
      </c>
      <c r="BF1478" s="9">
        <v>72.099999999999994</v>
      </c>
      <c r="BG1478" s="9">
        <v>69.302388680908521</v>
      </c>
      <c r="BH1478" s="9">
        <v>68.596450766978592</v>
      </c>
      <c r="BI1478" s="9">
        <v>48.433735526622328</v>
      </c>
      <c r="BJ1478" s="9">
        <f ca="1"/>
        <v>70.386173011768349</v>
      </c>
      <c r="BK1478" s="9">
        <f ca="1"/>
        <v>68.830812013583966</v>
      </c>
      <c r="BL1478" s="9">
        <v>67.498977002645375</v>
      </c>
      <c r="BM1478" s="9">
        <f ca="1"/>
        <v>69.934787393054265</v>
      </c>
      <c r="BN1478" s="9">
        <v>70.448086178691142</v>
      </c>
      <c r="BP1478" s="9"/>
      <c r="BQ1478" s="40"/>
      <c r="BR1478" s="9"/>
      <c r="BS1478" s="40"/>
      <c r="BU1478" s="9"/>
      <c r="BV1478" s="40"/>
      <c r="BW1478" s="9"/>
      <c r="BX1478" s="40"/>
      <c r="BZ1478" s="9">
        <v>46.169230769230772</v>
      </c>
      <c r="CA1478" s="9">
        <v>7.8615384615384603</v>
      </c>
      <c r="CB1478" s="40">
        <v>38292.179770922638</v>
      </c>
      <c r="CC1478" s="9">
        <f ca="1"/>
        <v>5.0842307692307687</v>
      </c>
      <c r="CD1478" s="9">
        <f ca="1"/>
        <v>1.891923076923077</v>
      </c>
      <c r="CE1478" s="40">
        <f ca="1"/>
        <v>11281.951763476458</v>
      </c>
    </row>
    <row r="1479" spans="1:83" x14ac:dyDescent="0.25">
      <c r="A1479" s="6">
        <v>52.1</v>
      </c>
      <c r="B1479" s="7" t="b">
        <v>1</v>
      </c>
      <c r="U1479" s="9"/>
      <c r="V1479" s="9"/>
      <c r="W1479" s="10"/>
      <c r="X1479" s="17"/>
      <c r="Y1479" s="17"/>
      <c r="Z1479" s="17"/>
      <c r="AA1479" s="17"/>
      <c r="AB1479" s="17"/>
      <c r="AC1479" s="17"/>
      <c r="AD1479" s="17"/>
      <c r="AE1479" s="17"/>
      <c r="AG1479" s="9"/>
      <c r="AH1479" s="9"/>
      <c r="AI1479" s="10"/>
      <c r="AJ1479" s="17"/>
      <c r="AK1479" s="17"/>
      <c r="AL1479" s="17"/>
      <c r="AM1479" s="17"/>
      <c r="AN1479" s="17"/>
      <c r="AO1479" s="17"/>
      <c r="AP1479" s="17"/>
      <c r="AQ1479" s="17"/>
      <c r="AS1479" s="9"/>
      <c r="AT1479" s="9"/>
      <c r="AU1479" s="10"/>
      <c r="AV1479" s="17"/>
      <c r="AW1479" s="17"/>
      <c r="AX1479" s="17"/>
      <c r="AY1479" s="17"/>
      <c r="AZ1479" s="17"/>
      <c r="BA1479" s="17"/>
      <c r="BB1479" s="17"/>
      <c r="BC1479" s="17"/>
      <c r="BE1479" s="17">
        <v>0.5035860655737705</v>
      </c>
      <c r="BF1479" s="9">
        <v>72.099999999999994</v>
      </c>
      <c r="BG1479" s="9">
        <v>69.310542257103847</v>
      </c>
      <c r="BH1479" s="9">
        <v>68.605087729813619</v>
      </c>
      <c r="BI1479" s="9">
        <v>48.481345522786469</v>
      </c>
      <c r="BJ1479" s="9">
        <f ca="1"/>
        <v>70.393790694194891</v>
      </c>
      <c r="BK1479" s="9">
        <f ca="1"/>
        <v>68.839289746011531</v>
      </c>
      <c r="BL1479" s="9">
        <v>67.509579777166778</v>
      </c>
      <c r="BM1479" s="9">
        <f ca="1"/>
        <v>69.943996467710548</v>
      </c>
      <c r="BN1479" s="9">
        <v>70.457251835882303</v>
      </c>
      <c r="BP1479" s="9"/>
      <c r="BQ1479" s="40"/>
      <c r="BR1479" s="9"/>
      <c r="BS1479" s="40"/>
      <c r="BU1479" s="9"/>
      <c r="BV1479" s="40"/>
      <c r="BW1479" s="9"/>
      <c r="BX1479" s="40"/>
      <c r="BZ1479" s="9">
        <v>46.169230769230772</v>
      </c>
      <c r="CA1479" s="9">
        <v>9.1384615384615362</v>
      </c>
      <c r="CB1479" s="40">
        <v>35336.559810097751</v>
      </c>
      <c r="CC1479" s="9">
        <f ca="1"/>
        <v>5.0842307692307687</v>
      </c>
      <c r="CD1479" s="9">
        <f ca="1"/>
        <v>1.9557692307692309</v>
      </c>
      <c r="CE1479" s="40">
        <f ca="1"/>
        <v>11211.085643793174</v>
      </c>
    </row>
    <row r="1480" spans="1:83" x14ac:dyDescent="0.25">
      <c r="A1480" s="6">
        <v>52.1</v>
      </c>
      <c r="B1480" s="7" t="b">
        <v>1</v>
      </c>
      <c r="U1480" s="9"/>
      <c r="V1480" s="9"/>
      <c r="W1480" s="10"/>
      <c r="X1480" s="17"/>
      <c r="Y1480" s="17"/>
      <c r="Z1480" s="17"/>
      <c r="AA1480" s="17"/>
      <c r="AB1480" s="17"/>
      <c r="AC1480" s="17"/>
      <c r="AD1480" s="17"/>
      <c r="AE1480" s="17"/>
      <c r="AG1480" s="9"/>
      <c r="AH1480" s="9"/>
      <c r="AI1480" s="10"/>
      <c r="AJ1480" s="17"/>
      <c r="AK1480" s="17"/>
      <c r="AL1480" s="17"/>
      <c r="AM1480" s="17"/>
      <c r="AN1480" s="17"/>
      <c r="AO1480" s="17"/>
      <c r="AP1480" s="17"/>
      <c r="AQ1480" s="17"/>
      <c r="AS1480" s="9"/>
      <c r="AT1480" s="9"/>
      <c r="AU1480" s="10"/>
      <c r="AV1480" s="17"/>
      <c r="AW1480" s="17"/>
      <c r="AX1480" s="17"/>
      <c r="AY1480" s="17"/>
      <c r="AZ1480" s="17"/>
      <c r="BA1480" s="17"/>
      <c r="BB1480" s="17"/>
      <c r="BC1480" s="17"/>
      <c r="BE1480" s="17">
        <v>0.50392759562841527</v>
      </c>
      <c r="BF1480" s="9">
        <v>72.2</v>
      </c>
      <c r="BG1480" s="9">
        <v>69.318695896047231</v>
      </c>
      <c r="BH1480" s="9">
        <v>68.613725846607267</v>
      </c>
      <c r="BI1480" s="9">
        <v>48.52898828564016</v>
      </c>
      <c r="BJ1480" s="9">
        <f ca="1"/>
        <v>70.401406958605719</v>
      </c>
      <c r="BK1480" s="9">
        <f ca="1"/>
        <v>68.847768240135863</v>
      </c>
      <c r="BL1480" s="9">
        <v>67.520178956917704</v>
      </c>
      <c r="BM1480" s="9">
        <f ca="1"/>
        <v>69.953204296481147</v>
      </c>
      <c r="BN1480" s="9">
        <v>70.466416150098823</v>
      </c>
      <c r="BP1480" s="9"/>
      <c r="BQ1480" s="40"/>
      <c r="BR1480" s="9"/>
      <c r="BS1480" s="40"/>
      <c r="BU1480" s="9"/>
      <c r="BV1480" s="40"/>
      <c r="BW1480" s="9"/>
      <c r="BX1480" s="40"/>
      <c r="BZ1480" s="9">
        <v>46.169230769230772</v>
      </c>
      <c r="CA1480" s="9">
        <v>10.415384615384614</v>
      </c>
      <c r="CB1480" s="40">
        <v>32847.896476340211</v>
      </c>
      <c r="CC1480" s="9">
        <f ca="1"/>
        <v>5.0842307692307687</v>
      </c>
      <c r="CD1480" s="9">
        <f ca="1"/>
        <v>2.0196153846153848</v>
      </c>
      <c r="CE1480" s="40">
        <f ca="1"/>
        <v>11146.317065413619</v>
      </c>
    </row>
    <row r="1481" spans="1:83" x14ac:dyDescent="0.25">
      <c r="A1481" s="6">
        <v>52.2</v>
      </c>
      <c r="B1481" s="7" t="b">
        <v>1</v>
      </c>
      <c r="U1481" s="9"/>
      <c r="V1481" s="9"/>
      <c r="W1481" s="10"/>
      <c r="X1481" s="17"/>
      <c r="Y1481" s="17"/>
      <c r="Z1481" s="17"/>
      <c r="AA1481" s="17"/>
      <c r="AB1481" s="17"/>
      <c r="AC1481" s="17"/>
      <c r="AD1481" s="17"/>
      <c r="AE1481" s="17"/>
      <c r="AG1481" s="9"/>
      <c r="AH1481" s="9"/>
      <c r="AI1481" s="10"/>
      <c r="AJ1481" s="17"/>
      <c r="AK1481" s="17"/>
      <c r="AL1481" s="17"/>
      <c r="AM1481" s="17"/>
      <c r="AN1481" s="17"/>
      <c r="AO1481" s="17"/>
      <c r="AP1481" s="17"/>
      <c r="AQ1481" s="17"/>
      <c r="AS1481" s="9"/>
      <c r="AT1481" s="9"/>
      <c r="AU1481" s="10"/>
      <c r="AV1481" s="17"/>
      <c r="AW1481" s="17"/>
      <c r="AX1481" s="17"/>
      <c r="AY1481" s="17"/>
      <c r="AZ1481" s="17"/>
      <c r="BA1481" s="17"/>
      <c r="BB1481" s="17"/>
      <c r="BC1481" s="17"/>
      <c r="BE1481" s="17">
        <v>0.50426912568306015</v>
      </c>
      <c r="BF1481" s="9">
        <v>72.2</v>
      </c>
      <c r="BG1481" s="9">
        <v>69.326849603715999</v>
      </c>
      <c r="BH1481" s="9">
        <v>68.622365123855175</v>
      </c>
      <c r="BI1481" s="9">
        <v>48.576663860316607</v>
      </c>
      <c r="BJ1481" s="9">
        <f ca="1"/>
        <v>70.409021810828335</v>
      </c>
      <c r="BK1481" s="9">
        <f ca="1"/>
        <v>68.856247502210707</v>
      </c>
      <c r="BL1481" s="9">
        <v>67.530774545552049</v>
      </c>
      <c r="BM1481" s="9">
        <f ca="1"/>
        <v>69.962410884314863</v>
      </c>
      <c r="BN1481" s="9">
        <v>70.475579126271143</v>
      </c>
      <c r="BP1481" s="9"/>
      <c r="BQ1481" s="40"/>
      <c r="BR1481" s="9"/>
      <c r="BS1481" s="40"/>
      <c r="BU1481" s="9"/>
      <c r="BV1481" s="40"/>
      <c r="BW1481" s="9"/>
      <c r="BX1481" s="40"/>
      <c r="BZ1481" s="9">
        <v>46.169230769230772</v>
      </c>
      <c r="CA1481" s="9">
        <v>11.692307692307692</v>
      </c>
      <c r="CB1481" s="40">
        <v>30756.523536759945</v>
      </c>
      <c r="CC1481" s="9">
        <f ca="1"/>
        <v>5.0842307692307687</v>
      </c>
      <c r="CD1481" s="9">
        <f ca="1"/>
        <v>2.0834615384615387</v>
      </c>
      <c r="CE1481" s="40">
        <f ca="1"/>
        <v>11087.350584330627</v>
      </c>
    </row>
    <row r="1482" spans="1:83" x14ac:dyDescent="0.25">
      <c r="A1482" s="6">
        <v>52.3</v>
      </c>
      <c r="B1482" s="7" t="b">
        <v>1</v>
      </c>
      <c r="U1482" s="9"/>
      <c r="V1482" s="9"/>
      <c r="W1482" s="10"/>
      <c r="X1482" s="17"/>
      <c r="Y1482" s="17"/>
      <c r="Z1482" s="17"/>
      <c r="AA1482" s="17"/>
      <c r="AB1482" s="17"/>
      <c r="AC1482" s="17"/>
      <c r="AD1482" s="17"/>
      <c r="AE1482" s="17"/>
      <c r="AG1482" s="9"/>
      <c r="AH1482" s="9"/>
      <c r="AI1482" s="10"/>
      <c r="AJ1482" s="17"/>
      <c r="AK1482" s="17"/>
      <c r="AL1482" s="17"/>
      <c r="AM1482" s="17"/>
      <c r="AN1482" s="17"/>
      <c r="AO1482" s="17"/>
      <c r="AP1482" s="17"/>
      <c r="AQ1482" s="17"/>
      <c r="AS1482" s="9"/>
      <c r="AT1482" s="9"/>
      <c r="AU1482" s="10"/>
      <c r="AV1482" s="17"/>
      <c r="AW1482" s="17"/>
      <c r="AX1482" s="17"/>
      <c r="AY1482" s="17"/>
      <c r="AZ1482" s="17"/>
      <c r="BA1482" s="17"/>
      <c r="BB1482" s="17"/>
      <c r="BC1482" s="17"/>
      <c r="BE1482" s="17">
        <v>0.50461065573770492</v>
      </c>
      <c r="BF1482" s="9">
        <v>72.2</v>
      </c>
      <c r="BG1482" s="9">
        <v>69.335003386087763</v>
      </c>
      <c r="BH1482" s="9">
        <v>68.631005568056707</v>
      </c>
      <c r="BI1482" s="9">
        <v>48.624372292042288</v>
      </c>
      <c r="BJ1482" s="9">
        <f ca="1"/>
        <v>70.416635256686433</v>
      </c>
      <c r="BK1482" s="9">
        <f ca="1"/>
        <v>68.864727538492275</v>
      </c>
      <c r="BL1482" s="9">
        <v>67.541366546717427</v>
      </c>
      <c r="BM1482" s="9">
        <f ca="1"/>
        <v>69.971616236157629</v>
      </c>
      <c r="BN1482" s="9">
        <v>70.484740769326621</v>
      </c>
      <c r="BP1482" s="9"/>
      <c r="BQ1482" s="40"/>
      <c r="BR1482" s="9"/>
      <c r="BS1482" s="40"/>
      <c r="BU1482" s="9"/>
      <c r="BV1482" s="40"/>
      <c r="BW1482" s="9"/>
      <c r="BX1482" s="40"/>
      <c r="BZ1482" s="9">
        <v>46.169230769230772</v>
      </c>
      <c r="CA1482" s="9">
        <v>12.969230769230769</v>
      </c>
      <c r="CB1482" s="40">
        <v>29009.120155929566</v>
      </c>
      <c r="CC1482" s="9">
        <f ca="1"/>
        <v>5.0842307692307687</v>
      </c>
      <c r="CD1482" s="9">
        <f ca="1"/>
        <v>2.1473076923076926</v>
      </c>
      <c r="CE1482" s="40">
        <f ca="1"/>
        <v>11033.913692586237</v>
      </c>
    </row>
    <row r="1483" spans="1:83" x14ac:dyDescent="0.25">
      <c r="A1483" s="6">
        <v>51.1</v>
      </c>
      <c r="B1483" s="7" t="b">
        <v>1</v>
      </c>
      <c r="U1483" s="9"/>
      <c r="V1483" s="9"/>
      <c r="W1483" s="10"/>
      <c r="X1483" s="17"/>
      <c r="Y1483" s="17"/>
      <c r="Z1483" s="17"/>
      <c r="AA1483" s="17"/>
      <c r="AB1483" s="17"/>
      <c r="AC1483" s="17"/>
      <c r="AD1483" s="17"/>
      <c r="AE1483" s="17"/>
      <c r="AG1483" s="9"/>
      <c r="AH1483" s="9"/>
      <c r="AI1483" s="10"/>
      <c r="AJ1483" s="17"/>
      <c r="AK1483" s="17"/>
      <c r="AL1483" s="17"/>
      <c r="AM1483" s="17"/>
      <c r="AN1483" s="17"/>
      <c r="AO1483" s="17"/>
      <c r="AP1483" s="17"/>
      <c r="AQ1483" s="17"/>
      <c r="AS1483" s="9"/>
      <c r="AT1483" s="9"/>
      <c r="AU1483" s="10"/>
      <c r="AV1483" s="17"/>
      <c r="AW1483" s="17"/>
      <c r="AX1483" s="17"/>
      <c r="AY1483" s="17"/>
      <c r="AZ1483" s="17"/>
      <c r="BA1483" s="17"/>
      <c r="BB1483" s="17"/>
      <c r="BC1483" s="17"/>
      <c r="BE1483" s="17">
        <v>0.50495218579234968</v>
      </c>
      <c r="BF1483" s="9">
        <v>72.2</v>
      </c>
      <c r="BG1483" s="9">
        <v>69.343157249140603</v>
      </c>
      <c r="BH1483" s="9">
        <v>68.639647185714651</v>
      </c>
      <c r="BI1483" s="9">
        <v>48.672113626137275</v>
      </c>
      <c r="BJ1483" s="9">
        <f ca="1"/>
        <v>70.424247301999912</v>
      </c>
      <c r="BK1483" s="9">
        <f ca="1"/>
        <v>68.873208355239186</v>
      </c>
      <c r="BL1483" s="9">
        <v>67.551954964055341</v>
      </c>
      <c r="BM1483" s="9">
        <f ca="1"/>
        <v>69.980820356952492</v>
      </c>
      <c r="BN1483" s="9">
        <v>70.493901084189517</v>
      </c>
      <c r="BP1483" s="9"/>
      <c r="BQ1483" s="40"/>
      <c r="BR1483" s="9"/>
      <c r="BS1483" s="40"/>
      <c r="BU1483" s="9"/>
      <c r="BV1483" s="40"/>
      <c r="BW1483" s="9"/>
      <c r="BX1483" s="40"/>
      <c r="BZ1483" s="9">
        <v>46.169230769230772</v>
      </c>
      <c r="CA1483" s="9">
        <v>14.246153846153844</v>
      </c>
      <c r="CB1483" s="40">
        <v>27563.63830130823</v>
      </c>
      <c r="CC1483" s="9">
        <f ca="1"/>
        <v>5.0842307692307687</v>
      </c>
      <c r="CD1483" s="9">
        <f ca="1"/>
        <v>2.211153846153846</v>
      </c>
      <c r="CE1483" s="40">
        <f ca="1"/>
        <v>10985.754371067611</v>
      </c>
    </row>
    <row r="1484" spans="1:83" x14ac:dyDescent="0.25">
      <c r="A1484" s="6">
        <v>49.4</v>
      </c>
      <c r="B1484" s="7" t="b">
        <v>1</v>
      </c>
      <c r="U1484" s="9"/>
      <c r="V1484" s="9"/>
      <c r="W1484" s="10"/>
      <c r="X1484" s="17"/>
      <c r="Y1484" s="17"/>
      <c r="Z1484" s="17"/>
      <c r="AA1484" s="17"/>
      <c r="AB1484" s="17"/>
      <c r="AC1484" s="17"/>
      <c r="AD1484" s="17"/>
      <c r="AE1484" s="17"/>
      <c r="AG1484" s="9"/>
      <c r="AH1484" s="9"/>
      <c r="AI1484" s="10"/>
      <c r="AJ1484" s="17"/>
      <c r="AK1484" s="17"/>
      <c r="AL1484" s="17"/>
      <c r="AM1484" s="17"/>
      <c r="AN1484" s="17"/>
      <c r="AO1484" s="17"/>
      <c r="AP1484" s="17"/>
      <c r="AQ1484" s="17"/>
      <c r="AS1484" s="9"/>
      <c r="AT1484" s="9"/>
      <c r="AU1484" s="10"/>
      <c r="AV1484" s="17"/>
      <c r="AW1484" s="17"/>
      <c r="AX1484" s="17"/>
      <c r="AY1484" s="17"/>
      <c r="AZ1484" s="17"/>
      <c r="BA1484" s="17"/>
      <c r="BB1484" s="17"/>
      <c r="BC1484" s="17"/>
      <c r="BE1484" s="17">
        <v>0.50529371584699456</v>
      </c>
      <c r="BF1484" s="9">
        <v>72.2</v>
      </c>
      <c r="BG1484" s="9">
        <v>69.35131119885294</v>
      </c>
      <c r="BH1484" s="9">
        <v>68.648289983335644</v>
      </c>
      <c r="BI1484" s="9">
        <v>48.719887908015501</v>
      </c>
      <c r="BJ1484" s="9">
        <f ca="1"/>
        <v>70.431857952584892</v>
      </c>
      <c r="BK1484" s="9">
        <f ca="1"/>
        <v>68.881689958712514</v>
      </c>
      <c r="BL1484" s="9">
        <v>67.562539801201126</v>
      </c>
      <c r="BM1484" s="9">
        <f ca="1"/>
        <v>69.990023251639727</v>
      </c>
      <c r="BN1484" s="9">
        <v>70.503060075781008</v>
      </c>
      <c r="BP1484" s="9"/>
      <c r="BQ1484" s="40"/>
      <c r="BR1484" s="9"/>
      <c r="BS1484" s="40"/>
      <c r="BU1484" s="9"/>
      <c r="BV1484" s="40"/>
      <c r="BW1484" s="9"/>
      <c r="BX1484" s="40"/>
      <c r="BZ1484" s="9">
        <v>46.169230769230772</v>
      </c>
      <c r="CA1484" s="9">
        <v>15.523076923076919</v>
      </c>
      <c r="CB1484" s="40">
        <v>26386.128563636375</v>
      </c>
      <c r="CC1484" s="9">
        <f ca="1"/>
        <v>5.0842307692307687</v>
      </c>
      <c r="CD1484" s="9">
        <f ca="1"/>
        <v>2.2750000000000004</v>
      </c>
      <c r="CE1484" s="40">
        <f ca="1"/>
        <v>10942.638971000772</v>
      </c>
    </row>
    <row r="1485" spans="1:83" x14ac:dyDescent="0.25">
      <c r="A1485" s="6">
        <v>47.8</v>
      </c>
      <c r="B1485" s="7" t="b">
        <v>1</v>
      </c>
      <c r="U1485" s="9"/>
      <c r="V1485" s="9"/>
      <c r="W1485" s="10"/>
      <c r="X1485" s="17"/>
      <c r="Y1485" s="17"/>
      <c r="Z1485" s="17"/>
      <c r="AA1485" s="17"/>
      <c r="AB1485" s="17"/>
      <c r="AC1485" s="17"/>
      <c r="AD1485" s="17"/>
      <c r="AE1485" s="17"/>
      <c r="AG1485" s="9"/>
      <c r="AH1485" s="9"/>
      <c r="AI1485" s="10"/>
      <c r="AJ1485" s="17"/>
      <c r="AK1485" s="17"/>
      <c r="AL1485" s="17"/>
      <c r="AM1485" s="17"/>
      <c r="AN1485" s="17"/>
      <c r="AO1485" s="17"/>
      <c r="AP1485" s="17"/>
      <c r="AQ1485" s="17"/>
      <c r="AS1485" s="9"/>
      <c r="AT1485" s="9"/>
      <c r="AU1485" s="10"/>
      <c r="AV1485" s="17"/>
      <c r="AW1485" s="17"/>
      <c r="AX1485" s="17"/>
      <c r="AY1485" s="17"/>
      <c r="AZ1485" s="17"/>
      <c r="BA1485" s="17"/>
      <c r="BB1485" s="17"/>
      <c r="BC1485" s="17"/>
      <c r="BE1485" s="17">
        <v>0.50563524590163933</v>
      </c>
      <c r="BF1485" s="9">
        <v>72.2</v>
      </c>
      <c r="BG1485" s="9">
        <v>69.359465241203665</v>
      </c>
      <c r="BH1485" s="9">
        <v>68.656933967429907</v>
      </c>
      <c r="BI1485" s="9">
        <v>48.767695183184919</v>
      </c>
      <c r="BJ1485" s="9">
        <f ca="1"/>
        <v>70.43946721425381</v>
      </c>
      <c r="BK1485" s="9">
        <f ca="1"/>
        <v>68.890172355175906</v>
      </c>
      <c r="BL1485" s="9">
        <v>67.573121061783965</v>
      </c>
      <c r="BM1485" s="9">
        <f ca="1"/>
        <v>69.999224925156653</v>
      </c>
      <c r="BN1485" s="9">
        <v>70.5122177490192</v>
      </c>
      <c r="BP1485" s="9"/>
      <c r="BQ1485" s="40"/>
      <c r="BR1485" s="9"/>
      <c r="BS1485" s="40"/>
      <c r="BU1485" s="9"/>
      <c r="BV1485" s="40"/>
      <c r="BW1485" s="9"/>
      <c r="BX1485" s="40"/>
      <c r="BZ1485" s="9">
        <v>46.169230769230772</v>
      </c>
      <c r="CA1485" s="9">
        <v>16.799999999999997</v>
      </c>
      <c r="CB1485" s="40">
        <v>25448.652096416132</v>
      </c>
      <c r="CC1485" s="9">
        <f ca="1"/>
        <v>5.0842307692307687</v>
      </c>
      <c r="CD1485" s="9">
        <f ca="1"/>
        <v>2.3388461538461538</v>
      </c>
      <c r="CE1485" s="40">
        <f ca="1"/>
        <v>10904.350371510736</v>
      </c>
    </row>
    <row r="1486" spans="1:83" x14ac:dyDescent="0.25">
      <c r="A1486" s="6">
        <v>46.2</v>
      </c>
      <c r="B1486" s="7" t="b">
        <v>1</v>
      </c>
      <c r="U1486" s="9"/>
      <c r="V1486" s="9"/>
      <c r="W1486" s="10"/>
      <c r="X1486" s="17"/>
      <c r="Y1486" s="17"/>
      <c r="Z1486" s="17"/>
      <c r="AA1486" s="17"/>
      <c r="AB1486" s="17"/>
      <c r="AC1486" s="17"/>
      <c r="AD1486" s="17"/>
      <c r="AE1486" s="17"/>
      <c r="AG1486" s="9"/>
      <c r="AH1486" s="9"/>
      <c r="AI1486" s="10"/>
      <c r="AJ1486" s="17"/>
      <c r="AK1486" s="17"/>
      <c r="AL1486" s="17"/>
      <c r="AM1486" s="17"/>
      <c r="AN1486" s="17"/>
      <c r="AO1486" s="17"/>
      <c r="AP1486" s="17"/>
      <c r="AQ1486" s="17"/>
      <c r="AS1486" s="9"/>
      <c r="AT1486" s="9"/>
      <c r="AU1486" s="10"/>
      <c r="AV1486" s="17"/>
      <c r="AW1486" s="17"/>
      <c r="AX1486" s="17"/>
      <c r="AY1486" s="17"/>
      <c r="AZ1486" s="17"/>
      <c r="BA1486" s="17"/>
      <c r="BB1486" s="17"/>
      <c r="BC1486" s="17"/>
      <c r="BE1486" s="17">
        <v>0.50597677595628421</v>
      </c>
      <c r="BF1486" s="9">
        <v>72.2</v>
      </c>
      <c r="BG1486" s="9">
        <v>69.367619382172165</v>
      </c>
      <c r="BH1486" s="9">
        <v>68.665579144511455</v>
      </c>
      <c r="BI1486" s="9">
        <v>48.815535497247907</v>
      </c>
      <c r="BJ1486" s="9">
        <f ca="1"/>
        <v>70.447075092815339</v>
      </c>
      <c r="BK1486" s="9">
        <f ca="1"/>
        <v>68.898655550895484</v>
      </c>
      <c r="BL1486" s="9">
        <v>67.583698749426901</v>
      </c>
      <c r="BM1486" s="9">
        <f ca="1"/>
        <v>70.00842538243792</v>
      </c>
      <c r="BN1486" s="9">
        <v>70.521374108819231</v>
      </c>
      <c r="BP1486" s="9"/>
      <c r="BQ1486" s="40"/>
      <c r="BR1486" s="9"/>
      <c r="BS1486" s="40"/>
      <c r="BU1486" s="9"/>
      <c r="BV1486" s="40"/>
      <c r="BW1486" s="9"/>
      <c r="BX1486" s="40"/>
      <c r="BZ1486" s="9">
        <v>46.169230769230772</v>
      </c>
      <c r="CA1486" s="9">
        <v>18.076923076923073</v>
      </c>
      <c r="CB1486" s="40">
        <v>24727.85079648572</v>
      </c>
      <c r="CC1486" s="9">
        <f ca="1"/>
        <v>5.0842307692307687</v>
      </c>
      <c r="CD1486" s="9">
        <f ca="1"/>
        <v>2.4026923076923077</v>
      </c>
      <c r="CE1486" s="40">
        <f ca="1"/>
        <v>10870.686370309695</v>
      </c>
    </row>
    <row r="1487" spans="1:83" x14ac:dyDescent="0.25">
      <c r="A1487" s="6">
        <v>45.3</v>
      </c>
      <c r="B1487" s="7" t="b">
        <v>1</v>
      </c>
      <c r="U1487" s="9"/>
      <c r="V1487" s="9"/>
      <c r="W1487" s="10"/>
      <c r="X1487" s="17"/>
      <c r="Y1487" s="17"/>
      <c r="Z1487" s="17"/>
      <c r="AA1487" s="17"/>
      <c r="AB1487" s="17"/>
      <c r="AC1487" s="17"/>
      <c r="AD1487" s="17"/>
      <c r="AE1487" s="17"/>
      <c r="AG1487" s="9"/>
      <c r="AH1487" s="9"/>
      <c r="AI1487" s="10"/>
      <c r="AJ1487" s="17"/>
      <c r="AK1487" s="17"/>
      <c r="AL1487" s="17"/>
      <c r="AM1487" s="17"/>
      <c r="AN1487" s="17"/>
      <c r="AO1487" s="17"/>
      <c r="AP1487" s="17"/>
      <c r="AQ1487" s="17"/>
      <c r="AS1487" s="9"/>
      <c r="AT1487" s="9"/>
      <c r="AU1487" s="10"/>
      <c r="AV1487" s="17"/>
      <c r="AW1487" s="17"/>
      <c r="AX1487" s="17"/>
      <c r="AY1487" s="17"/>
      <c r="AZ1487" s="17"/>
      <c r="BA1487" s="17"/>
      <c r="BB1487" s="17"/>
      <c r="BC1487" s="17"/>
      <c r="BE1487" s="17">
        <v>0.50631830601092898</v>
      </c>
      <c r="BF1487" s="9">
        <v>72.2</v>
      </c>
      <c r="BG1487" s="9">
        <v>69.375773627738297</v>
      </c>
      <c r="BH1487" s="9">
        <v>68.674225521097938</v>
      </c>
      <c r="BI1487" s="9">
        <v>48.863408895901401</v>
      </c>
      <c r="BJ1487" s="9">
        <f ca="1"/>
        <v>70.454681594074543</v>
      </c>
      <c r="BK1487" s="9">
        <f ca="1"/>
        <v>68.907139552139952</v>
      </c>
      <c r="BL1487" s="9">
        <v>67.594272867746895</v>
      </c>
      <c r="BM1487" s="9">
        <f ca="1"/>
        <v>70.017624628415334</v>
      </c>
      <c r="BN1487" s="9">
        <v>70.530529160093153</v>
      </c>
      <c r="BP1487" s="9"/>
      <c r="BQ1487" s="40"/>
      <c r="BR1487" s="9"/>
      <c r="BS1487" s="40"/>
      <c r="BU1487" s="9"/>
      <c r="BV1487" s="40"/>
      <c r="BW1487" s="9"/>
      <c r="BX1487" s="40"/>
      <c r="BZ1487" s="9">
        <v>46.169230769230772</v>
      </c>
      <c r="CA1487" s="9">
        <v>19.353846153846153</v>
      </c>
      <c r="CB1487" s="40">
        <v>24203.935425165124</v>
      </c>
      <c r="CC1487" s="9">
        <f ca="1"/>
        <v>5.0842307692307687</v>
      </c>
      <c r="CD1487" s="9">
        <f ca="1"/>
        <v>2.4665384615384616</v>
      </c>
      <c r="CE1487" s="40">
        <f ca="1"/>
        <v>10841.458272264956</v>
      </c>
    </row>
    <row r="1488" spans="1:83" x14ac:dyDescent="0.25">
      <c r="A1488" s="6">
        <v>44.5</v>
      </c>
      <c r="B1488" s="7" t="b">
        <v>1</v>
      </c>
      <c r="U1488" s="9"/>
      <c r="V1488" s="9"/>
      <c r="W1488" s="10"/>
      <c r="X1488" s="17"/>
      <c r="Y1488" s="17"/>
      <c r="Z1488" s="17"/>
      <c r="AA1488" s="17"/>
      <c r="AB1488" s="17"/>
      <c r="AC1488" s="17"/>
      <c r="AD1488" s="17"/>
      <c r="AE1488" s="17"/>
      <c r="AG1488" s="9"/>
      <c r="AH1488" s="9"/>
      <c r="AI1488" s="10"/>
      <c r="AJ1488" s="17"/>
      <c r="AK1488" s="17"/>
      <c r="AL1488" s="17"/>
      <c r="AM1488" s="17"/>
      <c r="AN1488" s="17"/>
      <c r="AO1488" s="17"/>
      <c r="AP1488" s="17"/>
      <c r="AQ1488" s="17"/>
      <c r="AS1488" s="9"/>
      <c r="AT1488" s="9"/>
      <c r="AU1488" s="10"/>
      <c r="AV1488" s="17"/>
      <c r="AW1488" s="17"/>
      <c r="AX1488" s="17"/>
      <c r="AY1488" s="17"/>
      <c r="AZ1488" s="17"/>
      <c r="BA1488" s="17"/>
      <c r="BB1488" s="17"/>
      <c r="BC1488" s="17"/>
      <c r="BE1488" s="17">
        <v>0.50665983606557374</v>
      </c>
      <c r="BF1488" s="9">
        <v>72.2</v>
      </c>
      <c r="BG1488" s="9">
        <v>69.383927983882501</v>
      </c>
      <c r="BH1488" s="9">
        <v>68.682873103710946</v>
      </c>
      <c r="BI1488" s="9">
        <v>48.911315424937214</v>
      </c>
      <c r="BJ1488" s="9">
        <f ca="1"/>
        <v>70.462286723832776</v>
      </c>
      <c r="BK1488" s="9">
        <f ca="1"/>
        <v>68.915624365180648</v>
      </c>
      <c r="BL1488" s="9">
        <v>67.604843420354797</v>
      </c>
      <c r="BM1488" s="9">
        <f ca="1"/>
        <v>70.026822668017999</v>
      </c>
      <c r="BN1488" s="9">
        <v>70.539682907750105</v>
      </c>
      <c r="BP1488" s="9"/>
      <c r="BQ1488" s="40"/>
      <c r="BR1488" s="9"/>
      <c r="BS1488" s="40"/>
      <c r="BU1488" s="9"/>
      <c r="BV1488" s="40"/>
      <c r="BW1488" s="9"/>
      <c r="BX1488" s="40"/>
      <c r="BZ1488" s="9">
        <v>46.169230769230772</v>
      </c>
      <c r="CA1488" s="9">
        <v>20.630769230769229</v>
      </c>
      <c r="CB1488" s="40">
        <v>23859.949499766502</v>
      </c>
      <c r="CC1488" s="9">
        <f ca="1"/>
        <v>5.0842307692307687</v>
      </c>
      <c r="CD1488" s="9">
        <f ca="1"/>
        <v>2.5303846153846159</v>
      </c>
      <c r="CE1488" s="40">
        <f ca="1"/>
        <v>10816.489646741647</v>
      </c>
    </row>
    <row r="1489" spans="1:83" x14ac:dyDescent="0.25">
      <c r="A1489" s="6">
        <v>44.8</v>
      </c>
      <c r="B1489" s="7" t="b">
        <v>1</v>
      </c>
      <c r="U1489" s="9"/>
      <c r="V1489" s="9"/>
      <c r="W1489" s="10"/>
      <c r="X1489" s="17"/>
      <c r="Y1489" s="17"/>
      <c r="Z1489" s="17"/>
      <c r="AA1489" s="17"/>
      <c r="AB1489" s="17"/>
      <c r="AC1489" s="17"/>
      <c r="AD1489" s="17"/>
      <c r="AE1489" s="17"/>
      <c r="AG1489" s="9"/>
      <c r="AH1489" s="9"/>
      <c r="AI1489" s="10"/>
      <c r="AJ1489" s="17"/>
      <c r="AK1489" s="17"/>
      <c r="AL1489" s="17"/>
      <c r="AM1489" s="17"/>
      <c r="AN1489" s="17"/>
      <c r="AO1489" s="17"/>
      <c r="AP1489" s="17"/>
      <c r="AQ1489" s="17"/>
      <c r="AS1489" s="9"/>
      <c r="AT1489" s="9"/>
      <c r="AU1489" s="10"/>
      <c r="AV1489" s="17"/>
      <c r="AW1489" s="17"/>
      <c r="AX1489" s="17"/>
      <c r="AY1489" s="17"/>
      <c r="AZ1489" s="17"/>
      <c r="BA1489" s="17"/>
      <c r="BB1489" s="17"/>
      <c r="BC1489" s="17"/>
      <c r="BE1489" s="17">
        <v>0.50700136612021862</v>
      </c>
      <c r="BF1489" s="9">
        <v>72.2</v>
      </c>
      <c r="BG1489" s="9">
        <v>69.392082456585726</v>
      </c>
      <c r="BH1489" s="9">
        <v>68.691521898875735</v>
      </c>
      <c r="BI1489" s="9">
        <v>48.95925513024234</v>
      </c>
      <c r="BJ1489" s="9">
        <f ca="1"/>
        <v>70.469890487887852</v>
      </c>
      <c r="BK1489" s="9">
        <f ca="1"/>
        <v>68.92410999629152</v>
      </c>
      <c r="BL1489" s="9">
        <v>67.615410410855361</v>
      </c>
      <c r="BM1489" s="9">
        <f ca="1"/>
        <v>70.036019506172224</v>
      </c>
      <c r="BN1489" s="9">
        <v>70.548835356696202</v>
      </c>
      <c r="BP1489" s="9"/>
      <c r="BQ1489" s="40"/>
      <c r="BR1489" s="9"/>
      <c r="BS1489" s="40"/>
      <c r="BU1489" s="9"/>
      <c r="BV1489" s="40"/>
      <c r="BW1489" s="9"/>
      <c r="BX1489" s="40"/>
      <c r="BZ1489" s="9">
        <v>46.169230769230772</v>
      </c>
      <c r="CA1489" s="9">
        <v>21.907692307692304</v>
      </c>
      <c r="CB1489" s="40">
        <v>23681.221126250177</v>
      </c>
      <c r="CC1489" s="9">
        <f ca="1"/>
        <v>5.0842307692307687</v>
      </c>
      <c r="CD1489" s="9">
        <f ca="1"/>
        <v>2.5942307692307693</v>
      </c>
      <c r="CE1489" s="40">
        <f ca="1"/>
        <v>10795.615229554904</v>
      </c>
    </row>
    <row r="1490" spans="1:83" x14ac:dyDescent="0.25">
      <c r="A1490" s="6">
        <v>45.5</v>
      </c>
      <c r="B1490" s="7" t="b">
        <v>1</v>
      </c>
      <c r="U1490" s="9"/>
      <c r="V1490" s="9"/>
      <c r="W1490" s="10"/>
      <c r="X1490" s="17"/>
      <c r="Y1490" s="17"/>
      <c r="Z1490" s="17"/>
      <c r="AA1490" s="17"/>
      <c r="AB1490" s="17"/>
      <c r="AC1490" s="17"/>
      <c r="AD1490" s="17"/>
      <c r="AE1490" s="17"/>
      <c r="AG1490" s="9"/>
      <c r="AH1490" s="9"/>
      <c r="AI1490" s="10"/>
      <c r="AJ1490" s="17"/>
      <c r="AK1490" s="17"/>
      <c r="AL1490" s="17"/>
      <c r="AM1490" s="17"/>
      <c r="AN1490" s="17"/>
      <c r="AO1490" s="17"/>
      <c r="AP1490" s="17"/>
      <c r="AQ1490" s="17"/>
      <c r="AS1490" s="9"/>
      <c r="AT1490" s="9"/>
      <c r="AU1490" s="10"/>
      <c r="AV1490" s="17"/>
      <c r="AW1490" s="17"/>
      <c r="AX1490" s="17"/>
      <c r="AY1490" s="17"/>
      <c r="AZ1490" s="17"/>
      <c r="BA1490" s="17"/>
      <c r="BB1490" s="17"/>
      <c r="BC1490" s="17"/>
      <c r="BE1490" s="17">
        <v>0.50734289617486339</v>
      </c>
      <c r="BF1490" s="9">
        <v>72.2</v>
      </c>
      <c r="BG1490" s="9">
        <v>69.400237051829563</v>
      </c>
      <c r="BH1490" s="9">
        <v>68.700171913121636</v>
      </c>
      <c r="BI1490" s="9">
        <v>49.007228057799111</v>
      </c>
      <c r="BJ1490" s="9">
        <f ca="1"/>
        <v>70.477492892033951</v>
      </c>
      <c r="BK1490" s="9">
        <f ca="1"/>
        <v>68.932596451749191</v>
      </c>
      <c r="BL1490" s="9">
        <v>67.625973842847287</v>
      </c>
      <c r="BM1490" s="9">
        <f ca="1"/>
        <v>70.04521514780167</v>
      </c>
      <c r="BN1490" s="9">
        <v>70.557986511834685</v>
      </c>
      <c r="BP1490" s="9"/>
      <c r="BQ1490" s="40"/>
      <c r="BR1490" s="9"/>
      <c r="BS1490" s="40"/>
      <c r="BU1490" s="9"/>
      <c r="BV1490" s="40"/>
      <c r="BW1490" s="9"/>
      <c r="BX1490" s="40"/>
      <c r="BZ1490" s="9">
        <v>46.169230769230772</v>
      </c>
      <c r="CA1490" s="9">
        <v>23.184615384615384</v>
      </c>
      <c r="CB1490" s="40">
        <v>23654.946497065946</v>
      </c>
      <c r="CC1490" s="9">
        <f ca="1"/>
        <v>5.0842307692307687</v>
      </c>
      <c r="CD1490" s="9">
        <f ca="1"/>
        <v>2.6580769230769237</v>
      </c>
      <c r="CE1490" s="40">
        <f ca="1"/>
        <v>10778.679949362277</v>
      </c>
    </row>
    <row r="1491" spans="1:83" x14ac:dyDescent="0.25">
      <c r="A1491" s="6">
        <v>46.4</v>
      </c>
      <c r="B1491" s="7" t="b">
        <v>1</v>
      </c>
      <c r="U1491" s="9"/>
      <c r="V1491" s="9"/>
      <c r="W1491" s="10"/>
      <c r="X1491" s="17"/>
      <c r="Y1491" s="17"/>
      <c r="Z1491" s="17"/>
      <c r="AA1491" s="17"/>
      <c r="AB1491" s="17"/>
      <c r="AC1491" s="17"/>
      <c r="AD1491" s="17"/>
      <c r="AE1491" s="17"/>
      <c r="AG1491" s="9"/>
      <c r="AH1491" s="9"/>
      <c r="AI1491" s="10"/>
      <c r="AJ1491" s="17"/>
      <c r="AK1491" s="17"/>
      <c r="AL1491" s="17"/>
      <c r="AM1491" s="17"/>
      <c r="AN1491" s="17"/>
      <c r="AO1491" s="17"/>
      <c r="AP1491" s="17"/>
      <c r="AQ1491" s="17"/>
      <c r="AS1491" s="9"/>
      <c r="AT1491" s="9"/>
      <c r="AU1491" s="10"/>
      <c r="AV1491" s="17"/>
      <c r="AW1491" s="17"/>
      <c r="AX1491" s="17"/>
      <c r="AY1491" s="17"/>
      <c r="AZ1491" s="17"/>
      <c r="BA1491" s="17"/>
      <c r="BB1491" s="17"/>
      <c r="BC1491" s="17"/>
      <c r="BE1491" s="17">
        <v>0.50768442622950816</v>
      </c>
      <c r="BF1491" s="9">
        <v>72.2</v>
      </c>
      <c r="BG1491" s="9">
        <v>69.408391775596215</v>
      </c>
      <c r="BH1491" s="9">
        <v>68.708823152981623</v>
      </c>
      <c r="BI1491" s="9">
        <v>49.055234253685562</v>
      </c>
      <c r="BJ1491" s="9">
        <f ca="1"/>
        <v>70.485093942061724</v>
      </c>
      <c r="BK1491" s="9">
        <f ca="1"/>
        <v>68.941083737832969</v>
      </c>
      <c r="BL1491" s="9">
        <v>67.636533719923221</v>
      </c>
      <c r="BM1491" s="9">
        <f ca="1"/>
        <v>70.054409597827274</v>
      </c>
      <c r="BN1491" s="9">
        <v>70.567136378065783</v>
      </c>
      <c r="BP1491" s="9"/>
      <c r="BQ1491" s="40"/>
      <c r="BR1491" s="9"/>
      <c r="BS1491" s="40"/>
      <c r="BU1491" s="9"/>
      <c r="BV1491" s="40"/>
      <c r="BW1491" s="9"/>
      <c r="BX1491" s="40"/>
      <c r="BZ1491" s="9">
        <v>46.169230769230772</v>
      </c>
      <c r="CA1491" s="9">
        <v>24.46153846153846</v>
      </c>
      <c r="CB1491" s="40">
        <v>23769.867850971998</v>
      </c>
      <c r="CC1491" s="9">
        <f ca="1"/>
        <v>5.0842307692307687</v>
      </c>
      <c r="CD1491" s="9">
        <f ca="1"/>
        <v>2.7219230769230771</v>
      </c>
      <c r="CE1491" s="40">
        <f ca="1"/>
        <v>10765.538061579557</v>
      </c>
    </row>
    <row r="1492" spans="1:83" x14ac:dyDescent="0.25">
      <c r="A1492" s="6">
        <v>47.8</v>
      </c>
      <c r="B1492" s="7" t="b">
        <v>1</v>
      </c>
      <c r="U1492" s="9"/>
      <c r="V1492" s="9"/>
      <c r="W1492" s="10"/>
      <c r="X1492" s="17"/>
      <c r="Y1492" s="17"/>
      <c r="Z1492" s="17"/>
      <c r="AA1492" s="17"/>
      <c r="AB1492" s="17"/>
      <c r="AC1492" s="17"/>
      <c r="AD1492" s="17"/>
      <c r="AE1492" s="17"/>
      <c r="AG1492" s="9"/>
      <c r="AH1492" s="9"/>
      <c r="AI1492" s="10"/>
      <c r="AJ1492" s="17"/>
      <c r="AK1492" s="17"/>
      <c r="AL1492" s="17"/>
      <c r="AM1492" s="17"/>
      <c r="AN1492" s="17"/>
      <c r="AO1492" s="17"/>
      <c r="AP1492" s="17"/>
      <c r="AQ1492" s="17"/>
      <c r="AS1492" s="9"/>
      <c r="AT1492" s="9"/>
      <c r="AU1492" s="10"/>
      <c r="AV1492" s="17"/>
      <c r="AW1492" s="17"/>
      <c r="AX1492" s="17"/>
      <c r="AY1492" s="17"/>
      <c r="AZ1492" s="17"/>
      <c r="BA1492" s="17"/>
      <c r="BB1492" s="17"/>
      <c r="BC1492" s="17"/>
      <c r="BE1492" s="17">
        <v>0.50802595628415304</v>
      </c>
      <c r="BF1492" s="9">
        <v>72.2</v>
      </c>
      <c r="BG1492" s="9">
        <v>69.416546633868563</v>
      </c>
      <c r="BH1492" s="9">
        <v>68.717475624992787</v>
      </c>
      <c r="BI1492" s="9">
        <v>49.103273764075666</v>
      </c>
      <c r="BJ1492" s="9">
        <f ca="1"/>
        <v>70.492693643758287</v>
      </c>
      <c r="BK1492" s="9">
        <f ca="1"/>
        <v>68.949571860824918</v>
      </c>
      <c r="BL1492" s="9">
        <v>67.647090045669756</v>
      </c>
      <c r="BM1492" s="9">
        <f ca="1"/>
        <v>70.063602861167325</v>
      </c>
      <c r="BN1492" s="9">
        <v>70.576284960286927</v>
      </c>
      <c r="BP1492" s="9"/>
      <c r="BQ1492" s="40"/>
      <c r="BR1492" s="9"/>
      <c r="BS1492" s="40"/>
      <c r="BU1492" s="9"/>
      <c r="BV1492" s="40"/>
      <c r="BW1492" s="9"/>
      <c r="BX1492" s="40"/>
      <c r="BZ1492" s="9">
        <v>46.169230769230772</v>
      </c>
      <c r="CA1492" s="9">
        <v>25.738461538461539</v>
      </c>
      <c r="CB1492" s="40">
        <v>24016.020625338966</v>
      </c>
      <c r="CC1492" s="9">
        <f ca="1"/>
        <v>5.0842307692307687</v>
      </c>
      <c r="CD1492" s="9">
        <f ca="1"/>
        <v>2.785769230769231</v>
      </c>
      <c r="CE1492" s="40">
        <f ca="1"/>
        <v>10756.052375563611</v>
      </c>
    </row>
    <row r="1493" spans="1:83" x14ac:dyDescent="0.25">
      <c r="A1493" s="6">
        <v>49.3</v>
      </c>
      <c r="B1493" s="7" t="b">
        <v>1</v>
      </c>
      <c r="U1493" s="9"/>
      <c r="V1493" s="9"/>
      <c r="W1493" s="10"/>
      <c r="X1493" s="17"/>
      <c r="Y1493" s="17"/>
      <c r="Z1493" s="17"/>
      <c r="AA1493" s="17"/>
      <c r="AB1493" s="17"/>
      <c r="AC1493" s="17"/>
      <c r="AD1493" s="17"/>
      <c r="AE1493" s="17"/>
      <c r="AG1493" s="9"/>
      <c r="AH1493" s="9"/>
      <c r="AI1493" s="10"/>
      <c r="AJ1493" s="17"/>
      <c r="AK1493" s="17"/>
      <c r="AL1493" s="17"/>
      <c r="AM1493" s="17"/>
      <c r="AN1493" s="17"/>
      <c r="AO1493" s="17"/>
      <c r="AP1493" s="17"/>
      <c r="AQ1493" s="17"/>
      <c r="AS1493" s="9"/>
      <c r="AT1493" s="9"/>
      <c r="AU1493" s="10"/>
      <c r="AV1493" s="17"/>
      <c r="AW1493" s="17"/>
      <c r="AX1493" s="17"/>
      <c r="AY1493" s="17"/>
      <c r="AZ1493" s="17"/>
      <c r="BA1493" s="17"/>
      <c r="BB1493" s="17"/>
      <c r="BC1493" s="17"/>
      <c r="BE1493" s="17">
        <v>0.5083674863387978</v>
      </c>
      <c r="BF1493" s="9">
        <v>72.2</v>
      </c>
      <c r="BG1493" s="9">
        <v>69.42470163263016</v>
      </c>
      <c r="BH1493" s="9">
        <v>68.726129335696058</v>
      </c>
      <c r="BI1493" s="9">
        <v>49.151346635239534</v>
      </c>
      <c r="BJ1493" s="9">
        <f ca="1"/>
        <v>70.500292002907301</v>
      </c>
      <c r="BK1493" s="9">
        <f ca="1"/>
        <v>68.958060827009831</v>
      </c>
      <c r="BL1493" s="9">
        <v>67.657642823667459</v>
      </c>
      <c r="BM1493" s="9">
        <f ca="1"/>
        <v>70.072794942737474</v>
      </c>
      <c r="BN1493" s="9">
        <v>70.58543226339259</v>
      </c>
      <c r="BP1493" s="9"/>
      <c r="BQ1493" s="40"/>
      <c r="BR1493" s="9"/>
      <c r="BS1493" s="40"/>
      <c r="BU1493" s="9"/>
      <c r="BV1493" s="40"/>
      <c r="BW1493" s="9"/>
      <c r="BX1493" s="40"/>
      <c r="BZ1493" s="9">
        <v>46.169230769230772</v>
      </c>
      <c r="CA1493" s="9">
        <v>27.015384615384612</v>
      </c>
      <c r="CB1493" s="40">
        <v>24384.532225694085</v>
      </c>
      <c r="CC1493" s="9">
        <f ca="1"/>
        <v>5.0842307692307687</v>
      </c>
      <c r="CD1493" s="9">
        <f ca="1"/>
        <v>2.8496153846153849</v>
      </c>
      <c r="CE1493" s="40">
        <f ca="1"/>
        <v>10750.093562995149</v>
      </c>
    </row>
    <row r="1494" spans="1:83" x14ac:dyDescent="0.25">
      <c r="A1494" s="6">
        <v>61.4</v>
      </c>
      <c r="B1494" s="7" t="b">
        <v>1</v>
      </c>
      <c r="U1494" s="9"/>
      <c r="V1494" s="9"/>
      <c r="W1494" s="10"/>
      <c r="X1494" s="17"/>
      <c r="Y1494" s="17"/>
      <c r="Z1494" s="17"/>
      <c r="AA1494" s="17"/>
      <c r="AB1494" s="17"/>
      <c r="AC1494" s="17"/>
      <c r="AD1494" s="17"/>
      <c r="AE1494" s="17"/>
      <c r="AG1494" s="9"/>
      <c r="AH1494" s="9"/>
      <c r="AI1494" s="10"/>
      <c r="AJ1494" s="17"/>
      <c r="AK1494" s="17"/>
      <c r="AL1494" s="17"/>
      <c r="AM1494" s="17"/>
      <c r="AN1494" s="17"/>
      <c r="AO1494" s="17"/>
      <c r="AP1494" s="17"/>
      <c r="AQ1494" s="17"/>
      <c r="AS1494" s="9"/>
      <c r="AT1494" s="9"/>
      <c r="AU1494" s="10"/>
      <c r="AV1494" s="17"/>
      <c r="AW1494" s="17"/>
      <c r="AX1494" s="17"/>
      <c r="AY1494" s="17"/>
      <c r="AZ1494" s="17"/>
      <c r="BA1494" s="17"/>
      <c r="BB1494" s="17"/>
      <c r="BC1494" s="17"/>
      <c r="BE1494" s="17">
        <v>0.50870901639344257</v>
      </c>
      <c r="BF1494" s="9">
        <v>72.2</v>
      </c>
      <c r="BG1494" s="9">
        <v>69.432856777865268</v>
      </c>
      <c r="BH1494" s="9">
        <v>68.734784291636458</v>
      </c>
      <c r="BI1494" s="9">
        <v>49.199452913543809</v>
      </c>
      <c r="BJ1494" s="9">
        <f ca="1"/>
        <v>70.50788902528889</v>
      </c>
      <c r="BK1494" s="9">
        <f ca="1"/>
        <v>68.966550642675372</v>
      </c>
      <c r="BL1494" s="9">
        <v>67.668192057490884</v>
      </c>
      <c r="BM1494" s="9">
        <f ca="1"/>
        <v>70.08198584745071</v>
      </c>
      <c r="BN1494" s="9">
        <v>70.594578292274477</v>
      </c>
      <c r="BP1494" s="9"/>
      <c r="BQ1494" s="40"/>
      <c r="BR1494" s="9"/>
      <c r="BS1494" s="40"/>
      <c r="BU1494" s="9"/>
      <c r="BV1494" s="40"/>
      <c r="BW1494" s="9"/>
      <c r="BX1494" s="40"/>
      <c r="BZ1494" s="9">
        <v>46.169230769230772</v>
      </c>
      <c r="CA1494" s="9">
        <v>28.292307692307688</v>
      </c>
      <c r="CB1494" s="40">
        <v>24867.459930431105</v>
      </c>
      <c r="CC1494" s="9">
        <f ca="1"/>
        <v>5.0842307692307687</v>
      </c>
      <c r="CD1494" s="9">
        <f ca="1"/>
        <v>2.9134615384615383</v>
      </c>
      <c r="CE1494" s="40">
        <f ca="1"/>
        <v>10747.539537203449</v>
      </c>
    </row>
    <row r="1495" spans="1:83" x14ac:dyDescent="0.25">
      <c r="A1495" s="6">
        <v>58.1</v>
      </c>
      <c r="B1495" s="7" t="b">
        <v>1</v>
      </c>
      <c r="U1495" s="9"/>
      <c r="V1495" s="9"/>
      <c r="W1495" s="10"/>
      <c r="X1495" s="17"/>
      <c r="Y1495" s="17"/>
      <c r="Z1495" s="17"/>
      <c r="AA1495" s="17"/>
      <c r="AB1495" s="17"/>
      <c r="AC1495" s="17"/>
      <c r="AD1495" s="17"/>
      <c r="AE1495" s="17"/>
      <c r="AG1495" s="9"/>
      <c r="AH1495" s="9"/>
      <c r="AI1495" s="10"/>
      <c r="AJ1495" s="17"/>
      <c r="AK1495" s="17"/>
      <c r="AL1495" s="17"/>
      <c r="AM1495" s="17"/>
      <c r="AN1495" s="17"/>
      <c r="AO1495" s="17"/>
      <c r="AP1495" s="17"/>
      <c r="AQ1495" s="17"/>
      <c r="AS1495" s="9"/>
      <c r="AT1495" s="9"/>
      <c r="AU1495" s="10"/>
      <c r="AV1495" s="17"/>
      <c r="AW1495" s="17"/>
      <c r="AX1495" s="17"/>
      <c r="AY1495" s="17"/>
      <c r="AZ1495" s="17"/>
      <c r="BA1495" s="17"/>
      <c r="BB1495" s="17"/>
      <c r="BC1495" s="17"/>
      <c r="BE1495" s="17">
        <v>0.50905054644808745</v>
      </c>
      <c r="BF1495" s="9">
        <v>72.2</v>
      </c>
      <c r="BG1495" s="9">
        <v>69.441012075558945</v>
      </c>
      <c r="BH1495" s="9">
        <v>68.743440499363047</v>
      </c>
      <c r="BI1495" s="9">
        <v>49.247592645451832</v>
      </c>
      <c r="BJ1495" s="9">
        <f ca="1"/>
        <v>70.515484716679808</v>
      </c>
      <c r="BK1495" s="9">
        <f ca="1"/>
        <v>68.975041314111948</v>
      </c>
      <c r="BL1495" s="9">
        <v>67.678737750708606</v>
      </c>
      <c r="BM1495" s="9">
        <f ca="1"/>
        <v>70.091175580217495</v>
      </c>
      <c r="BN1495" s="9">
        <v>70.603723051821362</v>
      </c>
      <c r="BP1495" s="9"/>
      <c r="BQ1495" s="40"/>
      <c r="BR1495" s="9"/>
      <c r="BS1495" s="40"/>
      <c r="BU1495" s="9"/>
      <c r="BV1495" s="40"/>
      <c r="BW1495" s="9"/>
      <c r="BX1495" s="40"/>
      <c r="BZ1495" s="9">
        <v>46.169230769230772</v>
      </c>
      <c r="CA1495" s="9">
        <v>29.569230769230764</v>
      </c>
      <c r="CB1495" s="40">
        <v>25457.658899448215</v>
      </c>
      <c r="CC1495" s="9">
        <f ca="1"/>
        <v>5.0842307692307687</v>
      </c>
      <c r="CD1495" s="9">
        <f ca="1"/>
        <v>2.9773076923076927</v>
      </c>
      <c r="CE1495" s="40">
        <f ca="1"/>
        <v>10748.27489467809</v>
      </c>
    </row>
    <row r="1496" spans="1:83" x14ac:dyDescent="0.25">
      <c r="A1496" s="6">
        <v>61.1</v>
      </c>
      <c r="B1496" s="7" t="b">
        <v>1</v>
      </c>
      <c r="U1496" s="9"/>
      <c r="V1496" s="9"/>
      <c r="W1496" s="10"/>
      <c r="X1496" s="17"/>
      <c r="Y1496" s="17"/>
      <c r="Z1496" s="17"/>
      <c r="AA1496" s="17"/>
      <c r="AB1496" s="17"/>
      <c r="AC1496" s="17"/>
      <c r="AD1496" s="17"/>
      <c r="AE1496" s="17"/>
      <c r="AG1496" s="9"/>
      <c r="AH1496" s="9"/>
      <c r="AI1496" s="10"/>
      <c r="AJ1496" s="17"/>
      <c r="AK1496" s="17"/>
      <c r="AL1496" s="17"/>
      <c r="AM1496" s="17"/>
      <c r="AN1496" s="17"/>
      <c r="AO1496" s="17"/>
      <c r="AP1496" s="17"/>
      <c r="AQ1496" s="17"/>
      <c r="AS1496" s="9"/>
      <c r="AT1496" s="9"/>
      <c r="AU1496" s="10"/>
      <c r="AV1496" s="17"/>
      <c r="AW1496" s="17"/>
      <c r="AX1496" s="17"/>
      <c r="AY1496" s="17"/>
      <c r="AZ1496" s="17"/>
      <c r="BA1496" s="17"/>
      <c r="BB1496" s="17"/>
      <c r="BC1496" s="17"/>
      <c r="BE1496" s="17">
        <v>0.50939207650273222</v>
      </c>
      <c r="BF1496" s="9">
        <v>72.3</v>
      </c>
      <c r="BG1496" s="9">
        <v>69.449167531696972</v>
      </c>
      <c r="BH1496" s="9">
        <v>68.752097965428817</v>
      </c>
      <c r="BI1496" s="9">
        <v>49.295765877523934</v>
      </c>
      <c r="BJ1496" s="9">
        <f ca="1"/>
        <v>70.523079082853386</v>
      </c>
      <c r="BK1496" s="9">
        <f ca="1"/>
        <v>68.983532847612892</v>
      </c>
      <c r="BL1496" s="9">
        <v>67.689279906883186</v>
      </c>
      <c r="BM1496" s="9">
        <f ca="1"/>
        <v>70.100364145945647</v>
      </c>
      <c r="BN1496" s="9">
        <v>70.612866546919292</v>
      </c>
      <c r="BP1496" s="9"/>
      <c r="BQ1496" s="40"/>
      <c r="BR1496" s="9"/>
      <c r="BS1496" s="40"/>
      <c r="BU1496" s="9"/>
      <c r="BV1496" s="40"/>
      <c r="BW1496" s="9"/>
      <c r="BX1496" s="40"/>
      <c r="BZ1496" s="9">
        <v>46.169230769230772</v>
      </c>
      <c r="CA1496" s="9">
        <v>30.84615384615384</v>
      </c>
      <c r="CB1496" s="40">
        <v>26148.673642614427</v>
      </c>
      <c r="CC1496" s="9">
        <f ca="1"/>
        <v>5.0842307692307687</v>
      </c>
      <c r="CD1496" s="9">
        <f ca="1"/>
        <v>3.0411538461538461</v>
      </c>
      <c r="CE1496" s="40">
        <f ca="1"/>
        <v>10752.190411266591</v>
      </c>
    </row>
    <row r="1497" spans="1:83" x14ac:dyDescent="0.25">
      <c r="A1497" s="6">
        <v>67</v>
      </c>
      <c r="B1497" s="7" t="b">
        <v>1</v>
      </c>
      <c r="U1497" s="9"/>
      <c r="V1497" s="9"/>
      <c r="W1497" s="10"/>
      <c r="X1497" s="17"/>
      <c r="Y1497" s="17"/>
      <c r="Z1497" s="17"/>
      <c r="AA1497" s="17"/>
      <c r="AB1497" s="17"/>
      <c r="AC1497" s="17"/>
      <c r="AD1497" s="17"/>
      <c r="AE1497" s="17"/>
      <c r="AG1497" s="9"/>
      <c r="AH1497" s="9"/>
      <c r="AI1497" s="10"/>
      <c r="AJ1497" s="17"/>
      <c r="AK1497" s="17"/>
      <c r="AL1497" s="17"/>
      <c r="AM1497" s="17"/>
      <c r="AN1497" s="17"/>
      <c r="AO1497" s="17"/>
      <c r="AP1497" s="17"/>
      <c r="AQ1497" s="17"/>
      <c r="AS1497" s="9"/>
      <c r="AT1497" s="9"/>
      <c r="AU1497" s="10"/>
      <c r="AV1497" s="17"/>
      <c r="AW1497" s="17"/>
      <c r="AX1497" s="17"/>
      <c r="AY1497" s="17"/>
      <c r="AZ1497" s="17"/>
      <c r="BA1497" s="17"/>
      <c r="BB1497" s="17"/>
      <c r="BC1497" s="17"/>
      <c r="BE1497" s="17">
        <v>0.50973360655737709</v>
      </c>
      <c r="BF1497" s="9">
        <v>72.3</v>
      </c>
      <c r="BG1497" s="9">
        <v>69.457323152266</v>
      </c>
      <c r="BH1497" s="9">
        <v>68.760756696390956</v>
      </c>
      <c r="BI1497" s="9">
        <v>49.343972656417748</v>
      </c>
      <c r="BJ1497" s="9">
        <f ca="1"/>
        <v>70.530672129579557</v>
      </c>
      <c r="BK1497" s="9">
        <f ca="1"/>
        <v>68.992025249474395</v>
      </c>
      <c r="BL1497" s="9">
        <v>67.699818529571246</v>
      </c>
      <c r="BM1497" s="9">
        <f ca="1"/>
        <v>70.109551549540498</v>
      </c>
      <c r="BN1497" s="9">
        <v>70.622008782451516</v>
      </c>
      <c r="BP1497" s="9"/>
      <c r="BQ1497" s="40"/>
      <c r="BR1497" s="9"/>
      <c r="BS1497" s="40"/>
      <c r="BU1497" s="9"/>
      <c r="BV1497" s="40"/>
      <c r="BW1497" s="9"/>
      <c r="BX1497" s="40"/>
      <c r="BZ1497" s="9">
        <v>46.169230769230772</v>
      </c>
      <c r="CA1497" s="9">
        <v>32.123076923076923</v>
      </c>
      <c r="CB1497" s="40">
        <v>26934.647986316893</v>
      </c>
      <c r="CC1497" s="9">
        <f ca="1"/>
        <v>5.0842307692307687</v>
      </c>
      <c r="CD1497" s="9">
        <f ca="1"/>
        <v>3.1050000000000004</v>
      </c>
      <c r="CE1497" s="40">
        <f ca="1"/>
        <v>10759.182586607896</v>
      </c>
    </row>
    <row r="1498" spans="1:83" x14ac:dyDescent="0.25">
      <c r="A1498" s="6">
        <v>62</v>
      </c>
      <c r="B1498" s="7" t="b">
        <v>1</v>
      </c>
      <c r="U1498" s="9"/>
      <c r="V1498" s="9"/>
      <c r="W1498" s="10"/>
      <c r="X1498" s="17"/>
      <c r="Y1498" s="17"/>
      <c r="Z1498" s="17"/>
      <c r="AA1498" s="17"/>
      <c r="AB1498" s="17"/>
      <c r="AC1498" s="17"/>
      <c r="AD1498" s="17"/>
      <c r="AE1498" s="17"/>
      <c r="AG1498" s="9"/>
      <c r="AH1498" s="9"/>
      <c r="AI1498" s="10"/>
      <c r="AJ1498" s="17"/>
      <c r="AK1498" s="17"/>
      <c r="AL1498" s="17"/>
      <c r="AM1498" s="17"/>
      <c r="AN1498" s="17"/>
      <c r="AO1498" s="17"/>
      <c r="AP1498" s="17"/>
      <c r="AQ1498" s="17"/>
      <c r="AS1498" s="9"/>
      <c r="AT1498" s="9"/>
      <c r="AU1498" s="10"/>
      <c r="AV1498" s="17"/>
      <c r="AW1498" s="17"/>
      <c r="AX1498" s="17"/>
      <c r="AY1498" s="17"/>
      <c r="AZ1498" s="17"/>
      <c r="BA1498" s="17"/>
      <c r="BB1498" s="17"/>
      <c r="BC1498" s="17"/>
      <c r="BE1498" s="17">
        <v>0.51007513661202186</v>
      </c>
      <c r="BF1498" s="9">
        <v>72.3</v>
      </c>
      <c r="BG1498" s="9">
        <v>69.465478943253501</v>
      </c>
      <c r="BH1498" s="9">
        <v>68.769416698810744</v>
      </c>
      <c r="BI1498" s="9">
        <v>49.392213028888406</v>
      </c>
      <c r="BJ1498" s="9">
        <f ca="1"/>
        <v>70.538263862624959</v>
      </c>
      <c r="BK1498" s="9">
        <f ca="1"/>
        <v>69.000518525995602</v>
      </c>
      <c r="BL1498" s="9">
        <v>67.710353622323424</v>
      </c>
      <c r="BM1498" s="9">
        <f ca="1"/>
        <v>70.118737795904778</v>
      </c>
      <c r="BN1498" s="9">
        <v>70.631149763298481</v>
      </c>
      <c r="BP1498" s="9"/>
      <c r="BQ1498" s="40"/>
      <c r="BR1498" s="9"/>
      <c r="BS1498" s="40"/>
      <c r="BU1498" s="9"/>
      <c r="BV1498" s="40"/>
      <c r="BW1498" s="9"/>
      <c r="BX1498" s="40"/>
      <c r="BZ1498" s="9">
        <v>46.169230769230772</v>
      </c>
      <c r="CA1498" s="9">
        <v>33.4</v>
      </c>
      <c r="CB1498" s="40">
        <v>27810.249782090483</v>
      </c>
      <c r="CC1498" s="9">
        <f ca="1"/>
        <v>5.0842307692307687</v>
      </c>
      <c r="CD1498" s="9">
        <f ca="1"/>
        <v>3.1688461538461539</v>
      </c>
      <c r="CE1498" s="40">
        <f ca="1"/>
        <v>10769.153231235279</v>
      </c>
    </row>
    <row r="1499" spans="1:83" x14ac:dyDescent="0.25">
      <c r="A1499" s="6">
        <v>59.7</v>
      </c>
      <c r="B1499" s="7" t="b">
        <v>1</v>
      </c>
      <c r="U1499" s="9"/>
      <c r="V1499" s="9"/>
      <c r="W1499" s="10"/>
      <c r="X1499" s="17"/>
      <c r="Y1499" s="17"/>
      <c r="Z1499" s="17"/>
      <c r="AA1499" s="17"/>
      <c r="AB1499" s="17"/>
      <c r="AC1499" s="17"/>
      <c r="AD1499" s="17"/>
      <c r="AE1499" s="17"/>
      <c r="AG1499" s="9"/>
      <c r="AH1499" s="9"/>
      <c r="AI1499" s="10"/>
      <c r="AJ1499" s="17"/>
      <c r="AK1499" s="17"/>
      <c r="AL1499" s="17"/>
      <c r="AM1499" s="17"/>
      <c r="AN1499" s="17"/>
      <c r="AO1499" s="17"/>
      <c r="AP1499" s="17"/>
      <c r="AQ1499" s="17"/>
      <c r="AS1499" s="9"/>
      <c r="AT1499" s="9"/>
      <c r="AU1499" s="10"/>
      <c r="AV1499" s="17"/>
      <c r="AW1499" s="17"/>
      <c r="AX1499" s="17"/>
      <c r="AY1499" s="17"/>
      <c r="AZ1499" s="17"/>
      <c r="BA1499" s="17"/>
      <c r="BB1499" s="17"/>
      <c r="BC1499" s="17"/>
      <c r="BE1499" s="17">
        <v>0.51041666666666663</v>
      </c>
      <c r="BF1499" s="9">
        <v>72.3</v>
      </c>
      <c r="BG1499" s="9">
        <v>69.473634910647803</v>
      </c>
      <c r="BH1499" s="9">
        <v>68.778077979253737</v>
      </c>
      <c r="BI1499" s="9">
        <v>49.440487041788899</v>
      </c>
      <c r="BJ1499" s="9">
        <f ca="1"/>
        <v>70.545854287752874</v>
      </c>
      <c r="BK1499" s="9">
        <f ca="1"/>
        <v>69.009012683478602</v>
      </c>
      <c r="BL1499" s="9">
        <v>67.720885188684406</v>
      </c>
      <c r="BM1499" s="9">
        <f ca="1"/>
        <v>70.127922889938773</v>
      </c>
      <c r="BN1499" s="9">
        <v>70.640289494337878</v>
      </c>
      <c r="BP1499" s="9"/>
      <c r="BQ1499" s="40"/>
      <c r="BR1499" s="9"/>
      <c r="BS1499" s="40"/>
      <c r="BU1499" s="9"/>
      <c r="BV1499" s="40"/>
      <c r="BW1499" s="9"/>
      <c r="BX1499" s="40"/>
      <c r="BZ1499" s="9">
        <v>46.169230769230772</v>
      </c>
      <c r="CA1499" s="9">
        <v>34.676923076923075</v>
      </c>
      <c r="CB1499" s="40">
        <v>28770.607478760194</v>
      </c>
      <c r="CC1499" s="9">
        <f ca="1"/>
        <v>5.0842307692307687</v>
      </c>
      <c r="CD1499" s="9">
        <f ca="1"/>
        <v>3.2326923076923082</v>
      </c>
      <c r="CE1499" s="40">
        <f ca="1"/>
        <v>10782.009091529759</v>
      </c>
    </row>
    <row r="1500" spans="1:83" x14ac:dyDescent="0.25">
      <c r="A1500" s="6">
        <v>59.2</v>
      </c>
      <c r="B1500" s="7" t="b">
        <v>1</v>
      </c>
      <c r="U1500" s="9"/>
      <c r="V1500" s="9"/>
      <c r="W1500" s="10"/>
      <c r="X1500" s="17"/>
      <c r="Y1500" s="17"/>
      <c r="Z1500" s="17"/>
      <c r="AA1500" s="17"/>
      <c r="AB1500" s="17"/>
      <c r="AC1500" s="17"/>
      <c r="AD1500" s="17"/>
      <c r="AE1500" s="17"/>
      <c r="AG1500" s="9"/>
      <c r="AH1500" s="9"/>
      <c r="AI1500" s="10"/>
      <c r="AJ1500" s="17"/>
      <c r="AK1500" s="17"/>
      <c r="AL1500" s="17"/>
      <c r="AM1500" s="17"/>
      <c r="AN1500" s="17"/>
      <c r="AO1500" s="17"/>
      <c r="AP1500" s="17"/>
      <c r="AQ1500" s="17"/>
      <c r="AS1500" s="9"/>
      <c r="AT1500" s="9"/>
      <c r="AU1500" s="10"/>
      <c r="AV1500" s="17"/>
      <c r="AW1500" s="17"/>
      <c r="AX1500" s="17"/>
      <c r="AY1500" s="17"/>
      <c r="AZ1500" s="17"/>
      <c r="BA1500" s="17"/>
      <c r="BB1500" s="17"/>
      <c r="BC1500" s="17"/>
      <c r="BE1500" s="17">
        <v>0.51075819672131151</v>
      </c>
      <c r="BF1500" s="9">
        <v>72.3</v>
      </c>
      <c r="BG1500" s="9">
        <v>69.481791060438184</v>
      </c>
      <c r="BH1500" s="9">
        <v>68.786740544289557</v>
      </c>
      <c r="BI1500" s="9">
        <v>49.488794742070297</v>
      </c>
      <c r="BJ1500" s="9">
        <f ca="1"/>
        <v>70.553443410723304</v>
      </c>
      <c r="BK1500" s="9">
        <f ca="1"/>
        <v>69.01750772822848</v>
      </c>
      <c r="BL1500" s="9">
        <v>67.73141323219302</v>
      </c>
      <c r="BM1500" s="9">
        <f ca="1"/>
        <v>70.137106836540212</v>
      </c>
      <c r="BN1500" s="9">
        <v>70.64942798044477</v>
      </c>
      <c r="BP1500" s="9"/>
      <c r="BQ1500" s="40"/>
      <c r="BR1500" s="9"/>
      <c r="BS1500" s="40"/>
      <c r="BU1500" s="9"/>
      <c r="BV1500" s="40"/>
      <c r="BW1500" s="9"/>
      <c r="BX1500" s="40"/>
      <c r="BZ1500" s="9">
        <v>46.169230769230772</v>
      </c>
      <c r="CA1500" s="9">
        <v>35.95384615384615</v>
      </c>
      <c r="CB1500" s="40">
        <v>29811.256326975297</v>
      </c>
      <c r="CC1500" s="9">
        <f ca="1"/>
        <v>5.0842307692307687</v>
      </c>
      <c r="CD1500" s="9">
        <f ca="1"/>
        <v>3.2965384615384616</v>
      </c>
      <c r="CE1500" s="40">
        <f ca="1"/>
        <v>10797.661508337658</v>
      </c>
    </row>
    <row r="1501" spans="1:83" x14ac:dyDescent="0.25">
      <c r="A1501" s="6">
        <v>58.6</v>
      </c>
      <c r="B1501" s="7" t="b">
        <v>1</v>
      </c>
      <c r="U1501" s="9"/>
      <c r="V1501" s="9"/>
      <c r="W1501" s="10"/>
      <c r="X1501" s="17"/>
      <c r="Y1501" s="17"/>
      <c r="Z1501" s="17"/>
      <c r="AA1501" s="17"/>
      <c r="AB1501" s="17"/>
      <c r="AC1501" s="17"/>
      <c r="AD1501" s="17"/>
      <c r="AE1501" s="17"/>
      <c r="AG1501" s="9"/>
      <c r="AH1501" s="9"/>
      <c r="AI1501" s="10"/>
      <c r="AJ1501" s="17"/>
      <c r="AK1501" s="17"/>
      <c r="AL1501" s="17"/>
      <c r="AM1501" s="17"/>
      <c r="AN1501" s="17"/>
      <c r="AO1501" s="17"/>
      <c r="AP1501" s="17"/>
      <c r="AQ1501" s="17"/>
      <c r="AS1501" s="9"/>
      <c r="AT1501" s="9"/>
      <c r="AU1501" s="10"/>
      <c r="AV1501" s="17"/>
      <c r="AW1501" s="17"/>
      <c r="AX1501" s="17"/>
      <c r="AY1501" s="17"/>
      <c r="AZ1501" s="17"/>
      <c r="BA1501" s="17"/>
      <c r="BB1501" s="17"/>
      <c r="BC1501" s="17"/>
      <c r="BE1501" s="17">
        <v>0.51109972677595628</v>
      </c>
      <c r="BF1501" s="9">
        <v>72.3</v>
      </c>
      <c r="BG1501" s="9">
        <v>69.489947398614817</v>
      </c>
      <c r="BH1501" s="9">
        <v>68.795404400492188</v>
      </c>
      <c r="BI1501" s="9">
        <v>49.537136176781992</v>
      </c>
      <c r="BJ1501" s="9">
        <f ca="1"/>
        <v>70.561031237292994</v>
      </c>
      <c r="BK1501" s="9">
        <f ca="1"/>
        <v>69.026003666553365</v>
      </c>
      <c r="BL1501" s="9">
        <v>67.741937756382072</v>
      </c>
      <c r="BM1501" s="9">
        <f ca="1"/>
        <v>70.146289640604422</v>
      </c>
      <c r="BN1501" s="9">
        <v>70.658565226491419</v>
      </c>
      <c r="BP1501" s="9"/>
      <c r="BQ1501" s="40"/>
      <c r="BR1501" s="9"/>
      <c r="BS1501" s="40"/>
      <c r="BU1501" s="9"/>
      <c r="BV1501" s="40"/>
      <c r="BW1501" s="9"/>
      <c r="BX1501" s="40"/>
      <c r="BZ1501" s="9">
        <v>46.169230769230772</v>
      </c>
      <c r="CA1501" s="9">
        <v>37.230769230769226</v>
      </c>
      <c r="CB1501" s="40">
        <v>30928.092468853032</v>
      </c>
      <c r="CC1501" s="9">
        <f ca="1"/>
        <v>5.0842307692307687</v>
      </c>
      <c r="CD1501" s="9">
        <f ca="1"/>
        <v>3.360384615384616</v>
      </c>
      <c r="CE1501" s="40">
        <f ca="1"/>
        <v>10816.026105605639</v>
      </c>
    </row>
    <row r="1502" spans="1:83" x14ac:dyDescent="0.25">
      <c r="A1502" s="6">
        <v>57.9</v>
      </c>
      <c r="B1502" s="7" t="b">
        <v>1</v>
      </c>
      <c r="U1502" s="9"/>
      <c r="V1502" s="9"/>
      <c r="W1502" s="10"/>
      <c r="X1502" s="17"/>
      <c r="Y1502" s="17"/>
      <c r="Z1502" s="17"/>
      <c r="AA1502" s="17"/>
      <c r="AB1502" s="17"/>
      <c r="AC1502" s="17"/>
      <c r="AD1502" s="17"/>
      <c r="AE1502" s="17"/>
      <c r="AG1502" s="9"/>
      <c r="AH1502" s="9"/>
      <c r="AI1502" s="10"/>
      <c r="AJ1502" s="17"/>
      <c r="AK1502" s="17"/>
      <c r="AL1502" s="17"/>
      <c r="AM1502" s="17"/>
      <c r="AN1502" s="17"/>
      <c r="AO1502" s="17"/>
      <c r="AP1502" s="17"/>
      <c r="AQ1502" s="17"/>
      <c r="AS1502" s="9"/>
      <c r="AT1502" s="9"/>
      <c r="AU1502" s="10"/>
      <c r="AV1502" s="17"/>
      <c r="AW1502" s="17"/>
      <c r="AX1502" s="17"/>
      <c r="AY1502" s="17"/>
      <c r="AZ1502" s="17"/>
      <c r="BA1502" s="17"/>
      <c r="BB1502" s="17"/>
      <c r="BC1502" s="17"/>
      <c r="BE1502" s="17">
        <v>0.51144125683060104</v>
      </c>
      <c r="BF1502" s="9">
        <v>72.3</v>
      </c>
      <c r="BG1502" s="9">
        <v>69.498103931168856</v>
      </c>
      <c r="BH1502" s="9">
        <v>68.804069554439678</v>
      </c>
      <c r="BI1502" s="9">
        <v>49.585511393072053</v>
      </c>
      <c r="BJ1502" s="9">
        <f ca="1"/>
        <v>70.568617773215465</v>
      </c>
      <c r="BK1502" s="9">
        <f ca="1"/>
        <v>69.034500504764438</v>
      </c>
      <c r="BL1502" s="9">
        <v>67.752458764778567</v>
      </c>
      <c r="BM1502" s="9">
        <f ca="1"/>
        <v>70.155471307024257</v>
      </c>
      <c r="BN1502" s="9">
        <v>70.667701237347472</v>
      </c>
      <c r="BP1502" s="9"/>
      <c r="BQ1502" s="40"/>
      <c r="BR1502" s="9"/>
      <c r="BS1502" s="40"/>
      <c r="BU1502" s="9"/>
      <c r="BV1502" s="40"/>
      <c r="BW1502" s="9"/>
      <c r="BX1502" s="40"/>
      <c r="BZ1502" s="9">
        <v>46.169230769230772</v>
      </c>
      <c r="CA1502" s="9">
        <v>38.507692307692309</v>
      </c>
      <c r="CB1502" s="40">
        <v>32117.333531294738</v>
      </c>
      <c r="CC1502" s="9">
        <f ca="1"/>
        <v>5.0842307692307687</v>
      </c>
      <c r="CD1502" s="9">
        <f ca="1"/>
        <v>3.4242307692307694</v>
      </c>
      <c r="CE1502" s="40">
        <f ca="1"/>
        <v>10837.022505845893</v>
      </c>
    </row>
    <row r="1503" spans="1:83" x14ac:dyDescent="0.25">
      <c r="A1503" s="6">
        <v>56.7</v>
      </c>
      <c r="B1503" s="7" t="b">
        <v>1</v>
      </c>
      <c r="U1503" s="9"/>
      <c r="V1503" s="9"/>
      <c r="W1503" s="10"/>
      <c r="X1503" s="17"/>
      <c r="Y1503" s="17"/>
      <c r="Z1503" s="17"/>
      <c r="AA1503" s="17"/>
      <c r="AB1503" s="17"/>
      <c r="AC1503" s="17"/>
      <c r="AD1503" s="17"/>
      <c r="AE1503" s="17"/>
      <c r="AG1503" s="9"/>
      <c r="AH1503" s="9"/>
      <c r="AI1503" s="10"/>
      <c r="AJ1503" s="17"/>
      <c r="AK1503" s="17"/>
      <c r="AL1503" s="17"/>
      <c r="AM1503" s="17"/>
      <c r="AN1503" s="17"/>
      <c r="AO1503" s="17"/>
      <c r="AP1503" s="17"/>
      <c r="AQ1503" s="17"/>
      <c r="AS1503" s="9"/>
      <c r="AT1503" s="9"/>
      <c r="AU1503" s="10"/>
      <c r="AV1503" s="17"/>
      <c r="AW1503" s="17"/>
      <c r="AX1503" s="17"/>
      <c r="AY1503" s="17"/>
      <c r="AZ1503" s="17"/>
      <c r="BA1503" s="17"/>
      <c r="BB1503" s="17"/>
      <c r="BC1503" s="17"/>
      <c r="BE1503" s="17">
        <v>0.51178278688524592</v>
      </c>
      <c r="BF1503" s="9">
        <v>72.3</v>
      </c>
      <c r="BG1503" s="9">
        <v>69.50626066409248</v>
      </c>
      <c r="BH1503" s="9">
        <v>68.812736012714694</v>
      </c>
      <c r="BI1503" s="9">
        <v>49.633920438187474</v>
      </c>
      <c r="BJ1503" s="9">
        <f ca="1"/>
        <v>70.576203024241039</v>
      </c>
      <c r="BK1503" s="9">
        <f ca="1"/>
        <v>69.042998249175938</v>
      </c>
      <c r="BL1503" s="9">
        <v>67.762976260903557</v>
      </c>
      <c r="BM1503" s="9">
        <f ca="1"/>
        <v>70.164651840690141</v>
      </c>
      <c r="BN1503" s="9">
        <v>70.676836017879893</v>
      </c>
      <c r="BP1503" s="9"/>
      <c r="BQ1503" s="40"/>
      <c r="BR1503" s="9"/>
      <c r="BS1503" s="40"/>
      <c r="BU1503" s="9"/>
      <c r="BV1503" s="40"/>
      <c r="BW1503" s="9"/>
      <c r="BX1503" s="40"/>
      <c r="BZ1503" s="9">
        <v>46.169230769230772</v>
      </c>
      <c r="CA1503" s="9">
        <v>39.784615384615385</v>
      </c>
      <c r="CB1503" s="40">
        <v>33375.484621123702</v>
      </c>
      <c r="CC1503" s="9">
        <f ca="1"/>
        <v>5.0842307692307687</v>
      </c>
      <c r="CD1503" s="9">
        <f ca="1"/>
        <v>3.4880769230769237</v>
      </c>
      <c r="CE1503" s="40">
        <f ca="1"/>
        <v>10860.574069639137</v>
      </c>
    </row>
    <row r="1504" spans="1:83" x14ac:dyDescent="0.25">
      <c r="A1504" s="6">
        <v>55.3</v>
      </c>
      <c r="B1504" s="7" t="b">
        <v>1</v>
      </c>
      <c r="U1504" s="9"/>
      <c r="V1504" s="9"/>
      <c r="W1504" s="10"/>
      <c r="X1504" s="17"/>
      <c r="Y1504" s="17"/>
      <c r="Z1504" s="17"/>
      <c r="AA1504" s="17"/>
      <c r="AB1504" s="17"/>
      <c r="AC1504" s="17"/>
      <c r="AD1504" s="17"/>
      <c r="AE1504" s="17"/>
      <c r="AG1504" s="9"/>
      <c r="AH1504" s="9"/>
      <c r="AI1504" s="10"/>
      <c r="AJ1504" s="17"/>
      <c r="AK1504" s="17"/>
      <c r="AL1504" s="17"/>
      <c r="AM1504" s="17"/>
      <c r="AN1504" s="17"/>
      <c r="AO1504" s="17"/>
      <c r="AP1504" s="17"/>
      <c r="AQ1504" s="17"/>
      <c r="AS1504" s="9"/>
      <c r="AT1504" s="9"/>
      <c r="AU1504" s="10"/>
      <c r="AV1504" s="17"/>
      <c r="AW1504" s="17"/>
      <c r="AX1504" s="17"/>
      <c r="AY1504" s="17"/>
      <c r="AZ1504" s="17"/>
      <c r="BA1504" s="17"/>
      <c r="BB1504" s="17"/>
      <c r="BC1504" s="17"/>
      <c r="BE1504" s="17">
        <v>0.51212431693989069</v>
      </c>
      <c r="BF1504" s="9">
        <v>72.3</v>
      </c>
      <c r="BG1504" s="9">
        <v>69.514417603378845</v>
      </c>
      <c r="BH1504" s="9">
        <v>68.821403781903925</v>
      </c>
      <c r="BI1504" s="9">
        <v>49.682363359474365</v>
      </c>
      <c r="BJ1504" s="9">
        <f ca="1"/>
        <v>70.583786996116885</v>
      </c>
      <c r="BK1504" s="9">
        <f ca="1"/>
        <v>69.051496906105271</v>
      </c>
      <c r="BL1504" s="9">
        <v>67.773490248272253</v>
      </c>
      <c r="BM1504" s="9">
        <f ca="1"/>
        <v>70.173831246490124</v>
      </c>
      <c r="BN1504" s="9">
        <v>70.685969572953013</v>
      </c>
      <c r="BP1504" s="9"/>
      <c r="BQ1504" s="40"/>
      <c r="BR1504" s="9"/>
      <c r="BS1504" s="40"/>
      <c r="BU1504" s="9"/>
      <c r="BV1504" s="40"/>
      <c r="BW1504" s="9"/>
      <c r="BX1504" s="40"/>
      <c r="BZ1504" s="9">
        <v>46.169230769230772</v>
      </c>
      <c r="CA1504" s="9">
        <v>41.061538461538461</v>
      </c>
      <c r="CB1504" s="40">
        <v>34699.308836021679</v>
      </c>
      <c r="CC1504" s="9">
        <f ca="1"/>
        <v>5.0842307692307687</v>
      </c>
      <c r="CD1504" s="9">
        <f ca="1"/>
        <v>3.5519230769230772</v>
      </c>
      <c r="CE1504" s="40">
        <f ca="1"/>
        <v>10886.60765672151</v>
      </c>
    </row>
    <row r="1505" spans="1:83" x14ac:dyDescent="0.25">
      <c r="A1505" s="6">
        <v>54</v>
      </c>
      <c r="B1505" s="7" t="b">
        <v>1</v>
      </c>
      <c r="U1505" s="9"/>
      <c r="V1505" s="9"/>
      <c r="W1505" s="10"/>
      <c r="X1505" s="17"/>
      <c r="Y1505" s="17"/>
      <c r="Z1505" s="17"/>
      <c r="AA1505" s="17"/>
      <c r="AB1505" s="17"/>
      <c r="AC1505" s="17"/>
      <c r="AD1505" s="17"/>
      <c r="AE1505" s="17"/>
      <c r="AG1505" s="9"/>
      <c r="AH1505" s="9"/>
      <c r="AI1505" s="10"/>
      <c r="AJ1505" s="17"/>
      <c r="AK1505" s="17"/>
      <c r="AL1505" s="17"/>
      <c r="AM1505" s="17"/>
      <c r="AN1505" s="17"/>
      <c r="AO1505" s="17"/>
      <c r="AP1505" s="17"/>
      <c r="AQ1505" s="17"/>
      <c r="AS1505" s="9"/>
      <c r="AT1505" s="9"/>
      <c r="AU1505" s="10"/>
      <c r="AV1505" s="17"/>
      <c r="AW1505" s="17"/>
      <c r="AX1505" s="17"/>
      <c r="AY1505" s="17"/>
      <c r="AZ1505" s="17"/>
      <c r="BA1505" s="17"/>
      <c r="BB1505" s="17"/>
      <c r="BC1505" s="17"/>
      <c r="BE1505" s="17">
        <v>0.51246584699453557</v>
      </c>
      <c r="BF1505" s="9">
        <v>72.3</v>
      </c>
      <c r="BG1505" s="9">
        <v>69.52257475502222</v>
      </c>
      <c r="BH1505" s="9">
        <v>68.830072868598606</v>
      </c>
      <c r="BI1505" s="9">
        <v>49.730840204378389</v>
      </c>
      <c r="BJ1505" s="9">
        <f ca="1"/>
        <v>70.591369694587002</v>
      </c>
      <c r="BK1505" s="9">
        <f ca="1"/>
        <v>69.059996481873</v>
      </c>
      <c r="BL1505" s="9">
        <v>67.784000730393984</v>
      </c>
      <c r="BM1505" s="9">
        <f ca="1"/>
        <v>70.183009529309857</v>
      </c>
      <c r="BN1505" s="9">
        <v>70.695101907428551</v>
      </c>
      <c r="BP1505" s="9"/>
      <c r="BQ1505" s="40"/>
      <c r="BR1505" s="9"/>
      <c r="BS1505" s="40"/>
      <c r="BU1505" s="9"/>
      <c r="BV1505" s="40"/>
      <c r="BW1505" s="9"/>
      <c r="BX1505" s="40"/>
      <c r="BZ1505" s="9">
        <v>46.169230769230772</v>
      </c>
      <c r="CA1505" s="9">
        <v>42.338461538461537</v>
      </c>
      <c r="CB1505" s="40">
        <v>36085.801573383913</v>
      </c>
      <c r="CC1505" s="9">
        <f ca="1"/>
        <v>5.0842307692307687</v>
      </c>
      <c r="CD1505" s="9">
        <f ca="1"/>
        <v>3.6157692307692306</v>
      </c>
      <c r="CE1505" s="40">
        <f ca="1"/>
        <v>10915.053406493746</v>
      </c>
    </row>
    <row r="1506" spans="1:83" x14ac:dyDescent="0.25">
      <c r="A1506" s="6">
        <v>50</v>
      </c>
      <c r="B1506" s="7" t="b">
        <v>1</v>
      </c>
      <c r="U1506" s="9"/>
      <c r="V1506" s="9"/>
      <c r="W1506" s="10"/>
      <c r="X1506" s="17"/>
      <c r="Y1506" s="17"/>
      <c r="Z1506" s="17"/>
      <c r="AA1506" s="17"/>
      <c r="AB1506" s="17"/>
      <c r="AC1506" s="17"/>
      <c r="AD1506" s="17"/>
      <c r="AE1506" s="17"/>
      <c r="AG1506" s="9"/>
      <c r="AH1506" s="9"/>
      <c r="AI1506" s="10"/>
      <c r="AJ1506" s="17"/>
      <c r="AK1506" s="17"/>
      <c r="AL1506" s="17"/>
      <c r="AM1506" s="17"/>
      <c r="AN1506" s="17"/>
      <c r="AO1506" s="17"/>
      <c r="AP1506" s="17"/>
      <c r="AQ1506" s="17"/>
      <c r="AS1506" s="9"/>
      <c r="AT1506" s="9"/>
      <c r="AU1506" s="10"/>
      <c r="AV1506" s="17"/>
      <c r="AW1506" s="17"/>
      <c r="AX1506" s="17"/>
      <c r="AY1506" s="17"/>
      <c r="AZ1506" s="17"/>
      <c r="BA1506" s="17"/>
      <c r="BB1506" s="17"/>
      <c r="BC1506" s="17"/>
      <c r="BE1506" s="17">
        <v>0.51280737704918034</v>
      </c>
      <c r="BF1506" s="9">
        <v>72.3</v>
      </c>
      <c r="BG1506" s="9">
        <v>69.530732125017934</v>
      </c>
      <c r="BH1506" s="9">
        <v>68.83874327939445</v>
      </c>
      <c r="BI1506" s="9">
        <v>49.779351020444885</v>
      </c>
      <c r="BJ1506" s="9">
        <f ca="1"/>
        <v>70.598951125392304</v>
      </c>
      <c r="BK1506" s="9">
        <f ca="1"/>
        <v>69.068496982802856</v>
      </c>
      <c r="BL1506" s="9">
        <v>67.794507710772251</v>
      </c>
      <c r="BM1506" s="9">
        <f ca="1"/>
        <v>70.192186694032657</v>
      </c>
      <c r="BN1506" s="9">
        <v>70.704233026165667</v>
      </c>
      <c r="BP1506" s="9"/>
      <c r="BQ1506" s="40"/>
      <c r="BR1506" s="9"/>
      <c r="BS1506" s="40"/>
      <c r="BU1506" s="9"/>
      <c r="BV1506" s="40"/>
      <c r="BW1506" s="9"/>
      <c r="BX1506" s="40"/>
      <c r="BZ1506" s="9">
        <v>46.169230769230772</v>
      </c>
      <c r="CA1506" s="9">
        <v>43.615384615384613</v>
      </c>
      <c r="CB1506" s="40">
        <v>37532.16805132899</v>
      </c>
      <c r="CC1506" s="9">
        <f ca="1"/>
        <v>5.0842307692307687</v>
      </c>
      <c r="CD1506" s="9">
        <f ca="1"/>
        <v>3.679615384615385</v>
      </c>
      <c r="CE1506" s="40">
        <f ca="1"/>
        <v>10945.844536043576</v>
      </c>
    </row>
    <row r="1507" spans="1:83" x14ac:dyDescent="0.25">
      <c r="A1507" s="6">
        <v>56</v>
      </c>
      <c r="B1507" s="7" t="b">
        <v>1</v>
      </c>
      <c r="U1507" s="9"/>
      <c r="V1507" s="9"/>
      <c r="W1507" s="10"/>
      <c r="X1507" s="17"/>
      <c r="Y1507" s="17"/>
      <c r="Z1507" s="17"/>
      <c r="AA1507" s="17"/>
      <c r="AB1507" s="17"/>
      <c r="AC1507" s="17"/>
      <c r="AD1507" s="17"/>
      <c r="AE1507" s="17"/>
      <c r="AG1507" s="9"/>
      <c r="AH1507" s="9"/>
      <c r="AI1507" s="10"/>
      <c r="AJ1507" s="17"/>
      <c r="AK1507" s="17"/>
      <c r="AL1507" s="17"/>
      <c r="AM1507" s="17"/>
      <c r="AN1507" s="17"/>
      <c r="AO1507" s="17"/>
      <c r="AP1507" s="17"/>
      <c r="AQ1507" s="17"/>
      <c r="AS1507" s="9"/>
      <c r="AT1507" s="9"/>
      <c r="AU1507" s="10"/>
      <c r="AV1507" s="17"/>
      <c r="AW1507" s="17"/>
      <c r="AX1507" s="17"/>
      <c r="AY1507" s="17"/>
      <c r="AZ1507" s="17"/>
      <c r="BA1507" s="17"/>
      <c r="BB1507" s="17"/>
      <c r="BC1507" s="17"/>
      <c r="BE1507" s="17">
        <v>0.5131489071038251</v>
      </c>
      <c r="BF1507" s="9">
        <v>72.3</v>
      </c>
      <c r="BG1507" s="9">
        <v>69.538889719362444</v>
      </c>
      <c r="BH1507" s="9">
        <v>68.847415020891447</v>
      </c>
      <c r="BI1507" s="9">
        <v>49.827895855319269</v>
      </c>
      <c r="BJ1507" s="9">
        <f ca="1"/>
        <v>70.606531294270596</v>
      </c>
      <c r="BK1507" s="9">
        <f ca="1"/>
        <v>69.076998415221823</v>
      </c>
      <c r="BL1507" s="9">
        <v>67.805011192904729</v>
      </c>
      <c r="BM1507" s="9">
        <f ca="1"/>
        <v>70.201362745539456</v>
      </c>
      <c r="BN1507" s="9">
        <v>70.713362934020893</v>
      </c>
      <c r="BP1507" s="9"/>
      <c r="BQ1507" s="40"/>
      <c r="BR1507" s="9"/>
      <c r="BS1507" s="40"/>
      <c r="BU1507" s="9"/>
      <c r="BV1507" s="40"/>
      <c r="BW1507" s="9"/>
      <c r="BX1507" s="40"/>
      <c r="BZ1507" s="9">
        <v>46.169230769230772</v>
      </c>
      <c r="CA1507" s="9">
        <v>44.892307692307696</v>
      </c>
      <c r="CB1507" s="40">
        <v>39035.803560755987</v>
      </c>
      <c r="CC1507" s="9">
        <f ca="1"/>
        <v>5.0842307692307687</v>
      </c>
      <c r="CD1507" s="9">
        <f ca="1"/>
        <v>3.7434615384615384</v>
      </c>
      <c r="CE1507" s="40">
        <f ca="1"/>
        <v>10978.917153991313</v>
      </c>
    </row>
    <row r="1508" spans="1:83" x14ac:dyDescent="0.25">
      <c r="A1508" s="6">
        <v>51.5</v>
      </c>
      <c r="B1508" s="7" t="b">
        <v>1</v>
      </c>
      <c r="U1508" s="9"/>
      <c r="V1508" s="9"/>
      <c r="W1508" s="10"/>
      <c r="X1508" s="17"/>
      <c r="Y1508" s="17"/>
      <c r="Z1508" s="17"/>
      <c r="AA1508" s="17"/>
      <c r="AB1508" s="17"/>
      <c r="AC1508" s="17"/>
      <c r="AD1508" s="17"/>
      <c r="AE1508" s="17"/>
      <c r="AG1508" s="9"/>
      <c r="AH1508" s="9"/>
      <c r="AI1508" s="10"/>
      <c r="AJ1508" s="17"/>
      <c r="AK1508" s="17"/>
      <c r="AL1508" s="17"/>
      <c r="AM1508" s="17"/>
      <c r="AN1508" s="17"/>
      <c r="AO1508" s="17"/>
      <c r="AP1508" s="17"/>
      <c r="AQ1508" s="17"/>
      <c r="AS1508" s="9"/>
      <c r="AT1508" s="9"/>
      <c r="AU1508" s="10"/>
      <c r="AV1508" s="17"/>
      <c r="AW1508" s="17"/>
      <c r="AX1508" s="17"/>
      <c r="AY1508" s="17"/>
      <c r="AZ1508" s="17"/>
      <c r="BA1508" s="17"/>
      <c r="BB1508" s="17"/>
      <c r="BC1508" s="17"/>
      <c r="BE1508" s="17">
        <v>0.51349043715846998</v>
      </c>
      <c r="BF1508" s="9">
        <v>72.3</v>
      </c>
      <c r="BG1508" s="9">
        <v>69.54704754405337</v>
      </c>
      <c r="BH1508" s="9">
        <v>68.856088099694134</v>
      </c>
      <c r="BI1508" s="9">
        <v>49.876474756747257</v>
      </c>
      <c r="BJ1508" s="9">
        <f ca="1"/>
        <v>70.614110206956667</v>
      </c>
      <c r="BK1508" s="9">
        <f ca="1"/>
        <v>69.085500785460084</v>
      </c>
      <c r="BL1508" s="9">
        <v>67.815511180283266</v>
      </c>
      <c r="BM1508" s="9">
        <f ca="1"/>
        <v>70.210537688708953</v>
      </c>
      <c r="BN1508" s="9">
        <v>70.722491635848286</v>
      </c>
      <c r="BP1508" s="9"/>
      <c r="BQ1508" s="40"/>
      <c r="BR1508" s="9"/>
      <c r="BS1508" s="40"/>
      <c r="BU1508" s="9"/>
      <c r="BV1508" s="40"/>
      <c r="BW1508" s="9"/>
      <c r="BX1508" s="40"/>
      <c r="BZ1508" s="9">
        <v>46.169230769230772</v>
      </c>
      <c r="CA1508" s="9">
        <v>46.169230769230772</v>
      </c>
      <c r="CB1508" s="40">
        <v>40594.27605085737</v>
      </c>
      <c r="CC1508" s="9">
        <f ca="1"/>
        <v>5.0842307692307687</v>
      </c>
      <c r="CD1508" s="9">
        <f ca="1"/>
        <v>3.8073076923076927</v>
      </c>
      <c r="CE1508" s="40">
        <f ca="1"/>
        <v>11014.210088659111</v>
      </c>
    </row>
    <row r="1509" spans="1:83" x14ac:dyDescent="0.25">
      <c r="A1509" s="6">
        <v>51.9</v>
      </c>
      <c r="B1509" s="7" t="b">
        <v>1</v>
      </c>
      <c r="U1509" s="9"/>
      <c r="V1509" s="9"/>
      <c r="W1509" s="10"/>
      <c r="X1509" s="17"/>
      <c r="Y1509" s="17"/>
      <c r="Z1509" s="17"/>
      <c r="AA1509" s="17"/>
      <c r="AB1509" s="17"/>
      <c r="AC1509" s="17"/>
      <c r="AD1509" s="17"/>
      <c r="AE1509" s="17"/>
      <c r="AG1509" s="9"/>
      <c r="AH1509" s="9"/>
      <c r="AI1509" s="10"/>
      <c r="AJ1509" s="17"/>
      <c r="AK1509" s="17"/>
      <c r="AL1509" s="17"/>
      <c r="AM1509" s="17"/>
      <c r="AN1509" s="17"/>
      <c r="AO1509" s="17"/>
      <c r="AP1509" s="17"/>
      <c r="AQ1509" s="17"/>
      <c r="AS1509" s="9"/>
      <c r="AT1509" s="9"/>
      <c r="AU1509" s="10"/>
      <c r="AV1509" s="17"/>
      <c r="AW1509" s="17"/>
      <c r="AX1509" s="17"/>
      <c r="AY1509" s="17"/>
      <c r="AZ1509" s="17"/>
      <c r="BA1509" s="17"/>
      <c r="BB1509" s="17"/>
      <c r="BC1509" s="17"/>
      <c r="BE1509" s="17">
        <v>0.51383196721311475</v>
      </c>
      <c r="BF1509" s="9">
        <v>72.3</v>
      </c>
      <c r="BG1509" s="9">
        <v>69.555205605089512</v>
      </c>
      <c r="BH1509" s="9">
        <v>68.864762522411581</v>
      </c>
      <c r="BI1509" s="9">
        <v>49.92508777257509</v>
      </c>
      <c r="BJ1509" s="9">
        <f ca="1"/>
        <v>70.621687869182253</v>
      </c>
      <c r="BK1509" s="9">
        <f ca="1"/>
        <v>69.094004099851205</v>
      </c>
      <c r="BL1509" s="9">
        <v>67.826007676393871</v>
      </c>
      <c r="BM1509" s="9">
        <f ca="1"/>
        <v>70.219711528417477</v>
      </c>
      <c r="BN1509" s="9">
        <v>70.731619136499319</v>
      </c>
      <c r="BP1509" s="9"/>
      <c r="BQ1509" s="40"/>
      <c r="BR1509" s="9"/>
      <c r="BS1509" s="40"/>
      <c r="BU1509" s="9"/>
      <c r="BV1509" s="40"/>
      <c r="BW1509" s="9"/>
      <c r="BX1509" s="40"/>
      <c r="BZ1509" s="9">
        <v>46.169230769230772</v>
      </c>
      <c r="CA1509" s="9">
        <v>47.446153846153848</v>
      </c>
      <c r="CB1509" s="40">
        <v>42205.310717608074</v>
      </c>
      <c r="CC1509" s="9">
        <f ca="1"/>
        <v>5.0842307692307687</v>
      </c>
      <c r="CD1509" s="9">
        <f ca="1"/>
        <v>3.8711538461538462</v>
      </c>
      <c r="CE1509" s="40">
        <f ca="1"/>
        <v>11051.664729230128</v>
      </c>
    </row>
    <row r="1510" spans="1:83" x14ac:dyDescent="0.25">
      <c r="A1510" s="6">
        <v>72.7</v>
      </c>
      <c r="B1510" s="7" t="b">
        <v>1</v>
      </c>
      <c r="U1510" s="9"/>
      <c r="V1510" s="9"/>
      <c r="W1510" s="10"/>
      <c r="X1510" s="17"/>
      <c r="Y1510" s="17"/>
      <c r="Z1510" s="17"/>
      <c r="AA1510" s="17"/>
      <c r="AB1510" s="17"/>
      <c r="AC1510" s="17"/>
      <c r="AD1510" s="17"/>
      <c r="AE1510" s="17"/>
      <c r="AG1510" s="9"/>
      <c r="AH1510" s="9"/>
      <c r="AI1510" s="10"/>
      <c r="AJ1510" s="17"/>
      <c r="AK1510" s="17"/>
      <c r="AL1510" s="17"/>
      <c r="AM1510" s="17"/>
      <c r="AN1510" s="17"/>
      <c r="AO1510" s="17"/>
      <c r="AP1510" s="17"/>
      <c r="AQ1510" s="17"/>
      <c r="AS1510" s="9"/>
      <c r="AT1510" s="9"/>
      <c r="AU1510" s="10"/>
      <c r="AV1510" s="17"/>
      <c r="AW1510" s="17"/>
      <c r="AX1510" s="17"/>
      <c r="AY1510" s="17"/>
      <c r="AZ1510" s="17"/>
      <c r="BA1510" s="17"/>
      <c r="BB1510" s="17"/>
      <c r="BC1510" s="17"/>
      <c r="BE1510" s="17">
        <v>0.51417349726775952</v>
      </c>
      <c r="BF1510" s="9">
        <v>72.400000000000006</v>
      </c>
      <c r="BG1510" s="9">
        <v>69.563363908470876</v>
      </c>
      <c r="BH1510" s="9">
        <v>68.873438295657408</v>
      </c>
      <c r="BI1510" s="9">
        <v>49.973734950749964</v>
      </c>
      <c r="BJ1510" s="9">
        <f ca="1"/>
        <v>70.629264286676104</v>
      </c>
      <c r="BK1510" s="9">
        <f ca="1"/>
        <v>69.102508364731975</v>
      </c>
      <c r="BL1510" s="9">
        <v>67.83650068471681</v>
      </c>
      <c r="BM1510" s="9">
        <f ca="1"/>
        <v>70.228884269539151</v>
      </c>
      <c r="BN1510" s="9">
        <v>70.740745440822963</v>
      </c>
      <c r="BP1510" s="9"/>
      <c r="BQ1510" s="40"/>
      <c r="BR1510" s="9"/>
      <c r="BS1510" s="40"/>
      <c r="BU1510" s="9"/>
      <c r="BV1510" s="40"/>
      <c r="BW1510" s="9"/>
      <c r="BX1510" s="40"/>
      <c r="BZ1510" s="9">
        <v>46.169230769230772</v>
      </c>
      <c r="CA1510" s="9">
        <v>48.723076923076924</v>
      </c>
      <c r="CB1510" s="40">
        <v>43866.776319054959</v>
      </c>
      <c r="CC1510" s="9">
        <f ca="1"/>
        <v>5.0842307692307687</v>
      </c>
      <c r="CD1510" s="9">
        <f ca="1"/>
        <v>3.9350000000000005</v>
      </c>
      <c r="CE1510" s="40">
        <f ca="1"/>
        <v>11091.22487870931</v>
      </c>
    </row>
    <row r="1511" spans="1:83" x14ac:dyDescent="0.25">
      <c r="A1511" s="6">
        <v>72.400000000000006</v>
      </c>
      <c r="B1511" s="7" t="b">
        <v>1</v>
      </c>
      <c r="U1511" s="9"/>
      <c r="V1511" s="9"/>
      <c r="W1511" s="10"/>
      <c r="X1511" s="17"/>
      <c r="Y1511" s="17"/>
      <c r="Z1511" s="17"/>
      <c r="AA1511" s="17"/>
      <c r="AB1511" s="17"/>
      <c r="AC1511" s="17"/>
      <c r="AD1511" s="17"/>
      <c r="AE1511" s="17"/>
      <c r="AG1511" s="9"/>
      <c r="AH1511" s="9"/>
      <c r="AI1511" s="10"/>
      <c r="AJ1511" s="17"/>
      <c r="AK1511" s="17"/>
      <c r="AL1511" s="17"/>
      <c r="AM1511" s="17"/>
      <c r="AN1511" s="17"/>
      <c r="AO1511" s="17"/>
      <c r="AP1511" s="17"/>
      <c r="AQ1511" s="17"/>
      <c r="AS1511" s="9"/>
      <c r="AT1511" s="9"/>
      <c r="AU1511" s="10"/>
      <c r="AV1511" s="17"/>
      <c r="AW1511" s="17"/>
      <c r="AX1511" s="17"/>
      <c r="AY1511" s="17"/>
      <c r="AZ1511" s="17"/>
      <c r="BA1511" s="17"/>
      <c r="BB1511" s="17"/>
      <c r="BC1511" s="17"/>
      <c r="BE1511" s="17">
        <v>0.51451502732240439</v>
      </c>
      <c r="BF1511" s="9">
        <v>72.400000000000006</v>
      </c>
      <c r="BG1511" s="9">
        <v>69.571522460198707</v>
      </c>
      <c r="BH1511" s="9">
        <v>68.882115426049779</v>
      </c>
      <c r="BI1511" s="9">
        <v>50.022416339320202</v>
      </c>
      <c r="BJ1511" s="9">
        <f ca="1"/>
        <v>70.63683946516403</v>
      </c>
      <c r="BK1511" s="9">
        <f ca="1"/>
        <v>69.111013586442624</v>
      </c>
      <c r="BL1511" s="9">
        <v>67.846990208726567</v>
      </c>
      <c r="BM1511" s="9">
        <f ca="1"/>
        <v>70.238055916945811</v>
      </c>
      <c r="BN1511" s="9">
        <v>70.749870553665772</v>
      </c>
      <c r="BP1511" s="9"/>
      <c r="BQ1511" s="40"/>
      <c r="BR1511" s="9"/>
      <c r="BS1511" s="40"/>
      <c r="BU1511" s="9"/>
      <c r="BV1511" s="40"/>
      <c r="BW1511" s="9"/>
      <c r="BX1511" s="40"/>
      <c r="BZ1511" s="9">
        <v>46.169230769230772</v>
      </c>
      <c r="CA1511" s="9">
        <v>50</v>
      </c>
      <c r="CB1511" s="40">
        <v>45576.672985412195</v>
      </c>
      <c r="CC1511" s="9">
        <f ca="1"/>
        <v>5.0842307692307687</v>
      </c>
      <c r="CD1511" s="9">
        <f ca="1"/>
        <v>3.9988461538461539</v>
      </c>
      <c r="CE1511" s="40">
        <f ca="1"/>
        <v>11132.836617624191</v>
      </c>
    </row>
    <row r="1512" spans="1:83" x14ac:dyDescent="0.25">
      <c r="A1512" s="6">
        <v>72.900000000000006</v>
      </c>
      <c r="B1512" s="7" t="b">
        <v>1</v>
      </c>
      <c r="U1512" s="9"/>
      <c r="V1512" s="9"/>
      <c r="W1512" s="10"/>
      <c r="X1512" s="17"/>
      <c r="Y1512" s="17"/>
      <c r="Z1512" s="17"/>
      <c r="AA1512" s="17"/>
      <c r="AB1512" s="17"/>
      <c r="AC1512" s="17"/>
      <c r="AD1512" s="17"/>
      <c r="AE1512" s="17"/>
      <c r="AG1512" s="9"/>
      <c r="AH1512" s="9"/>
      <c r="AI1512" s="10"/>
      <c r="AJ1512" s="17"/>
      <c r="AK1512" s="17"/>
      <c r="AL1512" s="17"/>
      <c r="AM1512" s="17"/>
      <c r="AN1512" s="17"/>
      <c r="AO1512" s="17"/>
      <c r="AP1512" s="17"/>
      <c r="AQ1512" s="17"/>
      <c r="AS1512" s="9"/>
      <c r="AT1512" s="9"/>
      <c r="AU1512" s="10"/>
      <c r="AV1512" s="17"/>
      <c r="AW1512" s="17"/>
      <c r="AX1512" s="17"/>
      <c r="AY1512" s="17"/>
      <c r="AZ1512" s="17"/>
      <c r="BA1512" s="17"/>
      <c r="BB1512" s="17"/>
      <c r="BC1512" s="17"/>
      <c r="BE1512" s="17">
        <v>0.51485655737704916</v>
      </c>
      <c r="BF1512" s="9">
        <v>72.400000000000006</v>
      </c>
      <c r="BG1512" s="9">
        <v>69.579681266275571</v>
      </c>
      <c r="BH1512" s="9">
        <v>68.890793920211578</v>
      </c>
      <c r="BI1512" s="9">
        <v>50.071131986435525</v>
      </c>
      <c r="BJ1512" s="9">
        <f ca="1"/>
        <v>70.64441341036887</v>
      </c>
      <c r="BK1512" s="9">
        <f ca="1"/>
        <v>69.119519771326708</v>
      </c>
      <c r="BL1512" s="9">
        <v>67.857476251891825</v>
      </c>
      <c r="BM1512" s="9">
        <f ca="1"/>
        <v>70.247226475507077</v>
      </c>
      <c r="BN1512" s="9">
        <v>70.758994479871745</v>
      </c>
      <c r="BP1512" s="9"/>
      <c r="BQ1512" s="40"/>
      <c r="BR1512" s="9"/>
      <c r="BS1512" s="40"/>
      <c r="BU1512" s="9"/>
      <c r="BV1512" s="40"/>
      <c r="BW1512" s="9"/>
      <c r="BX1512" s="40"/>
      <c r="BZ1512" s="9">
        <v>47.446153846153848</v>
      </c>
      <c r="CA1512" s="9">
        <v>0.2</v>
      </c>
      <c r="CB1512" s="40">
        <v>82983.255262249731</v>
      </c>
      <c r="CC1512" s="9">
        <f ca="1"/>
        <v>5.1480769230769221</v>
      </c>
      <c r="CD1512" s="9">
        <f ca="1"/>
        <v>1.5088461538461539</v>
      </c>
      <c r="CE1512" s="40">
        <f ca="1"/>
        <v>11901.431850342329</v>
      </c>
    </row>
    <row r="1513" spans="1:83" x14ac:dyDescent="0.25">
      <c r="A1513" s="6">
        <v>72.900000000000006</v>
      </c>
      <c r="B1513" s="7" t="b">
        <v>1</v>
      </c>
      <c r="U1513" s="9"/>
      <c r="V1513" s="9"/>
      <c r="W1513" s="10"/>
      <c r="X1513" s="17"/>
      <c r="Y1513" s="17"/>
      <c r="Z1513" s="17"/>
      <c r="AA1513" s="17"/>
      <c r="AB1513" s="17"/>
      <c r="AC1513" s="17"/>
      <c r="AD1513" s="17"/>
      <c r="AE1513" s="17"/>
      <c r="AG1513" s="9"/>
      <c r="AH1513" s="9"/>
      <c r="AI1513" s="10"/>
      <c r="AJ1513" s="17"/>
      <c r="AK1513" s="17"/>
      <c r="AL1513" s="17"/>
      <c r="AM1513" s="17"/>
      <c r="AN1513" s="17"/>
      <c r="AO1513" s="17"/>
      <c r="AP1513" s="17"/>
      <c r="AQ1513" s="17"/>
      <c r="AS1513" s="9"/>
      <c r="AT1513" s="9"/>
      <c r="AU1513" s="10"/>
      <c r="AV1513" s="17"/>
      <c r="AW1513" s="17"/>
      <c r="AX1513" s="17"/>
      <c r="AY1513" s="17"/>
      <c r="AZ1513" s="17"/>
      <c r="BA1513" s="17"/>
      <c r="BB1513" s="17"/>
      <c r="BC1513" s="17"/>
      <c r="BE1513" s="17">
        <v>0.51519808743169404</v>
      </c>
      <c r="BF1513" s="9">
        <v>72.400000000000006</v>
      </c>
      <c r="BG1513" s="9">
        <v>69.587840332705284</v>
      </c>
      <c r="BH1513" s="9">
        <v>68.899473784770194</v>
      </c>
      <c r="BI1513" s="9">
        <v>50.119881940347433</v>
      </c>
      <c r="BJ1513" s="9">
        <f ca="1"/>
        <v>70.651986128010577</v>
      </c>
      <c r="BK1513" s="9">
        <f ca="1"/>
        <v>69.128026925731263</v>
      </c>
      <c r="BL1513" s="9">
        <v>67.867958817675543</v>
      </c>
      <c r="BM1513" s="9">
        <f ca="1"/>
        <v>70.256395950090393</v>
      </c>
      <c r="BN1513" s="9">
        <v>70.768117224282534</v>
      </c>
      <c r="BP1513" s="9"/>
      <c r="BQ1513" s="40"/>
      <c r="BR1513" s="9"/>
      <c r="BS1513" s="40"/>
      <c r="BU1513" s="9"/>
      <c r="BV1513" s="40"/>
      <c r="BW1513" s="9"/>
      <c r="BX1513" s="40"/>
      <c r="BZ1513" s="9">
        <v>47.446153846153848</v>
      </c>
      <c r="CA1513" s="9">
        <v>1.4769230769230768</v>
      </c>
      <c r="CB1513" s="40">
        <v>67905.541550532143</v>
      </c>
      <c r="CC1513" s="9">
        <f ca="1"/>
        <v>5.1480769230769221</v>
      </c>
      <c r="CD1513" s="9">
        <f ca="1"/>
        <v>1.5726923076923078</v>
      </c>
      <c r="CE1513" s="40">
        <f ca="1"/>
        <v>11784.130153989838</v>
      </c>
    </row>
    <row r="1514" spans="1:83" x14ac:dyDescent="0.25">
      <c r="A1514" s="6">
        <v>71.3</v>
      </c>
      <c r="B1514" s="7" t="b">
        <v>1</v>
      </c>
      <c r="U1514" s="9"/>
      <c r="V1514" s="9"/>
      <c r="W1514" s="10"/>
      <c r="X1514" s="17"/>
      <c r="Y1514" s="17"/>
      <c r="Z1514" s="17"/>
      <c r="AA1514" s="17"/>
      <c r="AB1514" s="17"/>
      <c r="AC1514" s="17"/>
      <c r="AD1514" s="17"/>
      <c r="AE1514" s="17"/>
      <c r="AG1514" s="9"/>
      <c r="AH1514" s="9"/>
      <c r="AI1514" s="10"/>
      <c r="AJ1514" s="17"/>
      <c r="AK1514" s="17"/>
      <c r="AL1514" s="17"/>
      <c r="AM1514" s="17"/>
      <c r="AN1514" s="17"/>
      <c r="AO1514" s="17"/>
      <c r="AP1514" s="17"/>
      <c r="AQ1514" s="17"/>
      <c r="AS1514" s="9"/>
      <c r="AT1514" s="9"/>
      <c r="AU1514" s="10"/>
      <c r="AV1514" s="17"/>
      <c r="AW1514" s="17"/>
      <c r="AX1514" s="17"/>
      <c r="AY1514" s="17"/>
      <c r="AZ1514" s="17"/>
      <c r="BA1514" s="17"/>
      <c r="BB1514" s="17"/>
      <c r="BC1514" s="17"/>
      <c r="BE1514" s="17">
        <v>0.51553961748633881</v>
      </c>
      <c r="BF1514" s="9">
        <v>72.400000000000006</v>
      </c>
      <c r="BG1514" s="9">
        <v>69.595999665493039</v>
      </c>
      <c r="BH1514" s="9">
        <v>68.908155026357861</v>
      </c>
      <c r="BI1514" s="9">
        <v>50.168666249409391</v>
      </c>
      <c r="BJ1514" s="9">
        <f ca="1"/>
        <v>70.659557623806208</v>
      </c>
      <c r="BK1514" s="9">
        <f ca="1"/>
        <v>69.136535056006707</v>
      </c>
      <c r="BL1514" s="9">
        <v>67.878437909534938</v>
      </c>
      <c r="BM1514" s="9">
        <f ca="1"/>
        <v>70.265564345560989</v>
      </c>
      <c r="BN1514" s="9">
        <v>70.777238791737318</v>
      </c>
      <c r="BP1514" s="9"/>
      <c r="BQ1514" s="40"/>
      <c r="BR1514" s="9"/>
      <c r="BS1514" s="40"/>
      <c r="BU1514" s="9"/>
      <c r="BV1514" s="40"/>
      <c r="BW1514" s="9"/>
      <c r="BX1514" s="40"/>
      <c r="BZ1514" s="9">
        <v>47.446153846153848</v>
      </c>
      <c r="CA1514" s="9">
        <v>2.7538461538461538</v>
      </c>
      <c r="CB1514" s="40">
        <v>59303.109731140867</v>
      </c>
      <c r="CC1514" s="9">
        <f ca="1"/>
        <v>5.1480769230769221</v>
      </c>
      <c r="CD1514" s="9">
        <f ca="1"/>
        <v>1.6365384615384617</v>
      </c>
      <c r="CE1514" s="40">
        <f ca="1"/>
        <v>11675.39884552586</v>
      </c>
    </row>
    <row r="1515" spans="1:83" x14ac:dyDescent="0.25">
      <c r="A1515" s="6">
        <v>72.8</v>
      </c>
      <c r="B1515" s="7" t="b">
        <v>1</v>
      </c>
      <c r="U1515" s="9"/>
      <c r="V1515" s="9"/>
      <c r="W1515" s="10"/>
      <c r="X1515" s="17"/>
      <c r="Y1515" s="17"/>
      <c r="Z1515" s="17"/>
      <c r="AA1515" s="17"/>
      <c r="AB1515" s="17"/>
      <c r="AC1515" s="17"/>
      <c r="AD1515" s="17"/>
      <c r="AE1515" s="17"/>
      <c r="AG1515" s="9"/>
      <c r="AH1515" s="9"/>
      <c r="AI1515" s="10"/>
      <c r="AJ1515" s="17"/>
      <c r="AK1515" s="17"/>
      <c r="AL1515" s="17"/>
      <c r="AM1515" s="17"/>
      <c r="AN1515" s="17"/>
      <c r="AO1515" s="17"/>
      <c r="AP1515" s="17"/>
      <c r="AQ1515" s="17"/>
      <c r="AS1515" s="9"/>
      <c r="AT1515" s="9"/>
      <c r="AU1515" s="10"/>
      <c r="AV1515" s="17"/>
      <c r="AW1515" s="17"/>
      <c r="AX1515" s="17"/>
      <c r="AY1515" s="17"/>
      <c r="AZ1515" s="17"/>
      <c r="BA1515" s="17"/>
      <c r="BB1515" s="17"/>
      <c r="BC1515" s="17"/>
      <c r="BE1515" s="17">
        <v>0.51588114754098358</v>
      </c>
      <c r="BF1515" s="9">
        <v>72.400000000000006</v>
      </c>
      <c r="BG1515" s="9">
        <v>69.604159270645397</v>
      </c>
      <c r="BH1515" s="9">
        <v>68.916837651611431</v>
      </c>
      <c r="BI1515" s="9">
        <v>50.217484962077215</v>
      </c>
      <c r="BJ1515" s="9">
        <f ca="1"/>
        <v>70.667127903469989</v>
      </c>
      <c r="BK1515" s="9">
        <f ca="1"/>
        <v>69.145044168507027</v>
      </c>
      <c r="BL1515" s="9">
        <v>67.888913530921499</v>
      </c>
      <c r="BM1515" s="9">
        <f ca="1"/>
        <v>70.274731666781932</v>
      </c>
      <c r="BN1515" s="9">
        <v>70.78635918707289</v>
      </c>
      <c r="BP1515" s="9"/>
      <c r="BQ1515" s="40"/>
      <c r="BR1515" s="9"/>
      <c r="BS1515" s="40"/>
      <c r="BU1515" s="9"/>
      <c r="BV1515" s="40"/>
      <c r="BW1515" s="9"/>
      <c r="BX1515" s="40"/>
      <c r="BZ1515" s="9">
        <v>47.446153846153848</v>
      </c>
      <c r="CA1515" s="9">
        <v>4.0307692307692298</v>
      </c>
      <c r="CB1515" s="40">
        <v>52807.738396105706</v>
      </c>
      <c r="CC1515" s="9">
        <f ca="1"/>
        <v>5.1480769230769221</v>
      </c>
      <c r="CD1515" s="9">
        <f ca="1"/>
        <v>1.7003846153846154</v>
      </c>
      <c r="CE1515" s="40">
        <f ca="1"/>
        <v>11574.724054505956</v>
      </c>
    </row>
    <row r="1516" spans="1:83" x14ac:dyDescent="0.25">
      <c r="A1516" s="6">
        <v>72.7</v>
      </c>
      <c r="B1516" s="7" t="b">
        <v>1</v>
      </c>
      <c r="U1516" s="9"/>
      <c r="V1516" s="9"/>
      <c r="W1516" s="10"/>
      <c r="X1516" s="17"/>
      <c r="Y1516" s="17"/>
      <c r="Z1516" s="17"/>
      <c r="AA1516" s="17"/>
      <c r="AB1516" s="17"/>
      <c r="AC1516" s="17"/>
      <c r="AD1516" s="17"/>
      <c r="AE1516" s="17"/>
      <c r="AG1516" s="9"/>
      <c r="AH1516" s="9"/>
      <c r="AI1516" s="10"/>
      <c r="AJ1516" s="17"/>
      <c r="AK1516" s="17"/>
      <c r="AL1516" s="17"/>
      <c r="AM1516" s="17"/>
      <c r="AN1516" s="17"/>
      <c r="AO1516" s="17"/>
      <c r="AP1516" s="17"/>
      <c r="AQ1516" s="17"/>
      <c r="AS1516" s="9"/>
      <c r="AT1516" s="9"/>
      <c r="AU1516" s="10"/>
      <c r="AV1516" s="17"/>
      <c r="AW1516" s="17"/>
      <c r="AX1516" s="17"/>
      <c r="AY1516" s="17"/>
      <c r="AZ1516" s="17"/>
      <c r="BA1516" s="17"/>
      <c r="BB1516" s="17"/>
      <c r="BC1516" s="17"/>
      <c r="BE1516" s="17">
        <v>0.51622267759562845</v>
      </c>
      <c r="BF1516" s="9">
        <v>72.400000000000006</v>
      </c>
      <c r="BG1516" s="9">
        <v>69.612319154170294</v>
      </c>
      <c r="BH1516" s="9">
        <v>68.925521667172532</v>
      </c>
      <c r="BI1516" s="9">
        <v>50.266338126909289</v>
      </c>
      <c r="BJ1516" s="9">
        <f ca="1"/>
        <v>70.674696972713349</v>
      </c>
      <c r="BK1516" s="9">
        <f ca="1"/>
        <v>69.153554269589691</v>
      </c>
      <c r="BL1516" s="9">
        <v>67.899385685281004</v>
      </c>
      <c r="BM1516" s="9">
        <f ca="1"/>
        <v>70.283897918614187</v>
      </c>
      <c r="BN1516" s="9">
        <v>70.795478415123682</v>
      </c>
      <c r="BP1516" s="9"/>
      <c r="BQ1516" s="40"/>
      <c r="BR1516" s="9"/>
      <c r="BS1516" s="40"/>
      <c r="BU1516" s="9"/>
      <c r="BV1516" s="40"/>
      <c r="BW1516" s="9"/>
      <c r="BX1516" s="40"/>
      <c r="BZ1516" s="9">
        <v>47.446153846153848</v>
      </c>
      <c r="CA1516" s="9">
        <v>5.3076923076923075</v>
      </c>
      <c r="CB1516" s="40">
        <v>47591.948070167404</v>
      </c>
      <c r="CC1516" s="9">
        <f ca="1"/>
        <v>5.1480769230769221</v>
      </c>
      <c r="CD1516" s="9">
        <f ca="1"/>
        <v>1.7642307692307693</v>
      </c>
      <c r="CE1516" s="40">
        <f ca="1"/>
        <v>11481.641488223286</v>
      </c>
    </row>
    <row r="1517" spans="1:83" x14ac:dyDescent="0.25">
      <c r="A1517" s="6">
        <v>72.599999999999994</v>
      </c>
      <c r="B1517" s="7" t="b">
        <v>1</v>
      </c>
      <c r="U1517" s="9"/>
      <c r="V1517" s="9"/>
      <c r="W1517" s="10"/>
      <c r="X1517" s="17"/>
      <c r="Y1517" s="17"/>
      <c r="Z1517" s="17"/>
      <c r="AA1517" s="17"/>
      <c r="AB1517" s="17"/>
      <c r="AC1517" s="17"/>
      <c r="AD1517" s="17"/>
      <c r="AE1517" s="17"/>
      <c r="AG1517" s="9"/>
      <c r="AH1517" s="9"/>
      <c r="AI1517" s="10"/>
      <c r="AJ1517" s="17"/>
      <c r="AK1517" s="17"/>
      <c r="AL1517" s="17"/>
      <c r="AM1517" s="17"/>
      <c r="AN1517" s="17"/>
      <c r="AO1517" s="17"/>
      <c r="AP1517" s="17"/>
      <c r="AQ1517" s="17"/>
      <c r="AS1517" s="9"/>
      <c r="AT1517" s="9"/>
      <c r="AU1517" s="10"/>
      <c r="AV1517" s="17"/>
      <c r="AW1517" s="17"/>
      <c r="AX1517" s="17"/>
      <c r="AY1517" s="17"/>
      <c r="AZ1517" s="17"/>
      <c r="BA1517" s="17"/>
      <c r="BB1517" s="17"/>
      <c r="BC1517" s="17"/>
      <c r="BE1517" s="17">
        <v>0.51656420765027322</v>
      </c>
      <c r="BF1517" s="9">
        <v>72.400000000000006</v>
      </c>
      <c r="BG1517" s="9">
        <v>69.620479322077131</v>
      </c>
      <c r="BH1517" s="9">
        <v>68.934207079687667</v>
      </c>
      <c r="BI1517" s="9">
        <v>50.315225792566828</v>
      </c>
      <c r="BJ1517" s="9">
        <f ca="1"/>
        <v>70.682264837244873</v>
      </c>
      <c r="BK1517" s="9">
        <f ca="1"/>
        <v>69.162065365615717</v>
      </c>
      <c r="BL1517" s="9">
        <v>67.909854376053545</v>
      </c>
      <c r="BM1517" s="9">
        <f ca="1"/>
        <v>70.293063105916573</v>
      </c>
      <c r="BN1517" s="9">
        <v>70.804596480721784</v>
      </c>
      <c r="BP1517" s="9"/>
      <c r="BQ1517" s="40"/>
      <c r="BR1517" s="9"/>
      <c r="BS1517" s="40"/>
      <c r="BU1517" s="9"/>
      <c r="BV1517" s="40"/>
      <c r="BW1517" s="9"/>
      <c r="BX1517" s="40"/>
      <c r="BZ1517" s="9">
        <v>47.446153846153848</v>
      </c>
      <c r="CA1517" s="9">
        <v>6.5846153846153852</v>
      </c>
      <c r="CB1517" s="40">
        <v>43286.047976442766</v>
      </c>
      <c r="CC1517" s="9">
        <f ca="1"/>
        <v>5.1480769230769221</v>
      </c>
      <c r="CD1517" s="9">
        <f ca="1"/>
        <v>1.8280769230769232</v>
      </c>
      <c r="CE1517" s="40">
        <f ca="1"/>
        <v>11395.729899576416</v>
      </c>
    </row>
    <row r="1518" spans="1:83" x14ac:dyDescent="0.25">
      <c r="A1518" s="6">
        <v>72.5</v>
      </c>
      <c r="B1518" s="7" t="b">
        <v>1</v>
      </c>
      <c r="U1518" s="9"/>
      <c r="V1518" s="9"/>
      <c r="W1518" s="10"/>
      <c r="X1518" s="17"/>
      <c r="Y1518" s="17"/>
      <c r="Z1518" s="17"/>
      <c r="AA1518" s="17"/>
      <c r="AB1518" s="17"/>
      <c r="AC1518" s="17"/>
      <c r="AD1518" s="17"/>
      <c r="AE1518" s="17"/>
      <c r="AG1518" s="9"/>
      <c r="AH1518" s="9"/>
      <c r="AI1518" s="10"/>
      <c r="AJ1518" s="17"/>
      <c r="AK1518" s="17"/>
      <c r="AL1518" s="17"/>
      <c r="AM1518" s="17"/>
      <c r="AN1518" s="17"/>
      <c r="AO1518" s="17"/>
      <c r="AP1518" s="17"/>
      <c r="AQ1518" s="17"/>
      <c r="AS1518" s="9"/>
      <c r="AT1518" s="9"/>
      <c r="AU1518" s="10"/>
      <c r="AV1518" s="17"/>
      <c r="AW1518" s="17"/>
      <c r="AX1518" s="17"/>
      <c r="AY1518" s="17"/>
      <c r="AZ1518" s="17"/>
      <c r="BA1518" s="17"/>
      <c r="BB1518" s="17"/>
      <c r="BC1518" s="17"/>
      <c r="BE1518" s="17">
        <v>0.51690573770491799</v>
      </c>
      <c r="BF1518" s="9">
        <v>72.400000000000006</v>
      </c>
      <c r="BG1518" s="9">
        <v>69.628639780376758</v>
      </c>
      <c r="BH1518" s="9">
        <v>68.942893895808027</v>
      </c>
      <c r="BI1518" s="9">
        <v>50.364148007814279</v>
      </c>
      <c r="BJ1518" s="9">
        <f ca="1"/>
        <v>70.689831502770417</v>
      </c>
      <c r="BK1518" s="9">
        <f ca="1"/>
        <v>69.170577462949737</v>
      </c>
      <c r="BL1518" s="9">
        <v>67.920319606673488</v>
      </c>
      <c r="BM1518" s="9">
        <f ca="1"/>
        <v>70.302227233545821</v>
      </c>
      <c r="BN1518" s="9">
        <v>70.813713388696897</v>
      </c>
      <c r="BP1518" s="9"/>
      <c r="BQ1518" s="40"/>
      <c r="BR1518" s="9"/>
      <c r="BS1518" s="40"/>
      <c r="BU1518" s="9"/>
      <c r="BV1518" s="40"/>
      <c r="BW1518" s="9"/>
      <c r="BX1518" s="40"/>
      <c r="BZ1518" s="9">
        <v>47.446153846153848</v>
      </c>
      <c r="CA1518" s="9">
        <v>7.8615384615384603</v>
      </c>
      <c r="CB1518" s="40">
        <v>39679.624605102421</v>
      </c>
      <c r="CC1518" s="9">
        <f ca="1"/>
        <v>5.1480769230769221</v>
      </c>
      <c r="CD1518" s="9">
        <f ca="1"/>
        <v>1.891923076923077</v>
      </c>
      <c r="CE1518" s="40">
        <f ca="1"/>
        <v>11316.605628327676</v>
      </c>
    </row>
    <row r="1519" spans="1:83" x14ac:dyDescent="0.25">
      <c r="A1519" s="6">
        <v>72.2</v>
      </c>
      <c r="B1519" s="7" t="b">
        <v>1</v>
      </c>
      <c r="U1519" s="9"/>
      <c r="V1519" s="9"/>
      <c r="W1519" s="10"/>
      <c r="X1519" s="17"/>
      <c r="Y1519" s="17"/>
      <c r="Z1519" s="17"/>
      <c r="AA1519" s="17"/>
      <c r="AB1519" s="17"/>
      <c r="AC1519" s="17"/>
      <c r="AD1519" s="17"/>
      <c r="AE1519" s="17"/>
      <c r="AG1519" s="9"/>
      <c r="AH1519" s="9"/>
      <c r="AI1519" s="10"/>
      <c r="AJ1519" s="17"/>
      <c r="AK1519" s="17"/>
      <c r="AL1519" s="17"/>
      <c r="AM1519" s="17"/>
      <c r="AN1519" s="17"/>
      <c r="AO1519" s="17"/>
      <c r="AP1519" s="17"/>
      <c r="AQ1519" s="17"/>
      <c r="AS1519" s="9"/>
      <c r="AT1519" s="9"/>
      <c r="AU1519" s="10"/>
      <c r="AV1519" s="17"/>
      <c r="AW1519" s="17"/>
      <c r="AX1519" s="17"/>
      <c r="AY1519" s="17"/>
      <c r="AZ1519" s="17"/>
      <c r="BA1519" s="17"/>
      <c r="BB1519" s="17"/>
      <c r="BC1519" s="17"/>
      <c r="BE1519" s="17">
        <v>0.51724726775956287</v>
      </c>
      <c r="BF1519" s="9">
        <v>72.400000000000006</v>
      </c>
      <c r="BG1519" s="9">
        <v>69.636800535081505</v>
      </c>
      <c r="BH1519" s="9">
        <v>68.951582122189862</v>
      </c>
      <c r="BI1519" s="9">
        <v>50.413104821519546</v>
      </c>
      <c r="BJ1519" s="9">
        <f ca="1"/>
        <v>70.697396974993111</v>
      </c>
      <c r="BK1519" s="9">
        <f ca="1"/>
        <v>69.179090567959975</v>
      </c>
      <c r="BL1519" s="9">
        <v>67.930781380569584</v>
      </c>
      <c r="BM1519" s="9">
        <f ca="1"/>
        <v>70.311390306356572</v>
      </c>
      <c r="BN1519" s="9">
        <v>70.822829143876504</v>
      </c>
      <c r="BP1519" s="9"/>
      <c r="BQ1519" s="40"/>
      <c r="BR1519" s="9"/>
      <c r="BS1519" s="40"/>
      <c r="BU1519" s="9"/>
      <c r="BV1519" s="40"/>
      <c r="BW1519" s="9"/>
      <c r="BX1519" s="40"/>
      <c r="BZ1519" s="9">
        <v>47.446153846153848</v>
      </c>
      <c r="CA1519" s="9">
        <v>9.1384615384615362</v>
      </c>
      <c r="CB1519" s="40">
        <v>36636.890982061581</v>
      </c>
      <c r="CC1519" s="9">
        <f ca="1"/>
        <v>5.1480769230769221</v>
      </c>
      <c r="CD1519" s="9">
        <f ca="1"/>
        <v>1.9557692307692309</v>
      </c>
      <c r="CE1519" s="40">
        <f ca="1"/>
        <v>11243.918007390683</v>
      </c>
    </row>
    <row r="1520" spans="1:83" x14ac:dyDescent="0.25">
      <c r="A1520" s="6">
        <v>71.900000000000006</v>
      </c>
      <c r="B1520" s="7" t="b">
        <v>1</v>
      </c>
      <c r="U1520" s="9"/>
      <c r="V1520" s="9"/>
      <c r="W1520" s="10"/>
      <c r="X1520" s="17"/>
      <c r="Y1520" s="17"/>
      <c r="Z1520" s="17"/>
      <c r="AA1520" s="17"/>
      <c r="AB1520" s="17"/>
      <c r="AC1520" s="17"/>
      <c r="AD1520" s="17"/>
      <c r="AE1520" s="17"/>
      <c r="AG1520" s="9"/>
      <c r="AH1520" s="9"/>
      <c r="AI1520" s="10"/>
      <c r="AJ1520" s="17"/>
      <c r="AK1520" s="17"/>
      <c r="AL1520" s="17"/>
      <c r="AM1520" s="17"/>
      <c r="AN1520" s="17"/>
      <c r="AO1520" s="17"/>
      <c r="AP1520" s="17"/>
      <c r="AQ1520" s="17"/>
      <c r="AS1520" s="9"/>
      <c r="AT1520" s="9"/>
      <c r="AU1520" s="10"/>
      <c r="AV1520" s="17"/>
      <c r="AW1520" s="17"/>
      <c r="AX1520" s="17"/>
      <c r="AY1520" s="17"/>
      <c r="AZ1520" s="17"/>
      <c r="BA1520" s="17"/>
      <c r="BB1520" s="17"/>
      <c r="BC1520" s="17"/>
      <c r="BE1520" s="17">
        <v>0.51758879781420764</v>
      </c>
      <c r="BF1520" s="9">
        <v>72.400000000000006</v>
      </c>
      <c r="BG1520" s="9">
        <v>69.644961592205249</v>
      </c>
      <c r="BH1520" s="9">
        <v>68.960271765494056</v>
      </c>
      <c r="BI1520" s="9">
        <v>50.462096282654237</v>
      </c>
      <c r="BJ1520" s="9">
        <f ca="1"/>
        <v>70.70496125961337</v>
      </c>
      <c r="BK1520" s="9">
        <f ca="1"/>
        <v>69.187604687018336</v>
      </c>
      <c r="BL1520" s="9">
        <v>67.941239701164889</v>
      </c>
      <c r="BM1520" s="9">
        <f ca="1"/>
        <v>70.320552329201462</v>
      </c>
      <c r="BN1520" s="9">
        <v>70.831943751085731</v>
      </c>
      <c r="BP1520" s="9"/>
      <c r="BQ1520" s="40"/>
      <c r="BR1520" s="9"/>
      <c r="BS1520" s="40"/>
      <c r="BU1520" s="9"/>
      <c r="BV1520" s="40"/>
      <c r="BW1520" s="9"/>
      <c r="BX1520" s="40"/>
      <c r="BZ1520" s="9">
        <v>47.446153846153848</v>
      </c>
      <c r="CA1520" s="9">
        <v>10.415384615384614</v>
      </c>
      <c r="CB1520" s="40">
        <v>34063.097612601945</v>
      </c>
      <c r="CC1520" s="9">
        <f ca="1"/>
        <v>5.1480769230769221</v>
      </c>
      <c r="CD1520" s="9">
        <f ca="1"/>
        <v>2.0196153846153848</v>
      </c>
      <c r="CE1520" s="40">
        <f ca="1"/>
        <v>11177.345471928129</v>
      </c>
    </row>
    <row r="1521" spans="1:83" x14ac:dyDescent="0.25">
      <c r="A1521" s="6">
        <v>71.5</v>
      </c>
      <c r="B1521" s="7" t="b">
        <v>1</v>
      </c>
      <c r="U1521" s="9"/>
      <c r="V1521" s="9"/>
      <c r="W1521" s="10"/>
      <c r="X1521" s="17"/>
      <c r="Y1521" s="17"/>
      <c r="Z1521" s="17"/>
      <c r="AA1521" s="17"/>
      <c r="AB1521" s="17"/>
      <c r="AC1521" s="17"/>
      <c r="AD1521" s="17"/>
      <c r="AE1521" s="17"/>
      <c r="AG1521" s="9"/>
      <c r="AH1521" s="9"/>
      <c r="AI1521" s="10"/>
      <c r="AJ1521" s="17"/>
      <c r="AK1521" s="17"/>
      <c r="AL1521" s="17"/>
      <c r="AM1521" s="17"/>
      <c r="AN1521" s="17"/>
      <c r="AO1521" s="17"/>
      <c r="AP1521" s="17"/>
      <c r="AQ1521" s="17"/>
      <c r="AS1521" s="9"/>
      <c r="AT1521" s="9"/>
      <c r="AU1521" s="10"/>
      <c r="AV1521" s="17"/>
      <c r="AW1521" s="17"/>
      <c r="AX1521" s="17"/>
      <c r="AY1521" s="17"/>
      <c r="AZ1521" s="17"/>
      <c r="BA1521" s="17"/>
      <c r="BB1521" s="17"/>
      <c r="BC1521" s="17"/>
      <c r="BE1521" s="17">
        <v>0.51793032786885251</v>
      </c>
      <c r="BF1521" s="9">
        <v>72.400000000000006</v>
      </c>
      <c r="BG1521" s="9">
        <v>69.653122957763429</v>
      </c>
      <c r="BH1521" s="9">
        <v>68.968962832386765</v>
      </c>
      <c r="BI1521" s="9">
        <v>50.511122440294059</v>
      </c>
      <c r="BJ1521" s="9">
        <f ca="1"/>
        <v>70.712524362328921</v>
      </c>
      <c r="BK1521" s="9">
        <f ca="1"/>
        <v>69.196119826500407</v>
      </c>
      <c r="BL1521" s="9">
        <v>67.951694571876814</v>
      </c>
      <c r="BM1521" s="9">
        <f ca="1"/>
        <v>70.329713306931055</v>
      </c>
      <c r="BN1521" s="9">
        <v>70.84105721514743</v>
      </c>
      <c r="BP1521" s="9"/>
      <c r="BQ1521" s="40"/>
      <c r="BR1521" s="9"/>
      <c r="BS1521" s="40"/>
      <c r="BU1521" s="9"/>
      <c r="BV1521" s="40"/>
      <c r="BW1521" s="9"/>
      <c r="BX1521" s="40"/>
      <c r="BZ1521" s="9">
        <v>47.446153846153848</v>
      </c>
      <c r="CA1521" s="9">
        <v>11.692307692307692</v>
      </c>
      <c r="CB1521" s="40">
        <v>31888.489933434204</v>
      </c>
      <c r="CC1521" s="9">
        <f ca="1"/>
        <v>5.1480769230769221</v>
      </c>
      <c r="CD1521" s="9">
        <f ca="1"/>
        <v>2.0834615384615387</v>
      </c>
      <c r="CE1521" s="40">
        <f ca="1"/>
        <v>11116.592243800242</v>
      </c>
    </row>
    <row r="1522" spans="1:83" x14ac:dyDescent="0.25">
      <c r="A1522" s="6">
        <v>71.3</v>
      </c>
      <c r="B1522" s="7" t="b">
        <v>1</v>
      </c>
      <c r="U1522" s="9"/>
      <c r="V1522" s="9"/>
      <c r="W1522" s="10"/>
      <c r="X1522" s="17"/>
      <c r="Y1522" s="17"/>
      <c r="Z1522" s="17"/>
      <c r="AA1522" s="17"/>
      <c r="AB1522" s="17"/>
      <c r="AC1522" s="17"/>
      <c r="AD1522" s="17"/>
      <c r="AE1522" s="17"/>
      <c r="AG1522" s="9"/>
      <c r="AH1522" s="9"/>
      <c r="AI1522" s="10"/>
      <c r="AJ1522" s="17"/>
      <c r="AK1522" s="17"/>
      <c r="AL1522" s="17"/>
      <c r="AM1522" s="17"/>
      <c r="AN1522" s="17"/>
      <c r="AO1522" s="17"/>
      <c r="AP1522" s="17"/>
      <c r="AQ1522" s="17"/>
      <c r="AS1522" s="9"/>
      <c r="AT1522" s="9"/>
      <c r="AU1522" s="10"/>
      <c r="AV1522" s="17"/>
      <c r="AW1522" s="17"/>
      <c r="AX1522" s="17"/>
      <c r="AY1522" s="17"/>
      <c r="AZ1522" s="17"/>
      <c r="BA1522" s="17"/>
      <c r="BB1522" s="17"/>
      <c r="BC1522" s="17"/>
      <c r="BE1522" s="17">
        <v>0.51827185792349728</v>
      </c>
      <c r="BF1522" s="9">
        <v>72.400000000000006</v>
      </c>
      <c r="BG1522" s="9">
        <v>69.661284637773036</v>
      </c>
      <c r="BH1522" s="9">
        <v>68.977655329538877</v>
      </c>
      <c r="BI1522" s="9">
        <v>50.560183343619002</v>
      </c>
      <c r="BJ1522" s="9">
        <f ca="1"/>
        <v>70.720086288834892</v>
      </c>
      <c r="BK1522" s="9">
        <f ca="1"/>
        <v>69.204635992785526</v>
      </c>
      <c r="BL1522" s="9">
        <v>67.962145996117158</v>
      </c>
      <c r="BM1522" s="9">
        <f ca="1"/>
        <v>70.338873244393923</v>
      </c>
      <c r="BN1522" s="9">
        <v>70.850169540882291</v>
      </c>
      <c r="BP1522" s="9"/>
      <c r="BQ1522" s="40"/>
      <c r="BR1522" s="9"/>
      <c r="BS1522" s="40"/>
      <c r="BU1522" s="9"/>
      <c r="BV1522" s="40"/>
      <c r="BW1522" s="9"/>
      <c r="BX1522" s="40"/>
      <c r="BZ1522" s="9">
        <v>47.446153846153848</v>
      </c>
      <c r="CA1522" s="9">
        <v>12.969230769230769</v>
      </c>
      <c r="CB1522" s="40">
        <v>30059.664550543836</v>
      </c>
      <c r="CC1522" s="9">
        <f ca="1"/>
        <v>5.1480769230769221</v>
      </c>
      <c r="CD1522" s="9">
        <f ca="1"/>
        <v>2.1473076923076926</v>
      </c>
      <c r="CE1522" s="40">
        <f ca="1"/>
        <v>11061.385490355342</v>
      </c>
    </row>
    <row r="1523" spans="1:83" x14ac:dyDescent="0.25">
      <c r="A1523" s="6">
        <v>71.099999999999994</v>
      </c>
      <c r="B1523" s="7" t="b">
        <v>1</v>
      </c>
      <c r="U1523" s="9"/>
      <c r="V1523" s="9"/>
      <c r="W1523" s="10"/>
      <c r="X1523" s="17"/>
      <c r="Y1523" s="17"/>
      <c r="Z1523" s="17"/>
      <c r="AA1523" s="17"/>
      <c r="AB1523" s="17"/>
      <c r="AC1523" s="17"/>
      <c r="AD1523" s="17"/>
      <c r="AE1523" s="17"/>
      <c r="AG1523" s="9"/>
      <c r="AH1523" s="9"/>
      <c r="AI1523" s="10"/>
      <c r="AJ1523" s="17"/>
      <c r="AK1523" s="17"/>
      <c r="AL1523" s="17"/>
      <c r="AM1523" s="17"/>
      <c r="AN1523" s="17"/>
      <c r="AO1523" s="17"/>
      <c r="AP1523" s="17"/>
      <c r="AQ1523" s="17"/>
      <c r="AS1523" s="9"/>
      <c r="AT1523" s="9"/>
      <c r="AU1523" s="10"/>
      <c r="AV1523" s="17"/>
      <c r="AW1523" s="17"/>
      <c r="AX1523" s="17"/>
      <c r="AY1523" s="17"/>
      <c r="AZ1523" s="17"/>
      <c r="BA1523" s="17"/>
      <c r="BB1523" s="17"/>
      <c r="BC1523" s="17"/>
      <c r="BE1523" s="17">
        <v>0.51861338797814205</v>
      </c>
      <c r="BF1523" s="9">
        <v>72.400000000000006</v>
      </c>
      <c r="BG1523" s="9">
        <v>69.669446638252722</v>
      </c>
      <c r="BH1523" s="9">
        <v>68.986349263626295</v>
      </c>
      <c r="BI1523" s="9">
        <v>50.609279041913766</v>
      </c>
      <c r="BJ1523" s="9">
        <f ca="1"/>
        <v>70.727647044823755</v>
      </c>
      <c r="BK1523" s="9">
        <f ca="1"/>
        <v>69.213153192256698</v>
      </c>
      <c r="BL1523" s="9">
        <v>67.972593977292064</v>
      </c>
      <c r="BM1523" s="9">
        <f ca="1"/>
        <v>70.348032146436665</v>
      </c>
      <c r="BN1523" s="9">
        <v>70.85928073310869</v>
      </c>
      <c r="BP1523" s="9"/>
      <c r="BQ1523" s="40"/>
      <c r="BR1523" s="9"/>
      <c r="BS1523" s="40"/>
      <c r="BU1523" s="9"/>
      <c r="BV1523" s="40"/>
      <c r="BW1523" s="9"/>
      <c r="BX1523" s="40"/>
      <c r="BZ1523" s="9">
        <v>47.446153846153848</v>
      </c>
      <c r="CA1523" s="9">
        <v>14.246153846153844</v>
      </c>
      <c r="CB1523" s="40">
        <v>28534.496152440031</v>
      </c>
      <c r="CC1523" s="9">
        <f ca="1"/>
        <v>5.1480769230769221</v>
      </c>
      <c r="CD1523" s="9">
        <f ca="1"/>
        <v>2.211153846153846</v>
      </c>
      <c r="CE1523" s="40">
        <f ca="1"/>
        <v>11011.472876874155</v>
      </c>
    </row>
    <row r="1524" spans="1:83" x14ac:dyDescent="0.25">
      <c r="A1524" s="6">
        <v>71</v>
      </c>
      <c r="B1524" s="7" t="b">
        <v>1</v>
      </c>
      <c r="U1524" s="9"/>
      <c r="V1524" s="9"/>
      <c r="W1524" s="10"/>
      <c r="X1524" s="17"/>
      <c r="Y1524" s="17"/>
      <c r="Z1524" s="17"/>
      <c r="AA1524" s="17"/>
      <c r="AB1524" s="17"/>
      <c r="AC1524" s="17"/>
      <c r="AD1524" s="17"/>
      <c r="AE1524" s="17"/>
      <c r="AG1524" s="9"/>
      <c r="AH1524" s="9"/>
      <c r="AI1524" s="10"/>
      <c r="AJ1524" s="17"/>
      <c r="AK1524" s="17"/>
      <c r="AL1524" s="17"/>
      <c r="AM1524" s="17"/>
      <c r="AN1524" s="17"/>
      <c r="AO1524" s="17"/>
      <c r="AP1524" s="17"/>
      <c r="AQ1524" s="17"/>
      <c r="AS1524" s="9"/>
      <c r="AT1524" s="9"/>
      <c r="AU1524" s="10"/>
      <c r="AV1524" s="17"/>
      <c r="AW1524" s="17"/>
      <c r="AX1524" s="17"/>
      <c r="AY1524" s="17"/>
      <c r="AZ1524" s="17"/>
      <c r="BA1524" s="17"/>
      <c r="BB1524" s="17"/>
      <c r="BC1524" s="17"/>
      <c r="BE1524" s="17">
        <v>0.51895491803278693</v>
      </c>
      <c r="BF1524" s="9">
        <v>72.5</v>
      </c>
      <c r="BG1524" s="9">
        <v>69.677608965222774</v>
      </c>
      <c r="BH1524" s="9">
        <v>68.995044641330097</v>
      </c>
      <c r="BI1524" s="9">
        <v>50.658409584567963</v>
      </c>
      <c r="BJ1524" s="9">
        <f ca="1"/>
        <v>70.735206635985378</v>
      </c>
      <c r="BK1524" s="9">
        <f ca="1"/>
        <v>69.221671431300862</v>
      </c>
      <c r="BL1524" s="9">
        <v>67.983038518802118</v>
      </c>
      <c r="BM1524" s="9">
        <f ca="1"/>
        <v>70.357190017903875</v>
      </c>
      <c r="BN1524" s="9">
        <v>70.868390796642856</v>
      </c>
      <c r="BP1524" s="9"/>
      <c r="BQ1524" s="40"/>
      <c r="BR1524" s="9"/>
      <c r="BS1524" s="40"/>
      <c r="BU1524" s="9"/>
      <c r="BV1524" s="40"/>
      <c r="BW1524" s="9"/>
      <c r="BX1524" s="40"/>
      <c r="BZ1524" s="9">
        <v>47.446153846153848</v>
      </c>
      <c r="CA1524" s="9">
        <v>15.523076923076919</v>
      </c>
      <c r="CB1524" s="40">
        <v>27278.962889747752</v>
      </c>
      <c r="CC1524" s="9">
        <f ca="1"/>
        <v>5.1480769230769221</v>
      </c>
      <c r="CD1524" s="9">
        <f ca="1"/>
        <v>2.2750000000000004</v>
      </c>
      <c r="CE1524" s="40">
        <f ca="1"/>
        <v>10966.620447728139</v>
      </c>
    </row>
    <row r="1525" spans="1:83" x14ac:dyDescent="0.25">
      <c r="A1525" s="6">
        <v>78</v>
      </c>
      <c r="B1525" s="7" t="b">
        <v>1</v>
      </c>
      <c r="U1525" s="9"/>
      <c r="V1525" s="9"/>
      <c r="W1525" s="10"/>
      <c r="X1525" s="17"/>
      <c r="Y1525" s="17"/>
      <c r="Z1525" s="17"/>
      <c r="AA1525" s="17"/>
      <c r="AB1525" s="17"/>
      <c r="AC1525" s="17"/>
      <c r="AD1525" s="17"/>
      <c r="AE1525" s="17"/>
      <c r="AG1525" s="9"/>
      <c r="AH1525" s="9"/>
      <c r="AI1525" s="10"/>
      <c r="AJ1525" s="17"/>
      <c r="AK1525" s="17"/>
      <c r="AL1525" s="17"/>
      <c r="AM1525" s="17"/>
      <c r="AN1525" s="17"/>
      <c r="AO1525" s="17"/>
      <c r="AP1525" s="17"/>
      <c r="AQ1525" s="17"/>
      <c r="AS1525" s="9"/>
      <c r="AT1525" s="9"/>
      <c r="AU1525" s="10"/>
      <c r="AV1525" s="17"/>
      <c r="AW1525" s="17"/>
      <c r="AX1525" s="17"/>
      <c r="AY1525" s="17"/>
      <c r="AZ1525" s="17"/>
      <c r="BA1525" s="17"/>
      <c r="BB1525" s="17"/>
      <c r="BC1525" s="17"/>
      <c r="BE1525" s="17">
        <v>0.51929644808743169</v>
      </c>
      <c r="BF1525" s="9">
        <v>72.5</v>
      </c>
      <c r="BG1525" s="9">
        <v>69.68577162470514</v>
      </c>
      <c r="BH1525" s="9">
        <v>69.003741469336376</v>
      </c>
      <c r="BI1525" s="9">
        <v>50.707575021076394</v>
      </c>
      <c r="BJ1525" s="9">
        <f ca="1"/>
        <v>70.742765068007131</v>
      </c>
      <c r="BK1525" s="9">
        <f ca="1"/>
        <v>69.230190716308627</v>
      </c>
      <c r="BL1525" s="9">
        <v>67.993479624042266</v>
      </c>
      <c r="BM1525" s="9">
        <f ca="1"/>
        <v>70.366346863638256</v>
      </c>
      <c r="BN1525" s="9">
        <v>70.877499736298816</v>
      </c>
      <c r="BP1525" s="9"/>
      <c r="BQ1525" s="40"/>
      <c r="BR1525" s="9"/>
      <c r="BS1525" s="40"/>
      <c r="BU1525" s="9"/>
      <c r="BV1525" s="40"/>
      <c r="BW1525" s="9"/>
      <c r="BX1525" s="40"/>
      <c r="BZ1525" s="9">
        <v>47.446153846153848</v>
      </c>
      <c r="CA1525" s="9">
        <v>16.799999999999997</v>
      </c>
      <c r="CB1525" s="40">
        <v>26265.057918947103</v>
      </c>
      <c r="CC1525" s="9">
        <f ca="1"/>
        <v>5.1480769230769221</v>
      </c>
      <c r="CD1525" s="9">
        <f ca="1"/>
        <v>2.3388461538461538</v>
      </c>
      <c r="CE1525" s="40">
        <f ca="1"/>
        <v>10926.610783619508</v>
      </c>
    </row>
    <row r="1526" spans="1:83" x14ac:dyDescent="0.25">
      <c r="A1526" s="6">
        <v>73.599999999999994</v>
      </c>
      <c r="B1526" s="7" t="b">
        <v>1</v>
      </c>
      <c r="U1526" s="9"/>
      <c r="V1526" s="9"/>
      <c r="W1526" s="10"/>
      <c r="X1526" s="17"/>
      <c r="Y1526" s="17"/>
      <c r="Z1526" s="17"/>
      <c r="AA1526" s="17"/>
      <c r="AB1526" s="17"/>
      <c r="AC1526" s="17"/>
      <c r="AD1526" s="17"/>
      <c r="AE1526" s="17"/>
      <c r="AG1526" s="9"/>
      <c r="AH1526" s="9"/>
      <c r="AI1526" s="10"/>
      <c r="AJ1526" s="17"/>
      <c r="AK1526" s="17"/>
      <c r="AL1526" s="17"/>
      <c r="AM1526" s="17"/>
      <c r="AN1526" s="17"/>
      <c r="AO1526" s="17"/>
      <c r="AP1526" s="17"/>
      <c r="AQ1526" s="17"/>
      <c r="AS1526" s="9"/>
      <c r="AT1526" s="9"/>
      <c r="AU1526" s="10"/>
      <c r="AV1526" s="17"/>
      <c r="AW1526" s="17"/>
      <c r="AX1526" s="17"/>
      <c r="AY1526" s="17"/>
      <c r="AZ1526" s="17"/>
      <c r="BA1526" s="17"/>
      <c r="BB1526" s="17"/>
      <c r="BC1526" s="17"/>
      <c r="BE1526" s="17">
        <v>0.51963797814207646</v>
      </c>
      <c r="BF1526" s="9">
        <v>72.5</v>
      </c>
      <c r="BG1526" s="9">
        <v>69.693934622723518</v>
      </c>
      <c r="BH1526" s="9">
        <v>69.012439754336341</v>
      </c>
      <c r="BI1526" s="9">
        <v>50.756775401039441</v>
      </c>
      <c r="BJ1526" s="9">
        <f ca="1"/>
        <v>70.750322346573796</v>
      </c>
      <c r="BK1526" s="9">
        <f ca="1"/>
        <v>69.238711053674564</v>
      </c>
      <c r="BL1526" s="9">
        <v>68.003917296401909</v>
      </c>
      <c r="BM1526" s="9">
        <f ca="1"/>
        <v>70.375502688480537</v>
      </c>
      <c r="BN1526" s="9">
        <v>70.886607556888436</v>
      </c>
      <c r="BP1526" s="9"/>
      <c r="BQ1526" s="40"/>
      <c r="BR1526" s="9"/>
      <c r="BS1526" s="40"/>
      <c r="BU1526" s="9"/>
      <c r="BV1526" s="40"/>
      <c r="BW1526" s="9"/>
      <c r="BX1526" s="40"/>
      <c r="BZ1526" s="9">
        <v>47.446153846153848</v>
      </c>
      <c r="CA1526" s="9">
        <v>18.076923076923073</v>
      </c>
      <c r="CB1526" s="40">
        <v>25469.359226858323</v>
      </c>
      <c r="CC1526" s="9">
        <f ca="1"/>
        <v>5.1480769230769221</v>
      </c>
      <c r="CD1526" s="9">
        <f ca="1"/>
        <v>2.4026923076923077</v>
      </c>
      <c r="CE1526" s="40">
        <f ca="1"/>
        <v>10891.241391963787</v>
      </c>
    </row>
    <row r="1527" spans="1:83" x14ac:dyDescent="0.25">
      <c r="A1527" s="6">
        <v>73.400000000000006</v>
      </c>
      <c r="B1527" s="7" t="b">
        <v>1</v>
      </c>
      <c r="U1527" s="9"/>
      <c r="V1527" s="9"/>
      <c r="W1527" s="10"/>
      <c r="X1527" s="17"/>
      <c r="Y1527" s="17"/>
      <c r="Z1527" s="17"/>
      <c r="AA1527" s="17"/>
      <c r="AB1527" s="17"/>
      <c r="AC1527" s="17"/>
      <c r="AD1527" s="17"/>
      <c r="AE1527" s="17"/>
      <c r="AG1527" s="9"/>
      <c r="AH1527" s="9"/>
      <c r="AI1527" s="10"/>
      <c r="AJ1527" s="17"/>
      <c r="AK1527" s="17"/>
      <c r="AL1527" s="17"/>
      <c r="AM1527" s="17"/>
      <c r="AN1527" s="17"/>
      <c r="AO1527" s="17"/>
      <c r="AP1527" s="17"/>
      <c r="AQ1527" s="17"/>
      <c r="AS1527" s="9"/>
      <c r="AT1527" s="9"/>
      <c r="AU1527" s="10"/>
      <c r="AV1527" s="17"/>
      <c r="AW1527" s="17"/>
      <c r="AX1527" s="17"/>
      <c r="AY1527" s="17"/>
      <c r="AZ1527" s="17"/>
      <c r="BA1527" s="17"/>
      <c r="BB1527" s="17"/>
      <c r="BC1527" s="17"/>
      <c r="BE1527" s="17">
        <v>0.51997950819672134</v>
      </c>
      <c r="BF1527" s="9">
        <v>72.5</v>
      </c>
      <c r="BG1527" s="9">
        <v>69.702097965303324</v>
      </c>
      <c r="BH1527" s="9">
        <v>69.021139503026362</v>
      </c>
      <c r="BI1527" s="9">
        <v>50.806010774163312</v>
      </c>
      <c r="BJ1527" s="9">
        <f ca="1"/>
        <v>70.757878477367683</v>
      </c>
      <c r="BK1527" s="9">
        <f ca="1"/>
        <v>69.247232449797124</v>
      </c>
      <c r="BL1527" s="9">
        <v>68.014351539264851</v>
      </c>
      <c r="BM1527" s="9">
        <f ca="1"/>
        <v>70.3846574972696</v>
      </c>
      <c r="BN1527" s="9">
        <v>70.895714263221478</v>
      </c>
      <c r="BP1527" s="9"/>
      <c r="BQ1527" s="40"/>
      <c r="BR1527" s="9"/>
      <c r="BS1527" s="40"/>
      <c r="BU1527" s="9"/>
      <c r="BV1527" s="40"/>
      <c r="BW1527" s="9"/>
      <c r="BX1527" s="40"/>
      <c r="BZ1527" s="9">
        <v>47.446153846153848</v>
      </c>
      <c r="CA1527" s="9">
        <v>19.353846153846153</v>
      </c>
      <c r="CB1527" s="40">
        <v>24872.017430669723</v>
      </c>
      <c r="CC1527" s="9">
        <f ca="1"/>
        <v>5.1480769230769221</v>
      </c>
      <c r="CD1527" s="9">
        <f ca="1"/>
        <v>2.4665384615384616</v>
      </c>
      <c r="CE1527" s="40">
        <f ca="1"/>
        <v>10860.323295165863</v>
      </c>
    </row>
    <row r="1528" spans="1:83" x14ac:dyDescent="0.25">
      <c r="A1528" s="6">
        <v>73</v>
      </c>
      <c r="B1528" s="7" t="b">
        <v>1</v>
      </c>
      <c r="U1528" s="9"/>
      <c r="V1528" s="9"/>
      <c r="W1528" s="10"/>
      <c r="X1528" s="17"/>
      <c r="Y1528" s="17"/>
      <c r="Z1528" s="17"/>
      <c r="AA1528" s="17"/>
      <c r="AB1528" s="17"/>
      <c r="AC1528" s="17"/>
      <c r="AD1528" s="17"/>
      <c r="AE1528" s="17"/>
      <c r="AG1528" s="9"/>
      <c r="AH1528" s="9"/>
      <c r="AI1528" s="10"/>
      <c r="AJ1528" s="17"/>
      <c r="AK1528" s="17"/>
      <c r="AL1528" s="17"/>
      <c r="AM1528" s="17"/>
      <c r="AN1528" s="17"/>
      <c r="AO1528" s="17"/>
      <c r="AP1528" s="17"/>
      <c r="AQ1528" s="17"/>
      <c r="AS1528" s="9"/>
      <c r="AT1528" s="9"/>
      <c r="AU1528" s="10"/>
      <c r="AV1528" s="17"/>
      <c r="AW1528" s="17"/>
      <c r="AX1528" s="17"/>
      <c r="AY1528" s="17"/>
      <c r="AZ1528" s="17"/>
      <c r="BA1528" s="17"/>
      <c r="BB1528" s="17"/>
      <c r="BC1528" s="17"/>
      <c r="BE1528" s="17">
        <v>0.52032103825136611</v>
      </c>
      <c r="BF1528" s="9">
        <v>72.5</v>
      </c>
      <c r="BG1528" s="9">
        <v>69.710261658471765</v>
      </c>
      <c r="BH1528" s="9">
        <v>69.029840722107892</v>
      </c>
      <c r="BI1528" s="9">
        <v>50.855281190260328</v>
      </c>
      <c r="BJ1528" s="9">
        <f ca="1"/>
        <v>70.765433466068629</v>
      </c>
      <c r="BK1528" s="9">
        <f ca="1"/>
        <v>69.25575491107864</v>
      </c>
      <c r="BL1528" s="9">
        <v>68.024782356009354</v>
      </c>
      <c r="BM1528" s="9">
        <f ca="1"/>
        <v>70.393811294842422</v>
      </c>
      <c r="BN1528" s="9">
        <v>70.904819860105533</v>
      </c>
      <c r="BP1528" s="9"/>
      <c r="BQ1528" s="40"/>
      <c r="BR1528" s="9"/>
      <c r="BS1528" s="40"/>
      <c r="BU1528" s="9"/>
      <c r="BV1528" s="40"/>
      <c r="BW1528" s="9"/>
      <c r="BX1528" s="40"/>
      <c r="BZ1528" s="9">
        <v>47.446153846153848</v>
      </c>
      <c r="CA1528" s="9">
        <v>20.630769230769229</v>
      </c>
      <c r="CB1528" s="40">
        <v>24456.0193792631</v>
      </c>
      <c r="CC1528" s="9">
        <f ca="1"/>
        <v>5.1480769230769221</v>
      </c>
      <c r="CD1528" s="9">
        <f ca="1"/>
        <v>2.5303846153846159</v>
      </c>
      <c r="CE1528" s="40">
        <f ca="1"/>
        <v>10833.67978768369</v>
      </c>
    </row>
    <row r="1529" spans="1:83" x14ac:dyDescent="0.25">
      <c r="A1529" s="6">
        <v>73</v>
      </c>
      <c r="B1529" s="7" t="b">
        <v>1</v>
      </c>
      <c r="U1529" s="9"/>
      <c r="V1529" s="9"/>
      <c r="W1529" s="10"/>
      <c r="X1529" s="17"/>
      <c r="Y1529" s="17"/>
      <c r="Z1529" s="17"/>
      <c r="AA1529" s="17"/>
      <c r="AB1529" s="17"/>
      <c r="AC1529" s="17"/>
      <c r="AD1529" s="17"/>
      <c r="AE1529" s="17"/>
      <c r="AG1529" s="9"/>
      <c r="AH1529" s="9"/>
      <c r="AI1529" s="10"/>
      <c r="AJ1529" s="17"/>
      <c r="AK1529" s="17"/>
      <c r="AL1529" s="17"/>
      <c r="AM1529" s="17"/>
      <c r="AN1529" s="17"/>
      <c r="AO1529" s="17"/>
      <c r="AP1529" s="17"/>
      <c r="AQ1529" s="17"/>
      <c r="AS1529" s="9"/>
      <c r="AT1529" s="9"/>
      <c r="AU1529" s="10"/>
      <c r="AV1529" s="17"/>
      <c r="AW1529" s="17"/>
      <c r="AX1529" s="17"/>
      <c r="AY1529" s="17"/>
      <c r="AZ1529" s="17"/>
      <c r="BA1529" s="17"/>
      <c r="BB1529" s="17"/>
      <c r="BC1529" s="17"/>
      <c r="BE1529" s="17">
        <v>0.52066256830601088</v>
      </c>
      <c r="BF1529" s="9">
        <v>72.5</v>
      </c>
      <c r="BG1529" s="9">
        <v>69.718425708257826</v>
      </c>
      <c r="BH1529" s="9">
        <v>69.03854341828783</v>
      </c>
      <c r="BI1529" s="9">
        <v>50.904586699249272</v>
      </c>
      <c r="BJ1529" s="9">
        <f ca="1"/>
        <v>70.772987318354026</v>
      </c>
      <c r="BK1529" s="9">
        <f ca="1"/>
        <v>69.264278443925434</v>
      </c>
      <c r="BL1529" s="9">
        <v>68.035209750008121</v>
      </c>
      <c r="BM1529" s="9">
        <f ca="1"/>
        <v>70.402964086034089</v>
      </c>
      <c r="BN1529" s="9">
        <v>70.913924352346157</v>
      </c>
      <c r="BP1529" s="9"/>
      <c r="BQ1529" s="40"/>
      <c r="BR1529" s="9"/>
      <c r="BS1529" s="40"/>
      <c r="BU1529" s="9"/>
      <c r="BV1529" s="40"/>
      <c r="BW1529" s="9"/>
      <c r="BX1529" s="40"/>
      <c r="BZ1529" s="9">
        <v>47.446153846153848</v>
      </c>
      <c r="CA1529" s="9">
        <v>21.907692307692304</v>
      </c>
      <c r="CB1529" s="40">
        <v>24206.639723107895</v>
      </c>
      <c r="CC1529" s="9">
        <f ca="1"/>
        <v>5.1480769230769221</v>
      </c>
      <c r="CD1529" s="9">
        <f ca="1"/>
        <v>2.5942307692307693</v>
      </c>
      <c r="CE1529" s="40">
        <f ca="1"/>
        <v>10811.145337713833</v>
      </c>
    </row>
    <row r="1530" spans="1:83" x14ac:dyDescent="0.25">
      <c r="A1530" s="6">
        <v>72.8</v>
      </c>
      <c r="B1530" s="7" t="b">
        <v>1</v>
      </c>
      <c r="U1530" s="9"/>
      <c r="V1530" s="9"/>
      <c r="W1530" s="10"/>
      <c r="X1530" s="17"/>
      <c r="Y1530" s="17"/>
      <c r="Z1530" s="17"/>
      <c r="AA1530" s="17"/>
      <c r="AB1530" s="17"/>
      <c r="AC1530" s="17"/>
      <c r="AD1530" s="17"/>
      <c r="AE1530" s="17"/>
      <c r="AG1530" s="9"/>
      <c r="AH1530" s="9"/>
      <c r="AI1530" s="10"/>
      <c r="AJ1530" s="17"/>
      <c r="AK1530" s="17"/>
      <c r="AL1530" s="17"/>
      <c r="AM1530" s="17"/>
      <c r="AN1530" s="17"/>
      <c r="AO1530" s="17"/>
      <c r="AP1530" s="17"/>
      <c r="AQ1530" s="17"/>
      <c r="AS1530" s="9"/>
      <c r="AT1530" s="9"/>
      <c r="AU1530" s="10"/>
      <c r="AV1530" s="17"/>
      <c r="AW1530" s="17"/>
      <c r="AX1530" s="17"/>
      <c r="AY1530" s="17"/>
      <c r="AZ1530" s="17"/>
      <c r="BA1530" s="17"/>
      <c r="BB1530" s="17"/>
      <c r="BC1530" s="17"/>
      <c r="BE1530" s="17">
        <v>0.52100409836065575</v>
      </c>
      <c r="BF1530" s="9">
        <v>72.5</v>
      </c>
      <c r="BG1530" s="9">
        <v>69.726590120692379</v>
      </c>
      <c r="BH1530" s="9">
        <v>69.047247598278176</v>
      </c>
      <c r="BI1530" s="9">
        <v>50.953927351155663</v>
      </c>
      <c r="BJ1530" s="9">
        <f ca="1"/>
        <v>70.780540039898838</v>
      </c>
      <c r="BK1530" s="9">
        <f ca="1"/>
        <v>69.272803054747826</v>
      </c>
      <c r="BL1530" s="9">
        <v>68.045633724628374</v>
      </c>
      <c r="BM1530" s="9">
        <f ca="1"/>
        <v>70.412115875677912</v>
      </c>
      <c r="BN1530" s="9">
        <v>70.92302774474679</v>
      </c>
      <c r="BP1530" s="9"/>
      <c r="BQ1530" s="40"/>
      <c r="BR1530" s="9"/>
      <c r="BS1530" s="40"/>
      <c r="BU1530" s="9"/>
      <c r="BV1530" s="40"/>
      <c r="BW1530" s="9"/>
      <c r="BX1530" s="40"/>
      <c r="BZ1530" s="9">
        <v>47.446153846153848</v>
      </c>
      <c r="CA1530" s="9">
        <v>23.184615384615384</v>
      </c>
      <c r="CB1530" s="40">
        <v>24111.024173712649</v>
      </c>
      <c r="CC1530" s="9">
        <f ca="1"/>
        <v>5.1480769230769221</v>
      </c>
      <c r="CD1530" s="9">
        <f ca="1"/>
        <v>2.6580769230769237</v>
      </c>
      <c r="CE1530" s="40">
        <f ca="1"/>
        <v>10792.56461332889</v>
      </c>
    </row>
    <row r="1531" spans="1:83" x14ac:dyDescent="0.25">
      <c r="A1531" s="6">
        <v>72.400000000000006</v>
      </c>
      <c r="B1531" s="7" t="b">
        <v>1</v>
      </c>
      <c r="U1531" s="9"/>
      <c r="V1531" s="9"/>
      <c r="W1531" s="10"/>
      <c r="X1531" s="17"/>
      <c r="Y1531" s="17"/>
      <c r="Z1531" s="17"/>
      <c r="AA1531" s="17"/>
      <c r="AB1531" s="17"/>
      <c r="AC1531" s="17"/>
      <c r="AD1531" s="17"/>
      <c r="AE1531" s="17"/>
      <c r="AG1531" s="9"/>
      <c r="AH1531" s="9"/>
      <c r="AI1531" s="10"/>
      <c r="AJ1531" s="17"/>
      <c r="AK1531" s="17"/>
      <c r="AL1531" s="17"/>
      <c r="AM1531" s="17"/>
      <c r="AN1531" s="17"/>
      <c r="AO1531" s="17"/>
      <c r="AP1531" s="17"/>
      <c r="AQ1531" s="17"/>
      <c r="AS1531" s="9"/>
      <c r="AT1531" s="9"/>
      <c r="AU1531" s="10"/>
      <c r="AV1531" s="17"/>
      <c r="AW1531" s="17"/>
      <c r="AX1531" s="17"/>
      <c r="AY1531" s="17"/>
      <c r="AZ1531" s="17"/>
      <c r="BA1531" s="17"/>
      <c r="BB1531" s="17"/>
      <c r="BC1531" s="17"/>
      <c r="BE1531" s="17">
        <v>0.52134562841530052</v>
      </c>
      <c r="BF1531" s="9">
        <v>72.5</v>
      </c>
      <c r="BG1531" s="9">
        <v>69.734754901808117</v>
      </c>
      <c r="BH1531" s="9">
        <v>69.055953268796188</v>
      </c>
      <c r="BI1531" s="9">
        <v>51.003303196112029</v>
      </c>
      <c r="BJ1531" s="9">
        <f ca="1"/>
        <v>70.788091636375668</v>
      </c>
      <c r="BK1531" s="9">
        <f ca="1"/>
        <v>69.281328749960139</v>
      </c>
      <c r="BL1531" s="9">
        <v>68.056054283231759</v>
      </c>
      <c r="BM1531" s="9">
        <f ca="1"/>
        <v>70.421266668605355</v>
      </c>
      <c r="BN1531" s="9">
        <v>70.93213004210881</v>
      </c>
      <c r="BP1531" s="9"/>
      <c r="BQ1531" s="40"/>
      <c r="BR1531" s="9"/>
      <c r="BS1531" s="40"/>
      <c r="BU1531" s="9"/>
      <c r="BV1531" s="40"/>
      <c r="BW1531" s="9"/>
      <c r="BX1531" s="40"/>
      <c r="BZ1531" s="9">
        <v>47.446153846153848</v>
      </c>
      <c r="CA1531" s="9">
        <v>24.46153846153846</v>
      </c>
      <c r="CB1531" s="40">
        <v>24157.867246760827</v>
      </c>
      <c r="CC1531" s="9">
        <f ca="1"/>
        <v>5.1480769230769221</v>
      </c>
      <c r="CD1531" s="9">
        <f ca="1"/>
        <v>2.7219230769230771</v>
      </c>
      <c r="CE1531" s="40">
        <f ca="1"/>
        <v>10777.791616149287</v>
      </c>
    </row>
    <row r="1532" spans="1:83" x14ac:dyDescent="0.25">
      <c r="A1532" s="6">
        <v>72.2</v>
      </c>
      <c r="B1532" s="7" t="b">
        <v>1</v>
      </c>
      <c r="U1532" s="9"/>
      <c r="V1532" s="9"/>
      <c r="W1532" s="10"/>
      <c r="X1532" s="17"/>
      <c r="Y1532" s="17"/>
      <c r="Z1532" s="17"/>
      <c r="AA1532" s="17"/>
      <c r="AB1532" s="17"/>
      <c r="AC1532" s="17"/>
      <c r="AD1532" s="17"/>
      <c r="AE1532" s="17"/>
      <c r="AG1532" s="9"/>
      <c r="AH1532" s="9"/>
      <c r="AI1532" s="10"/>
      <c r="AJ1532" s="17"/>
      <c r="AK1532" s="17"/>
      <c r="AL1532" s="17"/>
      <c r="AM1532" s="17"/>
      <c r="AN1532" s="17"/>
      <c r="AO1532" s="17"/>
      <c r="AP1532" s="17"/>
      <c r="AQ1532" s="17"/>
      <c r="AS1532" s="9"/>
      <c r="AT1532" s="9"/>
      <c r="AU1532" s="10"/>
      <c r="AV1532" s="17"/>
      <c r="AW1532" s="17"/>
      <c r="AX1532" s="17"/>
      <c r="AY1532" s="17"/>
      <c r="AZ1532" s="17"/>
      <c r="BA1532" s="17"/>
      <c r="BB1532" s="17"/>
      <c r="BC1532" s="17"/>
      <c r="BE1532" s="17">
        <v>0.5216871584699454</v>
      </c>
      <c r="BF1532" s="9">
        <v>72.5</v>
      </c>
      <c r="BG1532" s="9">
        <v>69.742920057639679</v>
      </c>
      <c r="BH1532" s="9">
        <v>69.064660436564623</v>
      </c>
      <c r="BI1532" s="9">
        <v>51.052714284358309</v>
      </c>
      <c r="BJ1532" s="9">
        <f ca="1"/>
        <v>70.795642113454747</v>
      </c>
      <c r="BK1532" s="9">
        <f ca="1"/>
        <v>69.289855535980777</v>
      </c>
      <c r="BL1532" s="9">
        <v>68.066471429174442</v>
      </c>
      <c r="BM1532" s="9">
        <f ca="1"/>
        <v>70.430416469646119</v>
      </c>
      <c r="BN1532" s="9">
        <v>70.941231249231649</v>
      </c>
      <c r="BP1532" s="9"/>
      <c r="BQ1532" s="40"/>
      <c r="BR1532" s="9"/>
      <c r="BS1532" s="40"/>
      <c r="BU1532" s="9"/>
      <c r="BV1532" s="40"/>
      <c r="BW1532" s="9"/>
      <c r="BX1532" s="40"/>
      <c r="BZ1532" s="9">
        <v>47.446153846153848</v>
      </c>
      <c r="CA1532" s="9">
        <v>25.738461538461539</v>
      </c>
      <c r="CB1532" s="40">
        <v>24337.159217110882</v>
      </c>
      <c r="CC1532" s="9">
        <f ca="1"/>
        <v>5.1480769230769221</v>
      </c>
      <c r="CD1532" s="9">
        <f ca="1"/>
        <v>2.785769230769231</v>
      </c>
      <c r="CE1532" s="40">
        <f ca="1"/>
        <v>10766.688908292652</v>
      </c>
    </row>
    <row r="1533" spans="1:83" x14ac:dyDescent="0.25">
      <c r="A1533" s="6">
        <v>71.099999999999994</v>
      </c>
      <c r="B1533" s="7" t="b">
        <v>1</v>
      </c>
      <c r="U1533" s="9"/>
      <c r="V1533" s="9"/>
      <c r="W1533" s="10"/>
      <c r="X1533" s="17"/>
      <c r="Y1533" s="17"/>
      <c r="Z1533" s="17"/>
      <c r="AA1533" s="17"/>
      <c r="AB1533" s="17"/>
      <c r="AC1533" s="17"/>
      <c r="AD1533" s="17"/>
      <c r="AE1533" s="17"/>
      <c r="AG1533" s="9"/>
      <c r="AH1533" s="9"/>
      <c r="AI1533" s="10"/>
      <c r="AJ1533" s="17"/>
      <c r="AK1533" s="17"/>
      <c r="AL1533" s="17"/>
      <c r="AM1533" s="17"/>
      <c r="AN1533" s="17"/>
      <c r="AO1533" s="17"/>
      <c r="AP1533" s="17"/>
      <c r="AQ1533" s="17"/>
      <c r="AS1533" s="9"/>
      <c r="AT1533" s="9"/>
      <c r="AU1533" s="10"/>
      <c r="AV1533" s="17"/>
      <c r="AW1533" s="17"/>
      <c r="AX1533" s="17"/>
      <c r="AY1533" s="17"/>
      <c r="AZ1533" s="17"/>
      <c r="BA1533" s="17"/>
      <c r="BB1533" s="17"/>
      <c r="BC1533" s="17"/>
      <c r="BE1533" s="17">
        <v>0.52202868852459017</v>
      </c>
      <c r="BF1533" s="9">
        <v>72.5</v>
      </c>
      <c r="BG1533" s="9">
        <v>69.751085594223582</v>
      </c>
      <c r="BH1533" s="9">
        <v>69.073369108311439</v>
      </c>
      <c r="BI1533" s="9">
        <v>51.102160666242035</v>
      </c>
      <c r="BJ1533" s="9">
        <f ca="1"/>
        <v>70.803191476803974</v>
      </c>
      <c r="BK1533" s="9">
        <f ca="1"/>
        <v>69.298383419232252</v>
      </c>
      <c r="BL1533" s="9">
        <v>68.076885165807084</v>
      </c>
      <c r="BM1533" s="9">
        <f ca="1"/>
        <v>70.439565283628085</v>
      </c>
      <c r="BN1533" s="9">
        <v>70.950331370912608</v>
      </c>
      <c r="BP1533" s="9"/>
      <c r="BQ1533" s="40"/>
      <c r="BR1533" s="9"/>
      <c r="BS1533" s="40"/>
      <c r="BU1533" s="9"/>
      <c r="BV1533" s="40"/>
      <c r="BW1533" s="9"/>
      <c r="BX1533" s="40"/>
      <c r="BZ1533" s="9">
        <v>47.446153846153848</v>
      </c>
      <c r="CA1533" s="9">
        <v>27.015384615384612</v>
      </c>
      <c r="CB1533" s="40">
        <v>24639.984708371925</v>
      </c>
      <c r="CC1533" s="9">
        <f ca="1"/>
        <v>5.1480769230769221</v>
      </c>
      <c r="CD1533" s="9">
        <f ca="1"/>
        <v>2.8496153846153849</v>
      </c>
      <c r="CE1533" s="40">
        <f ca="1"/>
        <v>10759.12692053299</v>
      </c>
    </row>
    <row r="1534" spans="1:83" x14ac:dyDescent="0.25">
      <c r="A1534" s="6">
        <v>72</v>
      </c>
      <c r="B1534" s="7" t="b">
        <v>1</v>
      </c>
      <c r="U1534" s="9"/>
      <c r="V1534" s="9"/>
      <c r="W1534" s="10"/>
      <c r="X1534" s="17"/>
      <c r="Y1534" s="17"/>
      <c r="Z1534" s="17"/>
      <c r="AA1534" s="17"/>
      <c r="AB1534" s="17"/>
      <c r="AC1534" s="17"/>
      <c r="AD1534" s="17"/>
      <c r="AE1534" s="17"/>
      <c r="AG1534" s="9"/>
      <c r="AH1534" s="9"/>
      <c r="AI1534" s="10"/>
      <c r="AJ1534" s="17"/>
      <c r="AK1534" s="17"/>
      <c r="AL1534" s="17"/>
      <c r="AM1534" s="17"/>
      <c r="AN1534" s="17"/>
      <c r="AO1534" s="17"/>
      <c r="AP1534" s="17"/>
      <c r="AQ1534" s="17"/>
      <c r="AS1534" s="9"/>
      <c r="AT1534" s="9"/>
      <c r="AU1534" s="10"/>
      <c r="AV1534" s="17"/>
      <c r="AW1534" s="17"/>
      <c r="AX1534" s="17"/>
      <c r="AY1534" s="17"/>
      <c r="AZ1534" s="17"/>
      <c r="BA1534" s="17"/>
      <c r="BB1534" s="17"/>
      <c r="BC1534" s="17"/>
      <c r="BE1534" s="17">
        <v>0.52237021857923494</v>
      </c>
      <c r="BF1534" s="9">
        <v>72.5</v>
      </c>
      <c r="BG1534" s="9">
        <v>69.759251517598372</v>
      </c>
      <c r="BH1534" s="9">
        <v>69.082079290770196</v>
      </c>
      <c r="BI1534" s="9">
        <v>51.151642392218754</v>
      </c>
      <c r="BJ1534" s="9">
        <f ca="1"/>
        <v>70.810739732088962</v>
      </c>
      <c r="BK1534" s="9">
        <f ca="1"/>
        <v>69.30691240614118</v>
      </c>
      <c r="BL1534" s="9">
        <v>68.087295496474923</v>
      </c>
      <c r="BM1534" s="9">
        <f ca="1"/>
        <v>70.44871311537743</v>
      </c>
      <c r="BN1534" s="9">
        <v>70.959430411947096</v>
      </c>
      <c r="BP1534" s="9"/>
      <c r="BQ1534" s="40"/>
      <c r="BR1534" s="9"/>
      <c r="BS1534" s="40"/>
      <c r="BU1534" s="9"/>
      <c r="BV1534" s="40"/>
      <c r="BW1534" s="9"/>
      <c r="BX1534" s="40"/>
      <c r="BZ1534" s="9">
        <v>47.446153846153848</v>
      </c>
      <c r="CA1534" s="9">
        <v>28.292307692307688</v>
      </c>
      <c r="CB1534" s="40">
        <v>25058.360433182141</v>
      </c>
      <c r="CC1534" s="9">
        <f ca="1"/>
        <v>5.1480769230769221</v>
      </c>
      <c r="CD1534" s="9">
        <f ca="1"/>
        <v>2.9134615384615383</v>
      </c>
      <c r="CE1534" s="40">
        <f ca="1"/>
        <v>10754.983331411293</v>
      </c>
    </row>
    <row r="1535" spans="1:83" x14ac:dyDescent="0.25">
      <c r="A1535" s="6">
        <v>76</v>
      </c>
      <c r="B1535" s="7" t="b">
        <v>1</v>
      </c>
      <c r="U1535" s="9"/>
      <c r="V1535" s="9"/>
      <c r="W1535" s="10"/>
      <c r="X1535" s="17"/>
      <c r="Y1535" s="17"/>
      <c r="Z1535" s="17"/>
      <c r="AA1535" s="17"/>
      <c r="AB1535" s="17"/>
      <c r="AC1535" s="17"/>
      <c r="AD1535" s="17"/>
      <c r="AE1535" s="17"/>
      <c r="AG1535" s="9"/>
      <c r="AH1535" s="9"/>
      <c r="AI1535" s="10"/>
      <c r="AJ1535" s="17"/>
      <c r="AK1535" s="17"/>
      <c r="AL1535" s="17"/>
      <c r="AM1535" s="17"/>
      <c r="AN1535" s="17"/>
      <c r="AO1535" s="17"/>
      <c r="AP1535" s="17"/>
      <c r="AQ1535" s="17"/>
      <c r="AS1535" s="9"/>
      <c r="AT1535" s="9"/>
      <c r="AU1535" s="10"/>
      <c r="AV1535" s="17"/>
      <c r="AW1535" s="17"/>
      <c r="AX1535" s="17"/>
      <c r="AY1535" s="17"/>
      <c r="AZ1535" s="17"/>
      <c r="BA1535" s="17"/>
      <c r="BB1535" s="17"/>
      <c r="BC1535" s="17"/>
      <c r="BE1535" s="17">
        <v>0.52271174863387981</v>
      </c>
      <c r="BF1535" s="9">
        <v>72.5</v>
      </c>
      <c r="BG1535" s="9">
        <v>69.767417833804529</v>
      </c>
      <c r="BH1535" s="9">
        <v>69.090790990679594</v>
      </c>
      <c r="BI1535" s="9">
        <v>51.201159512852286</v>
      </c>
      <c r="BJ1535" s="9">
        <f ca="1"/>
        <v>70.818286884973034</v>
      </c>
      <c r="BK1535" s="9">
        <f ca="1"/>
        <v>69.315442503138328</v>
      </c>
      <c r="BL1535" s="9">
        <v>68.097702424517649</v>
      </c>
      <c r="BM1535" s="9">
        <f ca="1"/>
        <v>70.457859969718584</v>
      </c>
      <c r="BN1535" s="9">
        <v>70.968528377128507</v>
      </c>
      <c r="BP1535" s="9"/>
      <c r="BQ1535" s="40"/>
      <c r="BR1535" s="9"/>
      <c r="BS1535" s="40"/>
      <c r="BU1535" s="9"/>
      <c r="BV1535" s="40"/>
      <c r="BW1535" s="9"/>
      <c r="BX1535" s="40"/>
      <c r="BZ1535" s="9">
        <v>47.446153846153848</v>
      </c>
      <c r="CA1535" s="9">
        <v>29.569230769230764</v>
      </c>
      <c r="CB1535" s="40">
        <v>25585.103051373986</v>
      </c>
      <c r="CC1535" s="9">
        <f ca="1"/>
        <v>5.1480769230769221</v>
      </c>
      <c r="CD1535" s="9">
        <f ca="1"/>
        <v>2.9773076923076927</v>
      </c>
      <c r="CE1535" s="40">
        <f ca="1"/>
        <v>10754.142508542083</v>
      </c>
    </row>
    <row r="1536" spans="1:83" x14ac:dyDescent="0.25">
      <c r="A1536" s="6">
        <v>78</v>
      </c>
      <c r="B1536" s="7" t="b">
        <v>1</v>
      </c>
      <c r="U1536" s="9"/>
      <c r="V1536" s="9"/>
      <c r="W1536" s="10"/>
      <c r="X1536" s="17"/>
      <c r="Y1536" s="17"/>
      <c r="Z1536" s="17"/>
      <c r="AA1536" s="17"/>
      <c r="AB1536" s="17"/>
      <c r="AC1536" s="17"/>
      <c r="AD1536" s="17"/>
      <c r="AE1536" s="17"/>
      <c r="AG1536" s="9"/>
      <c r="AH1536" s="9"/>
      <c r="AI1536" s="10"/>
      <c r="AJ1536" s="17"/>
      <c r="AK1536" s="17"/>
      <c r="AL1536" s="17"/>
      <c r="AM1536" s="17"/>
      <c r="AN1536" s="17"/>
      <c r="AO1536" s="17"/>
      <c r="AP1536" s="17"/>
      <c r="AQ1536" s="17"/>
      <c r="AS1536" s="9"/>
      <c r="AT1536" s="9"/>
      <c r="AU1536" s="10"/>
      <c r="AV1536" s="17"/>
      <c r="AW1536" s="17"/>
      <c r="AX1536" s="17"/>
      <c r="AY1536" s="17"/>
      <c r="AZ1536" s="17"/>
      <c r="BA1536" s="17"/>
      <c r="BB1536" s="17"/>
      <c r="BC1536" s="17"/>
      <c r="BE1536" s="17">
        <v>0.52305327868852458</v>
      </c>
      <c r="BF1536" s="9">
        <v>72.5</v>
      </c>
      <c r="BG1536" s="9">
        <v>69.775584548884609</v>
      </c>
      <c r="BH1536" s="9">
        <v>69.099504214784133</v>
      </c>
      <c r="BI1536" s="9">
        <v>51.250712078814971</v>
      </c>
      <c r="BJ1536" s="9">
        <f ca="1"/>
        <v>70.825832941117284</v>
      </c>
      <c r="BK1536" s="9">
        <f ca="1"/>
        <v>69.323973716658699</v>
      </c>
      <c r="BL1536" s="9">
        <v>68.108105953269529</v>
      </c>
      <c r="BM1536" s="9">
        <f ca="1"/>
        <v>70.467005851474269</v>
      </c>
      <c r="BN1536" s="9">
        <v>70.977625271248314</v>
      </c>
      <c r="BP1536" s="9"/>
      <c r="BQ1536" s="40"/>
      <c r="BR1536" s="9"/>
      <c r="BS1536" s="40"/>
      <c r="BU1536" s="9"/>
      <c r="BV1536" s="40"/>
      <c r="BW1536" s="9"/>
      <c r="BX1536" s="40"/>
      <c r="BZ1536" s="9">
        <v>47.446153846153848</v>
      </c>
      <c r="CA1536" s="9">
        <v>30.84615384615384</v>
      </c>
      <c r="CB1536" s="40">
        <v>26213.720500524516</v>
      </c>
      <c r="CC1536" s="9">
        <f ca="1"/>
        <v>5.1480769230769221</v>
      </c>
      <c r="CD1536" s="9">
        <f ca="1"/>
        <v>3.0411538461538461</v>
      </c>
      <c r="CE1536" s="40">
        <f ca="1"/>
        <v>10756.495004614464</v>
      </c>
    </row>
    <row r="1537" spans="1:83" x14ac:dyDescent="0.25">
      <c r="A1537" s="6">
        <v>71.599999999999994</v>
      </c>
      <c r="B1537" s="7" t="b">
        <v>1</v>
      </c>
      <c r="U1537" s="9"/>
      <c r="V1537" s="9"/>
      <c r="W1537" s="10"/>
      <c r="X1537" s="17"/>
      <c r="Y1537" s="17"/>
      <c r="Z1537" s="17"/>
      <c r="AA1537" s="17"/>
      <c r="AB1537" s="17"/>
      <c r="AC1537" s="17"/>
      <c r="AD1537" s="17"/>
      <c r="AE1537" s="17"/>
      <c r="AG1537" s="9"/>
      <c r="AH1537" s="9"/>
      <c r="AI1537" s="10"/>
      <c r="AJ1537" s="17"/>
      <c r="AK1537" s="17"/>
      <c r="AL1537" s="17"/>
      <c r="AM1537" s="17"/>
      <c r="AN1537" s="17"/>
      <c r="AO1537" s="17"/>
      <c r="AP1537" s="17"/>
      <c r="AQ1537" s="17"/>
      <c r="AS1537" s="9"/>
      <c r="AT1537" s="9"/>
      <c r="AU1537" s="10"/>
      <c r="AV1537" s="17"/>
      <c r="AW1537" s="17"/>
      <c r="AX1537" s="17"/>
      <c r="AY1537" s="17"/>
      <c r="AZ1537" s="17"/>
      <c r="BA1537" s="17"/>
      <c r="BB1537" s="17"/>
      <c r="BC1537" s="17"/>
      <c r="BE1537" s="17">
        <v>0.52339480874316935</v>
      </c>
      <c r="BF1537" s="9">
        <v>72.5</v>
      </c>
      <c r="BG1537" s="9">
        <v>69.783751668883184</v>
      </c>
      <c r="BH1537" s="9">
        <v>69.108218969833615</v>
      </c>
      <c r="BI1537" s="9">
        <v>51.300300140888112</v>
      </c>
      <c r="BJ1537" s="9">
        <f ca="1"/>
        <v>70.833377906180587</v>
      </c>
      <c r="BK1537" s="9">
        <f ca="1"/>
        <v>69.332506053141515</v>
      </c>
      <c r="BL1537" s="9">
        <v>68.118506086059426</v>
      </c>
      <c r="BM1537" s="9">
        <f ca="1"/>
        <v>70.476150765465533</v>
      </c>
      <c r="BN1537" s="9">
        <v>70.986721099096073</v>
      </c>
      <c r="BP1537" s="9"/>
      <c r="BQ1537" s="40"/>
      <c r="BR1537" s="9"/>
      <c r="BS1537" s="40"/>
      <c r="BU1537" s="9"/>
      <c r="BV1537" s="40"/>
      <c r="BW1537" s="9"/>
      <c r="BX1537" s="40"/>
      <c r="BZ1537" s="9">
        <v>47.446153846153848</v>
      </c>
      <c r="CA1537" s="9">
        <v>32.123076923076923</v>
      </c>
      <c r="CB1537" s="40">
        <v>26938.321835908369</v>
      </c>
      <c r="CC1537" s="9">
        <f ca="1"/>
        <v>5.1480769230769221</v>
      </c>
      <c r="CD1537" s="9">
        <f ca="1"/>
        <v>3.1050000000000004</v>
      </c>
      <c r="CE1537" s="40">
        <f ca="1"/>
        <v>10761.937101636955</v>
      </c>
    </row>
    <row r="1538" spans="1:83" x14ac:dyDescent="0.25">
      <c r="A1538" s="6">
        <v>71.599999999999994</v>
      </c>
      <c r="B1538" s="7" t="b">
        <v>1</v>
      </c>
      <c r="U1538" s="9"/>
      <c r="V1538" s="9"/>
      <c r="W1538" s="10"/>
      <c r="X1538" s="17"/>
      <c r="Y1538" s="17"/>
      <c r="Z1538" s="17"/>
      <c r="AA1538" s="17"/>
      <c r="AB1538" s="17"/>
      <c r="AC1538" s="17"/>
      <c r="AD1538" s="17"/>
      <c r="AE1538" s="17"/>
      <c r="AG1538" s="9"/>
      <c r="AH1538" s="9"/>
      <c r="AI1538" s="10"/>
      <c r="AJ1538" s="17"/>
      <c r="AK1538" s="17"/>
      <c r="AL1538" s="17"/>
      <c r="AM1538" s="17"/>
      <c r="AN1538" s="17"/>
      <c r="AO1538" s="17"/>
      <c r="AP1538" s="17"/>
      <c r="AQ1538" s="17"/>
      <c r="AS1538" s="9"/>
      <c r="AT1538" s="9"/>
      <c r="AU1538" s="10"/>
      <c r="AV1538" s="17"/>
      <c r="AW1538" s="17"/>
      <c r="AX1538" s="17"/>
      <c r="AY1538" s="17"/>
      <c r="AZ1538" s="17"/>
      <c r="BA1538" s="17"/>
      <c r="BB1538" s="17"/>
      <c r="BC1538" s="17"/>
      <c r="BE1538" s="17">
        <v>0.52373633879781423</v>
      </c>
      <c r="BF1538" s="9">
        <v>72.5</v>
      </c>
      <c r="BG1538" s="9">
        <v>69.791919199846959</v>
      </c>
      <c r="BH1538" s="9">
        <v>69.116935262583453</v>
      </c>
      <c r="BI1538" s="9">
        <v>51.349923749962215</v>
      </c>
      <c r="BJ1538" s="9">
        <f ca="1"/>
        <v>70.840921785819646</v>
      </c>
      <c r="BK1538" s="9">
        <f ca="1"/>
        <v>69.341039519030261</v>
      </c>
      <c r="BL1538" s="9">
        <v>68.128902826210734</v>
      </c>
      <c r="BM1538" s="9">
        <f ca="1"/>
        <v>70.485294716511746</v>
      </c>
      <c r="BN1538" s="9">
        <v>70.995815865459406</v>
      </c>
      <c r="BP1538" s="9"/>
      <c r="BQ1538" s="40"/>
      <c r="BR1538" s="9"/>
      <c r="BS1538" s="40"/>
      <c r="BU1538" s="9"/>
      <c r="BV1538" s="40"/>
      <c r="BW1538" s="9"/>
      <c r="BX1538" s="40"/>
      <c r="BZ1538" s="9">
        <v>47.446153846153848</v>
      </c>
      <c r="CA1538" s="9">
        <v>33.4</v>
      </c>
      <c r="CB1538" s="40">
        <v>27753.541822756772</v>
      </c>
      <c r="CC1538" s="9">
        <f ca="1"/>
        <v>5.1480769230769221</v>
      </c>
      <c r="CD1538" s="9">
        <f ca="1"/>
        <v>3.1688461538461539</v>
      </c>
      <c r="CE1538" s="40">
        <f ca="1"/>
        <v>10770.37039785964</v>
      </c>
    </row>
    <row r="1539" spans="1:83" x14ac:dyDescent="0.25">
      <c r="A1539" s="6">
        <v>71.400000000000006</v>
      </c>
      <c r="B1539" s="7" t="b">
        <v>1</v>
      </c>
      <c r="U1539" s="9"/>
      <c r="V1539" s="9"/>
      <c r="W1539" s="10"/>
      <c r="X1539" s="17"/>
      <c r="Y1539" s="17"/>
      <c r="Z1539" s="17"/>
      <c r="AA1539" s="17"/>
      <c r="AB1539" s="17"/>
      <c r="AC1539" s="17"/>
      <c r="AD1539" s="17"/>
      <c r="AE1539" s="17"/>
      <c r="AG1539" s="9"/>
      <c r="AH1539" s="9"/>
      <c r="AI1539" s="10"/>
      <c r="AJ1539" s="17"/>
      <c r="AK1539" s="17"/>
      <c r="AL1539" s="17"/>
      <c r="AM1539" s="17"/>
      <c r="AN1539" s="17"/>
      <c r="AO1539" s="17"/>
      <c r="AP1539" s="17"/>
      <c r="AQ1539" s="17"/>
      <c r="AS1539" s="9"/>
      <c r="AT1539" s="9"/>
      <c r="AU1539" s="10"/>
      <c r="AV1539" s="17"/>
      <c r="AW1539" s="17"/>
      <c r="AX1539" s="17"/>
      <c r="AY1539" s="17"/>
      <c r="AZ1539" s="17"/>
      <c r="BA1539" s="17"/>
      <c r="BB1539" s="17"/>
      <c r="BC1539" s="17"/>
      <c r="BE1539" s="17">
        <v>0.52407786885245899</v>
      </c>
      <c r="BF1539" s="9">
        <v>72.5</v>
      </c>
      <c r="BG1539" s="9">
        <v>69.800087147824726</v>
      </c>
      <c r="BH1539" s="9">
        <v>69.125653099794704</v>
      </c>
      <c r="BI1539" s="9">
        <v>51.399582957037261</v>
      </c>
      <c r="BJ1539" s="9">
        <f ca="1"/>
        <v>70.848464585689001</v>
      </c>
      <c r="BK1539" s="9">
        <f ca="1"/>
        <v>69.349574120772715</v>
      </c>
      <c r="BL1539" s="9">
        <v>68.139296177041416</v>
      </c>
      <c r="BM1539" s="9">
        <f ca="1"/>
        <v>70.494437709430642</v>
      </c>
      <c r="BN1539" s="9">
        <v>71.004909575124074</v>
      </c>
      <c r="BP1539" s="9"/>
      <c r="BQ1539" s="40"/>
      <c r="BR1539" s="9"/>
      <c r="BS1539" s="40"/>
      <c r="BU1539" s="9"/>
      <c r="BV1539" s="40"/>
      <c r="BW1539" s="9"/>
      <c r="BX1539" s="40"/>
      <c r="BZ1539" s="9">
        <v>47.446153846153848</v>
      </c>
      <c r="CA1539" s="9">
        <v>34.676923076923075</v>
      </c>
      <c r="CB1539" s="40">
        <v>28654.477401279815</v>
      </c>
      <c r="CC1539" s="9">
        <f ca="1"/>
        <v>5.1480769230769221</v>
      </c>
      <c r="CD1539" s="9">
        <f ca="1"/>
        <v>3.2326923076923082</v>
      </c>
      <c r="CE1539" s="40">
        <f ca="1"/>
        <v>10781.70143255396</v>
      </c>
    </row>
    <row r="1540" spans="1:83" x14ac:dyDescent="0.25">
      <c r="A1540" s="6">
        <v>71.2</v>
      </c>
      <c r="B1540" s="7" t="b">
        <v>1</v>
      </c>
      <c r="U1540" s="9"/>
      <c r="V1540" s="9"/>
      <c r="W1540" s="10"/>
      <c r="X1540" s="17"/>
      <c r="Y1540" s="17"/>
      <c r="Z1540" s="17"/>
      <c r="AA1540" s="17"/>
      <c r="AB1540" s="17"/>
      <c r="AC1540" s="17"/>
      <c r="AD1540" s="17"/>
      <c r="AE1540" s="17"/>
      <c r="AG1540" s="9"/>
      <c r="AH1540" s="9"/>
      <c r="AI1540" s="10"/>
      <c r="AJ1540" s="17"/>
      <c r="AK1540" s="17"/>
      <c r="AL1540" s="17"/>
      <c r="AM1540" s="17"/>
      <c r="AN1540" s="17"/>
      <c r="AO1540" s="17"/>
      <c r="AP1540" s="17"/>
      <c r="AQ1540" s="17"/>
      <c r="AS1540" s="9"/>
      <c r="AT1540" s="9"/>
      <c r="AU1540" s="10"/>
      <c r="AV1540" s="17"/>
      <c r="AW1540" s="17"/>
      <c r="AX1540" s="17"/>
      <c r="AY1540" s="17"/>
      <c r="AZ1540" s="17"/>
      <c r="BA1540" s="17"/>
      <c r="BB1540" s="17"/>
      <c r="BC1540" s="17"/>
      <c r="BE1540" s="17">
        <v>0.52441939890710387</v>
      </c>
      <c r="BF1540" s="9">
        <v>72.5</v>
      </c>
      <c r="BG1540" s="9">
        <v>69.808255518867469</v>
      </c>
      <c r="BH1540" s="9">
        <v>69.134372488233979</v>
      </c>
      <c r="BI1540" s="9">
        <v>51.449277813223112</v>
      </c>
      <c r="BJ1540" s="9">
        <f ca="1"/>
        <v>70.856006311441064</v>
      </c>
      <c r="BK1540" s="9">
        <f ca="1"/>
        <v>69.358109864821003</v>
      </c>
      <c r="BL1540" s="9">
        <v>68.149686141864066</v>
      </c>
      <c r="BM1540" s="9">
        <f ca="1"/>
        <v>70.503579749038352</v>
      </c>
      <c r="BN1540" s="9">
        <v>71.014002232873963</v>
      </c>
      <c r="BP1540" s="9"/>
      <c r="BQ1540" s="40"/>
      <c r="BR1540" s="9"/>
      <c r="BS1540" s="40"/>
      <c r="BU1540" s="9"/>
      <c r="BV1540" s="40"/>
      <c r="BW1540" s="9"/>
      <c r="BX1540" s="40"/>
      <c r="BZ1540" s="9">
        <v>47.446153846153848</v>
      </c>
      <c r="CA1540" s="9">
        <v>35.95384615384615</v>
      </c>
      <c r="CB1540" s="40">
        <v>29636.633792458368</v>
      </c>
      <c r="CC1540" s="9">
        <f ca="1"/>
        <v>5.1480769230769221</v>
      </c>
      <c r="CD1540" s="9">
        <f ca="1"/>
        <v>3.2965384615384616</v>
      </c>
      <c r="CE1540" s="40">
        <f ca="1"/>
        <v>10795.841344463846</v>
      </c>
    </row>
    <row r="1541" spans="1:83" x14ac:dyDescent="0.25">
      <c r="A1541" s="6">
        <v>71.599999999999994</v>
      </c>
      <c r="B1541" s="7" t="b">
        <v>1</v>
      </c>
      <c r="U1541" s="9"/>
      <c r="V1541" s="9"/>
      <c r="W1541" s="10"/>
      <c r="X1541" s="17"/>
      <c r="Y1541" s="17"/>
      <c r="Z1541" s="17"/>
      <c r="AA1541" s="17"/>
      <c r="AB1541" s="17"/>
      <c r="AC1541" s="17"/>
      <c r="AD1541" s="17"/>
      <c r="AE1541" s="17"/>
      <c r="AG1541" s="9"/>
      <c r="AH1541" s="9"/>
      <c r="AI1541" s="10"/>
      <c r="AJ1541" s="17"/>
      <c r="AK1541" s="17"/>
      <c r="AL1541" s="17"/>
      <c r="AM1541" s="17"/>
      <c r="AN1541" s="17"/>
      <c r="AO1541" s="17"/>
      <c r="AP1541" s="17"/>
      <c r="AQ1541" s="17"/>
      <c r="AS1541" s="9"/>
      <c r="AT1541" s="9"/>
      <c r="AU1541" s="10"/>
      <c r="AV1541" s="17"/>
      <c r="AW1541" s="17"/>
      <c r="AX1541" s="17"/>
      <c r="AY1541" s="17"/>
      <c r="AZ1541" s="17"/>
      <c r="BA1541" s="17"/>
      <c r="BB1541" s="17"/>
      <c r="BC1541" s="17"/>
      <c r="BE1541" s="17">
        <v>0.52476092896174864</v>
      </c>
      <c r="BF1541" s="9">
        <v>72.5</v>
      </c>
      <c r="BG1541" s="9">
        <v>69.8164243190283</v>
      </c>
      <c r="BH1541" s="9">
        <v>69.143093434673617</v>
      </c>
      <c r="BI1541" s="9">
        <v>51.499008369739741</v>
      </c>
      <c r="BJ1541" s="9">
        <f ca="1"/>
        <v>70.863546968726126</v>
      </c>
      <c r="BK1541" s="9">
        <f ca="1"/>
        <v>69.366646757631599</v>
      </c>
      <c r="BL1541" s="9">
        <v>68.160072723985877</v>
      </c>
      <c r="BM1541" s="9">
        <f ca="1"/>
        <v>70.512720840149385</v>
      </c>
      <c r="BN1541" s="9">
        <v>71.023093843491125</v>
      </c>
      <c r="BP1541" s="9"/>
      <c r="BQ1541" s="40"/>
      <c r="BR1541" s="9"/>
      <c r="BS1541" s="40"/>
      <c r="BU1541" s="9"/>
      <c r="BV1541" s="40"/>
      <c r="BW1541" s="9"/>
      <c r="BX1541" s="40"/>
      <c r="BZ1541" s="9">
        <v>47.446153846153848</v>
      </c>
      <c r="CA1541" s="9">
        <v>37.230769230769226</v>
      </c>
      <c r="CB1541" s="40">
        <v>30695.878496553793</v>
      </c>
      <c r="CC1541" s="9">
        <f ca="1"/>
        <v>5.1480769230769221</v>
      </c>
      <c r="CD1541" s="9">
        <f ca="1"/>
        <v>3.360384615384616</v>
      </c>
      <c r="CE1541" s="40">
        <f ca="1"/>
        <v>10812.705560280694</v>
      </c>
    </row>
    <row r="1542" spans="1:83" x14ac:dyDescent="0.25">
      <c r="A1542" s="6">
        <v>82</v>
      </c>
      <c r="B1542" s="7" t="b">
        <v>1</v>
      </c>
      <c r="U1542" s="9"/>
      <c r="V1542" s="9"/>
      <c r="W1542" s="10"/>
      <c r="X1542" s="17"/>
      <c r="Y1542" s="17"/>
      <c r="Z1542" s="17"/>
      <c r="AA1542" s="17"/>
      <c r="AB1542" s="17"/>
      <c r="AC1542" s="17"/>
      <c r="AD1542" s="17"/>
      <c r="AE1542" s="17"/>
      <c r="AG1542" s="9"/>
      <c r="AH1542" s="9"/>
      <c r="AI1542" s="10"/>
      <c r="AJ1542" s="17"/>
      <c r="AK1542" s="17"/>
      <c r="AL1542" s="17"/>
      <c r="AM1542" s="17"/>
      <c r="AN1542" s="17"/>
      <c r="AO1542" s="17"/>
      <c r="AP1542" s="17"/>
      <c r="AQ1542" s="17"/>
      <c r="AS1542" s="9"/>
      <c r="AT1542" s="9"/>
      <c r="AU1542" s="10"/>
      <c r="AV1542" s="17"/>
      <c r="AW1542" s="17"/>
      <c r="AX1542" s="17"/>
      <c r="AY1542" s="17"/>
      <c r="AZ1542" s="17"/>
      <c r="BA1542" s="17"/>
      <c r="BB1542" s="17"/>
      <c r="BC1542" s="17"/>
      <c r="BE1542" s="17">
        <v>0.52510245901639341</v>
      </c>
      <c r="BF1542" s="9">
        <v>72.599999999999994</v>
      </c>
      <c r="BG1542" s="9">
        <v>69.824593554362593</v>
      </c>
      <c r="BH1542" s="9">
        <v>69.151815945891528</v>
      </c>
      <c r="BI1542" s="9">
        <v>51.548774677917621</v>
      </c>
      <c r="BJ1542" s="9">
        <f ca="1"/>
        <v>70.871086563192449</v>
      </c>
      <c r="BK1542" s="9">
        <f ca="1"/>
        <v>69.375184805665427</v>
      </c>
      <c r="BL1542" s="9">
        <v>68.170455926708641</v>
      </c>
      <c r="BM1542" s="9">
        <f ca="1"/>
        <v>70.521860987576687</v>
      </c>
      <c r="BN1542" s="9">
        <v>71.032184411755836</v>
      </c>
      <c r="BP1542" s="9"/>
      <c r="BQ1542" s="40"/>
      <c r="BR1542" s="9"/>
      <c r="BS1542" s="40"/>
      <c r="BU1542" s="9"/>
      <c r="BV1542" s="40"/>
      <c r="BW1542" s="9"/>
      <c r="BX1542" s="40"/>
      <c r="BZ1542" s="9">
        <v>47.446153846153848</v>
      </c>
      <c r="CA1542" s="9">
        <v>38.507692307692309</v>
      </c>
      <c r="CB1542" s="40">
        <v>31828.401802203083</v>
      </c>
      <c r="CC1542" s="9">
        <f ca="1"/>
        <v>5.1480769230769221</v>
      </c>
      <c r="CD1542" s="9">
        <f ca="1"/>
        <v>3.4242307692307694</v>
      </c>
      <c r="CE1542" s="40">
        <f ca="1"/>
        <v>10832.213509955087</v>
      </c>
    </row>
    <row r="1543" spans="1:83" x14ac:dyDescent="0.25">
      <c r="A1543" s="6">
        <v>81.7</v>
      </c>
      <c r="B1543" s="7" t="b">
        <v>1</v>
      </c>
      <c r="U1543" s="9"/>
      <c r="V1543" s="9"/>
      <c r="W1543" s="10"/>
      <c r="X1543" s="17"/>
      <c r="Y1543" s="17"/>
      <c r="Z1543" s="17"/>
      <c r="AA1543" s="17"/>
      <c r="AB1543" s="17"/>
      <c r="AC1543" s="17"/>
      <c r="AD1543" s="17"/>
      <c r="AE1543" s="17"/>
      <c r="AG1543" s="9"/>
      <c r="AH1543" s="9"/>
      <c r="AI1543" s="10"/>
      <c r="AJ1543" s="17"/>
      <c r="AK1543" s="17"/>
      <c r="AL1543" s="17"/>
      <c r="AM1543" s="17"/>
      <c r="AN1543" s="17"/>
      <c r="AO1543" s="17"/>
      <c r="AP1543" s="17"/>
      <c r="AQ1543" s="17"/>
      <c r="AS1543" s="9"/>
      <c r="AT1543" s="9"/>
      <c r="AU1543" s="10"/>
      <c r="AV1543" s="17"/>
      <c r="AW1543" s="17"/>
      <c r="AX1543" s="17"/>
      <c r="AY1543" s="17"/>
      <c r="AZ1543" s="17"/>
      <c r="BA1543" s="17"/>
      <c r="BB1543" s="17"/>
      <c r="BC1543" s="17"/>
      <c r="BE1543" s="17">
        <v>0.52544398907103829</v>
      </c>
      <c r="BF1543" s="9">
        <v>72.599999999999994</v>
      </c>
      <c r="BG1543" s="9">
        <v>69.832763230927952</v>
      </c>
      <c r="BH1543" s="9">
        <v>69.160540028671448</v>
      </c>
      <c r="BI1543" s="9">
        <v>51.598576789198006</v>
      </c>
      <c r="BJ1543" s="9">
        <f ca="1"/>
        <v>70.878625100486232</v>
      </c>
      <c r="BK1543" s="9">
        <f ca="1"/>
        <v>69.383724015387784</v>
      </c>
      <c r="BL1543" s="9">
        <v>68.180835753328807</v>
      </c>
      <c r="BM1543" s="9">
        <f ca="1"/>
        <v>70.531000196131629</v>
      </c>
      <c r="BN1543" s="9">
        <v>71.041273942446523</v>
      </c>
      <c r="BP1543" s="9"/>
      <c r="BQ1543" s="40"/>
      <c r="BR1543" s="9"/>
      <c r="BS1543" s="40"/>
      <c r="BU1543" s="9"/>
      <c r="BV1543" s="40"/>
      <c r="BW1543" s="9"/>
      <c r="BX1543" s="40"/>
      <c r="BZ1543" s="9">
        <v>47.446153846153848</v>
      </c>
      <c r="CA1543" s="9">
        <v>39.784615384615385</v>
      </c>
      <c r="CB1543" s="40">
        <v>33030.682703628074</v>
      </c>
      <c r="CC1543" s="9">
        <f ca="1"/>
        <v>5.1480769230769221</v>
      </c>
      <c r="CD1543" s="9">
        <f ca="1"/>
        <v>3.4880769230769237</v>
      </c>
      <c r="CE1543" s="40">
        <f ca="1"/>
        <v>10854.288366052155</v>
      </c>
    </row>
    <row r="1544" spans="1:83" x14ac:dyDescent="0.25">
      <c r="A1544" s="6">
        <v>81.400000000000006</v>
      </c>
      <c r="B1544" s="7" t="b">
        <v>1</v>
      </c>
      <c r="U1544" s="9"/>
      <c r="V1544" s="9"/>
      <c r="W1544" s="10"/>
      <c r="X1544" s="17"/>
      <c r="Y1544" s="17"/>
      <c r="Z1544" s="17"/>
      <c r="AA1544" s="17"/>
      <c r="AB1544" s="17"/>
      <c r="AC1544" s="17"/>
      <c r="AD1544" s="17"/>
      <c r="AE1544" s="17"/>
      <c r="AG1544" s="9"/>
      <c r="AH1544" s="9"/>
      <c r="AI1544" s="10"/>
      <c r="AJ1544" s="17"/>
      <c r="AK1544" s="17"/>
      <c r="AL1544" s="17"/>
      <c r="AM1544" s="17"/>
      <c r="AN1544" s="17"/>
      <c r="AO1544" s="17"/>
      <c r="AP1544" s="17"/>
      <c r="AQ1544" s="17"/>
      <c r="AS1544" s="9"/>
      <c r="AT1544" s="9"/>
      <c r="AU1544" s="10"/>
      <c r="AV1544" s="17"/>
      <c r="AW1544" s="17"/>
      <c r="AX1544" s="17"/>
      <c r="AY1544" s="17"/>
      <c r="AZ1544" s="17"/>
      <c r="BA1544" s="17"/>
      <c r="BB1544" s="17"/>
      <c r="BC1544" s="17"/>
      <c r="BE1544" s="17">
        <v>0.52578551912568305</v>
      </c>
      <c r="BF1544" s="9">
        <v>72.599999999999994</v>
      </c>
      <c r="BG1544" s="9">
        <v>69.840933354784283</v>
      </c>
      <c r="BH1544" s="9">
        <v>69.169265689802984</v>
      </c>
      <c r="BI1544" s="9">
        <v>51.648414755133231</v>
      </c>
      <c r="BJ1544" s="9">
        <f ca="1"/>
        <v>70.886162586251658</v>
      </c>
      <c r="BK1544" s="9">
        <f ca="1"/>
        <v>69.392264393268505</v>
      </c>
      <c r="BL1544" s="9">
        <v>68.191212207137454</v>
      </c>
      <c r="BM1544" s="9">
        <f ca="1"/>
        <v>70.540138470624072</v>
      </c>
      <c r="BN1544" s="9">
        <v>71.050362440339853</v>
      </c>
      <c r="BP1544" s="9"/>
      <c r="BQ1544" s="40"/>
      <c r="BR1544" s="9"/>
      <c r="BS1544" s="40"/>
      <c r="BU1544" s="9"/>
      <c r="BV1544" s="40"/>
      <c r="BW1544" s="9"/>
      <c r="BX1544" s="40"/>
      <c r="BZ1544" s="9">
        <v>47.446153846153848</v>
      </c>
      <c r="CA1544" s="9">
        <v>41.061538461538461</v>
      </c>
      <c r="CB1544" s="40">
        <v>34299.459339382214</v>
      </c>
      <c r="CC1544" s="9">
        <f ca="1"/>
        <v>5.1480769230769221</v>
      </c>
      <c r="CD1544" s="9">
        <f ca="1"/>
        <v>3.5519230769230772</v>
      </c>
      <c r="CE1544" s="40">
        <f ca="1"/>
        <v>10878.856804696719</v>
      </c>
    </row>
    <row r="1545" spans="1:83" x14ac:dyDescent="0.25">
      <c r="A1545" s="6">
        <v>81.099999999999994</v>
      </c>
      <c r="B1545" s="7" t="b">
        <v>1</v>
      </c>
      <c r="U1545" s="9"/>
      <c r="V1545" s="9"/>
      <c r="W1545" s="10"/>
      <c r="X1545" s="17"/>
      <c r="Y1545" s="17"/>
      <c r="Z1545" s="17"/>
      <c r="AA1545" s="17"/>
      <c r="AB1545" s="17"/>
      <c r="AC1545" s="17"/>
      <c r="AD1545" s="17"/>
      <c r="AE1545" s="17"/>
      <c r="AG1545" s="9"/>
      <c r="AH1545" s="9"/>
      <c r="AI1545" s="10"/>
      <c r="AJ1545" s="17"/>
      <c r="AK1545" s="17"/>
      <c r="AL1545" s="17"/>
      <c r="AM1545" s="17"/>
      <c r="AN1545" s="17"/>
      <c r="AO1545" s="17"/>
      <c r="AP1545" s="17"/>
      <c r="AQ1545" s="17"/>
      <c r="AS1545" s="9"/>
      <c r="AT1545" s="9"/>
      <c r="AU1545" s="10"/>
      <c r="AV1545" s="17"/>
      <c r="AW1545" s="17"/>
      <c r="AX1545" s="17"/>
      <c r="AY1545" s="17"/>
      <c r="AZ1545" s="17"/>
      <c r="BA1545" s="17"/>
      <c r="BB1545" s="17"/>
      <c r="BC1545" s="17"/>
      <c r="BE1545" s="17">
        <v>0.52612704918032782</v>
      </c>
      <c r="BF1545" s="9">
        <v>72.599999999999994</v>
      </c>
      <c r="BG1545" s="9">
        <v>69.849103931993781</v>
      </c>
      <c r="BH1545" s="9">
        <v>69.177992936081338</v>
      </c>
      <c r="BI1545" s="9">
        <v>51.698288627387072</v>
      </c>
      <c r="BJ1545" s="9">
        <f ca="1"/>
        <v>70.893699026130932</v>
      </c>
      <c r="BK1545" s="9">
        <f ca="1"/>
        <v>69.400805945781883</v>
      </c>
      <c r="BL1545" s="9">
        <v>68.201585291420329</v>
      </c>
      <c r="BM1545" s="9">
        <f ca="1"/>
        <v>70.549275815862359</v>
      </c>
      <c r="BN1545" s="9">
        <v>71.059449910210745</v>
      </c>
      <c r="BP1545" s="9"/>
      <c r="BQ1545" s="40"/>
      <c r="BR1545" s="9"/>
      <c r="BS1545" s="40"/>
      <c r="BU1545" s="9"/>
      <c r="BV1545" s="40"/>
      <c r="BW1545" s="9"/>
      <c r="BX1545" s="40"/>
      <c r="BZ1545" s="9">
        <v>47.446153846153848</v>
      </c>
      <c r="CA1545" s="9">
        <v>42.338461538461537</v>
      </c>
      <c r="CB1545" s="40">
        <v>35631.703234253</v>
      </c>
      <c r="CC1545" s="9">
        <f ca="1"/>
        <v>5.1480769230769221</v>
      </c>
      <c r="CD1545" s="9">
        <f ca="1"/>
        <v>3.6157692307692306</v>
      </c>
      <c r="CE1545" s="40">
        <f ca="1"/>
        <v>10905.848785946097</v>
      </c>
    </row>
    <row r="1546" spans="1:83" x14ac:dyDescent="0.25">
      <c r="A1546" s="6">
        <v>88</v>
      </c>
      <c r="B1546" s="7" t="b">
        <v>1</v>
      </c>
      <c r="U1546" s="9"/>
      <c r="V1546" s="9"/>
      <c r="W1546" s="10"/>
      <c r="X1546" s="17"/>
      <c r="Y1546" s="17"/>
      <c r="Z1546" s="17"/>
      <c r="AA1546" s="17"/>
      <c r="AB1546" s="17"/>
      <c r="AC1546" s="17"/>
      <c r="AD1546" s="17"/>
      <c r="AE1546" s="17"/>
      <c r="AG1546" s="9"/>
      <c r="AH1546" s="9"/>
      <c r="AI1546" s="10"/>
      <c r="AJ1546" s="17"/>
      <c r="AK1546" s="17"/>
      <c r="AL1546" s="17"/>
      <c r="AM1546" s="17"/>
      <c r="AN1546" s="17"/>
      <c r="AO1546" s="17"/>
      <c r="AP1546" s="17"/>
      <c r="AQ1546" s="17"/>
      <c r="AS1546" s="9"/>
      <c r="AT1546" s="9"/>
      <c r="AU1546" s="10"/>
      <c r="AV1546" s="17"/>
      <c r="AW1546" s="17"/>
      <c r="AX1546" s="17"/>
      <c r="AY1546" s="17"/>
      <c r="AZ1546" s="17"/>
      <c r="BA1546" s="17"/>
      <c r="BB1546" s="17"/>
      <c r="BC1546" s="17"/>
      <c r="BE1546" s="17">
        <v>0.5264685792349727</v>
      </c>
      <c r="BF1546" s="9">
        <v>72.599999999999994</v>
      </c>
      <c r="BG1546" s="9">
        <v>69.857274968620999</v>
      </c>
      <c r="BH1546" s="9">
        <v>69.186721774307699</v>
      </c>
      <c r="BI1546" s="9">
        <v>51.748198457735064</v>
      </c>
      <c r="BJ1546" s="9">
        <f ca="1"/>
        <v>70.901234425764287</v>
      </c>
      <c r="BK1546" s="9">
        <f ca="1"/>
        <v>69.40934867940679</v>
      </c>
      <c r="BL1546" s="9">
        <v>68.211955009457839</v>
      </c>
      <c r="BM1546" s="9">
        <f ca="1"/>
        <v>70.558412236653325</v>
      </c>
      <c r="BN1546" s="9">
        <v>71.068536356832382</v>
      </c>
      <c r="BP1546" s="9"/>
      <c r="BQ1546" s="40"/>
      <c r="BR1546" s="9"/>
      <c r="BS1546" s="40"/>
      <c r="BU1546" s="9"/>
      <c r="BV1546" s="40"/>
      <c r="BW1546" s="9"/>
      <c r="BX1546" s="40"/>
      <c r="BZ1546" s="9">
        <v>47.446153846153848</v>
      </c>
      <c r="CA1546" s="9">
        <v>43.615384615384613</v>
      </c>
      <c r="CB1546" s="40">
        <v>37024.596758108208</v>
      </c>
      <c r="CC1546" s="9">
        <f ca="1"/>
        <v>5.1480769230769221</v>
      </c>
      <c r="CD1546" s="9">
        <f ca="1"/>
        <v>3.679615384615385</v>
      </c>
      <c r="CE1546" s="40">
        <f ca="1"/>
        <v>10935.197351681392</v>
      </c>
    </row>
    <row r="1547" spans="1:83" x14ac:dyDescent="0.25">
      <c r="A1547" s="6">
        <v>86</v>
      </c>
      <c r="B1547" s="7" t="b">
        <v>1</v>
      </c>
      <c r="U1547" s="9"/>
      <c r="V1547" s="9"/>
      <c r="W1547" s="10"/>
      <c r="X1547" s="17"/>
      <c r="Y1547" s="17"/>
      <c r="Z1547" s="17"/>
      <c r="AA1547" s="17"/>
      <c r="AB1547" s="17"/>
      <c r="AC1547" s="17"/>
      <c r="AD1547" s="17"/>
      <c r="AE1547" s="17"/>
      <c r="AG1547" s="9"/>
      <c r="AH1547" s="9"/>
      <c r="AI1547" s="10"/>
      <c r="AJ1547" s="17"/>
      <c r="AK1547" s="17"/>
      <c r="AL1547" s="17"/>
      <c r="AM1547" s="17"/>
      <c r="AN1547" s="17"/>
      <c r="AO1547" s="17"/>
      <c r="AP1547" s="17"/>
      <c r="AQ1547" s="17"/>
      <c r="AS1547" s="9"/>
      <c r="AT1547" s="9"/>
      <c r="AU1547" s="10"/>
      <c r="AV1547" s="17"/>
      <c r="AW1547" s="17"/>
      <c r="AX1547" s="17"/>
      <c r="AY1547" s="17"/>
      <c r="AZ1547" s="17"/>
      <c r="BA1547" s="17"/>
      <c r="BB1547" s="17"/>
      <c r="BC1547" s="17"/>
      <c r="BE1547" s="17">
        <v>0.52681010928961747</v>
      </c>
      <c r="BF1547" s="9">
        <v>72.599999999999994</v>
      </c>
      <c r="BG1547" s="9">
        <v>69.865446470732849</v>
      </c>
      <c r="BH1547" s="9">
        <v>69.19545221128908</v>
      </c>
      <c r="BI1547" s="9">
        <v>51.798144298064777</v>
      </c>
      <c r="BJ1547" s="9">
        <f ca="1"/>
        <v>70.908768790790063</v>
      </c>
      <c r="BK1547" s="9">
        <f ca="1"/>
        <v>69.417892600626644</v>
      </c>
      <c r="BL1547" s="9">
        <v>68.222321364525058</v>
      </c>
      <c r="BM1547" s="9">
        <f ca="1"/>
        <v>70.567547737802329</v>
      </c>
      <c r="BN1547" s="9">
        <v>71.07762178497623</v>
      </c>
      <c r="BP1547" s="9"/>
      <c r="BQ1547" s="40"/>
      <c r="BR1547" s="9"/>
      <c r="BS1547" s="40"/>
      <c r="BU1547" s="9"/>
      <c r="BV1547" s="40"/>
      <c r="BW1547" s="9"/>
      <c r="BX1547" s="40"/>
      <c r="BZ1547" s="9">
        <v>47.446153846153848</v>
      </c>
      <c r="CA1547" s="9">
        <v>44.892307692307696</v>
      </c>
      <c r="CB1547" s="40">
        <v>38475.513320171456</v>
      </c>
      <c r="CC1547" s="9">
        <f ca="1"/>
        <v>5.1480769230769221</v>
      </c>
      <c r="CD1547" s="9">
        <f ca="1"/>
        <v>3.7434615384615384</v>
      </c>
      <c r="CE1547" s="40">
        <f ca="1"/>
        <v>10966.838439327017</v>
      </c>
    </row>
    <row r="1548" spans="1:83" x14ac:dyDescent="0.25">
      <c r="A1548" s="6">
        <v>83</v>
      </c>
      <c r="B1548" s="7" t="b">
        <v>1</v>
      </c>
      <c r="U1548" s="9"/>
      <c r="V1548" s="9"/>
      <c r="W1548" s="10"/>
      <c r="X1548" s="17"/>
      <c r="Y1548" s="17"/>
      <c r="Z1548" s="17"/>
      <c r="AA1548" s="17"/>
      <c r="AB1548" s="17"/>
      <c r="AC1548" s="17"/>
      <c r="AD1548" s="17"/>
      <c r="AE1548" s="17"/>
      <c r="AG1548" s="9"/>
      <c r="AH1548" s="9"/>
      <c r="AI1548" s="10"/>
      <c r="AJ1548" s="17"/>
      <c r="AK1548" s="17"/>
      <c r="AL1548" s="17"/>
      <c r="AM1548" s="17"/>
      <c r="AN1548" s="17"/>
      <c r="AO1548" s="17"/>
      <c r="AP1548" s="17"/>
      <c r="AQ1548" s="17"/>
      <c r="AS1548" s="9"/>
      <c r="AT1548" s="9"/>
      <c r="AU1548" s="10"/>
      <c r="AV1548" s="17"/>
      <c r="AW1548" s="17"/>
      <c r="AX1548" s="17"/>
      <c r="AY1548" s="17"/>
      <c r="AZ1548" s="17"/>
      <c r="BA1548" s="17"/>
      <c r="BB1548" s="17"/>
      <c r="BC1548" s="17"/>
      <c r="BE1548" s="17">
        <v>0.52715163934426235</v>
      </c>
      <c r="BF1548" s="9">
        <v>72.599999999999994</v>
      </c>
      <c r="BG1548" s="9">
        <v>69.873618444398659</v>
      </c>
      <c r="BH1548" s="9">
        <v>69.204184253838505</v>
      </c>
      <c r="BI1548" s="9">
        <v>51.848126200376207</v>
      </c>
      <c r="BJ1548" s="9">
        <f ca="1"/>
        <v>70.916302126844684</v>
      </c>
      <c r="BK1548" s="9">
        <f ca="1"/>
        <v>69.426437715929509</v>
      </c>
      <c r="BL1548" s="9">
        <v>68.232684359891792</v>
      </c>
      <c r="BM1548" s="9">
        <f ca="1"/>
        <v>70.576682324113321</v>
      </c>
      <c r="BN1548" s="9">
        <v>71.086706199412092</v>
      </c>
      <c r="BP1548" s="9"/>
      <c r="BQ1548" s="40"/>
      <c r="BR1548" s="9"/>
      <c r="BS1548" s="40"/>
      <c r="BU1548" s="9"/>
      <c r="BV1548" s="40"/>
      <c r="BW1548" s="9"/>
      <c r="BX1548" s="40"/>
      <c r="BZ1548" s="9">
        <v>47.446153846153848</v>
      </c>
      <c r="CA1548" s="9">
        <v>46.169230769230772</v>
      </c>
      <c r="CB1548" s="40">
        <v>39981.999900772658</v>
      </c>
      <c r="CC1548" s="9">
        <f ca="1"/>
        <v>5.1480769230769221</v>
      </c>
      <c r="CD1548" s="9">
        <f ca="1"/>
        <v>3.8073076923076927</v>
      </c>
      <c r="CE1548" s="40">
        <f ca="1"/>
        <v>11000.710709898531</v>
      </c>
    </row>
    <row r="1549" spans="1:83" x14ac:dyDescent="0.25">
      <c r="A1549" s="6">
        <v>80</v>
      </c>
      <c r="B1549" s="7" t="b">
        <v>1</v>
      </c>
      <c r="U1549" s="9"/>
      <c r="V1549" s="9"/>
      <c r="W1549" s="10"/>
      <c r="X1549" s="17"/>
      <c r="Y1549" s="17"/>
      <c r="Z1549" s="17"/>
      <c r="AA1549" s="17"/>
      <c r="AB1549" s="17"/>
      <c r="AC1549" s="17"/>
      <c r="AD1549" s="17"/>
      <c r="AE1549" s="17"/>
      <c r="AG1549" s="9"/>
      <c r="AH1549" s="9"/>
      <c r="AI1549" s="10"/>
      <c r="AJ1549" s="17"/>
      <c r="AK1549" s="17"/>
      <c r="AL1549" s="17"/>
      <c r="AM1549" s="17"/>
      <c r="AN1549" s="17"/>
      <c r="AO1549" s="17"/>
      <c r="AP1549" s="17"/>
      <c r="AQ1549" s="17"/>
      <c r="AS1549" s="9"/>
      <c r="AT1549" s="9"/>
      <c r="AU1549" s="10"/>
      <c r="AV1549" s="17"/>
      <c r="AW1549" s="17"/>
      <c r="AX1549" s="17"/>
      <c r="AY1549" s="17"/>
      <c r="AZ1549" s="17"/>
      <c r="BA1549" s="17"/>
      <c r="BB1549" s="17"/>
      <c r="BC1549" s="17"/>
      <c r="BE1549" s="17">
        <v>0.52749316939890711</v>
      </c>
      <c r="BF1549" s="9">
        <v>72.599999999999994</v>
      </c>
      <c r="BG1549" s="9">
        <v>69.881790895690202</v>
      </c>
      <c r="BH1549" s="9">
        <v>69.212917908774784</v>
      </c>
      <c r="BI1549" s="9">
        <v>51.898144216782029</v>
      </c>
      <c r="BJ1549" s="9">
        <f ca="1"/>
        <v>70.923834439562668</v>
      </c>
      <c r="BK1549" s="9">
        <f ca="1"/>
        <v>69.434984031808057</v>
      </c>
      <c r="BL1549" s="9">
        <v>68.243043998822515</v>
      </c>
      <c r="BM1549" s="9">
        <f ca="1"/>
        <v>70.585816000388789</v>
      </c>
      <c r="BN1549" s="9">
        <v>71.095789604908049</v>
      </c>
      <c r="BP1549" s="9"/>
      <c r="BQ1549" s="40"/>
      <c r="BR1549" s="9"/>
      <c r="BS1549" s="40"/>
      <c r="BU1549" s="9"/>
      <c r="BV1549" s="40"/>
      <c r="BW1549" s="9"/>
      <c r="BX1549" s="40"/>
      <c r="BZ1549" s="9">
        <v>47.446153846153848</v>
      </c>
      <c r="CA1549" s="9">
        <v>47.446153846153848</v>
      </c>
      <c r="CB1549" s="40">
        <v>41541.761589760819</v>
      </c>
      <c r="CC1549" s="9">
        <f ca="1"/>
        <v>5.1480769230769221</v>
      </c>
      <c r="CD1549" s="9">
        <f ca="1"/>
        <v>3.8711538461538462</v>
      </c>
      <c r="CE1549" s="40">
        <f ca="1"/>
        <v>11036.755389045082</v>
      </c>
    </row>
    <row r="1550" spans="1:83" x14ac:dyDescent="0.25">
      <c r="A1550" s="6">
        <v>79.7</v>
      </c>
      <c r="B1550" s="7" t="b">
        <v>1</v>
      </c>
      <c r="U1550" s="9"/>
      <c r="V1550" s="9"/>
      <c r="W1550" s="10"/>
      <c r="X1550" s="17"/>
      <c r="Y1550" s="17"/>
      <c r="Z1550" s="17"/>
      <c r="AA1550" s="17"/>
      <c r="AB1550" s="17"/>
      <c r="AC1550" s="17"/>
      <c r="AD1550" s="17"/>
      <c r="AE1550" s="17"/>
      <c r="AG1550" s="9"/>
      <c r="AH1550" s="9"/>
      <c r="AI1550" s="10"/>
      <c r="AJ1550" s="17"/>
      <c r="AK1550" s="17"/>
      <c r="AL1550" s="17"/>
      <c r="AM1550" s="17"/>
      <c r="AN1550" s="17"/>
      <c r="AO1550" s="17"/>
      <c r="AP1550" s="17"/>
      <c r="AQ1550" s="17"/>
      <c r="AS1550" s="9"/>
      <c r="AT1550" s="9"/>
      <c r="AU1550" s="10"/>
      <c r="AV1550" s="17"/>
      <c r="AW1550" s="17"/>
      <c r="AX1550" s="17"/>
      <c r="AY1550" s="17"/>
      <c r="AZ1550" s="17"/>
      <c r="BA1550" s="17"/>
      <c r="BB1550" s="17"/>
      <c r="BC1550" s="17"/>
      <c r="BE1550" s="17">
        <v>0.52783469945355188</v>
      </c>
      <c r="BF1550" s="9">
        <v>72.599999999999994</v>
      </c>
      <c r="BG1550" s="9">
        <v>69.889963830681722</v>
      </c>
      <c r="BH1550" s="9">
        <v>69.221653182922907</v>
      </c>
      <c r="BI1550" s="9">
        <v>51.948198399508001</v>
      </c>
      <c r="BJ1550" s="9">
        <f ca="1"/>
        <v>70.931365734576772</v>
      </c>
      <c r="BK1550" s="9">
        <f ca="1"/>
        <v>69.443531554759673</v>
      </c>
      <c r="BL1550" s="9">
        <v>68.253400284576415</v>
      </c>
      <c r="BM1550" s="9">
        <f ca="1"/>
        <v>70.594948771429827</v>
      </c>
      <c r="BN1550" s="9">
        <v>71.104872006230607</v>
      </c>
      <c r="BP1550" s="9"/>
      <c r="BQ1550" s="40"/>
      <c r="BR1550" s="9"/>
      <c r="BS1550" s="40"/>
      <c r="BU1550" s="9"/>
      <c r="BV1550" s="40"/>
      <c r="BW1550" s="9"/>
      <c r="BX1550" s="40"/>
      <c r="BZ1550" s="9">
        <v>47.446153846153848</v>
      </c>
      <c r="CA1550" s="9">
        <v>48.723076923076924</v>
      </c>
      <c r="CB1550" s="40">
        <v>43152.647855103103</v>
      </c>
      <c r="CC1550" s="9">
        <f ca="1"/>
        <v>5.1480769230769221</v>
      </c>
      <c r="CD1550" s="9">
        <f ca="1"/>
        <v>3.9350000000000005</v>
      </c>
      <c r="CE1550" s="40">
        <f ca="1"/>
        <v>11074.916119897669</v>
      </c>
    </row>
    <row r="1551" spans="1:83" x14ac:dyDescent="0.25">
      <c r="A1551" s="6">
        <v>79.400000000000006</v>
      </c>
      <c r="B1551" s="7" t="b">
        <v>1</v>
      </c>
      <c r="U1551" s="9"/>
      <c r="V1551" s="9"/>
      <c r="W1551" s="10"/>
      <c r="X1551" s="17"/>
      <c r="Y1551" s="17"/>
      <c r="Z1551" s="17"/>
      <c r="AA1551" s="17"/>
      <c r="AB1551" s="17"/>
      <c r="AC1551" s="17"/>
      <c r="AD1551" s="17"/>
      <c r="AE1551" s="17"/>
      <c r="AG1551" s="9"/>
      <c r="AH1551" s="9"/>
      <c r="AI1551" s="10"/>
      <c r="AJ1551" s="17"/>
      <c r="AK1551" s="17"/>
      <c r="AL1551" s="17"/>
      <c r="AM1551" s="17"/>
      <c r="AN1551" s="17"/>
      <c r="AO1551" s="17"/>
      <c r="AP1551" s="17"/>
      <c r="AQ1551" s="17"/>
      <c r="AS1551" s="9"/>
      <c r="AT1551" s="9"/>
      <c r="AU1551" s="10"/>
      <c r="AV1551" s="17"/>
      <c r="AW1551" s="17"/>
      <c r="AX1551" s="17"/>
      <c r="AY1551" s="17"/>
      <c r="AZ1551" s="17"/>
      <c r="BA1551" s="17"/>
      <c r="BB1551" s="17"/>
      <c r="BC1551" s="17"/>
      <c r="BE1551" s="17">
        <v>0.52817622950819676</v>
      </c>
      <c r="BF1551" s="9">
        <v>72.599999999999994</v>
      </c>
      <c r="BG1551" s="9">
        <v>69.898137255449967</v>
      </c>
      <c r="BH1551" s="9">
        <v>69.230390083113761</v>
      </c>
      <c r="BI1551" s="9">
        <v>51.998288800893256</v>
      </c>
      <c r="BJ1551" s="9">
        <f ca="1"/>
        <v>70.938896017517862</v>
      </c>
      <c r="BK1551" s="9">
        <f ca="1"/>
        <v>69.452080291286435</v>
      </c>
      <c r="BL1551" s="9">
        <v>68.263753220407466</v>
      </c>
      <c r="BM1551" s="9">
        <f ca="1"/>
        <v>70.604080642036152</v>
      </c>
      <c r="BN1551" s="9">
        <v>71.113953408144567</v>
      </c>
      <c r="BP1551" s="9"/>
      <c r="BQ1551" s="40"/>
      <c r="BR1551" s="9"/>
      <c r="BS1551" s="40"/>
      <c r="BU1551" s="9"/>
      <c r="BV1551" s="40"/>
      <c r="BW1551" s="9"/>
      <c r="BX1551" s="40"/>
      <c r="BZ1551" s="9">
        <v>47.446153846153848</v>
      </c>
      <c r="CA1551" s="9">
        <v>50</v>
      </c>
      <c r="CB1551" s="40">
        <v>44812.640309408918</v>
      </c>
      <c r="CC1551" s="9">
        <f ca="1"/>
        <v>5.1480769230769221</v>
      </c>
      <c r="CD1551" s="9">
        <f ca="1"/>
        <v>3.9988461538461539</v>
      </c>
      <c r="CE1551" s="40">
        <f ca="1"/>
        <v>11115.138826661698</v>
      </c>
    </row>
    <row r="1552" spans="1:83" x14ac:dyDescent="0.25">
      <c r="A1552" s="6">
        <v>78.8</v>
      </c>
      <c r="B1552" s="7" t="b">
        <v>1</v>
      </c>
      <c r="U1552" s="9"/>
      <c r="V1552" s="9"/>
      <c r="W1552" s="10"/>
      <c r="X1552" s="17"/>
      <c r="Y1552" s="17"/>
      <c r="Z1552" s="17"/>
      <c r="AA1552" s="17"/>
      <c r="AB1552" s="17"/>
      <c r="AC1552" s="17"/>
      <c r="AD1552" s="17"/>
      <c r="AE1552" s="17"/>
      <c r="AG1552" s="9"/>
      <c r="AH1552" s="9"/>
      <c r="AI1552" s="10"/>
      <c r="AJ1552" s="17"/>
      <c r="AK1552" s="17"/>
      <c r="AL1552" s="17"/>
      <c r="AM1552" s="17"/>
      <c r="AN1552" s="17"/>
      <c r="AO1552" s="17"/>
      <c r="AP1552" s="17"/>
      <c r="AQ1552" s="17"/>
      <c r="AS1552" s="9"/>
      <c r="AT1552" s="9"/>
      <c r="AU1552" s="10"/>
      <c r="AV1552" s="17"/>
      <c r="AW1552" s="17"/>
      <c r="AX1552" s="17"/>
      <c r="AY1552" s="17"/>
      <c r="AZ1552" s="17"/>
      <c r="BA1552" s="17"/>
      <c r="BB1552" s="17"/>
      <c r="BC1552" s="17"/>
      <c r="BE1552" s="17">
        <v>0.52851775956284153</v>
      </c>
      <c r="BF1552" s="9">
        <v>72.599999999999994</v>
      </c>
      <c r="BG1552" s="9">
        <v>69.906311176074212</v>
      </c>
      <c r="BH1552" s="9">
        <v>69.239128616184331</v>
      </c>
      <c r="BI1552" s="9">
        <v>52.048415473390548</v>
      </c>
      <c r="BJ1552" s="9">
        <f ca="1"/>
        <v>70.946425294015057</v>
      </c>
      <c r="BK1552" s="9">
        <f ca="1"/>
        <v>69.46063024789521</v>
      </c>
      <c r="BL1552" s="9">
        <v>68.274102809564283</v>
      </c>
      <c r="BM1552" s="9">
        <f ca="1"/>
        <v>70.613211617006087</v>
      </c>
      <c r="BN1552" s="9">
        <v>71.12303381541318</v>
      </c>
      <c r="BP1552" s="9"/>
      <c r="BQ1552" s="40"/>
      <c r="BR1552" s="9"/>
      <c r="BS1552" s="40"/>
      <c r="BU1552" s="9"/>
      <c r="BV1552" s="40"/>
      <c r="BW1552" s="9"/>
      <c r="BX1552" s="40"/>
      <c r="BZ1552" s="9">
        <v>48.723076923076924</v>
      </c>
      <c r="CA1552" s="9">
        <v>0.2</v>
      </c>
      <c r="CB1552" s="40">
        <v>84941.297758923218</v>
      </c>
      <c r="CC1552" s="9">
        <f ca="1"/>
        <v>5.2119230769230764</v>
      </c>
      <c r="CD1552" s="9">
        <f ca="1"/>
        <v>1.5088461538461539</v>
      </c>
      <c r="CE1552" s="40">
        <f ca="1"/>
        <v>11948.026952431157</v>
      </c>
    </row>
    <row r="1553" spans="1:83" x14ac:dyDescent="0.25">
      <c r="A1553" s="6">
        <v>78.7</v>
      </c>
      <c r="B1553" s="7" t="b">
        <v>1</v>
      </c>
      <c r="U1553" s="9"/>
      <c r="V1553" s="9"/>
      <c r="W1553" s="10"/>
      <c r="X1553" s="17"/>
      <c r="Y1553" s="17"/>
      <c r="Z1553" s="17"/>
      <c r="AA1553" s="17"/>
      <c r="AB1553" s="17"/>
      <c r="AC1553" s="17"/>
      <c r="AD1553" s="17"/>
      <c r="AE1553" s="17"/>
      <c r="AG1553" s="9"/>
      <c r="AH1553" s="9"/>
      <c r="AI1553" s="10"/>
      <c r="AJ1553" s="17"/>
      <c r="AK1553" s="17"/>
      <c r="AL1553" s="17"/>
      <c r="AM1553" s="17"/>
      <c r="AN1553" s="17"/>
      <c r="AO1553" s="17"/>
      <c r="AP1553" s="17"/>
      <c r="AQ1553" s="17"/>
      <c r="AS1553" s="9"/>
      <c r="AT1553" s="9"/>
      <c r="AU1553" s="10"/>
      <c r="AV1553" s="17"/>
      <c r="AW1553" s="17"/>
      <c r="AX1553" s="17"/>
      <c r="AY1553" s="17"/>
      <c r="AZ1553" s="17"/>
      <c r="BA1553" s="17"/>
      <c r="BB1553" s="17"/>
      <c r="BC1553" s="17"/>
      <c r="BE1553" s="17">
        <v>0.52885928961748629</v>
      </c>
      <c r="BF1553" s="9">
        <v>72.599999999999994</v>
      </c>
      <c r="BG1553" s="9">
        <v>69.914485598636304</v>
      </c>
      <c r="BH1553" s="9">
        <v>69.247868788977868</v>
      </c>
      <c r="BI1553" s="9">
        <v>52.098578469566739</v>
      </c>
      <c r="BJ1553" s="9">
        <f ca="1"/>
        <v>70.953953569695727</v>
      </c>
      <c r="BK1553" s="9">
        <f ca="1"/>
        <v>69.46918143109761</v>
      </c>
      <c r="BL1553" s="9">
        <v>68.284449055290338</v>
      </c>
      <c r="BM1553" s="9">
        <f ca="1"/>
        <v>70.622341701136648</v>
      </c>
      <c r="BN1553" s="9">
        <v>71.132113232798105</v>
      </c>
      <c r="BP1553" s="9"/>
      <c r="BQ1553" s="40"/>
      <c r="BR1553" s="9"/>
      <c r="BS1553" s="40"/>
      <c r="BU1553" s="9"/>
      <c r="BV1553" s="40"/>
      <c r="BW1553" s="9"/>
      <c r="BX1553" s="40"/>
      <c r="BZ1553" s="9">
        <v>48.723076923076924</v>
      </c>
      <c r="CA1553" s="9">
        <v>1.4769230769230768</v>
      </c>
      <c r="CB1553" s="40">
        <v>69764.982650973514</v>
      </c>
      <c r="CC1553" s="9">
        <f ca="1"/>
        <v>5.2119230769230764</v>
      </c>
      <c r="CD1553" s="9">
        <f ca="1"/>
        <v>1.5726923076923078</v>
      </c>
      <c r="CE1553" s="40">
        <f ca="1"/>
        <v>11828.810664761504</v>
      </c>
    </row>
    <row r="1554" spans="1:83" x14ac:dyDescent="0.25">
      <c r="A1554" s="6">
        <v>78.599999999999994</v>
      </c>
      <c r="B1554" s="7" t="b">
        <v>1</v>
      </c>
      <c r="U1554" s="9"/>
      <c r="V1554" s="9"/>
      <c r="W1554" s="10"/>
      <c r="X1554" s="17"/>
      <c r="Y1554" s="17"/>
      <c r="Z1554" s="17"/>
      <c r="AA1554" s="17"/>
      <c r="AB1554" s="17"/>
      <c r="AC1554" s="17"/>
      <c r="AD1554" s="17"/>
      <c r="AE1554" s="17"/>
      <c r="AG1554" s="9"/>
      <c r="AH1554" s="9"/>
      <c r="AI1554" s="10"/>
      <c r="AJ1554" s="17"/>
      <c r="AK1554" s="17"/>
      <c r="AL1554" s="17"/>
      <c r="AM1554" s="17"/>
      <c r="AN1554" s="17"/>
      <c r="AO1554" s="17"/>
      <c r="AP1554" s="17"/>
      <c r="AQ1554" s="17"/>
      <c r="AS1554" s="9"/>
      <c r="AT1554" s="9"/>
      <c r="AU1554" s="10"/>
      <c r="AV1554" s="17"/>
      <c r="AW1554" s="17"/>
      <c r="AX1554" s="17"/>
      <c r="AY1554" s="17"/>
      <c r="AZ1554" s="17"/>
      <c r="BA1554" s="17"/>
      <c r="BB1554" s="17"/>
      <c r="BC1554" s="17"/>
      <c r="BE1554" s="17">
        <v>0.52920081967213117</v>
      </c>
      <c r="BF1554" s="9">
        <v>72.599999999999994</v>
      </c>
      <c r="BG1554" s="9">
        <v>69.922660529220678</v>
      </c>
      <c r="BH1554" s="9">
        <v>69.256610608343465</v>
      </c>
      <c r="BI1554" s="9">
        <v>52.148777842103044</v>
      </c>
      <c r="BJ1554" s="9">
        <f ca="1"/>
        <v>70.961480850185481</v>
      </c>
      <c r="BK1554" s="9">
        <f ca="1"/>
        <v>69.477733847410093</v>
      </c>
      <c r="BL1554" s="9">
        <v>68.294791960823829</v>
      </c>
      <c r="BM1554" s="9">
        <f ca="1"/>
        <v>70.631470899223515</v>
      </c>
      <c r="BN1554" s="9">
        <v>71.141191665059409</v>
      </c>
      <c r="BP1554" s="9"/>
      <c r="BQ1554" s="40"/>
      <c r="BR1554" s="9"/>
      <c r="BS1554" s="40"/>
      <c r="BU1554" s="9"/>
      <c r="BV1554" s="40"/>
      <c r="BW1554" s="9"/>
      <c r="BX1554" s="40"/>
      <c r="BZ1554" s="9">
        <v>48.723076923076924</v>
      </c>
      <c r="CA1554" s="9">
        <v>2.7538461538461538</v>
      </c>
      <c r="CB1554" s="40">
        <v>61066.48315496133</v>
      </c>
      <c r="CC1554" s="9">
        <f ca="1"/>
        <v>5.2119230769230764</v>
      </c>
      <c r="CD1554" s="9">
        <f ca="1"/>
        <v>1.6365384615384617</v>
      </c>
      <c r="CE1554" s="40">
        <f ca="1"/>
        <v>11718.184134962135</v>
      </c>
    </row>
    <row r="1555" spans="1:83" x14ac:dyDescent="0.25">
      <c r="A1555" s="6">
        <v>78.3</v>
      </c>
      <c r="B1555" s="7" t="b">
        <v>1</v>
      </c>
      <c r="U1555" s="9"/>
      <c r="V1555" s="9"/>
      <c r="W1555" s="10"/>
      <c r="X1555" s="17"/>
      <c r="Y1555" s="17"/>
      <c r="Z1555" s="17"/>
      <c r="AA1555" s="17"/>
      <c r="AB1555" s="17"/>
      <c r="AC1555" s="17"/>
      <c r="AD1555" s="17"/>
      <c r="AE1555" s="17"/>
      <c r="AG1555" s="9"/>
      <c r="AH1555" s="9"/>
      <c r="AI1555" s="10"/>
      <c r="AJ1555" s="17"/>
      <c r="AK1555" s="17"/>
      <c r="AL1555" s="17"/>
      <c r="AM1555" s="17"/>
      <c r="AN1555" s="17"/>
      <c r="AO1555" s="17"/>
      <c r="AP1555" s="17"/>
      <c r="AQ1555" s="17"/>
      <c r="AS1555" s="9"/>
      <c r="AT1555" s="9"/>
      <c r="AU1555" s="10"/>
      <c r="AV1555" s="17"/>
      <c r="AW1555" s="17"/>
      <c r="AX1555" s="17"/>
      <c r="AY1555" s="17"/>
      <c r="AZ1555" s="17"/>
      <c r="BA1555" s="17"/>
      <c r="BB1555" s="17"/>
      <c r="BC1555" s="17"/>
      <c r="BE1555" s="17">
        <v>0.52954234972677594</v>
      </c>
      <c r="BF1555" s="9">
        <v>72.599999999999994</v>
      </c>
      <c r="BG1555" s="9">
        <v>69.930835973914441</v>
      </c>
      <c r="BH1555" s="9">
        <v>69.265354081136636</v>
      </c>
      <c r="BI1555" s="9">
        <v>52.199013643795311</v>
      </c>
      <c r="BJ1555" s="9">
        <f ca="1"/>
        <v>70.969007141108264</v>
      </c>
      <c r="BK1555" s="9">
        <f ca="1"/>
        <v>69.486287503353964</v>
      </c>
      <c r="BL1555" s="9">
        <v>68.30513152939767</v>
      </c>
      <c r="BM1555" s="9">
        <f ca="1"/>
        <v>70.640599216061048</v>
      </c>
      <c r="BN1555" s="9">
        <v>71.150269116955627</v>
      </c>
      <c r="BP1555" s="9"/>
      <c r="BQ1555" s="40"/>
      <c r="BR1555" s="9"/>
      <c r="BS1555" s="40"/>
      <c r="BU1555" s="9"/>
      <c r="BV1555" s="40"/>
      <c r="BW1555" s="9"/>
      <c r="BX1555" s="40"/>
      <c r="BZ1555" s="9">
        <v>48.723076923076924</v>
      </c>
      <c r="CA1555" s="9">
        <v>4.0307692307692298</v>
      </c>
      <c r="CB1555" s="40">
        <v>54477.450900078489</v>
      </c>
      <c r="CC1555" s="9">
        <f ca="1"/>
        <v>5.2119230769230764</v>
      </c>
      <c r="CD1555" s="9">
        <f ca="1"/>
        <v>1.7003846153846154</v>
      </c>
      <c r="CE1555" s="40">
        <f ca="1"/>
        <v>11615.633105350647</v>
      </c>
    </row>
    <row r="1556" spans="1:83" x14ac:dyDescent="0.25">
      <c r="A1556" s="6">
        <v>78</v>
      </c>
      <c r="B1556" s="7" t="b">
        <v>1</v>
      </c>
      <c r="U1556" s="9"/>
      <c r="V1556" s="9"/>
      <c r="W1556" s="10"/>
      <c r="X1556" s="17"/>
      <c r="Y1556" s="17"/>
      <c r="Z1556" s="17"/>
      <c r="AA1556" s="17"/>
      <c r="AB1556" s="17"/>
      <c r="AC1556" s="17"/>
      <c r="AD1556" s="17"/>
      <c r="AE1556" s="17"/>
      <c r="AG1556" s="9"/>
      <c r="AH1556" s="9"/>
      <c r="AI1556" s="10"/>
      <c r="AJ1556" s="17"/>
      <c r="AK1556" s="17"/>
      <c r="AL1556" s="17"/>
      <c r="AM1556" s="17"/>
      <c r="AN1556" s="17"/>
      <c r="AO1556" s="17"/>
      <c r="AP1556" s="17"/>
      <c r="AQ1556" s="17"/>
      <c r="AS1556" s="9"/>
      <c r="AT1556" s="9"/>
      <c r="AU1556" s="10"/>
      <c r="AV1556" s="17"/>
      <c r="AW1556" s="17"/>
      <c r="AX1556" s="17"/>
      <c r="AY1556" s="17"/>
      <c r="AZ1556" s="17"/>
      <c r="BA1556" s="17"/>
      <c r="BB1556" s="17"/>
      <c r="BC1556" s="17"/>
      <c r="BE1556" s="17">
        <v>0.52988387978142082</v>
      </c>
      <c r="BF1556" s="9">
        <v>72.599999999999994</v>
      </c>
      <c r="BG1556" s="9">
        <v>69.939011938807312</v>
      </c>
      <c r="BH1556" s="9">
        <v>69.274099214219063</v>
      </c>
      <c r="BI1556" s="9">
        <v>52.249285927554489</v>
      </c>
      <c r="BJ1556" s="9">
        <f ca="1"/>
        <v>70.976532448086331</v>
      </c>
      <c r="BK1556" s="9">
        <f ca="1"/>
        <v>69.494842405455415</v>
      </c>
      <c r="BL1556" s="9">
        <v>68.315467764239656</v>
      </c>
      <c r="BM1556" s="9">
        <f ca="1"/>
        <v>70.649726656442382</v>
      </c>
      <c r="BN1556" s="9">
        <v>71.159345593243813</v>
      </c>
      <c r="BP1556" s="9"/>
      <c r="BQ1556" s="40"/>
      <c r="BR1556" s="9"/>
      <c r="BS1556" s="40"/>
      <c r="BU1556" s="9"/>
      <c r="BV1556" s="40"/>
      <c r="BW1556" s="9"/>
      <c r="BX1556" s="40"/>
      <c r="BZ1556" s="9">
        <v>48.723076923076924</v>
      </c>
      <c r="CA1556" s="9">
        <v>5.3076923076923075</v>
      </c>
      <c r="CB1556" s="40">
        <v>49170.2887586406</v>
      </c>
      <c r="CC1556" s="9">
        <f ca="1"/>
        <v>5.2119230769230764</v>
      </c>
      <c r="CD1556" s="9">
        <f ca="1"/>
        <v>1.7642307692307693</v>
      </c>
      <c r="CE1556" s="40">
        <f ca="1"/>
        <v>11520.692907457573</v>
      </c>
    </row>
    <row r="1557" spans="1:83" x14ac:dyDescent="0.25">
      <c r="A1557" s="6">
        <v>77.8</v>
      </c>
      <c r="B1557" s="7" t="b">
        <v>1</v>
      </c>
      <c r="U1557" s="9"/>
      <c r="V1557" s="9"/>
      <c r="W1557" s="10"/>
      <c r="X1557" s="17"/>
      <c r="Y1557" s="17"/>
      <c r="Z1557" s="17"/>
      <c r="AA1557" s="17"/>
      <c r="AB1557" s="17"/>
      <c r="AC1557" s="17"/>
      <c r="AD1557" s="17"/>
      <c r="AE1557" s="17"/>
      <c r="AG1557" s="9"/>
      <c r="AH1557" s="9"/>
      <c r="AI1557" s="10"/>
      <c r="AJ1557" s="17"/>
      <c r="AK1557" s="17"/>
      <c r="AL1557" s="17"/>
      <c r="AM1557" s="17"/>
      <c r="AN1557" s="17"/>
      <c r="AO1557" s="17"/>
      <c r="AP1557" s="17"/>
      <c r="AQ1557" s="17"/>
      <c r="AS1557" s="9"/>
      <c r="AT1557" s="9"/>
      <c r="AU1557" s="10"/>
      <c r="AV1557" s="17"/>
      <c r="AW1557" s="17"/>
      <c r="AX1557" s="17"/>
      <c r="AY1557" s="17"/>
      <c r="AZ1557" s="17"/>
      <c r="BA1557" s="17"/>
      <c r="BB1557" s="17"/>
      <c r="BC1557" s="17"/>
      <c r="BE1557" s="17">
        <v>0.53022540983606559</v>
      </c>
      <c r="BF1557" s="9">
        <v>72.599999999999994</v>
      </c>
      <c r="BG1557" s="9">
        <v>69.947188429991741</v>
      </c>
      <c r="BH1557" s="9">
        <v>69.282846014458656</v>
      </c>
      <c r="BI1557" s="9">
        <v>52.299594746406797</v>
      </c>
      <c r="BJ1557" s="9">
        <f ca="1"/>
        <v>70.984056776740303</v>
      </c>
      <c r="BK1557" s="9">
        <f ca="1"/>
        <v>69.503398560245614</v>
      </c>
      <c r="BL1557" s="9">
        <v>68.325800668572342</v>
      </c>
      <c r="BM1557" s="9">
        <f ca="1"/>
        <v>70.658853225159334</v>
      </c>
      <c r="BN1557" s="9">
        <v>71.16842109867946</v>
      </c>
      <c r="BP1557" s="9"/>
      <c r="BQ1557" s="40"/>
      <c r="BR1557" s="9"/>
      <c r="BS1557" s="40"/>
      <c r="BU1557" s="9"/>
      <c r="BV1557" s="40"/>
      <c r="BW1557" s="9"/>
      <c r="BX1557" s="40"/>
      <c r="BZ1557" s="9">
        <v>48.723076923076924</v>
      </c>
      <c r="CA1557" s="9">
        <v>6.5846153846153852</v>
      </c>
      <c r="CB1557" s="40">
        <v>44775.196723081302</v>
      </c>
      <c r="CC1557" s="9">
        <f ca="1"/>
        <v>5.2119230769230764</v>
      </c>
      <c r="CD1557" s="9">
        <f ca="1"/>
        <v>1.8280769230769232</v>
      </c>
      <c r="CE1557" s="40">
        <f ca="1"/>
        <v>11432.941929446042</v>
      </c>
    </row>
    <row r="1558" spans="1:83" x14ac:dyDescent="0.25">
      <c r="A1558" s="6">
        <v>65.5</v>
      </c>
      <c r="B1558" s="7" t="b">
        <v>1</v>
      </c>
      <c r="U1558" s="9"/>
      <c r="V1558" s="9"/>
      <c r="W1558" s="10"/>
      <c r="X1558" s="17"/>
      <c r="Y1558" s="17"/>
      <c r="Z1558" s="17"/>
      <c r="AA1558" s="17"/>
      <c r="AB1558" s="17"/>
      <c r="AC1558" s="17"/>
      <c r="AD1558" s="17"/>
      <c r="AE1558" s="17"/>
      <c r="AG1558" s="9"/>
      <c r="AH1558" s="9"/>
      <c r="AI1558" s="10"/>
      <c r="AJ1558" s="17"/>
      <c r="AK1558" s="17"/>
      <c r="AL1558" s="17"/>
      <c r="AM1558" s="17"/>
      <c r="AN1558" s="17"/>
      <c r="AO1558" s="17"/>
      <c r="AP1558" s="17"/>
      <c r="AQ1558" s="17"/>
      <c r="AS1558" s="9"/>
      <c r="AT1558" s="9"/>
      <c r="AU1558" s="10"/>
      <c r="AV1558" s="17"/>
      <c r="AW1558" s="17"/>
      <c r="AX1558" s="17"/>
      <c r="AY1558" s="17"/>
      <c r="AZ1558" s="17"/>
      <c r="BA1558" s="17"/>
      <c r="BB1558" s="17"/>
      <c r="BC1558" s="17"/>
      <c r="BE1558" s="17">
        <v>0.53056693989071035</v>
      </c>
      <c r="BF1558" s="9">
        <v>72.599999999999994</v>
      </c>
      <c r="BG1558" s="9">
        <v>69.955365453562891</v>
      </c>
      <c r="BH1558" s="9">
        <v>69.291594488729601</v>
      </c>
      <c r="BI1558" s="9">
        <v>52.349940153494231</v>
      </c>
      <c r="BJ1558" s="9">
        <f ca="1"/>
        <v>70.991580132689208</v>
      </c>
      <c r="BK1558" s="9">
        <f ca="1"/>
        <v>69.511955974260616</v>
      </c>
      <c r="BL1558" s="9">
        <v>68.336130245613077</v>
      </c>
      <c r="BM1558" s="9">
        <f ca="1"/>
        <v>70.667978927002522</v>
      </c>
      <c r="BN1558" s="9">
        <v>71.177495638016637</v>
      </c>
      <c r="BP1558" s="9"/>
      <c r="BQ1558" s="40"/>
      <c r="BR1558" s="9"/>
      <c r="BS1558" s="40"/>
      <c r="BU1558" s="9"/>
      <c r="BV1558" s="40"/>
      <c r="BW1558" s="9"/>
      <c r="BX1558" s="40"/>
      <c r="BZ1558" s="9">
        <v>48.723076923076924</v>
      </c>
      <c r="CA1558" s="9">
        <v>7.8615384615384603</v>
      </c>
      <c r="CB1558" s="40">
        <v>41081.659689525462</v>
      </c>
      <c r="CC1558" s="9">
        <f ca="1"/>
        <v>5.2119230769230764</v>
      </c>
      <c r="CD1558" s="9">
        <f ca="1"/>
        <v>1.891923076923077</v>
      </c>
      <c r="CE1558" s="40">
        <f ca="1"/>
        <v>11351.996156943585</v>
      </c>
    </row>
    <row r="1559" spans="1:83" x14ac:dyDescent="0.25">
      <c r="A1559" s="6">
        <v>65.099999999999994</v>
      </c>
      <c r="B1559" s="7" t="b">
        <v>1</v>
      </c>
      <c r="U1559" s="9"/>
      <c r="V1559" s="9"/>
      <c r="W1559" s="10"/>
      <c r="X1559" s="17"/>
      <c r="Y1559" s="17"/>
      <c r="Z1559" s="17"/>
      <c r="AA1559" s="17"/>
      <c r="AB1559" s="17"/>
      <c r="AC1559" s="17"/>
      <c r="AD1559" s="17"/>
      <c r="AE1559" s="17"/>
      <c r="AG1559" s="9"/>
      <c r="AH1559" s="9"/>
      <c r="AI1559" s="10"/>
      <c r="AJ1559" s="17"/>
      <c r="AK1559" s="17"/>
      <c r="AL1559" s="17"/>
      <c r="AM1559" s="17"/>
      <c r="AN1559" s="17"/>
      <c r="AO1559" s="17"/>
      <c r="AP1559" s="17"/>
      <c r="AQ1559" s="17"/>
      <c r="AS1559" s="9"/>
      <c r="AT1559" s="9"/>
      <c r="AU1559" s="10"/>
      <c r="AV1559" s="17"/>
      <c r="AW1559" s="17"/>
      <c r="AX1559" s="17"/>
      <c r="AY1559" s="17"/>
      <c r="AZ1559" s="17"/>
      <c r="BA1559" s="17"/>
      <c r="BB1559" s="17"/>
      <c r="BC1559" s="17"/>
      <c r="BE1559" s="17">
        <v>0.53090846994535523</v>
      </c>
      <c r="BF1559" s="9">
        <v>72.599999999999994</v>
      </c>
      <c r="BG1559" s="9">
        <v>69.963543015618683</v>
      </c>
      <c r="BH1559" s="9">
        <v>69.300344643912439</v>
      </c>
      <c r="BI1559" s="9">
        <v>52.400322202074783</v>
      </c>
      <c r="BJ1559" s="9">
        <f ca="1"/>
        <v>70.999102521550427</v>
      </c>
      <c r="BK1559" s="9">
        <f ca="1"/>
        <v>69.52051465404152</v>
      </c>
      <c r="BL1559" s="9">
        <v>68.346456498574057</v>
      </c>
      <c r="BM1559" s="9">
        <f ca="1"/>
        <v>70.677103766761363</v>
      </c>
      <c r="BN1559" s="9">
        <v>71.186569216007925</v>
      </c>
      <c r="BP1559" s="9"/>
      <c r="BQ1559" s="40"/>
      <c r="BR1559" s="9"/>
      <c r="BS1559" s="40"/>
      <c r="BU1559" s="9"/>
      <c r="BV1559" s="40"/>
      <c r="BW1559" s="9"/>
      <c r="BX1559" s="40"/>
      <c r="BZ1559" s="9">
        <v>48.723076923076924</v>
      </c>
      <c r="CA1559" s="9">
        <v>9.1384615384615362</v>
      </c>
      <c r="CB1559" s="40">
        <v>37953.796030782338</v>
      </c>
      <c r="CC1559" s="9">
        <f ca="1"/>
        <v>5.2119230769230764</v>
      </c>
      <c r="CD1559" s="9">
        <f ca="1"/>
        <v>1.9557692307692309</v>
      </c>
      <c r="CE1559" s="40">
        <f ca="1"/>
        <v>11277.504578923596</v>
      </c>
    </row>
    <row r="1560" spans="1:83" x14ac:dyDescent="0.25">
      <c r="A1560" s="6">
        <v>64.7</v>
      </c>
      <c r="B1560" s="7" t="b">
        <v>1</v>
      </c>
      <c r="U1560" s="9"/>
      <c r="V1560" s="9"/>
      <c r="W1560" s="10"/>
      <c r="X1560" s="17"/>
      <c r="Y1560" s="17"/>
      <c r="Z1560" s="17"/>
      <c r="AA1560" s="17"/>
      <c r="AB1560" s="17"/>
      <c r="AC1560" s="17"/>
      <c r="AD1560" s="17"/>
      <c r="AE1560" s="17"/>
      <c r="AG1560" s="9"/>
      <c r="AH1560" s="9"/>
      <c r="AI1560" s="10"/>
      <c r="AJ1560" s="17"/>
      <c r="AK1560" s="17"/>
      <c r="AL1560" s="17"/>
      <c r="AM1560" s="17"/>
      <c r="AN1560" s="17"/>
      <c r="AO1560" s="17"/>
      <c r="AP1560" s="17"/>
      <c r="AQ1560" s="17"/>
      <c r="AS1560" s="9"/>
      <c r="AT1560" s="9"/>
      <c r="AU1560" s="10"/>
      <c r="AV1560" s="17"/>
      <c r="AW1560" s="17"/>
      <c r="AX1560" s="17"/>
      <c r="AY1560" s="17"/>
      <c r="AZ1560" s="17"/>
      <c r="BA1560" s="17"/>
      <c r="BB1560" s="17"/>
      <c r="BC1560" s="17"/>
      <c r="BE1560" s="17">
        <v>0.53125</v>
      </c>
      <c r="BF1560" s="9">
        <v>72.599999999999994</v>
      </c>
      <c r="BG1560" s="9">
        <v>69.971721122259851</v>
      </c>
      <c r="BH1560" s="9">
        <v>69.309096486894092</v>
      </c>
      <c r="BI1560" s="9">
        <v>52.450740945522796</v>
      </c>
      <c r="BJ1560" s="9">
        <f ca="1"/>
        <v>71.006623948939833</v>
      </c>
      <c r="BK1560" s="9">
        <f ca="1"/>
        <v>69.529074606134458</v>
      </c>
      <c r="BL1560" s="9">
        <v>68.3567794306623</v>
      </c>
      <c r="BM1560" s="9">
        <f ca="1"/>
        <v>70.686227749224045</v>
      </c>
      <c r="BN1560" s="9">
        <v>71.195641837404452</v>
      </c>
      <c r="BP1560" s="9"/>
      <c r="BQ1560" s="40"/>
      <c r="BR1560" s="9"/>
      <c r="BS1560" s="40"/>
      <c r="BU1560" s="9"/>
      <c r="BV1560" s="40"/>
      <c r="BW1560" s="9"/>
      <c r="BX1560" s="40"/>
      <c r="BZ1560" s="9">
        <v>48.723076923076924</v>
      </c>
      <c r="CA1560" s="9">
        <v>10.415384615384614</v>
      </c>
      <c r="CB1560" s="40">
        <v>35296.767921735285</v>
      </c>
      <c r="CC1560" s="9">
        <f ca="1"/>
        <v>5.2119230769230764</v>
      </c>
      <c r="CD1560" s="9">
        <f ca="1"/>
        <v>2.0196153846153848</v>
      </c>
      <c r="CE1560" s="40">
        <f ca="1"/>
        <v>11209.145296416153</v>
      </c>
    </row>
    <row r="1561" spans="1:83" x14ac:dyDescent="0.25">
      <c r="A1561" s="6">
        <v>64.3</v>
      </c>
      <c r="B1561" s="7" t="b">
        <v>1</v>
      </c>
      <c r="U1561" s="9"/>
      <c r="V1561" s="9"/>
      <c r="W1561" s="10"/>
      <c r="X1561" s="17"/>
      <c r="Y1561" s="17"/>
      <c r="Z1561" s="17"/>
      <c r="AA1561" s="17"/>
      <c r="AB1561" s="17"/>
      <c r="AC1561" s="17"/>
      <c r="AD1561" s="17"/>
      <c r="AE1561" s="17"/>
      <c r="AG1561" s="9"/>
      <c r="AH1561" s="9"/>
      <c r="AI1561" s="10"/>
      <c r="AJ1561" s="17"/>
      <c r="AK1561" s="17"/>
      <c r="AL1561" s="17"/>
      <c r="AM1561" s="17"/>
      <c r="AN1561" s="17"/>
      <c r="AO1561" s="17"/>
      <c r="AP1561" s="17"/>
      <c r="AQ1561" s="17"/>
      <c r="AS1561" s="9"/>
      <c r="AT1561" s="9"/>
      <c r="AU1561" s="10"/>
      <c r="AV1561" s="17"/>
      <c r="AW1561" s="17"/>
      <c r="AX1561" s="17"/>
      <c r="AY1561" s="17"/>
      <c r="AZ1561" s="17"/>
      <c r="BA1561" s="17"/>
      <c r="BB1561" s="17"/>
      <c r="BC1561" s="17"/>
      <c r="BE1561" s="17">
        <v>0.53159153005464477</v>
      </c>
      <c r="BF1561" s="9">
        <v>72.599999999999994</v>
      </c>
      <c r="BG1561" s="9">
        <v>69.979899779589942</v>
      </c>
      <c r="BH1561" s="9">
        <v>69.317850024567932</v>
      </c>
      <c r="BI1561" s="9">
        <v>52.501196437329334</v>
      </c>
      <c r="BJ1561" s="9">
        <f ca="1"/>
        <v>71.01414442047178</v>
      </c>
      <c r="BK1561" s="9">
        <f ca="1"/>
        <v>69.537635837090633</v>
      </c>
      <c r="BL1561" s="9">
        <v>68.367099045079669</v>
      </c>
      <c r="BM1561" s="9">
        <f ca="1"/>
        <v>70.695350879177582</v>
      </c>
      <c r="BN1561" s="9">
        <v>71.204713506955954</v>
      </c>
      <c r="BP1561" s="9"/>
      <c r="BQ1561" s="40"/>
      <c r="BR1561" s="9"/>
      <c r="BS1561" s="40"/>
      <c r="BU1561" s="9"/>
      <c r="BV1561" s="40"/>
      <c r="BW1561" s="9"/>
      <c r="BX1561" s="40"/>
      <c r="BZ1561" s="9">
        <v>48.723076923076924</v>
      </c>
      <c r="CA1561" s="9">
        <v>11.692307692307692</v>
      </c>
      <c r="CB1561" s="40">
        <v>33040.738240507359</v>
      </c>
      <c r="CC1561" s="9">
        <f ca="1"/>
        <v>5.2119230769230764</v>
      </c>
      <c r="CD1561" s="9">
        <f ca="1"/>
        <v>2.0834615384615387</v>
      </c>
      <c r="CE1561" s="40">
        <f ca="1"/>
        <v>11146.622206587757</v>
      </c>
    </row>
    <row r="1562" spans="1:83" x14ac:dyDescent="0.25">
      <c r="A1562" s="6">
        <v>63.8</v>
      </c>
      <c r="B1562" s="7" t="b">
        <v>1</v>
      </c>
      <c r="U1562" s="9"/>
      <c r="V1562" s="9"/>
      <c r="W1562" s="10"/>
      <c r="X1562" s="17"/>
      <c r="Y1562" s="17"/>
      <c r="Z1562" s="17"/>
      <c r="AA1562" s="17"/>
      <c r="AB1562" s="17"/>
      <c r="AC1562" s="17"/>
      <c r="AD1562" s="17"/>
      <c r="AE1562" s="17"/>
      <c r="AG1562" s="9"/>
      <c r="AH1562" s="9"/>
      <c r="AI1562" s="10"/>
      <c r="AJ1562" s="17"/>
      <c r="AK1562" s="17"/>
      <c r="AL1562" s="17"/>
      <c r="AM1562" s="17"/>
      <c r="AN1562" s="17"/>
      <c r="AO1562" s="17"/>
      <c r="AP1562" s="17"/>
      <c r="AQ1562" s="17"/>
      <c r="AS1562" s="9"/>
      <c r="AT1562" s="9"/>
      <c r="AU1562" s="10"/>
      <c r="AV1562" s="17"/>
      <c r="AW1562" s="17"/>
      <c r="AX1562" s="17"/>
      <c r="AY1562" s="17"/>
      <c r="AZ1562" s="17"/>
      <c r="BA1562" s="17"/>
      <c r="BB1562" s="17"/>
      <c r="BC1562" s="17"/>
      <c r="BE1562" s="17">
        <v>0.53193306010928965</v>
      </c>
      <c r="BF1562" s="9">
        <v>72.7</v>
      </c>
      <c r="BG1562" s="9">
        <v>69.988078993715348</v>
      </c>
      <c r="BH1562" s="9">
        <v>69.326605263833713</v>
      </c>
      <c r="BI1562" s="9">
        <v>52.551688731102544</v>
      </c>
      <c r="BJ1562" s="9">
        <f ca="1"/>
        <v>71.021663941759087</v>
      </c>
      <c r="BK1562" s="9">
        <f ca="1"/>
        <v>69.546198353466337</v>
      </c>
      <c r="BL1562" s="9">
        <v>68.377415345022925</v>
      </c>
      <c r="BM1562" s="9">
        <f ca="1"/>
        <v>70.704473161407904</v>
      </c>
      <c r="BN1562" s="9">
        <v>71.213784229410777</v>
      </c>
      <c r="BP1562" s="9"/>
      <c r="BQ1562" s="40"/>
      <c r="BR1562" s="9"/>
      <c r="BS1562" s="40"/>
      <c r="BU1562" s="9"/>
      <c r="BV1562" s="40"/>
      <c r="BW1562" s="9"/>
      <c r="BX1562" s="40"/>
      <c r="BZ1562" s="9">
        <v>48.723076923076924</v>
      </c>
      <c r="CA1562" s="9">
        <v>12.969230769230769</v>
      </c>
      <c r="CB1562" s="40">
        <v>31132.226314134488</v>
      </c>
      <c r="CC1562" s="9">
        <f ca="1"/>
        <v>5.2119230769230764</v>
      </c>
      <c r="CD1562" s="9">
        <f ca="1"/>
        <v>2.1473076923076926</v>
      </c>
      <c r="CE1562" s="40">
        <f ca="1"/>
        <v>11089.662161180291</v>
      </c>
    </row>
    <row r="1563" spans="1:83" x14ac:dyDescent="0.25">
      <c r="A1563" s="6">
        <v>63.3</v>
      </c>
      <c r="B1563" s="7" t="b">
        <v>1</v>
      </c>
      <c r="U1563" s="9"/>
      <c r="V1563" s="9"/>
      <c r="W1563" s="10"/>
      <c r="X1563" s="17"/>
      <c r="Y1563" s="17"/>
      <c r="Z1563" s="17"/>
      <c r="AA1563" s="17"/>
      <c r="AB1563" s="17"/>
      <c r="AC1563" s="17"/>
      <c r="AD1563" s="17"/>
      <c r="AE1563" s="17"/>
      <c r="AG1563" s="9"/>
      <c r="AH1563" s="9"/>
      <c r="AI1563" s="10"/>
      <c r="AJ1563" s="17"/>
      <c r="AK1563" s="17"/>
      <c r="AL1563" s="17"/>
      <c r="AM1563" s="17"/>
      <c r="AN1563" s="17"/>
      <c r="AO1563" s="17"/>
      <c r="AP1563" s="17"/>
      <c r="AQ1563" s="17"/>
      <c r="AS1563" s="9"/>
      <c r="AT1563" s="9"/>
      <c r="AU1563" s="10"/>
      <c r="AV1563" s="17"/>
      <c r="AW1563" s="17"/>
      <c r="AX1563" s="17"/>
      <c r="AY1563" s="17"/>
      <c r="AZ1563" s="17"/>
      <c r="BA1563" s="17"/>
      <c r="BB1563" s="17"/>
      <c r="BC1563" s="17"/>
      <c r="BE1563" s="17">
        <v>0.53227459016393441</v>
      </c>
      <c r="BF1563" s="9">
        <v>72.7</v>
      </c>
      <c r="BG1563" s="9">
        <v>69.996258770745357</v>
      </c>
      <c r="BH1563" s="9">
        <v>69.335362211597626</v>
      </c>
      <c r="BI1563" s="9">
        <v>52.602217880567899</v>
      </c>
      <c r="BJ1563" s="9">
        <f ca="1"/>
        <v>71.029182518413137</v>
      </c>
      <c r="BK1563" s="9">
        <f ca="1"/>
        <v>69.554762161823007</v>
      </c>
      <c r="BL1563" s="9">
        <v>68.38772833368364</v>
      </c>
      <c r="BM1563" s="9">
        <f ca="1"/>
        <v>70.713594600699722</v>
      </c>
      <c r="BN1563" s="9">
        <v>71.222854009515899</v>
      </c>
      <c r="BP1563" s="9"/>
      <c r="BQ1563" s="40"/>
      <c r="BR1563" s="9"/>
      <c r="BS1563" s="40"/>
      <c r="BU1563" s="9"/>
      <c r="BV1563" s="40"/>
      <c r="BW1563" s="9"/>
      <c r="BX1563" s="40"/>
      <c r="BZ1563" s="9">
        <v>48.723076923076924</v>
      </c>
      <c r="CA1563" s="9">
        <v>14.246153846153844</v>
      </c>
      <c r="CB1563" s="40">
        <v>29529.0343910103</v>
      </c>
      <c r="CC1563" s="9">
        <f ca="1"/>
        <v>5.2119230769230764</v>
      </c>
      <c r="CD1563" s="9">
        <f ca="1"/>
        <v>2.211153846153846</v>
      </c>
      <c r="CE1563" s="40">
        <f ca="1"/>
        <v>11038.012518619929</v>
      </c>
    </row>
    <row r="1564" spans="1:83" x14ac:dyDescent="0.25">
      <c r="A1564" s="6">
        <v>62.8</v>
      </c>
      <c r="B1564" s="7" t="b">
        <v>1</v>
      </c>
      <c r="U1564" s="9"/>
      <c r="V1564" s="9"/>
      <c r="W1564" s="10"/>
      <c r="X1564" s="17"/>
      <c r="Y1564" s="17"/>
      <c r="Z1564" s="17"/>
      <c r="AA1564" s="17"/>
      <c r="AB1564" s="17"/>
      <c r="AC1564" s="17"/>
      <c r="AD1564" s="17"/>
      <c r="AE1564" s="17"/>
      <c r="AG1564" s="9"/>
      <c r="AH1564" s="9"/>
      <c r="AI1564" s="10"/>
      <c r="AJ1564" s="17"/>
      <c r="AK1564" s="17"/>
      <c r="AL1564" s="17"/>
      <c r="AM1564" s="17"/>
      <c r="AN1564" s="17"/>
      <c r="AO1564" s="17"/>
      <c r="AP1564" s="17"/>
      <c r="AQ1564" s="17"/>
      <c r="AS1564" s="9"/>
      <c r="AT1564" s="9"/>
      <c r="AU1564" s="10"/>
      <c r="AV1564" s="17"/>
      <c r="AW1564" s="17"/>
      <c r="AX1564" s="17"/>
      <c r="AY1564" s="17"/>
      <c r="AZ1564" s="17"/>
      <c r="BA1564" s="17"/>
      <c r="BB1564" s="17"/>
      <c r="BC1564" s="17"/>
      <c r="BE1564" s="17">
        <v>0.53261612021857918</v>
      </c>
      <c r="BF1564" s="9">
        <v>72.7</v>
      </c>
      <c r="BG1564" s="9">
        <v>70.004439116792199</v>
      </c>
      <c r="BH1564" s="9">
        <v>69.344120874772599</v>
      </c>
      <c r="BI1564" s="9">
        <v>52.652783939568643</v>
      </c>
      <c r="BJ1564" s="9">
        <f ca="1"/>
        <v>71.03670015604385</v>
      </c>
      <c r="BK1564" s="9">
        <f ca="1"/>
        <v>69.563327268727264</v>
      </c>
      <c r="BL1564" s="9">
        <v>68.398038014248286</v>
      </c>
      <c r="BM1564" s="9">
        <f ca="1"/>
        <v>70.722715201836692</v>
      </c>
      <c r="BN1564" s="9">
        <v>71.231922852016908</v>
      </c>
      <c r="BP1564" s="9"/>
      <c r="BQ1564" s="40"/>
      <c r="BR1564" s="9"/>
      <c r="BS1564" s="40"/>
      <c r="BU1564" s="9"/>
      <c r="BV1564" s="40"/>
      <c r="BW1564" s="9"/>
      <c r="BX1564" s="40"/>
      <c r="BZ1564" s="9">
        <v>48.723076923076924</v>
      </c>
      <c r="CA1564" s="9">
        <v>15.523076923076919</v>
      </c>
      <c r="CB1564" s="40">
        <v>28197.072624737608</v>
      </c>
      <c r="CC1564" s="9">
        <f ca="1"/>
        <v>5.2119230769230764</v>
      </c>
      <c r="CD1564" s="9">
        <f ca="1"/>
        <v>2.2750000000000004</v>
      </c>
      <c r="CE1564" s="40">
        <f ca="1"/>
        <v>10991.439024855312</v>
      </c>
    </row>
    <row r="1565" spans="1:83" x14ac:dyDescent="0.25">
      <c r="A1565" s="6">
        <v>62.3</v>
      </c>
      <c r="B1565" s="7" t="b">
        <v>1</v>
      </c>
      <c r="U1565" s="9"/>
      <c r="V1565" s="9"/>
      <c r="W1565" s="10"/>
      <c r="X1565" s="17"/>
      <c r="Y1565" s="17"/>
      <c r="Z1565" s="17"/>
      <c r="AA1565" s="17"/>
      <c r="AB1565" s="17"/>
      <c r="AC1565" s="17"/>
      <c r="AD1565" s="17"/>
      <c r="AE1565" s="17"/>
      <c r="AG1565" s="9"/>
      <c r="AH1565" s="9"/>
      <c r="AI1565" s="10"/>
      <c r="AJ1565" s="17"/>
      <c r="AK1565" s="17"/>
      <c r="AL1565" s="17"/>
      <c r="AM1565" s="17"/>
      <c r="AN1565" s="17"/>
      <c r="AO1565" s="17"/>
      <c r="AP1565" s="17"/>
      <c r="AQ1565" s="17"/>
      <c r="AS1565" s="9"/>
      <c r="AT1565" s="9"/>
      <c r="AU1565" s="10"/>
      <c r="AV1565" s="17"/>
      <c r="AW1565" s="17"/>
      <c r="AX1565" s="17"/>
      <c r="AY1565" s="17"/>
      <c r="AZ1565" s="17"/>
      <c r="BA1565" s="17"/>
      <c r="BB1565" s="17"/>
      <c r="BC1565" s="17"/>
      <c r="BE1565" s="17">
        <v>0.53295765027322406</v>
      </c>
      <c r="BF1565" s="9">
        <v>72.7</v>
      </c>
      <c r="BG1565" s="9">
        <v>70.012620037971047</v>
      </c>
      <c r="BH1565" s="9">
        <v>69.352881260277854</v>
      </c>
      <c r="BI1565" s="9">
        <v>52.703386962066119</v>
      </c>
      <c r="BJ1565" s="9">
        <f ca="1"/>
        <v>71.044216860259738</v>
      </c>
      <c r="BK1565" s="9">
        <f ca="1"/>
        <v>69.571893680750946</v>
      </c>
      <c r="BL1565" s="9">
        <v>68.408344389898247</v>
      </c>
      <c r="BM1565" s="9">
        <f ca="1"/>
        <v>70.731834969601366</v>
      </c>
      <c r="BN1565" s="9">
        <v>71.240990761658111</v>
      </c>
      <c r="BP1565" s="9"/>
      <c r="BQ1565" s="40"/>
      <c r="BR1565" s="9"/>
      <c r="BS1565" s="40"/>
      <c r="BU1565" s="9"/>
      <c r="BV1565" s="40"/>
      <c r="BW1565" s="9"/>
      <c r="BX1565" s="40"/>
      <c r="BZ1565" s="9">
        <v>48.723076923076924</v>
      </c>
      <c r="CA1565" s="9">
        <v>16.799999999999997</v>
      </c>
      <c r="CB1565" s="40">
        <v>27108.270261778456</v>
      </c>
      <c r="CC1565" s="9">
        <f ca="1"/>
        <v>5.2119230769230764</v>
      </c>
      <c r="CD1565" s="9">
        <f ca="1"/>
        <v>2.3388461538461538</v>
      </c>
      <c r="CE1565" s="40">
        <f ca="1"/>
        <v>10949.723970292007</v>
      </c>
    </row>
    <row r="1566" spans="1:83" x14ac:dyDescent="0.25">
      <c r="A1566" s="6">
        <v>61.9</v>
      </c>
      <c r="B1566" s="7" t="b">
        <v>1</v>
      </c>
      <c r="U1566" s="9"/>
      <c r="V1566" s="9"/>
      <c r="W1566" s="10"/>
      <c r="X1566" s="17"/>
      <c r="Y1566" s="17"/>
      <c r="Z1566" s="17"/>
      <c r="AA1566" s="17"/>
      <c r="AB1566" s="17"/>
      <c r="AC1566" s="17"/>
      <c r="AD1566" s="17"/>
      <c r="AE1566" s="17"/>
      <c r="AG1566" s="9"/>
      <c r="AH1566" s="9"/>
      <c r="AI1566" s="10"/>
      <c r="AJ1566" s="17"/>
      <c r="AK1566" s="17"/>
      <c r="AL1566" s="17"/>
      <c r="AM1566" s="17"/>
      <c r="AN1566" s="17"/>
      <c r="AO1566" s="17"/>
      <c r="AP1566" s="17"/>
      <c r="AQ1566" s="17"/>
      <c r="AS1566" s="9"/>
      <c r="AT1566" s="9"/>
      <c r="AU1566" s="10"/>
      <c r="AV1566" s="17"/>
      <c r="AW1566" s="17"/>
      <c r="AX1566" s="17"/>
      <c r="AY1566" s="17"/>
      <c r="AZ1566" s="17"/>
      <c r="BA1566" s="17"/>
      <c r="BB1566" s="17"/>
      <c r="BC1566" s="17"/>
      <c r="BE1566" s="17">
        <v>0.53329918032786883</v>
      </c>
      <c r="BF1566" s="9">
        <v>72.7</v>
      </c>
      <c r="BG1566" s="9">
        <v>70.020801540400043</v>
      </c>
      <c r="BH1566" s="9">
        <v>69.361643375039407</v>
      </c>
      <c r="BI1566" s="9">
        <v>52.754027002140035</v>
      </c>
      <c r="BJ1566" s="9">
        <f ca="1"/>
        <v>71.051732636667907</v>
      </c>
      <c r="BK1566" s="9">
        <f ca="1"/>
        <v>69.580461404471123</v>
      </c>
      <c r="BL1566" s="9">
        <v>68.418647463809819</v>
      </c>
      <c r="BM1566" s="9">
        <f ca="1"/>
        <v>70.740953908775253</v>
      </c>
      <c r="BN1566" s="9">
        <v>71.250057743182467</v>
      </c>
      <c r="BP1566" s="9"/>
      <c r="BQ1566" s="40"/>
      <c r="BR1566" s="9"/>
      <c r="BS1566" s="40"/>
      <c r="BU1566" s="9"/>
      <c r="BV1566" s="40"/>
      <c r="BW1566" s="9"/>
      <c r="BX1566" s="40"/>
      <c r="BZ1566" s="9">
        <v>48.723076923076924</v>
      </c>
      <c r="CA1566" s="9">
        <v>18.076923076923073</v>
      </c>
      <c r="CB1566" s="40">
        <v>26239.145144821814</v>
      </c>
      <c r="CC1566" s="9">
        <f ca="1"/>
        <v>5.2119230769230764</v>
      </c>
      <c r="CD1566" s="9">
        <f ca="1"/>
        <v>2.4026923076923077</v>
      </c>
      <c r="CE1566" s="40">
        <f ca="1"/>
        <v>10912.664579883105</v>
      </c>
    </row>
    <row r="1567" spans="1:83" x14ac:dyDescent="0.25">
      <c r="A1567" s="6">
        <v>61.4</v>
      </c>
      <c r="B1567" s="7" t="b">
        <v>1</v>
      </c>
      <c r="U1567" s="9"/>
      <c r="V1567" s="9"/>
      <c r="W1567" s="10"/>
      <c r="X1567" s="17"/>
      <c r="Y1567" s="17"/>
      <c r="Z1567" s="17"/>
      <c r="AA1567" s="17"/>
      <c r="AB1567" s="17"/>
      <c r="AC1567" s="17"/>
      <c r="AD1567" s="17"/>
      <c r="AE1567" s="17"/>
      <c r="AG1567" s="9"/>
      <c r="AH1567" s="9"/>
      <c r="AI1567" s="10"/>
      <c r="AJ1567" s="17"/>
      <c r="AK1567" s="17"/>
      <c r="AL1567" s="17"/>
      <c r="AM1567" s="17"/>
      <c r="AN1567" s="17"/>
      <c r="AO1567" s="17"/>
      <c r="AP1567" s="17"/>
      <c r="AQ1567" s="17"/>
      <c r="AS1567" s="9"/>
      <c r="AT1567" s="9"/>
      <c r="AU1567" s="10"/>
      <c r="AV1567" s="17"/>
      <c r="AW1567" s="17"/>
      <c r="AX1567" s="17"/>
      <c r="AY1567" s="17"/>
      <c r="AZ1567" s="17"/>
      <c r="BA1567" s="17"/>
      <c r="BB1567" s="17"/>
      <c r="BC1567" s="17"/>
      <c r="BE1567" s="17">
        <v>0.53364071038251371</v>
      </c>
      <c r="BF1567" s="9">
        <v>72.7</v>
      </c>
      <c r="BG1567" s="9">
        <v>70.028983630200386</v>
      </c>
      <c r="BH1567" s="9">
        <v>69.370407225989837</v>
      </c>
      <c r="BI1567" s="9">
        <v>52.804704113988919</v>
      </c>
      <c r="BJ1567" s="9">
        <f ca="1"/>
        <v>71.059247490874156</v>
      </c>
      <c r="BK1567" s="9">
        <f ca="1"/>
        <v>69.589030446470176</v>
      </c>
      <c r="BL1567" s="9">
        <v>68.428947239154155</v>
      </c>
      <c r="BM1567" s="9">
        <f ca="1"/>
        <v>70.750072024138817</v>
      </c>
      <c r="BN1567" s="9">
        <v>71.259123801331668</v>
      </c>
      <c r="BP1567" s="9"/>
      <c r="BQ1567" s="40"/>
      <c r="BR1567" s="9"/>
      <c r="BS1567" s="40"/>
      <c r="BU1567" s="9"/>
      <c r="BV1567" s="40"/>
      <c r="BW1567" s="9"/>
      <c r="BX1567" s="40"/>
      <c r="BZ1567" s="9">
        <v>48.723076923076924</v>
      </c>
      <c r="CA1567" s="9">
        <v>19.353846153846153</v>
      </c>
      <c r="CB1567" s="40">
        <v>25569.791222625172</v>
      </c>
      <c r="CC1567" s="9">
        <f ca="1"/>
        <v>5.2119230769230764</v>
      </c>
      <c r="CD1567" s="9">
        <f ca="1"/>
        <v>2.4665384615384616</v>
      </c>
      <c r="CE1567" s="40">
        <f ca="1"/>
        <v>10880.071601126312</v>
      </c>
    </row>
    <row r="1568" spans="1:83" x14ac:dyDescent="0.25">
      <c r="A1568" s="6">
        <v>69</v>
      </c>
      <c r="B1568" s="7" t="b">
        <v>1</v>
      </c>
      <c r="U1568" s="9"/>
      <c r="V1568" s="9"/>
      <c r="W1568" s="10"/>
      <c r="X1568" s="17"/>
      <c r="Y1568" s="17"/>
      <c r="Z1568" s="17"/>
      <c r="AA1568" s="17"/>
      <c r="AB1568" s="17"/>
      <c r="AC1568" s="17"/>
      <c r="AD1568" s="17"/>
      <c r="AE1568" s="17"/>
      <c r="AG1568" s="9"/>
      <c r="AH1568" s="9"/>
      <c r="AI1568" s="10"/>
      <c r="AJ1568" s="17"/>
      <c r="AK1568" s="17"/>
      <c r="AL1568" s="17"/>
      <c r="AM1568" s="17"/>
      <c r="AN1568" s="17"/>
      <c r="AO1568" s="17"/>
      <c r="AP1568" s="17"/>
      <c r="AQ1568" s="17"/>
      <c r="AS1568" s="9"/>
      <c r="AT1568" s="9"/>
      <c r="AU1568" s="10"/>
      <c r="AV1568" s="17"/>
      <c r="AW1568" s="17"/>
      <c r="AX1568" s="17"/>
      <c r="AY1568" s="17"/>
      <c r="AZ1568" s="17"/>
      <c r="BA1568" s="17"/>
      <c r="BB1568" s="17"/>
      <c r="BC1568" s="17"/>
      <c r="BE1568" s="17">
        <v>0.53398224043715847</v>
      </c>
      <c r="BF1568" s="9">
        <v>72.7</v>
      </c>
      <c r="BG1568" s="9">
        <v>70.037166313496286</v>
      </c>
      <c r="BH1568" s="9">
        <v>69.379172820068348</v>
      </c>
      <c r="BI1568" s="9">
        <v>52.855418351930368</v>
      </c>
      <c r="BJ1568" s="9">
        <f ca="1"/>
        <v>71.066761428482891</v>
      </c>
      <c r="BK1568" s="9">
        <f ca="1"/>
        <v>69.597600813335774</v>
      </c>
      <c r="BL1568" s="9">
        <v>68.439243719097405</v>
      </c>
      <c r="BM1568" s="9">
        <f ca="1"/>
        <v>70.759189320471435</v>
      </c>
      <c r="BN1568" s="9">
        <v>71.268188940846102</v>
      </c>
      <c r="BP1568" s="9"/>
      <c r="BQ1568" s="40"/>
      <c r="BR1568" s="9"/>
      <c r="BS1568" s="40"/>
      <c r="BU1568" s="9"/>
      <c r="BV1568" s="40"/>
      <c r="BW1568" s="9"/>
      <c r="BX1568" s="40"/>
      <c r="BZ1568" s="9">
        <v>48.723076923076924</v>
      </c>
      <c r="CA1568" s="9">
        <v>20.630769230769229</v>
      </c>
      <c r="CB1568" s="40">
        <v>25083.141888579696</v>
      </c>
      <c r="CC1568" s="9">
        <f ca="1"/>
        <v>5.2119230769230764</v>
      </c>
      <c r="CD1568" s="9">
        <f ca="1"/>
        <v>2.5303846153846159</v>
      </c>
      <c r="CE1568" s="40">
        <f ca="1"/>
        <v>10851.76806086103</v>
      </c>
    </row>
    <row r="1569" spans="1:83" x14ac:dyDescent="0.25">
      <c r="A1569" s="6">
        <v>64</v>
      </c>
      <c r="B1569" s="7" t="b">
        <v>1</v>
      </c>
      <c r="U1569" s="9"/>
      <c r="V1569" s="9"/>
      <c r="W1569" s="10"/>
      <c r="X1569" s="17"/>
      <c r="Y1569" s="17"/>
      <c r="Z1569" s="17"/>
      <c r="AA1569" s="17"/>
      <c r="AB1569" s="17"/>
      <c r="AC1569" s="17"/>
      <c r="AD1569" s="17"/>
      <c r="AE1569" s="17"/>
      <c r="AG1569" s="9"/>
      <c r="AH1569" s="9"/>
      <c r="AI1569" s="10"/>
      <c r="AJ1569" s="17"/>
      <c r="AK1569" s="17"/>
      <c r="AL1569" s="17"/>
      <c r="AM1569" s="17"/>
      <c r="AN1569" s="17"/>
      <c r="AO1569" s="17"/>
      <c r="AP1569" s="17"/>
      <c r="AQ1569" s="17"/>
      <c r="AS1569" s="9"/>
      <c r="AT1569" s="9"/>
      <c r="AU1569" s="10"/>
      <c r="AV1569" s="17"/>
      <c r="AW1569" s="17"/>
      <c r="AX1569" s="17"/>
      <c r="AY1569" s="17"/>
      <c r="AZ1569" s="17"/>
      <c r="BA1569" s="17"/>
      <c r="BB1569" s="17"/>
      <c r="BC1569" s="17"/>
      <c r="BE1569" s="17">
        <v>0.53432377049180324</v>
      </c>
      <c r="BF1569" s="9">
        <v>72.7</v>
      </c>
      <c r="BG1569" s="9">
        <v>70.045349596415065</v>
      </c>
      <c r="BH1569" s="9">
        <v>69.387940164220964</v>
      </c>
      <c r="BI1569" s="9">
        <v>52.906169770401505</v>
      </c>
      <c r="BJ1569" s="9">
        <f ca="1"/>
        <v>71.074274455097267</v>
      </c>
      <c r="BK1569" s="9">
        <f ca="1"/>
        <v>69.606172511660972</v>
      </c>
      <c r="BL1569" s="9">
        <v>68.449536906800603</v>
      </c>
      <c r="BM1569" s="9">
        <f ca="1"/>
        <v>70.768305802551609</v>
      </c>
      <c r="BN1569" s="9">
        <v>71.277253166464959</v>
      </c>
      <c r="BP1569" s="9"/>
      <c r="BQ1569" s="40"/>
      <c r="BR1569" s="9"/>
      <c r="BS1569" s="40"/>
      <c r="BU1569" s="9"/>
      <c r="BV1569" s="40"/>
      <c r="BW1569" s="9"/>
      <c r="BX1569" s="40"/>
      <c r="BZ1569" s="9">
        <v>48.723076923076924</v>
      </c>
      <c r="CA1569" s="9">
        <v>21.907692307692304</v>
      </c>
      <c r="CB1569" s="40">
        <v>24764.421312213613</v>
      </c>
      <c r="CC1569" s="9">
        <f ca="1"/>
        <v>5.2119230769230764</v>
      </c>
      <c r="CD1569" s="9">
        <f ca="1"/>
        <v>2.5942307692307693</v>
      </c>
      <c r="CE1569" s="40">
        <f ca="1"/>
        <v>10827.588166698855</v>
      </c>
    </row>
    <row r="1570" spans="1:83" x14ac:dyDescent="0.25">
      <c r="A1570" s="6">
        <v>59.9</v>
      </c>
      <c r="B1570" s="7" t="b">
        <v>1</v>
      </c>
      <c r="U1570" s="9"/>
      <c r="V1570" s="9"/>
      <c r="W1570" s="10"/>
      <c r="X1570" s="17"/>
      <c r="Y1570" s="17"/>
      <c r="Z1570" s="17"/>
      <c r="AA1570" s="17"/>
      <c r="AB1570" s="17"/>
      <c r="AC1570" s="17"/>
      <c r="AD1570" s="17"/>
      <c r="AE1570" s="17"/>
      <c r="AG1570" s="9"/>
      <c r="AH1570" s="9"/>
      <c r="AI1570" s="10"/>
      <c r="AJ1570" s="17"/>
      <c r="AK1570" s="17"/>
      <c r="AL1570" s="17"/>
      <c r="AM1570" s="17"/>
      <c r="AN1570" s="17"/>
      <c r="AO1570" s="17"/>
      <c r="AP1570" s="17"/>
      <c r="AQ1570" s="17"/>
      <c r="AS1570" s="9"/>
      <c r="AT1570" s="9"/>
      <c r="AU1570" s="10"/>
      <c r="AV1570" s="17"/>
      <c r="AW1570" s="17"/>
      <c r="AX1570" s="17"/>
      <c r="AY1570" s="17"/>
      <c r="AZ1570" s="17"/>
      <c r="BA1570" s="17"/>
      <c r="BB1570" s="17"/>
      <c r="BC1570" s="17"/>
      <c r="BE1570" s="17">
        <v>0.53466530054644812</v>
      </c>
      <c r="BF1570" s="9">
        <v>72.7</v>
      </c>
      <c r="BG1570" s="9">
        <v>70.053533485087158</v>
      </c>
      <c r="BH1570" s="9">
        <v>69.396709265400503</v>
      </c>
      <c r="BI1570" s="9">
        <v>52.95695842395925</v>
      </c>
      <c r="BJ1570" s="9">
        <f ca="1"/>
        <v>71.081786576319161</v>
      </c>
      <c r="BK1570" s="9">
        <f ca="1"/>
        <v>69.614745548044183</v>
      </c>
      <c r="BL1570" s="9">
        <v>68.459826805419766</v>
      </c>
      <c r="BM1570" s="9">
        <f ca="1"/>
        <v>70.777421475156729</v>
      </c>
      <c r="BN1570" s="9">
        <v>71.286316482926196</v>
      </c>
      <c r="BP1570" s="9"/>
      <c r="BQ1570" s="40"/>
      <c r="BR1570" s="9"/>
      <c r="BS1570" s="40"/>
      <c r="BU1570" s="9"/>
      <c r="BV1570" s="40"/>
      <c r="BW1570" s="9"/>
      <c r="BX1570" s="40"/>
      <c r="BZ1570" s="9">
        <v>48.723076923076924</v>
      </c>
      <c r="CA1570" s="9">
        <v>23.184615384615384</v>
      </c>
      <c r="CB1570" s="40">
        <v>24600.727481960355</v>
      </c>
      <c r="CC1570" s="9">
        <f ca="1"/>
        <v>5.2119230769230764</v>
      </c>
      <c r="CD1570" s="9">
        <f ca="1"/>
        <v>2.6580769230769237</v>
      </c>
      <c r="CE1570" s="40">
        <f ca="1"/>
        <v>10807.376332917031</v>
      </c>
    </row>
    <row r="1571" spans="1:83" x14ac:dyDescent="0.25">
      <c r="A1571" s="6">
        <v>59.3</v>
      </c>
      <c r="B1571" s="7" t="b">
        <v>1</v>
      </c>
      <c r="U1571" s="9"/>
      <c r="V1571" s="9"/>
      <c r="W1571" s="10"/>
      <c r="X1571" s="17"/>
      <c r="Y1571" s="17"/>
      <c r="Z1571" s="17"/>
      <c r="AA1571" s="17"/>
      <c r="AB1571" s="17"/>
      <c r="AC1571" s="17"/>
      <c r="AD1571" s="17"/>
      <c r="AE1571" s="17"/>
      <c r="AG1571" s="9"/>
      <c r="AH1571" s="9"/>
      <c r="AI1571" s="10"/>
      <c r="AJ1571" s="17"/>
      <c r="AK1571" s="17"/>
      <c r="AL1571" s="17"/>
      <c r="AM1571" s="17"/>
      <c r="AN1571" s="17"/>
      <c r="AO1571" s="17"/>
      <c r="AP1571" s="17"/>
      <c r="AQ1571" s="17"/>
      <c r="AS1571" s="9"/>
      <c r="AT1571" s="9"/>
      <c r="AU1571" s="10"/>
      <c r="AV1571" s="17"/>
      <c r="AW1571" s="17"/>
      <c r="AX1571" s="17"/>
      <c r="AY1571" s="17"/>
      <c r="AZ1571" s="17"/>
      <c r="BA1571" s="17"/>
      <c r="BB1571" s="17"/>
      <c r="BC1571" s="17"/>
      <c r="BE1571" s="17">
        <v>0.53500683060109289</v>
      </c>
      <c r="BF1571" s="9">
        <v>72.7</v>
      </c>
      <c r="BG1571" s="9">
        <v>70.061717985646155</v>
      </c>
      <c r="BH1571" s="9">
        <v>69.40548013056646</v>
      </c>
      <c r="BI1571" s="9">
        <v>53.007784367280649</v>
      </c>
      <c r="BJ1571" s="9">
        <f ca="1"/>
        <v>71.089297797749182</v>
      </c>
      <c r="BK1571" s="9">
        <f ca="1"/>
        <v>69.623319929089291</v>
      </c>
      <c r="BL1571" s="9">
        <v>68.470113418105868</v>
      </c>
      <c r="BM1571" s="9">
        <f ca="1"/>
        <v>70.786536343063304</v>
      </c>
      <c r="BN1571" s="9">
        <v>71.29537889496649</v>
      </c>
      <c r="BP1571" s="9"/>
      <c r="BQ1571" s="40"/>
      <c r="BR1571" s="9"/>
      <c r="BS1571" s="40"/>
      <c r="BU1571" s="9"/>
      <c r="BV1571" s="40"/>
      <c r="BW1571" s="9"/>
      <c r="BX1571" s="40"/>
      <c r="BZ1571" s="9">
        <v>48.723076923076924</v>
      </c>
      <c r="CA1571" s="9">
        <v>24.46153846153846</v>
      </c>
      <c r="CB1571" s="40">
        <v>24580.709750991708</v>
      </c>
      <c r="CC1571" s="9">
        <f ca="1"/>
        <v>5.2119230769230764</v>
      </c>
      <c r="CD1571" s="9">
        <f ca="1"/>
        <v>2.7219230769230771</v>
      </c>
      <c r="CE1571" s="40">
        <f ca="1"/>
        <v>10790.986313896734</v>
      </c>
    </row>
    <row r="1572" spans="1:83" x14ac:dyDescent="0.25">
      <c r="A1572" s="6">
        <v>58.7</v>
      </c>
      <c r="B1572" s="7" t="b">
        <v>1</v>
      </c>
      <c r="U1572" s="9"/>
      <c r="V1572" s="9"/>
      <c r="W1572" s="10"/>
      <c r="X1572" s="17"/>
      <c r="Y1572" s="17"/>
      <c r="Z1572" s="17"/>
      <c r="AA1572" s="17"/>
      <c r="AB1572" s="17"/>
      <c r="AC1572" s="17"/>
      <c r="AD1572" s="17"/>
      <c r="AE1572" s="17"/>
      <c r="AG1572" s="9"/>
      <c r="AH1572" s="9"/>
      <c r="AI1572" s="10"/>
      <c r="AJ1572" s="17"/>
      <c r="AK1572" s="17"/>
      <c r="AL1572" s="17"/>
      <c r="AM1572" s="17"/>
      <c r="AN1572" s="17"/>
      <c r="AO1572" s="17"/>
      <c r="AP1572" s="17"/>
      <c r="AQ1572" s="17"/>
      <c r="AS1572" s="9"/>
      <c r="AT1572" s="9"/>
      <c r="AU1572" s="10"/>
      <c r="AV1572" s="17"/>
      <c r="AW1572" s="17"/>
      <c r="AX1572" s="17"/>
      <c r="AY1572" s="17"/>
      <c r="AZ1572" s="17"/>
      <c r="BA1572" s="17"/>
      <c r="BB1572" s="17"/>
      <c r="BC1572" s="17"/>
      <c r="BE1572" s="17">
        <v>0.53534836065573765</v>
      </c>
      <c r="BF1572" s="9">
        <v>72.7</v>
      </c>
      <c r="BG1572" s="9">
        <v>70.069903104228814</v>
      </c>
      <c r="BH1572" s="9">
        <v>69.414252766685138</v>
      </c>
      <c r="BI1572" s="9">
        <v>53.058647655163313</v>
      </c>
      <c r="BJ1572" s="9">
        <f ca="1"/>
        <v>71.096808124986751</v>
      </c>
      <c r="BK1572" s="9">
        <f ca="1"/>
        <v>69.631895661405608</v>
      </c>
      <c r="BL1572" s="9">
        <v>68.480396748004836</v>
      </c>
      <c r="BM1572" s="9">
        <f ca="1"/>
        <v>70.795650411046879</v>
      </c>
      <c r="BN1572" s="9">
        <v>71.304440407321465</v>
      </c>
      <c r="BP1572" s="9"/>
      <c r="BQ1572" s="40"/>
      <c r="BR1572" s="9"/>
      <c r="BS1572" s="40"/>
      <c r="BU1572" s="9"/>
      <c r="BV1572" s="40"/>
      <c r="BW1572" s="9"/>
      <c r="BX1572" s="40"/>
      <c r="BZ1572" s="9">
        <v>48.723076923076924</v>
      </c>
      <c r="CA1572" s="9">
        <v>25.738461538461539</v>
      </c>
      <c r="CB1572" s="40">
        <v>24694.315612247578</v>
      </c>
      <c r="CC1572" s="9">
        <f ca="1"/>
        <v>5.2119230769230764</v>
      </c>
      <c r="CD1572" s="9">
        <f ca="1"/>
        <v>2.785769230769231</v>
      </c>
      <c r="CE1572" s="40">
        <f ca="1"/>
        <v>10778.280430848899</v>
      </c>
    </row>
    <row r="1573" spans="1:83" x14ac:dyDescent="0.25">
      <c r="A1573" s="6">
        <v>57.9</v>
      </c>
      <c r="B1573" s="7" t="b">
        <v>1</v>
      </c>
      <c r="U1573" s="9"/>
      <c r="V1573" s="9"/>
      <c r="W1573" s="10"/>
      <c r="X1573" s="17"/>
      <c r="Y1573" s="17"/>
      <c r="Z1573" s="17"/>
      <c r="AA1573" s="17"/>
      <c r="AB1573" s="17"/>
      <c r="AC1573" s="17"/>
      <c r="AD1573" s="17"/>
      <c r="AE1573" s="17"/>
      <c r="AG1573" s="9"/>
      <c r="AH1573" s="9"/>
      <c r="AI1573" s="10"/>
      <c r="AJ1573" s="17"/>
      <c r="AK1573" s="17"/>
      <c r="AL1573" s="17"/>
      <c r="AM1573" s="17"/>
      <c r="AN1573" s="17"/>
      <c r="AO1573" s="17"/>
      <c r="AP1573" s="17"/>
      <c r="AQ1573" s="17"/>
      <c r="AS1573" s="9"/>
      <c r="AT1573" s="9"/>
      <c r="AU1573" s="10"/>
      <c r="AV1573" s="17"/>
      <c r="AW1573" s="17"/>
      <c r="AX1573" s="17"/>
      <c r="AY1573" s="17"/>
      <c r="AZ1573" s="17"/>
      <c r="BA1573" s="17"/>
      <c r="BB1573" s="17"/>
      <c r="BC1573" s="17"/>
      <c r="BE1573" s="17">
        <v>0.53568989071038253</v>
      </c>
      <c r="BF1573" s="9">
        <v>72.7</v>
      </c>
      <c r="BG1573" s="9">
        <v>70.078088846975135</v>
      </c>
      <c r="BH1573" s="9">
        <v>69.42302718072979</v>
      </c>
      <c r="BI1573" s="9">
        <v>53.109548342525756</v>
      </c>
      <c r="BJ1573" s="9">
        <f ca="1"/>
        <v>71.104317563630076</v>
      </c>
      <c r="BK1573" s="9">
        <f ca="1"/>
        <v>69.640472751607973</v>
      </c>
      <c r="BL1573" s="9">
        <v>68.490676798257596</v>
      </c>
      <c r="BM1573" s="9">
        <f ca="1"/>
        <v>70.804763683882115</v>
      </c>
      <c r="BN1573" s="9">
        <v>71.313501024725468</v>
      </c>
      <c r="BP1573" s="9"/>
      <c r="BQ1573" s="40"/>
      <c r="BR1573" s="9"/>
      <c r="BS1573" s="40"/>
      <c r="BU1573" s="9"/>
      <c r="BV1573" s="40"/>
      <c r="BW1573" s="9"/>
      <c r="BX1573" s="40"/>
      <c r="BZ1573" s="9">
        <v>48.723076923076924</v>
      </c>
      <c r="CA1573" s="9">
        <v>27.015384615384612</v>
      </c>
      <c r="CB1573" s="40">
        <v>24932.589123581711</v>
      </c>
      <c r="CC1573" s="9">
        <f ca="1"/>
        <v>5.2119230769230764</v>
      </c>
      <c r="CD1573" s="9">
        <f ca="1"/>
        <v>2.8496153846153849</v>
      </c>
      <c r="CE1573" s="40">
        <f ca="1"/>
        <v>10769.12887975923</v>
      </c>
    </row>
    <row r="1574" spans="1:83" x14ac:dyDescent="0.25">
      <c r="A1574" s="6">
        <v>58.3</v>
      </c>
      <c r="B1574" s="7" t="b">
        <v>1</v>
      </c>
      <c r="U1574" s="9"/>
      <c r="V1574" s="9"/>
      <c r="W1574" s="10"/>
      <c r="X1574" s="17"/>
      <c r="Y1574" s="17"/>
      <c r="Z1574" s="17"/>
      <c r="AA1574" s="17"/>
      <c r="AB1574" s="17"/>
      <c r="AC1574" s="17"/>
      <c r="AD1574" s="17"/>
      <c r="AE1574" s="17"/>
      <c r="AG1574" s="9"/>
      <c r="AH1574" s="9"/>
      <c r="AI1574" s="10"/>
      <c r="AJ1574" s="17"/>
      <c r="AK1574" s="17"/>
      <c r="AL1574" s="17"/>
      <c r="AM1574" s="17"/>
      <c r="AN1574" s="17"/>
      <c r="AO1574" s="17"/>
      <c r="AP1574" s="17"/>
      <c r="AQ1574" s="17"/>
      <c r="AS1574" s="9"/>
      <c r="AT1574" s="9"/>
      <c r="AU1574" s="10"/>
      <c r="AV1574" s="17"/>
      <c r="AW1574" s="17"/>
      <c r="AX1574" s="17"/>
      <c r="AY1574" s="17"/>
      <c r="AZ1574" s="17"/>
      <c r="BA1574" s="17"/>
      <c r="BB1574" s="17"/>
      <c r="BC1574" s="17"/>
      <c r="BE1574" s="17">
        <v>0.5360314207650273</v>
      </c>
      <c r="BF1574" s="9">
        <v>72.7</v>
      </c>
      <c r="BG1574" s="9">
        <v>70.086275220028341</v>
      </c>
      <c r="BH1574" s="9">
        <v>69.431803379680673</v>
      </c>
      <c r="BI1574" s="9">
        <v>53.160486484407642</v>
      </c>
      <c r="BJ1574" s="9">
        <f ca="1"/>
        <v>71.111826119276245</v>
      </c>
      <c r="BK1574" s="9">
        <f ca="1"/>
        <v>69.649051206316742</v>
      </c>
      <c r="BL1574" s="9">
        <v>68.500953572000057</v>
      </c>
      <c r="BM1574" s="9">
        <f ca="1"/>
        <v>70.813876166342709</v>
      </c>
      <c r="BN1574" s="9">
        <v>71.322560751911737</v>
      </c>
      <c r="BP1574" s="9"/>
      <c r="BQ1574" s="40"/>
      <c r="BR1574" s="9"/>
      <c r="BS1574" s="40"/>
      <c r="BU1574" s="9"/>
      <c r="BV1574" s="40"/>
      <c r="BW1574" s="9"/>
      <c r="BX1574" s="40"/>
      <c r="BZ1574" s="9">
        <v>48.723076923076924</v>
      </c>
      <c r="CA1574" s="9">
        <v>28.292307692307688</v>
      </c>
      <c r="CB1574" s="40">
        <v>25287.508497566727</v>
      </c>
      <c r="CC1574" s="9">
        <f ca="1"/>
        <v>5.2119230769230764</v>
      </c>
      <c r="CD1574" s="9">
        <f ca="1"/>
        <v>2.9134615384615383</v>
      </c>
      <c r="CE1574" s="40">
        <f ca="1"/>
        <v>10763.409110293695</v>
      </c>
    </row>
    <row r="1575" spans="1:83" x14ac:dyDescent="0.25">
      <c r="A1575" s="6">
        <v>57.6</v>
      </c>
      <c r="B1575" s="7" t="b">
        <v>1</v>
      </c>
      <c r="U1575" s="9"/>
      <c r="V1575" s="9"/>
      <c r="W1575" s="10"/>
      <c r="X1575" s="17"/>
      <c r="Y1575" s="17"/>
      <c r="Z1575" s="17"/>
      <c r="AA1575" s="17"/>
      <c r="AB1575" s="17"/>
      <c r="AC1575" s="17"/>
      <c r="AD1575" s="17"/>
      <c r="AE1575" s="17"/>
      <c r="AG1575" s="9"/>
      <c r="AH1575" s="9"/>
      <c r="AI1575" s="10"/>
      <c r="AJ1575" s="17"/>
      <c r="AK1575" s="17"/>
      <c r="AL1575" s="17"/>
      <c r="AM1575" s="17"/>
      <c r="AN1575" s="17"/>
      <c r="AO1575" s="17"/>
      <c r="AP1575" s="17"/>
      <c r="AQ1575" s="17"/>
      <c r="AS1575" s="9"/>
      <c r="AT1575" s="9"/>
      <c r="AU1575" s="10"/>
      <c r="AV1575" s="17"/>
      <c r="AW1575" s="17"/>
      <c r="AX1575" s="17"/>
      <c r="AY1575" s="17"/>
      <c r="AZ1575" s="17"/>
      <c r="BA1575" s="17"/>
      <c r="BB1575" s="17"/>
      <c r="BC1575" s="17"/>
      <c r="BE1575" s="17">
        <v>0.53637295081967218</v>
      </c>
      <c r="BF1575" s="9">
        <v>72.7</v>
      </c>
      <c r="BG1575" s="9">
        <v>70.09446222953494</v>
      </c>
      <c r="BH1575" s="9">
        <v>69.440581370524754</v>
      </c>
      <c r="BI1575" s="9">
        <v>53.211462135970322</v>
      </c>
      <c r="BJ1575" s="9">
        <f ca="1"/>
        <v>71.119333797521179</v>
      </c>
      <c r="BK1575" s="9">
        <f ca="1"/>
        <v>69.65763103215788</v>
      </c>
      <c r="BL1575" s="9">
        <v>68.51122707236317</v>
      </c>
      <c r="BM1575" s="9">
        <f ca="1"/>
        <v>70.82298786320159</v>
      </c>
      <c r="BN1575" s="9">
        <v>71.33161959361243</v>
      </c>
      <c r="BP1575" s="9"/>
      <c r="BQ1575" s="40"/>
      <c r="BR1575" s="9"/>
      <c r="BS1575" s="40"/>
      <c r="BU1575" s="9"/>
      <c r="BV1575" s="40"/>
      <c r="BW1575" s="9"/>
      <c r="BX1575" s="40"/>
      <c r="BZ1575" s="9">
        <v>48.723076923076924</v>
      </c>
      <c r="CA1575" s="9">
        <v>29.569230769230764</v>
      </c>
      <c r="CB1575" s="40">
        <v>25751.853821742949</v>
      </c>
      <c r="CC1575" s="9">
        <f ca="1"/>
        <v>5.2119230769230764</v>
      </c>
      <c r="CD1575" s="9">
        <f ca="1"/>
        <v>2.9773076923076927</v>
      </c>
      <c r="CE1575" s="40">
        <f ca="1"/>
        <v>10761.005266908362</v>
      </c>
    </row>
    <row r="1576" spans="1:83" x14ac:dyDescent="0.25">
      <c r="A1576" s="6">
        <v>56.7</v>
      </c>
      <c r="B1576" s="7" t="b">
        <v>1</v>
      </c>
      <c r="U1576" s="9"/>
      <c r="V1576" s="9"/>
      <c r="W1576" s="10"/>
      <c r="X1576" s="17"/>
      <c r="Y1576" s="17"/>
      <c r="Z1576" s="17"/>
      <c r="AA1576" s="17"/>
      <c r="AB1576" s="17"/>
      <c r="AC1576" s="17"/>
      <c r="AD1576" s="17"/>
      <c r="AE1576" s="17"/>
      <c r="AG1576" s="9"/>
      <c r="AH1576" s="9"/>
      <c r="AI1576" s="10"/>
      <c r="AJ1576" s="17"/>
      <c r="AK1576" s="17"/>
      <c r="AL1576" s="17"/>
      <c r="AM1576" s="17"/>
      <c r="AN1576" s="17"/>
      <c r="AO1576" s="17"/>
      <c r="AP1576" s="17"/>
      <c r="AQ1576" s="17"/>
      <c r="AS1576" s="9"/>
      <c r="AT1576" s="9"/>
      <c r="AU1576" s="10"/>
      <c r="AV1576" s="17"/>
      <c r="AW1576" s="17"/>
      <c r="AX1576" s="17"/>
      <c r="AY1576" s="17"/>
      <c r="AZ1576" s="17"/>
      <c r="BA1576" s="17"/>
      <c r="BB1576" s="17"/>
      <c r="BC1576" s="17"/>
      <c r="BE1576" s="17">
        <v>0.53671448087431695</v>
      </c>
      <c r="BF1576" s="9">
        <v>72.7</v>
      </c>
      <c r="BG1576" s="9">
        <v>70.10264988164478</v>
      </c>
      <c r="BH1576" s="9">
        <v>69.449361160256245</v>
      </c>
      <c r="BI1576" s="9">
        <v>53.262475352496992</v>
      </c>
      <c r="BJ1576" s="9">
        <f ca="1"/>
        <v>71.126840603959707</v>
      </c>
      <c r="BK1576" s="9">
        <f ca="1"/>
        <v>69.666212235762885</v>
      </c>
      <c r="BL1576" s="9">
        <v>68.521497302472824</v>
      </c>
      <c r="BM1576" s="9">
        <f ca="1"/>
        <v>70.832098779230719</v>
      </c>
      <c r="BN1576" s="9">
        <v>71.340677554558567</v>
      </c>
      <c r="BP1576" s="9"/>
      <c r="BQ1576" s="40"/>
      <c r="BR1576" s="9"/>
      <c r="BS1576" s="40"/>
      <c r="BU1576" s="9"/>
      <c r="BV1576" s="40"/>
      <c r="BW1576" s="9"/>
      <c r="BX1576" s="40"/>
      <c r="BZ1576" s="9">
        <v>48.723076923076924</v>
      </c>
      <c r="CA1576" s="9">
        <v>30.84615384615384</v>
      </c>
      <c r="CB1576" s="40">
        <v>26319.098262574757</v>
      </c>
      <c r="CC1576" s="9">
        <f ca="1"/>
        <v>5.2119230769230764</v>
      </c>
      <c r="CD1576" s="9">
        <f ca="1"/>
        <v>3.0411538461538461</v>
      </c>
      <c r="CE1576" s="40">
        <f ca="1"/>
        <v>10761.80768466193</v>
      </c>
    </row>
    <row r="1577" spans="1:83" x14ac:dyDescent="0.25">
      <c r="A1577" s="6">
        <v>55.3</v>
      </c>
      <c r="B1577" s="7" t="b">
        <v>1</v>
      </c>
      <c r="U1577" s="9"/>
      <c r="V1577" s="9"/>
      <c r="W1577" s="10"/>
      <c r="X1577" s="17"/>
      <c r="Y1577" s="17"/>
      <c r="Z1577" s="17"/>
      <c r="AA1577" s="17"/>
      <c r="AB1577" s="17"/>
      <c r="AC1577" s="17"/>
      <c r="AD1577" s="17"/>
      <c r="AE1577" s="17"/>
      <c r="AG1577" s="9"/>
      <c r="AH1577" s="9"/>
      <c r="AI1577" s="10"/>
      <c r="AJ1577" s="17"/>
      <c r="AK1577" s="17"/>
      <c r="AL1577" s="17"/>
      <c r="AM1577" s="17"/>
      <c r="AN1577" s="17"/>
      <c r="AO1577" s="17"/>
      <c r="AP1577" s="17"/>
      <c r="AQ1577" s="17"/>
      <c r="AS1577" s="9"/>
      <c r="AT1577" s="9"/>
      <c r="AU1577" s="10"/>
      <c r="AV1577" s="17"/>
      <c r="AW1577" s="17"/>
      <c r="AX1577" s="17"/>
      <c r="AY1577" s="17"/>
      <c r="AZ1577" s="17"/>
      <c r="BA1577" s="17"/>
      <c r="BB1577" s="17"/>
      <c r="BC1577" s="17"/>
      <c r="BE1577" s="17">
        <v>0.53705601092896171</v>
      </c>
      <c r="BF1577" s="9">
        <v>72.7</v>
      </c>
      <c r="BG1577" s="9">
        <v>70.110838182511031</v>
      </c>
      <c r="BH1577" s="9">
        <v>69.458142755876196</v>
      </c>
      <c r="BI1577" s="9">
        <v>53.313526189393251</v>
      </c>
      <c r="BJ1577" s="9">
        <f ca="1"/>
        <v>71.134346544185618</v>
      </c>
      <c r="BK1577" s="9">
        <f ca="1"/>
        <v>69.67479482376902</v>
      </c>
      <c r="BL1577" s="9">
        <v>68.53176426545005</v>
      </c>
      <c r="BM1577" s="9">
        <f ca="1"/>
        <v>70.841208919201307</v>
      </c>
      <c r="BN1577" s="9">
        <v>71.349734639480076</v>
      </c>
      <c r="BP1577" s="9"/>
      <c r="BQ1577" s="40"/>
      <c r="BR1577" s="9"/>
      <c r="BS1577" s="40"/>
      <c r="BU1577" s="9"/>
      <c r="BV1577" s="40"/>
      <c r="BW1577" s="9"/>
      <c r="BX1577" s="40"/>
      <c r="BZ1577" s="9">
        <v>48.723076923076924</v>
      </c>
      <c r="CA1577" s="9">
        <v>32.123076923076923</v>
      </c>
      <c r="CB1577" s="40">
        <v>26983.317789033601</v>
      </c>
      <c r="CC1577" s="9">
        <f ca="1"/>
        <v>5.2119230769230764</v>
      </c>
      <c r="CD1577" s="9">
        <f ca="1"/>
        <v>3.1050000000000004</v>
      </c>
      <c r="CE1577" s="40">
        <f ca="1"/>
        <v>10765.712433279716</v>
      </c>
    </row>
    <row r="1578" spans="1:83" x14ac:dyDescent="0.25">
      <c r="A1578" s="6">
        <v>54.1</v>
      </c>
      <c r="B1578" s="7" t="b">
        <v>1</v>
      </c>
      <c r="U1578" s="9"/>
      <c r="V1578" s="9"/>
      <c r="W1578" s="10"/>
      <c r="X1578" s="17"/>
      <c r="Y1578" s="17"/>
      <c r="Z1578" s="17"/>
      <c r="AA1578" s="17"/>
      <c r="AB1578" s="17"/>
      <c r="AC1578" s="17"/>
      <c r="AD1578" s="17"/>
      <c r="AE1578" s="17"/>
      <c r="AG1578" s="9"/>
      <c r="AH1578" s="9"/>
      <c r="AI1578" s="10"/>
      <c r="AJ1578" s="17"/>
      <c r="AK1578" s="17"/>
      <c r="AL1578" s="17"/>
      <c r="AM1578" s="17"/>
      <c r="AN1578" s="17"/>
      <c r="AO1578" s="17"/>
      <c r="AP1578" s="17"/>
      <c r="AQ1578" s="17"/>
      <c r="AS1578" s="9"/>
      <c r="AT1578" s="9"/>
      <c r="AU1578" s="10"/>
      <c r="AV1578" s="17"/>
      <c r="AW1578" s="17"/>
      <c r="AX1578" s="17"/>
      <c r="AY1578" s="17"/>
      <c r="AZ1578" s="17"/>
      <c r="BA1578" s="17"/>
      <c r="BB1578" s="17"/>
      <c r="BC1578" s="17"/>
      <c r="BE1578" s="17">
        <v>0.53739754098360659</v>
      </c>
      <c r="BF1578" s="9">
        <v>72.7</v>
      </c>
      <c r="BG1578" s="9">
        <v>70.119027138290264</v>
      </c>
      <c r="BH1578" s="9">
        <v>69.466926164392873</v>
      </c>
      <c r="BI1578" s="9">
        <v>53.364614702187339</v>
      </c>
      <c r="BJ1578" s="9">
        <f ca="1"/>
        <v>71.141851623791595</v>
      </c>
      <c r="BK1578" s="9">
        <f ca="1"/>
        <v>69.683378802819135</v>
      </c>
      <c r="BL1578" s="9">
        <v>68.542027964410806</v>
      </c>
      <c r="BM1578" s="9">
        <f ca="1"/>
        <v>70.850318287883752</v>
      </c>
      <c r="BN1578" s="9">
        <v>71.358790853105873</v>
      </c>
      <c r="BP1578" s="9"/>
      <c r="BQ1578" s="40"/>
      <c r="BR1578" s="9"/>
      <c r="BS1578" s="40"/>
      <c r="BU1578" s="9"/>
      <c r="BV1578" s="40"/>
      <c r="BW1578" s="9"/>
      <c r="BX1578" s="40"/>
      <c r="BZ1578" s="9">
        <v>48.723076923076924</v>
      </c>
      <c r="CA1578" s="9">
        <v>33.4</v>
      </c>
      <c r="CB1578" s="40">
        <v>27739.115657735143</v>
      </c>
      <c r="CC1578" s="9">
        <f ca="1"/>
        <v>5.2119230769230764</v>
      </c>
      <c r="CD1578" s="9">
        <f ca="1"/>
        <v>3.1688461538461539</v>
      </c>
      <c r="CE1578" s="40">
        <f ca="1"/>
        <v>10772.620903902247</v>
      </c>
    </row>
    <row r="1579" spans="1:83" x14ac:dyDescent="0.25">
      <c r="A1579" s="6">
        <v>52.9</v>
      </c>
      <c r="B1579" s="7" t="b">
        <v>1</v>
      </c>
      <c r="U1579" s="9"/>
      <c r="V1579" s="9"/>
      <c r="W1579" s="10"/>
      <c r="X1579" s="17"/>
      <c r="Y1579" s="17"/>
      <c r="Z1579" s="17"/>
      <c r="AA1579" s="17"/>
      <c r="AB1579" s="17"/>
      <c r="AC1579" s="17"/>
      <c r="AD1579" s="17"/>
      <c r="AE1579" s="17"/>
      <c r="AG1579" s="9"/>
      <c r="AH1579" s="9"/>
      <c r="AI1579" s="10"/>
      <c r="AJ1579" s="17"/>
      <c r="AK1579" s="17"/>
      <c r="AL1579" s="17"/>
      <c r="AM1579" s="17"/>
      <c r="AN1579" s="17"/>
      <c r="AO1579" s="17"/>
      <c r="AP1579" s="17"/>
      <c r="AQ1579" s="17"/>
      <c r="AS1579" s="9"/>
      <c r="AT1579" s="9"/>
      <c r="AU1579" s="10"/>
      <c r="AV1579" s="17"/>
      <c r="AW1579" s="17"/>
      <c r="AX1579" s="17"/>
      <c r="AY1579" s="17"/>
      <c r="AZ1579" s="17"/>
      <c r="BA1579" s="17"/>
      <c r="BB1579" s="17"/>
      <c r="BC1579" s="17"/>
      <c r="BE1579" s="17">
        <v>0.53773907103825136</v>
      </c>
      <c r="BF1579" s="9">
        <v>72.7</v>
      </c>
      <c r="BG1579" s="9">
        <v>70.127216755142427</v>
      </c>
      <c r="BH1579" s="9">
        <v>69.475711392821523</v>
      </c>
      <c r="BI1579" s="9">
        <v>53.415740946530462</v>
      </c>
      <c r="BJ1579" s="9">
        <f ca="1"/>
        <v>71.149355848369382</v>
      </c>
      <c r="BK1579" s="9">
        <f ca="1"/>
        <v>69.691964179561822</v>
      </c>
      <c r="BL1579" s="9">
        <v>68.552288402466161</v>
      </c>
      <c r="BM1579" s="9">
        <f ca="1"/>
        <v>70.859426890047601</v>
      </c>
      <c r="BN1579" s="9">
        <v>71.367846200163783</v>
      </c>
      <c r="BP1579" s="9"/>
      <c r="BQ1579" s="40"/>
      <c r="BR1579" s="9"/>
      <c r="BS1579" s="40"/>
      <c r="BU1579" s="9"/>
      <c r="BV1579" s="40"/>
      <c r="BW1579" s="9"/>
      <c r="BX1579" s="40"/>
      <c r="BZ1579" s="9">
        <v>48.723076923076924</v>
      </c>
      <c r="CA1579" s="9">
        <v>34.676923076923075</v>
      </c>
      <c r="CB1579" s="40">
        <v>28581.558779221763</v>
      </c>
      <c r="CC1579" s="9">
        <f ca="1"/>
        <v>5.2119230769230764</v>
      </c>
      <c r="CD1579" s="9">
        <f ca="1"/>
        <v>3.2326923076923082</v>
      </c>
      <c r="CE1579" s="40">
        <f ca="1"/>
        <v>10782.439433698555</v>
      </c>
    </row>
    <row r="1580" spans="1:83" x14ac:dyDescent="0.25">
      <c r="A1580" s="6">
        <v>51.5</v>
      </c>
      <c r="B1580" s="7" t="b">
        <v>1</v>
      </c>
      <c r="U1580" s="9"/>
      <c r="V1580" s="9"/>
      <c r="W1580" s="10"/>
      <c r="X1580" s="17"/>
      <c r="Y1580" s="17"/>
      <c r="Z1580" s="17"/>
      <c r="AA1580" s="17"/>
      <c r="AB1580" s="17"/>
      <c r="AC1580" s="17"/>
      <c r="AD1580" s="17"/>
      <c r="AE1580" s="17"/>
      <c r="AG1580" s="9"/>
      <c r="AH1580" s="9"/>
      <c r="AI1580" s="10"/>
      <c r="AJ1580" s="17"/>
      <c r="AK1580" s="17"/>
      <c r="AL1580" s="17"/>
      <c r="AM1580" s="17"/>
      <c r="AN1580" s="17"/>
      <c r="AO1580" s="17"/>
      <c r="AP1580" s="17"/>
      <c r="AQ1580" s="17"/>
      <c r="AS1580" s="9"/>
      <c r="AT1580" s="9"/>
      <c r="AU1580" s="10"/>
      <c r="AV1580" s="17"/>
      <c r="AW1580" s="17"/>
      <c r="AX1580" s="17"/>
      <c r="AY1580" s="17"/>
      <c r="AZ1580" s="17"/>
      <c r="BA1580" s="17"/>
      <c r="BB1580" s="17"/>
      <c r="BC1580" s="17"/>
      <c r="BE1580" s="17">
        <v>0.53808060109289613</v>
      </c>
      <c r="BF1580" s="9">
        <v>72.7</v>
      </c>
      <c r="BG1580" s="9">
        <v>70.135407039230955</v>
      </c>
      <c r="BH1580" s="9">
        <v>69.484498448184553</v>
      </c>
      <c r="BI1580" s="9">
        <v>53.46690497819732</v>
      </c>
      <c r="BJ1580" s="9">
        <f ca="1"/>
        <v>71.15685922350967</v>
      </c>
      <c r="BK1580" s="9">
        <f ca="1"/>
        <v>69.700550960651469</v>
      </c>
      <c r="BL1580" s="9">
        <v>68.562545582722237</v>
      </c>
      <c r="BM1580" s="9">
        <f ca="1"/>
        <v>70.868534730461718</v>
      </c>
      <c r="BN1580" s="9">
        <v>71.376900685380662</v>
      </c>
      <c r="BP1580" s="9"/>
      <c r="BQ1580" s="40"/>
      <c r="BR1580" s="9"/>
      <c r="BS1580" s="40"/>
      <c r="BU1580" s="9"/>
      <c r="BV1580" s="40"/>
      <c r="BW1580" s="9"/>
      <c r="BX1580" s="40"/>
      <c r="BZ1580" s="9">
        <v>48.723076923076924</v>
      </c>
      <c r="CA1580" s="9">
        <v>35.95384615384615</v>
      </c>
      <c r="CB1580" s="40">
        <v>29506.123732617943</v>
      </c>
      <c r="CC1580" s="9">
        <f ca="1"/>
        <v>5.2119230769230764</v>
      </c>
      <c r="CD1580" s="9">
        <f ca="1"/>
        <v>3.2965384615384616</v>
      </c>
      <c r="CE1580" s="40">
        <f ca="1"/>
        <v>10795.078964157296</v>
      </c>
    </row>
    <row r="1581" spans="1:83" x14ac:dyDescent="0.25">
      <c r="A1581" s="6">
        <v>50</v>
      </c>
      <c r="B1581" s="7" t="b">
        <v>1</v>
      </c>
      <c r="U1581" s="9"/>
      <c r="V1581" s="9"/>
      <c r="W1581" s="10"/>
      <c r="X1581" s="17"/>
      <c r="Y1581" s="17"/>
      <c r="Z1581" s="17"/>
      <c r="AA1581" s="17"/>
      <c r="AB1581" s="17"/>
      <c r="AC1581" s="17"/>
      <c r="AD1581" s="17"/>
      <c r="AE1581" s="17"/>
      <c r="AG1581" s="9"/>
      <c r="AH1581" s="9"/>
      <c r="AI1581" s="10"/>
      <c r="AJ1581" s="17"/>
      <c r="AK1581" s="17"/>
      <c r="AL1581" s="17"/>
      <c r="AM1581" s="17"/>
      <c r="AN1581" s="17"/>
      <c r="AO1581" s="17"/>
      <c r="AP1581" s="17"/>
      <c r="AQ1581" s="17"/>
      <c r="AS1581" s="9"/>
      <c r="AT1581" s="9"/>
      <c r="AU1581" s="10"/>
      <c r="AV1581" s="17"/>
      <c r="AW1581" s="17"/>
      <c r="AX1581" s="17"/>
      <c r="AY1581" s="17"/>
      <c r="AZ1581" s="17"/>
      <c r="BA1581" s="17"/>
      <c r="BB1581" s="17"/>
      <c r="BC1581" s="17"/>
      <c r="BE1581" s="17">
        <v>0.53842213114754101</v>
      </c>
      <c r="BF1581" s="9">
        <v>72.7</v>
      </c>
      <c r="BG1581" s="9">
        <v>70.143597996722761</v>
      </c>
      <c r="BH1581" s="9">
        <v>69.493287337511731</v>
      </c>
      <c r="BI1581" s="9">
        <v>53.518106853086323</v>
      </c>
      <c r="BJ1581" s="9">
        <f ca="1"/>
        <v>71.164361754802229</v>
      </c>
      <c r="BK1581" s="9">
        <f ca="1"/>
        <v>69.709139152748222</v>
      </c>
      <c r="BL1581" s="9">
        <v>68.572799508280241</v>
      </c>
      <c r="BM1581" s="9">
        <f ca="1"/>
        <v>70.877641813894158</v>
      </c>
      <c r="BN1581" s="9">
        <v>71.385954313482372</v>
      </c>
      <c r="BP1581" s="9"/>
      <c r="BQ1581" s="40"/>
      <c r="BR1581" s="9"/>
      <c r="BS1581" s="40"/>
      <c r="BU1581" s="9"/>
      <c r="BV1581" s="40"/>
      <c r="BW1581" s="9"/>
      <c r="BX1581" s="40"/>
      <c r="BZ1581" s="9">
        <v>48.723076923076924</v>
      </c>
      <c r="CA1581" s="9">
        <v>37.230769230769226</v>
      </c>
      <c r="CB1581" s="40">
        <v>30508.650679921157</v>
      </c>
      <c r="CC1581" s="9">
        <f ca="1"/>
        <v>5.2119230769230764</v>
      </c>
      <c r="CD1581" s="9">
        <f ca="1"/>
        <v>3.360384615384616</v>
      </c>
      <c r="CE1581" s="40">
        <f ca="1"/>
        <v>10810.454729408291</v>
      </c>
    </row>
    <row r="1582" spans="1:83" x14ac:dyDescent="0.25">
      <c r="A1582" s="6">
        <v>48.5</v>
      </c>
      <c r="B1582" s="7" t="b">
        <v>1</v>
      </c>
      <c r="U1582" s="9"/>
      <c r="V1582" s="9"/>
      <c r="W1582" s="10"/>
      <c r="X1582" s="17"/>
      <c r="Y1582" s="17"/>
      <c r="Z1582" s="17"/>
      <c r="AA1582" s="17"/>
      <c r="AB1582" s="17"/>
      <c r="AC1582" s="17"/>
      <c r="AD1582" s="17"/>
      <c r="AE1582" s="17"/>
      <c r="AG1582" s="9"/>
      <c r="AH1582" s="9"/>
      <c r="AI1582" s="10"/>
      <c r="AJ1582" s="17"/>
      <c r="AK1582" s="17"/>
      <c r="AL1582" s="17"/>
      <c r="AM1582" s="17"/>
      <c r="AN1582" s="17"/>
      <c r="AO1582" s="17"/>
      <c r="AP1582" s="17"/>
      <c r="AQ1582" s="17"/>
      <c r="AS1582" s="9"/>
      <c r="AT1582" s="9"/>
      <c r="AU1582" s="10"/>
      <c r="AV1582" s="17"/>
      <c r="AW1582" s="17"/>
      <c r="AX1582" s="17"/>
      <c r="AY1582" s="17"/>
      <c r="AZ1582" s="17"/>
      <c r="BA1582" s="17"/>
      <c r="BB1582" s="17"/>
      <c r="BC1582" s="17"/>
      <c r="BE1582" s="17">
        <v>0.53876366120218577</v>
      </c>
      <c r="BF1582" s="9">
        <v>72.7</v>
      </c>
      <c r="BG1582" s="9">
        <v>70.151789633788255</v>
      </c>
      <c r="BH1582" s="9">
        <v>69.502078067839847</v>
      </c>
      <c r="BI1582" s="9">
        <v>53.569346627219993</v>
      </c>
      <c r="BJ1582" s="9">
        <f ca="1"/>
        <v>71.171863447835875</v>
      </c>
      <c r="BK1582" s="9">
        <f ca="1"/>
        <v>69.71772876251805</v>
      </c>
      <c r="BL1582" s="9">
        <v>68.583050182236406</v>
      </c>
      <c r="BM1582" s="9">
        <f ca="1"/>
        <v>70.886748145112264</v>
      </c>
      <c r="BN1582" s="9">
        <v>71.39500708919374</v>
      </c>
      <c r="BP1582" s="9"/>
      <c r="BQ1582" s="40"/>
      <c r="BR1582" s="9"/>
      <c r="BS1582" s="40"/>
      <c r="BU1582" s="9"/>
      <c r="BV1582" s="40"/>
      <c r="BW1582" s="9"/>
      <c r="BX1582" s="40"/>
      <c r="BZ1582" s="9">
        <v>48.723076923076924</v>
      </c>
      <c r="CA1582" s="9">
        <v>38.507692307692309</v>
      </c>
      <c r="CB1582" s="40">
        <v>31585.303797166445</v>
      </c>
      <c r="CC1582" s="9">
        <f ca="1"/>
        <v>5.2119230769230764</v>
      </c>
      <c r="CD1582" s="9">
        <f ca="1"/>
        <v>3.4242307692307694</v>
      </c>
      <c r="CE1582" s="40">
        <f ca="1"/>
        <v>10828.48597138651</v>
      </c>
    </row>
    <row r="1583" spans="1:83" x14ac:dyDescent="0.25">
      <c r="A1583" s="6">
        <v>47.1</v>
      </c>
      <c r="B1583" s="7" t="b">
        <v>1</v>
      </c>
      <c r="U1583" s="9"/>
      <c r="V1583" s="9"/>
      <c r="W1583" s="10"/>
      <c r="X1583" s="17"/>
      <c r="Y1583" s="17"/>
      <c r="Z1583" s="17"/>
      <c r="AA1583" s="17"/>
      <c r="AB1583" s="17"/>
      <c r="AC1583" s="17"/>
      <c r="AD1583" s="17"/>
      <c r="AE1583" s="17"/>
      <c r="AG1583" s="9"/>
      <c r="AH1583" s="9"/>
      <c r="AI1583" s="10"/>
      <c r="AJ1583" s="17"/>
      <c r="AK1583" s="17"/>
      <c r="AL1583" s="17"/>
      <c r="AM1583" s="17"/>
      <c r="AN1583" s="17"/>
      <c r="AO1583" s="17"/>
      <c r="AP1583" s="17"/>
      <c r="AQ1583" s="17"/>
      <c r="AS1583" s="9"/>
      <c r="AT1583" s="9"/>
      <c r="AU1583" s="10"/>
      <c r="AV1583" s="17"/>
      <c r="AW1583" s="17"/>
      <c r="AX1583" s="17"/>
      <c r="AY1583" s="17"/>
      <c r="AZ1583" s="17"/>
      <c r="BA1583" s="17"/>
      <c r="BB1583" s="17"/>
      <c r="BC1583" s="17"/>
      <c r="BE1583" s="17">
        <v>0.53910519125683065</v>
      </c>
      <c r="BF1583" s="9">
        <v>72.8</v>
      </c>
      <c r="BG1583" s="9">
        <v>70.159981956601385</v>
      </c>
      <c r="BH1583" s="9">
        <v>69.510870646213021</v>
      </c>
      <c r="BI1583" s="9">
        <v>53.620624356745402</v>
      </c>
      <c r="BJ1583" s="9">
        <f ca="1"/>
        <v>71.179364308198544</v>
      </c>
      <c r="BK1583" s="9">
        <f ca="1"/>
        <v>69.726319796632836</v>
      </c>
      <c r="BL1583" s="9">
        <v>68.593297607682132</v>
      </c>
      <c r="BM1583" s="9">
        <f ca="1"/>
        <v>70.895853728882727</v>
      </c>
      <c r="BN1583" s="9">
        <v>71.404059017238723</v>
      </c>
      <c r="BP1583" s="9"/>
      <c r="BQ1583" s="40"/>
      <c r="BR1583" s="9"/>
      <c r="BS1583" s="40"/>
      <c r="BU1583" s="9"/>
      <c r="BV1583" s="40"/>
      <c r="BW1583" s="9"/>
      <c r="BX1583" s="40"/>
      <c r="BZ1583" s="9">
        <v>48.723076923076924</v>
      </c>
      <c r="CA1583" s="9">
        <v>39.784615384615385</v>
      </c>
      <c r="CB1583" s="40">
        <v>32732.537119447443</v>
      </c>
      <c r="CC1583" s="9">
        <f ca="1"/>
        <v>5.2119230769230764</v>
      </c>
      <c r="CD1583" s="9">
        <f ca="1"/>
        <v>3.4880769230769237</v>
      </c>
      <c r="CE1583" s="40">
        <f ca="1"/>
        <v>10849.095679045769</v>
      </c>
    </row>
    <row r="1584" spans="1:83" x14ac:dyDescent="0.25">
      <c r="A1584" s="6">
        <v>46</v>
      </c>
      <c r="B1584" s="7" t="b">
        <v>1</v>
      </c>
      <c r="U1584" s="9"/>
      <c r="V1584" s="9"/>
      <c r="W1584" s="10"/>
      <c r="X1584" s="17"/>
      <c r="Y1584" s="17"/>
      <c r="Z1584" s="17"/>
      <c r="AA1584" s="17"/>
      <c r="AB1584" s="17"/>
      <c r="AC1584" s="17"/>
      <c r="AD1584" s="17"/>
      <c r="AE1584" s="17"/>
      <c r="AG1584" s="9"/>
      <c r="AH1584" s="9"/>
      <c r="AI1584" s="10"/>
      <c r="AJ1584" s="17"/>
      <c r="AK1584" s="17"/>
      <c r="AL1584" s="17"/>
      <c r="AM1584" s="17"/>
      <c r="AN1584" s="17"/>
      <c r="AO1584" s="17"/>
      <c r="AP1584" s="17"/>
      <c r="AQ1584" s="17"/>
      <c r="AS1584" s="9"/>
      <c r="AT1584" s="9"/>
      <c r="AU1584" s="10"/>
      <c r="AV1584" s="17"/>
      <c r="AW1584" s="17"/>
      <c r="AX1584" s="17"/>
      <c r="AY1584" s="17"/>
      <c r="AZ1584" s="17"/>
      <c r="BA1584" s="17"/>
      <c r="BB1584" s="17"/>
      <c r="BC1584" s="17"/>
      <c r="BE1584" s="17">
        <v>0.53944672131147542</v>
      </c>
      <c r="BF1584" s="9">
        <v>72.8</v>
      </c>
      <c r="BG1584" s="9">
        <v>70.16817497133971</v>
      </c>
      <c r="BH1584" s="9">
        <v>69.51966507968271</v>
      </c>
      <c r="BI1584" s="9">
        <v>53.671940097934403</v>
      </c>
      <c r="BJ1584" s="9">
        <f ca="1"/>
        <v>71.186864341477303</v>
      </c>
      <c r="BK1584" s="9">
        <f ca="1"/>
        <v>69.734912261770305</v>
      </c>
      <c r="BL1584" s="9">
        <v>68.603541787703875</v>
      </c>
      <c r="BM1584" s="9">
        <f ca="1"/>
        <v>70.90495856997147</v>
      </c>
      <c r="BN1584" s="9">
        <v>71.413110102340269</v>
      </c>
      <c r="BP1584" s="9"/>
      <c r="BQ1584" s="40"/>
      <c r="BR1584" s="9"/>
      <c r="BS1584" s="40"/>
      <c r="BU1584" s="9"/>
      <c r="BV1584" s="40"/>
      <c r="BW1584" s="9"/>
      <c r="BX1584" s="40"/>
      <c r="BZ1584" s="9">
        <v>48.723076923076924</v>
      </c>
      <c r="CA1584" s="9">
        <v>41.061538461538461</v>
      </c>
      <c r="CB1584" s="40">
        <v>33947.06491271015</v>
      </c>
      <c r="CC1584" s="9">
        <f ca="1"/>
        <v>5.2119230769230764</v>
      </c>
      <c r="CD1584" s="9">
        <f ca="1"/>
        <v>3.5519230769230772</v>
      </c>
      <c r="CE1584" s="40">
        <f ca="1"/>
        <v>10872.210349167482</v>
      </c>
    </row>
    <row r="1585" spans="1:83" x14ac:dyDescent="0.25">
      <c r="A1585" s="6">
        <v>45.1</v>
      </c>
      <c r="B1585" s="7" t="b">
        <v>1</v>
      </c>
      <c r="U1585" s="9"/>
      <c r="V1585" s="9"/>
      <c r="W1585" s="10"/>
      <c r="X1585" s="17"/>
      <c r="Y1585" s="17"/>
      <c r="Z1585" s="17"/>
      <c r="AA1585" s="17"/>
      <c r="AB1585" s="17"/>
      <c r="AC1585" s="17"/>
      <c r="AD1585" s="17"/>
      <c r="AE1585" s="17"/>
      <c r="AG1585" s="9"/>
      <c r="AH1585" s="9"/>
      <c r="AI1585" s="10"/>
      <c r="AJ1585" s="17"/>
      <c r="AK1585" s="17"/>
      <c r="AL1585" s="17"/>
      <c r="AM1585" s="17"/>
      <c r="AN1585" s="17"/>
      <c r="AO1585" s="17"/>
      <c r="AP1585" s="17"/>
      <c r="AQ1585" s="17"/>
      <c r="AS1585" s="9"/>
      <c r="AT1585" s="9"/>
      <c r="AU1585" s="10"/>
      <c r="AV1585" s="17"/>
      <c r="AW1585" s="17"/>
      <c r="AX1585" s="17"/>
      <c r="AY1585" s="17"/>
      <c r="AZ1585" s="17"/>
      <c r="BA1585" s="17"/>
      <c r="BB1585" s="17"/>
      <c r="BC1585" s="17"/>
      <c r="BE1585" s="17">
        <v>0.53978825136612019</v>
      </c>
      <c r="BF1585" s="9">
        <v>72.8</v>
      </c>
      <c r="BG1585" s="9">
        <v>70.176368684184396</v>
      </c>
      <c r="BH1585" s="9">
        <v>69.528461375307728</v>
      </c>
      <c r="BI1585" s="9">
        <v>53.723293907184164</v>
      </c>
      <c r="BJ1585" s="9">
        <f ca="1"/>
        <v>71.194363553258341</v>
      </c>
      <c r="BK1585" s="9">
        <f ca="1"/>
        <v>69.743506164614203</v>
      </c>
      <c r="BL1585" s="9">
        <v>68.613782725383231</v>
      </c>
      <c r="BM1585" s="9">
        <f ca="1"/>
        <v>70.914062673143818</v>
      </c>
      <c r="BN1585" s="9">
        <v>71.422160349220491</v>
      </c>
      <c r="BP1585" s="9"/>
      <c r="BQ1585" s="40"/>
      <c r="BR1585" s="9"/>
      <c r="BS1585" s="40"/>
      <c r="BU1585" s="9"/>
      <c r="BV1585" s="40"/>
      <c r="BW1585" s="9"/>
      <c r="BX1585" s="40"/>
      <c r="BZ1585" s="9">
        <v>48.723076923076924</v>
      </c>
      <c r="CA1585" s="9">
        <v>42.338461538461537</v>
      </c>
      <c r="CB1585" s="40">
        <v>35225.83585349092</v>
      </c>
      <c r="CC1585" s="9">
        <f ca="1"/>
        <v>5.2119230769230764</v>
      </c>
      <c r="CD1585" s="9">
        <f ca="1"/>
        <v>3.6157692307692306</v>
      </c>
      <c r="CE1585" s="40">
        <f ca="1"/>
        <v>10897.759766602321</v>
      </c>
    </row>
    <row r="1586" spans="1:83" x14ac:dyDescent="0.25">
      <c r="A1586" s="6">
        <v>44.6</v>
      </c>
      <c r="B1586" s="7" t="b">
        <v>1</v>
      </c>
      <c r="U1586" s="9"/>
      <c r="V1586" s="9"/>
      <c r="W1586" s="10"/>
      <c r="X1586" s="17"/>
      <c r="Y1586" s="17"/>
      <c r="Z1586" s="17"/>
      <c r="AA1586" s="17"/>
      <c r="AB1586" s="17"/>
      <c r="AC1586" s="17"/>
      <c r="AD1586" s="17"/>
      <c r="AE1586" s="17"/>
      <c r="AG1586" s="9"/>
      <c r="AH1586" s="9"/>
      <c r="AI1586" s="10"/>
      <c r="AJ1586" s="17"/>
      <c r="AK1586" s="17"/>
      <c r="AL1586" s="17"/>
      <c r="AM1586" s="17"/>
      <c r="AN1586" s="17"/>
      <c r="AO1586" s="17"/>
      <c r="AP1586" s="17"/>
      <c r="AQ1586" s="17"/>
      <c r="AS1586" s="9"/>
      <c r="AT1586" s="9"/>
      <c r="AU1586" s="10"/>
      <c r="AV1586" s="17"/>
      <c r="AW1586" s="17"/>
      <c r="AX1586" s="17"/>
      <c r="AY1586" s="17"/>
      <c r="AZ1586" s="17"/>
      <c r="BA1586" s="17"/>
      <c r="BB1586" s="17"/>
      <c r="BC1586" s="17"/>
      <c r="BE1586" s="17">
        <v>0.54012978142076506</v>
      </c>
      <c r="BF1586" s="9">
        <v>72.8</v>
      </c>
      <c r="BG1586" s="9">
        <v>70.184563101320222</v>
      </c>
      <c r="BH1586" s="9">
        <v>69.537259540154295</v>
      </c>
      <c r="BI1586" s="9">
        <v>53.774685841017423</v>
      </c>
      <c r="BJ1586" s="9">
        <f ca="1"/>
        <v>71.201861949127078</v>
      </c>
      <c r="BK1586" s="9">
        <f ca="1"/>
        <v>69.752101511854178</v>
      </c>
      <c r="BL1586" s="9">
        <v>68.624020423796907</v>
      </c>
      <c r="BM1586" s="9">
        <f ca="1"/>
        <v>70.923166043164457</v>
      </c>
      <c r="BN1586" s="9">
        <v>71.431209762600531</v>
      </c>
      <c r="BP1586" s="9"/>
      <c r="BQ1586" s="40"/>
      <c r="BR1586" s="9"/>
      <c r="BS1586" s="40"/>
      <c r="BU1586" s="9"/>
      <c r="BV1586" s="40"/>
      <c r="BW1586" s="9"/>
      <c r="BX1586" s="40"/>
      <c r="BZ1586" s="9">
        <v>48.723076923076924</v>
      </c>
      <c r="CA1586" s="9">
        <v>43.615384615384613</v>
      </c>
      <c r="CB1586" s="40">
        <v>36566.010429982358</v>
      </c>
      <c r="CC1586" s="9">
        <f ca="1"/>
        <v>5.2119230769230764</v>
      </c>
      <c r="CD1586" s="9">
        <f ca="1"/>
        <v>3.679615384615385</v>
      </c>
      <c r="CE1586" s="40">
        <f ca="1"/>
        <v>10925.676802035494</v>
      </c>
    </row>
    <row r="1587" spans="1:83" x14ac:dyDescent="0.25">
      <c r="A1587" s="6">
        <v>44</v>
      </c>
      <c r="B1587" s="7" t="b">
        <v>1</v>
      </c>
      <c r="U1587" s="9"/>
      <c r="V1587" s="9"/>
      <c r="W1587" s="10"/>
      <c r="X1587" s="17"/>
      <c r="Y1587" s="17"/>
      <c r="Z1587" s="17"/>
      <c r="AA1587" s="17"/>
      <c r="AB1587" s="17"/>
      <c r="AC1587" s="17"/>
      <c r="AD1587" s="17"/>
      <c r="AE1587" s="17"/>
      <c r="AG1587" s="9"/>
      <c r="AH1587" s="9"/>
      <c r="AI1587" s="10"/>
      <c r="AJ1587" s="17"/>
      <c r="AK1587" s="17"/>
      <c r="AL1587" s="17"/>
      <c r="AM1587" s="17"/>
      <c r="AN1587" s="17"/>
      <c r="AO1587" s="17"/>
      <c r="AP1587" s="17"/>
      <c r="AQ1587" s="17"/>
      <c r="AS1587" s="9"/>
      <c r="AT1587" s="9"/>
      <c r="AU1587" s="10"/>
      <c r="AV1587" s="17"/>
      <c r="AW1587" s="17"/>
      <c r="AX1587" s="17"/>
      <c r="AY1587" s="17"/>
      <c r="AZ1587" s="17"/>
      <c r="BA1587" s="17"/>
      <c r="BB1587" s="17"/>
      <c r="BC1587" s="17"/>
      <c r="BE1587" s="17">
        <v>0.54047131147540983</v>
      </c>
      <c r="BF1587" s="9">
        <v>72.8</v>
      </c>
      <c r="BG1587" s="9">
        <v>70.192758228935674</v>
      </c>
      <c r="BH1587" s="9">
        <v>69.546059581295921</v>
      </c>
      <c r="BI1587" s="9">
        <v>53.826115956082894</v>
      </c>
      <c r="BJ1587" s="9">
        <f ca="1"/>
        <v>71.209359534668096</v>
      </c>
      <c r="BK1587" s="9">
        <f ca="1"/>
        <v>69.760698310185944</v>
      </c>
      <c r="BL1587" s="9">
        <v>68.634254886016734</v>
      </c>
      <c r="BM1587" s="9">
        <f ca="1"/>
        <v>70.932268684797435</v>
      </c>
      <c r="BN1587" s="9">
        <v>71.440258347200754</v>
      </c>
      <c r="BP1587" s="9"/>
      <c r="BQ1587" s="40"/>
      <c r="BR1587" s="9"/>
      <c r="BS1587" s="40"/>
      <c r="BU1587" s="9"/>
      <c r="BV1587" s="40"/>
      <c r="BW1587" s="9"/>
      <c r="BX1587" s="40"/>
      <c r="BZ1587" s="9">
        <v>48.723076923076924</v>
      </c>
      <c r="CA1587" s="9">
        <v>44.892307692307696</v>
      </c>
      <c r="CB1587" s="40">
        <v>37964.941082545818</v>
      </c>
      <c r="CC1587" s="9">
        <f ca="1"/>
        <v>5.2119230769230764</v>
      </c>
      <c r="CD1587" s="9">
        <f ca="1"/>
        <v>3.7434615384615384</v>
      </c>
      <c r="CE1587" s="40">
        <f ca="1"/>
        <v>10955.89722558484</v>
      </c>
    </row>
    <row r="1588" spans="1:83" x14ac:dyDescent="0.25">
      <c r="A1588" s="6">
        <v>43.5</v>
      </c>
      <c r="B1588" s="7" t="b">
        <v>1</v>
      </c>
      <c r="U1588" s="9"/>
      <c r="V1588" s="9"/>
      <c r="W1588" s="10"/>
      <c r="X1588" s="17"/>
      <c r="Y1588" s="17"/>
      <c r="Z1588" s="17"/>
      <c r="AA1588" s="17"/>
      <c r="AB1588" s="17"/>
      <c r="AC1588" s="17"/>
      <c r="AD1588" s="17"/>
      <c r="AE1588" s="17"/>
      <c r="AG1588" s="9"/>
      <c r="AH1588" s="9"/>
      <c r="AI1588" s="10"/>
      <c r="AJ1588" s="17"/>
      <c r="AK1588" s="17"/>
      <c r="AL1588" s="17"/>
      <c r="AM1588" s="17"/>
      <c r="AN1588" s="17"/>
      <c r="AO1588" s="17"/>
      <c r="AP1588" s="17"/>
      <c r="AQ1588" s="17"/>
      <c r="AS1588" s="9"/>
      <c r="AT1588" s="9"/>
      <c r="AU1588" s="10"/>
      <c r="AV1588" s="17"/>
      <c r="AW1588" s="17"/>
      <c r="AX1588" s="17"/>
      <c r="AY1588" s="17"/>
      <c r="AZ1588" s="17"/>
      <c r="BA1588" s="17"/>
      <c r="BB1588" s="17"/>
      <c r="BC1588" s="17"/>
      <c r="BE1588" s="17">
        <v>0.5408128415300546</v>
      </c>
      <c r="BF1588" s="9">
        <v>72.8</v>
      </c>
      <c r="BG1588" s="9">
        <v>70.200954073222974</v>
      </c>
      <c r="BH1588" s="9">
        <v>69.554861505813733</v>
      </c>
      <c r="BI1588" s="9">
        <v>53.877584309155637</v>
      </c>
      <c r="BJ1588" s="9">
        <f ca="1"/>
        <v>71.216856315465236</v>
      </c>
      <c r="BK1588" s="9">
        <f ca="1"/>
        <v>69.76929656631124</v>
      </c>
      <c r="BL1588" s="9">
        <v>68.644486115109743</v>
      </c>
      <c r="BM1588" s="9">
        <f ca="1"/>
        <v>70.941370602806202</v>
      </c>
      <c r="BN1588" s="9">
        <v>71.449306107740597</v>
      </c>
      <c r="BP1588" s="9"/>
      <c r="BQ1588" s="40"/>
      <c r="BR1588" s="9"/>
      <c r="BS1588" s="40"/>
      <c r="BU1588" s="9"/>
      <c r="BV1588" s="40"/>
      <c r="BW1588" s="9"/>
      <c r="BX1588" s="40"/>
      <c r="BZ1588" s="9">
        <v>48.723076923076924</v>
      </c>
      <c r="CA1588" s="9">
        <v>46.169230769230772</v>
      </c>
      <c r="CB1588" s="40">
        <v>39420.154685384441</v>
      </c>
      <c r="CC1588" s="9">
        <f ca="1"/>
        <v>5.2119230769230764</v>
      </c>
      <c r="CD1588" s="9">
        <f ca="1"/>
        <v>3.8073076923076927</v>
      </c>
      <c r="CE1588" s="40">
        <f ca="1"/>
        <v>10988.359534731886</v>
      </c>
    </row>
    <row r="1589" spans="1:83" x14ac:dyDescent="0.25">
      <c r="A1589" s="6">
        <v>43.1</v>
      </c>
      <c r="B1589" s="7" t="b">
        <v>1</v>
      </c>
      <c r="U1589" s="9"/>
      <c r="V1589" s="9"/>
      <c r="W1589" s="10"/>
      <c r="X1589" s="17"/>
      <c r="Y1589" s="17"/>
      <c r="Z1589" s="17"/>
      <c r="AA1589" s="17"/>
      <c r="AB1589" s="17"/>
      <c r="AC1589" s="17"/>
      <c r="AD1589" s="17"/>
      <c r="AE1589" s="17"/>
      <c r="AG1589" s="9"/>
      <c r="AH1589" s="9"/>
      <c r="AI1589" s="10"/>
      <c r="AJ1589" s="17"/>
      <c r="AK1589" s="17"/>
      <c r="AL1589" s="17"/>
      <c r="AM1589" s="17"/>
      <c r="AN1589" s="17"/>
      <c r="AO1589" s="17"/>
      <c r="AP1589" s="17"/>
      <c r="AQ1589" s="17"/>
      <c r="AS1589" s="9"/>
      <c r="AT1589" s="9"/>
      <c r="AU1589" s="10"/>
      <c r="AV1589" s="17"/>
      <c r="AW1589" s="17"/>
      <c r="AX1589" s="17"/>
      <c r="AY1589" s="17"/>
      <c r="AZ1589" s="17"/>
      <c r="BA1589" s="17"/>
      <c r="BB1589" s="17"/>
      <c r="BC1589" s="17"/>
      <c r="BE1589" s="17">
        <v>0.54115437158469948</v>
      </c>
      <c r="BF1589" s="9">
        <v>72.8</v>
      </c>
      <c r="BG1589" s="9">
        <v>70.209150640378056</v>
      </c>
      <c r="BH1589" s="9">
        <v>69.563665320796304</v>
      </c>
      <c r="BI1589" s="9">
        <v>53.929090957137504</v>
      </c>
      <c r="BJ1589" s="9">
        <f ca="1"/>
        <v>71.22435229710166</v>
      </c>
      <c r="BK1589" s="9">
        <f ca="1"/>
        <v>69.777896286937946</v>
      </c>
      <c r="BL1589" s="9">
        <v>68.654714114138073</v>
      </c>
      <c r="BM1589" s="9">
        <f ca="1"/>
        <v>70.95047180195364</v>
      </c>
      <c r="BN1589" s="9">
        <v>71.458353048938704</v>
      </c>
      <c r="BP1589" s="9"/>
      <c r="BQ1589" s="40"/>
      <c r="BR1589" s="9"/>
      <c r="BS1589" s="40"/>
      <c r="BU1589" s="9"/>
      <c r="BV1589" s="40"/>
      <c r="BW1589" s="9"/>
      <c r="BX1589" s="40"/>
      <c r="BZ1589" s="9">
        <v>48.723076923076924</v>
      </c>
      <c r="CA1589" s="9">
        <v>47.446153846153848</v>
      </c>
      <c r="CB1589" s="40">
        <v>40929.33703826787</v>
      </c>
      <c r="CC1589" s="9">
        <f ca="1"/>
        <v>5.2119230769230764</v>
      </c>
      <c r="CD1589" s="9">
        <f ca="1"/>
        <v>3.8711538461538462</v>
      </c>
      <c r="CE1589" s="40">
        <f ca="1"/>
        <v>11023.00479525184</v>
      </c>
    </row>
    <row r="1590" spans="1:83" x14ac:dyDescent="0.25">
      <c r="A1590" s="6">
        <v>75</v>
      </c>
      <c r="B1590" s="7" t="b">
        <v>1</v>
      </c>
      <c r="U1590" s="9"/>
      <c r="V1590" s="9"/>
      <c r="W1590" s="10"/>
      <c r="X1590" s="17"/>
      <c r="Y1590" s="17"/>
      <c r="Z1590" s="17"/>
      <c r="AA1590" s="17"/>
      <c r="AB1590" s="17"/>
      <c r="AC1590" s="17"/>
      <c r="AD1590" s="17"/>
      <c r="AE1590" s="17"/>
      <c r="AG1590" s="9"/>
      <c r="AH1590" s="9"/>
      <c r="AI1590" s="10"/>
      <c r="AJ1590" s="17"/>
      <c r="AK1590" s="17"/>
      <c r="AL1590" s="17"/>
      <c r="AM1590" s="17"/>
      <c r="AN1590" s="17"/>
      <c r="AO1590" s="17"/>
      <c r="AP1590" s="17"/>
      <c r="AQ1590" s="17"/>
      <c r="AS1590" s="9"/>
      <c r="AT1590" s="9"/>
      <c r="AU1590" s="10"/>
      <c r="AV1590" s="17"/>
      <c r="AW1590" s="17"/>
      <c r="AX1590" s="17"/>
      <c r="AY1590" s="17"/>
      <c r="AZ1590" s="17"/>
      <c r="BA1590" s="17"/>
      <c r="BB1590" s="17"/>
      <c r="BC1590" s="17"/>
      <c r="BE1590" s="17">
        <v>0.54149590163934425</v>
      </c>
      <c r="BF1590" s="9">
        <v>72.8</v>
      </c>
      <c r="BG1590" s="9">
        <v>70.217347936600632</v>
      </c>
      <c r="BH1590" s="9">
        <v>69.572471033339795</v>
      </c>
      <c r="BI1590" s="9">
        <v>53.980635957057345</v>
      </c>
      <c r="BJ1590" s="9">
        <f ca="1"/>
        <v>71.231847485159733</v>
      </c>
      <c r="BK1590" s="9">
        <f ca="1"/>
        <v>69.786497478780007</v>
      </c>
      <c r="BL1590" s="9">
        <v>68.664938886159064</v>
      </c>
      <c r="BM1590" s="9">
        <f ca="1"/>
        <v>70.959572287002075</v>
      </c>
      <c r="BN1590" s="9">
        <v>71.467399175512938</v>
      </c>
      <c r="BP1590" s="9"/>
      <c r="BQ1590" s="40"/>
      <c r="BR1590" s="9"/>
      <c r="BS1590" s="40"/>
      <c r="BU1590" s="9"/>
      <c r="BV1590" s="40"/>
      <c r="BW1590" s="9"/>
      <c r="BX1590" s="40"/>
      <c r="BZ1590" s="9">
        <v>48.723076923076924</v>
      </c>
      <c r="CA1590" s="9">
        <v>48.723076923076924</v>
      </c>
      <c r="CB1590" s="40">
        <v>42490.319091558878</v>
      </c>
      <c r="CC1590" s="9">
        <f ca="1"/>
        <v>5.2119230769230764</v>
      </c>
      <c r="CD1590" s="9">
        <f ca="1"/>
        <v>3.9350000000000005</v>
      </c>
      <c r="CE1590" s="40">
        <f ca="1"/>
        <v>11059.776493953577</v>
      </c>
    </row>
    <row r="1591" spans="1:83" x14ac:dyDescent="0.25">
      <c r="A1591" s="6">
        <v>74.8</v>
      </c>
      <c r="B1591" s="7" t="b">
        <v>1</v>
      </c>
      <c r="U1591" s="9"/>
      <c r="V1591" s="9"/>
      <c r="W1591" s="10"/>
      <c r="X1591" s="17"/>
      <c r="Y1591" s="17"/>
      <c r="Z1591" s="17"/>
      <c r="AA1591" s="17"/>
      <c r="AB1591" s="17"/>
      <c r="AC1591" s="17"/>
      <c r="AD1591" s="17"/>
      <c r="AE1591" s="17"/>
      <c r="AG1591" s="9"/>
      <c r="AH1591" s="9"/>
      <c r="AI1591" s="10"/>
      <c r="AJ1591" s="17"/>
      <c r="AK1591" s="17"/>
      <c r="AL1591" s="17"/>
      <c r="AM1591" s="17"/>
      <c r="AN1591" s="17"/>
      <c r="AO1591" s="17"/>
      <c r="AP1591" s="17"/>
      <c r="AQ1591" s="17"/>
      <c r="AS1591" s="9"/>
      <c r="AT1591" s="9"/>
      <c r="AU1591" s="10"/>
      <c r="AV1591" s="17"/>
      <c r="AW1591" s="17"/>
      <c r="AX1591" s="17"/>
      <c r="AY1591" s="17"/>
      <c r="AZ1591" s="17"/>
      <c r="BA1591" s="17"/>
      <c r="BB1591" s="17"/>
      <c r="BC1591" s="17"/>
      <c r="BE1591" s="17">
        <v>0.54183743169398912</v>
      </c>
      <c r="BF1591" s="9">
        <v>72.8</v>
      </c>
      <c r="BG1591" s="9">
        <v>70.225545968094281</v>
      </c>
      <c r="BH1591" s="9">
        <v>69.581278650547915</v>
      </c>
      <c r="BI1591" s="9">
        <v>54.032219366071615</v>
      </c>
      <c r="BJ1591" s="9">
        <f ca="1"/>
        <v>71.239341885221236</v>
      </c>
      <c r="BK1591" s="9">
        <f ca="1"/>
        <v>69.79510014855758</v>
      </c>
      <c r="BL1591" s="9">
        <v>68.675160434225205</v>
      </c>
      <c r="BM1591" s="9">
        <f ca="1"/>
        <v>70.968672062713324</v>
      </c>
      <c r="BN1591" s="9">
        <v>71.47644449218032</v>
      </c>
      <c r="BP1591" s="9"/>
      <c r="BQ1591" s="40"/>
      <c r="BR1591" s="9"/>
      <c r="BS1591" s="40"/>
      <c r="BU1591" s="9"/>
      <c r="BV1591" s="40"/>
      <c r="BW1591" s="9"/>
      <c r="BX1591" s="40"/>
      <c r="BZ1591" s="9">
        <v>48.723076923076924</v>
      </c>
      <c r="CA1591" s="9">
        <v>50</v>
      </c>
      <c r="CB1591" s="40">
        <v>44101.064672034481</v>
      </c>
      <c r="CC1591" s="9">
        <f ca="1"/>
        <v>5.2119230769230764</v>
      </c>
      <c r="CD1591" s="9">
        <f ca="1"/>
        <v>3.9988461538461539</v>
      </c>
      <c r="CE1591" s="40">
        <f ca="1"/>
        <v>11098.620402167828</v>
      </c>
    </row>
    <row r="1592" spans="1:83" x14ac:dyDescent="0.25">
      <c r="A1592" s="6">
        <v>74.599999999999994</v>
      </c>
      <c r="B1592" s="7" t="b">
        <v>1</v>
      </c>
      <c r="U1592" s="9"/>
      <c r="V1592" s="9"/>
      <c r="W1592" s="10"/>
      <c r="X1592" s="17"/>
      <c r="Y1592" s="17"/>
      <c r="Z1592" s="17"/>
      <c r="AA1592" s="17"/>
      <c r="AB1592" s="17"/>
      <c r="AC1592" s="17"/>
      <c r="AD1592" s="17"/>
      <c r="AE1592" s="17"/>
      <c r="AG1592" s="9"/>
      <c r="AH1592" s="9"/>
      <c r="AI1592" s="10"/>
      <c r="AJ1592" s="17"/>
      <c r="AK1592" s="17"/>
      <c r="AL1592" s="17"/>
      <c r="AM1592" s="17"/>
      <c r="AN1592" s="17"/>
      <c r="AO1592" s="17"/>
      <c r="AP1592" s="17"/>
      <c r="AQ1592" s="17"/>
      <c r="AS1592" s="9"/>
      <c r="AT1592" s="9"/>
      <c r="AU1592" s="10"/>
      <c r="AV1592" s="17"/>
      <c r="AW1592" s="17"/>
      <c r="AX1592" s="17"/>
      <c r="AY1592" s="17"/>
      <c r="AZ1592" s="17"/>
      <c r="BA1592" s="17"/>
      <c r="BB1592" s="17"/>
      <c r="BC1592" s="17"/>
      <c r="BE1592" s="17">
        <v>0.54217896174863389</v>
      </c>
      <c r="BF1592" s="9">
        <v>72.8</v>
      </c>
      <c r="BG1592" s="9">
        <v>70.23374474106636</v>
      </c>
      <c r="BH1592" s="9">
        <v>69.590088179532003</v>
      </c>
      <c r="BI1592" s="9">
        <v>54.083841241464533</v>
      </c>
      <c r="BJ1592" s="9">
        <f ca="1"/>
        <v>71.246835502867242</v>
      </c>
      <c r="BK1592" s="9">
        <f ca="1"/>
        <v>69.803704302996991</v>
      </c>
      <c r="BL1592" s="9">
        <v>68.685378761384186</v>
      </c>
      <c r="BM1592" s="9">
        <f ca="1"/>
        <v>70.977771133848663</v>
      </c>
      <c r="BN1592" s="9">
        <v>71.485489003657165</v>
      </c>
      <c r="BP1592" s="9"/>
      <c r="BQ1592" s="40"/>
      <c r="BR1592" s="9"/>
      <c r="BS1592" s="40"/>
      <c r="BU1592" s="9"/>
      <c r="BV1592" s="40"/>
      <c r="BW1592" s="9"/>
      <c r="BX1592" s="40"/>
      <c r="BZ1592" s="9">
        <v>50</v>
      </c>
      <c r="CA1592" s="9">
        <v>0.2</v>
      </c>
      <c r="CB1592" s="40">
        <v>86899.749260379671</v>
      </c>
      <c r="CC1592" s="9">
        <f ca="1"/>
        <v>5.2757692307692299</v>
      </c>
      <c r="CD1592" s="9">
        <f ca="1"/>
        <v>1.5088461538461539</v>
      </c>
      <c r="CE1592" s="40">
        <f ca="1"/>
        <v>11995.231218250199</v>
      </c>
    </row>
    <row r="1593" spans="1:83" x14ac:dyDescent="0.25">
      <c r="A1593" s="6">
        <v>74.5</v>
      </c>
      <c r="B1593" s="7" t="b">
        <v>1</v>
      </c>
      <c r="U1593" s="9"/>
      <c r="V1593" s="9"/>
      <c r="W1593" s="10"/>
      <c r="X1593" s="17"/>
      <c r="Y1593" s="17"/>
      <c r="Z1593" s="17"/>
      <c r="AA1593" s="17"/>
      <c r="AB1593" s="17"/>
      <c r="AC1593" s="17"/>
      <c r="AD1593" s="17"/>
      <c r="AE1593" s="17"/>
      <c r="AG1593" s="9"/>
      <c r="AH1593" s="9"/>
      <c r="AI1593" s="10"/>
      <c r="AJ1593" s="17"/>
      <c r="AK1593" s="17"/>
      <c r="AL1593" s="17"/>
      <c r="AM1593" s="17"/>
      <c r="AN1593" s="17"/>
      <c r="AO1593" s="17"/>
      <c r="AP1593" s="17"/>
      <c r="AQ1593" s="17"/>
      <c r="AS1593" s="9"/>
      <c r="AT1593" s="9"/>
      <c r="AU1593" s="10"/>
      <c r="AV1593" s="17"/>
      <c r="AW1593" s="17"/>
      <c r="AX1593" s="17"/>
      <c r="AY1593" s="17"/>
      <c r="AZ1593" s="17"/>
      <c r="BA1593" s="17"/>
      <c r="BB1593" s="17"/>
      <c r="BC1593" s="17"/>
      <c r="BE1593" s="17">
        <v>0.54252049180327866</v>
      </c>
      <c r="BF1593" s="9">
        <v>72.8</v>
      </c>
      <c r="BG1593" s="9">
        <v>70.24194426172815</v>
      </c>
      <c r="BH1593" s="9">
        <v>69.598899627411114</v>
      </c>
      <c r="BI1593" s="9">
        <v>54.135501640648627</v>
      </c>
      <c r="BJ1593" s="9">
        <f ca="1"/>
        <v>71.254328343678239</v>
      </c>
      <c r="BK1593" s="9">
        <f ca="1"/>
        <v>69.812309948830872</v>
      </c>
      <c r="BL1593" s="9">
        <v>68.695593870678948</v>
      </c>
      <c r="BM1593" s="9">
        <f ca="1"/>
        <v>70.986869505168855</v>
      </c>
      <c r="BN1593" s="9">
        <v>71.494532714659002</v>
      </c>
      <c r="BP1593" s="9"/>
      <c r="BQ1593" s="40"/>
      <c r="BR1593" s="9"/>
      <c r="BS1593" s="40"/>
      <c r="BU1593" s="9"/>
      <c r="BV1593" s="40"/>
      <c r="BW1593" s="9"/>
      <c r="BX1593" s="40"/>
      <c r="BZ1593" s="9">
        <v>50</v>
      </c>
      <c r="CA1593" s="9">
        <v>1.4769230769230768</v>
      </c>
      <c r="CB1593" s="40">
        <v>71627.366475808711</v>
      </c>
      <c r="CC1593" s="9">
        <f ca="1"/>
        <v>5.2757692307692299</v>
      </c>
      <c r="CD1593" s="9">
        <f ca="1"/>
        <v>1.5726923076923078</v>
      </c>
      <c r="CE1593" s="40">
        <f ca="1"/>
        <v>11874.119709245151</v>
      </c>
    </row>
    <row r="1594" spans="1:83" x14ac:dyDescent="0.25">
      <c r="A1594" s="6">
        <v>74.3</v>
      </c>
      <c r="B1594" s="7" t="b">
        <v>1</v>
      </c>
      <c r="U1594" s="9"/>
      <c r="V1594" s="9"/>
      <c r="W1594" s="10"/>
      <c r="X1594" s="17"/>
      <c r="Y1594" s="17"/>
      <c r="Z1594" s="17"/>
      <c r="AA1594" s="17"/>
      <c r="AB1594" s="17"/>
      <c r="AC1594" s="17"/>
      <c r="AD1594" s="17"/>
      <c r="AE1594" s="17"/>
      <c r="AG1594" s="9"/>
      <c r="AH1594" s="9"/>
      <c r="AI1594" s="10"/>
      <c r="AJ1594" s="17"/>
      <c r="AK1594" s="17"/>
      <c r="AL1594" s="17"/>
      <c r="AM1594" s="17"/>
      <c r="AN1594" s="17"/>
      <c r="AO1594" s="17"/>
      <c r="AP1594" s="17"/>
      <c r="AQ1594" s="17"/>
      <c r="AS1594" s="9"/>
      <c r="AT1594" s="9"/>
      <c r="AU1594" s="10"/>
      <c r="AV1594" s="17"/>
      <c r="AW1594" s="17"/>
      <c r="AX1594" s="17"/>
      <c r="AY1594" s="17"/>
      <c r="AZ1594" s="17"/>
      <c r="BA1594" s="17"/>
      <c r="BB1594" s="17"/>
      <c r="BC1594" s="17"/>
      <c r="BE1594" s="17">
        <v>0.54286202185792354</v>
      </c>
      <c r="BF1594" s="9">
        <v>72.8</v>
      </c>
      <c r="BG1594" s="9">
        <v>70.250144536294869</v>
      </c>
      <c r="BH1594" s="9">
        <v>69.607713001311978</v>
      </c>
      <c r="BI1594" s="9">
        <v>54.187200621165076</v>
      </c>
      <c r="BJ1594" s="9">
        <f ca="1"/>
        <v>71.261820413234133</v>
      </c>
      <c r="BK1594" s="9">
        <f ca="1"/>
        <v>69.820917092798041</v>
      </c>
      <c r="BL1594" s="9">
        <v>68.705805765147545</v>
      </c>
      <c r="BM1594" s="9">
        <f ca="1"/>
        <v>70.995967181434295</v>
      </c>
      <c r="BN1594" s="9">
        <v>71.503575629900666</v>
      </c>
      <c r="BP1594" s="9"/>
      <c r="BQ1594" s="40"/>
      <c r="BR1594" s="9"/>
      <c r="BS1594" s="40"/>
      <c r="BU1594" s="9"/>
      <c r="BV1594" s="40"/>
      <c r="BW1594" s="9"/>
      <c r="BX1594" s="40"/>
      <c r="BZ1594" s="9">
        <v>50</v>
      </c>
      <c r="CA1594" s="9">
        <v>2.7538461538461538</v>
      </c>
      <c r="CB1594" s="40">
        <v>62835.206059948992</v>
      </c>
      <c r="CC1594" s="9">
        <f ca="1"/>
        <v>5.2757692307692299</v>
      </c>
      <c r="CD1594" s="9">
        <f ca="1"/>
        <v>1.6365384615384617</v>
      </c>
      <c r="CE1594" s="40">
        <f ca="1"/>
        <v>11761.616940854199</v>
      </c>
    </row>
    <row r="1595" spans="1:83" x14ac:dyDescent="0.25">
      <c r="A1595" s="6">
        <v>74.099999999999994</v>
      </c>
      <c r="B1595" s="7" t="b">
        <v>1</v>
      </c>
      <c r="U1595" s="9"/>
      <c r="V1595" s="9"/>
      <c r="W1595" s="10"/>
      <c r="X1595" s="17"/>
      <c r="Y1595" s="17"/>
      <c r="Z1595" s="17"/>
      <c r="AA1595" s="17"/>
      <c r="AB1595" s="17"/>
      <c r="AC1595" s="17"/>
      <c r="AD1595" s="17"/>
      <c r="AE1595" s="17"/>
      <c r="AG1595" s="9"/>
      <c r="AH1595" s="9"/>
      <c r="AI1595" s="10"/>
      <c r="AJ1595" s="17"/>
      <c r="AK1595" s="17"/>
      <c r="AL1595" s="17"/>
      <c r="AM1595" s="17"/>
      <c r="AN1595" s="17"/>
      <c r="AO1595" s="17"/>
      <c r="AP1595" s="17"/>
      <c r="AQ1595" s="17"/>
      <c r="AS1595" s="9"/>
      <c r="AT1595" s="9"/>
      <c r="AU1595" s="10"/>
      <c r="AV1595" s="17"/>
      <c r="AW1595" s="17"/>
      <c r="AX1595" s="17"/>
      <c r="AY1595" s="17"/>
      <c r="AZ1595" s="17"/>
      <c r="BA1595" s="17"/>
      <c r="BB1595" s="17"/>
      <c r="BC1595" s="17"/>
      <c r="BE1595" s="17">
        <v>0.54320355191256831</v>
      </c>
      <c r="BF1595" s="9">
        <v>72.8</v>
      </c>
      <c r="BG1595" s="9">
        <v>70.258345570985625</v>
      </c>
      <c r="BH1595" s="9">
        <v>69.616528308369084</v>
      </c>
      <c r="BI1595" s="9">
        <v>54.238938240683986</v>
      </c>
      <c r="BJ1595" s="9">
        <f ca="1"/>
        <v>71.269311717114235</v>
      </c>
      <c r="BK1595" s="9">
        <f ca="1"/>
        <v>69.829525741643735</v>
      </c>
      <c r="BL1595" s="9">
        <v>68.716014447823355</v>
      </c>
      <c r="BM1595" s="9">
        <f ca="1"/>
        <v>71.005064167404797</v>
      </c>
      <c r="BN1595" s="9">
        <v>71.512617754096311</v>
      </c>
      <c r="BP1595" s="9"/>
      <c r="BQ1595" s="40"/>
      <c r="BR1595" s="9"/>
      <c r="BS1595" s="40"/>
      <c r="BU1595" s="9"/>
      <c r="BV1595" s="40"/>
      <c r="BW1595" s="9"/>
      <c r="BX1595" s="40"/>
      <c r="BZ1595" s="9">
        <v>50</v>
      </c>
      <c r="CA1595" s="9">
        <v>4.0307692307692298</v>
      </c>
      <c r="CB1595" s="40">
        <v>56154.801989566738</v>
      </c>
      <c r="CC1595" s="9">
        <f ca="1"/>
        <v>5.2757692307692299</v>
      </c>
      <c r="CD1595" s="9">
        <f ca="1"/>
        <v>1.7003846153846154</v>
      </c>
      <c r="CE1595" s="40">
        <f ca="1"/>
        <v>11657.208279632308</v>
      </c>
    </row>
    <row r="1596" spans="1:83" x14ac:dyDescent="0.25">
      <c r="A1596" s="6">
        <v>74</v>
      </c>
      <c r="B1596" s="7" t="b">
        <v>1</v>
      </c>
      <c r="U1596" s="9"/>
      <c r="V1596" s="9"/>
      <c r="W1596" s="10"/>
      <c r="X1596" s="17"/>
      <c r="Y1596" s="17"/>
      <c r="Z1596" s="17"/>
      <c r="AA1596" s="17"/>
      <c r="AB1596" s="17"/>
      <c r="AC1596" s="17"/>
      <c r="AD1596" s="17"/>
      <c r="AE1596" s="17"/>
      <c r="AG1596" s="9"/>
      <c r="AH1596" s="9"/>
      <c r="AI1596" s="10"/>
      <c r="AJ1596" s="17"/>
      <c r="AK1596" s="17"/>
      <c r="AL1596" s="17"/>
      <c r="AM1596" s="17"/>
      <c r="AN1596" s="17"/>
      <c r="AO1596" s="17"/>
      <c r="AP1596" s="17"/>
      <c r="AQ1596" s="17"/>
      <c r="AS1596" s="9"/>
      <c r="AT1596" s="9"/>
      <c r="AU1596" s="10"/>
      <c r="AV1596" s="17"/>
      <c r="AW1596" s="17"/>
      <c r="AX1596" s="17"/>
      <c r="AY1596" s="17"/>
      <c r="AZ1596" s="17"/>
      <c r="BA1596" s="17"/>
      <c r="BB1596" s="17"/>
      <c r="BC1596" s="17"/>
      <c r="BE1596" s="17">
        <v>0.54354508196721307</v>
      </c>
      <c r="BF1596" s="9">
        <v>72.8</v>
      </c>
      <c r="BG1596" s="9">
        <v>70.266547372023552</v>
      </c>
      <c r="BH1596" s="9">
        <v>69.625345555724763</v>
      </c>
      <c r="BI1596" s="9">
        <v>54.290714557004947</v>
      </c>
      <c r="BJ1596" s="9">
        <f ca="1"/>
        <v>71.276802260897369</v>
      </c>
      <c r="BK1596" s="9">
        <f ca="1"/>
        <v>69.838135902119461</v>
      </c>
      <c r="BL1596" s="9">
        <v>68.726219921734923</v>
      </c>
      <c r="BM1596" s="9">
        <f ca="1"/>
        <v>71.014160467839858</v>
      </c>
      <c r="BN1596" s="9">
        <v>71.521659091959322</v>
      </c>
      <c r="BP1596" s="9"/>
      <c r="BQ1596" s="40"/>
      <c r="BR1596" s="9"/>
      <c r="BS1596" s="40"/>
      <c r="BU1596" s="9"/>
      <c r="BV1596" s="40"/>
      <c r="BW1596" s="9"/>
      <c r="BX1596" s="40"/>
      <c r="BZ1596" s="9">
        <v>50</v>
      </c>
      <c r="CA1596" s="9">
        <v>5.3076923076923075</v>
      </c>
      <c r="CB1596" s="40">
        <v>50758.447906294357</v>
      </c>
      <c r="CC1596" s="9">
        <f ca="1"/>
        <v>5.2757692307692299</v>
      </c>
      <c r="CD1596" s="9">
        <f ca="1"/>
        <v>1.7642307692307693</v>
      </c>
      <c r="CE1596" s="40">
        <f ca="1"/>
        <v>11560.428692374571</v>
      </c>
    </row>
    <row r="1597" spans="1:83" x14ac:dyDescent="0.25">
      <c r="A1597" s="6">
        <v>73.8</v>
      </c>
      <c r="B1597" s="7" t="b">
        <v>1</v>
      </c>
      <c r="U1597" s="9"/>
      <c r="V1597" s="9"/>
      <c r="W1597" s="10"/>
      <c r="X1597" s="17"/>
      <c r="Y1597" s="17"/>
      <c r="Z1597" s="17"/>
      <c r="AA1597" s="17"/>
      <c r="AB1597" s="17"/>
      <c r="AC1597" s="17"/>
      <c r="AD1597" s="17"/>
      <c r="AE1597" s="17"/>
      <c r="AG1597" s="9"/>
      <c r="AH1597" s="9"/>
      <c r="AI1597" s="10"/>
      <c r="AJ1597" s="17"/>
      <c r="AK1597" s="17"/>
      <c r="AL1597" s="17"/>
      <c r="AM1597" s="17"/>
      <c r="AN1597" s="17"/>
      <c r="AO1597" s="17"/>
      <c r="AP1597" s="17"/>
      <c r="AQ1597" s="17"/>
      <c r="AS1597" s="9"/>
      <c r="AT1597" s="9"/>
      <c r="AU1597" s="10"/>
      <c r="AV1597" s="17"/>
      <c r="AW1597" s="17"/>
      <c r="AX1597" s="17"/>
      <c r="AY1597" s="17"/>
      <c r="AZ1597" s="17"/>
      <c r="BA1597" s="17"/>
      <c r="BB1597" s="17"/>
      <c r="BC1597" s="17"/>
      <c r="BE1597" s="17">
        <v>0.54388661202185795</v>
      </c>
      <c r="BF1597" s="9">
        <v>72.8</v>
      </c>
      <c r="BG1597" s="9">
        <v>70.274749945635804</v>
      </c>
      <c r="BH1597" s="9">
        <v>69.634164750529081</v>
      </c>
      <c r="BI1597" s="9">
        <v>54.342529628057328</v>
      </c>
      <c r="BJ1597" s="9">
        <f ca="1"/>
        <v>71.284292050161824</v>
      </c>
      <c r="BK1597" s="9">
        <f ca="1"/>
        <v>69.846747580983191</v>
      </c>
      <c r="BL1597" s="9">
        <v>68.736422189906051</v>
      </c>
      <c r="BM1597" s="9">
        <f ca="1"/>
        <v>71.023256087498524</v>
      </c>
      <c r="BN1597" s="9">
        <v>71.530699648202557</v>
      </c>
      <c r="BP1597" s="9"/>
      <c r="BQ1597" s="40"/>
      <c r="BR1597" s="9"/>
      <c r="BS1597" s="40"/>
      <c r="BU1597" s="9"/>
      <c r="BV1597" s="40"/>
      <c r="BW1597" s="9"/>
      <c r="BX1597" s="40"/>
      <c r="BZ1597" s="9">
        <v>50</v>
      </c>
      <c r="CA1597" s="9">
        <v>6.5846153846153852</v>
      </c>
      <c r="CB1597" s="40">
        <v>46276.242208519514</v>
      </c>
      <c r="CC1597" s="9">
        <f ca="1"/>
        <v>5.2757692307692299</v>
      </c>
      <c r="CD1597" s="9">
        <f ca="1"/>
        <v>1.8280769230769232</v>
      </c>
      <c r="CE1597" s="40">
        <f ca="1"/>
        <v>11470.856213109328</v>
      </c>
    </row>
    <row r="1598" spans="1:83" x14ac:dyDescent="0.25">
      <c r="A1598" s="6">
        <v>73.7</v>
      </c>
      <c r="B1598" s="7" t="b">
        <v>1</v>
      </c>
      <c r="U1598" s="9"/>
      <c r="V1598" s="9"/>
      <c r="W1598" s="10"/>
      <c r="X1598" s="17"/>
      <c r="Y1598" s="17"/>
      <c r="Z1598" s="17"/>
      <c r="AA1598" s="17"/>
      <c r="AB1598" s="17"/>
      <c r="AC1598" s="17"/>
      <c r="AD1598" s="17"/>
      <c r="AE1598" s="17"/>
      <c r="AG1598" s="9"/>
      <c r="AH1598" s="9"/>
      <c r="AI1598" s="10"/>
      <c r="AJ1598" s="17"/>
      <c r="AK1598" s="17"/>
      <c r="AL1598" s="17"/>
      <c r="AM1598" s="17"/>
      <c r="AN1598" s="17"/>
      <c r="AO1598" s="17"/>
      <c r="AP1598" s="17"/>
      <c r="AQ1598" s="17"/>
      <c r="AS1598" s="9"/>
      <c r="AT1598" s="9"/>
      <c r="AU1598" s="10"/>
      <c r="AV1598" s="17"/>
      <c r="AW1598" s="17"/>
      <c r="AX1598" s="17"/>
      <c r="AY1598" s="17"/>
      <c r="AZ1598" s="17"/>
      <c r="BA1598" s="17"/>
      <c r="BB1598" s="17"/>
      <c r="BC1598" s="17"/>
      <c r="BE1598" s="17">
        <v>0.54422814207650272</v>
      </c>
      <c r="BF1598" s="9">
        <v>72.8</v>
      </c>
      <c r="BG1598" s="9">
        <v>70.282953298053556</v>
      </c>
      <c r="BH1598" s="9">
        <v>69.642985899940058</v>
      </c>
      <c r="BI1598" s="9">
        <v>54.394383511900628</v>
      </c>
      <c r="BJ1598" s="9">
        <f ca="1"/>
        <v>71.291781090485443</v>
      </c>
      <c r="BK1598" s="9">
        <f ca="1"/>
        <v>69.855360784999263</v>
      </c>
      <c r="BL1598" s="9">
        <v>68.746621255355805</v>
      </c>
      <c r="BM1598" s="9">
        <f ca="1"/>
        <v>71.03235103113947</v>
      </c>
      <c r="BN1598" s="9">
        <v>71.539739427538109</v>
      </c>
      <c r="BP1598" s="9"/>
      <c r="BQ1598" s="40"/>
      <c r="BR1598" s="9"/>
      <c r="BS1598" s="40"/>
      <c r="BU1598" s="9"/>
      <c r="BV1598" s="40"/>
      <c r="BW1598" s="9"/>
      <c r="BX1598" s="40"/>
      <c r="BZ1598" s="9">
        <v>50</v>
      </c>
      <c r="CA1598" s="9">
        <v>7.8615384615384603</v>
      </c>
      <c r="CB1598" s="40">
        <v>42497.575139261084</v>
      </c>
      <c r="CC1598" s="9">
        <f ca="1"/>
        <v>5.2757692307692299</v>
      </c>
      <c r="CD1598" s="9">
        <f ca="1"/>
        <v>1.891923076923077</v>
      </c>
      <c r="CE1598" s="40">
        <f ca="1"/>
        <v>11388.106483523876</v>
      </c>
    </row>
    <row r="1599" spans="1:83" x14ac:dyDescent="0.25">
      <c r="A1599" s="6">
        <v>73.599999999999994</v>
      </c>
      <c r="B1599" s="7" t="b">
        <v>1</v>
      </c>
      <c r="U1599" s="9"/>
      <c r="V1599" s="9"/>
      <c r="W1599" s="10"/>
      <c r="X1599" s="17"/>
      <c r="Y1599" s="17"/>
      <c r="Z1599" s="17"/>
      <c r="AA1599" s="17"/>
      <c r="AB1599" s="17"/>
      <c r="AC1599" s="17"/>
      <c r="AD1599" s="17"/>
      <c r="AE1599" s="17"/>
      <c r="AG1599" s="9"/>
      <c r="AH1599" s="9"/>
      <c r="AI1599" s="10"/>
      <c r="AJ1599" s="17"/>
      <c r="AK1599" s="17"/>
      <c r="AL1599" s="17"/>
      <c r="AM1599" s="17"/>
      <c r="AN1599" s="17"/>
      <c r="AO1599" s="17"/>
      <c r="AP1599" s="17"/>
      <c r="AQ1599" s="17"/>
      <c r="AS1599" s="9"/>
      <c r="AT1599" s="9"/>
      <c r="AU1599" s="10"/>
      <c r="AV1599" s="17"/>
      <c r="AW1599" s="17"/>
      <c r="AX1599" s="17"/>
      <c r="AY1599" s="17"/>
      <c r="AZ1599" s="17"/>
      <c r="BA1599" s="17"/>
      <c r="BB1599" s="17"/>
      <c r="BC1599" s="17"/>
      <c r="BE1599" s="17">
        <v>0.54456967213114749</v>
      </c>
      <c r="BF1599" s="9">
        <v>72.8</v>
      </c>
      <c r="BG1599" s="9">
        <v>70.291157435512119</v>
      </c>
      <c r="BH1599" s="9">
        <v>69.651809011123575</v>
      </c>
      <c r="BI1599" s="9">
        <v>54.446276266724958</v>
      </c>
      <c r="BJ1599" s="9">
        <f ca="1"/>
        <v>71.299269387445605</v>
      </c>
      <c r="BK1599" s="9">
        <f ca="1"/>
        <v>69.863975520938553</v>
      </c>
      <c r="BL1599" s="9">
        <v>68.756817121098521</v>
      </c>
      <c r="BM1599" s="9">
        <f ca="1"/>
        <v>71.041445303521002</v>
      </c>
      <c r="BN1599" s="9">
        <v>71.548778434677558</v>
      </c>
      <c r="BP1599" s="9"/>
      <c r="BQ1599" s="40"/>
      <c r="BR1599" s="9"/>
      <c r="BS1599" s="40"/>
      <c r="BU1599" s="9"/>
      <c r="BV1599" s="40"/>
      <c r="BW1599" s="9"/>
      <c r="BX1599" s="40"/>
      <c r="BZ1599" s="9">
        <v>50</v>
      </c>
      <c r="CA1599" s="9">
        <v>9.1384615384615362</v>
      </c>
      <c r="CB1599" s="40">
        <v>39286.476740930753</v>
      </c>
      <c r="CC1599" s="9">
        <f ca="1"/>
        <v>5.2757692307692299</v>
      </c>
      <c r="CD1599" s="9">
        <f ca="1"/>
        <v>1.9557692307692309</v>
      </c>
      <c r="CE1599" s="40">
        <f ca="1"/>
        <v>11311.828158458989</v>
      </c>
    </row>
    <row r="1600" spans="1:83" x14ac:dyDescent="0.25">
      <c r="A1600" s="6">
        <v>73.400000000000006</v>
      </c>
      <c r="B1600" s="7" t="b">
        <v>1</v>
      </c>
      <c r="U1600" s="9"/>
      <c r="V1600" s="9"/>
      <c r="W1600" s="10"/>
      <c r="X1600" s="17"/>
      <c r="Y1600" s="17"/>
      <c r="Z1600" s="17"/>
      <c r="AA1600" s="17"/>
      <c r="AB1600" s="17"/>
      <c r="AC1600" s="17"/>
      <c r="AD1600" s="17"/>
      <c r="AE1600" s="17"/>
      <c r="AG1600" s="9"/>
      <c r="AH1600" s="9"/>
      <c r="AI1600" s="10"/>
      <c r="AJ1600" s="17"/>
      <c r="AK1600" s="17"/>
      <c r="AL1600" s="17"/>
      <c r="AM1600" s="17"/>
      <c r="AN1600" s="17"/>
      <c r="AO1600" s="17"/>
      <c r="AP1600" s="17"/>
      <c r="AQ1600" s="17"/>
      <c r="AS1600" s="9"/>
      <c r="AT1600" s="9"/>
      <c r="AU1600" s="10"/>
      <c r="AV1600" s="17"/>
      <c r="AW1600" s="17"/>
      <c r="AX1600" s="17"/>
      <c r="AY1600" s="17"/>
      <c r="AZ1600" s="17"/>
      <c r="BA1600" s="17"/>
      <c r="BB1600" s="17"/>
      <c r="BC1600" s="17"/>
      <c r="BE1600" s="17">
        <v>0.54491120218579236</v>
      </c>
      <c r="BF1600" s="9">
        <v>72.8</v>
      </c>
      <c r="BG1600" s="9">
        <v>70.299362364250868</v>
      </c>
      <c r="BH1600" s="9">
        <v>69.660634091253613</v>
      </c>
      <c r="BI1600" s="9">
        <v>54.498207950851395</v>
      </c>
      <c r="BJ1600" s="9">
        <f ca="1"/>
        <v>71.306756946619274</v>
      </c>
      <c r="BK1600" s="9">
        <f ca="1"/>
        <v>69.872591795578401</v>
      </c>
      <c r="BL1600" s="9">
        <v>68.767009790143788</v>
      </c>
      <c r="BM1600" s="9">
        <f ca="1"/>
        <v>71.050538909401084</v>
      </c>
      <c r="BN1600" s="9">
        <v>71.557816674331832</v>
      </c>
      <c r="BP1600" s="9"/>
      <c r="BQ1600" s="40"/>
      <c r="BR1600" s="9"/>
      <c r="BS1600" s="40"/>
      <c r="BU1600" s="9"/>
      <c r="BV1600" s="40"/>
      <c r="BW1600" s="9"/>
      <c r="BX1600" s="40"/>
      <c r="BZ1600" s="9">
        <v>50</v>
      </c>
      <c r="CA1600" s="9">
        <v>10.415384615384614</v>
      </c>
      <c r="CB1600" s="40">
        <v>36548.026629823464</v>
      </c>
      <c r="CC1600" s="9">
        <f ca="1"/>
        <v>5.2757692307692299</v>
      </c>
      <c r="CD1600" s="9">
        <f ca="1"/>
        <v>2.0196153846153848</v>
      </c>
      <c r="CE1600" s="40">
        <f ca="1"/>
        <v>11241.699014251037</v>
      </c>
    </row>
    <row r="1601" spans="1:83" x14ac:dyDescent="0.25">
      <c r="A1601" s="6">
        <v>73.2</v>
      </c>
      <c r="B1601" s="7" t="b">
        <v>1</v>
      </c>
      <c r="U1601" s="9"/>
      <c r="V1601" s="9"/>
      <c r="W1601" s="10"/>
      <c r="X1601" s="17"/>
      <c r="Y1601" s="17"/>
      <c r="Z1601" s="17"/>
      <c r="AA1601" s="17"/>
      <c r="AB1601" s="17"/>
      <c r="AC1601" s="17"/>
      <c r="AD1601" s="17"/>
      <c r="AE1601" s="17"/>
      <c r="AG1601" s="9"/>
      <c r="AH1601" s="9"/>
      <c r="AI1601" s="10"/>
      <c r="AJ1601" s="17"/>
      <c r="AK1601" s="17"/>
      <c r="AL1601" s="17"/>
      <c r="AM1601" s="17"/>
      <c r="AN1601" s="17"/>
      <c r="AO1601" s="17"/>
      <c r="AP1601" s="17"/>
      <c r="AQ1601" s="17"/>
      <c r="AS1601" s="9"/>
      <c r="AT1601" s="9"/>
      <c r="AU1601" s="10"/>
      <c r="AV1601" s="17"/>
      <c r="AW1601" s="17"/>
      <c r="AX1601" s="17"/>
      <c r="AY1601" s="17"/>
      <c r="AZ1601" s="17"/>
      <c r="BA1601" s="17"/>
      <c r="BB1601" s="17"/>
      <c r="BC1601" s="17"/>
      <c r="BE1601" s="17">
        <v>0.54525273224043713</v>
      </c>
      <c r="BF1601" s="9">
        <v>72.8</v>
      </c>
      <c r="BG1601" s="9">
        <v>70.307568090513385</v>
      </c>
      <c r="BH1601" s="9">
        <v>69.669461147511953</v>
      </c>
      <c r="BI1601" s="9">
        <v>54.550178622732325</v>
      </c>
      <c r="BJ1601" s="9">
        <f ca="1"/>
        <v>71.31424377358303</v>
      </c>
      <c r="BK1601" s="9">
        <f ca="1"/>
        <v>69.881209615702687</v>
      </c>
      <c r="BL1601" s="9">
        <v>68.777199265496506</v>
      </c>
      <c r="BM1601" s="9">
        <f ca="1"/>
        <v>71.059631853537354</v>
      </c>
      <c r="BN1601" s="9">
        <v>71.566854151211288</v>
      </c>
      <c r="BP1601" s="9"/>
      <c r="BQ1601" s="40"/>
      <c r="BR1601" s="9"/>
      <c r="BS1601" s="40"/>
      <c r="BU1601" s="9"/>
      <c r="BV1601" s="40"/>
      <c r="BW1601" s="9"/>
      <c r="BX1601" s="40"/>
      <c r="BZ1601" s="9">
        <v>50</v>
      </c>
      <c r="CA1601" s="9">
        <v>11.692307692307692</v>
      </c>
      <c r="CB1601" s="40">
        <v>34212.310405113196</v>
      </c>
      <c r="CC1601" s="9">
        <f ca="1"/>
        <v>5.2757692307692299</v>
      </c>
      <c r="CD1601" s="9">
        <f ca="1"/>
        <v>2.0834615384615387</v>
      </c>
      <c r="CE1601" s="40">
        <f ca="1"/>
        <v>11177.422632460082</v>
      </c>
    </row>
    <row r="1602" spans="1:83" x14ac:dyDescent="0.25">
      <c r="A1602" s="6">
        <v>73.099999999999994</v>
      </c>
      <c r="B1602" s="7" t="b">
        <v>1</v>
      </c>
      <c r="U1602" s="9"/>
      <c r="V1602" s="9"/>
      <c r="W1602" s="10"/>
      <c r="X1602" s="17"/>
      <c r="Y1602" s="17"/>
      <c r="Z1602" s="17"/>
      <c r="AA1602" s="17"/>
      <c r="AB1602" s="17"/>
      <c r="AC1602" s="17"/>
      <c r="AD1602" s="17"/>
      <c r="AE1602" s="17"/>
      <c r="AG1602" s="9"/>
      <c r="AH1602" s="9"/>
      <c r="AI1602" s="10"/>
      <c r="AJ1602" s="17"/>
      <c r="AK1602" s="17"/>
      <c r="AL1602" s="17"/>
      <c r="AM1602" s="17"/>
      <c r="AN1602" s="17"/>
      <c r="AO1602" s="17"/>
      <c r="AP1602" s="17"/>
      <c r="AQ1602" s="17"/>
      <c r="AS1602" s="9"/>
      <c r="AT1602" s="9"/>
      <c r="AU1602" s="10"/>
      <c r="AV1602" s="17"/>
      <c r="AW1602" s="17"/>
      <c r="AX1602" s="17"/>
      <c r="AY1602" s="17"/>
      <c r="AZ1602" s="17"/>
      <c r="BA1602" s="17"/>
      <c r="BB1602" s="17"/>
      <c r="BC1602" s="17"/>
      <c r="BE1602" s="17">
        <v>0.54559426229508201</v>
      </c>
      <c r="BF1602" s="9">
        <v>72.900000000000006</v>
      </c>
      <c r="BG1602" s="9">
        <v>70.315774620547401</v>
      </c>
      <c r="BH1602" s="9">
        <v>69.678290187088592</v>
      </c>
      <c r="BI1602" s="9">
        <v>54.602188340951948</v>
      </c>
      <c r="BJ1602" s="9">
        <f ca="1"/>
        <v>71.321729873913114</v>
      </c>
      <c r="BK1602" s="9">
        <f ca="1"/>
        <v>69.889828988101939</v>
      </c>
      <c r="BL1602" s="9">
        <v>68.787385550156856</v>
      </c>
      <c r="BM1602" s="9">
        <f ca="1"/>
        <v>71.068724140687195</v>
      </c>
      <c r="BN1602" s="9">
        <v>71.575890870025759</v>
      </c>
      <c r="BP1602" s="9"/>
      <c r="BQ1602" s="40"/>
      <c r="BR1602" s="9"/>
      <c r="BS1602" s="40"/>
      <c r="BU1602" s="9"/>
      <c r="BV1602" s="40"/>
      <c r="BW1602" s="9"/>
      <c r="BX1602" s="40"/>
      <c r="BZ1602" s="9">
        <v>50</v>
      </c>
      <c r="CA1602" s="9">
        <v>12.969230769230769</v>
      </c>
      <c r="CB1602" s="40">
        <v>32225.774953719931</v>
      </c>
      <c r="CC1602" s="9">
        <f ca="1"/>
        <v>5.2757692307692299</v>
      </c>
      <c r="CD1602" s="9">
        <f ca="1"/>
        <v>2.1473076923076926</v>
      </c>
      <c r="CE1602" s="40">
        <f ca="1"/>
        <v>11118.725557973441</v>
      </c>
    </row>
    <row r="1603" spans="1:83" x14ac:dyDescent="0.25">
      <c r="A1603" s="6">
        <v>72.900000000000006</v>
      </c>
      <c r="B1603" s="7" t="b">
        <v>1</v>
      </c>
      <c r="U1603" s="9"/>
      <c r="V1603" s="9"/>
      <c r="W1603" s="10"/>
      <c r="X1603" s="17"/>
      <c r="Y1603" s="17"/>
      <c r="Z1603" s="17"/>
      <c r="AA1603" s="17"/>
      <c r="AB1603" s="17"/>
      <c r="AC1603" s="17"/>
      <c r="AD1603" s="17"/>
      <c r="AE1603" s="17"/>
      <c r="AG1603" s="9"/>
      <c r="AH1603" s="9"/>
      <c r="AI1603" s="10"/>
      <c r="AJ1603" s="17"/>
      <c r="AK1603" s="17"/>
      <c r="AL1603" s="17"/>
      <c r="AM1603" s="17"/>
      <c r="AN1603" s="17"/>
      <c r="AO1603" s="17"/>
      <c r="AP1603" s="17"/>
      <c r="AQ1603" s="17"/>
      <c r="AS1603" s="9"/>
      <c r="AT1603" s="9"/>
      <c r="AU1603" s="10"/>
      <c r="AV1603" s="17"/>
      <c r="AW1603" s="17"/>
      <c r="AX1603" s="17"/>
      <c r="AY1603" s="17"/>
      <c r="AZ1603" s="17"/>
      <c r="BA1603" s="17"/>
      <c r="BB1603" s="17"/>
      <c r="BC1603" s="17"/>
      <c r="BE1603" s="17">
        <v>0.54593579234972678</v>
      </c>
      <c r="BF1603" s="9">
        <v>72.900000000000006</v>
      </c>
      <c r="BG1603" s="9">
        <v>70.323981960604883</v>
      </c>
      <c r="BH1603" s="9">
        <v>69.687121217181513</v>
      </c>
      <c r="BI1603" s="9">
        <v>54.654237164226522</v>
      </c>
      <c r="BJ1603" s="9">
        <f ca="1"/>
        <v>71.329215253185382</v>
      </c>
      <c r="BK1603" s="9">
        <f ca="1"/>
        <v>69.89844991957321</v>
      </c>
      <c r="BL1603" s="9">
        <v>68.797568647120301</v>
      </c>
      <c r="BM1603" s="9">
        <f ca="1"/>
        <v>71.077815775607675</v>
      </c>
      <c r="BN1603" s="9">
        <v>71.584926835484509</v>
      </c>
      <c r="BP1603" s="9"/>
      <c r="BQ1603" s="40"/>
      <c r="BR1603" s="9"/>
      <c r="BS1603" s="40"/>
      <c r="BU1603" s="9"/>
      <c r="BV1603" s="40"/>
      <c r="BW1603" s="9"/>
      <c r="BX1603" s="40"/>
      <c r="BZ1603" s="9">
        <v>50</v>
      </c>
      <c r="CA1603" s="9">
        <v>14.246153846153844</v>
      </c>
      <c r="CB1603" s="40">
        <v>30546.15452701538</v>
      </c>
      <c r="CC1603" s="9">
        <f ca="1"/>
        <v>5.2757692307692299</v>
      </c>
      <c r="CD1603" s="9">
        <f ca="1"/>
        <v>2.211153846153846</v>
      </c>
      <c r="CE1603" s="40">
        <f ca="1"/>
        <v>11065.354850794482</v>
      </c>
    </row>
    <row r="1604" spans="1:83" x14ac:dyDescent="0.25">
      <c r="A1604" s="6">
        <v>72.7</v>
      </c>
      <c r="B1604" s="7" t="b">
        <v>1</v>
      </c>
      <c r="U1604" s="9"/>
      <c r="V1604" s="9"/>
      <c r="W1604" s="10"/>
      <c r="X1604" s="17"/>
      <c r="Y1604" s="17"/>
      <c r="Z1604" s="17"/>
      <c r="AA1604" s="17"/>
      <c r="AB1604" s="17"/>
      <c r="AC1604" s="17"/>
      <c r="AD1604" s="17"/>
      <c r="AE1604" s="17"/>
      <c r="AG1604" s="9"/>
      <c r="AH1604" s="9"/>
      <c r="AI1604" s="10"/>
      <c r="AJ1604" s="17"/>
      <c r="AK1604" s="17"/>
      <c r="AL1604" s="17"/>
      <c r="AM1604" s="17"/>
      <c r="AN1604" s="17"/>
      <c r="AO1604" s="17"/>
      <c r="AP1604" s="17"/>
      <c r="AQ1604" s="17"/>
      <c r="AS1604" s="9"/>
      <c r="AT1604" s="9"/>
      <c r="AU1604" s="10"/>
      <c r="AV1604" s="17"/>
      <c r="AW1604" s="17"/>
      <c r="AX1604" s="17"/>
      <c r="AY1604" s="17"/>
      <c r="AZ1604" s="17"/>
      <c r="BA1604" s="17"/>
      <c r="BB1604" s="17"/>
      <c r="BC1604" s="17"/>
      <c r="BE1604" s="17">
        <v>0.54627732240437155</v>
      </c>
      <c r="BF1604" s="9">
        <v>72.900000000000006</v>
      </c>
      <c r="BG1604" s="9">
        <v>70.332190116942073</v>
      </c>
      <c r="BH1604" s="9">
        <v>69.69595424499677</v>
      </c>
      <c r="BI1604" s="9">
        <v>54.706325151404926</v>
      </c>
      <c r="BJ1604" s="9">
        <f ca="1"/>
        <v>71.336699916975462</v>
      </c>
      <c r="BK1604" s="9">
        <f ca="1"/>
        <v>69.907072416920343</v>
      </c>
      <c r="BL1604" s="9">
        <v>68.807748559377671</v>
      </c>
      <c r="BM1604" s="9">
        <f ca="1"/>
        <v>71.086906763055609</v>
      </c>
      <c r="BN1604" s="9">
        <v>71.593962052296334</v>
      </c>
      <c r="BP1604" s="9"/>
      <c r="BQ1604" s="40"/>
      <c r="BR1604" s="9"/>
      <c r="BS1604" s="40"/>
      <c r="BU1604" s="9"/>
      <c r="BV1604" s="40"/>
      <c r="BW1604" s="9"/>
      <c r="BX1604" s="40"/>
      <c r="BZ1604" s="9">
        <v>50</v>
      </c>
      <c r="CA1604" s="9">
        <v>15.523076923076919</v>
      </c>
      <c r="CB1604" s="40">
        <v>29139.295368584164</v>
      </c>
      <c r="CC1604" s="9">
        <f ca="1"/>
        <v>5.2757692307692299</v>
      </c>
      <c r="CD1604" s="9">
        <f ca="1"/>
        <v>2.2750000000000004</v>
      </c>
      <c r="CE1604" s="40">
        <f ca="1"/>
        <v>11017.075966575192</v>
      </c>
    </row>
    <row r="1605" spans="1:83" x14ac:dyDescent="0.25">
      <c r="A1605" s="6">
        <v>72.400000000000006</v>
      </c>
      <c r="B1605" s="7" t="b">
        <v>1</v>
      </c>
      <c r="U1605" s="9"/>
      <c r="V1605" s="9"/>
      <c r="W1605" s="10"/>
      <c r="X1605" s="17"/>
      <c r="Y1605" s="17"/>
      <c r="Z1605" s="17"/>
      <c r="AA1605" s="17"/>
      <c r="AB1605" s="17"/>
      <c r="AC1605" s="17"/>
      <c r="AD1605" s="17"/>
      <c r="AE1605" s="17"/>
      <c r="AG1605" s="9"/>
      <c r="AH1605" s="9"/>
      <c r="AI1605" s="10"/>
      <c r="AJ1605" s="17"/>
      <c r="AK1605" s="17"/>
      <c r="AL1605" s="17"/>
      <c r="AM1605" s="17"/>
      <c r="AN1605" s="17"/>
      <c r="AO1605" s="17"/>
      <c r="AP1605" s="17"/>
      <c r="AQ1605" s="17"/>
      <c r="AS1605" s="9"/>
      <c r="AT1605" s="9"/>
      <c r="AU1605" s="10"/>
      <c r="AV1605" s="17"/>
      <c r="AW1605" s="17"/>
      <c r="AX1605" s="17"/>
      <c r="AY1605" s="17"/>
      <c r="AZ1605" s="17"/>
      <c r="BA1605" s="17"/>
      <c r="BB1605" s="17"/>
      <c r="BC1605" s="17"/>
      <c r="BE1605" s="17">
        <v>0.54661885245901642</v>
      </c>
      <c r="BF1605" s="9">
        <v>72.900000000000006</v>
      </c>
      <c r="BG1605" s="9">
        <v>70.340399095819478</v>
      </c>
      <c r="BH1605" s="9">
        <v>69.704789277748816</v>
      </c>
      <c r="BI1605" s="9">
        <v>54.758452361468954</v>
      </c>
      <c r="BJ1605" s="9">
        <f ca="1"/>
        <v>71.344183870858643</v>
      </c>
      <c r="BK1605" s="9">
        <f ca="1"/>
        <v>69.915696486953749</v>
      </c>
      <c r="BL1605" s="9">
        <v>68.817925289915081</v>
      </c>
      <c r="BM1605" s="9">
        <f ca="1"/>
        <v>71.095997107787596</v>
      </c>
      <c r="BN1605" s="9">
        <v>71.602996525169502</v>
      </c>
      <c r="BP1605" s="9"/>
      <c r="BQ1605" s="40"/>
      <c r="BR1605" s="9"/>
      <c r="BS1605" s="40"/>
      <c r="BU1605" s="9"/>
      <c r="BV1605" s="40"/>
      <c r="BW1605" s="9"/>
      <c r="BX1605" s="40"/>
      <c r="BZ1605" s="9">
        <v>50</v>
      </c>
      <c r="CA1605" s="9">
        <v>16.799999999999997</v>
      </c>
      <c r="CB1605" s="40">
        <v>27977.066580757153</v>
      </c>
      <c r="CC1605" s="9">
        <f ca="1"/>
        <v>5.2757692307692299</v>
      </c>
      <c r="CD1605" s="9">
        <f ca="1"/>
        <v>2.3388461538461538</v>
      </c>
      <c r="CE1605" s="40">
        <f ca="1"/>
        <v>10973.670913258698</v>
      </c>
    </row>
    <row r="1606" spans="1:83" x14ac:dyDescent="0.25">
      <c r="A1606" s="6">
        <v>78.5</v>
      </c>
      <c r="B1606" s="7" t="b">
        <v>1</v>
      </c>
      <c r="U1606" s="9"/>
      <c r="V1606" s="9"/>
      <c r="W1606" s="10"/>
      <c r="X1606" s="17"/>
      <c r="Y1606" s="17"/>
      <c r="Z1606" s="17"/>
      <c r="AA1606" s="17"/>
      <c r="AB1606" s="17"/>
      <c r="AC1606" s="17"/>
      <c r="AD1606" s="17"/>
      <c r="AE1606" s="17"/>
      <c r="AG1606" s="9"/>
      <c r="AH1606" s="9"/>
      <c r="AI1606" s="10"/>
      <c r="AJ1606" s="17"/>
      <c r="AK1606" s="17"/>
      <c r="AL1606" s="17"/>
      <c r="AM1606" s="17"/>
      <c r="AN1606" s="17"/>
      <c r="AO1606" s="17"/>
      <c r="AP1606" s="17"/>
      <c r="AQ1606" s="17"/>
      <c r="AS1606" s="9"/>
      <c r="AT1606" s="9"/>
      <c r="AU1606" s="10"/>
      <c r="AV1606" s="17"/>
      <c r="AW1606" s="17"/>
      <c r="AX1606" s="17"/>
      <c r="AY1606" s="17"/>
      <c r="AZ1606" s="17"/>
      <c r="BA1606" s="17"/>
      <c r="BB1606" s="17"/>
      <c r="BC1606" s="17"/>
      <c r="BE1606" s="17">
        <v>0.54696038251366119</v>
      </c>
      <c r="BF1606" s="9">
        <v>72.900000000000006</v>
      </c>
      <c r="BG1606" s="9">
        <v>70.348608903501955</v>
      </c>
      <c r="BH1606" s="9">
        <v>69.713626322660076</v>
      </c>
      <c r="BI1606" s="9">
        <v>54.810618853533725</v>
      </c>
      <c r="BJ1606" s="9">
        <f ca="1"/>
        <v>71.351667120410013</v>
      </c>
      <c r="BK1606" s="9">
        <f ca="1"/>
        <v>69.924322136490673</v>
      </c>
      <c r="BL1606" s="9">
        <v>68.828098841713995</v>
      </c>
      <c r="BM1606" s="9">
        <f ca="1"/>
        <v>71.105086814560025</v>
      </c>
      <c r="BN1606" s="9">
        <v>71.612030258811814</v>
      </c>
      <c r="BP1606" s="9"/>
      <c r="BQ1606" s="40"/>
      <c r="BR1606" s="9"/>
      <c r="BS1606" s="40"/>
      <c r="BU1606" s="9"/>
      <c r="BV1606" s="40"/>
      <c r="BW1606" s="9"/>
      <c r="BX1606" s="40"/>
      <c r="BZ1606" s="9">
        <v>50</v>
      </c>
      <c r="CA1606" s="9">
        <v>18.076923076923073</v>
      </c>
      <c r="CB1606" s="40">
        <v>27035.929337792335</v>
      </c>
      <c r="CC1606" s="9">
        <f ca="1"/>
        <v>5.2757692307692299</v>
      </c>
      <c r="CD1606" s="9">
        <f ca="1"/>
        <v>2.4026923076923077</v>
      </c>
      <c r="CE1606" s="40">
        <f ca="1"/>
        <v>10934.936640890925</v>
      </c>
    </row>
    <row r="1607" spans="1:83" x14ac:dyDescent="0.25">
      <c r="A1607" s="6">
        <v>78.2</v>
      </c>
      <c r="B1607" s="7" t="b">
        <v>1</v>
      </c>
      <c r="U1607" s="9"/>
      <c r="V1607" s="9"/>
      <c r="W1607" s="10"/>
      <c r="X1607" s="17"/>
      <c r="Y1607" s="17"/>
      <c r="Z1607" s="17"/>
      <c r="AA1607" s="17"/>
      <c r="AB1607" s="17"/>
      <c r="AC1607" s="17"/>
      <c r="AD1607" s="17"/>
      <c r="AE1607" s="17"/>
      <c r="AG1607" s="9"/>
      <c r="AH1607" s="9"/>
      <c r="AI1607" s="10"/>
      <c r="AJ1607" s="17"/>
      <c r="AK1607" s="17"/>
      <c r="AL1607" s="17"/>
      <c r="AM1607" s="17"/>
      <c r="AN1607" s="17"/>
      <c r="AO1607" s="17"/>
      <c r="AP1607" s="17"/>
      <c r="AQ1607" s="17"/>
      <c r="AS1607" s="9"/>
      <c r="AT1607" s="9"/>
      <c r="AU1607" s="10"/>
      <c r="AV1607" s="17"/>
      <c r="AW1607" s="17"/>
      <c r="AX1607" s="17"/>
      <c r="AY1607" s="17"/>
      <c r="AZ1607" s="17"/>
      <c r="BA1607" s="17"/>
      <c r="BB1607" s="17"/>
      <c r="BC1607" s="17"/>
      <c r="BE1607" s="17">
        <v>0.54730191256830596</v>
      </c>
      <c r="BF1607" s="9">
        <v>72.900000000000006</v>
      </c>
      <c r="BG1607" s="9">
        <v>70.356819546258706</v>
      </c>
      <c r="BH1607" s="9">
        <v>69.722465386961261</v>
      </c>
      <c r="BI1607" s="9">
        <v>54.862824686848114</v>
      </c>
      <c r="BJ1607" s="9">
        <f ca="1"/>
        <v>71.359149671204435</v>
      </c>
      <c r="BK1607" s="9">
        <f ca="1"/>
        <v>69.932949372355111</v>
      </c>
      <c r="BL1607" s="9">
        <v>68.838269217751218</v>
      </c>
      <c r="BM1607" s="9">
        <f ca="1"/>
        <v>71.114175888129068</v>
      </c>
      <c r="BN1607" s="9">
        <v>71.621063257930672</v>
      </c>
      <c r="BP1607" s="9"/>
      <c r="BQ1607" s="40"/>
      <c r="BR1607" s="9"/>
      <c r="BS1607" s="40"/>
      <c r="BU1607" s="9"/>
      <c r="BV1607" s="40"/>
      <c r="BW1607" s="9"/>
      <c r="BX1607" s="40"/>
      <c r="BZ1607" s="9">
        <v>50</v>
      </c>
      <c r="CA1607" s="9">
        <v>19.353846153846153</v>
      </c>
      <c r="CB1607" s="40">
        <v>26295.924132956876</v>
      </c>
      <c r="CC1607" s="9">
        <f ca="1"/>
        <v>5.2757692307692299</v>
      </c>
      <c r="CD1607" s="9">
        <f ca="1"/>
        <v>2.4665384615384616</v>
      </c>
      <c r="CE1607" s="40">
        <f ca="1"/>
        <v>10900.683629351017</v>
      </c>
    </row>
    <row r="1608" spans="1:83" x14ac:dyDescent="0.25">
      <c r="A1608" s="6">
        <v>77.900000000000006</v>
      </c>
      <c r="B1608" s="7" t="b">
        <v>1</v>
      </c>
      <c r="U1608" s="9"/>
      <c r="V1608" s="9"/>
      <c r="W1608" s="10"/>
      <c r="X1608" s="17"/>
      <c r="Y1608" s="17"/>
      <c r="Z1608" s="17"/>
      <c r="AA1608" s="17"/>
      <c r="AB1608" s="17"/>
      <c r="AC1608" s="17"/>
      <c r="AD1608" s="17"/>
      <c r="AE1608" s="17"/>
      <c r="AG1608" s="9"/>
      <c r="AH1608" s="9"/>
      <c r="AI1608" s="10"/>
      <c r="AJ1608" s="17"/>
      <c r="AK1608" s="17"/>
      <c r="AL1608" s="17"/>
      <c r="AM1608" s="17"/>
      <c r="AN1608" s="17"/>
      <c r="AO1608" s="17"/>
      <c r="AP1608" s="17"/>
      <c r="AQ1608" s="17"/>
      <c r="AS1608" s="9"/>
      <c r="AT1608" s="9"/>
      <c r="AU1608" s="10"/>
      <c r="AV1608" s="17"/>
      <c r="AW1608" s="17"/>
      <c r="AX1608" s="17"/>
      <c r="AY1608" s="17"/>
      <c r="AZ1608" s="17"/>
      <c r="BA1608" s="17"/>
      <c r="BB1608" s="17"/>
      <c r="BC1608" s="17"/>
      <c r="BE1608" s="17">
        <v>0.54764344262295084</v>
      </c>
      <c r="BF1608" s="9">
        <v>72.900000000000006</v>
      </c>
      <c r="BG1608" s="9">
        <v>70.36503103036334</v>
      </c>
      <c r="BH1608" s="9">
        <v>69.731306477891607</v>
      </c>
      <c r="BI1608" s="9">
        <v>54.91506992079519</v>
      </c>
      <c r="BJ1608" s="9">
        <f ca="1"/>
        <v>71.366631528816569</v>
      </c>
      <c r="BK1608" s="9">
        <f ca="1"/>
        <v>69.94157820137788</v>
      </c>
      <c r="BL1608" s="9">
        <v>68.848436420998951</v>
      </c>
      <c r="BM1608" s="9">
        <f ca="1"/>
        <v>71.123264333250759</v>
      </c>
      <c r="BN1608" s="9">
        <v>71.63009552723301</v>
      </c>
      <c r="BP1608" s="9"/>
      <c r="BQ1608" s="40"/>
      <c r="BR1608" s="9"/>
      <c r="BS1608" s="40"/>
      <c r="BU1608" s="9"/>
      <c r="BV1608" s="40"/>
      <c r="BW1608" s="9"/>
      <c r="BX1608" s="40"/>
      <c r="BZ1608" s="9">
        <v>50</v>
      </c>
      <c r="CA1608" s="9">
        <v>20.630769230769229</v>
      </c>
      <c r="CB1608" s="40">
        <v>25739.933878700485</v>
      </c>
      <c r="CC1608" s="9">
        <f ca="1"/>
        <v>5.2757692307692299</v>
      </c>
      <c r="CD1608" s="9">
        <f ca="1"/>
        <v>2.5303846153846159</v>
      </c>
      <c r="CE1608" s="40">
        <f ca="1"/>
        <v>10870.73464489342</v>
      </c>
    </row>
    <row r="1609" spans="1:83" x14ac:dyDescent="0.25">
      <c r="A1609" s="6">
        <v>77.599999999999994</v>
      </c>
      <c r="B1609" s="7" t="b">
        <v>1</v>
      </c>
      <c r="U1609" s="9"/>
      <c r="V1609" s="9"/>
      <c r="W1609" s="10"/>
      <c r="X1609" s="17"/>
      <c r="Y1609" s="17"/>
      <c r="Z1609" s="17"/>
      <c r="AA1609" s="17"/>
      <c r="AB1609" s="17"/>
      <c r="AC1609" s="17"/>
      <c r="AD1609" s="17"/>
      <c r="AE1609" s="17"/>
      <c r="AG1609" s="9"/>
      <c r="AH1609" s="9"/>
      <c r="AI1609" s="10"/>
      <c r="AJ1609" s="17"/>
      <c r="AK1609" s="17"/>
      <c r="AL1609" s="17"/>
      <c r="AM1609" s="17"/>
      <c r="AN1609" s="17"/>
      <c r="AO1609" s="17"/>
      <c r="AP1609" s="17"/>
      <c r="AQ1609" s="17"/>
      <c r="AS1609" s="9"/>
      <c r="AT1609" s="9"/>
      <c r="AU1609" s="10"/>
      <c r="AV1609" s="17"/>
      <c r="AW1609" s="17"/>
      <c r="AX1609" s="17"/>
      <c r="AY1609" s="17"/>
      <c r="AZ1609" s="17"/>
      <c r="BA1609" s="17"/>
      <c r="BB1609" s="17"/>
      <c r="BC1609" s="17"/>
      <c r="BE1609" s="17">
        <v>0.54798497267759561</v>
      </c>
      <c r="BF1609" s="9">
        <v>72.900000000000006</v>
      </c>
      <c r="BG1609" s="9">
        <v>70.373243362093888</v>
      </c>
      <c r="BH1609" s="9">
        <v>69.740149602698366</v>
      </c>
      <c r="BI1609" s="9">
        <v>54.967354614892479</v>
      </c>
      <c r="BJ1609" s="9">
        <f ca="1"/>
        <v>71.374112698820937</v>
      </c>
      <c r="BK1609" s="9">
        <f ca="1"/>
        <v>69.950208630396659</v>
      </c>
      <c r="BL1609" s="9">
        <v>68.858600454424703</v>
      </c>
      <c r="BM1609" s="9">
        <f ca="1"/>
        <v>71.132352154680987</v>
      </c>
      <c r="BN1609" s="9">
        <v>71.639127071425349</v>
      </c>
      <c r="BP1609" s="9"/>
      <c r="BQ1609" s="40"/>
      <c r="BR1609" s="9"/>
      <c r="BS1609" s="40"/>
      <c r="BU1609" s="9"/>
      <c r="BV1609" s="40"/>
      <c r="BW1609" s="9"/>
      <c r="BX1609" s="40"/>
      <c r="BZ1609" s="9">
        <v>50</v>
      </c>
      <c r="CA1609" s="9">
        <v>21.907692307692304</v>
      </c>
      <c r="CB1609" s="40">
        <v>25353.135021476468</v>
      </c>
      <c r="CC1609" s="9">
        <f ca="1"/>
        <v>5.2757692307692299</v>
      </c>
      <c r="CD1609" s="9">
        <f ca="1"/>
        <v>2.5942307692307693</v>
      </c>
      <c r="CE1609" s="40">
        <f ca="1"/>
        <v>10844.923641334364</v>
      </c>
    </row>
    <row r="1610" spans="1:83" x14ac:dyDescent="0.25">
      <c r="A1610" s="6">
        <v>77.3</v>
      </c>
      <c r="B1610" s="7" t="b">
        <v>1</v>
      </c>
      <c r="U1610" s="9"/>
      <c r="V1610" s="9"/>
      <c r="W1610" s="10"/>
      <c r="X1610" s="17"/>
      <c r="Y1610" s="17"/>
      <c r="Z1610" s="17"/>
      <c r="AA1610" s="17"/>
      <c r="AB1610" s="17"/>
      <c r="AC1610" s="17"/>
      <c r="AD1610" s="17"/>
      <c r="AE1610" s="17"/>
      <c r="AG1610" s="9"/>
      <c r="AH1610" s="9"/>
      <c r="AI1610" s="10"/>
      <c r="AJ1610" s="17"/>
      <c r="AK1610" s="17"/>
      <c r="AL1610" s="17"/>
      <c r="AM1610" s="17"/>
      <c r="AN1610" s="17"/>
      <c r="AO1610" s="17"/>
      <c r="AP1610" s="17"/>
      <c r="AQ1610" s="17"/>
      <c r="AS1610" s="9"/>
      <c r="AT1610" s="9"/>
      <c r="AU1610" s="10"/>
      <c r="AV1610" s="17"/>
      <c r="AW1610" s="17"/>
      <c r="AX1610" s="17"/>
      <c r="AY1610" s="17"/>
      <c r="AZ1610" s="17"/>
      <c r="BA1610" s="17"/>
      <c r="BB1610" s="17"/>
      <c r="BC1610" s="17"/>
      <c r="BE1610" s="17">
        <v>0.54832650273224048</v>
      </c>
      <c r="BF1610" s="9">
        <v>72.900000000000006</v>
      </c>
      <c r="BG1610" s="9">
        <v>70.381456547732853</v>
      </c>
      <c r="BH1610" s="9">
        <v>69.748994768637345</v>
      </c>
      <c r="BI1610" s="9">
        <v>55.019678828792557</v>
      </c>
      <c r="BJ1610" s="9">
        <f ca="1"/>
        <v>71.381593186791918</v>
      </c>
      <c r="BK1610" s="9">
        <f ca="1"/>
        <v>69.958840666255995</v>
      </c>
      <c r="BL1610" s="9">
        <v>68.868761320991382</v>
      </c>
      <c r="BM1610" s="9">
        <f ca="1"/>
        <v>71.141439357175472</v>
      </c>
      <c r="BN1610" s="9">
        <v>71.64815789521387</v>
      </c>
      <c r="BP1610" s="9"/>
      <c r="BQ1610" s="40"/>
      <c r="BR1610" s="9"/>
      <c r="BS1610" s="40"/>
      <c r="BU1610" s="9"/>
      <c r="BV1610" s="40"/>
      <c r="BW1610" s="9"/>
      <c r="BX1610" s="40"/>
      <c r="BZ1610" s="9">
        <v>50</v>
      </c>
      <c r="CA1610" s="9">
        <v>23.184615384615384</v>
      </c>
      <c r="CB1610" s="40">
        <v>25122.580387206403</v>
      </c>
      <c r="CC1610" s="9">
        <f ca="1"/>
        <v>5.2757692307692299</v>
      </c>
      <c r="CD1610" s="9">
        <f ca="1"/>
        <v>2.6580769230769237</v>
      </c>
      <c r="CE1610" s="40">
        <f ca="1"/>
        <v>10823.094785711846</v>
      </c>
    </row>
    <row r="1611" spans="1:83" x14ac:dyDescent="0.25">
      <c r="A1611" s="6">
        <v>76.7</v>
      </c>
      <c r="B1611" s="7" t="b">
        <v>1</v>
      </c>
      <c r="U1611" s="9"/>
      <c r="V1611" s="9"/>
      <c r="W1611" s="10"/>
      <c r="X1611" s="17"/>
      <c r="Y1611" s="17"/>
      <c r="Z1611" s="17"/>
      <c r="AA1611" s="17"/>
      <c r="AB1611" s="17"/>
      <c r="AC1611" s="17"/>
      <c r="AD1611" s="17"/>
      <c r="AE1611" s="17"/>
      <c r="AG1611" s="9"/>
      <c r="AH1611" s="9"/>
      <c r="AI1611" s="10"/>
      <c r="AJ1611" s="17"/>
      <c r="AK1611" s="17"/>
      <c r="AL1611" s="17"/>
      <c r="AM1611" s="17"/>
      <c r="AN1611" s="17"/>
      <c r="AO1611" s="17"/>
      <c r="AP1611" s="17"/>
      <c r="AQ1611" s="17"/>
      <c r="AS1611" s="9"/>
      <c r="AT1611" s="9"/>
      <c r="AU1611" s="10"/>
      <c r="AV1611" s="17"/>
      <c r="AW1611" s="17"/>
      <c r="AX1611" s="17"/>
      <c r="AY1611" s="17"/>
      <c r="AZ1611" s="17"/>
      <c r="BA1611" s="17"/>
      <c r="BB1611" s="17"/>
      <c r="BC1611" s="17"/>
      <c r="BE1611" s="17">
        <v>0.54866803278688525</v>
      </c>
      <c r="BF1611" s="9">
        <v>72.900000000000006</v>
      </c>
      <c r="BG1611" s="9">
        <v>70.389670593567232</v>
      </c>
      <c r="BH1611" s="9">
        <v>69.757841982972778</v>
      </c>
      <c r="BI1611" s="9">
        <v>55.07204262228332</v>
      </c>
      <c r="BJ1611" s="9">
        <f ca="1"/>
        <v>71.389072998303789</v>
      </c>
      <c r="BK1611" s="9">
        <f ca="1"/>
        <v>69.967474315807422</v>
      </c>
      <c r="BL1611" s="9">
        <v>68.878919023657289</v>
      </c>
      <c r="BM1611" s="9">
        <f ca="1"/>
        <v>71.150525945489889</v>
      </c>
      <c r="BN1611" s="9">
        <v>71.657188003304327</v>
      </c>
      <c r="BP1611" s="9"/>
      <c r="BQ1611" s="40"/>
      <c r="BR1611" s="9"/>
      <c r="BS1611" s="40"/>
      <c r="BU1611" s="9"/>
      <c r="BV1611" s="40"/>
      <c r="BW1611" s="9"/>
      <c r="BX1611" s="40"/>
      <c r="BZ1611" s="9">
        <v>50</v>
      </c>
      <c r="CA1611" s="9">
        <v>24.46153846153846</v>
      </c>
      <c r="CB1611" s="40">
        <v>25036.876547143511</v>
      </c>
      <c r="CC1611" s="9">
        <f ca="1"/>
        <v>5.2757692307692299</v>
      </c>
      <c r="CD1611" s="9">
        <f ca="1"/>
        <v>2.7219230769230771</v>
      </c>
      <c r="CE1611" s="40">
        <f ca="1"/>
        <v>10805.101591500354</v>
      </c>
    </row>
    <row r="1612" spans="1:83" x14ac:dyDescent="0.25">
      <c r="A1612" s="6">
        <v>76.3</v>
      </c>
      <c r="B1612" s="7" t="b">
        <v>1</v>
      </c>
      <c r="U1612" s="9"/>
      <c r="V1612" s="9"/>
      <c r="W1612" s="10"/>
      <c r="X1612" s="17"/>
      <c r="Y1612" s="17"/>
      <c r="Z1612" s="17"/>
      <c r="AA1612" s="17"/>
      <c r="AB1612" s="17"/>
      <c r="AC1612" s="17"/>
      <c r="AD1612" s="17"/>
      <c r="AE1612" s="17"/>
      <c r="AG1612" s="9"/>
      <c r="AH1612" s="9"/>
      <c r="AI1612" s="10"/>
      <c r="AJ1612" s="17"/>
      <c r="AK1612" s="17"/>
      <c r="AL1612" s="17"/>
      <c r="AM1612" s="17"/>
      <c r="AN1612" s="17"/>
      <c r="AO1612" s="17"/>
      <c r="AP1612" s="17"/>
      <c r="AQ1612" s="17"/>
      <c r="AS1612" s="9"/>
      <c r="AT1612" s="9"/>
      <c r="AU1612" s="10"/>
      <c r="AV1612" s="17"/>
      <c r="AW1612" s="17"/>
      <c r="AX1612" s="17"/>
      <c r="AY1612" s="17"/>
      <c r="AZ1612" s="17"/>
      <c r="BA1612" s="17"/>
      <c r="BB1612" s="17"/>
      <c r="BC1612" s="17"/>
      <c r="BE1612" s="17">
        <v>0.54900956284153002</v>
      </c>
      <c r="BF1612" s="9">
        <v>72.900000000000006</v>
      </c>
      <c r="BG1612" s="9">
        <v>70.397885505888553</v>
      </c>
      <c r="BH1612" s="9">
        <v>69.766691252977282</v>
      </c>
      <c r="BI1612" s="9">
        <v>55.124446055288438</v>
      </c>
      <c r="BJ1612" s="9">
        <f ca="1"/>
        <v>71.396552138930787</v>
      </c>
      <c r="BK1612" s="9">
        <f ca="1"/>
        <v>69.976109585909398</v>
      </c>
      <c r="BL1612" s="9">
        <v>68.889073565376151</v>
      </c>
      <c r="BM1612" s="9">
        <f ca="1"/>
        <v>71.159611924379774</v>
      </c>
      <c r="BN1612" s="9">
        <v>71.666217400402189</v>
      </c>
      <c r="BP1612" s="9"/>
      <c r="BQ1612" s="40"/>
      <c r="BR1612" s="9"/>
      <c r="BS1612" s="40"/>
      <c r="BU1612" s="9"/>
      <c r="BV1612" s="40"/>
      <c r="BW1612" s="9"/>
      <c r="BX1612" s="40"/>
      <c r="BZ1612" s="9">
        <v>50</v>
      </c>
      <c r="CA1612" s="9">
        <v>25.738461538461539</v>
      </c>
      <c r="CB1612" s="40">
        <v>25085.930428472595</v>
      </c>
      <c r="CC1612" s="9">
        <f ca="1"/>
        <v>5.2757692307692299</v>
      </c>
      <c r="CD1612" s="9">
        <f ca="1"/>
        <v>2.785769230769231</v>
      </c>
      <c r="CE1612" s="40">
        <f ca="1"/>
        <v>10790.806145122517</v>
      </c>
    </row>
    <row r="1613" spans="1:83" x14ac:dyDescent="0.25">
      <c r="A1613" s="6">
        <v>75.900000000000006</v>
      </c>
      <c r="B1613" s="7" t="b">
        <v>1</v>
      </c>
      <c r="U1613" s="9"/>
      <c r="V1613" s="9"/>
      <c r="W1613" s="10"/>
      <c r="X1613" s="17"/>
      <c r="Y1613" s="17"/>
      <c r="Z1613" s="17"/>
      <c r="AA1613" s="17"/>
      <c r="AB1613" s="17"/>
      <c r="AC1613" s="17"/>
      <c r="AD1613" s="17"/>
      <c r="AE1613" s="17"/>
      <c r="AG1613" s="9"/>
      <c r="AH1613" s="9"/>
      <c r="AI1613" s="10"/>
      <c r="AJ1613" s="17"/>
      <c r="AK1613" s="17"/>
      <c r="AL1613" s="17"/>
      <c r="AM1613" s="17"/>
      <c r="AN1613" s="17"/>
      <c r="AO1613" s="17"/>
      <c r="AP1613" s="17"/>
      <c r="AQ1613" s="17"/>
      <c r="AS1613" s="9"/>
      <c r="AT1613" s="9"/>
      <c r="AU1613" s="10"/>
      <c r="AV1613" s="17"/>
      <c r="AW1613" s="17"/>
      <c r="AX1613" s="17"/>
      <c r="AY1613" s="17"/>
      <c r="AZ1613" s="17"/>
      <c r="BA1613" s="17"/>
      <c r="BB1613" s="17"/>
      <c r="BC1613" s="17"/>
      <c r="BE1613" s="17">
        <v>0.5493510928961749</v>
      </c>
      <c r="BF1613" s="9">
        <v>72.900000000000006</v>
      </c>
      <c r="BG1613" s="9">
        <v>70.40610129099295</v>
      </c>
      <c r="BH1613" s="9">
        <v>69.775542585932101</v>
      </c>
      <c r="BI1613" s="9">
        <v>55.176889187867836</v>
      </c>
      <c r="BJ1613" s="9">
        <f ca="1"/>
        <v>71.404030614247048</v>
      </c>
      <c r="BK1613" s="9">
        <f ca="1"/>
        <v>69.984746483427415</v>
      </c>
      <c r="BL1613" s="9">
        <v>68.899224949097032</v>
      </c>
      <c r="BM1613" s="9">
        <f ca="1"/>
        <v>71.168697298600662</v>
      </c>
      <c r="BN1613" s="9">
        <v>71.675246091212585</v>
      </c>
      <c r="BP1613" s="9"/>
      <c r="BQ1613" s="40"/>
      <c r="BR1613" s="9"/>
      <c r="BS1613" s="40"/>
      <c r="BU1613" s="9"/>
      <c r="BV1613" s="40"/>
      <c r="BW1613" s="9"/>
      <c r="BX1613" s="40"/>
      <c r="BZ1613" s="9">
        <v>50</v>
      </c>
      <c r="CA1613" s="9">
        <v>27.015384615384612</v>
      </c>
      <c r="CB1613" s="40">
        <v>25260.747588981507</v>
      </c>
      <c r="CC1613" s="9">
        <f ca="1"/>
        <v>5.2757692307692299</v>
      </c>
      <c r="CD1613" s="9">
        <f ca="1"/>
        <v>2.8496153846153849</v>
      </c>
      <c r="CE1613" s="40">
        <f ca="1"/>
        <v>10780.078413689009</v>
      </c>
    </row>
    <row r="1614" spans="1:83" x14ac:dyDescent="0.25">
      <c r="A1614" s="6">
        <v>75.400000000000006</v>
      </c>
      <c r="B1614" s="7" t="b">
        <v>1</v>
      </c>
      <c r="U1614" s="9"/>
      <c r="V1614" s="9"/>
      <c r="W1614" s="10"/>
      <c r="X1614" s="17"/>
      <c r="Y1614" s="17"/>
      <c r="Z1614" s="17"/>
      <c r="AA1614" s="17"/>
      <c r="AB1614" s="17"/>
      <c r="AC1614" s="17"/>
      <c r="AD1614" s="17"/>
      <c r="AE1614" s="17"/>
      <c r="AG1614" s="9"/>
      <c r="AH1614" s="9"/>
      <c r="AI1614" s="10"/>
      <c r="AJ1614" s="17"/>
      <c r="AK1614" s="17"/>
      <c r="AL1614" s="17"/>
      <c r="AM1614" s="17"/>
      <c r="AN1614" s="17"/>
      <c r="AO1614" s="17"/>
      <c r="AP1614" s="17"/>
      <c r="AQ1614" s="17"/>
      <c r="AS1614" s="9"/>
      <c r="AT1614" s="9"/>
      <c r="AU1614" s="10"/>
      <c r="AV1614" s="17"/>
      <c r="AW1614" s="17"/>
      <c r="AX1614" s="17"/>
      <c r="AY1614" s="17"/>
      <c r="AZ1614" s="17"/>
      <c r="BA1614" s="17"/>
      <c r="BB1614" s="17"/>
      <c r="BC1614" s="17"/>
      <c r="BE1614" s="17">
        <v>0.54969262295081966</v>
      </c>
      <c r="BF1614" s="9">
        <v>72.900000000000006</v>
      </c>
      <c r="BG1614" s="9">
        <v>70.414317955181104</v>
      </c>
      <c r="BH1614" s="9">
        <v>69.784395989126949</v>
      </c>
      <c r="BI1614" s="9">
        <v>55.229372080217956</v>
      </c>
      <c r="BJ1614" s="9">
        <f ca="1"/>
        <v>71.411508429826753</v>
      </c>
      <c r="BK1614" s="9">
        <f ca="1"/>
        <v>69.993385015234054</v>
      </c>
      <c r="BL1614" s="9">
        <v>68.909373177764479</v>
      </c>
      <c r="BM1614" s="9">
        <f ca="1"/>
        <v>71.177782072907988</v>
      </c>
      <c r="BN1614" s="9">
        <v>71.684274080440332</v>
      </c>
      <c r="BP1614" s="9"/>
      <c r="BQ1614" s="40"/>
      <c r="BR1614" s="9"/>
      <c r="BS1614" s="40"/>
      <c r="BU1614" s="9"/>
      <c r="BV1614" s="40"/>
      <c r="BW1614" s="9"/>
      <c r="BX1614" s="40"/>
      <c r="BZ1614" s="9">
        <v>50</v>
      </c>
      <c r="CA1614" s="9">
        <v>28.292307692307688</v>
      </c>
      <c r="CB1614" s="40">
        <v>25553.269668950765</v>
      </c>
      <c r="CC1614" s="9">
        <f ca="1"/>
        <v>5.2757692307692299</v>
      </c>
      <c r="CD1614" s="9">
        <f ca="1"/>
        <v>2.9134615384615383</v>
      </c>
      <c r="CE1614" s="40">
        <f ca="1"/>
        <v>10772.795623707339</v>
      </c>
    </row>
    <row r="1615" spans="1:83" x14ac:dyDescent="0.25">
      <c r="A1615" s="6">
        <v>75</v>
      </c>
      <c r="B1615" s="7" t="b">
        <v>1</v>
      </c>
      <c r="U1615" s="9"/>
      <c r="V1615" s="9"/>
      <c r="W1615" s="10"/>
      <c r="X1615" s="17"/>
      <c r="Y1615" s="17"/>
      <c r="Z1615" s="17"/>
      <c r="AA1615" s="17"/>
      <c r="AB1615" s="17"/>
      <c r="AC1615" s="17"/>
      <c r="AD1615" s="17"/>
      <c r="AE1615" s="17"/>
      <c r="AG1615" s="9"/>
      <c r="AH1615" s="9"/>
      <c r="AI1615" s="10"/>
      <c r="AJ1615" s="17"/>
      <c r="AK1615" s="17"/>
      <c r="AL1615" s="17"/>
      <c r="AM1615" s="17"/>
      <c r="AN1615" s="17"/>
      <c r="AO1615" s="17"/>
      <c r="AP1615" s="17"/>
      <c r="AQ1615" s="17"/>
      <c r="AS1615" s="9"/>
      <c r="AT1615" s="9"/>
      <c r="AU1615" s="10"/>
      <c r="AV1615" s="17"/>
      <c r="AW1615" s="17"/>
      <c r="AX1615" s="17"/>
      <c r="AY1615" s="17"/>
      <c r="AZ1615" s="17"/>
      <c r="BA1615" s="17"/>
      <c r="BB1615" s="17"/>
      <c r="BC1615" s="17"/>
      <c r="BE1615" s="17">
        <v>0.55003415300546443</v>
      </c>
      <c r="BF1615" s="9">
        <v>72.900000000000006</v>
      </c>
      <c r="BG1615" s="9">
        <v>70.422535504758386</v>
      </c>
      <c r="BH1615" s="9">
        <v>69.793251469860138</v>
      </c>
      <c r="BI1615" s="9">
        <v>55.281894792672311</v>
      </c>
      <c r="BJ1615" s="9">
        <f ca="1"/>
        <v>71.418985591244066</v>
      </c>
      <c r="BK1615" s="9">
        <f ca="1"/>
        <v>70.002025188208933</v>
      </c>
      <c r="BL1615" s="9">
        <v>68.919518254318405</v>
      </c>
      <c r="BM1615" s="9">
        <f ca="1"/>
        <v>71.186866252057214</v>
      </c>
      <c r="BN1615" s="9">
        <v>71.693301372789989</v>
      </c>
      <c r="BP1615" s="9"/>
      <c r="BQ1615" s="40"/>
      <c r="BR1615" s="9"/>
      <c r="BS1615" s="40"/>
      <c r="BU1615" s="9"/>
      <c r="BV1615" s="40"/>
      <c r="BW1615" s="9"/>
      <c r="BX1615" s="40"/>
      <c r="BZ1615" s="9">
        <v>50</v>
      </c>
      <c r="CA1615" s="9">
        <v>29.569230769230764</v>
      </c>
      <c r="CB1615" s="40">
        <v>25956.241984808388</v>
      </c>
      <c r="CC1615" s="9">
        <f ca="1"/>
        <v>5.2757692307692299</v>
      </c>
      <c r="CD1615" s="9">
        <f ca="1"/>
        <v>2.9773076923076927</v>
      </c>
      <c r="CE1615" s="40">
        <f ca="1"/>
        <v>10768.841702003197</v>
      </c>
    </row>
    <row r="1616" spans="1:83" x14ac:dyDescent="0.25">
      <c r="A1616" s="6">
        <v>74.3</v>
      </c>
      <c r="B1616" s="7" t="b">
        <v>1</v>
      </c>
      <c r="U1616" s="9"/>
      <c r="V1616" s="9"/>
      <c r="W1616" s="10"/>
      <c r="X1616" s="17"/>
      <c r="Y1616" s="17"/>
      <c r="Z1616" s="17"/>
      <c r="AA1616" s="17"/>
      <c r="AB1616" s="17"/>
      <c r="AC1616" s="17"/>
      <c r="AD1616" s="17"/>
      <c r="AE1616" s="17"/>
      <c r="AG1616" s="9"/>
      <c r="AH1616" s="9"/>
      <c r="AI1616" s="10"/>
      <c r="AJ1616" s="17"/>
      <c r="AK1616" s="17"/>
      <c r="AL1616" s="17"/>
      <c r="AM1616" s="17"/>
      <c r="AN1616" s="17"/>
      <c r="AO1616" s="17"/>
      <c r="AP1616" s="17"/>
      <c r="AQ1616" s="17"/>
      <c r="AS1616" s="9"/>
      <c r="AT1616" s="9"/>
      <c r="AU1616" s="10"/>
      <c r="AV1616" s="17"/>
      <c r="AW1616" s="17"/>
      <c r="AX1616" s="17"/>
      <c r="AY1616" s="17"/>
      <c r="AZ1616" s="17"/>
      <c r="BA1616" s="17"/>
      <c r="BB1616" s="17"/>
      <c r="BC1616" s="17"/>
      <c r="BE1616" s="17">
        <v>0.55037568306010931</v>
      </c>
      <c r="BF1616" s="9">
        <v>72.900000000000006</v>
      </c>
      <c r="BG1616" s="9">
        <v>70.430753946034812</v>
      </c>
      <c r="BH1616" s="9">
        <v>69.80210903543859</v>
      </c>
      <c r="BI1616" s="9">
        <v>55.334457385701853</v>
      </c>
      <c r="BJ1616" s="9">
        <f ca="1"/>
        <v>71.426462104073195</v>
      </c>
      <c r="BK1616" s="9">
        <f ca="1"/>
        <v>70.010667009238858</v>
      </c>
      <c r="BL1616" s="9">
        <v>68.92966018169426</v>
      </c>
      <c r="BM1616" s="9">
        <f ca="1"/>
        <v>71.195949840803777</v>
      </c>
      <c r="BN1616" s="9">
        <v>71.70232797296589</v>
      </c>
      <c r="BP1616" s="9"/>
      <c r="BQ1616" s="40"/>
      <c r="BR1616" s="9"/>
      <c r="BS1616" s="40"/>
      <c r="BU1616" s="9"/>
      <c r="BV1616" s="40"/>
      <c r="BW1616" s="9"/>
      <c r="BX1616" s="40"/>
      <c r="BZ1616" s="9">
        <v>50</v>
      </c>
      <c r="CA1616" s="9">
        <v>30.84615384615384</v>
      </c>
      <c r="CB1616" s="40">
        <v>26463.104616715253</v>
      </c>
      <c r="CC1616" s="9">
        <f ca="1"/>
        <v>5.2757692307692299</v>
      </c>
      <c r="CD1616" s="9">
        <f ca="1"/>
        <v>3.0411538461538461</v>
      </c>
      <c r="CE1616" s="40">
        <f ca="1"/>
        <v>10768.106771352059</v>
      </c>
    </row>
    <row r="1617" spans="1:83" x14ac:dyDescent="0.25">
      <c r="A1617" s="6">
        <v>73.400000000000006</v>
      </c>
      <c r="B1617" s="7" t="b">
        <v>1</v>
      </c>
      <c r="U1617" s="9"/>
      <c r="V1617" s="9"/>
      <c r="W1617" s="10"/>
      <c r="X1617" s="17"/>
      <c r="Y1617" s="17"/>
      <c r="Z1617" s="17"/>
      <c r="AA1617" s="17"/>
      <c r="AB1617" s="17"/>
      <c r="AC1617" s="17"/>
      <c r="AD1617" s="17"/>
      <c r="AE1617" s="17"/>
      <c r="AG1617" s="9"/>
      <c r="AH1617" s="9"/>
      <c r="AI1617" s="10"/>
      <c r="AJ1617" s="17"/>
      <c r="AK1617" s="17"/>
      <c r="AL1617" s="17"/>
      <c r="AM1617" s="17"/>
      <c r="AN1617" s="17"/>
      <c r="AO1617" s="17"/>
      <c r="AP1617" s="17"/>
      <c r="AQ1617" s="17"/>
      <c r="AS1617" s="9"/>
      <c r="AT1617" s="9"/>
      <c r="AU1617" s="10"/>
      <c r="AV1617" s="17"/>
      <c r="AW1617" s="17"/>
      <c r="AX1617" s="17"/>
      <c r="AY1617" s="17"/>
      <c r="AZ1617" s="17"/>
      <c r="BA1617" s="17"/>
      <c r="BB1617" s="17"/>
      <c r="BC1617" s="17"/>
      <c r="BE1617" s="17">
        <v>0.55071721311475408</v>
      </c>
      <c r="BF1617" s="9">
        <v>72.900000000000006</v>
      </c>
      <c r="BG1617" s="9">
        <v>70.438973285325133</v>
      </c>
      <c r="BH1617" s="9">
        <v>69.810968693177912</v>
      </c>
      <c r="BI1617" s="9">
        <v>55.387059919915338</v>
      </c>
      <c r="BJ1617" s="9">
        <f ca="1"/>
        <v>71.433937973888447</v>
      </c>
      <c r="BK1617" s="9">
        <f ca="1"/>
        <v>70.019310485217744</v>
      </c>
      <c r="BL1617" s="9">
        <v>68.939798962822806</v>
      </c>
      <c r="BM1617" s="9">
        <f ca="1"/>
        <v>71.205032843903169</v>
      </c>
      <c r="BN1617" s="9">
        <v>71.711353885672025</v>
      </c>
      <c r="BP1617" s="9"/>
      <c r="BQ1617" s="40"/>
      <c r="BR1617" s="9"/>
      <c r="BS1617" s="40"/>
      <c r="BU1617" s="9"/>
      <c r="BV1617" s="40"/>
      <c r="BW1617" s="9"/>
      <c r="BX1617" s="40"/>
      <c r="BZ1617" s="9">
        <v>50</v>
      </c>
      <c r="CA1617" s="9">
        <v>32.123076923076923</v>
      </c>
      <c r="CB1617" s="40">
        <v>27067.902025027266</v>
      </c>
      <c r="CC1617" s="9">
        <f ca="1"/>
        <v>5.2757692307692299</v>
      </c>
      <c r="CD1617" s="9">
        <f ca="1"/>
        <v>3.1050000000000004</v>
      </c>
      <c r="CE1617" s="40">
        <f ca="1"/>
        <v>10770.486694369694</v>
      </c>
    </row>
    <row r="1618" spans="1:83" x14ac:dyDescent="0.25">
      <c r="A1618" s="6">
        <v>72.7</v>
      </c>
      <c r="B1618" s="7" t="b">
        <v>1</v>
      </c>
      <c r="U1618" s="9"/>
      <c r="V1618" s="9"/>
      <c r="W1618" s="10"/>
      <c r="X1618" s="17"/>
      <c r="Y1618" s="17"/>
      <c r="Z1618" s="17"/>
      <c r="AA1618" s="17"/>
      <c r="AB1618" s="17"/>
      <c r="AC1618" s="17"/>
      <c r="AD1618" s="17"/>
      <c r="AE1618" s="17"/>
      <c r="AG1618" s="9"/>
      <c r="AH1618" s="9"/>
      <c r="AI1618" s="10"/>
      <c r="AJ1618" s="17"/>
      <c r="AK1618" s="17"/>
      <c r="AL1618" s="17"/>
      <c r="AM1618" s="17"/>
      <c r="AN1618" s="17"/>
      <c r="AO1618" s="17"/>
      <c r="AP1618" s="17"/>
      <c r="AQ1618" s="17"/>
      <c r="AS1618" s="9"/>
      <c r="AT1618" s="9"/>
      <c r="AU1618" s="10"/>
      <c r="AV1618" s="17"/>
      <c r="AW1618" s="17"/>
      <c r="AX1618" s="17"/>
      <c r="AY1618" s="17"/>
      <c r="AZ1618" s="17"/>
      <c r="BA1618" s="17"/>
      <c r="BB1618" s="17"/>
      <c r="BC1618" s="17"/>
      <c r="BE1618" s="17">
        <v>0.55105874316939896</v>
      </c>
      <c r="BF1618" s="9">
        <v>72.900000000000006</v>
      </c>
      <c r="BG1618" s="9">
        <v>70.447193528948816</v>
      </c>
      <c r="BH1618" s="9">
        <v>69.819830450402591</v>
      </c>
      <c r="BI1618" s="9">
        <v>55.439702456059855</v>
      </c>
      <c r="BJ1618" s="9">
        <f ca="1"/>
        <v>71.441413206264187</v>
      </c>
      <c r="BK1618" s="9">
        <f ca="1"/>
        <v>70.027955623046793</v>
      </c>
      <c r="BL1618" s="9">
        <v>68.949934600630371</v>
      </c>
      <c r="BM1618" s="9">
        <f ca="1"/>
        <v>71.214115266110909</v>
      </c>
      <c r="BN1618" s="9">
        <v>71.720379115612289</v>
      </c>
      <c r="BP1618" s="9"/>
      <c r="BQ1618" s="40"/>
      <c r="BR1618" s="9"/>
      <c r="BS1618" s="40"/>
      <c r="BU1618" s="9"/>
      <c r="BV1618" s="40"/>
      <c r="BW1618" s="9"/>
      <c r="BX1618" s="40"/>
      <c r="BZ1618" s="9">
        <v>50</v>
      </c>
      <c r="CA1618" s="9">
        <v>33.4</v>
      </c>
      <c r="CB1618" s="40">
        <v>27765.207436692315</v>
      </c>
      <c r="CC1618" s="9">
        <f ca="1"/>
        <v>5.2757692307692299</v>
      </c>
      <c r="CD1618" s="9">
        <f ca="1"/>
        <v>3.1688461538461539</v>
      </c>
      <c r="CE1618" s="40">
        <f ca="1"/>
        <v>10775.882660094219</v>
      </c>
    </row>
    <row r="1619" spans="1:83" x14ac:dyDescent="0.25">
      <c r="A1619" s="6">
        <v>71.8</v>
      </c>
      <c r="B1619" s="7" t="b">
        <v>1</v>
      </c>
      <c r="U1619" s="9"/>
      <c r="V1619" s="9"/>
      <c r="W1619" s="10"/>
      <c r="X1619" s="17"/>
      <c r="Y1619" s="17"/>
      <c r="Z1619" s="17"/>
      <c r="AA1619" s="17"/>
      <c r="AB1619" s="17"/>
      <c r="AC1619" s="17"/>
      <c r="AD1619" s="17"/>
      <c r="AE1619" s="17"/>
      <c r="AG1619" s="9"/>
      <c r="AH1619" s="9"/>
      <c r="AI1619" s="10"/>
      <c r="AJ1619" s="17"/>
      <c r="AK1619" s="17"/>
      <c r="AL1619" s="17"/>
      <c r="AM1619" s="17"/>
      <c r="AN1619" s="17"/>
      <c r="AO1619" s="17"/>
      <c r="AP1619" s="17"/>
      <c r="AQ1619" s="17"/>
      <c r="AS1619" s="9"/>
      <c r="AT1619" s="9"/>
      <c r="AU1619" s="10"/>
      <c r="AV1619" s="17"/>
      <c r="AW1619" s="17"/>
      <c r="AX1619" s="17"/>
      <c r="AY1619" s="17"/>
      <c r="AZ1619" s="17"/>
      <c r="BA1619" s="17"/>
      <c r="BB1619" s="17"/>
      <c r="BC1619" s="17"/>
      <c r="BE1619" s="17">
        <v>0.55140027322404372</v>
      </c>
      <c r="BF1619" s="9">
        <v>72.900000000000006</v>
      </c>
      <c r="BG1619" s="9">
        <v>70.455414683230117</v>
      </c>
      <c r="BH1619" s="9">
        <v>69.828694314445698</v>
      </c>
      <c r="BI1619" s="9">
        <v>55.49238505502111</v>
      </c>
      <c r="BJ1619" s="9">
        <f ca="1"/>
        <v>71.448887806774934</v>
      </c>
      <c r="BK1619" s="9">
        <f ca="1"/>
        <v>70.036602429634414</v>
      </c>
      <c r="BL1619" s="9">
        <v>68.960067098038678</v>
      </c>
      <c r="BM1619" s="9">
        <f ca="1"/>
        <v>71.223197112182589</v>
      </c>
      <c r="BN1619" s="9">
        <v>71.729403667490317</v>
      </c>
      <c r="BP1619" s="9"/>
      <c r="BQ1619" s="40"/>
      <c r="BR1619" s="9"/>
      <c r="BS1619" s="40"/>
      <c r="BU1619" s="9"/>
      <c r="BV1619" s="40"/>
      <c r="BW1619" s="9"/>
      <c r="BX1619" s="40"/>
      <c r="BZ1619" s="9">
        <v>50</v>
      </c>
      <c r="CA1619" s="9">
        <v>34.676923076923075</v>
      </c>
      <c r="CB1619" s="40">
        <v>28550.059120396516</v>
      </c>
      <c r="CC1619" s="9">
        <f ca="1"/>
        <v>5.2757692307692299</v>
      </c>
      <c r="CD1619" s="9">
        <f ca="1"/>
        <v>3.2326923076923082</v>
      </c>
      <c r="CE1619" s="40">
        <f ca="1"/>
        <v>10784.200808439393</v>
      </c>
    </row>
    <row r="1620" spans="1:83" x14ac:dyDescent="0.25">
      <c r="A1620" s="6">
        <v>78</v>
      </c>
      <c r="B1620" s="7" t="b">
        <v>1</v>
      </c>
      <c r="U1620" s="9"/>
      <c r="V1620" s="9"/>
      <c r="W1620" s="10"/>
      <c r="X1620" s="17"/>
      <c r="Y1620" s="17"/>
      <c r="Z1620" s="17"/>
      <c r="AA1620" s="17"/>
      <c r="AB1620" s="17"/>
      <c r="AC1620" s="17"/>
      <c r="AD1620" s="17"/>
      <c r="AE1620" s="17"/>
      <c r="AG1620" s="9"/>
      <c r="AH1620" s="9"/>
      <c r="AI1620" s="10"/>
      <c r="AJ1620" s="17"/>
      <c r="AK1620" s="17"/>
      <c r="AL1620" s="17"/>
      <c r="AM1620" s="17"/>
      <c r="AN1620" s="17"/>
      <c r="AO1620" s="17"/>
      <c r="AP1620" s="17"/>
      <c r="AQ1620" s="17"/>
      <c r="AS1620" s="9"/>
      <c r="AT1620" s="9"/>
      <c r="AU1620" s="10"/>
      <c r="AV1620" s="17"/>
      <c r="AW1620" s="17"/>
      <c r="AX1620" s="17"/>
      <c r="AY1620" s="17"/>
      <c r="AZ1620" s="17"/>
      <c r="BA1620" s="17"/>
      <c r="BB1620" s="17"/>
      <c r="BC1620" s="17"/>
      <c r="BE1620" s="17">
        <v>0.55174180327868849</v>
      </c>
      <c r="BF1620" s="9">
        <v>72.900000000000006</v>
      </c>
      <c r="BG1620" s="9">
        <v>70.46363675449814</v>
      </c>
      <c r="BH1620" s="9">
        <v>69.837560292649144</v>
      </c>
      <c r="BI1620" s="9">
        <v>55.545107777823986</v>
      </c>
      <c r="BJ1620" s="9">
        <f ca="1"/>
        <v>71.45636178099538</v>
      </c>
      <c r="BK1620" s="9">
        <f ca="1"/>
        <v>70.045250911896304</v>
      </c>
      <c r="BL1620" s="9">
        <v>68.970196457965002</v>
      </c>
      <c r="BM1620" s="9">
        <f ca="1"/>
        <v>71.232278386873872</v>
      </c>
      <c r="BN1620" s="9">
        <v>71.738427546009575</v>
      </c>
      <c r="BP1620" s="9"/>
      <c r="BQ1620" s="40"/>
      <c r="BR1620" s="9"/>
      <c r="BS1620" s="40"/>
      <c r="BU1620" s="9"/>
      <c r="BV1620" s="40"/>
      <c r="BW1620" s="9"/>
      <c r="BX1620" s="40"/>
      <c r="BZ1620" s="9">
        <v>50</v>
      </c>
      <c r="CA1620" s="9">
        <v>35.95384615384615</v>
      </c>
      <c r="CB1620" s="40">
        <v>29417.90631700043</v>
      </c>
      <c r="CC1620" s="9">
        <f ca="1"/>
        <v>5.2757692307692299</v>
      </c>
      <c r="CD1620" s="9">
        <f ca="1"/>
        <v>3.2965384615384616</v>
      </c>
      <c r="CE1620" s="40">
        <f ca="1"/>
        <v>10795.351888332274</v>
      </c>
    </row>
    <row r="1621" spans="1:83" x14ac:dyDescent="0.25">
      <c r="A1621" s="6">
        <v>69.599999999999994</v>
      </c>
      <c r="B1621" s="7" t="b">
        <v>1</v>
      </c>
      <c r="U1621" s="9"/>
      <c r="V1621" s="9"/>
      <c r="W1621" s="10"/>
      <c r="X1621" s="17"/>
      <c r="Y1621" s="17"/>
      <c r="Z1621" s="17"/>
      <c r="AA1621" s="17"/>
      <c r="AB1621" s="17"/>
      <c r="AC1621" s="17"/>
      <c r="AD1621" s="17"/>
      <c r="AE1621" s="17"/>
      <c r="AG1621" s="9"/>
      <c r="AH1621" s="9"/>
      <c r="AI1621" s="10"/>
      <c r="AJ1621" s="17"/>
      <c r="AK1621" s="17"/>
      <c r="AL1621" s="17"/>
      <c r="AM1621" s="17"/>
      <c r="AN1621" s="17"/>
      <c r="AO1621" s="17"/>
      <c r="AP1621" s="17"/>
      <c r="AQ1621" s="17"/>
      <c r="AS1621" s="9"/>
      <c r="AT1621" s="9"/>
      <c r="AU1621" s="10"/>
      <c r="AV1621" s="17"/>
      <c r="AW1621" s="17"/>
      <c r="AX1621" s="17"/>
      <c r="AY1621" s="17"/>
      <c r="AZ1621" s="17"/>
      <c r="BA1621" s="17"/>
      <c r="BB1621" s="17"/>
      <c r="BC1621" s="17"/>
      <c r="BE1621" s="17">
        <v>0.55208333333333337</v>
      </c>
      <c r="BF1621" s="9">
        <v>73</v>
      </c>
      <c r="BG1621" s="9">
        <v>70.471859749086818</v>
      </c>
      <c r="BH1621" s="9">
        <v>69.846428392363691</v>
      </c>
      <c r="BI1621" s="9">
        <v>55.597870685632913</v>
      </c>
      <c r="BJ1621" s="9">
        <f ca="1"/>
        <v>71.463835134500385</v>
      </c>
      <c r="BK1621" s="9">
        <f ca="1"/>
        <v>70.053901076755537</v>
      </c>
      <c r="BL1621" s="9">
        <v>68.980322683322044</v>
      </c>
      <c r="BM1621" s="9">
        <f ca="1"/>
        <v>71.241359094940563</v>
      </c>
      <c r="BN1621" s="9">
        <v>71.747450755873388</v>
      </c>
      <c r="BP1621" s="9"/>
      <c r="BQ1621" s="40"/>
      <c r="BR1621" s="9"/>
      <c r="BS1621" s="40"/>
      <c r="BU1621" s="9"/>
      <c r="BV1621" s="40"/>
      <c r="BW1621" s="9"/>
      <c r="BX1621" s="40"/>
      <c r="BZ1621" s="9">
        <v>50</v>
      </c>
      <c r="CA1621" s="9">
        <v>37.230769230769226</v>
      </c>
      <c r="CB1621" s="40">
        <v>30364.563075899485</v>
      </c>
      <c r="CC1621" s="9">
        <f ca="1"/>
        <v>5.2757692307692299</v>
      </c>
      <c r="CD1621" s="9">
        <f ca="1"/>
        <v>3.360384615384616</v>
      </c>
      <c r="CE1621" s="40">
        <f ca="1"/>
        <v>10809.25094588709</v>
      </c>
    </row>
    <row r="1622" spans="1:83" x14ac:dyDescent="0.25">
      <c r="A1622" s="6">
        <v>58.2</v>
      </c>
      <c r="B1622" s="7" t="b">
        <v>1</v>
      </c>
      <c r="U1622" s="9"/>
      <c r="V1622" s="9"/>
      <c r="W1622" s="10"/>
      <c r="X1622" s="17"/>
      <c r="Y1622" s="17"/>
      <c r="Z1622" s="17"/>
      <c r="AA1622" s="17"/>
      <c r="AB1622" s="17"/>
      <c r="AC1622" s="17"/>
      <c r="AD1622" s="17"/>
      <c r="AE1622" s="17"/>
      <c r="AG1622" s="9"/>
      <c r="AH1622" s="9"/>
      <c r="AI1622" s="10"/>
      <c r="AJ1622" s="17"/>
      <c r="AK1622" s="17"/>
      <c r="AL1622" s="17"/>
      <c r="AM1622" s="17"/>
      <c r="AN1622" s="17"/>
      <c r="AO1622" s="17"/>
      <c r="AP1622" s="17"/>
      <c r="AQ1622" s="17"/>
      <c r="AS1622" s="9"/>
      <c r="AT1622" s="9"/>
      <c r="AU1622" s="10"/>
      <c r="AV1622" s="17"/>
      <c r="AW1622" s="17"/>
      <c r="AX1622" s="17"/>
      <c r="AY1622" s="17"/>
      <c r="AZ1622" s="17"/>
      <c r="BA1622" s="17"/>
      <c r="BB1622" s="17"/>
      <c r="BC1622" s="17"/>
      <c r="BE1622" s="17">
        <v>0.55242486338797814</v>
      </c>
      <c r="BF1622" s="9">
        <v>73</v>
      </c>
      <c r="BG1622" s="9">
        <v>70.480083673334946</v>
      </c>
      <c r="BH1622" s="9">
        <v>69.8552986209491</v>
      </c>
      <c r="BI1622" s="9">
        <v>55.650673839752208</v>
      </c>
      <c r="BJ1622" s="9">
        <f ca="1"/>
        <v>71.471307872865026</v>
      </c>
      <c r="BK1622" s="9">
        <f ca="1"/>
        <v>70.062552931142505</v>
      </c>
      <c r="BL1622" s="9">
        <v>68.990445777017996</v>
      </c>
      <c r="BM1622" s="9">
        <f ca="1"/>
        <v>71.250439241138594</v>
      </c>
      <c r="BN1622" s="9">
        <v>71.756473301785007</v>
      </c>
      <c r="BP1622" s="9"/>
      <c r="BQ1622" s="40"/>
      <c r="BR1622" s="9"/>
      <c r="BS1622" s="40"/>
      <c r="BU1622" s="9"/>
      <c r="BV1622" s="40"/>
      <c r="BW1622" s="9"/>
      <c r="BX1622" s="40"/>
      <c r="BZ1622" s="9">
        <v>50</v>
      </c>
      <c r="CA1622" s="9">
        <v>38.507692307692309</v>
      </c>
      <c r="CB1622" s="40">
        <v>31386.168614000901</v>
      </c>
      <c r="CC1622" s="9">
        <f ca="1"/>
        <v>5.2757692307692299</v>
      </c>
      <c r="CD1622" s="9">
        <f ca="1"/>
        <v>3.4242307692307694</v>
      </c>
      <c r="CE1622" s="40">
        <f ca="1"/>
        <v>10825.817039427498</v>
      </c>
    </row>
    <row r="1623" spans="1:83" x14ac:dyDescent="0.25">
      <c r="A1623" s="6">
        <v>57.8</v>
      </c>
      <c r="B1623" s="7" t="b">
        <v>1</v>
      </c>
      <c r="U1623" s="9"/>
      <c r="V1623" s="9"/>
      <c r="W1623" s="10"/>
      <c r="X1623" s="17"/>
      <c r="Y1623" s="17"/>
      <c r="Z1623" s="17"/>
      <c r="AA1623" s="17"/>
      <c r="AB1623" s="17"/>
      <c r="AC1623" s="17"/>
      <c r="AD1623" s="17"/>
      <c r="AE1623" s="17"/>
      <c r="AG1623" s="9"/>
      <c r="AH1623" s="9"/>
      <c r="AI1623" s="10"/>
      <c r="AJ1623" s="17"/>
      <c r="AK1623" s="17"/>
      <c r="AL1623" s="17"/>
      <c r="AM1623" s="17"/>
      <c r="AN1623" s="17"/>
      <c r="AO1623" s="17"/>
      <c r="AP1623" s="17"/>
      <c r="AQ1623" s="17"/>
      <c r="AS1623" s="9"/>
      <c r="AT1623" s="9"/>
      <c r="AU1623" s="10"/>
      <c r="AV1623" s="17"/>
      <c r="AW1623" s="17"/>
      <c r="AX1623" s="17"/>
      <c r="AY1623" s="17"/>
      <c r="AZ1623" s="17"/>
      <c r="BA1623" s="17"/>
      <c r="BB1623" s="17"/>
      <c r="BC1623" s="17"/>
      <c r="BE1623" s="17">
        <v>0.55276639344262291</v>
      </c>
      <c r="BF1623" s="9">
        <v>73</v>
      </c>
      <c r="BG1623" s="9">
        <v>70.488308533586292</v>
      </c>
      <c r="BH1623" s="9">
        <v>69.864170985773995</v>
      </c>
      <c r="BI1623" s="9">
        <v>55.703517301626654</v>
      </c>
      <c r="BJ1623" s="9">
        <f ca="1"/>
        <v>71.478780001664632</v>
      </c>
      <c r="BK1623" s="9">
        <f ca="1"/>
        <v>70.071206481995077</v>
      </c>
      <c r="BL1623" s="9">
        <v>69.000565741956592</v>
      </c>
      <c r="BM1623" s="9">
        <f ca="1"/>
        <v>71.259518830224025</v>
      </c>
      <c r="BN1623" s="9">
        <v>71.76549518844746</v>
      </c>
      <c r="BP1623" s="9"/>
      <c r="BQ1623" s="40"/>
      <c r="BR1623" s="9"/>
      <c r="BS1623" s="40"/>
      <c r="BU1623" s="9"/>
      <c r="BV1623" s="40"/>
      <c r="BW1623" s="9"/>
      <c r="BX1623" s="40"/>
      <c r="BZ1623" s="9">
        <v>50</v>
      </c>
      <c r="CA1623" s="9">
        <v>39.784615384615385</v>
      </c>
      <c r="CB1623" s="40">
        <v>32479.15309379049</v>
      </c>
      <c r="CC1623" s="9">
        <f ca="1"/>
        <v>5.2757692307692299</v>
      </c>
      <c r="CD1623" s="9">
        <f ca="1"/>
        <v>3.4880769230769237</v>
      </c>
      <c r="CE1623" s="40">
        <f ca="1"/>
        <v>10844.972978563899</v>
      </c>
    </row>
    <row r="1624" spans="1:83" x14ac:dyDescent="0.25">
      <c r="A1624" s="6">
        <v>57.3</v>
      </c>
      <c r="B1624" s="7" t="b">
        <v>1</v>
      </c>
      <c r="U1624" s="9"/>
      <c r="V1624" s="9"/>
      <c r="W1624" s="10"/>
      <c r="X1624" s="17"/>
      <c r="Y1624" s="17"/>
      <c r="Z1624" s="17"/>
      <c r="AA1624" s="17"/>
      <c r="AB1624" s="17"/>
      <c r="AC1624" s="17"/>
      <c r="AD1624" s="17"/>
      <c r="AE1624" s="17"/>
      <c r="AG1624" s="9"/>
      <c r="AH1624" s="9"/>
      <c r="AI1624" s="10"/>
      <c r="AJ1624" s="17"/>
      <c r="AK1624" s="17"/>
      <c r="AL1624" s="17"/>
      <c r="AM1624" s="17"/>
      <c r="AN1624" s="17"/>
      <c r="AO1624" s="17"/>
      <c r="AP1624" s="17"/>
      <c r="AQ1624" s="17"/>
      <c r="AS1624" s="9"/>
      <c r="AT1624" s="9"/>
      <c r="AU1624" s="10"/>
      <c r="AV1624" s="17"/>
      <c r="AW1624" s="17"/>
      <c r="AX1624" s="17"/>
      <c r="AY1624" s="17"/>
      <c r="AZ1624" s="17"/>
      <c r="BA1624" s="17"/>
      <c r="BB1624" s="17"/>
      <c r="BC1624" s="17"/>
      <c r="BE1624" s="17">
        <v>0.55310792349726778</v>
      </c>
      <c r="BF1624" s="9">
        <v>73</v>
      </c>
      <c r="BG1624" s="9">
        <v>70.496534336189541</v>
      </c>
      <c r="BH1624" s="9">
        <v>69.873045494215972</v>
      </c>
      <c r="BI1624" s="9">
        <v>55.756401132841837</v>
      </c>
      <c r="BJ1624" s="9">
        <f ca="1"/>
        <v>71.486251526474817</v>
      </c>
      <c r="BK1624" s="9">
        <f ca="1"/>
        <v>70.079861736258536</v>
      </c>
      <c r="BL1624" s="9">
        <v>69.010682581037074</v>
      </c>
      <c r="BM1624" s="9">
        <f ca="1"/>
        <v>71.268597866953129</v>
      </c>
      <c r="BN1624" s="9">
        <v>71.774516420563799</v>
      </c>
      <c r="BP1624" s="9"/>
      <c r="BQ1624" s="40"/>
      <c r="BR1624" s="9"/>
      <c r="BS1624" s="40"/>
      <c r="BU1624" s="9"/>
      <c r="BV1624" s="40"/>
      <c r="BW1624" s="9"/>
      <c r="BX1624" s="40"/>
      <c r="BZ1624" s="9">
        <v>50</v>
      </c>
      <c r="CA1624" s="9">
        <v>41.061538461538461</v>
      </c>
      <c r="CB1624" s="40">
        <v>33640.207932963182</v>
      </c>
      <c r="CC1624" s="9">
        <f ca="1"/>
        <v>5.2757692307692299</v>
      </c>
      <c r="CD1624" s="9">
        <f ca="1"/>
        <v>3.5519230769230772</v>
      </c>
      <c r="CE1624" s="40">
        <f ca="1"/>
        <v>10866.64508487107</v>
      </c>
    </row>
    <row r="1625" spans="1:83" x14ac:dyDescent="0.25">
      <c r="A1625" s="6">
        <v>57.2</v>
      </c>
      <c r="B1625" s="7" t="b">
        <v>1</v>
      </c>
      <c r="U1625" s="9"/>
      <c r="V1625" s="9"/>
      <c r="W1625" s="10"/>
      <c r="X1625" s="17"/>
      <c r="Y1625" s="17"/>
      <c r="Z1625" s="17"/>
      <c r="AA1625" s="17"/>
      <c r="AB1625" s="17"/>
      <c r="AC1625" s="17"/>
      <c r="AD1625" s="17"/>
      <c r="AE1625" s="17"/>
      <c r="AG1625" s="9"/>
      <c r="AH1625" s="9"/>
      <c r="AI1625" s="10"/>
      <c r="AJ1625" s="17"/>
      <c r="AK1625" s="17"/>
      <c r="AL1625" s="17"/>
      <c r="AM1625" s="17"/>
      <c r="AN1625" s="17"/>
      <c r="AO1625" s="17"/>
      <c r="AP1625" s="17"/>
      <c r="AQ1625" s="17"/>
      <c r="AS1625" s="9"/>
      <c r="AT1625" s="9"/>
      <c r="AU1625" s="10"/>
      <c r="AV1625" s="17"/>
      <c r="AW1625" s="17"/>
      <c r="AX1625" s="17"/>
      <c r="AY1625" s="17"/>
      <c r="AZ1625" s="17"/>
      <c r="BA1625" s="17"/>
      <c r="BB1625" s="17"/>
      <c r="BC1625" s="17"/>
      <c r="BE1625" s="17">
        <v>0.55344945355191255</v>
      </c>
      <c r="BF1625" s="9">
        <v>73</v>
      </c>
      <c r="BG1625" s="9">
        <v>70.504761087498409</v>
      </c>
      <c r="BH1625" s="9">
        <v>69.881922153661648</v>
      </c>
      <c r="BI1625" s="9">
        <v>55.809325395124574</v>
      </c>
      <c r="BJ1625" s="9">
        <f ca="1"/>
        <v>71.493722452871495</v>
      </c>
      <c r="BK1625" s="9">
        <f ca="1"/>
        <v>70.088518700885643</v>
      </c>
      <c r="BL1625" s="9">
        <v>69.020796297154192</v>
      </c>
      <c r="BM1625" s="9">
        <f ca="1"/>
        <v>71.277676356082353</v>
      </c>
      <c r="BN1625" s="9">
        <v>71.783537002836908</v>
      </c>
      <c r="BP1625" s="9"/>
      <c r="BQ1625" s="40"/>
      <c r="BR1625" s="9"/>
      <c r="BS1625" s="40"/>
      <c r="BU1625" s="9"/>
      <c r="BV1625" s="40"/>
      <c r="BW1625" s="9"/>
      <c r="BX1625" s="40"/>
      <c r="BZ1625" s="9">
        <v>50</v>
      </c>
      <c r="CA1625" s="9">
        <v>42.338461538461537</v>
      </c>
      <c r="CB1625" s="40">
        <v>34866.259926380415</v>
      </c>
      <c r="CC1625" s="9">
        <f ca="1"/>
        <v>5.2757692307692299</v>
      </c>
      <c r="CD1625" s="9">
        <f ca="1"/>
        <v>3.6157692307692306</v>
      </c>
      <c r="CE1625" s="40">
        <f ca="1"/>
        <v>10890.7629720038</v>
      </c>
    </row>
    <row r="1626" spans="1:83" x14ac:dyDescent="0.25">
      <c r="A1626" s="6">
        <v>56.8</v>
      </c>
      <c r="B1626" s="7" t="b">
        <v>1</v>
      </c>
      <c r="U1626" s="9"/>
      <c r="V1626" s="9"/>
      <c r="W1626" s="10"/>
      <c r="X1626" s="17"/>
      <c r="Y1626" s="17"/>
      <c r="Z1626" s="17"/>
      <c r="AA1626" s="17"/>
      <c r="AB1626" s="17"/>
      <c r="AC1626" s="17"/>
      <c r="AD1626" s="17"/>
      <c r="AE1626" s="17"/>
      <c r="AG1626" s="9"/>
      <c r="AH1626" s="9"/>
      <c r="AI1626" s="10"/>
      <c r="AJ1626" s="17"/>
      <c r="AK1626" s="17"/>
      <c r="AL1626" s="17"/>
      <c r="AM1626" s="17"/>
      <c r="AN1626" s="17"/>
      <c r="AO1626" s="17"/>
      <c r="AP1626" s="17"/>
      <c r="AQ1626" s="17"/>
      <c r="AS1626" s="9"/>
      <c r="AT1626" s="9"/>
      <c r="AU1626" s="10"/>
      <c r="AV1626" s="17"/>
      <c r="AW1626" s="17"/>
      <c r="AX1626" s="17"/>
      <c r="AY1626" s="17"/>
      <c r="AZ1626" s="17"/>
      <c r="BA1626" s="17"/>
      <c r="BB1626" s="17"/>
      <c r="BC1626" s="17"/>
      <c r="BE1626" s="17">
        <v>0.55379098360655743</v>
      </c>
      <c r="BF1626" s="9">
        <v>73</v>
      </c>
      <c r="BG1626" s="9">
        <v>70.5129887938716</v>
      </c>
      <c r="BH1626" s="9">
        <v>69.89080097150682</v>
      </c>
      <c r="BI1626" s="9">
        <v>55.862290150343391</v>
      </c>
      <c r="BJ1626" s="9">
        <f ca="1"/>
        <v>71.501192786430877</v>
      </c>
      <c r="BK1626" s="9">
        <f ca="1"/>
        <v>70.097177382836747</v>
      </c>
      <c r="BL1626" s="9">
        <v>69.030906893198249</v>
      </c>
      <c r="BM1626" s="9">
        <f ca="1"/>
        <v>71.286754302368365</v>
      </c>
      <c r="BN1626" s="9">
        <v>71.792556939969728</v>
      </c>
      <c r="BP1626" s="9"/>
      <c r="BQ1626" s="40"/>
      <c r="BR1626" s="9"/>
      <c r="BS1626" s="40"/>
      <c r="BU1626" s="9"/>
      <c r="BV1626" s="40"/>
      <c r="BW1626" s="9"/>
      <c r="BX1626" s="40"/>
      <c r="BZ1626" s="9">
        <v>50</v>
      </c>
      <c r="CA1626" s="9">
        <v>43.615384615384613</v>
      </c>
      <c r="CB1626" s="40">
        <v>36154.448593372043</v>
      </c>
      <c r="CC1626" s="9">
        <f ca="1"/>
        <v>5.2757692307692299</v>
      </c>
      <c r="CD1626" s="9">
        <f ca="1"/>
        <v>3.679615384615385</v>
      </c>
      <c r="CE1626" s="40">
        <f ca="1"/>
        <v>10917.259343340693</v>
      </c>
    </row>
    <row r="1627" spans="1:83" x14ac:dyDescent="0.25">
      <c r="A1627" s="6">
        <v>56.5</v>
      </c>
      <c r="B1627" s="7" t="b">
        <v>1</v>
      </c>
      <c r="U1627" s="9"/>
      <c r="V1627" s="9"/>
      <c r="W1627" s="10"/>
      <c r="X1627" s="17"/>
      <c r="Y1627" s="17"/>
      <c r="Z1627" s="17"/>
      <c r="AA1627" s="17"/>
      <c r="AB1627" s="17"/>
      <c r="AC1627" s="17"/>
      <c r="AD1627" s="17"/>
      <c r="AE1627" s="17"/>
      <c r="AG1627" s="9"/>
      <c r="AH1627" s="9"/>
      <c r="AI1627" s="10"/>
      <c r="AJ1627" s="17"/>
      <c r="AK1627" s="17"/>
      <c r="AL1627" s="17"/>
      <c r="AM1627" s="17"/>
      <c r="AN1627" s="17"/>
      <c r="AO1627" s="17"/>
      <c r="AP1627" s="17"/>
      <c r="AQ1627" s="17"/>
      <c r="AS1627" s="9"/>
      <c r="AT1627" s="9"/>
      <c r="AU1627" s="10"/>
      <c r="AV1627" s="17"/>
      <c r="AW1627" s="17"/>
      <c r="AX1627" s="17"/>
      <c r="AY1627" s="17"/>
      <c r="AZ1627" s="17"/>
      <c r="BA1627" s="17"/>
      <c r="BB1627" s="17"/>
      <c r="BC1627" s="17"/>
      <c r="BE1627" s="17">
        <v>0.5541325136612022</v>
      </c>
      <c r="BF1627" s="9">
        <v>73</v>
      </c>
      <c r="BG1627" s="9">
        <v>70.521217461672919</v>
      </c>
      <c r="BH1627" s="9">
        <v>69.899681955156282</v>
      </c>
      <c r="BI1627" s="9">
        <v>55.915295460508894</v>
      </c>
      <c r="BJ1627" s="9">
        <f ca="1"/>
        <v>71.508662532729602</v>
      </c>
      <c r="BK1627" s="9">
        <f ca="1"/>
        <v>70.105837789079729</v>
      </c>
      <c r="BL1627" s="9">
        <v>69.041014372055088</v>
      </c>
      <c r="BM1627" s="9">
        <f ca="1"/>
        <v>71.295831710568109</v>
      </c>
      <c r="BN1627" s="9">
        <v>71.801576236665113</v>
      </c>
      <c r="BP1627" s="9"/>
      <c r="BQ1627" s="40"/>
      <c r="BR1627" s="9"/>
      <c r="BS1627" s="40"/>
      <c r="BU1627" s="9"/>
      <c r="BV1627" s="40"/>
      <c r="BW1627" s="9"/>
      <c r="BX1627" s="40"/>
      <c r="BZ1627" s="9">
        <v>50</v>
      </c>
      <c r="CA1627" s="9">
        <v>44.892307692307696</v>
      </c>
      <c r="CB1627" s="40">
        <v>37502.106268172676</v>
      </c>
      <c r="CC1627" s="9">
        <f ca="1"/>
        <v>5.2757692307692299</v>
      </c>
      <c r="CD1627" s="9">
        <f ca="1"/>
        <v>3.7434615384615384</v>
      </c>
      <c r="CE1627" s="40">
        <f ca="1"/>
        <v>10946.069805465568</v>
      </c>
    </row>
    <row r="1628" spans="1:83" x14ac:dyDescent="0.25">
      <c r="A1628" s="6">
        <v>56</v>
      </c>
      <c r="B1628" s="7" t="b">
        <v>1</v>
      </c>
      <c r="U1628" s="9"/>
      <c r="V1628" s="9"/>
      <c r="W1628" s="10"/>
      <c r="X1628" s="17"/>
      <c r="Y1628" s="17"/>
      <c r="Z1628" s="17"/>
      <c r="AA1628" s="17"/>
      <c r="AB1628" s="17"/>
      <c r="AC1628" s="17"/>
      <c r="AD1628" s="17"/>
      <c r="AE1628" s="17"/>
      <c r="AG1628" s="9"/>
      <c r="AH1628" s="9"/>
      <c r="AI1628" s="10"/>
      <c r="AJ1628" s="17"/>
      <c r="AK1628" s="17"/>
      <c r="AL1628" s="17"/>
      <c r="AM1628" s="17"/>
      <c r="AN1628" s="17"/>
      <c r="AO1628" s="17"/>
      <c r="AP1628" s="17"/>
      <c r="AQ1628" s="17"/>
      <c r="AS1628" s="9"/>
      <c r="AT1628" s="9"/>
      <c r="AU1628" s="10"/>
      <c r="AV1628" s="17"/>
      <c r="AW1628" s="17"/>
      <c r="AX1628" s="17"/>
      <c r="AY1628" s="17"/>
      <c r="AZ1628" s="17"/>
      <c r="BA1628" s="17"/>
      <c r="BB1628" s="17"/>
      <c r="BC1628" s="17"/>
      <c r="BE1628" s="17">
        <v>0.55447404371584696</v>
      </c>
      <c r="BF1628" s="9">
        <v>73</v>
      </c>
      <c r="BG1628" s="9">
        <v>70.529447097271259</v>
      </c>
      <c r="BH1628" s="9">
        <v>69.908565112024007</v>
      </c>
      <c r="BI1628" s="9">
        <v>55.968341387774288</v>
      </c>
      <c r="BJ1628" s="9">
        <f ca="1"/>
        <v>71.516131697344633</v>
      </c>
      <c r="BK1628" s="9">
        <f ca="1"/>
        <v>70.114499926590113</v>
      </c>
      <c r="BL1628" s="9">
        <v>69.051118736606085</v>
      </c>
      <c r="BM1628" s="9">
        <f ca="1"/>
        <v>71.304908585438724</v>
      </c>
      <c r="BN1628" s="9">
        <v>71.810594897625919</v>
      </c>
      <c r="BP1628" s="9"/>
      <c r="BQ1628" s="40"/>
      <c r="BR1628" s="9"/>
      <c r="BS1628" s="40"/>
      <c r="BU1628" s="9"/>
      <c r="BV1628" s="40"/>
      <c r="BW1628" s="9"/>
      <c r="BX1628" s="40"/>
      <c r="BZ1628" s="9">
        <v>50</v>
      </c>
      <c r="CA1628" s="9">
        <v>46.169230769230772</v>
      </c>
      <c r="CB1628" s="40">
        <v>38906.740534906625</v>
      </c>
      <c r="CC1628" s="9">
        <f ca="1"/>
        <v>5.2757692307692299</v>
      </c>
      <c r="CD1628" s="9">
        <f ca="1"/>
        <v>3.8073076923076927</v>
      </c>
      <c r="CE1628" s="40">
        <f ca="1"/>
        <v>10977.13269598602</v>
      </c>
    </row>
    <row r="1629" spans="1:83" x14ac:dyDescent="0.25">
      <c r="A1629" s="6">
        <v>55.5</v>
      </c>
      <c r="B1629" s="7" t="b">
        <v>1</v>
      </c>
      <c r="U1629" s="9"/>
      <c r="V1629" s="9"/>
      <c r="W1629" s="10"/>
      <c r="X1629" s="17"/>
      <c r="Y1629" s="17"/>
      <c r="Z1629" s="17"/>
      <c r="AA1629" s="17"/>
      <c r="AB1629" s="17"/>
      <c r="AC1629" s="17"/>
      <c r="AD1629" s="17"/>
      <c r="AE1629" s="17"/>
      <c r="AG1629" s="9"/>
      <c r="AH1629" s="9"/>
      <c r="AI1629" s="10"/>
      <c r="AJ1629" s="17"/>
      <c r="AK1629" s="17"/>
      <c r="AL1629" s="17"/>
      <c r="AM1629" s="17"/>
      <c r="AN1629" s="17"/>
      <c r="AO1629" s="17"/>
      <c r="AP1629" s="17"/>
      <c r="AQ1629" s="17"/>
      <c r="AS1629" s="9"/>
      <c r="AT1629" s="9"/>
      <c r="AU1629" s="10"/>
      <c r="AV1629" s="17"/>
      <c r="AW1629" s="17"/>
      <c r="AX1629" s="17"/>
      <c r="AY1629" s="17"/>
      <c r="AZ1629" s="17"/>
      <c r="BA1629" s="17"/>
      <c r="BB1629" s="17"/>
      <c r="BC1629" s="17"/>
      <c r="BE1629" s="17">
        <v>0.55481557377049184</v>
      </c>
      <c r="BF1629" s="9">
        <v>73</v>
      </c>
      <c r="BG1629" s="9">
        <v>70.537677707040658</v>
      </c>
      <c r="BH1629" s="9">
        <v>69.917450449533277</v>
      </c>
      <c r="BI1629" s="9">
        <v>56.021427994435747</v>
      </c>
      <c r="BJ1629" s="9">
        <f ca="1"/>
        <v>71.523600285853419</v>
      </c>
      <c r="BK1629" s="9">
        <f ca="1"/>
        <v>70.123163802351073</v>
      </c>
      <c r="BL1629" s="9">
        <v>69.061219989728215</v>
      </c>
      <c r="BM1629" s="9">
        <f ca="1"/>
        <v>71.313984931737707</v>
      </c>
      <c r="BN1629" s="9">
        <v>71.819612927555028</v>
      </c>
      <c r="BP1629" s="9"/>
      <c r="BQ1629" s="40"/>
      <c r="BR1629" s="9"/>
      <c r="BS1629" s="40"/>
      <c r="BU1629" s="9"/>
      <c r="BV1629" s="40"/>
      <c r="BW1629" s="9"/>
      <c r="BX1629" s="40"/>
      <c r="BZ1629" s="9">
        <v>50</v>
      </c>
      <c r="CA1629" s="9">
        <v>47.446153846153848</v>
      </c>
      <c r="CB1629" s="40">
        <v>40366.018675738575</v>
      </c>
      <c r="CC1629" s="9">
        <f ca="1"/>
        <v>5.2757692307692299</v>
      </c>
      <c r="CD1629" s="9">
        <f ca="1"/>
        <v>3.8711538461538462</v>
      </c>
      <c r="CE1629" s="40">
        <f ca="1"/>
        <v>11010.388924355128</v>
      </c>
    </row>
    <row r="1630" spans="1:83" x14ac:dyDescent="0.25">
      <c r="A1630" s="6">
        <v>55</v>
      </c>
      <c r="B1630" s="7" t="b">
        <v>1</v>
      </c>
      <c r="U1630" s="9"/>
      <c r="V1630" s="9"/>
      <c r="W1630" s="10"/>
      <c r="X1630" s="17"/>
      <c r="Y1630" s="17"/>
      <c r="Z1630" s="17"/>
      <c r="AA1630" s="17"/>
      <c r="AB1630" s="17"/>
      <c r="AC1630" s="17"/>
      <c r="AD1630" s="17"/>
      <c r="AE1630" s="17"/>
      <c r="AG1630" s="9"/>
      <c r="AH1630" s="9"/>
      <c r="AI1630" s="10"/>
      <c r="AJ1630" s="17"/>
      <c r="AK1630" s="17"/>
      <c r="AL1630" s="17"/>
      <c r="AM1630" s="17"/>
      <c r="AN1630" s="17"/>
      <c r="AO1630" s="17"/>
      <c r="AP1630" s="17"/>
      <c r="AQ1630" s="17"/>
      <c r="AS1630" s="9"/>
      <c r="AT1630" s="9"/>
      <c r="AU1630" s="10"/>
      <c r="AV1630" s="17"/>
      <c r="AW1630" s="17"/>
      <c r="AX1630" s="17"/>
      <c r="AY1630" s="17"/>
      <c r="AZ1630" s="17"/>
      <c r="BA1630" s="17"/>
      <c r="BB1630" s="17"/>
      <c r="BC1630" s="17"/>
      <c r="BE1630" s="17">
        <v>0.55515710382513661</v>
      </c>
      <c r="BF1630" s="9">
        <v>73</v>
      </c>
      <c r="BG1630" s="9">
        <v>70.545909297360325</v>
      </c>
      <c r="BH1630" s="9">
        <v>69.926337975116553</v>
      </c>
      <c r="BI1630" s="9">
        <v>56.074555342932861</v>
      </c>
      <c r="BJ1630" s="9">
        <f ca="1"/>
        <v>71.531068303833791</v>
      </c>
      <c r="BK1630" s="9">
        <f ca="1"/>
        <v>70.131829423353494</v>
      </c>
      <c r="BL1630" s="9">
        <v>69.071318134293989</v>
      </c>
      <c r="BM1630" s="9">
        <f ca="1"/>
        <v>71.323060754222823</v>
      </c>
      <c r="BN1630" s="9">
        <v>71.828630331155409</v>
      </c>
      <c r="BP1630" s="9"/>
      <c r="BQ1630" s="40"/>
      <c r="BR1630" s="9"/>
      <c r="BS1630" s="40"/>
      <c r="BU1630" s="9"/>
      <c r="BV1630" s="40"/>
      <c r="BW1630" s="9"/>
      <c r="BX1630" s="40"/>
      <c r="BZ1630" s="9">
        <v>50</v>
      </c>
      <c r="CA1630" s="9">
        <v>48.723076923076924</v>
      </c>
      <c r="CB1630" s="40">
        <v>41877.753855199087</v>
      </c>
      <c r="CC1630" s="9">
        <f ca="1"/>
        <v>5.2757692307692299</v>
      </c>
      <c r="CD1630" s="9">
        <f ca="1"/>
        <v>3.9350000000000005</v>
      </c>
      <c r="CE1630" s="40">
        <f ca="1"/>
        <v>11045.781824507085</v>
      </c>
    </row>
    <row r="1631" spans="1:83" x14ac:dyDescent="0.25">
      <c r="A1631" s="6">
        <v>54.3</v>
      </c>
      <c r="B1631" s="7" t="b">
        <v>1</v>
      </c>
      <c r="U1631" s="9"/>
      <c r="V1631" s="9"/>
      <c r="W1631" s="10"/>
      <c r="X1631" s="17"/>
      <c r="Y1631" s="17"/>
      <c r="Z1631" s="17"/>
      <c r="AA1631" s="17"/>
      <c r="AB1631" s="17"/>
      <c r="AC1631" s="17"/>
      <c r="AD1631" s="17"/>
      <c r="AE1631" s="17"/>
      <c r="AG1631" s="9"/>
      <c r="AH1631" s="9"/>
      <c r="AI1631" s="10"/>
      <c r="AJ1631" s="17"/>
      <c r="AK1631" s="17"/>
      <c r="AL1631" s="17"/>
      <c r="AM1631" s="17"/>
      <c r="AN1631" s="17"/>
      <c r="AO1631" s="17"/>
      <c r="AP1631" s="17"/>
      <c r="AQ1631" s="17"/>
      <c r="AS1631" s="9"/>
      <c r="AT1631" s="9"/>
      <c r="AU1631" s="10"/>
      <c r="AV1631" s="17"/>
      <c r="AW1631" s="17"/>
      <c r="AX1631" s="17"/>
      <c r="AY1631" s="17"/>
      <c r="AZ1631" s="17"/>
      <c r="BA1631" s="17"/>
      <c r="BB1631" s="17"/>
      <c r="BC1631" s="17"/>
      <c r="BE1631" s="17">
        <v>0.55549863387978138</v>
      </c>
      <c r="BF1631" s="9">
        <v>73</v>
      </c>
      <c r="BG1631" s="9">
        <v>70.554141874614658</v>
      </c>
      <c r="BH1631" s="9">
        <v>69.93522769621552</v>
      </c>
      <c r="BI1631" s="9">
        <v>56.127723495849118</v>
      </c>
      <c r="BJ1631" s="9">
        <f ca="1"/>
        <v>71.538535756864121</v>
      </c>
      <c r="BK1631" s="9">
        <f ca="1"/>
        <v>70.140496796595997</v>
      </c>
      <c r="BL1631" s="9">
        <v>69.081413173171541</v>
      </c>
      <c r="BM1631" s="9">
        <f ca="1"/>
        <v>71.33213605765215</v>
      </c>
      <c r="BN1631" s="9">
        <v>71.837647113130004</v>
      </c>
      <c r="BP1631" s="9"/>
      <c r="BQ1631" s="40"/>
      <c r="BR1631" s="9"/>
      <c r="BS1631" s="40"/>
      <c r="BU1631" s="9"/>
      <c r="BV1631" s="40"/>
      <c r="BW1631" s="9"/>
      <c r="BX1631" s="40"/>
      <c r="BZ1631" s="9">
        <v>50</v>
      </c>
      <c r="CA1631" s="9">
        <v>50</v>
      </c>
      <c r="CB1631" s="40">
        <v>43439.892807947967</v>
      </c>
      <c r="CC1631" s="9">
        <f ca="1"/>
        <v>5.2757692307692299</v>
      </c>
      <c r="CD1631" s="9">
        <f ca="1"/>
        <v>3.9988461538461539</v>
      </c>
      <c r="CE1631" s="40">
        <f ca="1"/>
        <v>11083.257018244922</v>
      </c>
    </row>
    <row r="1632" spans="1:83" x14ac:dyDescent="0.25">
      <c r="A1632" s="6">
        <v>53.6</v>
      </c>
      <c r="B1632" s="7" t="b">
        <v>1</v>
      </c>
      <c r="U1632" s="9"/>
      <c r="V1632" s="9"/>
      <c r="W1632" s="10"/>
      <c r="X1632" s="17"/>
      <c r="Y1632" s="17"/>
      <c r="Z1632" s="17"/>
      <c r="AA1632" s="17"/>
      <c r="AB1632" s="17"/>
      <c r="AC1632" s="17"/>
      <c r="AD1632" s="17"/>
      <c r="AE1632" s="17"/>
      <c r="AG1632" s="9"/>
      <c r="AH1632" s="9"/>
      <c r="AI1632" s="10"/>
      <c r="AJ1632" s="17"/>
      <c r="AK1632" s="17"/>
      <c r="AL1632" s="17"/>
      <c r="AM1632" s="17"/>
      <c r="AN1632" s="17"/>
      <c r="AO1632" s="17"/>
      <c r="AP1632" s="17"/>
      <c r="AQ1632" s="17"/>
      <c r="AS1632" s="9"/>
      <c r="AT1632" s="9"/>
      <c r="AU1632" s="10"/>
      <c r="AV1632" s="17"/>
      <c r="AW1632" s="17"/>
      <c r="AX1632" s="17"/>
      <c r="AY1632" s="17"/>
      <c r="AZ1632" s="17"/>
      <c r="BA1632" s="17"/>
      <c r="BB1632" s="17"/>
      <c r="BC1632" s="17"/>
      <c r="BE1632" s="17">
        <v>0.55584016393442626</v>
      </c>
      <c r="BF1632" s="9">
        <v>73</v>
      </c>
      <c r="BG1632" s="9">
        <v>70.562375445193354</v>
      </c>
      <c r="BH1632" s="9">
        <v>69.94411962028137</v>
      </c>
      <c r="BI1632" s="9">
        <v>56.180932515912311</v>
      </c>
      <c r="BJ1632" s="9">
        <f ca="1"/>
        <v>71.546002650523249</v>
      </c>
      <c r="BK1632" s="9">
        <f ca="1"/>
        <v>70.149165929084958</v>
      </c>
      <c r="BL1632" s="9">
        <v>69.09150510922457</v>
      </c>
      <c r="BM1632" s="9">
        <f ca="1"/>
        <v>71.341210846784165</v>
      </c>
      <c r="BN1632" s="9">
        <v>71.846663278181921</v>
      </c>
      <c r="BP1632" s="9"/>
      <c r="BQ1632" s="40"/>
      <c r="BR1632" s="9"/>
      <c r="BS1632" s="40"/>
      <c r="BU1632" s="9"/>
      <c r="BV1632" s="40"/>
      <c r="BW1632" s="9"/>
      <c r="BX1632" s="40"/>
      <c r="BZ1632" s="9"/>
      <c r="CA1632" s="9"/>
      <c r="CB1632" s="40"/>
      <c r="CC1632" s="9"/>
      <c r="CD1632" s="9"/>
      <c r="CE1632" s="40"/>
    </row>
    <row r="1633" spans="1:83" x14ac:dyDescent="0.25">
      <c r="A1633" s="6">
        <v>52.8</v>
      </c>
      <c r="B1633" s="7" t="b">
        <v>1</v>
      </c>
      <c r="U1633" s="9"/>
      <c r="V1633" s="9"/>
      <c r="W1633" s="10"/>
      <c r="X1633" s="17"/>
      <c r="Y1633" s="17"/>
      <c r="Z1633" s="17"/>
      <c r="AA1633" s="17"/>
      <c r="AB1633" s="17"/>
      <c r="AC1633" s="17"/>
      <c r="AD1633" s="17"/>
      <c r="AE1633" s="17"/>
      <c r="AG1633" s="9"/>
      <c r="AH1633" s="9"/>
      <c r="AI1633" s="10"/>
      <c r="AJ1633" s="17"/>
      <c r="AK1633" s="17"/>
      <c r="AL1633" s="17"/>
      <c r="AM1633" s="17"/>
      <c r="AN1633" s="17"/>
      <c r="AO1633" s="17"/>
      <c r="AP1633" s="17"/>
      <c r="AQ1633" s="17"/>
      <c r="AS1633" s="9"/>
      <c r="AT1633" s="9"/>
      <c r="AU1633" s="10"/>
      <c r="AV1633" s="17"/>
      <c r="AW1633" s="17"/>
      <c r="AX1633" s="17"/>
      <c r="AY1633" s="17"/>
      <c r="AZ1633" s="17"/>
      <c r="BA1633" s="17"/>
      <c r="BB1633" s="17"/>
      <c r="BC1633" s="17"/>
      <c r="BE1633" s="17">
        <v>0.55618169398907102</v>
      </c>
      <c r="BF1633" s="9">
        <v>73</v>
      </c>
      <c r="BG1633" s="9">
        <v>70.570610015491326</v>
      </c>
      <c r="BH1633" s="9">
        <v>69.953013754774489</v>
      </c>
      <c r="BI1633" s="9">
        <v>56.234182465994955</v>
      </c>
      <c r="BJ1633" s="9">
        <f ca="1"/>
        <v>71.553468990390556</v>
      </c>
      <c r="BK1633" s="9">
        <f ca="1"/>
        <v>70.157836827834601</v>
      </c>
      <c r="BL1633" s="9">
        <v>69.101593945312374</v>
      </c>
      <c r="BM1633" s="9">
        <f ca="1"/>
        <v>71.350285126377656</v>
      </c>
      <c r="BN1633" s="9">
        <v>71.855678831014302</v>
      </c>
      <c r="BP1633" s="9"/>
      <c r="BQ1633" s="40"/>
      <c r="BR1633" s="9"/>
      <c r="BS1633" s="40"/>
      <c r="BU1633" s="9"/>
      <c r="BV1633" s="40"/>
      <c r="BW1633" s="9"/>
      <c r="BX1633" s="40"/>
      <c r="BZ1633" s="9"/>
      <c r="CA1633" s="9"/>
      <c r="CB1633" s="40"/>
      <c r="CC1633" s="9"/>
      <c r="CD1633" s="9"/>
      <c r="CE1633" s="40"/>
    </row>
    <row r="1634" spans="1:83" x14ac:dyDescent="0.25">
      <c r="A1634" s="6">
        <v>52</v>
      </c>
      <c r="B1634" s="7" t="b">
        <v>1</v>
      </c>
      <c r="U1634" s="9"/>
      <c r="V1634" s="9"/>
      <c r="W1634" s="10"/>
      <c r="X1634" s="17"/>
      <c r="Y1634" s="17"/>
      <c r="Z1634" s="17"/>
      <c r="AA1634" s="17"/>
      <c r="AB1634" s="17"/>
      <c r="AC1634" s="17"/>
      <c r="AD1634" s="17"/>
      <c r="AE1634" s="17"/>
      <c r="AG1634" s="9"/>
      <c r="AH1634" s="9"/>
      <c r="AI1634" s="10"/>
      <c r="AJ1634" s="17"/>
      <c r="AK1634" s="17"/>
      <c r="AL1634" s="17"/>
      <c r="AM1634" s="17"/>
      <c r="AN1634" s="17"/>
      <c r="AO1634" s="17"/>
      <c r="AP1634" s="17"/>
      <c r="AQ1634" s="17"/>
      <c r="AS1634" s="9"/>
      <c r="AT1634" s="9"/>
      <c r="AU1634" s="10"/>
      <c r="AV1634" s="17"/>
      <c r="AW1634" s="17"/>
      <c r="AX1634" s="17"/>
      <c r="AY1634" s="17"/>
      <c r="AZ1634" s="17"/>
      <c r="BA1634" s="17"/>
      <c r="BB1634" s="17"/>
      <c r="BC1634" s="17"/>
      <c r="BE1634" s="17">
        <v>0.55652322404371579</v>
      </c>
      <c r="BF1634" s="9">
        <v>73</v>
      </c>
      <c r="BG1634" s="9">
        <v>70.578845591908859</v>
      </c>
      <c r="BH1634" s="9">
        <v>69.961910107164925</v>
      </c>
      <c r="BI1634" s="9">
        <v>56.287473409114817</v>
      </c>
      <c r="BJ1634" s="9">
        <f ca="1"/>
        <v>71.560934782046004</v>
      </c>
      <c r="BK1634" s="9">
        <f ca="1"/>
        <v>70.166509499867018</v>
      </c>
      <c r="BL1634" s="9">
        <v>69.111679684289896</v>
      </c>
      <c r="BM1634" s="9">
        <f ca="1"/>
        <v>71.359358901191868</v>
      </c>
      <c r="BN1634" s="9">
        <v>71.864693776330483</v>
      </c>
      <c r="BP1634" s="9"/>
      <c r="BQ1634" s="40"/>
      <c r="BR1634" s="9"/>
      <c r="BS1634" s="40"/>
      <c r="BU1634" s="9"/>
      <c r="BV1634" s="40"/>
      <c r="BW1634" s="9"/>
      <c r="BX1634" s="40"/>
      <c r="BZ1634" s="9"/>
      <c r="CA1634" s="9"/>
      <c r="CB1634" s="40"/>
      <c r="CC1634" s="9"/>
      <c r="CD1634" s="9"/>
      <c r="CE1634" s="40"/>
    </row>
    <row r="1635" spans="1:83" x14ac:dyDescent="0.25">
      <c r="A1635" s="6">
        <v>51.2</v>
      </c>
      <c r="B1635" s="7" t="b">
        <v>1</v>
      </c>
      <c r="U1635" s="9"/>
      <c r="V1635" s="9"/>
      <c r="W1635" s="10"/>
      <c r="X1635" s="17"/>
      <c r="Y1635" s="17"/>
      <c r="Z1635" s="17"/>
      <c r="AA1635" s="17"/>
      <c r="AB1635" s="17"/>
      <c r="AC1635" s="17"/>
      <c r="AD1635" s="17"/>
      <c r="AE1635" s="17"/>
      <c r="AG1635" s="9"/>
      <c r="AH1635" s="9"/>
      <c r="AI1635" s="10"/>
      <c r="AJ1635" s="17"/>
      <c r="AK1635" s="17"/>
      <c r="AL1635" s="17"/>
      <c r="AM1635" s="17"/>
      <c r="AN1635" s="17"/>
      <c r="AO1635" s="17"/>
      <c r="AP1635" s="17"/>
      <c r="AQ1635" s="17"/>
      <c r="AS1635" s="9"/>
      <c r="AT1635" s="9"/>
      <c r="AU1635" s="10"/>
      <c r="AV1635" s="17"/>
      <c r="AW1635" s="17"/>
      <c r="AX1635" s="17"/>
      <c r="AY1635" s="17"/>
      <c r="AZ1635" s="17"/>
      <c r="BA1635" s="17"/>
      <c r="BB1635" s="17"/>
      <c r="BC1635" s="17"/>
      <c r="BE1635" s="17">
        <v>0.55686475409836067</v>
      </c>
      <c r="BF1635" s="9">
        <v>73</v>
      </c>
      <c r="BG1635" s="9">
        <v>70.587082180851596</v>
      </c>
      <c r="BH1635" s="9">
        <v>69.970808684931953</v>
      </c>
      <c r="BI1635" s="9">
        <v>56.340805408435301</v>
      </c>
      <c r="BJ1635" s="9">
        <f ca="1"/>
        <v>71.568400031070155</v>
      </c>
      <c r="BK1635" s="9">
        <f ca="1"/>
        <v>70.175183952212222</v>
      </c>
      <c r="BL1635" s="9">
        <v>69.121762329007638</v>
      </c>
      <c r="BM1635" s="9">
        <f ca="1"/>
        <v>71.368432175986413</v>
      </c>
      <c r="BN1635" s="9">
        <v>71.873708118833918</v>
      </c>
      <c r="BP1635" s="9"/>
      <c r="BQ1635" s="40"/>
      <c r="BR1635" s="9"/>
      <c r="BS1635" s="40"/>
      <c r="BU1635" s="9"/>
      <c r="BV1635" s="40"/>
      <c r="BW1635" s="9"/>
      <c r="BX1635" s="40"/>
      <c r="BZ1635" s="9"/>
      <c r="CA1635" s="9"/>
      <c r="CB1635" s="40"/>
      <c r="CC1635" s="9"/>
      <c r="CD1635" s="9"/>
      <c r="CE1635" s="40"/>
    </row>
    <row r="1636" spans="1:83" x14ac:dyDescent="0.25">
      <c r="A1636" s="6">
        <v>55</v>
      </c>
      <c r="B1636" s="7" t="b">
        <v>1</v>
      </c>
      <c r="U1636" s="9"/>
      <c r="V1636" s="9"/>
      <c r="W1636" s="10"/>
      <c r="X1636" s="17"/>
      <c r="Y1636" s="17"/>
      <c r="Z1636" s="17"/>
      <c r="AA1636" s="17"/>
      <c r="AB1636" s="17"/>
      <c r="AC1636" s="17"/>
      <c r="AD1636" s="17"/>
      <c r="AE1636" s="17"/>
      <c r="AG1636" s="9"/>
      <c r="AH1636" s="9"/>
      <c r="AI1636" s="10"/>
      <c r="AJ1636" s="17"/>
      <c r="AK1636" s="17"/>
      <c r="AL1636" s="17"/>
      <c r="AM1636" s="17"/>
      <c r="AN1636" s="17"/>
      <c r="AO1636" s="17"/>
      <c r="AP1636" s="17"/>
      <c r="AQ1636" s="17"/>
      <c r="AS1636" s="9"/>
      <c r="AT1636" s="9"/>
      <c r="AU1636" s="10"/>
      <c r="AV1636" s="17"/>
      <c r="AW1636" s="17"/>
      <c r="AX1636" s="17"/>
      <c r="AY1636" s="17"/>
      <c r="AZ1636" s="17"/>
      <c r="BA1636" s="17"/>
      <c r="BB1636" s="17"/>
      <c r="BC1636" s="17"/>
      <c r="BE1636" s="17">
        <v>0.55720628415300544</v>
      </c>
      <c r="BF1636" s="9">
        <v>73</v>
      </c>
      <c r="BG1636" s="9">
        <v>70.595319788730507</v>
      </c>
      <c r="BH1636" s="9">
        <v>69.979709495564578</v>
      </c>
      <c r="BI1636" s="9">
        <v>56.394178527265872</v>
      </c>
      <c r="BJ1636" s="9">
        <f ca="1"/>
        <v>71.575864743044164</v>
      </c>
      <c r="BK1636" s="9">
        <f ca="1"/>
        <v>70.18386019190811</v>
      </c>
      <c r="BL1636" s="9">
        <v>69.13184188231179</v>
      </c>
      <c r="BM1636" s="9">
        <f ca="1"/>
        <v>71.377504955521374</v>
      </c>
      <c r="BN1636" s="9">
        <v>71.882721863228198</v>
      </c>
      <c r="BP1636" s="9"/>
      <c r="BQ1636" s="40"/>
      <c r="BR1636" s="9"/>
      <c r="BS1636" s="40"/>
      <c r="BU1636" s="9"/>
      <c r="BV1636" s="40"/>
      <c r="BW1636" s="9"/>
      <c r="BX1636" s="40"/>
      <c r="BZ1636" s="9"/>
      <c r="CA1636" s="9"/>
      <c r="CB1636" s="40"/>
      <c r="CC1636" s="9"/>
      <c r="CD1636" s="9"/>
      <c r="CE1636" s="40"/>
    </row>
    <row r="1637" spans="1:83" x14ac:dyDescent="0.25">
      <c r="A1637" s="6">
        <v>49.8</v>
      </c>
      <c r="B1637" s="7" t="b">
        <v>1</v>
      </c>
      <c r="U1637" s="9"/>
      <c r="V1637" s="9"/>
      <c r="W1637" s="10"/>
      <c r="X1637" s="17"/>
      <c r="Y1637" s="17"/>
      <c r="Z1637" s="17"/>
      <c r="AA1637" s="17"/>
      <c r="AB1637" s="17"/>
      <c r="AC1637" s="17"/>
      <c r="AD1637" s="17"/>
      <c r="AE1637" s="17"/>
      <c r="AG1637" s="9"/>
      <c r="AH1637" s="9"/>
      <c r="AI1637" s="10"/>
      <c r="AJ1637" s="17"/>
      <c r="AK1637" s="17"/>
      <c r="AL1637" s="17"/>
      <c r="AM1637" s="17"/>
      <c r="AN1637" s="17"/>
      <c r="AO1637" s="17"/>
      <c r="AP1637" s="17"/>
      <c r="AQ1637" s="17"/>
      <c r="AS1637" s="9"/>
      <c r="AT1637" s="9"/>
      <c r="AU1637" s="10"/>
      <c r="AV1637" s="17"/>
      <c r="AW1637" s="17"/>
      <c r="AX1637" s="17"/>
      <c r="AY1637" s="17"/>
      <c r="AZ1637" s="17"/>
      <c r="BA1637" s="17"/>
      <c r="BB1637" s="17"/>
      <c r="BC1637" s="17"/>
      <c r="BE1637" s="17">
        <v>0.55754781420765032</v>
      </c>
      <c r="BF1637" s="9">
        <v>73</v>
      </c>
      <c r="BG1637" s="9">
        <v>70.603558421962077</v>
      </c>
      <c r="BH1637" s="9">
        <v>69.988612546561257</v>
      </c>
      <c r="BI1637" s="9">
        <v>56.447592829062607</v>
      </c>
      <c r="BJ1637" s="9">
        <f ca="1"/>
        <v>71.583328923549885</v>
      </c>
      <c r="BK1637" s="9">
        <f ca="1"/>
        <v>70.19253822600065</v>
      </c>
      <c r="BL1637" s="9">
        <v>69.141918347044168</v>
      </c>
      <c r="BM1637" s="9">
        <f ca="1"/>
        <v>71.386577244557273</v>
      </c>
      <c r="BN1637" s="9">
        <v>71.891735014217147</v>
      </c>
      <c r="BP1637" s="9"/>
      <c r="BQ1637" s="40"/>
      <c r="BR1637" s="9"/>
      <c r="BS1637" s="40"/>
      <c r="BU1637" s="9"/>
      <c r="BV1637" s="40"/>
      <c r="BW1637" s="9"/>
      <c r="BX1637" s="40"/>
      <c r="BZ1637" s="9"/>
      <c r="CA1637" s="9"/>
      <c r="CB1637" s="40"/>
      <c r="CC1637" s="9"/>
      <c r="CD1637" s="9"/>
      <c r="CE1637" s="40"/>
    </row>
    <row r="1638" spans="1:83" x14ac:dyDescent="0.25">
      <c r="A1638" s="6">
        <v>81.7</v>
      </c>
      <c r="B1638" s="7" t="b">
        <v>1</v>
      </c>
      <c r="U1638" s="9"/>
      <c r="V1638" s="9"/>
      <c r="W1638" s="10"/>
      <c r="X1638" s="17"/>
      <c r="Y1638" s="17"/>
      <c r="Z1638" s="17"/>
      <c r="AA1638" s="17"/>
      <c r="AB1638" s="17"/>
      <c r="AC1638" s="17"/>
      <c r="AD1638" s="17"/>
      <c r="AE1638" s="17"/>
      <c r="AG1638" s="9"/>
      <c r="AH1638" s="9"/>
      <c r="AI1638" s="10"/>
      <c r="AJ1638" s="17"/>
      <c r="AK1638" s="17"/>
      <c r="AL1638" s="17"/>
      <c r="AM1638" s="17"/>
      <c r="AN1638" s="17"/>
      <c r="AO1638" s="17"/>
      <c r="AP1638" s="17"/>
      <c r="AQ1638" s="17"/>
      <c r="AS1638" s="9"/>
      <c r="AT1638" s="9"/>
      <c r="AU1638" s="10"/>
      <c r="AV1638" s="17"/>
      <c r="AW1638" s="17"/>
      <c r="AX1638" s="17"/>
      <c r="AY1638" s="17"/>
      <c r="AZ1638" s="17"/>
      <c r="BA1638" s="17"/>
      <c r="BB1638" s="17"/>
      <c r="BC1638" s="17"/>
      <c r="BE1638" s="17">
        <v>0.55788934426229508</v>
      </c>
      <c r="BF1638" s="9">
        <v>73</v>
      </c>
      <c r="BG1638" s="9">
        <v>70.611798086968193</v>
      </c>
      <c r="BH1638" s="9">
        <v>69.997517845430096</v>
      </c>
      <c r="BI1638" s="9">
        <v>56.501048377428503</v>
      </c>
      <c r="BJ1638" s="9">
        <f ca="1"/>
        <v>71.590792578169797</v>
      </c>
      <c r="BK1638" s="9">
        <f ca="1"/>
        <v>70.201218061543798</v>
      </c>
      <c r="BL1638" s="9">
        <v>69.151991726042212</v>
      </c>
      <c r="BM1638" s="9">
        <f ca="1"/>
        <v>71.395649047855088</v>
      </c>
      <c r="BN1638" s="9">
        <v>71.900747576504799</v>
      </c>
      <c r="BP1638" s="9"/>
      <c r="BQ1638" s="40"/>
      <c r="BR1638" s="9"/>
      <c r="BS1638" s="40"/>
      <c r="BU1638" s="9"/>
      <c r="BV1638" s="40"/>
      <c r="BW1638" s="9"/>
      <c r="BX1638" s="40"/>
      <c r="BZ1638" s="9"/>
      <c r="CA1638" s="9"/>
      <c r="CB1638" s="40"/>
      <c r="CC1638" s="9"/>
      <c r="CD1638" s="9"/>
      <c r="CE1638" s="40"/>
    </row>
    <row r="1639" spans="1:83" x14ac:dyDescent="0.25">
      <c r="A1639" s="6">
        <v>81.400000000000006</v>
      </c>
      <c r="B1639" s="7" t="b">
        <v>1</v>
      </c>
      <c r="U1639" s="9"/>
      <c r="V1639" s="9"/>
      <c r="W1639" s="10"/>
      <c r="X1639" s="17"/>
      <c r="Y1639" s="17"/>
      <c r="Z1639" s="17"/>
      <c r="AA1639" s="17"/>
      <c r="AB1639" s="17"/>
      <c r="AC1639" s="17"/>
      <c r="AD1639" s="17"/>
      <c r="AE1639" s="17"/>
      <c r="AG1639" s="9"/>
      <c r="AH1639" s="9"/>
      <c r="AI1639" s="10"/>
      <c r="AJ1639" s="17"/>
      <c r="AK1639" s="17"/>
      <c r="AL1639" s="17"/>
      <c r="AM1639" s="17"/>
      <c r="AN1639" s="17"/>
      <c r="AO1639" s="17"/>
      <c r="AP1639" s="17"/>
      <c r="AQ1639" s="17"/>
      <c r="AS1639" s="9"/>
      <c r="AT1639" s="9"/>
      <c r="AU1639" s="10"/>
      <c r="AV1639" s="17"/>
      <c r="AW1639" s="17"/>
      <c r="AX1639" s="17"/>
      <c r="AY1639" s="17"/>
      <c r="AZ1639" s="17"/>
      <c r="BA1639" s="17"/>
      <c r="BB1639" s="17"/>
      <c r="BC1639" s="17"/>
      <c r="BE1639" s="17">
        <v>0.55823087431693985</v>
      </c>
      <c r="BF1639" s="9">
        <v>73</v>
      </c>
      <c r="BG1639" s="9">
        <v>70.620038790176267</v>
      </c>
      <c r="BH1639" s="9">
        <v>70.006425399688865</v>
      </c>
      <c r="BI1639" s="9">
        <v>56.554545236114109</v>
      </c>
      <c r="BJ1639" s="9">
        <f ca="1"/>
        <v>71.598255712487145</v>
      </c>
      <c r="BK1639" s="9">
        <f ca="1"/>
        <v>70.209899705599582</v>
      </c>
      <c r="BL1639" s="9">
        <v>69.162062022139054</v>
      </c>
      <c r="BM1639" s="9">
        <f ca="1"/>
        <v>71.404720370176378</v>
      </c>
      <c r="BN1639" s="9">
        <v>71.9097595547954</v>
      </c>
      <c r="BP1639" s="9"/>
      <c r="BQ1639" s="40"/>
      <c r="BR1639" s="9"/>
      <c r="BS1639" s="40"/>
      <c r="BU1639" s="9"/>
      <c r="BV1639" s="40"/>
      <c r="BW1639" s="9"/>
      <c r="BX1639" s="40"/>
      <c r="BZ1639" s="9"/>
      <c r="CA1639" s="9"/>
      <c r="CB1639" s="40"/>
      <c r="CC1639" s="9"/>
      <c r="CD1639" s="9"/>
      <c r="CE1639" s="40"/>
    </row>
    <row r="1640" spans="1:83" x14ac:dyDescent="0.25">
      <c r="A1640" s="6">
        <v>81.099999999999994</v>
      </c>
      <c r="B1640" s="7" t="b">
        <v>1</v>
      </c>
      <c r="U1640" s="9"/>
      <c r="V1640" s="9"/>
      <c r="W1640" s="10"/>
      <c r="X1640" s="17"/>
      <c r="Y1640" s="17"/>
      <c r="Z1640" s="17"/>
      <c r="AA1640" s="17"/>
      <c r="AB1640" s="17"/>
      <c r="AC1640" s="17"/>
      <c r="AD1640" s="17"/>
      <c r="AE1640" s="17"/>
      <c r="AG1640" s="9"/>
      <c r="AH1640" s="9"/>
      <c r="AI1640" s="10"/>
      <c r="AJ1640" s="17"/>
      <c r="AK1640" s="17"/>
      <c r="AL1640" s="17"/>
      <c r="AM1640" s="17"/>
      <c r="AN1640" s="17"/>
      <c r="AO1640" s="17"/>
      <c r="AP1640" s="17"/>
      <c r="AQ1640" s="17"/>
      <c r="AS1640" s="9"/>
      <c r="AT1640" s="9"/>
      <c r="AU1640" s="10"/>
      <c r="AV1640" s="17"/>
      <c r="AW1640" s="17"/>
      <c r="AX1640" s="17"/>
      <c r="AY1640" s="17"/>
      <c r="AZ1640" s="17"/>
      <c r="BA1640" s="17"/>
      <c r="BB1640" s="17"/>
      <c r="BC1640" s="17"/>
      <c r="BE1640" s="17">
        <v>0.55857240437158473</v>
      </c>
      <c r="BF1640" s="9">
        <v>73</v>
      </c>
      <c r="BG1640" s="9">
        <v>70.628280538019268</v>
      </c>
      <c r="BH1640" s="9">
        <v>70.015335216865026</v>
      </c>
      <c r="BI1640" s="9">
        <v>56.608083469017842</v>
      </c>
      <c r="BJ1640" s="9">
        <f ca="1"/>
        <v>71.6057183320859</v>
      </c>
      <c r="BK1640" s="9">
        <f ca="1"/>
        <v>70.218583165238158</v>
      </c>
      <c r="BL1640" s="9">
        <v>69.17212923816345</v>
      </c>
      <c r="BM1640" s="9">
        <f ca="1"/>
        <v>71.413791216283173</v>
      </c>
      <c r="BN1640" s="9">
        <v>71.918770953793455</v>
      </c>
      <c r="BP1640" s="9"/>
      <c r="BQ1640" s="40"/>
      <c r="BR1640" s="9"/>
      <c r="BS1640" s="40"/>
      <c r="BU1640" s="9"/>
      <c r="BV1640" s="40"/>
      <c r="BW1640" s="9"/>
      <c r="BX1640" s="40"/>
      <c r="BZ1640" s="9"/>
      <c r="CA1640" s="9"/>
      <c r="CB1640" s="40"/>
      <c r="CC1640" s="9"/>
      <c r="CD1640" s="9"/>
      <c r="CE1640" s="40"/>
    </row>
    <row r="1641" spans="1:83" x14ac:dyDescent="0.25">
      <c r="A1641" s="6">
        <v>81</v>
      </c>
      <c r="B1641" s="7" t="b">
        <v>1</v>
      </c>
      <c r="U1641" s="9"/>
      <c r="V1641" s="9"/>
      <c r="W1641" s="10"/>
      <c r="X1641" s="17"/>
      <c r="Y1641" s="17"/>
      <c r="Z1641" s="17"/>
      <c r="AA1641" s="17"/>
      <c r="AB1641" s="17"/>
      <c r="AC1641" s="17"/>
      <c r="AD1641" s="17"/>
      <c r="AE1641" s="17"/>
      <c r="AG1641" s="9"/>
      <c r="AH1641" s="9"/>
      <c r="AI1641" s="10"/>
      <c r="AJ1641" s="17"/>
      <c r="AK1641" s="17"/>
      <c r="AL1641" s="17"/>
      <c r="AM1641" s="17"/>
      <c r="AN1641" s="17"/>
      <c r="AO1641" s="17"/>
      <c r="AP1641" s="17"/>
      <c r="AQ1641" s="17"/>
      <c r="AS1641" s="9"/>
      <c r="AT1641" s="9"/>
      <c r="AU1641" s="10"/>
      <c r="AV1641" s="17"/>
      <c r="AW1641" s="17"/>
      <c r="AX1641" s="17"/>
      <c r="AY1641" s="17"/>
      <c r="AZ1641" s="17"/>
      <c r="BA1641" s="17"/>
      <c r="BB1641" s="17"/>
      <c r="BC1641" s="17"/>
      <c r="BE1641" s="17">
        <v>0.5589139344262295</v>
      </c>
      <c r="BF1641" s="9">
        <v>73</v>
      </c>
      <c r="BG1641" s="9">
        <v>70.63652333693571</v>
      </c>
      <c r="BH1641" s="9">
        <v>70.02424730449583</v>
      </c>
      <c r="BI1641" s="9">
        <v>56.661663140186441</v>
      </c>
      <c r="BJ1641" s="9">
        <f ca="1"/>
        <v>71.613180442550814</v>
      </c>
      <c r="BK1641" s="9">
        <f ca="1"/>
        <v>70.227268447537824</v>
      </c>
      <c r="BL1641" s="9">
        <v>69.182193376939892</v>
      </c>
      <c r="BM1641" s="9">
        <f ca="1"/>
        <v>71.422861590938012</v>
      </c>
      <c r="BN1641" s="9">
        <v>71.927781778203752</v>
      </c>
      <c r="BP1641" s="9"/>
      <c r="BQ1641" s="40"/>
      <c r="BR1641" s="9"/>
      <c r="BS1641" s="40"/>
      <c r="BU1641" s="9"/>
      <c r="BV1641" s="40"/>
      <c r="BW1641" s="9"/>
      <c r="BX1641" s="40"/>
      <c r="BZ1641" s="9"/>
      <c r="CA1641" s="9"/>
      <c r="CB1641" s="40"/>
      <c r="CC1641" s="9"/>
      <c r="CD1641" s="9"/>
      <c r="CE1641" s="40"/>
    </row>
    <row r="1642" spans="1:83" x14ac:dyDescent="0.25">
      <c r="A1642" s="6">
        <v>87</v>
      </c>
      <c r="B1642" s="7" t="b">
        <v>1</v>
      </c>
      <c r="U1642" s="9"/>
      <c r="V1642" s="9"/>
      <c r="W1642" s="10"/>
      <c r="X1642" s="17"/>
      <c r="Y1642" s="17"/>
      <c r="Z1642" s="17"/>
      <c r="AA1642" s="17"/>
      <c r="AB1642" s="17"/>
      <c r="AC1642" s="17"/>
      <c r="AD1642" s="17"/>
      <c r="AE1642" s="17"/>
      <c r="AG1642" s="9"/>
      <c r="AH1642" s="9"/>
      <c r="AI1642" s="10"/>
      <c r="AJ1642" s="17"/>
      <c r="AK1642" s="17"/>
      <c r="AL1642" s="17"/>
      <c r="AM1642" s="17"/>
      <c r="AN1642" s="17"/>
      <c r="AO1642" s="17"/>
      <c r="AP1642" s="17"/>
      <c r="AQ1642" s="17"/>
      <c r="AS1642" s="9"/>
      <c r="AT1642" s="9"/>
      <c r="AU1642" s="10"/>
      <c r="AV1642" s="17"/>
      <c r="AW1642" s="17"/>
      <c r="AX1642" s="17"/>
      <c r="AY1642" s="17"/>
      <c r="AZ1642" s="17"/>
      <c r="BA1642" s="17"/>
      <c r="BB1642" s="17"/>
      <c r="BC1642" s="17"/>
      <c r="BE1642" s="17">
        <v>0.55925546448087426</v>
      </c>
      <c r="BF1642" s="9">
        <v>73</v>
      </c>
      <c r="BG1642" s="9">
        <v>70.644767193369731</v>
      </c>
      <c r="BH1642" s="9">
        <v>70.033161670128223</v>
      </c>
      <c r="BI1642" s="9">
        <v>56.715284313815566</v>
      </c>
      <c r="BJ1642" s="9">
        <f ca="1"/>
        <v>71.620642049467392</v>
      </c>
      <c r="BK1642" s="9">
        <f ca="1"/>
        <v>70.235955559585108</v>
      </c>
      <c r="BL1642" s="9">
        <v>69.192254441288512</v>
      </c>
      <c r="BM1642" s="9">
        <f ca="1"/>
        <v>71.431931498904063</v>
      </c>
      <c r="BN1642" s="9">
        <v>71.93679203273139</v>
      </c>
      <c r="BP1642" s="9"/>
      <c r="BQ1642" s="40"/>
      <c r="BR1642" s="9"/>
      <c r="BS1642" s="40"/>
      <c r="BU1642" s="9"/>
      <c r="BV1642" s="40"/>
      <c r="BW1642" s="9"/>
      <c r="BX1642" s="40"/>
      <c r="BZ1642" s="9"/>
      <c r="CA1642" s="9"/>
      <c r="CB1642" s="40"/>
      <c r="CC1642" s="9"/>
      <c r="CD1642" s="9"/>
      <c r="CE1642" s="40"/>
    </row>
    <row r="1643" spans="1:83" x14ac:dyDescent="0.25">
      <c r="A1643" s="6">
        <v>83</v>
      </c>
      <c r="B1643" s="7" t="b">
        <v>1</v>
      </c>
      <c r="U1643" s="9"/>
      <c r="V1643" s="9"/>
      <c r="W1643" s="10"/>
      <c r="X1643" s="17"/>
      <c r="Y1643" s="17"/>
      <c r="Z1643" s="17"/>
      <c r="AA1643" s="17"/>
      <c r="AB1643" s="17"/>
      <c r="AC1643" s="17"/>
      <c r="AD1643" s="17"/>
      <c r="AE1643" s="17"/>
      <c r="AG1643" s="9"/>
      <c r="AH1643" s="9"/>
      <c r="AI1643" s="10"/>
      <c r="AJ1643" s="17"/>
      <c r="AK1643" s="17"/>
      <c r="AL1643" s="17"/>
      <c r="AM1643" s="17"/>
      <c r="AN1643" s="17"/>
      <c r="AO1643" s="17"/>
      <c r="AP1643" s="17"/>
      <c r="AQ1643" s="17"/>
      <c r="AS1643" s="9"/>
      <c r="AT1643" s="9"/>
      <c r="AU1643" s="10"/>
      <c r="AV1643" s="17"/>
      <c r="AW1643" s="17"/>
      <c r="AX1643" s="17"/>
      <c r="AY1643" s="17"/>
      <c r="AZ1643" s="17"/>
      <c r="BA1643" s="17"/>
      <c r="BB1643" s="17"/>
      <c r="BC1643" s="17"/>
      <c r="BE1643" s="17">
        <v>0.55959699453551914</v>
      </c>
      <c r="BF1643" s="9">
        <v>73</v>
      </c>
      <c r="BG1643" s="9">
        <v>70.65301211377114</v>
      </c>
      <c r="BH1643" s="9">
        <v>70.042078321319167</v>
      </c>
      <c r="BI1643" s="9">
        <v>56.768947054250134</v>
      </c>
      <c r="BJ1643" s="9">
        <f ca="1"/>
        <v>71.628103158422036</v>
      </c>
      <c r="BK1643" s="9">
        <f ca="1"/>
        <v>70.24464450847475</v>
      </c>
      <c r="BL1643" s="9">
        <v>69.202312434025146</v>
      </c>
      <c r="BM1643" s="9">
        <f ca="1"/>
        <v>71.441000944945088</v>
      </c>
      <c r="BN1643" s="9">
        <v>71.945801722081768</v>
      </c>
      <c r="BP1643" s="9"/>
      <c r="BQ1643" s="40"/>
      <c r="BR1643" s="9"/>
      <c r="BS1643" s="40"/>
      <c r="BU1643" s="9"/>
      <c r="BV1643" s="40"/>
      <c r="BW1643" s="9"/>
      <c r="BX1643" s="40"/>
      <c r="BZ1643" s="9"/>
      <c r="CA1643" s="9"/>
      <c r="CB1643" s="40"/>
      <c r="CC1643" s="9"/>
      <c r="CD1643" s="9"/>
      <c r="CE1643" s="40"/>
    </row>
    <row r="1644" spans="1:83" x14ac:dyDescent="0.25">
      <c r="A1644" s="6">
        <v>82</v>
      </c>
      <c r="B1644" s="7" t="b">
        <v>1</v>
      </c>
      <c r="U1644" s="9"/>
      <c r="V1644" s="9"/>
      <c r="W1644" s="10"/>
      <c r="X1644" s="17"/>
      <c r="Y1644" s="17"/>
      <c r="Z1644" s="17"/>
      <c r="AA1644" s="17"/>
      <c r="AB1644" s="17"/>
      <c r="AC1644" s="17"/>
      <c r="AD1644" s="17"/>
      <c r="AE1644" s="17"/>
      <c r="AG1644" s="9"/>
      <c r="AH1644" s="9"/>
      <c r="AI1644" s="10"/>
      <c r="AJ1644" s="17"/>
      <c r="AK1644" s="17"/>
      <c r="AL1644" s="17"/>
      <c r="AM1644" s="17"/>
      <c r="AN1644" s="17"/>
      <c r="AO1644" s="17"/>
      <c r="AP1644" s="17"/>
      <c r="AQ1644" s="17"/>
      <c r="AS1644" s="9"/>
      <c r="AT1644" s="9"/>
      <c r="AU1644" s="10"/>
      <c r="AV1644" s="17"/>
      <c r="AW1644" s="17"/>
      <c r="AX1644" s="17"/>
      <c r="AY1644" s="17"/>
      <c r="AZ1644" s="17"/>
      <c r="BA1644" s="17"/>
      <c r="BB1644" s="17"/>
      <c r="BC1644" s="17"/>
      <c r="BE1644" s="17">
        <v>0.55993852459016391</v>
      </c>
      <c r="BF1644" s="9">
        <v>73</v>
      </c>
      <c r="BG1644" s="9">
        <v>70.66125810459539</v>
      </c>
      <c r="BH1644" s="9">
        <v>70.050997265635331</v>
      </c>
      <c r="BI1644" s="9">
        <v>56.822651425984773</v>
      </c>
      <c r="BJ1644" s="9">
        <f ca="1"/>
        <v>71.635563775001955</v>
      </c>
      <c r="BK1644" s="9">
        <f ca="1"/>
        <v>70.253335301309789</v>
      </c>
      <c r="BL1644" s="9">
        <v>69.212367357961341</v>
      </c>
      <c r="BM1644" s="9">
        <f ca="1"/>
        <v>71.450069933825432</v>
      </c>
      <c r="BN1644" s="9">
        <v>71.954810850960612</v>
      </c>
      <c r="BP1644" s="9"/>
      <c r="BQ1644" s="40"/>
      <c r="BR1644" s="9"/>
      <c r="BS1644" s="40"/>
      <c r="BU1644" s="9"/>
      <c r="BV1644" s="40"/>
      <c r="BW1644" s="9"/>
      <c r="BX1644" s="40"/>
      <c r="BZ1644" s="9"/>
      <c r="CA1644" s="9"/>
      <c r="CB1644" s="40"/>
      <c r="CC1644" s="9"/>
      <c r="CD1644" s="9"/>
      <c r="CE1644" s="40"/>
    </row>
    <row r="1645" spans="1:83" x14ac:dyDescent="0.25">
      <c r="A1645" s="6">
        <v>80</v>
      </c>
      <c r="B1645" s="7" t="b">
        <v>1</v>
      </c>
      <c r="U1645" s="9"/>
      <c r="V1645" s="9"/>
      <c r="W1645" s="10"/>
      <c r="X1645" s="17"/>
      <c r="Y1645" s="17"/>
      <c r="Z1645" s="17"/>
      <c r="AA1645" s="17"/>
      <c r="AB1645" s="17"/>
      <c r="AC1645" s="17"/>
      <c r="AD1645" s="17"/>
      <c r="AE1645" s="17"/>
      <c r="AG1645" s="9"/>
      <c r="AH1645" s="9"/>
      <c r="AI1645" s="10"/>
      <c r="AJ1645" s="17"/>
      <c r="AK1645" s="17"/>
      <c r="AL1645" s="17"/>
      <c r="AM1645" s="17"/>
      <c r="AN1645" s="17"/>
      <c r="AO1645" s="17"/>
      <c r="AP1645" s="17"/>
      <c r="AQ1645" s="17"/>
      <c r="AS1645" s="9"/>
      <c r="AT1645" s="9"/>
      <c r="AU1645" s="10"/>
      <c r="AV1645" s="17"/>
      <c r="AW1645" s="17"/>
      <c r="AX1645" s="17"/>
      <c r="AY1645" s="17"/>
      <c r="AZ1645" s="17"/>
      <c r="BA1645" s="17"/>
      <c r="BB1645" s="17"/>
      <c r="BC1645" s="17"/>
      <c r="BE1645" s="17">
        <v>0.56028005464480879</v>
      </c>
      <c r="BF1645" s="9">
        <v>73</v>
      </c>
      <c r="BG1645" s="9">
        <v>70.669505172303701</v>
      </c>
      <c r="BH1645" s="9">
        <v>70.059918510653489</v>
      </c>
      <c r="BI1645" s="9">
        <v>56.876397493664399</v>
      </c>
      <c r="BJ1645" s="9">
        <f ca="1"/>
        <v>71.643023904795285</v>
      </c>
      <c r="BK1645" s="9">
        <f ca="1"/>
        <v>70.262027945201609</v>
      </c>
      <c r="BL1645" s="9">
        <v>69.222419215904353</v>
      </c>
      <c r="BM1645" s="9">
        <f ca="1"/>
        <v>71.45913847031008</v>
      </c>
      <c r="BN1645" s="9">
        <v>71.963819424074046</v>
      </c>
      <c r="BP1645" s="9"/>
      <c r="BQ1645" s="40"/>
      <c r="BR1645" s="9"/>
      <c r="BS1645" s="40"/>
      <c r="BU1645" s="9"/>
      <c r="BV1645" s="40"/>
      <c r="BW1645" s="9"/>
      <c r="BX1645" s="40"/>
      <c r="BZ1645" s="9"/>
      <c r="CA1645" s="9"/>
      <c r="CB1645" s="40"/>
      <c r="CC1645" s="9"/>
      <c r="CD1645" s="9"/>
      <c r="CE1645" s="40"/>
    </row>
    <row r="1646" spans="1:83" x14ac:dyDescent="0.25">
      <c r="A1646" s="6">
        <v>79.599999999999994</v>
      </c>
      <c r="B1646" s="7" t="b">
        <v>1</v>
      </c>
      <c r="U1646" s="9"/>
      <c r="V1646" s="9"/>
      <c r="W1646" s="10"/>
      <c r="X1646" s="17"/>
      <c r="Y1646" s="17"/>
      <c r="Z1646" s="17"/>
      <c r="AA1646" s="17"/>
      <c r="AB1646" s="17"/>
      <c r="AC1646" s="17"/>
      <c r="AD1646" s="17"/>
      <c r="AE1646" s="17"/>
      <c r="AG1646" s="9"/>
      <c r="AH1646" s="9"/>
      <c r="AI1646" s="10"/>
      <c r="AJ1646" s="17"/>
      <c r="AK1646" s="17"/>
      <c r="AL1646" s="17"/>
      <c r="AM1646" s="17"/>
      <c r="AN1646" s="17"/>
      <c r="AO1646" s="17"/>
      <c r="AP1646" s="17"/>
      <c r="AQ1646" s="17"/>
      <c r="AS1646" s="9"/>
      <c r="AT1646" s="9"/>
      <c r="AU1646" s="10"/>
      <c r="AV1646" s="17"/>
      <c r="AW1646" s="17"/>
      <c r="AX1646" s="17"/>
      <c r="AY1646" s="17"/>
      <c r="AZ1646" s="17"/>
      <c r="BA1646" s="17"/>
      <c r="BB1646" s="17"/>
      <c r="BC1646" s="17"/>
      <c r="BE1646" s="17">
        <v>0.56062158469945356</v>
      </c>
      <c r="BF1646" s="9">
        <v>73</v>
      </c>
      <c r="BG1646" s="9">
        <v>70.677753323363035</v>
      </c>
      <c r="BH1646" s="9">
        <v>70.068842063960219</v>
      </c>
      <c r="BI1646" s="9">
        <v>56.930185322084562</v>
      </c>
      <c r="BJ1646" s="9">
        <f ca="1"/>
        <v>71.650483553391069</v>
      </c>
      <c r="BK1646" s="9">
        <f ca="1"/>
        <v>70.270722447269904</v>
      </c>
      <c r="BL1646" s="9">
        <v>69.232468010657158</v>
      </c>
      <c r="BM1646" s="9">
        <f ca="1"/>
        <v>71.46820655916467</v>
      </c>
      <c r="BN1646" s="9">
        <v>71.972827446128548</v>
      </c>
      <c r="BP1646" s="9"/>
      <c r="BQ1646" s="40"/>
      <c r="BR1646" s="9"/>
      <c r="BS1646" s="40"/>
      <c r="BU1646" s="9"/>
      <c r="BV1646" s="40"/>
      <c r="BW1646" s="9"/>
      <c r="BX1646" s="40"/>
      <c r="BZ1646" s="9"/>
      <c r="CA1646" s="9"/>
      <c r="CB1646" s="40"/>
      <c r="CC1646" s="9"/>
      <c r="CD1646" s="9"/>
      <c r="CE1646" s="40"/>
    </row>
    <row r="1647" spans="1:83" x14ac:dyDescent="0.25">
      <c r="A1647" s="6">
        <v>79.3</v>
      </c>
      <c r="B1647" s="7" t="b">
        <v>1</v>
      </c>
      <c r="U1647" s="9"/>
      <c r="V1647" s="9"/>
      <c r="W1647" s="10"/>
      <c r="X1647" s="17"/>
      <c r="Y1647" s="17"/>
      <c r="Z1647" s="17"/>
      <c r="AA1647" s="17"/>
      <c r="AB1647" s="17"/>
      <c r="AC1647" s="17"/>
      <c r="AD1647" s="17"/>
      <c r="AE1647" s="17"/>
      <c r="AG1647" s="9"/>
      <c r="AH1647" s="9"/>
      <c r="AI1647" s="10"/>
      <c r="AJ1647" s="17"/>
      <c r="AK1647" s="17"/>
      <c r="AL1647" s="17"/>
      <c r="AM1647" s="17"/>
      <c r="AN1647" s="17"/>
      <c r="AO1647" s="17"/>
      <c r="AP1647" s="17"/>
      <c r="AQ1647" s="17"/>
      <c r="AS1647" s="9"/>
      <c r="AT1647" s="9"/>
      <c r="AU1647" s="10"/>
      <c r="AV1647" s="17"/>
      <c r="AW1647" s="17"/>
      <c r="AX1647" s="17"/>
      <c r="AY1647" s="17"/>
      <c r="AZ1647" s="17"/>
      <c r="BA1647" s="17"/>
      <c r="BB1647" s="17"/>
      <c r="BC1647" s="17"/>
      <c r="BE1647" s="17">
        <v>0.56096311475409832</v>
      </c>
      <c r="BF1647" s="9">
        <v>73</v>
      </c>
      <c r="BG1647" s="9">
        <v>70.686002564246152</v>
      </c>
      <c r="BH1647" s="9">
        <v>70.077767933152344</v>
      </c>
      <c r="BI1647" s="9">
        <v>56.984014976192</v>
      </c>
      <c r="BJ1647" s="9">
        <f ca="1"/>
        <v>71.657942726379275</v>
      </c>
      <c r="BK1647" s="9">
        <f ca="1"/>
        <v>70.279418814642852</v>
      </c>
      <c r="BL1647" s="9">
        <v>69.242513745018485</v>
      </c>
      <c r="BM1647" s="9">
        <f ca="1"/>
        <v>71.477274205155538</v>
      </c>
      <c r="BN1647" s="9">
        <v>71.981834921831023</v>
      </c>
      <c r="BP1647" s="9"/>
      <c r="BQ1647" s="40"/>
      <c r="BR1647" s="9"/>
      <c r="BS1647" s="40"/>
      <c r="BU1647" s="9"/>
      <c r="BV1647" s="40"/>
      <c r="BW1647" s="9"/>
      <c r="BX1647" s="40"/>
      <c r="BZ1647" s="9"/>
      <c r="CA1647" s="9"/>
      <c r="CB1647" s="40"/>
      <c r="CC1647" s="9"/>
      <c r="CD1647" s="9"/>
      <c r="CE1647" s="40"/>
    </row>
    <row r="1648" spans="1:83" x14ac:dyDescent="0.25">
      <c r="A1648" s="6">
        <v>79</v>
      </c>
      <c r="B1648" s="7" t="b">
        <v>1</v>
      </c>
      <c r="U1648" s="9"/>
      <c r="V1648" s="9"/>
      <c r="W1648" s="10"/>
      <c r="X1648" s="17"/>
      <c r="Y1648" s="17"/>
      <c r="Z1648" s="17"/>
      <c r="AA1648" s="17"/>
      <c r="AB1648" s="17"/>
      <c r="AC1648" s="17"/>
      <c r="AD1648" s="17"/>
      <c r="AE1648" s="17"/>
      <c r="AG1648" s="9"/>
      <c r="AH1648" s="9"/>
      <c r="AI1648" s="10"/>
      <c r="AJ1648" s="17"/>
      <c r="AK1648" s="17"/>
      <c r="AL1648" s="17"/>
      <c r="AM1648" s="17"/>
      <c r="AN1648" s="17"/>
      <c r="AO1648" s="17"/>
      <c r="AP1648" s="17"/>
      <c r="AQ1648" s="17"/>
      <c r="AS1648" s="9"/>
      <c r="AT1648" s="9"/>
      <c r="AU1648" s="10"/>
      <c r="AV1648" s="17"/>
      <c r="AW1648" s="17"/>
      <c r="AX1648" s="17"/>
      <c r="AY1648" s="17"/>
      <c r="AZ1648" s="17"/>
      <c r="BA1648" s="17"/>
      <c r="BB1648" s="17"/>
      <c r="BC1648" s="17"/>
      <c r="BE1648" s="17">
        <v>0.5613046448087432</v>
      </c>
      <c r="BF1648" s="9">
        <v>73</v>
      </c>
      <c r="BG1648" s="9">
        <v>70.694252901431653</v>
      </c>
      <c r="BH1648" s="9">
        <v>70.086696125836525</v>
      </c>
      <c r="BI1648" s="9">
        <v>57.037886521085085</v>
      </c>
      <c r="BJ1648" s="9">
        <f ca="1"/>
        <v>71.665401429350879</v>
      </c>
      <c r="BK1648" s="9">
        <f ca="1"/>
        <v>70.288117054457075</v>
      </c>
      <c r="BL1648" s="9">
        <v>69.252556421782771</v>
      </c>
      <c r="BM1648" s="9">
        <f ca="1"/>
        <v>71.486341413049715</v>
      </c>
      <c r="BN1648" s="9">
        <v>71.990841855888817</v>
      </c>
      <c r="BP1648" s="9"/>
      <c r="BQ1648" s="40"/>
      <c r="BR1648" s="9"/>
      <c r="BS1648" s="40"/>
      <c r="BU1648" s="9"/>
      <c r="BV1648" s="40"/>
      <c r="BW1648" s="9"/>
      <c r="BX1648" s="40"/>
      <c r="BZ1648" s="9"/>
      <c r="CA1648" s="9"/>
      <c r="CB1648" s="40"/>
      <c r="CC1648" s="9"/>
      <c r="CD1648" s="9"/>
      <c r="CE1648" s="40"/>
    </row>
    <row r="1649" spans="1:83" x14ac:dyDescent="0.25">
      <c r="A1649" s="6">
        <v>78.7</v>
      </c>
      <c r="B1649" s="7" t="b">
        <v>1</v>
      </c>
      <c r="U1649" s="9"/>
      <c r="V1649" s="9"/>
      <c r="W1649" s="10"/>
      <c r="X1649" s="17"/>
      <c r="Y1649" s="17"/>
      <c r="Z1649" s="17"/>
      <c r="AA1649" s="17"/>
      <c r="AB1649" s="17"/>
      <c r="AC1649" s="17"/>
      <c r="AD1649" s="17"/>
      <c r="AE1649" s="17"/>
      <c r="AG1649" s="9"/>
      <c r="AH1649" s="9"/>
      <c r="AI1649" s="10"/>
      <c r="AJ1649" s="17"/>
      <c r="AK1649" s="17"/>
      <c r="AL1649" s="17"/>
      <c r="AM1649" s="17"/>
      <c r="AN1649" s="17"/>
      <c r="AO1649" s="17"/>
      <c r="AP1649" s="17"/>
      <c r="AQ1649" s="17"/>
      <c r="AS1649" s="9"/>
      <c r="AT1649" s="9"/>
      <c r="AU1649" s="10"/>
      <c r="AV1649" s="17"/>
      <c r="AW1649" s="17"/>
      <c r="AX1649" s="17"/>
      <c r="AY1649" s="17"/>
      <c r="AZ1649" s="17"/>
      <c r="BA1649" s="17"/>
      <c r="BB1649" s="17"/>
      <c r="BC1649" s="17"/>
      <c r="BE1649" s="17">
        <v>0.56164617486338797</v>
      </c>
      <c r="BF1649" s="9">
        <v>73</v>
      </c>
      <c r="BG1649" s="9">
        <v>70.702504341404023</v>
      </c>
      <c r="BH1649" s="9">
        <v>70.095626649629736</v>
      </c>
      <c r="BI1649" s="9">
        <v>57.091800022014247</v>
      </c>
      <c r="BJ1649" s="9">
        <f ca="1"/>
        <v>71.672859667897853</v>
      </c>
      <c r="BK1649" s="9">
        <f ca="1"/>
        <v>70.296817173857647</v>
      </c>
      <c r="BL1649" s="9">
        <v>69.262596043740231</v>
      </c>
      <c r="BM1649" s="9">
        <f ca="1"/>
        <v>71.495408187614913</v>
      </c>
      <c r="BN1649" s="9">
        <v>71.99984825300966</v>
      </c>
      <c r="BP1649" s="9"/>
      <c r="BQ1649" s="40"/>
      <c r="BR1649" s="9"/>
      <c r="BS1649" s="40"/>
      <c r="BU1649" s="9"/>
      <c r="BV1649" s="40"/>
      <c r="BW1649" s="9"/>
      <c r="BX1649" s="40"/>
      <c r="BZ1649" s="9"/>
      <c r="CA1649" s="9"/>
      <c r="CB1649" s="40"/>
      <c r="CC1649" s="9"/>
      <c r="CD1649" s="9"/>
      <c r="CE1649" s="40"/>
    </row>
    <row r="1650" spans="1:83" x14ac:dyDescent="0.25">
      <c r="A1650" s="6">
        <v>78.5</v>
      </c>
      <c r="B1650" s="7" t="b">
        <v>1</v>
      </c>
      <c r="U1650" s="9"/>
      <c r="V1650" s="9"/>
      <c r="W1650" s="10"/>
      <c r="X1650" s="17"/>
      <c r="Y1650" s="17"/>
      <c r="Z1650" s="17"/>
      <c r="AA1650" s="17"/>
      <c r="AB1650" s="17"/>
      <c r="AC1650" s="17"/>
      <c r="AD1650" s="17"/>
      <c r="AE1650" s="17"/>
      <c r="AG1650" s="9"/>
      <c r="AH1650" s="9"/>
      <c r="AI1650" s="10"/>
      <c r="AJ1650" s="17"/>
      <c r="AK1650" s="17"/>
      <c r="AL1650" s="17"/>
      <c r="AM1650" s="17"/>
      <c r="AN1650" s="17"/>
      <c r="AO1650" s="17"/>
      <c r="AP1650" s="17"/>
      <c r="AQ1650" s="17"/>
      <c r="AS1650" s="9"/>
      <c r="AT1650" s="9"/>
      <c r="AU1650" s="10"/>
      <c r="AV1650" s="17"/>
      <c r="AW1650" s="17"/>
      <c r="AX1650" s="17"/>
      <c r="AY1650" s="17"/>
      <c r="AZ1650" s="17"/>
      <c r="BA1650" s="17"/>
      <c r="BB1650" s="17"/>
      <c r="BC1650" s="17"/>
      <c r="BE1650" s="17">
        <v>0.56198770491803274</v>
      </c>
      <c r="BF1650" s="9">
        <v>73</v>
      </c>
      <c r="BG1650" s="9">
        <v>70.710756890653641</v>
      </c>
      <c r="BH1650" s="9">
        <v>70.104559512159014</v>
      </c>
      <c r="BI1650" s="9">
        <v>57.145755544382517</v>
      </c>
      <c r="BJ1650" s="9">
        <f ca="1"/>
        <v>71.68031744761322</v>
      </c>
      <c r="BK1650" s="9">
        <f ca="1"/>
        <v>70.305519179998214</v>
      </c>
      <c r="BL1650" s="9">
        <v>69.272632613676819</v>
      </c>
      <c r="BM1650" s="9">
        <f ca="1"/>
        <v>71.504474533619643</v>
      </c>
      <c r="BN1650" s="9">
        <v>72.008854117901819</v>
      </c>
      <c r="BP1650" s="9"/>
      <c r="BQ1650" s="40"/>
      <c r="BR1650" s="9"/>
      <c r="BS1650" s="40"/>
      <c r="BU1650" s="9"/>
      <c r="BV1650" s="40"/>
      <c r="BW1650" s="9"/>
      <c r="BX1650" s="40"/>
      <c r="BZ1650" s="9"/>
      <c r="CA1650" s="9"/>
      <c r="CB1650" s="40"/>
      <c r="CC1650" s="9"/>
      <c r="CD1650" s="9"/>
      <c r="CE1650" s="40"/>
    </row>
    <row r="1651" spans="1:83" x14ac:dyDescent="0.25">
      <c r="A1651" s="6">
        <v>78.2</v>
      </c>
      <c r="B1651" s="7" t="b">
        <v>1</v>
      </c>
      <c r="U1651" s="9"/>
      <c r="V1651" s="9"/>
      <c r="W1651" s="10"/>
      <c r="X1651" s="17"/>
      <c r="Y1651" s="17"/>
      <c r="Z1651" s="17"/>
      <c r="AA1651" s="17"/>
      <c r="AB1651" s="17"/>
      <c r="AC1651" s="17"/>
      <c r="AD1651" s="17"/>
      <c r="AE1651" s="17"/>
      <c r="AG1651" s="9"/>
      <c r="AH1651" s="9"/>
      <c r="AI1651" s="10"/>
      <c r="AJ1651" s="17"/>
      <c r="AK1651" s="17"/>
      <c r="AL1651" s="17"/>
      <c r="AM1651" s="17"/>
      <c r="AN1651" s="17"/>
      <c r="AO1651" s="17"/>
      <c r="AP1651" s="17"/>
      <c r="AQ1651" s="17"/>
      <c r="AS1651" s="9"/>
      <c r="AT1651" s="9"/>
      <c r="AU1651" s="10"/>
      <c r="AV1651" s="17"/>
      <c r="AW1651" s="17"/>
      <c r="AX1651" s="17"/>
      <c r="AY1651" s="17"/>
      <c r="AZ1651" s="17"/>
      <c r="BA1651" s="17"/>
      <c r="BB1651" s="17"/>
      <c r="BC1651" s="17"/>
      <c r="BE1651" s="17">
        <v>0.56232923497267762</v>
      </c>
      <c r="BF1651" s="9">
        <v>73</v>
      </c>
      <c r="BG1651" s="9">
        <v>70.719010555676846</v>
      </c>
      <c r="BH1651" s="9">
        <v>70.113494721061713</v>
      </c>
      <c r="BI1651" s="9">
        <v>57.199753153746002</v>
      </c>
      <c r="BJ1651" s="9">
        <f ca="1"/>
        <v>71.687774774091068</v>
      </c>
      <c r="BK1651" s="9">
        <f ca="1"/>
        <v>70.314223080041046</v>
      </c>
      <c r="BL1651" s="9">
        <v>69.282666134374267</v>
      </c>
      <c r="BM1651" s="9">
        <f ca="1"/>
        <v>71.513540455833166</v>
      </c>
      <c r="BN1651" s="9">
        <v>72.017859455274007</v>
      </c>
      <c r="BP1651" s="9"/>
      <c r="BQ1651" s="40"/>
      <c r="BR1651" s="9"/>
      <c r="BS1651" s="40"/>
      <c r="BU1651" s="9"/>
      <c r="BV1651" s="40"/>
      <c r="BW1651" s="9"/>
      <c r="BX1651" s="40"/>
      <c r="BZ1651" s="9"/>
      <c r="CA1651" s="9"/>
      <c r="CB1651" s="40"/>
      <c r="CC1651" s="9"/>
      <c r="CD1651" s="9"/>
      <c r="CE1651" s="40"/>
    </row>
    <row r="1652" spans="1:83" x14ac:dyDescent="0.25">
      <c r="A1652" s="6">
        <v>77.8</v>
      </c>
      <c r="B1652" s="7" t="b">
        <v>1</v>
      </c>
      <c r="U1652" s="9"/>
      <c r="V1652" s="9"/>
      <c r="W1652" s="10"/>
      <c r="X1652" s="17"/>
      <c r="Y1652" s="17"/>
      <c r="Z1652" s="17"/>
      <c r="AA1652" s="17"/>
      <c r="AB1652" s="17"/>
      <c r="AC1652" s="17"/>
      <c r="AD1652" s="17"/>
      <c r="AE1652" s="17"/>
      <c r="AG1652" s="9"/>
      <c r="AH1652" s="9"/>
      <c r="AI1652" s="10"/>
      <c r="AJ1652" s="17"/>
      <c r="AK1652" s="17"/>
      <c r="AL1652" s="17"/>
      <c r="AM1652" s="17"/>
      <c r="AN1652" s="17"/>
      <c r="AO1652" s="17"/>
      <c r="AP1652" s="17"/>
      <c r="AQ1652" s="17"/>
      <c r="AS1652" s="9"/>
      <c r="AT1652" s="9"/>
      <c r="AU1652" s="10"/>
      <c r="AV1652" s="17"/>
      <c r="AW1652" s="17"/>
      <c r="AX1652" s="17"/>
      <c r="AY1652" s="17"/>
      <c r="AZ1652" s="17"/>
      <c r="BA1652" s="17"/>
      <c r="BB1652" s="17"/>
      <c r="BC1652" s="17"/>
      <c r="BE1652" s="17">
        <v>0.56267076502732238</v>
      </c>
      <c r="BF1652" s="9">
        <v>73</v>
      </c>
      <c r="BG1652" s="9">
        <v>70.727265342975954</v>
      </c>
      <c r="BH1652" s="9">
        <v>70.122432283985432</v>
      </c>
      <c r="BI1652" s="9">
        <v>57.253792915814273</v>
      </c>
      <c r="BJ1652" s="9">
        <f ca="1"/>
        <v>71.695231652926537</v>
      </c>
      <c r="BK1652" s="9">
        <f ca="1"/>
        <v>70.322928881156969</v>
      </c>
      <c r="BL1652" s="9">
        <v>69.292696608610072</v>
      </c>
      <c r="BM1652" s="9">
        <f ca="1"/>
        <v>71.52260595902554</v>
      </c>
      <c r="BN1652" s="9">
        <v>72.026864269835499</v>
      </c>
      <c r="BP1652" s="9"/>
      <c r="BQ1652" s="40"/>
      <c r="BR1652" s="9"/>
      <c r="BS1652" s="40"/>
      <c r="BU1652" s="9"/>
      <c r="BV1652" s="40"/>
      <c r="BW1652" s="9"/>
      <c r="BX1652" s="40"/>
      <c r="BZ1652" s="9"/>
      <c r="CA1652" s="9"/>
      <c r="CB1652" s="40"/>
      <c r="CC1652" s="9"/>
      <c r="CD1652" s="9"/>
      <c r="CE1652" s="40"/>
    </row>
    <row r="1653" spans="1:83" x14ac:dyDescent="0.25">
      <c r="A1653" s="6">
        <v>77.5</v>
      </c>
      <c r="B1653" s="7" t="b">
        <v>1</v>
      </c>
      <c r="U1653" s="9"/>
      <c r="V1653" s="9"/>
      <c r="W1653" s="10"/>
      <c r="X1653" s="17"/>
      <c r="Y1653" s="17"/>
      <c r="Z1653" s="17"/>
      <c r="AA1653" s="17"/>
      <c r="AB1653" s="17"/>
      <c r="AC1653" s="17"/>
      <c r="AD1653" s="17"/>
      <c r="AE1653" s="17"/>
      <c r="AG1653" s="9"/>
      <c r="AH1653" s="9"/>
      <c r="AI1653" s="10"/>
      <c r="AJ1653" s="17"/>
      <c r="AK1653" s="17"/>
      <c r="AL1653" s="17"/>
      <c r="AM1653" s="17"/>
      <c r="AN1653" s="17"/>
      <c r="AO1653" s="17"/>
      <c r="AP1653" s="17"/>
      <c r="AQ1653" s="17"/>
      <c r="AS1653" s="9"/>
      <c r="AT1653" s="9"/>
      <c r="AU1653" s="10"/>
      <c r="AV1653" s="17"/>
      <c r="AW1653" s="17"/>
      <c r="AX1653" s="17"/>
      <c r="AY1653" s="17"/>
      <c r="AZ1653" s="17"/>
      <c r="BA1653" s="17"/>
      <c r="BB1653" s="17"/>
      <c r="BC1653" s="17"/>
      <c r="BE1653" s="17">
        <v>0.56301229508196726</v>
      </c>
      <c r="BF1653" s="9">
        <v>73</v>
      </c>
      <c r="BG1653" s="9">
        <v>70.73552125905934</v>
      </c>
      <c r="BH1653" s="9">
        <v>70.131372208587948</v>
      </c>
      <c r="BI1653" s="9">
        <v>57.307874896450969</v>
      </c>
      <c r="BJ1653" s="9">
        <f ca="1"/>
        <v>71.702688089715963</v>
      </c>
      <c r="BK1653" s="9">
        <f ca="1"/>
        <v>70.33163659052552</v>
      </c>
      <c r="BL1653" s="9">
        <v>69.302724039157539</v>
      </c>
      <c r="BM1653" s="9">
        <f ca="1"/>
        <v>71.53167104796762</v>
      </c>
      <c r="BN1653" s="9">
        <v>72.03586856629606</v>
      </c>
      <c r="BP1653" s="9"/>
      <c r="BQ1653" s="40"/>
      <c r="BR1653" s="9"/>
      <c r="BS1653" s="40"/>
      <c r="BU1653" s="9"/>
      <c r="BV1653" s="40"/>
      <c r="BW1653" s="9"/>
      <c r="BX1653" s="40"/>
      <c r="BZ1653" s="9"/>
      <c r="CA1653" s="9"/>
      <c r="CB1653" s="40"/>
      <c r="CC1653" s="9"/>
      <c r="CD1653" s="9"/>
      <c r="CE1653" s="40"/>
    </row>
    <row r="1654" spans="1:83" x14ac:dyDescent="0.25">
      <c r="A1654" s="6" t="str">
        <v/>
      </c>
      <c r="B1654" s="7" t="b">
        <v>0</v>
      </c>
      <c r="U1654" s="9"/>
      <c r="V1654" s="9"/>
      <c r="W1654" s="10"/>
      <c r="X1654" s="17"/>
      <c r="Y1654" s="17"/>
      <c r="Z1654" s="17"/>
      <c r="AA1654" s="17"/>
      <c r="AB1654" s="17"/>
      <c r="AC1654" s="17"/>
      <c r="AD1654" s="17"/>
      <c r="AE1654" s="17"/>
      <c r="AG1654" s="9"/>
      <c r="AH1654" s="9"/>
      <c r="AI1654" s="10"/>
      <c r="AJ1654" s="17"/>
      <c r="AK1654" s="17"/>
      <c r="AL1654" s="17"/>
      <c r="AM1654" s="17"/>
      <c r="AN1654" s="17"/>
      <c r="AO1654" s="17"/>
      <c r="AP1654" s="17"/>
      <c r="AQ1654" s="17"/>
      <c r="AS1654" s="9"/>
      <c r="AT1654" s="9"/>
      <c r="AU1654" s="10"/>
      <c r="AV1654" s="17"/>
      <c r="AW1654" s="17"/>
      <c r="AX1654" s="17"/>
      <c r="AY1654" s="17"/>
      <c r="AZ1654" s="17"/>
      <c r="BA1654" s="17"/>
      <c r="BB1654" s="17"/>
      <c r="BC1654" s="17"/>
      <c r="BE1654" s="17">
        <v>0.56335382513661203</v>
      </c>
      <c r="BF1654" s="9">
        <v>73</v>
      </c>
      <c r="BG1654" s="9">
        <v>70.7437783104414</v>
      </c>
      <c r="BH1654" s="9">
        <v>70.140314502537507</v>
      </c>
      <c r="BI1654" s="9">
        <v>57.361999161674142</v>
      </c>
      <c r="BJ1654" s="9">
        <f ca="1"/>
        <v>71.710144090056787</v>
      </c>
      <c r="BK1654" s="9">
        <f ca="1"/>
        <v>70.340346215334961</v>
      </c>
      <c r="BL1654" s="9">
        <v>69.312748428785767</v>
      </c>
      <c r="BM1654" s="9">
        <f ca="1"/>
        <v>71.540735727431084</v>
      </c>
      <c r="BN1654" s="9">
        <v>72.044872349366031</v>
      </c>
      <c r="BP1654" s="9"/>
      <c r="BQ1654" s="40"/>
      <c r="BR1654" s="9"/>
      <c r="BS1654" s="40"/>
      <c r="BU1654" s="9"/>
      <c r="BV1654" s="40"/>
      <c r="BW1654" s="9"/>
      <c r="BX1654" s="40"/>
      <c r="BZ1654" s="9"/>
      <c r="CA1654" s="9"/>
      <c r="CB1654" s="40"/>
      <c r="CC1654" s="9"/>
      <c r="CD1654" s="9"/>
      <c r="CE1654" s="40"/>
    </row>
    <row r="1655" spans="1:83" x14ac:dyDescent="0.25">
      <c r="A1655" s="6">
        <v>63.1</v>
      </c>
      <c r="B1655" s="7" t="b">
        <v>1</v>
      </c>
      <c r="U1655" s="9"/>
      <c r="V1655" s="9"/>
      <c r="W1655" s="10"/>
      <c r="X1655" s="17"/>
      <c r="Y1655" s="17"/>
      <c r="Z1655" s="17"/>
      <c r="AA1655" s="17"/>
      <c r="AB1655" s="17"/>
      <c r="AC1655" s="17"/>
      <c r="AD1655" s="17"/>
      <c r="AE1655" s="17"/>
      <c r="AG1655" s="9"/>
      <c r="AH1655" s="9"/>
      <c r="AI1655" s="10"/>
      <c r="AJ1655" s="17"/>
      <c r="AK1655" s="17"/>
      <c r="AL1655" s="17"/>
      <c r="AM1655" s="17"/>
      <c r="AN1655" s="17"/>
      <c r="AO1655" s="17"/>
      <c r="AP1655" s="17"/>
      <c r="AQ1655" s="17"/>
      <c r="AS1655" s="9"/>
      <c r="AT1655" s="9"/>
      <c r="AU1655" s="10"/>
      <c r="AV1655" s="17"/>
      <c r="AW1655" s="17"/>
      <c r="AX1655" s="17"/>
      <c r="AY1655" s="17"/>
      <c r="AZ1655" s="17"/>
      <c r="BA1655" s="17"/>
      <c r="BB1655" s="17"/>
      <c r="BC1655" s="17"/>
      <c r="BE1655" s="17">
        <v>0.5636953551912568</v>
      </c>
      <c r="BF1655" s="9">
        <v>73</v>
      </c>
      <c r="BG1655" s="9">
        <v>70.752036503642643</v>
      </c>
      <c r="BH1655" s="9">
        <v>70.149259173512874</v>
      </c>
      <c r="BI1655" s="9">
        <v>57.416165777656907</v>
      </c>
      <c r="BJ1655" s="9">
        <f ca="1"/>
        <v>71.717599659547659</v>
      </c>
      <c r="BK1655" s="9">
        <f ca="1"/>
        <v>70.349057762782309</v>
      </c>
      <c r="BL1655" s="9">
        <v>69.322769780259605</v>
      </c>
      <c r="BM1655" s="9">
        <f ca="1"/>
        <v>71.549800002188476</v>
      </c>
      <c r="BN1655" s="9">
        <v>72.05387562375634</v>
      </c>
      <c r="BP1655" s="9"/>
      <c r="BQ1655" s="40"/>
      <c r="BR1655" s="9"/>
      <c r="BS1655" s="40"/>
      <c r="BU1655" s="9"/>
      <c r="BV1655" s="40"/>
      <c r="BW1655" s="9"/>
      <c r="BX1655" s="40"/>
      <c r="BZ1655" s="9"/>
      <c r="CA1655" s="9"/>
      <c r="CB1655" s="40"/>
      <c r="CC1655" s="9"/>
      <c r="CD1655" s="9"/>
      <c r="CE1655" s="40"/>
    </row>
    <row r="1656" spans="1:83" x14ac:dyDescent="0.25">
      <c r="A1656" s="6">
        <v>63</v>
      </c>
      <c r="B1656" s="7" t="b">
        <v>1</v>
      </c>
      <c r="U1656" s="9"/>
      <c r="V1656" s="9"/>
      <c r="W1656" s="10"/>
      <c r="X1656" s="17"/>
      <c r="Y1656" s="17"/>
      <c r="Z1656" s="17"/>
      <c r="AA1656" s="17"/>
      <c r="AB1656" s="17"/>
      <c r="AC1656" s="17"/>
      <c r="AD1656" s="17"/>
      <c r="AE1656" s="17"/>
      <c r="AG1656" s="9"/>
      <c r="AH1656" s="9"/>
      <c r="AI1656" s="10"/>
      <c r="AJ1656" s="17"/>
      <c r="AK1656" s="17"/>
      <c r="AL1656" s="17"/>
      <c r="AM1656" s="17"/>
      <c r="AN1656" s="17"/>
      <c r="AO1656" s="17"/>
      <c r="AP1656" s="17"/>
      <c r="AQ1656" s="17"/>
      <c r="AS1656" s="9"/>
      <c r="AT1656" s="9"/>
      <c r="AU1656" s="10"/>
      <c r="AV1656" s="17"/>
      <c r="AW1656" s="17"/>
      <c r="AX1656" s="17"/>
      <c r="AY1656" s="17"/>
      <c r="AZ1656" s="17"/>
      <c r="BA1656" s="17"/>
      <c r="BB1656" s="17"/>
      <c r="BC1656" s="17"/>
      <c r="BE1656" s="17">
        <v>0.56403688524590168</v>
      </c>
      <c r="BF1656" s="9">
        <v>73</v>
      </c>
      <c r="BG1656" s="9">
        <v>70.760295845189731</v>
      </c>
      <c r="BH1656" s="9">
        <v>70.158206229203017</v>
      </c>
      <c r="BI1656" s="9">
        <v>57.470374810727805</v>
      </c>
      <c r="BJ1656" s="9">
        <f ca="1"/>
        <v>71.725054803788439</v>
      </c>
      <c r="BK1656" s="9">
        <f ca="1"/>
        <v>70.357771240073362</v>
      </c>
      <c r="BL1656" s="9">
        <v>69.332788096339812</v>
      </c>
      <c r="BM1656" s="9">
        <f ca="1"/>
        <v>71.558863877013223</v>
      </c>
      <c r="BN1656" s="9">
        <v>72.062878394178512</v>
      </c>
      <c r="BP1656" s="9"/>
      <c r="BQ1656" s="40"/>
      <c r="BR1656" s="9"/>
      <c r="BS1656" s="40"/>
      <c r="BU1656" s="9"/>
      <c r="BV1656" s="40"/>
      <c r="BW1656" s="9"/>
      <c r="BX1656" s="40"/>
      <c r="BZ1656" s="9"/>
      <c r="CA1656" s="9"/>
      <c r="CB1656" s="40"/>
      <c r="CC1656" s="9"/>
      <c r="CD1656" s="9"/>
      <c r="CE1656" s="40"/>
    </row>
    <row r="1657" spans="1:83" x14ac:dyDescent="0.25">
      <c r="A1657" s="6">
        <v>62.7</v>
      </c>
      <c r="B1657" s="7" t="b">
        <v>1</v>
      </c>
      <c r="U1657" s="9"/>
      <c r="V1657" s="9"/>
      <c r="W1657" s="10"/>
      <c r="X1657" s="17"/>
      <c r="Y1657" s="17"/>
      <c r="Z1657" s="17"/>
      <c r="AA1657" s="17"/>
      <c r="AB1657" s="17"/>
      <c r="AC1657" s="17"/>
      <c r="AD1657" s="17"/>
      <c r="AE1657" s="17"/>
      <c r="AG1657" s="9"/>
      <c r="AH1657" s="9"/>
      <c r="AI1657" s="10"/>
      <c r="AJ1657" s="17"/>
      <c r="AK1657" s="17"/>
      <c r="AL1657" s="17"/>
      <c r="AM1657" s="17"/>
      <c r="AN1657" s="17"/>
      <c r="AO1657" s="17"/>
      <c r="AP1657" s="17"/>
      <c r="AQ1657" s="17"/>
      <c r="AS1657" s="9"/>
      <c r="AT1657" s="9"/>
      <c r="AU1657" s="10"/>
      <c r="AV1657" s="17"/>
      <c r="AW1657" s="17"/>
      <c r="AX1657" s="17"/>
      <c r="AY1657" s="17"/>
      <c r="AZ1657" s="17"/>
      <c r="BA1657" s="17"/>
      <c r="BB1657" s="17"/>
      <c r="BC1657" s="17"/>
      <c r="BE1657" s="17">
        <v>0.56437841530054644</v>
      </c>
      <c r="BF1657" s="9">
        <v>73</v>
      </c>
      <c r="BG1657" s="9">
        <v>70.768556341615508</v>
      </c>
      <c r="BH1657" s="9">
        <v>70.167155677307676</v>
      </c>
      <c r="BI1657" s="9">
        <v>57.524626327371259</v>
      </c>
      <c r="BJ1657" s="9">
        <f ca="1"/>
        <v>71.732509528380248</v>
      </c>
      <c r="BK1657" s="9">
        <f ca="1"/>
        <v>70.3664866544228</v>
      </c>
      <c r="BL1657" s="9">
        <v>69.342803379782865</v>
      </c>
      <c r="BM1657" s="9">
        <f ca="1"/>
        <v>71.567927356679675</v>
      </c>
      <c r="BN1657" s="9">
        <v>72.071880665344651</v>
      </c>
      <c r="BP1657" s="9"/>
      <c r="BQ1657" s="40"/>
      <c r="BR1657" s="9"/>
      <c r="BS1657" s="40"/>
      <c r="BU1657" s="9"/>
      <c r="BV1657" s="40"/>
      <c r="BW1657" s="9"/>
      <c r="BX1657" s="40"/>
      <c r="BZ1657" s="9"/>
      <c r="CA1657" s="9"/>
      <c r="CB1657" s="40"/>
      <c r="CC1657" s="9"/>
      <c r="CD1657" s="9"/>
      <c r="CE1657" s="40"/>
    </row>
    <row r="1658" spans="1:83" x14ac:dyDescent="0.25">
      <c r="A1658" s="6">
        <v>62.5</v>
      </c>
      <c r="B1658" s="7" t="b">
        <v>1</v>
      </c>
      <c r="U1658" s="9"/>
      <c r="V1658" s="9"/>
      <c r="W1658" s="10"/>
      <c r="X1658" s="17"/>
      <c r="Y1658" s="17"/>
      <c r="Z1658" s="17"/>
      <c r="AA1658" s="17"/>
      <c r="AB1658" s="17"/>
      <c r="AC1658" s="17"/>
      <c r="AD1658" s="17"/>
      <c r="AE1658" s="17"/>
      <c r="AG1658" s="9"/>
      <c r="AH1658" s="9"/>
      <c r="AI1658" s="10"/>
      <c r="AJ1658" s="17"/>
      <c r="AK1658" s="17"/>
      <c r="AL1658" s="17"/>
      <c r="AM1658" s="17"/>
      <c r="AN1658" s="17"/>
      <c r="AO1658" s="17"/>
      <c r="AP1658" s="17"/>
      <c r="AQ1658" s="17"/>
      <c r="AS1658" s="9"/>
      <c r="AT1658" s="9"/>
      <c r="AU1658" s="10"/>
      <c r="AV1658" s="17"/>
      <c r="AW1658" s="17"/>
      <c r="AX1658" s="17"/>
      <c r="AY1658" s="17"/>
      <c r="AZ1658" s="17"/>
      <c r="BA1658" s="17"/>
      <c r="BB1658" s="17"/>
      <c r="BC1658" s="17"/>
      <c r="BE1658" s="17">
        <v>0.56471994535519121</v>
      </c>
      <c r="BF1658" s="9">
        <v>73</v>
      </c>
      <c r="BG1658" s="9">
        <v>70.776817999459013</v>
      </c>
      <c r="BH1658" s="9">
        <v>70.176107525536949</v>
      </c>
      <c r="BI1658" s="9">
        <v>57.578920394228213</v>
      </c>
      <c r="BJ1658" s="9">
        <f ca="1"/>
        <v>71.739963838925448</v>
      </c>
      <c r="BK1658" s="9">
        <f ca="1"/>
        <v>70.375204013054173</v>
      </c>
      <c r="BL1658" s="9">
        <v>69.352815633341152</v>
      </c>
      <c r="BM1658" s="9">
        <f ca="1"/>
        <v>71.576990445963062</v>
      </c>
      <c r="BN1658" s="9">
        <v>72.080882441967589</v>
      </c>
      <c r="BP1658" s="9"/>
      <c r="BQ1658" s="40"/>
      <c r="BR1658" s="9"/>
      <c r="BS1658" s="40"/>
      <c r="BU1658" s="9"/>
      <c r="BV1658" s="40"/>
      <c r="BW1658" s="9"/>
      <c r="BX1658" s="40"/>
      <c r="BZ1658" s="9"/>
      <c r="CA1658" s="9"/>
      <c r="CB1658" s="40"/>
      <c r="CC1658" s="9"/>
      <c r="CD1658" s="9"/>
      <c r="CE1658" s="40"/>
    </row>
    <row r="1659" spans="1:83" x14ac:dyDescent="0.25">
      <c r="A1659" s="6">
        <v>62.2</v>
      </c>
      <c r="B1659" s="7" t="b">
        <v>1</v>
      </c>
      <c r="U1659" s="9"/>
      <c r="V1659" s="9"/>
      <c r="W1659" s="10"/>
      <c r="X1659" s="17"/>
      <c r="Y1659" s="17"/>
      <c r="Z1659" s="17"/>
      <c r="AA1659" s="17"/>
      <c r="AB1659" s="17"/>
      <c r="AC1659" s="17"/>
      <c r="AD1659" s="17"/>
      <c r="AE1659" s="17"/>
      <c r="AG1659" s="9"/>
      <c r="AH1659" s="9"/>
      <c r="AI1659" s="10"/>
      <c r="AJ1659" s="17"/>
      <c r="AK1659" s="17"/>
      <c r="AL1659" s="17"/>
      <c r="AM1659" s="17"/>
      <c r="AN1659" s="17"/>
      <c r="AO1659" s="17"/>
      <c r="AP1659" s="17"/>
      <c r="AQ1659" s="17"/>
      <c r="AS1659" s="9"/>
      <c r="AT1659" s="9"/>
      <c r="AU1659" s="10"/>
      <c r="AV1659" s="17"/>
      <c r="AW1659" s="17"/>
      <c r="AX1659" s="17"/>
      <c r="AY1659" s="17"/>
      <c r="AZ1659" s="17"/>
      <c r="BA1659" s="17"/>
      <c r="BB1659" s="17"/>
      <c r="BC1659" s="17"/>
      <c r="BE1659" s="17">
        <v>0.56506147540983609</v>
      </c>
      <c r="BF1659" s="9">
        <v>73</v>
      </c>
      <c r="BG1659" s="9">
        <v>70.785080825265538</v>
      </c>
      <c r="BH1659" s="9">
        <v>70.185061781611608</v>
      </c>
      <c r="BI1659" s="9">
        <v>57.633257078096506</v>
      </c>
      <c r="BJ1659" s="9">
        <f ca="1"/>
        <v>71.747417741027746</v>
      </c>
      <c r="BK1659" s="9">
        <f ca="1"/>
        <v>70.383923323199951</v>
      </c>
      <c r="BL1659" s="9">
        <v>69.362824859762853</v>
      </c>
      <c r="BM1659" s="9">
        <f ca="1"/>
        <v>71.586053149639568</v>
      </c>
      <c r="BN1659" s="9">
        <v>72.089883728760753</v>
      </c>
      <c r="BP1659" s="9"/>
      <c r="BQ1659" s="40"/>
      <c r="BR1659" s="9"/>
      <c r="BS1659" s="40"/>
      <c r="BU1659" s="9"/>
      <c r="BV1659" s="40"/>
      <c r="BW1659" s="9"/>
      <c r="BX1659" s="40"/>
      <c r="BZ1659" s="9"/>
      <c r="CA1659" s="9"/>
      <c r="CB1659" s="40"/>
      <c r="CC1659" s="9"/>
      <c r="CD1659" s="9"/>
      <c r="CE1659" s="40"/>
    </row>
    <row r="1660" spans="1:83" x14ac:dyDescent="0.25">
      <c r="A1660" s="6">
        <v>62</v>
      </c>
      <c r="B1660" s="7" t="b">
        <v>1</v>
      </c>
      <c r="U1660" s="9"/>
      <c r="V1660" s="9"/>
      <c r="W1660" s="10"/>
      <c r="X1660" s="17"/>
      <c r="Y1660" s="17"/>
      <c r="Z1660" s="17"/>
      <c r="AA1660" s="17"/>
      <c r="AB1660" s="17"/>
      <c r="AC1660" s="17"/>
      <c r="AD1660" s="17"/>
      <c r="AE1660" s="17"/>
      <c r="AG1660" s="9"/>
      <c r="AH1660" s="9"/>
      <c r="AI1660" s="10"/>
      <c r="AJ1660" s="17"/>
      <c r="AK1660" s="17"/>
      <c r="AL1660" s="17"/>
      <c r="AM1660" s="17"/>
      <c r="AN1660" s="17"/>
      <c r="AO1660" s="17"/>
      <c r="AP1660" s="17"/>
      <c r="AQ1660" s="17"/>
      <c r="AS1660" s="9"/>
      <c r="AT1660" s="9"/>
      <c r="AU1660" s="10"/>
      <c r="AV1660" s="17"/>
      <c r="AW1660" s="17"/>
      <c r="AX1660" s="17"/>
      <c r="AY1660" s="17"/>
      <c r="AZ1660" s="17"/>
      <c r="BA1660" s="17"/>
      <c r="BB1660" s="17"/>
      <c r="BC1660" s="17"/>
      <c r="BE1660" s="17">
        <v>0.56540300546448086</v>
      </c>
      <c r="BF1660" s="9">
        <v>73</v>
      </c>
      <c r="BG1660" s="9">
        <v>70.793344825586701</v>
      </c>
      <c r="BH1660" s="9">
        <v>70.194018453263098</v>
      </c>
      <c r="BI1660" s="9">
        <v>57.687636445931361</v>
      </c>
      <c r="BJ1660" s="9">
        <f ca="1"/>
        <v>71.754871240292175</v>
      </c>
      <c r="BK1660" s="9">
        <f ca="1"/>
        <v>70.392644592101647</v>
      </c>
      <c r="BL1660" s="9">
        <v>69.372831061792027</v>
      </c>
      <c r="BM1660" s="9">
        <f ca="1"/>
        <v>71.595115472486341</v>
      </c>
      <c r="BN1660" s="9">
        <v>72.098884530438283</v>
      </c>
      <c r="BP1660" s="9"/>
      <c r="BQ1660" s="40"/>
      <c r="BR1660" s="9"/>
      <c r="BS1660" s="40"/>
      <c r="BU1660" s="9"/>
      <c r="BV1660" s="40"/>
      <c r="BW1660" s="9"/>
      <c r="BX1660" s="40"/>
      <c r="BZ1660" s="9"/>
      <c r="CA1660" s="9"/>
      <c r="CB1660" s="40"/>
      <c r="CC1660" s="9"/>
      <c r="CD1660" s="9"/>
      <c r="CE1660" s="40"/>
    </row>
    <row r="1661" spans="1:83" x14ac:dyDescent="0.25">
      <c r="A1661" s="6">
        <v>61.7</v>
      </c>
      <c r="B1661" s="7" t="b">
        <v>1</v>
      </c>
      <c r="U1661" s="9"/>
      <c r="V1661" s="9"/>
      <c r="W1661" s="10"/>
      <c r="X1661" s="17"/>
      <c r="Y1661" s="17"/>
      <c r="Z1661" s="17"/>
      <c r="AA1661" s="17"/>
      <c r="AB1661" s="17"/>
      <c r="AC1661" s="17"/>
      <c r="AD1661" s="17"/>
      <c r="AE1661" s="17"/>
      <c r="AG1661" s="9"/>
      <c r="AH1661" s="9"/>
      <c r="AI1661" s="10"/>
      <c r="AJ1661" s="17"/>
      <c r="AK1661" s="17"/>
      <c r="AL1661" s="17"/>
      <c r="AM1661" s="17"/>
      <c r="AN1661" s="17"/>
      <c r="AO1661" s="17"/>
      <c r="AP1661" s="17"/>
      <c r="AQ1661" s="17"/>
      <c r="AS1661" s="9"/>
      <c r="AT1661" s="9"/>
      <c r="AU1661" s="10"/>
      <c r="AV1661" s="17"/>
      <c r="AW1661" s="17"/>
      <c r="AX1661" s="17"/>
      <c r="AY1661" s="17"/>
      <c r="AZ1661" s="17"/>
      <c r="BA1661" s="17"/>
      <c r="BB1661" s="17"/>
      <c r="BC1661" s="17"/>
      <c r="BE1661" s="17">
        <v>0.56574453551912574</v>
      </c>
      <c r="BF1661" s="9">
        <v>73</v>
      </c>
      <c r="BG1661" s="9">
        <v>70.801610006980425</v>
      </c>
      <c r="BH1661" s="9">
        <v>70.202977548233477</v>
      </c>
      <c r="BI1661" s="9">
        <v>57.742058564845976</v>
      </c>
      <c r="BJ1661" s="9">
        <f ca="1"/>
        <v>71.762324342325101</v>
      </c>
      <c r="BK1661" s="9">
        <f ca="1"/>
        <v>70.401367827009736</v>
      </c>
      <c r="BL1661" s="9">
        <v>69.382834242168542</v>
      </c>
      <c r="BM1661" s="9">
        <f ca="1"/>
        <v>71.604177419281569</v>
      </c>
      <c r="BN1661" s="9">
        <v>72.107884851715042</v>
      </c>
      <c r="BP1661" s="9"/>
      <c r="BQ1661" s="40"/>
      <c r="BR1661" s="9"/>
      <c r="BS1661" s="40"/>
      <c r="BU1661" s="9"/>
      <c r="BV1661" s="40"/>
      <c r="BW1661" s="9"/>
      <c r="BX1661" s="40"/>
      <c r="BZ1661" s="9"/>
      <c r="CA1661" s="9"/>
      <c r="CB1661" s="40"/>
      <c r="CC1661" s="9"/>
      <c r="CD1661" s="9"/>
      <c r="CE1661" s="40"/>
    </row>
    <row r="1662" spans="1:83" x14ac:dyDescent="0.25">
      <c r="A1662" s="6">
        <v>61.4</v>
      </c>
      <c r="B1662" s="7" t="b">
        <v>1</v>
      </c>
      <c r="U1662" s="9"/>
      <c r="V1662" s="9"/>
      <c r="W1662" s="10"/>
      <c r="X1662" s="17"/>
      <c r="Y1662" s="17"/>
      <c r="Z1662" s="17"/>
      <c r="AA1662" s="17"/>
      <c r="AB1662" s="17"/>
      <c r="AC1662" s="17"/>
      <c r="AD1662" s="17"/>
      <c r="AE1662" s="17"/>
      <c r="AG1662" s="9"/>
      <c r="AH1662" s="9"/>
      <c r="AI1662" s="10"/>
      <c r="AJ1662" s="17"/>
      <c r="AK1662" s="17"/>
      <c r="AL1662" s="17"/>
      <c r="AM1662" s="17"/>
      <c r="AN1662" s="17"/>
      <c r="AO1662" s="17"/>
      <c r="AP1662" s="17"/>
      <c r="AQ1662" s="17"/>
      <c r="AS1662" s="9"/>
      <c r="AT1662" s="9"/>
      <c r="AU1662" s="10"/>
      <c r="AV1662" s="17"/>
      <c r="AW1662" s="17"/>
      <c r="AX1662" s="17"/>
      <c r="AY1662" s="17"/>
      <c r="AZ1662" s="17"/>
      <c r="BA1662" s="17"/>
      <c r="BB1662" s="17"/>
      <c r="BC1662" s="17"/>
      <c r="BE1662" s="17">
        <v>0.5660860655737705</v>
      </c>
      <c r="BF1662" s="9">
        <v>73</v>
      </c>
      <c r="BG1662" s="9">
        <v>70.809876376011005</v>
      </c>
      <c r="BH1662" s="9">
        <v>70.211939074275762</v>
      </c>
      <c r="BI1662" s="9">
        <v>57.796523502111903</v>
      </c>
      <c r="BJ1662" s="9">
        <f ca="1"/>
        <v>71.769777052734327</v>
      </c>
      <c r="BK1662" s="9">
        <f ca="1"/>
        <v>70.410093035183777</v>
      </c>
      <c r="BL1662" s="9">
        <v>69.3928344036282</v>
      </c>
      <c r="BM1662" s="9">
        <f ca="1"/>
        <v>71.613238994804377</v>
      </c>
      <c r="BN1662" s="9">
        <v>72.116884697306602</v>
      </c>
      <c r="BP1662" s="9"/>
      <c r="BQ1662" s="40"/>
      <c r="BR1662" s="9"/>
      <c r="BS1662" s="40"/>
      <c r="BU1662" s="9"/>
      <c r="BV1662" s="40"/>
      <c r="BW1662" s="9"/>
      <c r="BX1662" s="40"/>
      <c r="BZ1662" s="9"/>
      <c r="CA1662" s="9"/>
      <c r="CB1662" s="40"/>
      <c r="CC1662" s="9"/>
      <c r="CD1662" s="9"/>
      <c r="CE1662" s="40"/>
    </row>
    <row r="1663" spans="1:83" x14ac:dyDescent="0.25">
      <c r="A1663" s="6">
        <v>61.2</v>
      </c>
      <c r="B1663" s="7" t="b">
        <v>1</v>
      </c>
      <c r="U1663" s="9"/>
      <c r="V1663" s="9"/>
      <c r="W1663" s="10"/>
      <c r="X1663" s="17"/>
      <c r="Y1663" s="17"/>
      <c r="Z1663" s="17"/>
      <c r="AA1663" s="17"/>
      <c r="AB1663" s="17"/>
      <c r="AC1663" s="17"/>
      <c r="AD1663" s="17"/>
      <c r="AE1663" s="17"/>
      <c r="AG1663" s="9"/>
      <c r="AH1663" s="9"/>
      <c r="AI1663" s="10"/>
      <c r="AJ1663" s="17"/>
      <c r="AK1663" s="17"/>
      <c r="AL1663" s="17"/>
      <c r="AM1663" s="17"/>
      <c r="AN1663" s="17"/>
      <c r="AO1663" s="17"/>
      <c r="AP1663" s="17"/>
      <c r="AQ1663" s="17"/>
      <c r="AS1663" s="9"/>
      <c r="AT1663" s="9"/>
      <c r="AU1663" s="10"/>
      <c r="AV1663" s="17"/>
      <c r="AW1663" s="17"/>
      <c r="AX1663" s="17"/>
      <c r="AY1663" s="17"/>
      <c r="AZ1663" s="17"/>
      <c r="BA1663" s="17"/>
      <c r="BB1663" s="17"/>
      <c r="BC1663" s="17"/>
      <c r="BE1663" s="17">
        <v>0.56642759562841527</v>
      </c>
      <c r="BF1663" s="9">
        <v>73</v>
      </c>
      <c r="BG1663" s="9">
        <v>70.81814393924914</v>
      </c>
      <c r="BH1663" s="9">
        <v>70.220903039153498</v>
      </c>
      <c r="BI1663" s="9">
        <v>57.851031325159624</v>
      </c>
      <c r="BJ1663" s="9">
        <f ca="1"/>
        <v>71.777229377129089</v>
      </c>
      <c r="BK1663" s="9">
        <f ca="1"/>
        <v>70.418820223892482</v>
      </c>
      <c r="BL1663" s="9">
        <v>69.402831548902611</v>
      </c>
      <c r="BM1663" s="9">
        <f ca="1"/>
        <v>71.622300203834982</v>
      </c>
      <c r="BN1663" s="9">
        <v>72.125884071929292</v>
      </c>
      <c r="BP1663" s="9"/>
      <c r="BQ1663" s="40"/>
      <c r="BR1663" s="9"/>
      <c r="BS1663" s="40"/>
      <c r="BU1663" s="9"/>
      <c r="BV1663" s="40"/>
      <c r="BW1663" s="9"/>
      <c r="BX1663" s="40"/>
      <c r="BZ1663" s="9"/>
      <c r="CA1663" s="9"/>
      <c r="CB1663" s="40"/>
      <c r="CC1663" s="9"/>
      <c r="CD1663" s="9"/>
      <c r="CE1663" s="40"/>
    </row>
    <row r="1664" spans="1:83" x14ac:dyDescent="0.25">
      <c r="A1664" s="6">
        <v>69</v>
      </c>
      <c r="B1664" s="7" t="b">
        <v>1</v>
      </c>
      <c r="U1664" s="9"/>
      <c r="V1664" s="9"/>
      <c r="W1664" s="10"/>
      <c r="X1664" s="17"/>
      <c r="Y1664" s="17"/>
      <c r="Z1664" s="17"/>
      <c r="AA1664" s="17"/>
      <c r="AB1664" s="17"/>
      <c r="AC1664" s="17"/>
      <c r="AD1664" s="17"/>
      <c r="AE1664" s="17"/>
      <c r="AG1664" s="9"/>
      <c r="AH1664" s="9"/>
      <c r="AI1664" s="10"/>
      <c r="AJ1664" s="17"/>
      <c r="AK1664" s="17"/>
      <c r="AL1664" s="17"/>
      <c r="AM1664" s="17"/>
      <c r="AN1664" s="17"/>
      <c r="AO1664" s="17"/>
      <c r="AP1664" s="17"/>
      <c r="AQ1664" s="17"/>
      <c r="AS1664" s="9"/>
      <c r="AT1664" s="9"/>
      <c r="AU1664" s="10"/>
      <c r="AV1664" s="17"/>
      <c r="AW1664" s="17"/>
      <c r="AX1664" s="17"/>
      <c r="AY1664" s="17"/>
      <c r="AZ1664" s="17"/>
      <c r="BA1664" s="17"/>
      <c r="BB1664" s="17"/>
      <c r="BC1664" s="17"/>
      <c r="BE1664" s="17">
        <v>0.56676912568306015</v>
      </c>
      <c r="BF1664" s="9">
        <v>73</v>
      </c>
      <c r="BG1664" s="9">
        <v>70.826412703271998</v>
      </c>
      <c r="BH1664" s="9">
        <v>70.229869450641246</v>
      </c>
      <c r="BI1664" s="9">
        <v>57.905582101579064</v>
      </c>
      <c r="BJ1664" s="9">
        <f ca="1"/>
        <v>71.784681321120019</v>
      </c>
      <c r="BK1664" s="9">
        <f ca="1"/>
        <v>70.427549400413639</v>
      </c>
      <c r="BL1664" s="9">
        <v>69.412825680719322</v>
      </c>
      <c r="BM1664" s="9">
        <f ca="1"/>
        <v>71.631361051154613</v>
      </c>
      <c r="BN1664" s="9">
        <v>72.134882980300233</v>
      </c>
      <c r="BP1664" s="9"/>
      <c r="BQ1664" s="40"/>
      <c r="BR1664" s="9"/>
      <c r="BS1664" s="40"/>
      <c r="BU1664" s="9"/>
      <c r="BV1664" s="40"/>
      <c r="BW1664" s="9"/>
      <c r="BX1664" s="40"/>
      <c r="BZ1664" s="9"/>
      <c r="CA1664" s="9"/>
      <c r="CB1664" s="40"/>
      <c r="CC1664" s="9"/>
      <c r="CD1664" s="9"/>
      <c r="CE1664" s="40"/>
    </row>
    <row r="1665" spans="1:83" x14ac:dyDescent="0.25">
      <c r="A1665" s="6">
        <v>66</v>
      </c>
      <c r="B1665" s="7" t="b">
        <v>1</v>
      </c>
      <c r="U1665" s="9"/>
      <c r="V1665" s="9"/>
      <c r="W1665" s="10"/>
      <c r="X1665" s="17"/>
      <c r="Y1665" s="17"/>
      <c r="Z1665" s="17"/>
      <c r="AA1665" s="17"/>
      <c r="AB1665" s="17"/>
      <c r="AC1665" s="17"/>
      <c r="AD1665" s="17"/>
      <c r="AE1665" s="17"/>
      <c r="AG1665" s="9"/>
      <c r="AH1665" s="9"/>
      <c r="AI1665" s="10"/>
      <c r="AJ1665" s="17"/>
      <c r="AK1665" s="17"/>
      <c r="AL1665" s="17"/>
      <c r="AM1665" s="17"/>
      <c r="AN1665" s="17"/>
      <c r="AO1665" s="17"/>
      <c r="AP1665" s="17"/>
      <c r="AQ1665" s="17"/>
      <c r="AS1665" s="9"/>
      <c r="AT1665" s="9"/>
      <c r="AU1665" s="10"/>
      <c r="AV1665" s="17"/>
      <c r="AW1665" s="17"/>
      <c r="AX1665" s="17"/>
      <c r="AY1665" s="17"/>
      <c r="AZ1665" s="17"/>
      <c r="BA1665" s="17"/>
      <c r="BB1665" s="17"/>
      <c r="BC1665" s="17"/>
      <c r="BE1665" s="17">
        <v>0.56711065573770492</v>
      </c>
      <c r="BF1665" s="9">
        <v>73</v>
      </c>
      <c r="BG1665" s="9">
        <v>70.834682674663227</v>
      </c>
      <c r="BH1665" s="9">
        <v>70.238838316524408</v>
      </c>
      <c r="BI1665" s="9">
        <v>57.960175899119996</v>
      </c>
      <c r="BJ1665" s="9">
        <f ca="1"/>
        <v>71.792132890319294</v>
      </c>
      <c r="BK1665" s="9">
        <f ca="1"/>
        <v>70.436280572034349</v>
      </c>
      <c r="BL1665" s="9">
        <v>69.42281680180173</v>
      </c>
      <c r="BM1665" s="9">
        <f ca="1"/>
        <v>71.640421541545621</v>
      </c>
      <c r="BN1665" s="9">
        <v>72.143881427137302</v>
      </c>
      <c r="BP1665" s="9"/>
      <c r="BQ1665" s="40"/>
      <c r="BR1665" s="9"/>
      <c r="BS1665" s="40"/>
      <c r="BU1665" s="9"/>
      <c r="BV1665" s="40"/>
      <c r="BW1665" s="9"/>
      <c r="BX1665" s="40"/>
      <c r="BZ1665" s="9"/>
      <c r="CA1665" s="9"/>
      <c r="CB1665" s="40"/>
      <c r="CC1665" s="9"/>
      <c r="CD1665" s="9"/>
      <c r="CE1665" s="40"/>
    </row>
    <row r="1666" spans="1:83" x14ac:dyDescent="0.25">
      <c r="A1666" s="6">
        <v>64</v>
      </c>
      <c r="B1666" s="7" t="b">
        <v>1</v>
      </c>
      <c r="U1666" s="9"/>
      <c r="V1666" s="9"/>
      <c r="W1666" s="10"/>
      <c r="X1666" s="17"/>
      <c r="Y1666" s="17"/>
      <c r="Z1666" s="17"/>
      <c r="AA1666" s="17"/>
      <c r="AB1666" s="17"/>
      <c r="AC1666" s="17"/>
      <c r="AD1666" s="17"/>
      <c r="AE1666" s="17"/>
      <c r="AG1666" s="9"/>
      <c r="AH1666" s="9"/>
      <c r="AI1666" s="10"/>
      <c r="AJ1666" s="17"/>
      <c r="AK1666" s="17"/>
      <c r="AL1666" s="17"/>
      <c r="AM1666" s="17"/>
      <c r="AN1666" s="17"/>
      <c r="AO1666" s="17"/>
      <c r="AP1666" s="17"/>
      <c r="AQ1666" s="17"/>
      <c r="AS1666" s="9"/>
      <c r="AT1666" s="9"/>
      <c r="AU1666" s="10"/>
      <c r="AV1666" s="17"/>
      <c r="AW1666" s="17"/>
      <c r="AX1666" s="17"/>
      <c r="AY1666" s="17"/>
      <c r="AZ1666" s="17"/>
      <c r="BA1666" s="17"/>
      <c r="BB1666" s="17"/>
      <c r="BC1666" s="17"/>
      <c r="BE1666" s="17">
        <v>0.56745218579234968</v>
      </c>
      <c r="BF1666" s="9">
        <v>73.099999999999994</v>
      </c>
      <c r="BG1666" s="9">
        <v>70.842953860012997</v>
      </c>
      <c r="BH1666" s="9">
        <v>70.247809644599371</v>
      </c>
      <c r="BI1666" s="9">
        <v>58.014812785692662</v>
      </c>
      <c r="BJ1666" s="9">
        <f ca="1"/>
        <v>71.799584090340602</v>
      </c>
      <c r="BK1666" s="9">
        <f ca="1"/>
        <v>70.445013746050876</v>
      </c>
      <c r="BL1666" s="9">
        <v>69.432804914869166</v>
      </c>
      <c r="BM1666" s="9">
        <f ca="1"/>
        <v>71.649481679791378</v>
      </c>
      <c r="BN1666" s="9">
        <v>72.152879417159255</v>
      </c>
      <c r="BP1666" s="9"/>
      <c r="BQ1666" s="40"/>
      <c r="BR1666" s="9"/>
      <c r="BS1666" s="40"/>
      <c r="BU1666" s="9"/>
      <c r="BV1666" s="40"/>
      <c r="BW1666" s="9"/>
      <c r="BX1666" s="40"/>
      <c r="BZ1666" s="9"/>
      <c r="CA1666" s="9"/>
      <c r="CB1666" s="40"/>
      <c r="CC1666" s="9"/>
      <c r="CD1666" s="9"/>
      <c r="CE1666" s="40"/>
    </row>
    <row r="1667" spans="1:83" x14ac:dyDescent="0.25">
      <c r="A1667" s="6">
        <v>63</v>
      </c>
      <c r="B1667" s="7" t="b">
        <v>1</v>
      </c>
      <c r="U1667" s="9"/>
      <c r="V1667" s="9"/>
      <c r="W1667" s="10"/>
      <c r="X1667" s="17"/>
      <c r="Y1667" s="17"/>
      <c r="Z1667" s="17"/>
      <c r="AA1667" s="17"/>
      <c r="AB1667" s="17"/>
      <c r="AC1667" s="17"/>
      <c r="AD1667" s="17"/>
      <c r="AE1667" s="17"/>
      <c r="AG1667" s="9"/>
      <c r="AH1667" s="9"/>
      <c r="AI1667" s="10"/>
      <c r="AJ1667" s="17"/>
      <c r="AK1667" s="17"/>
      <c r="AL1667" s="17"/>
      <c r="AM1667" s="17"/>
      <c r="AN1667" s="17"/>
      <c r="AO1667" s="17"/>
      <c r="AP1667" s="17"/>
      <c r="AQ1667" s="17"/>
      <c r="AS1667" s="9"/>
      <c r="AT1667" s="9"/>
      <c r="AU1667" s="10"/>
      <c r="AV1667" s="17"/>
      <c r="AW1667" s="17"/>
      <c r="AX1667" s="17"/>
      <c r="AY1667" s="17"/>
      <c r="AZ1667" s="17"/>
      <c r="BA1667" s="17"/>
      <c r="BB1667" s="17"/>
      <c r="BC1667" s="17"/>
      <c r="BE1667" s="17">
        <v>0.56779371584699456</v>
      </c>
      <c r="BF1667" s="9">
        <v>73.099999999999994</v>
      </c>
      <c r="BG1667" s="9">
        <v>70.851226265918029</v>
      </c>
      <c r="BH1667" s="9">
        <v>70.256783442673409</v>
      </c>
      <c r="BI1667" s="9">
        <v>58.069492829368237</v>
      </c>
      <c r="BJ1667" s="9">
        <f ca="1"/>
        <v>71.807034926799162</v>
      </c>
      <c r="BK1667" s="9">
        <f ca="1"/>
        <v>70.453748929768821</v>
      </c>
      <c r="BL1667" s="9">
        <v>69.442790022636842</v>
      </c>
      <c r="BM1667" s="9">
        <f ca="1"/>
        <v>71.658541470676525</v>
      </c>
      <c r="BN1667" s="9">
        <v>72.16187695508566</v>
      </c>
      <c r="BP1667" s="9"/>
      <c r="BQ1667" s="40"/>
      <c r="BR1667" s="9"/>
      <c r="BS1667" s="40"/>
      <c r="BU1667" s="9"/>
      <c r="BV1667" s="40"/>
      <c r="BW1667" s="9"/>
      <c r="BX1667" s="40"/>
      <c r="BZ1667" s="9"/>
      <c r="CA1667" s="9"/>
      <c r="CB1667" s="40"/>
      <c r="CC1667" s="9"/>
      <c r="CD1667" s="9"/>
      <c r="CE1667" s="40"/>
    </row>
    <row r="1668" spans="1:83" x14ac:dyDescent="0.25">
      <c r="A1668" s="6">
        <v>62</v>
      </c>
      <c r="B1668" s="7" t="b">
        <v>1</v>
      </c>
      <c r="U1668" s="9"/>
      <c r="V1668" s="9"/>
      <c r="W1668" s="10"/>
      <c r="X1668" s="17"/>
      <c r="Y1668" s="17"/>
      <c r="Z1668" s="17"/>
      <c r="AA1668" s="17"/>
      <c r="AB1668" s="17"/>
      <c r="AC1668" s="17"/>
      <c r="AD1668" s="17"/>
      <c r="AE1668" s="17"/>
      <c r="AG1668" s="9"/>
      <c r="AH1668" s="9"/>
      <c r="AI1668" s="10"/>
      <c r="AJ1668" s="17"/>
      <c r="AK1668" s="17"/>
      <c r="AL1668" s="17"/>
      <c r="AM1668" s="17"/>
      <c r="AN1668" s="17"/>
      <c r="AO1668" s="17"/>
      <c r="AP1668" s="17"/>
      <c r="AQ1668" s="17"/>
      <c r="AS1668" s="9"/>
      <c r="AT1668" s="9"/>
      <c r="AU1668" s="10"/>
      <c r="AV1668" s="17"/>
      <c r="AW1668" s="17"/>
      <c r="AX1668" s="17"/>
      <c r="AY1668" s="17"/>
      <c r="AZ1668" s="17"/>
      <c r="BA1668" s="17"/>
      <c r="BB1668" s="17"/>
      <c r="BC1668" s="17"/>
      <c r="BE1668" s="17">
        <v>0.56813524590163933</v>
      </c>
      <c r="BF1668" s="9">
        <v>73.099999999999994</v>
      </c>
      <c r="BG1668" s="9">
        <v>70.859499898981682</v>
      </c>
      <c r="BH1668" s="9">
        <v>70.265759718565008</v>
      </c>
      <c r="BI1668" s="9">
        <v>58.124216098379243</v>
      </c>
      <c r="BJ1668" s="9">
        <f ca="1"/>
        <v>71.814485405311743</v>
      </c>
      <c r="BK1668" s="9">
        <f ca="1"/>
        <v>70.462486130503081</v>
      </c>
      <c r="BL1668" s="9">
        <v>69.452772127815877</v>
      </c>
      <c r="BM1668" s="9">
        <f ca="1"/>
        <v>71.667600918986707</v>
      </c>
      <c r="BN1668" s="9">
        <v>72.170874045636936</v>
      </c>
      <c r="BP1668" s="9"/>
      <c r="BQ1668" s="40"/>
      <c r="BR1668" s="9"/>
      <c r="BS1668" s="40"/>
      <c r="BU1668" s="9"/>
      <c r="BV1668" s="40"/>
      <c r="BW1668" s="9"/>
      <c r="BX1668" s="40"/>
      <c r="BZ1668" s="9"/>
      <c r="CA1668" s="9"/>
      <c r="CB1668" s="40"/>
      <c r="CC1668" s="9"/>
      <c r="CD1668" s="9"/>
      <c r="CE1668" s="40"/>
    </row>
    <row r="1669" spans="1:83" x14ac:dyDescent="0.25">
      <c r="A1669" s="6">
        <v>61</v>
      </c>
      <c r="B1669" s="7" t="b">
        <v>1</v>
      </c>
      <c r="U1669" s="9"/>
      <c r="V1669" s="9"/>
      <c r="W1669" s="10"/>
      <c r="X1669" s="17"/>
      <c r="Y1669" s="17"/>
      <c r="Z1669" s="17"/>
      <c r="AA1669" s="17"/>
      <c r="AB1669" s="17"/>
      <c r="AC1669" s="17"/>
      <c r="AD1669" s="17"/>
      <c r="AE1669" s="17"/>
      <c r="AG1669" s="9"/>
      <c r="AH1669" s="9"/>
      <c r="AI1669" s="10"/>
      <c r="AJ1669" s="17"/>
      <c r="AK1669" s="17"/>
      <c r="AL1669" s="17"/>
      <c r="AM1669" s="17"/>
      <c r="AN1669" s="17"/>
      <c r="AO1669" s="17"/>
      <c r="AP1669" s="17"/>
      <c r="AQ1669" s="17"/>
      <c r="AS1669" s="9"/>
      <c r="AT1669" s="9"/>
      <c r="AU1669" s="10"/>
      <c r="AV1669" s="17"/>
      <c r="AW1669" s="17"/>
      <c r="AX1669" s="17"/>
      <c r="AY1669" s="17"/>
      <c r="AZ1669" s="17"/>
      <c r="BA1669" s="17"/>
      <c r="BB1669" s="17"/>
      <c r="BC1669" s="17"/>
      <c r="BE1669" s="17">
        <v>0.56847677595628421</v>
      </c>
      <c r="BF1669" s="9">
        <v>73.099999999999994</v>
      </c>
      <c r="BG1669" s="9">
        <v>70.86777476581392</v>
      </c>
      <c r="BH1669" s="9">
        <v>70.27473848010365</v>
      </c>
      <c r="BI1669" s="9">
        <v>58.17898266112028</v>
      </c>
      <c r="BJ1669" s="9">
        <f ca="1"/>
        <v>71.821935531496777</v>
      </c>
      <c r="BK1669" s="9">
        <f ca="1"/>
        <v>70.471225355578014</v>
      </c>
      <c r="BL1669" s="9">
        <v>69.462751233113394</v>
      </c>
      <c r="BM1669" s="9">
        <f ca="1"/>
        <v>71.676660029508795</v>
      </c>
      <c r="BN1669" s="9">
        <v>72.179870693534383</v>
      </c>
      <c r="BP1669" s="9"/>
      <c r="BQ1669" s="40"/>
      <c r="BR1669" s="9"/>
      <c r="BS1669" s="40"/>
      <c r="BU1669" s="9"/>
      <c r="BV1669" s="40"/>
      <c r="BW1669" s="9"/>
      <c r="BX1669" s="40"/>
      <c r="BZ1669" s="9"/>
      <c r="CA1669" s="9"/>
      <c r="CB1669" s="40"/>
      <c r="CC1669" s="9"/>
      <c r="CD1669" s="9"/>
      <c r="CE1669" s="40"/>
    </row>
    <row r="1670" spans="1:83" x14ac:dyDescent="0.25">
      <c r="A1670" s="6">
        <v>60</v>
      </c>
      <c r="B1670" s="7" t="b">
        <v>1</v>
      </c>
      <c r="U1670" s="9"/>
      <c r="V1670" s="9"/>
      <c r="W1670" s="10"/>
      <c r="X1670" s="17"/>
      <c r="Y1670" s="17"/>
      <c r="Z1670" s="17"/>
      <c r="AA1670" s="17"/>
      <c r="AB1670" s="17"/>
      <c r="AC1670" s="17"/>
      <c r="AD1670" s="17"/>
      <c r="AE1670" s="17"/>
      <c r="AG1670" s="9"/>
      <c r="AH1670" s="9"/>
      <c r="AI1670" s="10"/>
      <c r="AJ1670" s="17"/>
      <c r="AK1670" s="17"/>
      <c r="AL1670" s="17"/>
      <c r="AM1670" s="17"/>
      <c r="AN1670" s="17"/>
      <c r="AO1670" s="17"/>
      <c r="AP1670" s="17"/>
      <c r="AQ1670" s="17"/>
      <c r="AS1670" s="9"/>
      <c r="AT1670" s="9"/>
      <c r="AU1670" s="10"/>
      <c r="AV1670" s="17"/>
      <c r="AW1670" s="17"/>
      <c r="AX1670" s="17"/>
      <c r="AY1670" s="17"/>
      <c r="AZ1670" s="17"/>
      <c r="BA1670" s="17"/>
      <c r="BB1670" s="17"/>
      <c r="BC1670" s="17"/>
      <c r="BE1670" s="17">
        <v>0.56881830601092898</v>
      </c>
      <c r="BF1670" s="9">
        <v>73.099999999999994</v>
      </c>
      <c r="BG1670" s="9">
        <v>70.876050873031417</v>
      </c>
      <c r="BH1670" s="9">
        <v>70.283719735129921</v>
      </c>
      <c r="BI1670" s="9">
        <v>58.233792586148283</v>
      </c>
      <c r="BJ1670" s="9">
        <f ca="1"/>
        <v>71.829385310974303</v>
      </c>
      <c r="BK1670" s="9">
        <f ca="1"/>
        <v>70.479966612327345</v>
      </c>
      <c r="BL1670" s="9">
        <v>69.472727341232343</v>
      </c>
      <c r="BM1670" s="9">
        <f ca="1"/>
        <v>71.685718807030838</v>
      </c>
      <c r="BN1670" s="9">
        <v>72.188866903500241</v>
      </c>
      <c r="BP1670" s="9"/>
      <c r="BQ1670" s="40"/>
      <c r="BR1670" s="9"/>
      <c r="BS1670" s="40"/>
      <c r="BU1670" s="9"/>
      <c r="BV1670" s="40"/>
      <c r="BW1670" s="9"/>
      <c r="BX1670" s="40"/>
      <c r="BZ1670" s="9"/>
      <c r="CA1670" s="9"/>
      <c r="CB1670" s="40"/>
      <c r="CC1670" s="9"/>
      <c r="CD1670" s="9"/>
      <c r="CE1670" s="40"/>
    </row>
    <row r="1671" spans="1:83" x14ac:dyDescent="0.25">
      <c r="A1671" s="6">
        <v>74.599999999999994</v>
      </c>
      <c r="B1671" s="7" t="b">
        <v>1</v>
      </c>
      <c r="U1671" s="9"/>
      <c r="V1671" s="9"/>
      <c r="W1671" s="10"/>
      <c r="X1671" s="17"/>
      <c r="Y1671" s="17"/>
      <c r="Z1671" s="17"/>
      <c r="AA1671" s="17"/>
      <c r="AB1671" s="17"/>
      <c r="AC1671" s="17"/>
      <c r="AD1671" s="17"/>
      <c r="AE1671" s="17"/>
      <c r="AG1671" s="9"/>
      <c r="AH1671" s="9"/>
      <c r="AI1671" s="10"/>
      <c r="AJ1671" s="17"/>
      <c r="AK1671" s="17"/>
      <c r="AL1671" s="17"/>
      <c r="AM1671" s="17"/>
      <c r="AN1671" s="17"/>
      <c r="AO1671" s="17"/>
      <c r="AP1671" s="17"/>
      <c r="AQ1671" s="17"/>
      <c r="AS1671" s="9"/>
      <c r="AT1671" s="9"/>
      <c r="AU1671" s="10"/>
      <c r="AV1671" s="17"/>
      <c r="AW1671" s="17"/>
      <c r="AX1671" s="17"/>
      <c r="AY1671" s="17"/>
      <c r="AZ1671" s="17"/>
      <c r="BA1671" s="17"/>
      <c r="BB1671" s="17"/>
      <c r="BC1671" s="17"/>
      <c r="BE1671" s="17">
        <v>0.56915983606557374</v>
      </c>
      <c r="BF1671" s="9">
        <v>73.099999999999994</v>
      </c>
      <c r="BG1671" s="9">
        <v>70.884328227257569</v>
      </c>
      <c r="BH1671" s="9">
        <v>70.292703491495701</v>
      </c>
      <c r="BI1671" s="9">
        <v>58.28864594218323</v>
      </c>
      <c r="BJ1671" s="9">
        <f ca="1"/>
        <v>71.836834749366034</v>
      </c>
      <c r="BK1671" s="9">
        <f ca="1"/>
        <v>70.488709908094293</v>
      </c>
      <c r="BL1671" s="9">
        <v>69.482700454871704</v>
      </c>
      <c r="BM1671" s="9">
        <f ca="1"/>
        <v>71.694777256342149</v>
      </c>
      <c r="BN1671" s="9">
        <v>72.197862680257671</v>
      </c>
      <c r="BP1671" s="9"/>
      <c r="BQ1671" s="40"/>
      <c r="BR1671" s="9"/>
      <c r="BS1671" s="40"/>
      <c r="BU1671" s="9"/>
      <c r="BV1671" s="40"/>
      <c r="BW1671" s="9"/>
      <c r="BX1671" s="40"/>
      <c r="BZ1671" s="9"/>
      <c r="CA1671" s="9"/>
      <c r="CB1671" s="40"/>
      <c r="CC1671" s="9"/>
      <c r="CD1671" s="9"/>
      <c r="CE1671" s="40"/>
    </row>
    <row r="1672" spans="1:83" x14ac:dyDescent="0.25">
      <c r="A1672" s="6">
        <v>74.2</v>
      </c>
      <c r="B1672" s="7" t="b">
        <v>1</v>
      </c>
      <c r="U1672" s="9"/>
      <c r="V1672" s="9"/>
      <c r="W1672" s="10"/>
      <c r="X1672" s="17"/>
      <c r="Y1672" s="17"/>
      <c r="Z1672" s="17"/>
      <c r="AA1672" s="17"/>
      <c r="AB1672" s="17"/>
      <c r="AC1672" s="17"/>
      <c r="AD1672" s="17"/>
      <c r="AE1672" s="17"/>
      <c r="AG1672" s="9"/>
      <c r="AH1672" s="9"/>
      <c r="AI1672" s="10"/>
      <c r="AJ1672" s="17"/>
      <c r="AK1672" s="17"/>
      <c r="AL1672" s="17"/>
      <c r="AM1672" s="17"/>
      <c r="AN1672" s="17"/>
      <c r="AO1672" s="17"/>
      <c r="AP1672" s="17"/>
      <c r="AQ1672" s="17"/>
      <c r="AS1672" s="9"/>
      <c r="AT1672" s="9"/>
      <c r="AU1672" s="10"/>
      <c r="AV1672" s="17"/>
      <c r="AW1672" s="17"/>
      <c r="AX1672" s="17"/>
      <c r="AY1672" s="17"/>
      <c r="AZ1672" s="17"/>
      <c r="BA1672" s="17"/>
      <c r="BB1672" s="17"/>
      <c r="BC1672" s="17"/>
      <c r="BE1672" s="17">
        <v>0.56950136612021862</v>
      </c>
      <c r="BF1672" s="9">
        <v>73.099999999999994</v>
      </c>
      <c r="BG1672" s="9">
        <v>70.892606835122521</v>
      </c>
      <c r="BH1672" s="9">
        <v>70.30168975706404</v>
      </c>
      <c r="BI1672" s="9">
        <v>58.343542798108587</v>
      </c>
      <c r="BJ1672" s="9">
        <f ca="1"/>
        <v>71.844283852295391</v>
      </c>
      <c r="BK1672" s="9">
        <f ca="1"/>
        <v>70.49745525023161</v>
      </c>
      <c r="BL1672" s="9">
        <v>69.492670576726368</v>
      </c>
      <c r="BM1672" s="9">
        <f ca="1"/>
        <v>71.703835382233208</v>
      </c>
      <c r="BN1672" s="9">
        <v>72.20685802853076</v>
      </c>
      <c r="BP1672" s="9"/>
      <c r="BQ1672" s="40"/>
      <c r="BR1672" s="9"/>
      <c r="BS1672" s="40"/>
      <c r="BU1672" s="9"/>
      <c r="BV1672" s="40"/>
      <c r="BW1672" s="9"/>
      <c r="BX1672" s="40"/>
      <c r="BZ1672" s="9"/>
      <c r="CA1672" s="9"/>
      <c r="CB1672" s="40"/>
      <c r="CC1672" s="9"/>
      <c r="CD1672" s="9"/>
      <c r="CE1672" s="40"/>
    </row>
    <row r="1673" spans="1:83" x14ac:dyDescent="0.25">
      <c r="A1673" s="6">
        <v>74.099999999999994</v>
      </c>
      <c r="B1673" s="7" t="b">
        <v>1</v>
      </c>
      <c r="U1673" s="9"/>
      <c r="V1673" s="9"/>
      <c r="W1673" s="10"/>
      <c r="X1673" s="17"/>
      <c r="Y1673" s="17"/>
      <c r="Z1673" s="17"/>
      <c r="AA1673" s="17"/>
      <c r="AB1673" s="17"/>
      <c r="AC1673" s="17"/>
      <c r="AD1673" s="17"/>
      <c r="AE1673" s="17"/>
      <c r="AG1673" s="9"/>
      <c r="AH1673" s="9"/>
      <c r="AI1673" s="10"/>
      <c r="AJ1673" s="17"/>
      <c r="AK1673" s="17"/>
      <c r="AL1673" s="17"/>
      <c r="AM1673" s="17"/>
      <c r="AN1673" s="17"/>
      <c r="AO1673" s="17"/>
      <c r="AP1673" s="17"/>
      <c r="AQ1673" s="17"/>
      <c r="AS1673" s="9"/>
      <c r="AT1673" s="9"/>
      <c r="AU1673" s="10"/>
      <c r="AV1673" s="17"/>
      <c r="AW1673" s="17"/>
      <c r="AX1673" s="17"/>
      <c r="AY1673" s="17"/>
      <c r="AZ1673" s="17"/>
      <c r="BA1673" s="17"/>
      <c r="BB1673" s="17"/>
      <c r="BC1673" s="17"/>
      <c r="BE1673" s="17">
        <v>0.56984289617486339</v>
      </c>
      <c r="BF1673" s="9">
        <v>73.099999999999994</v>
      </c>
      <c r="BG1673" s="9">
        <v>70.900886703263225</v>
      </c>
      <c r="BH1673" s="9">
        <v>70.310678539709329</v>
      </c>
      <c r="BI1673" s="9">
        <v>58.398483222971763</v>
      </c>
      <c r="BJ1673" s="9">
        <f ca="1"/>
        <v>71.851732625387513</v>
      </c>
      <c r="BK1673" s="9">
        <f ca="1"/>
        <v>70.506202646101599</v>
      </c>
      <c r="BL1673" s="9">
        <v>69.502637709487161</v>
      </c>
      <c r="BM1673" s="9">
        <f ca="1"/>
        <v>71.712893189495801</v>
      </c>
      <c r="BN1673" s="9">
        <v>72.215852953044589</v>
      </c>
      <c r="BP1673" s="9"/>
      <c r="BQ1673" s="40"/>
      <c r="BR1673" s="9"/>
      <c r="BS1673" s="40"/>
      <c r="BU1673" s="9"/>
      <c r="BV1673" s="40"/>
      <c r="BW1673" s="9"/>
      <c r="BX1673" s="40"/>
      <c r="BZ1673" s="9"/>
      <c r="CA1673" s="9"/>
      <c r="CB1673" s="40"/>
      <c r="CC1673" s="9"/>
      <c r="CD1673" s="9"/>
      <c r="CE1673" s="40"/>
    </row>
    <row r="1674" spans="1:83" x14ac:dyDescent="0.25">
      <c r="A1674" s="6">
        <v>73.900000000000006</v>
      </c>
      <c r="B1674" s="7" t="b">
        <v>1</v>
      </c>
      <c r="U1674" s="9"/>
      <c r="V1674" s="9"/>
      <c r="W1674" s="10"/>
      <c r="X1674" s="17"/>
      <c r="Y1674" s="17"/>
      <c r="Z1674" s="17"/>
      <c r="AA1674" s="17"/>
      <c r="AB1674" s="17"/>
      <c r="AC1674" s="17"/>
      <c r="AD1674" s="17"/>
      <c r="AE1674" s="17"/>
      <c r="AG1674" s="9"/>
      <c r="AH1674" s="9"/>
      <c r="AI1674" s="10"/>
      <c r="AJ1674" s="17"/>
      <c r="AK1674" s="17"/>
      <c r="AL1674" s="17"/>
      <c r="AM1674" s="17"/>
      <c r="AN1674" s="17"/>
      <c r="AO1674" s="17"/>
      <c r="AP1674" s="17"/>
      <c r="AQ1674" s="17"/>
      <c r="AS1674" s="9"/>
      <c r="AT1674" s="9"/>
      <c r="AU1674" s="10"/>
      <c r="AV1674" s="17"/>
      <c r="AW1674" s="17"/>
      <c r="AX1674" s="17"/>
      <c r="AY1674" s="17"/>
      <c r="AZ1674" s="17"/>
      <c r="BA1674" s="17"/>
      <c r="BB1674" s="17"/>
      <c r="BC1674" s="17"/>
      <c r="BE1674" s="17">
        <v>0.57018442622950816</v>
      </c>
      <c r="BF1674" s="9">
        <v>73.099999999999994</v>
      </c>
      <c r="BG1674" s="9">
        <v>70.909167838323484</v>
      </c>
      <c r="BH1674" s="9">
        <v>70.319669847317343</v>
      </c>
      <c r="BI1674" s="9">
        <v>58.453467285984779</v>
      </c>
      <c r="BJ1674" s="9">
        <f ca="1"/>
        <v>71.859181074269301</v>
      </c>
      <c r="BK1674" s="9">
        <f ca="1"/>
        <v>70.514952103076183</v>
      </c>
      <c r="BL1674" s="9">
        <v>69.512601855840941</v>
      </c>
      <c r="BM1674" s="9">
        <f ca="1"/>
        <v>71.721950682922952</v>
      </c>
      <c r="BN1674" s="9">
        <v>72.224847458525232</v>
      </c>
      <c r="BP1674" s="9"/>
      <c r="BQ1674" s="40"/>
      <c r="BR1674" s="9"/>
      <c r="BS1674" s="40"/>
      <c r="BU1674" s="9"/>
      <c r="BV1674" s="40"/>
      <c r="BW1674" s="9"/>
      <c r="BX1674" s="40"/>
      <c r="BZ1674" s="9"/>
      <c r="CA1674" s="9"/>
      <c r="CB1674" s="40"/>
      <c r="CC1674" s="9"/>
      <c r="CD1674" s="9"/>
      <c r="CE1674" s="40"/>
    </row>
    <row r="1675" spans="1:83" x14ac:dyDescent="0.25">
      <c r="A1675" s="6">
        <v>73.599999999999994</v>
      </c>
      <c r="B1675" s="7" t="b">
        <v>1</v>
      </c>
      <c r="U1675" s="9"/>
      <c r="V1675" s="9"/>
      <c r="W1675" s="10"/>
      <c r="X1675" s="17"/>
      <c r="Y1675" s="17"/>
      <c r="Z1675" s="17"/>
      <c r="AA1675" s="17"/>
      <c r="AB1675" s="17"/>
      <c r="AC1675" s="17"/>
      <c r="AD1675" s="17"/>
      <c r="AE1675" s="17"/>
      <c r="AG1675" s="9"/>
      <c r="AH1675" s="9"/>
      <c r="AI1675" s="10"/>
      <c r="AJ1675" s="17"/>
      <c r="AK1675" s="17"/>
      <c r="AL1675" s="17"/>
      <c r="AM1675" s="17"/>
      <c r="AN1675" s="17"/>
      <c r="AO1675" s="17"/>
      <c r="AP1675" s="17"/>
      <c r="AQ1675" s="17"/>
      <c r="AS1675" s="9"/>
      <c r="AT1675" s="9"/>
      <c r="AU1675" s="10"/>
      <c r="AV1675" s="17"/>
      <c r="AW1675" s="17"/>
      <c r="AX1675" s="17"/>
      <c r="AY1675" s="17"/>
      <c r="AZ1675" s="17"/>
      <c r="BA1675" s="17"/>
      <c r="BB1675" s="17"/>
      <c r="BC1675" s="17"/>
      <c r="BE1675" s="17">
        <v>0.57052595628415304</v>
      </c>
      <c r="BF1675" s="9">
        <v>73.099999999999994</v>
      </c>
      <c r="BG1675" s="9">
        <v>70.917450246953976</v>
      </c>
      <c r="BH1675" s="9">
        <v>70.328663687785067</v>
      </c>
      <c r="BI1675" s="9">
        <v>58.508495056524666</v>
      </c>
      <c r="BJ1675" s="9">
        <f ca="1"/>
        <v>71.866629204569449</v>
      </c>
      <c r="BK1675" s="9">
        <f ca="1"/>
        <v>70.523703628536964</v>
      </c>
      <c r="BL1675" s="9">
        <v>69.522563018470521</v>
      </c>
      <c r="BM1675" s="9">
        <f ca="1"/>
        <v>71.73100786730906</v>
      </c>
      <c r="BN1675" s="9">
        <v>72.233841549699775</v>
      </c>
      <c r="BP1675" s="9"/>
      <c r="BQ1675" s="40"/>
      <c r="BR1675" s="9"/>
      <c r="BS1675" s="40"/>
      <c r="BU1675" s="9"/>
      <c r="BV1675" s="40"/>
      <c r="BW1675" s="9"/>
      <c r="BX1675" s="40"/>
      <c r="BZ1675" s="9"/>
      <c r="CA1675" s="9"/>
      <c r="CB1675" s="40"/>
      <c r="CC1675" s="9"/>
      <c r="CD1675" s="9"/>
      <c r="CE1675" s="40"/>
    </row>
    <row r="1676" spans="1:83" x14ac:dyDescent="0.25">
      <c r="A1676" s="6">
        <v>73.3</v>
      </c>
      <c r="B1676" s="7" t="b">
        <v>1</v>
      </c>
      <c r="U1676" s="9"/>
      <c r="V1676" s="9"/>
      <c r="W1676" s="10"/>
      <c r="X1676" s="17"/>
      <c r="Y1676" s="17"/>
      <c r="Z1676" s="17"/>
      <c r="AA1676" s="17"/>
      <c r="AB1676" s="17"/>
      <c r="AC1676" s="17"/>
      <c r="AD1676" s="17"/>
      <c r="AE1676" s="17"/>
      <c r="AG1676" s="9"/>
      <c r="AH1676" s="9"/>
      <c r="AI1676" s="10"/>
      <c r="AJ1676" s="17"/>
      <c r="AK1676" s="17"/>
      <c r="AL1676" s="17"/>
      <c r="AM1676" s="17"/>
      <c r="AN1676" s="17"/>
      <c r="AO1676" s="17"/>
      <c r="AP1676" s="17"/>
      <c r="AQ1676" s="17"/>
      <c r="AS1676" s="9"/>
      <c r="AT1676" s="9"/>
      <c r="AU1676" s="10"/>
      <c r="AV1676" s="17"/>
      <c r="AW1676" s="17"/>
      <c r="AX1676" s="17"/>
      <c r="AY1676" s="17"/>
      <c r="AZ1676" s="17"/>
      <c r="BA1676" s="17"/>
      <c r="BB1676" s="17"/>
      <c r="BC1676" s="17"/>
      <c r="BE1676" s="17">
        <v>0.5708674863387978</v>
      </c>
      <c r="BF1676" s="9">
        <v>73.099999999999994</v>
      </c>
      <c r="BG1676" s="9">
        <v>70.925733935812303</v>
      </c>
      <c r="BH1676" s="9">
        <v>70.337660069021183</v>
      </c>
      <c r="BI1676" s="9">
        <v>58.563566604134039</v>
      </c>
      <c r="BJ1676" s="9">
        <f ca="1"/>
        <v>71.874077021918467</v>
      </c>
      <c r="BK1676" s="9">
        <f ca="1"/>
        <v>70.532457229875234</v>
      </c>
      <c r="BL1676" s="9">
        <v>69.532521200054646</v>
      </c>
      <c r="BM1676" s="9">
        <f ca="1"/>
        <v>71.74006474744975</v>
      </c>
      <c r="BN1676" s="9">
        <v>72.242835231296354</v>
      </c>
      <c r="BP1676" s="9"/>
      <c r="BQ1676" s="40"/>
      <c r="BR1676" s="9"/>
      <c r="BS1676" s="40"/>
      <c r="BU1676" s="9"/>
      <c r="BV1676" s="40"/>
      <c r="BW1676" s="9"/>
      <c r="BX1676" s="40"/>
      <c r="BZ1676" s="9"/>
      <c r="CA1676" s="9"/>
      <c r="CB1676" s="40"/>
      <c r="CC1676" s="9"/>
      <c r="CD1676" s="9"/>
      <c r="CE1676" s="40"/>
    </row>
    <row r="1677" spans="1:83" x14ac:dyDescent="0.25">
      <c r="A1677" s="6">
        <v>72.8</v>
      </c>
      <c r="B1677" s="7" t="b">
        <v>1</v>
      </c>
      <c r="U1677" s="9"/>
      <c r="V1677" s="9"/>
      <c r="W1677" s="10"/>
      <c r="X1677" s="17"/>
      <c r="Y1677" s="17"/>
      <c r="Z1677" s="17"/>
      <c r="AA1677" s="17"/>
      <c r="AB1677" s="17"/>
      <c r="AC1677" s="17"/>
      <c r="AD1677" s="17"/>
      <c r="AE1677" s="17"/>
      <c r="AG1677" s="9"/>
      <c r="AH1677" s="9"/>
      <c r="AI1677" s="10"/>
      <c r="AJ1677" s="17"/>
      <c r="AK1677" s="17"/>
      <c r="AL1677" s="17"/>
      <c r="AM1677" s="17"/>
      <c r="AN1677" s="17"/>
      <c r="AO1677" s="17"/>
      <c r="AP1677" s="17"/>
      <c r="AQ1677" s="17"/>
      <c r="AS1677" s="9"/>
      <c r="AT1677" s="9"/>
      <c r="AU1677" s="10"/>
      <c r="AV1677" s="17"/>
      <c r="AW1677" s="17"/>
      <c r="AX1677" s="17"/>
      <c r="AY1677" s="17"/>
      <c r="AZ1677" s="17"/>
      <c r="BA1677" s="17"/>
      <c r="BB1677" s="17"/>
      <c r="BC1677" s="17"/>
      <c r="BE1677" s="17">
        <v>0.57120901639344257</v>
      </c>
      <c r="BF1677" s="9">
        <v>73.099999999999994</v>
      </c>
      <c r="BG1677" s="9">
        <v>70.934018911563015</v>
      </c>
      <c r="BH1677" s="9">
        <v>70.346658998945671</v>
      </c>
      <c r="BI1677" s="9">
        <v>58.618681998521609</v>
      </c>
      <c r="BJ1677" s="9">
        <f ca="1"/>
        <v>71.881524531948727</v>
      </c>
      <c r="BK1677" s="9">
        <f ca="1"/>
        <v>70.541212914492021</v>
      </c>
      <c r="BL1677" s="9">
        <v>69.54247640326814</v>
      </c>
      <c r="BM1677" s="9">
        <f ca="1"/>
        <v>71.749121328142095</v>
      </c>
      <c r="BN1677" s="9">
        <v>72.251828508044156</v>
      </c>
      <c r="BP1677" s="9"/>
      <c r="BQ1677" s="40"/>
      <c r="BR1677" s="9"/>
      <c r="BS1677" s="40"/>
      <c r="BU1677" s="9"/>
      <c r="BV1677" s="40"/>
      <c r="BW1677" s="9"/>
      <c r="BX1677" s="40"/>
      <c r="BZ1677" s="9"/>
      <c r="CA1677" s="9"/>
      <c r="CB1677" s="40"/>
      <c r="CC1677" s="9"/>
      <c r="CD1677" s="9"/>
      <c r="CE1677" s="40"/>
    </row>
    <row r="1678" spans="1:83" x14ac:dyDescent="0.25">
      <c r="A1678" s="6">
        <v>72.7</v>
      </c>
      <c r="B1678" s="7" t="b">
        <v>1</v>
      </c>
      <c r="U1678" s="9"/>
      <c r="V1678" s="9"/>
      <c r="W1678" s="10"/>
      <c r="X1678" s="17"/>
      <c r="Y1678" s="17"/>
      <c r="Z1678" s="17"/>
      <c r="AA1678" s="17"/>
      <c r="AB1678" s="17"/>
      <c r="AC1678" s="17"/>
      <c r="AD1678" s="17"/>
      <c r="AE1678" s="17"/>
      <c r="AG1678" s="9"/>
      <c r="AH1678" s="9"/>
      <c r="AI1678" s="10"/>
      <c r="AJ1678" s="17"/>
      <c r="AK1678" s="17"/>
      <c r="AL1678" s="17"/>
      <c r="AM1678" s="17"/>
      <c r="AN1678" s="17"/>
      <c r="AO1678" s="17"/>
      <c r="AP1678" s="17"/>
      <c r="AQ1678" s="17"/>
      <c r="AS1678" s="9"/>
      <c r="AT1678" s="9"/>
      <c r="AU1678" s="10"/>
      <c r="AV1678" s="17"/>
      <c r="AW1678" s="17"/>
      <c r="AX1678" s="17"/>
      <c r="AY1678" s="17"/>
      <c r="AZ1678" s="17"/>
      <c r="BA1678" s="17"/>
      <c r="BB1678" s="17"/>
      <c r="BC1678" s="17"/>
      <c r="BE1678" s="17">
        <v>0.57155054644808745</v>
      </c>
      <c r="BF1678" s="9">
        <v>73.099999999999994</v>
      </c>
      <c r="BG1678" s="9">
        <v>70.942305180877696</v>
      </c>
      <c r="BH1678" s="9">
        <v>70.355660485490205</v>
      </c>
      <c r="BI1678" s="9">
        <v>58.673841309562754</v>
      </c>
      <c r="BJ1678" s="9">
        <f ca="1"/>
        <v>71.88897174029448</v>
      </c>
      <c r="BK1678" s="9">
        <f ca="1"/>
        <v>70.549970689798201</v>
      </c>
      <c r="BL1678" s="9">
        <v>69.552428630781776</v>
      </c>
      <c r="BM1678" s="9">
        <f ca="1"/>
        <v>71.75817761418449</v>
      </c>
      <c r="BN1678" s="9">
        <v>72.260821384673477</v>
      </c>
      <c r="BP1678" s="9"/>
      <c r="BQ1678" s="40"/>
      <c r="BR1678" s="9"/>
      <c r="BS1678" s="40"/>
      <c r="BU1678" s="9"/>
      <c r="BV1678" s="40"/>
      <c r="BW1678" s="9"/>
      <c r="BX1678" s="40"/>
      <c r="BZ1678" s="9"/>
      <c r="CA1678" s="9"/>
      <c r="CB1678" s="40"/>
      <c r="CC1678" s="9"/>
      <c r="CD1678" s="9"/>
      <c r="CE1678" s="40"/>
    </row>
    <row r="1679" spans="1:83" x14ac:dyDescent="0.25">
      <c r="A1679" s="6">
        <v>72.900000000000006</v>
      </c>
      <c r="B1679" s="7" t="b">
        <v>1</v>
      </c>
      <c r="U1679" s="9"/>
      <c r="V1679" s="9"/>
      <c r="W1679" s="10"/>
      <c r="X1679" s="17"/>
      <c r="Y1679" s="17"/>
      <c r="Z1679" s="17"/>
      <c r="AA1679" s="17"/>
      <c r="AB1679" s="17"/>
      <c r="AC1679" s="17"/>
      <c r="AD1679" s="17"/>
      <c r="AE1679" s="17"/>
      <c r="AG1679" s="9"/>
      <c r="AH1679" s="9"/>
      <c r="AI1679" s="10"/>
      <c r="AJ1679" s="17"/>
      <c r="AK1679" s="17"/>
      <c r="AL1679" s="17"/>
      <c r="AM1679" s="17"/>
      <c r="AN1679" s="17"/>
      <c r="AO1679" s="17"/>
      <c r="AP1679" s="17"/>
      <c r="AQ1679" s="17"/>
      <c r="AS1679" s="9"/>
      <c r="AT1679" s="9"/>
      <c r="AU1679" s="10"/>
      <c r="AV1679" s="17"/>
      <c r="AW1679" s="17"/>
      <c r="AX1679" s="17"/>
      <c r="AY1679" s="17"/>
      <c r="AZ1679" s="17"/>
      <c r="BA1679" s="17"/>
      <c r="BB1679" s="17"/>
      <c r="BC1679" s="17"/>
      <c r="BE1679" s="17">
        <v>0.57189207650273222</v>
      </c>
      <c r="BF1679" s="9">
        <v>73.099999999999994</v>
      </c>
      <c r="BG1679" s="9">
        <v>70.950592750434936</v>
      </c>
      <c r="BH1679" s="9">
        <v>70.364664536597957</v>
      </c>
      <c r="BI1679" s="9">
        <v>58.729044607299961</v>
      </c>
      <c r="BJ1679" s="9">
        <f ca="1"/>
        <v>71.896418652591876</v>
      </c>
      <c r="BK1679" s="9">
        <f ca="1"/>
        <v>70.558730563214453</v>
      </c>
      <c r="BL1679" s="9">
        <v>69.56237788526235</v>
      </c>
      <c r="BM1679" s="9">
        <f ca="1"/>
        <v>71.767233610376749</v>
      </c>
      <c r="BN1679" s="9">
        <v>72.269813865915665</v>
      </c>
      <c r="BP1679" s="9"/>
      <c r="BQ1679" s="40"/>
      <c r="BR1679" s="9"/>
      <c r="BS1679" s="40"/>
      <c r="BU1679" s="9"/>
      <c r="BV1679" s="40"/>
      <c r="BW1679" s="9"/>
      <c r="BX1679" s="40"/>
      <c r="BZ1679" s="9"/>
      <c r="CA1679" s="9"/>
      <c r="CB1679" s="40"/>
      <c r="CC1679" s="9"/>
      <c r="CD1679" s="9"/>
      <c r="CE1679" s="40"/>
    </row>
    <row r="1680" spans="1:83" x14ac:dyDescent="0.25">
      <c r="A1680" s="6">
        <v>71.8</v>
      </c>
      <c r="B1680" s="7" t="b">
        <v>1</v>
      </c>
      <c r="U1680" s="9"/>
      <c r="V1680" s="9"/>
      <c r="W1680" s="10"/>
      <c r="X1680" s="17"/>
      <c r="Y1680" s="17"/>
      <c r="Z1680" s="17"/>
      <c r="AA1680" s="17"/>
      <c r="AB1680" s="17"/>
      <c r="AC1680" s="17"/>
      <c r="AD1680" s="17"/>
      <c r="AE1680" s="17"/>
      <c r="AG1680" s="9"/>
      <c r="AH1680" s="9"/>
      <c r="AI1680" s="10"/>
      <c r="AJ1680" s="17"/>
      <c r="AK1680" s="17"/>
      <c r="AL1680" s="17"/>
      <c r="AM1680" s="17"/>
      <c r="AN1680" s="17"/>
      <c r="AO1680" s="17"/>
      <c r="AP1680" s="17"/>
      <c r="AQ1680" s="17"/>
      <c r="AS1680" s="9"/>
      <c r="AT1680" s="9"/>
      <c r="AU1680" s="10"/>
      <c r="AV1680" s="17"/>
      <c r="AW1680" s="17"/>
      <c r="AX1680" s="17"/>
      <c r="AY1680" s="17"/>
      <c r="AZ1680" s="17"/>
      <c r="BA1680" s="17"/>
      <c r="BB1680" s="17"/>
      <c r="BC1680" s="17"/>
      <c r="BE1680" s="17">
        <v>0.57223360655737709</v>
      </c>
      <c r="BF1680" s="9">
        <v>73.099999999999994</v>
      </c>
      <c r="BG1680" s="9">
        <v>70.958881626920444</v>
      </c>
      <c r="BH1680" s="9">
        <v>70.373671160223921</v>
      </c>
      <c r="BI1680" s="9">
        <v>58.784291961943488</v>
      </c>
      <c r="BJ1680" s="9">
        <f ca="1"/>
        <v>71.903865274479045</v>
      </c>
      <c r="BK1680" s="9">
        <f ca="1"/>
        <v>70.567492542171365</v>
      </c>
      <c r="BL1680" s="9">
        <v>69.572324169372678</v>
      </c>
      <c r="BM1680" s="9">
        <f ca="1"/>
        <v>71.776289321520068</v>
      </c>
      <c r="BN1680" s="9">
        <v>72.278805956503277</v>
      </c>
      <c r="BP1680" s="9"/>
      <c r="BQ1680" s="40"/>
      <c r="BR1680" s="9"/>
      <c r="BS1680" s="40"/>
      <c r="BU1680" s="9"/>
      <c r="BV1680" s="40"/>
      <c r="BW1680" s="9"/>
      <c r="BX1680" s="40"/>
      <c r="BZ1680" s="9"/>
      <c r="CA1680" s="9"/>
      <c r="CB1680" s="40"/>
      <c r="CC1680" s="9"/>
      <c r="CD1680" s="9"/>
      <c r="CE1680" s="40"/>
    </row>
    <row r="1681" spans="1:83" x14ac:dyDescent="0.25">
      <c r="A1681" s="6">
        <v>72.099999999999994</v>
      </c>
      <c r="B1681" s="7" t="b">
        <v>1</v>
      </c>
      <c r="U1681" s="9"/>
      <c r="V1681" s="9"/>
      <c r="W1681" s="10"/>
      <c r="X1681" s="17"/>
      <c r="Y1681" s="17"/>
      <c r="Z1681" s="17"/>
      <c r="AA1681" s="17"/>
      <c r="AB1681" s="17"/>
      <c r="AC1681" s="17"/>
      <c r="AD1681" s="17"/>
      <c r="AE1681" s="17"/>
      <c r="AG1681" s="9"/>
      <c r="AH1681" s="9"/>
      <c r="AI1681" s="10"/>
      <c r="AJ1681" s="17"/>
      <c r="AK1681" s="17"/>
      <c r="AL1681" s="17"/>
      <c r="AM1681" s="17"/>
      <c r="AN1681" s="17"/>
      <c r="AO1681" s="17"/>
      <c r="AP1681" s="17"/>
      <c r="AQ1681" s="17"/>
      <c r="AS1681" s="9"/>
      <c r="AT1681" s="9"/>
      <c r="AU1681" s="10"/>
      <c r="AV1681" s="17"/>
      <c r="AW1681" s="17"/>
      <c r="AX1681" s="17"/>
      <c r="AY1681" s="17"/>
      <c r="AZ1681" s="17"/>
      <c r="BA1681" s="17"/>
      <c r="BB1681" s="17"/>
      <c r="BC1681" s="17"/>
      <c r="BE1681" s="17">
        <v>0.57257513661202186</v>
      </c>
      <c r="BF1681" s="9">
        <v>73.099999999999994</v>
      </c>
      <c r="BG1681" s="9">
        <v>70.967171817027008</v>
      </c>
      <c r="BH1681" s="9">
        <v>70.382680364334462</v>
      </c>
      <c r="BI1681" s="9">
        <v>58.83958344387176</v>
      </c>
      <c r="BJ1681" s="9">
        <f ca="1"/>
        <v>71.911311611596048</v>
      </c>
      <c r="BK1681" s="9">
        <f ca="1"/>
        <v>70.576256634109498</v>
      </c>
      <c r="BL1681" s="9">
        <v>69.582267485771581</v>
      </c>
      <c r="BM1681" s="9">
        <f ca="1"/>
        <v>71.785344752417117</v>
      </c>
      <c r="BN1681" s="9">
        <v>72.287797661169947</v>
      </c>
      <c r="BP1681" s="9"/>
      <c r="BQ1681" s="40"/>
      <c r="BR1681" s="9"/>
      <c r="BS1681" s="40"/>
      <c r="BU1681" s="9"/>
      <c r="BV1681" s="40"/>
      <c r="BW1681" s="9"/>
      <c r="BX1681" s="40"/>
      <c r="BZ1681" s="9"/>
      <c r="CA1681" s="9"/>
      <c r="CB1681" s="40"/>
      <c r="CC1681" s="9"/>
      <c r="CD1681" s="9"/>
      <c r="CE1681" s="40"/>
    </row>
    <row r="1682" spans="1:83" x14ac:dyDescent="0.25">
      <c r="A1682" s="6">
        <v>71.900000000000006</v>
      </c>
      <c r="B1682" s="7" t="b">
        <v>1</v>
      </c>
      <c r="U1682" s="9"/>
      <c r="V1682" s="9"/>
      <c r="W1682" s="10"/>
      <c r="X1682" s="17"/>
      <c r="Y1682" s="17"/>
      <c r="Z1682" s="17"/>
      <c r="AA1682" s="17"/>
      <c r="AB1682" s="17"/>
      <c r="AC1682" s="17"/>
      <c r="AD1682" s="17"/>
      <c r="AE1682" s="17"/>
      <c r="AG1682" s="9"/>
      <c r="AH1682" s="9"/>
      <c r="AI1682" s="10"/>
      <c r="AJ1682" s="17"/>
      <c r="AK1682" s="17"/>
      <c r="AL1682" s="17"/>
      <c r="AM1682" s="17"/>
      <c r="AN1682" s="17"/>
      <c r="AO1682" s="17"/>
      <c r="AP1682" s="17"/>
      <c r="AQ1682" s="17"/>
      <c r="AS1682" s="9"/>
      <c r="AT1682" s="9"/>
      <c r="AU1682" s="10"/>
      <c r="AV1682" s="17"/>
      <c r="AW1682" s="17"/>
      <c r="AX1682" s="17"/>
      <c r="AY1682" s="17"/>
      <c r="AZ1682" s="17"/>
      <c r="BA1682" s="17"/>
      <c r="BB1682" s="17"/>
      <c r="BC1682" s="17"/>
      <c r="BE1682" s="17">
        <v>0.57291666666666663</v>
      </c>
      <c r="BF1682" s="9">
        <v>73.099999999999994</v>
      </c>
      <c r="BG1682" s="9">
        <v>70.975463327454634</v>
      </c>
      <c r="BH1682" s="9">
        <v>70.391692156908078</v>
      </c>
      <c r="BI1682" s="9">
        <v>58.894919123632015</v>
      </c>
      <c r="BJ1682" s="9">
        <f ca="1"/>
        <v>71.918757669584977</v>
      </c>
      <c r="BK1682" s="9">
        <f ca="1"/>
        <v>70.585022846479319</v>
      </c>
      <c r="BL1682" s="9">
        <v>69.592207837113975</v>
      </c>
      <c r="BM1682" s="9">
        <f ca="1"/>
        <v>71.794399907872034</v>
      </c>
      <c r="BN1682" s="9">
        <v>72.296788984650533</v>
      </c>
      <c r="BP1682" s="9"/>
      <c r="BQ1682" s="40"/>
      <c r="BR1682" s="9"/>
      <c r="BS1682" s="40"/>
      <c r="BU1682" s="9"/>
      <c r="BV1682" s="40"/>
      <c r="BW1682" s="9"/>
      <c r="BX1682" s="40"/>
      <c r="BZ1682" s="9"/>
      <c r="CA1682" s="9"/>
      <c r="CB1682" s="40"/>
      <c r="CC1682" s="9"/>
      <c r="CD1682" s="9"/>
      <c r="CE1682" s="40"/>
    </row>
    <row r="1683" spans="1:83" x14ac:dyDescent="0.25">
      <c r="A1683" s="6">
        <v>71.5</v>
      </c>
      <c r="B1683" s="7" t="b">
        <v>1</v>
      </c>
      <c r="U1683" s="9"/>
      <c r="V1683" s="9"/>
      <c r="W1683" s="10"/>
      <c r="X1683" s="17"/>
      <c r="Y1683" s="17"/>
      <c r="Z1683" s="17"/>
      <c r="AA1683" s="17"/>
      <c r="AB1683" s="17"/>
      <c r="AC1683" s="17"/>
      <c r="AD1683" s="17"/>
      <c r="AE1683" s="17"/>
      <c r="AG1683" s="9"/>
      <c r="AH1683" s="9"/>
      <c r="AI1683" s="10"/>
      <c r="AJ1683" s="17"/>
      <c r="AK1683" s="17"/>
      <c r="AL1683" s="17"/>
      <c r="AM1683" s="17"/>
      <c r="AN1683" s="17"/>
      <c r="AO1683" s="17"/>
      <c r="AP1683" s="17"/>
      <c r="AQ1683" s="17"/>
      <c r="AS1683" s="9"/>
      <c r="AT1683" s="9"/>
      <c r="AU1683" s="10"/>
      <c r="AV1683" s="17"/>
      <c r="AW1683" s="17"/>
      <c r="AX1683" s="17"/>
      <c r="AY1683" s="17"/>
      <c r="AZ1683" s="17"/>
      <c r="BA1683" s="17"/>
      <c r="BB1683" s="17"/>
      <c r="BC1683" s="17"/>
      <c r="BE1683" s="17">
        <v>0.57325819672131151</v>
      </c>
      <c r="BF1683" s="9">
        <v>73.099999999999994</v>
      </c>
      <c r="BG1683" s="9">
        <v>70.983756164910488</v>
      </c>
      <c r="BH1683" s="9">
        <v>70.400706545934867</v>
      </c>
      <c r="BI1683" s="9">
        <v>58.950299071940812</v>
      </c>
      <c r="BJ1683" s="9">
        <f ca="1"/>
        <v>71.926203454089986</v>
      </c>
      <c r="BK1683" s="9">
        <f ca="1"/>
        <v>70.593791186741427</v>
      </c>
      <c r="BL1683" s="9">
        <v>69.602145226050766</v>
      </c>
      <c r="BM1683" s="9">
        <f ca="1"/>
        <v>71.803454792690417</v>
      </c>
      <c r="BN1683" s="9">
        <v>72.305779931681059</v>
      </c>
      <c r="BP1683" s="9"/>
      <c r="BQ1683" s="40"/>
      <c r="BR1683" s="9"/>
      <c r="BS1683" s="40"/>
      <c r="BU1683" s="9"/>
      <c r="BV1683" s="40"/>
      <c r="BW1683" s="9"/>
      <c r="BX1683" s="40"/>
      <c r="BZ1683" s="9"/>
      <c r="CA1683" s="9"/>
      <c r="CB1683" s="40"/>
      <c r="CC1683" s="9"/>
      <c r="CD1683" s="9"/>
      <c r="CE1683" s="40"/>
    </row>
    <row r="1684" spans="1:83" x14ac:dyDescent="0.25">
      <c r="A1684" s="6">
        <v>71.5</v>
      </c>
      <c r="B1684" s="7" t="b">
        <v>1</v>
      </c>
      <c r="U1684" s="9"/>
      <c r="V1684" s="9"/>
      <c r="W1684" s="10"/>
      <c r="X1684" s="17"/>
      <c r="Y1684" s="17"/>
      <c r="Z1684" s="17"/>
      <c r="AA1684" s="17"/>
      <c r="AB1684" s="17"/>
      <c r="AC1684" s="17"/>
      <c r="AD1684" s="17"/>
      <c r="AE1684" s="17"/>
      <c r="AG1684" s="9"/>
      <c r="AH1684" s="9"/>
      <c r="AI1684" s="10"/>
      <c r="AJ1684" s="17"/>
      <c r="AK1684" s="17"/>
      <c r="AL1684" s="17"/>
      <c r="AM1684" s="17"/>
      <c r="AN1684" s="17"/>
      <c r="AO1684" s="17"/>
      <c r="AP1684" s="17"/>
      <c r="AQ1684" s="17"/>
      <c r="AS1684" s="9"/>
      <c r="AT1684" s="9"/>
      <c r="AU1684" s="10"/>
      <c r="AV1684" s="17"/>
      <c r="AW1684" s="17"/>
      <c r="AX1684" s="17"/>
      <c r="AY1684" s="17"/>
      <c r="AZ1684" s="17"/>
      <c r="BA1684" s="17"/>
      <c r="BB1684" s="17"/>
      <c r="BC1684" s="17"/>
      <c r="BE1684" s="17">
        <v>0.57359972677595628</v>
      </c>
      <c r="BF1684" s="9">
        <v>73.2</v>
      </c>
      <c r="BG1684" s="9">
        <v>70.992050336109003</v>
      </c>
      <c r="BH1684" s="9">
        <v>70.409723539416831</v>
      </c>
      <c r="BI1684" s="9">
        <v>59.005723359684524</v>
      </c>
      <c r="BJ1684" s="9">
        <f ca="1"/>
        <v>71.933648970757218</v>
      </c>
      <c r="BK1684" s="9">
        <f ca="1"/>
        <v>70.602561662366426</v>
      </c>
      <c r="BL1684" s="9">
        <v>69.612079655228911</v>
      </c>
      <c r="BM1684" s="9">
        <f ca="1"/>
        <v>71.812509411679386</v>
      </c>
      <c r="BN1684" s="9">
        <v>72.314770506998784</v>
      </c>
      <c r="BP1684" s="9"/>
      <c r="BQ1684" s="40"/>
      <c r="BR1684" s="9"/>
      <c r="BS1684" s="40"/>
      <c r="BU1684" s="9"/>
      <c r="BV1684" s="40"/>
      <c r="BW1684" s="9"/>
      <c r="BX1684" s="40"/>
      <c r="BZ1684" s="9"/>
      <c r="CA1684" s="9"/>
      <c r="CB1684" s="40"/>
      <c r="CC1684" s="9"/>
      <c r="CD1684" s="9"/>
      <c r="CE1684" s="40"/>
    </row>
    <row r="1685" spans="1:83" x14ac:dyDescent="0.25">
      <c r="A1685" s="6">
        <v>71.5</v>
      </c>
      <c r="B1685" s="7" t="b">
        <v>1</v>
      </c>
      <c r="U1685" s="9"/>
      <c r="V1685" s="9"/>
      <c r="W1685" s="10"/>
      <c r="X1685" s="17"/>
      <c r="Y1685" s="17"/>
      <c r="Z1685" s="17"/>
      <c r="AA1685" s="17"/>
      <c r="AB1685" s="17"/>
      <c r="AC1685" s="17"/>
      <c r="AD1685" s="17"/>
      <c r="AE1685" s="17"/>
      <c r="AG1685" s="9"/>
      <c r="AH1685" s="9"/>
      <c r="AI1685" s="10"/>
      <c r="AJ1685" s="17"/>
      <c r="AK1685" s="17"/>
      <c r="AL1685" s="17"/>
      <c r="AM1685" s="17"/>
      <c r="AN1685" s="17"/>
      <c r="AO1685" s="17"/>
      <c r="AP1685" s="17"/>
      <c r="AQ1685" s="17"/>
      <c r="AS1685" s="9"/>
      <c r="AT1685" s="9"/>
      <c r="AU1685" s="10"/>
      <c r="AV1685" s="17"/>
      <c r="AW1685" s="17"/>
      <c r="AX1685" s="17"/>
      <c r="AY1685" s="17"/>
      <c r="AZ1685" s="17"/>
      <c r="BA1685" s="17"/>
      <c r="BB1685" s="17"/>
      <c r="BC1685" s="17"/>
      <c r="BE1685" s="17">
        <v>0.57394125683060104</v>
      </c>
      <c r="BF1685" s="9">
        <v>73.2</v>
      </c>
      <c r="BG1685" s="9">
        <v>71.000345847771882</v>
      </c>
      <c r="BH1685" s="9">
        <v>70.418743145367813</v>
      </c>
      <c r="BI1685" s="9">
        <v>59.061192057919953</v>
      </c>
      <c r="BJ1685" s="9">
        <f ca="1"/>
        <v>71.941094225234991</v>
      </c>
      <c r="BK1685" s="9">
        <f ca="1"/>
        <v>70.611334280835109</v>
      </c>
      <c r="BL1685" s="9">
        <v>69.622011127291472</v>
      </c>
      <c r="BM1685" s="9">
        <f ca="1"/>
        <v>71.821563769647625</v>
      </c>
      <c r="BN1685" s="9">
        <v>72.323760715342189</v>
      </c>
      <c r="BP1685" s="9"/>
      <c r="BQ1685" s="40"/>
      <c r="BR1685" s="9"/>
      <c r="BS1685" s="40"/>
      <c r="BU1685" s="9"/>
      <c r="BV1685" s="40"/>
      <c r="BW1685" s="9"/>
      <c r="BX1685" s="40"/>
      <c r="BZ1685" s="9"/>
      <c r="CA1685" s="9"/>
      <c r="CB1685" s="40"/>
      <c r="CC1685" s="9"/>
      <c r="CD1685" s="9"/>
      <c r="CE1685" s="40"/>
    </row>
    <row r="1686" spans="1:83" x14ac:dyDescent="0.25">
      <c r="A1686" s="6">
        <v>71</v>
      </c>
      <c r="B1686" s="7" t="b">
        <v>1</v>
      </c>
      <c r="U1686" s="9"/>
      <c r="V1686" s="9"/>
      <c r="W1686" s="10"/>
      <c r="X1686" s="17"/>
      <c r="Y1686" s="17"/>
      <c r="Z1686" s="17"/>
      <c r="AA1686" s="17"/>
      <c r="AB1686" s="17"/>
      <c r="AC1686" s="17"/>
      <c r="AD1686" s="17"/>
      <c r="AE1686" s="17"/>
      <c r="AG1686" s="9"/>
      <c r="AH1686" s="9"/>
      <c r="AI1686" s="10"/>
      <c r="AJ1686" s="17"/>
      <c r="AK1686" s="17"/>
      <c r="AL1686" s="17"/>
      <c r="AM1686" s="17"/>
      <c r="AN1686" s="17"/>
      <c r="AO1686" s="17"/>
      <c r="AP1686" s="17"/>
      <c r="AQ1686" s="17"/>
      <c r="AS1686" s="9"/>
      <c r="AT1686" s="9"/>
      <c r="AU1686" s="10"/>
      <c r="AV1686" s="17"/>
      <c r="AW1686" s="17"/>
      <c r="AX1686" s="17"/>
      <c r="AY1686" s="17"/>
      <c r="AZ1686" s="17"/>
      <c r="BA1686" s="17"/>
      <c r="BB1686" s="17"/>
      <c r="BC1686" s="17"/>
      <c r="BE1686" s="17">
        <v>0.57428278688524592</v>
      </c>
      <c r="BF1686" s="9">
        <v>73.2</v>
      </c>
      <c r="BG1686" s="9">
        <v>71.008642706628194</v>
      </c>
      <c r="BH1686" s="9">
        <v>70.427765371813805</v>
      </c>
      <c r="BI1686" s="9">
        <v>59.116705237874882</v>
      </c>
      <c r="BJ1686" s="9">
        <f ca="1"/>
        <v>71.948539223173753</v>
      </c>
      <c r="BK1686" s="9">
        <f ca="1"/>
        <v>70.620109049638415</v>
      </c>
      <c r="BL1686" s="9">
        <v>69.631939644877548</v>
      </c>
      <c r="BM1686" s="9">
        <f ca="1"/>
        <v>71.830617871405309</v>
      </c>
      <c r="BN1686" s="9">
        <v>72.332750561451064</v>
      </c>
      <c r="BP1686" s="9"/>
      <c r="BQ1686" s="40"/>
      <c r="BR1686" s="9"/>
      <c r="BS1686" s="40"/>
      <c r="BU1686" s="9"/>
      <c r="BV1686" s="40"/>
      <c r="BW1686" s="9"/>
      <c r="BX1686" s="40"/>
      <c r="BZ1686" s="9"/>
      <c r="CA1686" s="9"/>
      <c r="CB1686" s="40"/>
      <c r="CC1686" s="9"/>
      <c r="CD1686" s="9"/>
      <c r="CE1686" s="40"/>
    </row>
    <row r="1687" spans="1:83" x14ac:dyDescent="0.25">
      <c r="A1687" s="6">
        <v>76.7</v>
      </c>
      <c r="B1687" s="7" t="b">
        <v>1</v>
      </c>
      <c r="U1687" s="9"/>
      <c r="V1687" s="9"/>
      <c r="W1687" s="10"/>
      <c r="X1687" s="17"/>
      <c r="Y1687" s="17"/>
      <c r="Z1687" s="17"/>
      <c r="AA1687" s="17"/>
      <c r="AB1687" s="17"/>
      <c r="AC1687" s="17"/>
      <c r="AD1687" s="17"/>
      <c r="AE1687" s="17"/>
      <c r="AG1687" s="9"/>
      <c r="AH1687" s="9"/>
      <c r="AI1687" s="10"/>
      <c r="AJ1687" s="17"/>
      <c r="AK1687" s="17"/>
      <c r="AL1687" s="17"/>
      <c r="AM1687" s="17"/>
      <c r="AN1687" s="17"/>
      <c r="AO1687" s="17"/>
      <c r="AP1687" s="17"/>
      <c r="AQ1687" s="17"/>
      <c r="AS1687" s="9"/>
      <c r="AT1687" s="9"/>
      <c r="AU1687" s="10"/>
      <c r="AV1687" s="17"/>
      <c r="AW1687" s="17"/>
      <c r="AX1687" s="17"/>
      <c r="AY1687" s="17"/>
      <c r="AZ1687" s="17"/>
      <c r="BA1687" s="17"/>
      <c r="BB1687" s="17"/>
      <c r="BC1687" s="17"/>
      <c r="BE1687" s="17">
        <v>0.57462431693989069</v>
      </c>
      <c r="BF1687" s="9">
        <v>73.2</v>
      </c>
      <c r="BG1687" s="9">
        <v>71.016940919414338</v>
      </c>
      <c r="BH1687" s="9">
        <v>70.436790226792667</v>
      </c>
      <c r="BI1687" s="9">
        <v>59.172262970948488</v>
      </c>
      <c r="BJ1687" s="9">
        <f ca="1"/>
        <v>71.955983970226043</v>
      </c>
      <c r="BK1687" s="9">
        <f ca="1"/>
        <v>70.628885976277502</v>
      </c>
      <c r="BL1687" s="9">
        <v>69.641865210622313</v>
      </c>
      <c r="BM1687" s="9">
        <f ca="1"/>
        <v>71.839671721764248</v>
      </c>
      <c r="BN1687" s="9">
        <v>72.341740050066434</v>
      </c>
      <c r="BP1687" s="9"/>
      <c r="BQ1687" s="40"/>
      <c r="BR1687" s="9"/>
      <c r="BS1687" s="40"/>
      <c r="BU1687" s="9"/>
      <c r="BV1687" s="40"/>
      <c r="BW1687" s="9"/>
      <c r="BX1687" s="40"/>
      <c r="BZ1687" s="9"/>
      <c r="CA1687" s="9"/>
      <c r="CB1687" s="40"/>
      <c r="CC1687" s="9"/>
      <c r="CD1687" s="9"/>
      <c r="CE1687" s="40"/>
    </row>
    <row r="1688" spans="1:83" x14ac:dyDescent="0.25">
      <c r="A1688" s="6">
        <v>76.599999999999994</v>
      </c>
      <c r="B1688" s="7" t="b">
        <v>1</v>
      </c>
      <c r="U1688" s="9"/>
      <c r="V1688" s="9"/>
      <c r="W1688" s="10"/>
      <c r="X1688" s="17"/>
      <c r="Y1688" s="17"/>
      <c r="Z1688" s="17"/>
      <c r="AA1688" s="17"/>
      <c r="AB1688" s="17"/>
      <c r="AC1688" s="17"/>
      <c r="AD1688" s="17"/>
      <c r="AE1688" s="17"/>
      <c r="AG1688" s="9"/>
      <c r="AH1688" s="9"/>
      <c r="AI1688" s="10"/>
      <c r="AJ1688" s="17"/>
      <c r="AK1688" s="17"/>
      <c r="AL1688" s="17"/>
      <c r="AM1688" s="17"/>
      <c r="AN1688" s="17"/>
      <c r="AO1688" s="17"/>
      <c r="AP1688" s="17"/>
      <c r="AQ1688" s="17"/>
      <c r="AS1688" s="9"/>
      <c r="AT1688" s="9"/>
      <c r="AU1688" s="10"/>
      <c r="AV1688" s="17"/>
      <c r="AW1688" s="17"/>
      <c r="AX1688" s="17"/>
      <c r="AY1688" s="17"/>
      <c r="AZ1688" s="17"/>
      <c r="BA1688" s="17"/>
      <c r="BB1688" s="17"/>
      <c r="BC1688" s="17"/>
      <c r="BE1688" s="17">
        <v>0.57496584699453557</v>
      </c>
      <c r="BF1688" s="9">
        <v>73.2</v>
      </c>
      <c r="BG1688" s="9">
        <v>71.025240492874147</v>
      </c>
      <c r="BH1688" s="9">
        <v>70.445817718354377</v>
      </c>
      <c r="BI1688" s="9">
        <v>59.227865328712113</v>
      </c>
      <c r="BJ1688" s="9">
        <f ca="1"/>
        <v>71.963428472046658</v>
      </c>
      <c r="BK1688" s="9">
        <f ca="1"/>
        <v>70.637665068263829</v>
      </c>
      <c r="BL1688" s="9">
        <v>69.651787827157023</v>
      </c>
      <c r="BM1688" s="9">
        <f ca="1"/>
        <v>71.848725325537842</v>
      </c>
      <c r="BN1688" s="9">
        <v>72.350729185930646</v>
      </c>
      <c r="BP1688" s="9"/>
      <c r="BQ1688" s="40"/>
      <c r="BR1688" s="9"/>
      <c r="BS1688" s="40"/>
      <c r="BU1688" s="9"/>
      <c r="BV1688" s="40"/>
      <c r="BW1688" s="9"/>
      <c r="BX1688" s="40"/>
      <c r="BZ1688" s="9"/>
      <c r="CA1688" s="9"/>
      <c r="CB1688" s="40"/>
      <c r="CC1688" s="9"/>
      <c r="CD1688" s="9"/>
      <c r="CE1688" s="40"/>
    </row>
    <row r="1689" spans="1:83" x14ac:dyDescent="0.25">
      <c r="A1689" s="6">
        <v>76.599999999999994</v>
      </c>
      <c r="B1689" s="7" t="b">
        <v>1</v>
      </c>
      <c r="U1689" s="9"/>
      <c r="V1689" s="9"/>
      <c r="W1689" s="10"/>
      <c r="X1689" s="17"/>
      <c r="Y1689" s="17"/>
      <c r="Z1689" s="17"/>
      <c r="AA1689" s="17"/>
      <c r="AB1689" s="17"/>
      <c r="AC1689" s="17"/>
      <c r="AD1689" s="17"/>
      <c r="AE1689" s="17"/>
      <c r="AG1689" s="9"/>
      <c r="AH1689" s="9"/>
      <c r="AI1689" s="10"/>
      <c r="AJ1689" s="17"/>
      <c r="AK1689" s="17"/>
      <c r="AL1689" s="17"/>
      <c r="AM1689" s="17"/>
      <c r="AN1689" s="17"/>
      <c r="AO1689" s="17"/>
      <c r="AP1689" s="17"/>
      <c r="AQ1689" s="17"/>
      <c r="AS1689" s="9"/>
      <c r="AT1689" s="9"/>
      <c r="AU1689" s="10"/>
      <c r="AV1689" s="17"/>
      <c r="AW1689" s="17"/>
      <c r="AX1689" s="17"/>
      <c r="AY1689" s="17"/>
      <c r="AZ1689" s="17"/>
      <c r="BA1689" s="17"/>
      <c r="BB1689" s="17"/>
      <c r="BC1689" s="17"/>
      <c r="BE1689" s="17">
        <v>0.57530737704918034</v>
      </c>
      <c r="BF1689" s="9">
        <v>73.2</v>
      </c>
      <c r="BG1689" s="9">
        <v>71.03354143375887</v>
      </c>
      <c r="BH1689" s="9">
        <v>70.454847854560995</v>
      </c>
      <c r="BI1689" s="9">
        <v>59.283512382909606</v>
      </c>
      <c r="BJ1689" s="9">
        <f ca="1"/>
        <v>71.970872734292598</v>
      </c>
      <c r="BK1689" s="9">
        <f ca="1"/>
        <v>70.646446333119172</v>
      </c>
      <c r="BL1689" s="9">
        <v>69.661707497109063</v>
      </c>
      <c r="BM1689" s="9">
        <f ca="1"/>
        <v>71.857778687541085</v>
      </c>
      <c r="BN1689" s="9">
        <v>72.359717973787411</v>
      </c>
      <c r="BP1689" s="9"/>
      <c r="BQ1689" s="40"/>
      <c r="BR1689" s="9"/>
      <c r="BS1689" s="40"/>
      <c r="BU1689" s="9"/>
      <c r="BV1689" s="40"/>
      <c r="BW1689" s="9"/>
      <c r="BX1689" s="40"/>
      <c r="BZ1689" s="9"/>
      <c r="CA1689" s="9"/>
      <c r="CB1689" s="40"/>
      <c r="CC1689" s="9"/>
      <c r="CD1689" s="9"/>
      <c r="CE1689" s="40"/>
    </row>
    <row r="1690" spans="1:83" x14ac:dyDescent="0.25">
      <c r="A1690" s="6">
        <v>76.3</v>
      </c>
      <c r="B1690" s="7" t="b">
        <v>1</v>
      </c>
      <c r="U1690" s="9"/>
      <c r="V1690" s="9"/>
      <c r="W1690" s="10"/>
      <c r="X1690" s="17"/>
      <c r="Y1690" s="17"/>
      <c r="Z1690" s="17"/>
      <c r="AA1690" s="17"/>
      <c r="AB1690" s="17"/>
      <c r="AC1690" s="17"/>
      <c r="AD1690" s="17"/>
      <c r="AE1690" s="17"/>
      <c r="AG1690" s="9"/>
      <c r="AH1690" s="9"/>
      <c r="AI1690" s="10"/>
      <c r="AJ1690" s="17"/>
      <c r="AK1690" s="17"/>
      <c r="AL1690" s="17"/>
      <c r="AM1690" s="17"/>
      <c r="AN1690" s="17"/>
      <c r="AO1690" s="17"/>
      <c r="AP1690" s="17"/>
      <c r="AQ1690" s="17"/>
      <c r="AS1690" s="9"/>
      <c r="AT1690" s="9"/>
      <c r="AU1690" s="10"/>
      <c r="AV1690" s="17"/>
      <c r="AW1690" s="17"/>
      <c r="AX1690" s="17"/>
      <c r="AY1690" s="17"/>
      <c r="AZ1690" s="17"/>
      <c r="BA1690" s="17"/>
      <c r="BB1690" s="17"/>
      <c r="BC1690" s="17"/>
      <c r="BE1690" s="17">
        <v>0.5756489071038251</v>
      </c>
      <c r="BF1690" s="9">
        <v>73.2</v>
      </c>
      <c r="BG1690" s="9">
        <v>71.041843748827304</v>
      </c>
      <c r="BH1690" s="9">
        <v>70.463880643486789</v>
      </c>
      <c r="BI1690" s="9">
        <v>59.33920420545801</v>
      </c>
      <c r="BJ1690" s="9">
        <f ca="1"/>
        <v>71.978316762623123</v>
      </c>
      <c r="BK1690" s="9">
        <f ca="1"/>
        <v>70.655229778375656</v>
      </c>
      <c r="BL1690" s="9">
        <v>69.671624223101873</v>
      </c>
      <c r="BM1690" s="9">
        <f ca="1"/>
        <v>71.866831812590675</v>
      </c>
      <c r="BN1690" s="9">
        <v>72.368706418381748</v>
      </c>
      <c r="BP1690" s="9"/>
      <c r="BQ1690" s="40"/>
      <c r="BR1690" s="9"/>
      <c r="BS1690" s="40"/>
      <c r="BU1690" s="9"/>
      <c r="BV1690" s="40"/>
      <c r="BW1690" s="9"/>
      <c r="BX1690" s="40"/>
      <c r="BZ1690" s="9"/>
      <c r="CA1690" s="9"/>
      <c r="CB1690" s="40"/>
      <c r="CC1690" s="9"/>
      <c r="CD1690" s="9"/>
      <c r="CE1690" s="40"/>
    </row>
    <row r="1691" spans="1:83" x14ac:dyDescent="0.25">
      <c r="A1691" s="6">
        <v>76.099999999999994</v>
      </c>
      <c r="B1691" s="7" t="b">
        <v>1</v>
      </c>
      <c r="U1691" s="9"/>
      <c r="V1691" s="9"/>
      <c r="W1691" s="10"/>
      <c r="X1691" s="17"/>
      <c r="Y1691" s="17"/>
      <c r="Z1691" s="17"/>
      <c r="AA1691" s="17"/>
      <c r="AB1691" s="17"/>
      <c r="AC1691" s="17"/>
      <c r="AD1691" s="17"/>
      <c r="AE1691" s="17"/>
      <c r="AG1691" s="9"/>
      <c r="AH1691" s="9"/>
      <c r="AI1691" s="10"/>
      <c r="AJ1691" s="17"/>
      <c r="AK1691" s="17"/>
      <c r="AL1691" s="17"/>
      <c r="AM1691" s="17"/>
      <c r="AN1691" s="17"/>
      <c r="AO1691" s="17"/>
      <c r="AP1691" s="17"/>
      <c r="AQ1691" s="17"/>
      <c r="AS1691" s="9"/>
      <c r="AT1691" s="9"/>
      <c r="AU1691" s="10"/>
      <c r="AV1691" s="17"/>
      <c r="AW1691" s="17"/>
      <c r="AX1691" s="17"/>
      <c r="AY1691" s="17"/>
      <c r="AZ1691" s="17"/>
      <c r="BA1691" s="17"/>
      <c r="BB1691" s="17"/>
      <c r="BC1691" s="17"/>
      <c r="BE1691" s="17">
        <v>0.57599043715846998</v>
      </c>
      <c r="BF1691" s="9">
        <v>73.2</v>
      </c>
      <c r="BG1691" s="9">
        <v>71.050147444845734</v>
      </c>
      <c r="BH1691" s="9">
        <v>70.472916093218316</v>
      </c>
      <c r="BI1691" s="9">
        <v>59.394940868448124</v>
      </c>
      <c r="BJ1691" s="9">
        <f ca="1"/>
        <v>71.985760562699753</v>
      </c>
      <c r="BK1691" s="9">
        <f ca="1"/>
        <v>70.664015411575861</v>
      </c>
      <c r="BL1691" s="9">
        <v>69.681538007755023</v>
      </c>
      <c r="BM1691" s="9">
        <f ca="1"/>
        <v>71.87588470550493</v>
      </c>
      <c r="BN1691" s="9">
        <v>72.377694524460082</v>
      </c>
      <c r="BP1691" s="9"/>
      <c r="BQ1691" s="40"/>
      <c r="BR1691" s="9"/>
      <c r="BS1691" s="40"/>
      <c r="BU1691" s="9"/>
      <c r="BV1691" s="40"/>
      <c r="BW1691" s="9"/>
      <c r="BX1691" s="40"/>
      <c r="BZ1691" s="9"/>
      <c r="CA1691" s="9"/>
      <c r="CB1691" s="40"/>
      <c r="CC1691" s="9"/>
      <c r="CD1691" s="9"/>
      <c r="CE1691" s="40"/>
    </row>
    <row r="1692" spans="1:83" x14ac:dyDescent="0.25">
      <c r="A1692" s="6">
        <v>75.599999999999994</v>
      </c>
      <c r="B1692" s="7" t="b">
        <v>1</v>
      </c>
      <c r="U1692" s="9"/>
      <c r="V1692" s="9"/>
      <c r="W1692" s="10"/>
      <c r="X1692" s="17"/>
      <c r="Y1692" s="17"/>
      <c r="Z1692" s="17"/>
      <c r="AA1692" s="17"/>
      <c r="AB1692" s="17"/>
      <c r="AC1692" s="17"/>
      <c r="AD1692" s="17"/>
      <c r="AE1692" s="17"/>
      <c r="AG1692" s="9"/>
      <c r="AH1692" s="9"/>
      <c r="AI1692" s="10"/>
      <c r="AJ1692" s="17"/>
      <c r="AK1692" s="17"/>
      <c r="AL1692" s="17"/>
      <c r="AM1692" s="17"/>
      <c r="AN1692" s="17"/>
      <c r="AO1692" s="17"/>
      <c r="AP1692" s="17"/>
      <c r="AQ1692" s="17"/>
      <c r="AS1692" s="9"/>
      <c r="AT1692" s="9"/>
      <c r="AU1692" s="10"/>
      <c r="AV1692" s="17"/>
      <c r="AW1692" s="17"/>
      <c r="AX1692" s="17"/>
      <c r="AY1692" s="17"/>
      <c r="AZ1692" s="17"/>
      <c r="BA1692" s="17"/>
      <c r="BB1692" s="17"/>
      <c r="BC1692" s="17"/>
      <c r="BE1692" s="17">
        <v>0.57633196721311475</v>
      </c>
      <c r="BF1692" s="9">
        <v>73.2</v>
      </c>
      <c r="BG1692" s="9">
        <v>71.058452528588035</v>
      </c>
      <c r="BH1692" s="9">
        <v>70.481954211854372</v>
      </c>
      <c r="BI1692" s="9">
        <v>59.450722444144922</v>
      </c>
      <c r="BJ1692" s="9">
        <f ca="1"/>
        <v>71.993204140186364</v>
      </c>
      <c r="BK1692" s="9">
        <f ca="1"/>
        <v>70.672803240272771</v>
      </c>
      <c r="BL1692" s="9">
        <v>69.691448853684221</v>
      </c>
      <c r="BM1692" s="9">
        <f ca="1"/>
        <v>71.884937371103902</v>
      </c>
      <c r="BN1692" s="9">
        <v>72.386682296770203</v>
      </c>
      <c r="BP1692" s="9"/>
      <c r="BQ1692" s="40"/>
      <c r="BR1692" s="9"/>
      <c r="BS1692" s="40"/>
      <c r="BU1692" s="9"/>
      <c r="BV1692" s="40"/>
      <c r="BW1692" s="9"/>
      <c r="BX1692" s="40"/>
      <c r="BZ1692" s="9"/>
      <c r="CA1692" s="9"/>
      <c r="CB1692" s="40"/>
      <c r="CC1692" s="9"/>
      <c r="CD1692" s="9"/>
      <c r="CE1692" s="40"/>
    </row>
    <row r="1693" spans="1:83" x14ac:dyDescent="0.25">
      <c r="A1693" s="6">
        <v>75.7</v>
      </c>
      <c r="B1693" s="7" t="b">
        <v>1</v>
      </c>
      <c r="U1693" s="9"/>
      <c r="V1693" s="9"/>
      <c r="W1693" s="10"/>
      <c r="X1693" s="17"/>
      <c r="Y1693" s="17"/>
      <c r="Z1693" s="17"/>
      <c r="AA1693" s="17"/>
      <c r="AB1693" s="17"/>
      <c r="AC1693" s="17"/>
      <c r="AD1693" s="17"/>
      <c r="AE1693" s="17"/>
      <c r="AG1693" s="9"/>
      <c r="AH1693" s="9"/>
      <c r="AI1693" s="10"/>
      <c r="AJ1693" s="17"/>
      <c r="AK1693" s="17"/>
      <c r="AL1693" s="17"/>
      <c r="AM1693" s="17"/>
      <c r="AN1693" s="17"/>
      <c r="AO1693" s="17"/>
      <c r="AP1693" s="17"/>
      <c r="AQ1693" s="17"/>
      <c r="AS1693" s="9"/>
      <c r="AT1693" s="9"/>
      <c r="AU1693" s="10"/>
      <c r="AV1693" s="17"/>
      <c r="AW1693" s="17"/>
      <c r="AX1693" s="17"/>
      <c r="AY1693" s="17"/>
      <c r="AZ1693" s="17"/>
      <c r="BA1693" s="17"/>
      <c r="BB1693" s="17"/>
      <c r="BC1693" s="17"/>
      <c r="BE1693" s="17">
        <v>0.57667349726775952</v>
      </c>
      <c r="BF1693" s="9">
        <v>73.2</v>
      </c>
      <c r="BG1693" s="9">
        <v>71.066759006835724</v>
      </c>
      <c r="BH1693" s="9">
        <v>70.490995007506015</v>
      </c>
      <c r="BI1693" s="9">
        <v>59.50654900498828</v>
      </c>
      <c r="BJ1693" s="9">
        <f ca="1"/>
        <v>72.000647500749167</v>
      </c>
      <c r="BK1693" s="9">
        <f ca="1"/>
        <v>70.681593272029971</v>
      </c>
      <c r="BL1693" s="9">
        <v>69.701356763501252</v>
      </c>
      <c r="BM1693" s="9">
        <f ca="1"/>
        <v>71.89398981420932</v>
      </c>
      <c r="BN1693" s="9">
        <v>72.395669740061408</v>
      </c>
      <c r="BP1693" s="9"/>
      <c r="BQ1693" s="40"/>
      <c r="BR1693" s="9"/>
      <c r="BS1693" s="40"/>
      <c r="BU1693" s="9"/>
      <c r="BV1693" s="40"/>
      <c r="BW1693" s="9"/>
      <c r="BX1693" s="40"/>
      <c r="BZ1693" s="9"/>
      <c r="CA1693" s="9"/>
      <c r="CB1693" s="40"/>
      <c r="CC1693" s="9"/>
      <c r="CD1693" s="9"/>
      <c r="CE1693" s="40"/>
    </row>
    <row r="1694" spans="1:83" x14ac:dyDescent="0.25">
      <c r="A1694" s="6">
        <v>75.599999999999994</v>
      </c>
      <c r="B1694" s="7" t="b">
        <v>1</v>
      </c>
      <c r="U1694" s="9"/>
      <c r="V1694" s="9"/>
      <c r="W1694" s="10"/>
      <c r="X1694" s="17"/>
      <c r="Y1694" s="17"/>
      <c r="Z1694" s="17"/>
      <c r="AA1694" s="17"/>
      <c r="AB1694" s="17"/>
      <c r="AC1694" s="17"/>
      <c r="AD1694" s="17"/>
      <c r="AE1694" s="17"/>
      <c r="AG1694" s="9"/>
      <c r="AH1694" s="9"/>
      <c r="AI1694" s="10"/>
      <c r="AJ1694" s="17"/>
      <c r="AK1694" s="17"/>
      <c r="AL1694" s="17"/>
      <c r="AM1694" s="17"/>
      <c r="AN1694" s="17"/>
      <c r="AO1694" s="17"/>
      <c r="AP1694" s="17"/>
      <c r="AQ1694" s="17"/>
      <c r="AS1694" s="9"/>
      <c r="AT1694" s="9"/>
      <c r="AU1694" s="10"/>
      <c r="AV1694" s="17"/>
      <c r="AW1694" s="17"/>
      <c r="AX1694" s="17"/>
      <c r="AY1694" s="17"/>
      <c r="AZ1694" s="17"/>
      <c r="BA1694" s="17"/>
      <c r="BB1694" s="17"/>
      <c r="BC1694" s="17"/>
      <c r="BE1694" s="17">
        <v>0.57701502732240439</v>
      </c>
      <c r="BF1694" s="9">
        <v>73.2</v>
      </c>
      <c r="BG1694" s="9">
        <v>71.07506688637794</v>
      </c>
      <c r="BH1694" s="9">
        <v>70.500038488296852</v>
      </c>
      <c r="BI1694" s="9">
        <v>59.562420623593482</v>
      </c>
      <c r="BJ1694" s="9">
        <f ca="1"/>
        <v>72.008090650056744</v>
      </c>
      <c r="BK1694" s="9">
        <f ca="1"/>
        <v>70.69038551442155</v>
      </c>
      <c r="BL1694" s="9">
        <v>69.711261739814063</v>
      </c>
      <c r="BM1694" s="9">
        <f ca="1"/>
        <v>71.903042039644717</v>
      </c>
      <c r="BN1694" s="9">
        <v>72.404656859084298</v>
      </c>
      <c r="BP1694" s="9"/>
      <c r="BQ1694" s="40"/>
      <c r="BR1694" s="9"/>
      <c r="BS1694" s="40"/>
      <c r="BU1694" s="9"/>
      <c r="BV1694" s="40"/>
      <c r="BW1694" s="9"/>
      <c r="BX1694" s="40"/>
      <c r="BZ1694" s="9"/>
      <c r="CA1694" s="9"/>
      <c r="CB1694" s="40"/>
      <c r="CC1694" s="9"/>
      <c r="CD1694" s="9"/>
      <c r="CE1694" s="40"/>
    </row>
    <row r="1695" spans="1:83" x14ac:dyDescent="0.25">
      <c r="A1695" s="6">
        <v>76</v>
      </c>
      <c r="B1695" s="7" t="b">
        <v>1</v>
      </c>
      <c r="U1695" s="9"/>
      <c r="V1695" s="9"/>
      <c r="W1695" s="10"/>
      <c r="X1695" s="17"/>
      <c r="Y1695" s="17"/>
      <c r="Z1695" s="17"/>
      <c r="AA1695" s="17"/>
      <c r="AB1695" s="17"/>
      <c r="AC1695" s="17"/>
      <c r="AD1695" s="17"/>
      <c r="AE1695" s="17"/>
      <c r="AG1695" s="9"/>
      <c r="AH1695" s="9"/>
      <c r="AI1695" s="10"/>
      <c r="AJ1695" s="17"/>
      <c r="AK1695" s="17"/>
      <c r="AL1695" s="17"/>
      <c r="AM1695" s="17"/>
      <c r="AN1695" s="17"/>
      <c r="AO1695" s="17"/>
      <c r="AP1695" s="17"/>
      <c r="AQ1695" s="17"/>
      <c r="AS1695" s="9"/>
      <c r="AT1695" s="9"/>
      <c r="AU1695" s="10"/>
      <c r="AV1695" s="17"/>
      <c r="AW1695" s="17"/>
      <c r="AX1695" s="17"/>
      <c r="AY1695" s="17"/>
      <c r="AZ1695" s="17"/>
      <c r="BA1695" s="17"/>
      <c r="BB1695" s="17"/>
      <c r="BC1695" s="17"/>
      <c r="BE1695" s="17">
        <v>0.57735655737704916</v>
      </c>
      <c r="BF1695" s="9">
        <v>73.2</v>
      </c>
      <c r="BG1695" s="9">
        <v>71.083376174011548</v>
      </c>
      <c r="BH1695" s="9">
        <v>70.509084662362781</v>
      </c>
      <c r="BI1695" s="9">
        <v>59.618337372751718</v>
      </c>
      <c r="BJ1695" s="9">
        <f ca="1"/>
        <v>72.015533593780091</v>
      </c>
      <c r="BK1695" s="9">
        <f ca="1"/>
        <v>70.699179975032251</v>
      </c>
      <c r="BL1695" s="9">
        <v>69.721163785226764</v>
      </c>
      <c r="BM1695" s="9">
        <f ca="1"/>
        <v>71.912094052235318</v>
      </c>
      <c r="BN1695" s="9">
        <v>72.413643658591099</v>
      </c>
      <c r="BP1695" s="9"/>
      <c r="BQ1695" s="40"/>
      <c r="BR1695" s="9"/>
      <c r="BS1695" s="40"/>
      <c r="BU1695" s="9"/>
      <c r="BV1695" s="40"/>
      <c r="BW1695" s="9"/>
      <c r="BX1695" s="40"/>
      <c r="BZ1695" s="9"/>
      <c r="CA1695" s="9"/>
      <c r="CB1695" s="40"/>
      <c r="CC1695" s="9"/>
      <c r="CD1695" s="9"/>
      <c r="CE1695" s="40"/>
    </row>
    <row r="1696" spans="1:83" x14ac:dyDescent="0.25">
      <c r="A1696" s="6">
        <v>75.8</v>
      </c>
      <c r="B1696" s="7" t="b">
        <v>1</v>
      </c>
      <c r="U1696" s="9"/>
      <c r="V1696" s="9"/>
      <c r="W1696" s="10"/>
      <c r="X1696" s="17"/>
      <c r="Y1696" s="17"/>
      <c r="Z1696" s="17"/>
      <c r="AA1696" s="17"/>
      <c r="AB1696" s="17"/>
      <c r="AC1696" s="17"/>
      <c r="AD1696" s="17"/>
      <c r="AE1696" s="17"/>
      <c r="AG1696" s="9"/>
      <c r="AH1696" s="9"/>
      <c r="AI1696" s="10"/>
      <c r="AJ1696" s="17"/>
      <c r="AK1696" s="17"/>
      <c r="AL1696" s="17"/>
      <c r="AM1696" s="17"/>
      <c r="AN1696" s="17"/>
      <c r="AO1696" s="17"/>
      <c r="AP1696" s="17"/>
      <c r="AQ1696" s="17"/>
      <c r="AS1696" s="9"/>
      <c r="AT1696" s="9"/>
      <c r="AU1696" s="10"/>
      <c r="AV1696" s="17"/>
      <c r="AW1696" s="17"/>
      <c r="AX1696" s="17"/>
      <c r="AY1696" s="17"/>
      <c r="AZ1696" s="17"/>
      <c r="BA1696" s="17"/>
      <c r="BB1696" s="17"/>
      <c r="BC1696" s="17"/>
      <c r="BE1696" s="17">
        <v>0.57769808743169404</v>
      </c>
      <c r="BF1696" s="9">
        <v>73.2</v>
      </c>
      <c r="BG1696" s="9">
        <v>71.091686876541146</v>
      </c>
      <c r="BH1696" s="9">
        <v>70.518133537852236</v>
      </c>
      <c r="BI1696" s="9">
        <v>59.674299325430795</v>
      </c>
      <c r="BJ1696" s="9">
        <f ca="1"/>
        <v>72.022976337592652</v>
      </c>
      <c r="BK1696" s="9">
        <f ca="1"/>
        <v>70.707976661457437</v>
      </c>
      <c r="BL1696" s="9">
        <v>69.731062902339573</v>
      </c>
      <c r="BM1696" s="9">
        <f ca="1"/>
        <v>71.921145856808181</v>
      </c>
      <c r="BN1696" s="9">
        <v>72.422630143335397</v>
      </c>
      <c r="BP1696" s="9"/>
      <c r="BQ1696" s="40"/>
      <c r="BR1696" s="9"/>
      <c r="BS1696" s="40"/>
      <c r="BU1696" s="9"/>
      <c r="BV1696" s="40"/>
      <c r="BW1696" s="9"/>
      <c r="BX1696" s="40"/>
      <c r="BZ1696" s="9"/>
      <c r="CA1696" s="9"/>
      <c r="CB1696" s="40"/>
      <c r="CC1696" s="9"/>
      <c r="CD1696" s="9"/>
      <c r="CE1696" s="40"/>
    </row>
    <row r="1697" spans="1:83" x14ac:dyDescent="0.25">
      <c r="A1697" s="6">
        <v>75.3</v>
      </c>
      <c r="B1697" s="7" t="b">
        <v>1</v>
      </c>
      <c r="U1697" s="9"/>
      <c r="V1697" s="9"/>
      <c r="W1697" s="10"/>
      <c r="X1697" s="17"/>
      <c r="Y1697" s="17"/>
      <c r="Z1697" s="17"/>
      <c r="AA1697" s="17"/>
      <c r="AB1697" s="17"/>
      <c r="AC1697" s="17"/>
      <c r="AD1697" s="17"/>
      <c r="AE1697" s="17"/>
      <c r="AG1697" s="9"/>
      <c r="AH1697" s="9"/>
      <c r="AI1697" s="10"/>
      <c r="AJ1697" s="17"/>
      <c r="AK1697" s="17"/>
      <c r="AL1697" s="17"/>
      <c r="AM1697" s="17"/>
      <c r="AN1697" s="17"/>
      <c r="AO1697" s="17"/>
      <c r="AP1697" s="17"/>
      <c r="AQ1697" s="17"/>
      <c r="AS1697" s="9"/>
      <c r="AT1697" s="9"/>
      <c r="AU1697" s="10"/>
      <c r="AV1697" s="17"/>
      <c r="AW1697" s="17"/>
      <c r="AX1697" s="17"/>
      <c r="AY1697" s="17"/>
      <c r="AZ1697" s="17"/>
      <c r="BA1697" s="17"/>
      <c r="BB1697" s="17"/>
      <c r="BC1697" s="17"/>
      <c r="BE1697" s="17">
        <v>0.57803961748633881</v>
      </c>
      <c r="BF1697" s="9">
        <v>73.2</v>
      </c>
      <c r="BG1697" s="9">
        <v>71.099999000779121</v>
      </c>
      <c r="BH1697" s="9">
        <v>70.527185122926326</v>
      </c>
      <c r="BI1697" s="9">
        <v>59.730306554775524</v>
      </c>
      <c r="BJ1697" s="9">
        <f ca="1"/>
        <v>72.030418887170356</v>
      </c>
      <c r="BK1697" s="9">
        <f ca="1"/>
        <v>70.716775581303196</v>
      </c>
      <c r="BL1697" s="9">
        <v>69.740959093748899</v>
      </c>
      <c r="BM1697" s="9">
        <f ca="1"/>
        <v>71.930197458192183</v>
      </c>
      <c r="BN1697" s="9">
        <v>72.431616318072372</v>
      </c>
      <c r="BP1697" s="9"/>
      <c r="BQ1697" s="40"/>
      <c r="BR1697" s="9"/>
      <c r="BS1697" s="40"/>
      <c r="BU1697" s="9"/>
      <c r="BV1697" s="40"/>
      <c r="BW1697" s="9"/>
      <c r="BX1697" s="40"/>
      <c r="BZ1697" s="9"/>
      <c r="CA1697" s="9"/>
      <c r="CB1697" s="40"/>
      <c r="CC1697" s="9"/>
      <c r="CD1697" s="9"/>
      <c r="CE1697" s="40"/>
    </row>
    <row r="1698" spans="1:83" x14ac:dyDescent="0.25">
      <c r="A1698" s="6">
        <v>75.400000000000006</v>
      </c>
      <c r="B1698" s="7" t="b">
        <v>1</v>
      </c>
      <c r="U1698" s="9"/>
      <c r="V1698" s="9"/>
      <c r="W1698" s="10"/>
      <c r="X1698" s="17"/>
      <c r="Y1698" s="17"/>
      <c r="Z1698" s="17"/>
      <c r="AA1698" s="17"/>
      <c r="AB1698" s="17"/>
      <c r="AC1698" s="17"/>
      <c r="AD1698" s="17"/>
      <c r="AE1698" s="17"/>
      <c r="AG1698" s="9"/>
      <c r="AH1698" s="9"/>
      <c r="AI1698" s="10"/>
      <c r="AJ1698" s="17"/>
      <c r="AK1698" s="17"/>
      <c r="AL1698" s="17"/>
      <c r="AM1698" s="17"/>
      <c r="AN1698" s="17"/>
      <c r="AO1698" s="17"/>
      <c r="AP1698" s="17"/>
      <c r="AQ1698" s="17"/>
      <c r="AS1698" s="9"/>
      <c r="AT1698" s="9"/>
      <c r="AU1698" s="10"/>
      <c r="AV1698" s="17"/>
      <c r="AW1698" s="17"/>
      <c r="AX1698" s="17"/>
      <c r="AY1698" s="17"/>
      <c r="AZ1698" s="17"/>
      <c r="BA1698" s="17"/>
      <c r="BB1698" s="17"/>
      <c r="BC1698" s="17"/>
      <c r="BE1698" s="17">
        <v>0.57838114754098358</v>
      </c>
      <c r="BF1698" s="9">
        <v>73.2</v>
      </c>
      <c r="BG1698" s="9">
        <v>71.108312553545716</v>
      </c>
      <c r="BH1698" s="9">
        <v>70.536239425758666</v>
      </c>
      <c r="BI1698" s="9">
        <v>59.78635913410848</v>
      </c>
      <c r="BJ1698" s="9">
        <f ca="1"/>
        <v>72.037861248191618</v>
      </c>
      <c r="BK1698" s="9">
        <f ca="1"/>
        <v>70.725576742186419</v>
      </c>
      <c r="BL1698" s="9">
        <v>69.750852362047283</v>
      </c>
      <c r="BM1698" s="9">
        <f ca="1"/>
        <v>71.93924886121799</v>
      </c>
      <c r="BN1698" s="9">
        <v>72.440602187558696</v>
      </c>
      <c r="BP1698" s="9"/>
      <c r="BQ1698" s="40"/>
      <c r="BR1698" s="9"/>
      <c r="BS1698" s="40"/>
      <c r="BU1698" s="9"/>
      <c r="BV1698" s="40"/>
      <c r="BW1698" s="9"/>
      <c r="BX1698" s="40"/>
      <c r="BZ1698" s="9"/>
      <c r="CA1698" s="9"/>
      <c r="CB1698" s="40"/>
      <c r="CC1698" s="9"/>
      <c r="CD1698" s="9"/>
      <c r="CE1698" s="40"/>
    </row>
    <row r="1699" spans="1:83" x14ac:dyDescent="0.25">
      <c r="A1699" s="6">
        <v>75</v>
      </c>
      <c r="B1699" s="7" t="b">
        <v>1</v>
      </c>
      <c r="U1699" s="9"/>
      <c r="V1699" s="9"/>
      <c r="W1699" s="10"/>
      <c r="X1699" s="17"/>
      <c r="Y1699" s="17"/>
      <c r="Z1699" s="17"/>
      <c r="AA1699" s="17"/>
      <c r="AB1699" s="17"/>
      <c r="AC1699" s="17"/>
      <c r="AD1699" s="17"/>
      <c r="AE1699" s="17"/>
      <c r="AG1699" s="9"/>
      <c r="AH1699" s="9"/>
      <c r="AI1699" s="10"/>
      <c r="AJ1699" s="17"/>
      <c r="AK1699" s="17"/>
      <c r="AL1699" s="17"/>
      <c r="AM1699" s="17"/>
      <c r="AN1699" s="17"/>
      <c r="AO1699" s="17"/>
      <c r="AP1699" s="17"/>
      <c r="AQ1699" s="17"/>
      <c r="AS1699" s="9"/>
      <c r="AT1699" s="9"/>
      <c r="AU1699" s="10"/>
      <c r="AV1699" s="17"/>
      <c r="AW1699" s="17"/>
      <c r="AX1699" s="17"/>
      <c r="AY1699" s="17"/>
      <c r="AZ1699" s="17"/>
      <c r="BA1699" s="17"/>
      <c r="BB1699" s="17"/>
      <c r="BC1699" s="17"/>
      <c r="BE1699" s="17">
        <v>0.57872267759562845</v>
      </c>
      <c r="BF1699" s="9">
        <v>73.2</v>
      </c>
      <c r="BG1699" s="9">
        <v>71.116627541669004</v>
      </c>
      <c r="BH1699" s="9">
        <v>70.545296454535503</v>
      </c>
      <c r="BI1699" s="9">
        <v>59.842457136930491</v>
      </c>
      <c r="BJ1699" s="9">
        <f ca="1"/>
        <v>72.045303426337412</v>
      </c>
      <c r="BK1699" s="9">
        <f ca="1"/>
        <v>70.734380151734783</v>
      </c>
      <c r="BL1699" s="9">
        <v>69.760742709823489</v>
      </c>
      <c r="BM1699" s="9">
        <f ca="1"/>
        <v>71.948300070718162</v>
      </c>
      <c r="BN1699" s="9">
        <v>72.449587756552631</v>
      </c>
      <c r="BP1699" s="9"/>
      <c r="BQ1699" s="40"/>
      <c r="BR1699" s="9"/>
      <c r="BS1699" s="40"/>
      <c r="BU1699" s="9"/>
      <c r="BV1699" s="40"/>
      <c r="BW1699" s="9"/>
      <c r="BX1699" s="40"/>
      <c r="BZ1699" s="9"/>
      <c r="CA1699" s="9"/>
      <c r="CB1699" s="40"/>
      <c r="CC1699" s="9"/>
      <c r="CD1699" s="9"/>
      <c r="CE1699" s="40"/>
    </row>
    <row r="1700" spans="1:83" x14ac:dyDescent="0.25">
      <c r="A1700" s="6">
        <v>75</v>
      </c>
      <c r="B1700" s="7" t="b">
        <v>1</v>
      </c>
      <c r="U1700" s="9"/>
      <c r="V1700" s="9"/>
      <c r="W1700" s="10"/>
      <c r="X1700" s="17"/>
      <c r="Y1700" s="17"/>
      <c r="Z1700" s="17"/>
      <c r="AA1700" s="17"/>
      <c r="AB1700" s="17"/>
      <c r="AC1700" s="17"/>
      <c r="AD1700" s="17"/>
      <c r="AE1700" s="17"/>
      <c r="AG1700" s="9"/>
      <c r="AH1700" s="9"/>
      <c r="AI1700" s="10"/>
      <c r="AJ1700" s="17"/>
      <c r="AK1700" s="17"/>
      <c r="AL1700" s="17"/>
      <c r="AM1700" s="17"/>
      <c r="AN1700" s="17"/>
      <c r="AO1700" s="17"/>
      <c r="AP1700" s="17"/>
      <c r="AQ1700" s="17"/>
      <c r="AS1700" s="9"/>
      <c r="AT1700" s="9"/>
      <c r="AU1700" s="10"/>
      <c r="AV1700" s="17"/>
      <c r="AW1700" s="17"/>
      <c r="AX1700" s="17"/>
      <c r="AY1700" s="17"/>
      <c r="AZ1700" s="17"/>
      <c r="BA1700" s="17"/>
      <c r="BB1700" s="17"/>
      <c r="BC1700" s="17"/>
      <c r="BE1700" s="17">
        <v>0.57906420765027322</v>
      </c>
      <c r="BF1700" s="9">
        <v>73.2</v>
      </c>
      <c r="BG1700" s="9">
        <v>71.124943971984976</v>
      </c>
      <c r="BH1700" s="9">
        <v>70.55435621745589</v>
      </c>
      <c r="BI1700" s="9">
        <v>59.898600636921152</v>
      </c>
      <c r="BJ1700" s="9">
        <f ca="1"/>
        <v>72.052745427291256</v>
      </c>
      <c r="BK1700" s="9">
        <f ca="1"/>
        <v>70.743185817586777</v>
      </c>
      <c r="BL1700" s="9">
        <v>69.770630139662387</v>
      </c>
      <c r="BM1700" s="9">
        <f ca="1"/>
        <v>71.957351091527173</v>
      </c>
      <c r="BN1700" s="9">
        <v>72.458573029813977</v>
      </c>
      <c r="BP1700" s="9"/>
      <c r="BQ1700" s="40"/>
      <c r="BR1700" s="9"/>
      <c r="BS1700" s="40"/>
      <c r="BU1700" s="9"/>
      <c r="BV1700" s="40"/>
      <c r="BW1700" s="9"/>
      <c r="BX1700" s="40"/>
      <c r="BZ1700" s="9"/>
      <c r="CA1700" s="9"/>
      <c r="CB1700" s="40"/>
      <c r="CC1700" s="9"/>
      <c r="CD1700" s="9"/>
      <c r="CE1700" s="40"/>
    </row>
    <row r="1701" spans="1:83" x14ac:dyDescent="0.25">
      <c r="A1701" s="6">
        <v>75</v>
      </c>
      <c r="B1701" s="7" t="b">
        <v>1</v>
      </c>
      <c r="U1701" s="9"/>
      <c r="V1701" s="9"/>
      <c r="W1701" s="10"/>
      <c r="X1701" s="17"/>
      <c r="Y1701" s="17"/>
      <c r="Z1701" s="17"/>
      <c r="AA1701" s="17"/>
      <c r="AB1701" s="17"/>
      <c r="AC1701" s="17"/>
      <c r="AD1701" s="17"/>
      <c r="AE1701" s="17"/>
      <c r="AG1701" s="9"/>
      <c r="AH1701" s="9"/>
      <c r="AI1701" s="10"/>
      <c r="AJ1701" s="17"/>
      <c r="AK1701" s="17"/>
      <c r="AL1701" s="17"/>
      <c r="AM1701" s="17"/>
      <c r="AN1701" s="17"/>
      <c r="AO1701" s="17"/>
      <c r="AP1701" s="17"/>
      <c r="AQ1701" s="17"/>
      <c r="AS1701" s="9"/>
      <c r="AT1701" s="9"/>
      <c r="AU1701" s="10"/>
      <c r="AV1701" s="17"/>
      <c r="AW1701" s="17"/>
      <c r="AX1701" s="17"/>
      <c r="AY1701" s="17"/>
      <c r="AZ1701" s="17"/>
      <c r="BA1701" s="17"/>
      <c r="BB1701" s="17"/>
      <c r="BC1701" s="17"/>
      <c r="BE1701" s="17">
        <v>0.57940573770491799</v>
      </c>
      <c r="BF1701" s="9">
        <v>73.2</v>
      </c>
      <c r="BG1701" s="9">
        <v>71.133261851337608</v>
      </c>
      <c r="BH1701" s="9">
        <v>70.563418722731626</v>
      </c>
      <c r="BI1701" s="9">
        <v>59.954789707939533</v>
      </c>
      <c r="BJ1701" s="9">
        <f ca="1"/>
        <v>72.060187256739312</v>
      </c>
      <c r="BK1701" s="9">
        <f ca="1"/>
        <v>70.751993747391907</v>
      </c>
      <c r="BL1701" s="9">
        <v>69.780514654145122</v>
      </c>
      <c r="BM1701" s="9">
        <f ca="1"/>
        <v>71.966401928481304</v>
      </c>
      <c r="BN1701" s="9">
        <v>72.467558012104206</v>
      </c>
      <c r="BP1701" s="9"/>
      <c r="BQ1701" s="40"/>
      <c r="BR1701" s="9"/>
      <c r="BS1701" s="40"/>
      <c r="BU1701" s="9"/>
      <c r="BV1701" s="40"/>
      <c r="BW1701" s="9"/>
      <c r="BX1701" s="40"/>
      <c r="BZ1701" s="9"/>
      <c r="CA1701" s="9"/>
      <c r="CB1701" s="40"/>
      <c r="CC1701" s="9"/>
      <c r="CD1701" s="9"/>
      <c r="CE1701" s="40"/>
    </row>
    <row r="1702" spans="1:83" x14ac:dyDescent="0.25">
      <c r="A1702" s="6">
        <v>74.8</v>
      </c>
      <c r="B1702" s="7" t="b">
        <v>1</v>
      </c>
      <c r="U1702" s="9"/>
      <c r="V1702" s="9"/>
      <c r="W1702" s="10"/>
      <c r="X1702" s="17"/>
      <c r="Y1702" s="17"/>
      <c r="Z1702" s="17"/>
      <c r="AA1702" s="17"/>
      <c r="AB1702" s="17"/>
      <c r="AC1702" s="17"/>
      <c r="AD1702" s="17"/>
      <c r="AE1702" s="17"/>
      <c r="AG1702" s="9"/>
      <c r="AH1702" s="9"/>
      <c r="AI1702" s="10"/>
      <c r="AJ1702" s="17"/>
      <c r="AK1702" s="17"/>
      <c r="AL1702" s="17"/>
      <c r="AM1702" s="17"/>
      <c r="AN1702" s="17"/>
      <c r="AO1702" s="17"/>
      <c r="AP1702" s="17"/>
      <c r="AQ1702" s="17"/>
      <c r="AS1702" s="9"/>
      <c r="AT1702" s="9"/>
      <c r="AU1702" s="10"/>
      <c r="AV1702" s="17"/>
      <c r="AW1702" s="17"/>
      <c r="AX1702" s="17"/>
      <c r="AY1702" s="17"/>
      <c r="AZ1702" s="17"/>
      <c r="BA1702" s="17"/>
      <c r="BB1702" s="17"/>
      <c r="BC1702" s="17"/>
      <c r="BE1702" s="17">
        <v>0.57974726775956287</v>
      </c>
      <c r="BF1702" s="9">
        <v>73.2</v>
      </c>
      <c r="BG1702" s="9">
        <v>71.141581186578875</v>
      </c>
      <c r="BH1702" s="9">
        <v>70.572483978587215</v>
      </c>
      <c r="BI1702" s="9">
        <v>60.011024424024711</v>
      </c>
      <c r="BJ1702" s="9">
        <f ca="1"/>
        <v>72.067628920370339</v>
      </c>
      <c r="BK1702" s="9">
        <f ca="1"/>
        <v>70.760803948810548</v>
      </c>
      <c r="BL1702" s="9">
        <v>69.790396255848975</v>
      </c>
      <c r="BM1702" s="9">
        <f ca="1"/>
        <v>71.975452586418882</v>
      </c>
      <c r="BN1702" s="9">
        <v>72.476542708186344</v>
      </c>
      <c r="BP1702" s="9"/>
      <c r="BQ1702" s="40"/>
      <c r="BR1702" s="9"/>
      <c r="BS1702" s="40"/>
      <c r="BU1702" s="9"/>
      <c r="BV1702" s="40"/>
      <c r="BW1702" s="9"/>
      <c r="BX1702" s="40"/>
      <c r="BZ1702" s="9"/>
      <c r="CA1702" s="9"/>
      <c r="CB1702" s="40"/>
      <c r="CC1702" s="9"/>
      <c r="CD1702" s="9"/>
      <c r="CE1702" s="40"/>
    </row>
    <row r="1703" spans="1:83" x14ac:dyDescent="0.25">
      <c r="A1703" s="6">
        <v>69.400000000000006</v>
      </c>
      <c r="B1703" s="7" t="b">
        <v>1</v>
      </c>
      <c r="U1703" s="9"/>
      <c r="V1703" s="9"/>
      <c r="W1703" s="10"/>
      <c r="X1703" s="17"/>
      <c r="Y1703" s="17"/>
      <c r="Z1703" s="17"/>
      <c r="AA1703" s="17"/>
      <c r="AB1703" s="17"/>
      <c r="AC1703" s="17"/>
      <c r="AD1703" s="17"/>
      <c r="AE1703" s="17"/>
      <c r="AG1703" s="9"/>
      <c r="AH1703" s="9"/>
      <c r="AI1703" s="10"/>
      <c r="AJ1703" s="17"/>
      <c r="AK1703" s="17"/>
      <c r="AL1703" s="17"/>
      <c r="AM1703" s="17"/>
      <c r="AN1703" s="17"/>
      <c r="AO1703" s="17"/>
      <c r="AP1703" s="17"/>
      <c r="AQ1703" s="17"/>
      <c r="AS1703" s="9"/>
      <c r="AT1703" s="9"/>
      <c r="AU1703" s="10"/>
      <c r="AV1703" s="17"/>
      <c r="AW1703" s="17"/>
      <c r="AX1703" s="17"/>
      <c r="AY1703" s="17"/>
      <c r="AZ1703" s="17"/>
      <c r="BA1703" s="17"/>
      <c r="BB1703" s="17"/>
      <c r="BC1703" s="17"/>
      <c r="BE1703" s="17">
        <v>0.58008879781420764</v>
      </c>
      <c r="BF1703" s="9">
        <v>73.2</v>
      </c>
      <c r="BG1703" s="9">
        <v>71.149901984568757</v>
      </c>
      <c r="BH1703" s="9">
        <v>70.581551993260305</v>
      </c>
      <c r="BI1703" s="9">
        <v>60.067304859396266</v>
      </c>
      <c r="BJ1703" s="9">
        <f ca="1"/>
        <v>72.075070423875772</v>
      </c>
      <c r="BK1703" s="9">
        <f ca="1"/>
        <v>70.76961642951413</v>
      </c>
      <c r="BL1703" s="9">
        <v>69.800274947347447</v>
      </c>
      <c r="BM1703" s="9">
        <f ca="1"/>
        <v>71.984503070180111</v>
      </c>
      <c r="BN1703" s="9">
        <v>72.485527122825133</v>
      </c>
      <c r="BP1703" s="9"/>
      <c r="BQ1703" s="40"/>
      <c r="BR1703" s="9"/>
      <c r="BS1703" s="40"/>
      <c r="BU1703" s="9"/>
      <c r="BV1703" s="40"/>
      <c r="BW1703" s="9"/>
      <c r="BX1703" s="40"/>
      <c r="BZ1703" s="9"/>
      <c r="CA1703" s="9"/>
      <c r="CB1703" s="40"/>
      <c r="CC1703" s="9"/>
      <c r="CD1703" s="9"/>
      <c r="CE1703" s="40"/>
    </row>
    <row r="1704" spans="1:83" x14ac:dyDescent="0.25">
      <c r="A1704" s="6">
        <v>69.400000000000006</v>
      </c>
      <c r="B1704" s="7" t="b">
        <v>1</v>
      </c>
      <c r="U1704" s="9"/>
      <c r="V1704" s="9"/>
      <c r="W1704" s="10"/>
      <c r="X1704" s="17"/>
      <c r="Y1704" s="17"/>
      <c r="Z1704" s="17"/>
      <c r="AA1704" s="17"/>
      <c r="AB1704" s="17"/>
      <c r="AC1704" s="17"/>
      <c r="AD1704" s="17"/>
      <c r="AE1704" s="17"/>
      <c r="AG1704" s="9"/>
      <c r="AH1704" s="9"/>
      <c r="AI1704" s="10"/>
      <c r="AJ1704" s="17"/>
      <c r="AK1704" s="17"/>
      <c r="AL1704" s="17"/>
      <c r="AM1704" s="17"/>
      <c r="AN1704" s="17"/>
      <c r="AO1704" s="17"/>
      <c r="AP1704" s="17"/>
      <c r="AQ1704" s="17"/>
      <c r="AS1704" s="9"/>
      <c r="AT1704" s="9"/>
      <c r="AU1704" s="10"/>
      <c r="AV1704" s="17"/>
      <c r="AW1704" s="17"/>
      <c r="AX1704" s="17"/>
      <c r="AY1704" s="17"/>
      <c r="AZ1704" s="17"/>
      <c r="BA1704" s="17"/>
      <c r="BB1704" s="17"/>
      <c r="BC1704" s="17"/>
      <c r="BE1704" s="17">
        <v>0.58043032786885251</v>
      </c>
      <c r="BF1704" s="9">
        <v>73.2</v>
      </c>
      <c r="BG1704" s="9">
        <v>71.158224252175344</v>
      </c>
      <c r="BH1704" s="9">
        <v>70.590622775001265</v>
      </c>
      <c r="BI1704" s="9">
        <v>60.123631088455056</v>
      </c>
      <c r="BJ1704" s="9">
        <f ca="1"/>
        <v>72.082511772949744</v>
      </c>
      <c r="BK1704" s="9">
        <f ca="1"/>
        <v>70.778431197185128</v>
      </c>
      <c r="BL1704" s="9">
        <v>69.810150731210271</v>
      </c>
      <c r="BM1704" s="9">
        <f ca="1"/>
        <v>71.993553384607168</v>
      </c>
      <c r="BN1704" s="9">
        <v>72.494511260786936</v>
      </c>
      <c r="BP1704" s="9"/>
      <c r="BQ1704" s="40"/>
      <c r="BR1704" s="9"/>
      <c r="BS1704" s="40"/>
      <c r="BU1704" s="9"/>
      <c r="BV1704" s="40"/>
      <c r="BW1704" s="9"/>
      <c r="BX1704" s="40"/>
      <c r="BZ1704" s="9"/>
      <c r="CA1704" s="9"/>
      <c r="CB1704" s="40"/>
      <c r="CC1704" s="9"/>
      <c r="CD1704" s="9"/>
      <c r="CE1704" s="40"/>
    </row>
    <row r="1705" spans="1:83" x14ac:dyDescent="0.25">
      <c r="A1705" s="6">
        <v>69.2</v>
      </c>
      <c r="B1705" s="7" t="b">
        <v>1</v>
      </c>
      <c r="U1705" s="9"/>
      <c r="V1705" s="9"/>
      <c r="W1705" s="10"/>
      <c r="X1705" s="17"/>
      <c r="Y1705" s="17"/>
      <c r="Z1705" s="17"/>
      <c r="AA1705" s="17"/>
      <c r="AB1705" s="17"/>
      <c r="AC1705" s="17"/>
      <c r="AD1705" s="17"/>
      <c r="AE1705" s="17"/>
      <c r="AG1705" s="9"/>
      <c r="AH1705" s="9"/>
      <c r="AI1705" s="10"/>
      <c r="AJ1705" s="17"/>
      <c r="AK1705" s="17"/>
      <c r="AL1705" s="17"/>
      <c r="AM1705" s="17"/>
      <c r="AN1705" s="17"/>
      <c r="AO1705" s="17"/>
      <c r="AP1705" s="17"/>
      <c r="AQ1705" s="17"/>
      <c r="AS1705" s="9"/>
      <c r="AT1705" s="9"/>
      <c r="AU1705" s="10"/>
      <c r="AV1705" s="17"/>
      <c r="AW1705" s="17"/>
      <c r="AX1705" s="17"/>
      <c r="AY1705" s="17"/>
      <c r="AZ1705" s="17"/>
      <c r="BA1705" s="17"/>
      <c r="BB1705" s="17"/>
      <c r="BC1705" s="17"/>
      <c r="BE1705" s="17">
        <v>0.58077185792349728</v>
      </c>
      <c r="BF1705" s="9">
        <v>73.2</v>
      </c>
      <c r="BG1705" s="9">
        <v>71.166547996274858</v>
      </c>
      <c r="BH1705" s="9">
        <v>70.599696332073549</v>
      </c>
      <c r="BI1705" s="9">
        <v>60.180003185783605</v>
      </c>
      <c r="BJ1705" s="9">
        <f ca="1"/>
        <v>72.089952973289144</v>
      </c>
      <c r="BK1705" s="9">
        <f ca="1"/>
        <v>70.787248259517142</v>
      </c>
      <c r="BL1705" s="9">
        <v>69.820023610003375</v>
      </c>
      <c r="BM1705" s="9">
        <f ca="1"/>
        <v>72.002603534544278</v>
      </c>
      <c r="BN1705" s="9">
        <v>72.503495126839823</v>
      </c>
      <c r="BP1705" s="9"/>
      <c r="BQ1705" s="40"/>
      <c r="BR1705" s="9"/>
      <c r="BS1705" s="40"/>
      <c r="BU1705" s="9"/>
      <c r="BV1705" s="40"/>
      <c r="BW1705" s="9"/>
      <c r="BX1705" s="40"/>
      <c r="BZ1705" s="9"/>
      <c r="CA1705" s="9"/>
      <c r="CB1705" s="40"/>
      <c r="CC1705" s="9"/>
      <c r="CD1705" s="9"/>
      <c r="CE1705" s="40"/>
    </row>
    <row r="1706" spans="1:83" x14ac:dyDescent="0.25">
      <c r="A1706" s="6">
        <v>69</v>
      </c>
      <c r="B1706" s="7" t="b">
        <v>1</v>
      </c>
      <c r="U1706" s="9"/>
      <c r="V1706" s="9"/>
      <c r="W1706" s="10"/>
      <c r="X1706" s="17"/>
      <c r="Y1706" s="17"/>
      <c r="Z1706" s="17"/>
      <c r="AA1706" s="17"/>
      <c r="AB1706" s="17"/>
      <c r="AC1706" s="17"/>
      <c r="AD1706" s="17"/>
      <c r="AE1706" s="17"/>
      <c r="AG1706" s="9"/>
      <c r="AH1706" s="9"/>
      <c r="AI1706" s="10"/>
      <c r="AJ1706" s="17"/>
      <c r="AK1706" s="17"/>
      <c r="AL1706" s="17"/>
      <c r="AM1706" s="17"/>
      <c r="AN1706" s="17"/>
      <c r="AO1706" s="17"/>
      <c r="AP1706" s="17"/>
      <c r="AQ1706" s="17"/>
      <c r="AS1706" s="9"/>
      <c r="AT1706" s="9"/>
      <c r="AU1706" s="10"/>
      <c r="AV1706" s="17"/>
      <c r="AW1706" s="17"/>
      <c r="AX1706" s="17"/>
      <c r="AY1706" s="17"/>
      <c r="AZ1706" s="17"/>
      <c r="BA1706" s="17"/>
      <c r="BB1706" s="17"/>
      <c r="BC1706" s="17"/>
      <c r="BE1706" s="17">
        <v>0.58111338797814205</v>
      </c>
      <c r="BF1706" s="9">
        <v>73.2</v>
      </c>
      <c r="BG1706" s="9">
        <v>71.174873223751703</v>
      </c>
      <c r="BH1706" s="9">
        <v>70.608772672753631</v>
      </c>
      <c r="BI1706" s="9">
        <v>60.236421226146838</v>
      </c>
      <c r="BJ1706" s="9">
        <f ca="1"/>
        <v>72.097394030593577</v>
      </c>
      <c r="BK1706" s="9">
        <f ca="1"/>
        <v>70.796067624214956</v>
      </c>
      <c r="BL1706" s="9">
        <v>69.829893586288932</v>
      </c>
      <c r="BM1706" s="9">
        <f ca="1"/>
        <v>72.011653524837669</v>
      </c>
      <c r="BN1706" s="9">
        <v>72.512478725753624</v>
      </c>
      <c r="BP1706" s="9"/>
      <c r="BQ1706" s="40"/>
      <c r="BR1706" s="9"/>
      <c r="BS1706" s="40"/>
      <c r="BU1706" s="9"/>
      <c r="BV1706" s="40"/>
      <c r="BW1706" s="9"/>
      <c r="BX1706" s="40"/>
      <c r="BZ1706" s="9"/>
      <c r="CA1706" s="9"/>
      <c r="CB1706" s="40"/>
      <c r="CC1706" s="9"/>
      <c r="CD1706" s="9"/>
      <c r="CE1706" s="40"/>
    </row>
    <row r="1707" spans="1:83" x14ac:dyDescent="0.25">
      <c r="A1707" s="6">
        <v>68.900000000000006</v>
      </c>
      <c r="B1707" s="7" t="b">
        <v>1</v>
      </c>
      <c r="U1707" s="9"/>
      <c r="V1707" s="9"/>
      <c r="W1707" s="10"/>
      <c r="X1707" s="17"/>
      <c r="Y1707" s="17"/>
      <c r="Z1707" s="17"/>
      <c r="AA1707" s="17"/>
      <c r="AB1707" s="17"/>
      <c r="AC1707" s="17"/>
      <c r="AD1707" s="17"/>
      <c r="AE1707" s="17"/>
      <c r="AG1707" s="9"/>
      <c r="AH1707" s="9"/>
      <c r="AI1707" s="10"/>
      <c r="AJ1707" s="17"/>
      <c r="AK1707" s="17"/>
      <c r="AL1707" s="17"/>
      <c r="AM1707" s="17"/>
      <c r="AN1707" s="17"/>
      <c r="AO1707" s="17"/>
      <c r="AP1707" s="17"/>
      <c r="AQ1707" s="17"/>
      <c r="AS1707" s="9"/>
      <c r="AT1707" s="9"/>
      <c r="AU1707" s="10"/>
      <c r="AV1707" s="17"/>
      <c r="AW1707" s="17"/>
      <c r="AX1707" s="17"/>
      <c r="AY1707" s="17"/>
      <c r="AZ1707" s="17"/>
      <c r="BA1707" s="17"/>
      <c r="BB1707" s="17"/>
      <c r="BC1707" s="17"/>
      <c r="BE1707" s="17">
        <v>0.58145491803278693</v>
      </c>
      <c r="BF1707" s="9">
        <v>73.3</v>
      </c>
      <c r="BG1707" s="9">
        <v>71.183199941498472</v>
      </c>
      <c r="BH1707" s="9">
        <v>70.617851805331057</v>
      </c>
      <c r="BI1707" s="9">
        <v>60.292885284492641</v>
      </c>
      <c r="BJ1707" s="9">
        <f ca="1"/>
        <v>72.104834950565476</v>
      </c>
      <c r="BK1707" s="9">
        <f ca="1"/>
        <v>70.80488929899451</v>
      </c>
      <c r="BL1707" s="9">
        <v>69.839760662625338</v>
      </c>
      <c r="BM1707" s="9">
        <f ca="1"/>
        <v>72.020703360335617</v>
      </c>
      <c r="BN1707" s="9">
        <v>72.521462062299861</v>
      </c>
      <c r="BP1707" s="9"/>
      <c r="BQ1707" s="40"/>
      <c r="BR1707" s="9"/>
      <c r="BS1707" s="40"/>
      <c r="BU1707" s="9"/>
      <c r="BV1707" s="40"/>
      <c r="BW1707" s="9"/>
      <c r="BX1707" s="40"/>
      <c r="BZ1707" s="9"/>
      <c r="CA1707" s="9"/>
      <c r="CB1707" s="40"/>
      <c r="CC1707" s="9"/>
      <c r="CD1707" s="9"/>
      <c r="CE1707" s="40"/>
    </row>
    <row r="1708" spans="1:83" x14ac:dyDescent="0.25">
      <c r="A1708" s="6">
        <v>68.7</v>
      </c>
      <c r="B1708" s="7" t="b">
        <v>1</v>
      </c>
      <c r="U1708" s="9"/>
      <c r="V1708" s="9"/>
      <c r="W1708" s="10"/>
      <c r="X1708" s="17"/>
      <c r="Y1708" s="17"/>
      <c r="Z1708" s="17"/>
      <c r="AA1708" s="17"/>
      <c r="AB1708" s="17"/>
      <c r="AC1708" s="17"/>
      <c r="AD1708" s="17"/>
      <c r="AE1708" s="17"/>
      <c r="AG1708" s="9"/>
      <c r="AH1708" s="9"/>
      <c r="AI1708" s="10"/>
      <c r="AJ1708" s="17"/>
      <c r="AK1708" s="17"/>
      <c r="AL1708" s="17"/>
      <c r="AM1708" s="17"/>
      <c r="AN1708" s="17"/>
      <c r="AO1708" s="17"/>
      <c r="AP1708" s="17"/>
      <c r="AQ1708" s="17"/>
      <c r="AS1708" s="9"/>
      <c r="AT1708" s="9"/>
      <c r="AU1708" s="10"/>
      <c r="AV1708" s="17"/>
      <c r="AW1708" s="17"/>
      <c r="AX1708" s="17"/>
      <c r="AY1708" s="17"/>
      <c r="AZ1708" s="17"/>
      <c r="BA1708" s="17"/>
      <c r="BB1708" s="17"/>
      <c r="BC1708" s="17"/>
      <c r="BE1708" s="17">
        <v>0.58179644808743169</v>
      </c>
      <c r="BF1708" s="9">
        <v>73.3</v>
      </c>
      <c r="BG1708" s="9">
        <v>71.191528156416027</v>
      </c>
      <c r="BH1708" s="9">
        <v>70.626933738108718</v>
      </c>
      <c r="BI1708" s="9">
        <v>60.34939543595241</v>
      </c>
      <c r="BJ1708" s="9">
        <f ca="1"/>
        <v>72.112275738910085</v>
      </c>
      <c r="BK1708" s="9">
        <f ca="1"/>
        <v>70.813713291583085</v>
      </c>
      <c r="BL1708" s="9">
        <v>69.849624841567248</v>
      </c>
      <c r="BM1708" s="9">
        <f ca="1"/>
        <v>72.029753045888427</v>
      </c>
      <c r="BN1708" s="9">
        <v>72.53044514125186</v>
      </c>
      <c r="BP1708" s="9"/>
      <c r="BQ1708" s="40"/>
      <c r="BR1708" s="9"/>
      <c r="BS1708" s="40"/>
      <c r="BU1708" s="9"/>
      <c r="BV1708" s="40"/>
      <c r="BW1708" s="9"/>
      <c r="BX1708" s="40"/>
      <c r="BZ1708" s="9"/>
      <c r="CA1708" s="9"/>
      <c r="CB1708" s="40"/>
      <c r="CC1708" s="9"/>
      <c r="CD1708" s="9"/>
      <c r="CE1708" s="40"/>
    </row>
    <row r="1709" spans="1:83" x14ac:dyDescent="0.25">
      <c r="A1709" s="6">
        <v>68.5</v>
      </c>
      <c r="B1709" s="7" t="b">
        <v>1</v>
      </c>
      <c r="U1709" s="9"/>
      <c r="V1709" s="9"/>
      <c r="W1709" s="10"/>
      <c r="X1709" s="17"/>
      <c r="Y1709" s="17"/>
      <c r="Z1709" s="17"/>
      <c r="AA1709" s="17"/>
      <c r="AB1709" s="17"/>
      <c r="AC1709" s="17"/>
      <c r="AD1709" s="17"/>
      <c r="AE1709" s="17"/>
      <c r="AG1709" s="9"/>
      <c r="AH1709" s="9"/>
      <c r="AI1709" s="10"/>
      <c r="AJ1709" s="17"/>
      <c r="AK1709" s="17"/>
      <c r="AL1709" s="17"/>
      <c r="AM1709" s="17"/>
      <c r="AN1709" s="17"/>
      <c r="AO1709" s="17"/>
      <c r="AP1709" s="17"/>
      <c r="AQ1709" s="17"/>
      <c r="AS1709" s="9"/>
      <c r="AT1709" s="9"/>
      <c r="AU1709" s="10"/>
      <c r="AV1709" s="17"/>
      <c r="AW1709" s="17"/>
      <c r="AX1709" s="17"/>
      <c r="AY1709" s="17"/>
      <c r="AZ1709" s="17"/>
      <c r="BA1709" s="17"/>
      <c r="BB1709" s="17"/>
      <c r="BC1709" s="17"/>
      <c r="BE1709" s="17">
        <v>0.58213797814207646</v>
      </c>
      <c r="BF1709" s="9">
        <v>73.3</v>
      </c>
      <c r="BG1709" s="9">
        <v>71.199857875413542</v>
      </c>
      <c r="BH1709" s="9">
        <v>70.636018479402452</v>
      </c>
      <c r="BI1709" s="9">
        <v>60.405951755841699</v>
      </c>
      <c r="BJ1709" s="9">
        <f ca="1"/>
        <v>72.119716401335538</v>
      </c>
      <c r="BK1709" s="9">
        <f ca="1"/>
        <v>70.822539609719186</v>
      </c>
      <c r="BL1709" s="9">
        <v>69.859486125665541</v>
      </c>
      <c r="BM1709" s="9">
        <f ca="1"/>
        <v>72.038802586348609</v>
      </c>
      <c r="BN1709" s="9">
        <v>72.539427967384711</v>
      </c>
      <c r="BP1709" s="9"/>
      <c r="BQ1709" s="40"/>
      <c r="BR1709" s="9"/>
      <c r="BS1709" s="40"/>
      <c r="BU1709" s="9"/>
      <c r="BV1709" s="40"/>
      <c r="BW1709" s="9"/>
      <c r="BX1709" s="40"/>
      <c r="BZ1709" s="9"/>
      <c r="CA1709" s="9"/>
      <c r="CB1709" s="40"/>
      <c r="CC1709" s="9"/>
      <c r="CD1709" s="9"/>
      <c r="CE1709" s="40"/>
    </row>
    <row r="1710" spans="1:83" x14ac:dyDescent="0.25">
      <c r="A1710" s="6">
        <v>68.400000000000006</v>
      </c>
      <c r="B1710" s="7" t="b">
        <v>1</v>
      </c>
      <c r="U1710" s="9"/>
      <c r="V1710" s="9"/>
      <c r="W1710" s="10"/>
      <c r="X1710" s="17"/>
      <c r="Y1710" s="17"/>
      <c r="Z1710" s="17"/>
      <c r="AA1710" s="17"/>
      <c r="AB1710" s="17"/>
      <c r="AC1710" s="17"/>
      <c r="AD1710" s="17"/>
      <c r="AE1710" s="17"/>
      <c r="AG1710" s="9"/>
      <c r="AH1710" s="9"/>
      <c r="AI1710" s="10"/>
      <c r="AJ1710" s="17"/>
      <c r="AK1710" s="17"/>
      <c r="AL1710" s="17"/>
      <c r="AM1710" s="17"/>
      <c r="AN1710" s="17"/>
      <c r="AO1710" s="17"/>
      <c r="AP1710" s="17"/>
      <c r="AQ1710" s="17"/>
      <c r="AS1710" s="9"/>
      <c r="AT1710" s="9"/>
      <c r="AU1710" s="10"/>
      <c r="AV1710" s="17"/>
      <c r="AW1710" s="17"/>
      <c r="AX1710" s="17"/>
      <c r="AY1710" s="17"/>
      <c r="AZ1710" s="17"/>
      <c r="BA1710" s="17"/>
      <c r="BB1710" s="17"/>
      <c r="BC1710" s="17"/>
      <c r="BE1710" s="17">
        <v>0.58247950819672134</v>
      </c>
      <c r="BF1710" s="9">
        <v>73.3</v>
      </c>
      <c r="BG1710" s="9">
        <v>71.208189105408536</v>
      </c>
      <c r="BH1710" s="9">
        <v>70.645106037541666</v>
      </c>
      <c r="BI1710" s="9">
        <v>60.462554319660846</v>
      </c>
      <c r="BJ1710" s="9">
        <f ca="1"/>
        <v>72.127156943552819</v>
      </c>
      <c r="BK1710" s="9">
        <f ca="1"/>
        <v>70.83136826115279</v>
      </c>
      <c r="BL1710" s="9">
        <v>69.869344517467397</v>
      </c>
      <c r="BM1710" s="9">
        <f ca="1"/>
        <v>72.047851986570649</v>
      </c>
      <c r="BN1710" s="9">
        <v>72.548410545475321</v>
      </c>
      <c r="BP1710" s="9"/>
      <c r="BQ1710" s="40"/>
      <c r="BR1710" s="9"/>
      <c r="BS1710" s="40"/>
      <c r="BU1710" s="9"/>
      <c r="BV1710" s="40"/>
      <c r="BW1710" s="9"/>
      <c r="BX1710" s="40"/>
      <c r="BZ1710" s="9"/>
      <c r="CA1710" s="9"/>
      <c r="CB1710" s="40"/>
      <c r="CC1710" s="9"/>
      <c r="CD1710" s="9"/>
      <c r="CE1710" s="40"/>
    </row>
    <row r="1711" spans="1:83" x14ac:dyDescent="0.25">
      <c r="A1711" s="6">
        <v>68.2</v>
      </c>
      <c r="B1711" s="7" t="b">
        <v>1</v>
      </c>
      <c r="U1711" s="9"/>
      <c r="V1711" s="9"/>
      <c r="W1711" s="10"/>
      <c r="X1711" s="17"/>
      <c r="Y1711" s="17"/>
      <c r="Z1711" s="17"/>
      <c r="AA1711" s="17"/>
      <c r="AB1711" s="17"/>
      <c r="AC1711" s="17"/>
      <c r="AD1711" s="17"/>
      <c r="AE1711" s="17"/>
      <c r="AG1711" s="9"/>
      <c r="AH1711" s="9"/>
      <c r="AI1711" s="10"/>
      <c r="AJ1711" s="17"/>
      <c r="AK1711" s="17"/>
      <c r="AL1711" s="17"/>
      <c r="AM1711" s="17"/>
      <c r="AN1711" s="17"/>
      <c r="AO1711" s="17"/>
      <c r="AP1711" s="17"/>
      <c r="AQ1711" s="17"/>
      <c r="AS1711" s="9"/>
      <c r="AT1711" s="9"/>
      <c r="AU1711" s="10"/>
      <c r="AV1711" s="17"/>
      <c r="AW1711" s="17"/>
      <c r="AX1711" s="17"/>
      <c r="AY1711" s="17"/>
      <c r="AZ1711" s="17"/>
      <c r="BA1711" s="17"/>
      <c r="BB1711" s="17"/>
      <c r="BC1711" s="17"/>
      <c r="BE1711" s="17">
        <v>0.58282103825136611</v>
      </c>
      <c r="BF1711" s="9">
        <v>73.3</v>
      </c>
      <c r="BG1711" s="9">
        <v>71.216521853326896</v>
      </c>
      <c r="BH1711" s="9">
        <v>70.654196420868814</v>
      </c>
      <c r="BI1711" s="9">
        <v>60.519203203095465</v>
      </c>
      <c r="BJ1711" s="9">
        <f ca="1"/>
        <v>72.134597371275845</v>
      </c>
      <c r="BK1711" s="9">
        <f ca="1"/>
        <v>70.84019925364521</v>
      </c>
      <c r="BL1711" s="9">
        <v>69.879200019516219</v>
      </c>
      <c r="BM1711" s="9">
        <f ca="1"/>
        <v>72.056901251411304</v>
      </c>
      <c r="BN1711" s="9">
        <v>72.557392880302444</v>
      </c>
      <c r="BP1711" s="9"/>
      <c r="BQ1711" s="40"/>
      <c r="BR1711" s="9"/>
      <c r="BS1711" s="40"/>
      <c r="BU1711" s="9"/>
      <c r="BV1711" s="40"/>
      <c r="BW1711" s="9"/>
      <c r="BX1711" s="40"/>
      <c r="BZ1711" s="9"/>
      <c r="CA1711" s="9"/>
      <c r="CB1711" s="40"/>
      <c r="CC1711" s="9"/>
      <c r="CD1711" s="9"/>
      <c r="CE1711" s="40"/>
    </row>
    <row r="1712" spans="1:83" x14ac:dyDescent="0.25">
      <c r="A1712" s="6">
        <v>68</v>
      </c>
      <c r="B1712" s="7" t="b">
        <v>1</v>
      </c>
      <c r="U1712" s="9"/>
      <c r="V1712" s="9"/>
      <c r="W1712" s="10"/>
      <c r="X1712" s="17"/>
      <c r="Y1712" s="17"/>
      <c r="Z1712" s="17"/>
      <c r="AA1712" s="17"/>
      <c r="AB1712" s="17"/>
      <c r="AC1712" s="17"/>
      <c r="AD1712" s="17"/>
      <c r="AE1712" s="17"/>
      <c r="AG1712" s="9"/>
      <c r="AH1712" s="9"/>
      <c r="AI1712" s="10"/>
      <c r="AJ1712" s="17"/>
      <c r="AK1712" s="17"/>
      <c r="AL1712" s="17"/>
      <c r="AM1712" s="17"/>
      <c r="AN1712" s="17"/>
      <c r="AO1712" s="17"/>
      <c r="AP1712" s="17"/>
      <c r="AQ1712" s="17"/>
      <c r="AS1712" s="9"/>
      <c r="AT1712" s="9"/>
      <c r="AU1712" s="10"/>
      <c r="AV1712" s="17"/>
      <c r="AW1712" s="17"/>
      <c r="AX1712" s="17"/>
      <c r="AY1712" s="17"/>
      <c r="AZ1712" s="17"/>
      <c r="BA1712" s="17"/>
      <c r="BB1712" s="17"/>
      <c r="BC1712" s="17"/>
      <c r="BE1712" s="17">
        <v>0.58316256830601088</v>
      </c>
      <c r="BF1712" s="9">
        <v>73.3</v>
      </c>
      <c r="BG1712" s="9">
        <v>71.224856126102992</v>
      </c>
      <c r="BH1712" s="9">
        <v>70.66328963773995</v>
      </c>
      <c r="BI1712" s="9">
        <v>60.575898482017195</v>
      </c>
      <c r="BJ1712" s="9">
        <f ca="1"/>
        <v>72.1420376902215</v>
      </c>
      <c r="BK1712" s="9">
        <f ca="1"/>
        <v>70.849032594969302</v>
      </c>
      <c r="BL1712" s="9">
        <v>69.889052634351742</v>
      </c>
      <c r="BM1712" s="9">
        <f ca="1"/>
        <v>72.065950385729408</v>
      </c>
      <c r="BN1712" s="9">
        <v>72.566374976646699</v>
      </c>
      <c r="BP1712" s="9"/>
      <c r="BQ1712" s="40"/>
      <c r="BR1712" s="9"/>
      <c r="BS1712" s="40"/>
      <c r="BU1712" s="9"/>
      <c r="BV1712" s="40"/>
      <c r="BW1712" s="9"/>
      <c r="BX1712" s="40"/>
      <c r="BZ1712" s="9"/>
      <c r="CA1712" s="9"/>
      <c r="CB1712" s="40"/>
      <c r="CC1712" s="9"/>
      <c r="CD1712" s="9"/>
      <c r="CE1712" s="40"/>
    </row>
    <row r="1713" spans="1:83" x14ac:dyDescent="0.25">
      <c r="A1713" s="6">
        <v>67.900000000000006</v>
      </c>
      <c r="B1713" s="7" t="b">
        <v>1</v>
      </c>
      <c r="U1713" s="9"/>
      <c r="V1713" s="9"/>
      <c r="W1713" s="10"/>
      <c r="X1713" s="17"/>
      <c r="Y1713" s="17"/>
      <c r="Z1713" s="17"/>
      <c r="AA1713" s="17"/>
      <c r="AB1713" s="17"/>
      <c r="AC1713" s="17"/>
      <c r="AD1713" s="17"/>
      <c r="AE1713" s="17"/>
      <c r="AG1713" s="9"/>
      <c r="AH1713" s="9"/>
      <c r="AI1713" s="10"/>
      <c r="AJ1713" s="17"/>
      <c r="AK1713" s="17"/>
      <c r="AL1713" s="17"/>
      <c r="AM1713" s="17"/>
      <c r="AN1713" s="17"/>
      <c r="AO1713" s="17"/>
      <c r="AP1713" s="17"/>
      <c r="AQ1713" s="17"/>
      <c r="AS1713" s="9"/>
      <c r="AT1713" s="9"/>
      <c r="AU1713" s="10"/>
      <c r="AV1713" s="17"/>
      <c r="AW1713" s="17"/>
      <c r="AX1713" s="17"/>
      <c r="AY1713" s="17"/>
      <c r="AZ1713" s="17"/>
      <c r="BA1713" s="17"/>
      <c r="BB1713" s="17"/>
      <c r="BC1713" s="17"/>
      <c r="BE1713" s="17">
        <v>0.58350409836065575</v>
      </c>
      <c r="BF1713" s="9">
        <v>73.3</v>
      </c>
      <c r="BG1713" s="9">
        <v>71.23319193067961</v>
      </c>
      <c r="BH1713" s="9">
        <v>70.672385696524529</v>
      </c>
      <c r="BI1713" s="9">
        <v>60.632640232484249</v>
      </c>
      <c r="BJ1713" s="9">
        <f ca="1"/>
        <v>72.149477906109681</v>
      </c>
      <c r="BK1713" s="9">
        <f ca="1"/>
        <v>70.857868292909359</v>
      </c>
      <c r="BL1713" s="9">
        <v>69.898902364509894</v>
      </c>
      <c r="BM1713" s="9">
        <f ca="1"/>
        <v>72.074999394386055</v>
      </c>
      <c r="BN1713" s="9">
        <v>72.575356839290549</v>
      </c>
      <c r="BP1713" s="9"/>
      <c r="BQ1713" s="40"/>
      <c r="BR1713" s="9"/>
      <c r="BS1713" s="40"/>
      <c r="BU1713" s="9"/>
      <c r="BV1713" s="40"/>
      <c r="BW1713" s="9"/>
      <c r="BX1713" s="40"/>
      <c r="BZ1713" s="9"/>
      <c r="CA1713" s="9"/>
      <c r="CB1713" s="40"/>
      <c r="CC1713" s="9"/>
      <c r="CD1713" s="9"/>
      <c r="CE1713" s="40"/>
    </row>
    <row r="1714" spans="1:83" x14ac:dyDescent="0.25">
      <c r="A1714" s="6">
        <v>67.7</v>
      </c>
      <c r="B1714" s="7" t="b">
        <v>1</v>
      </c>
      <c r="U1714" s="9"/>
      <c r="V1714" s="9"/>
      <c r="W1714" s="10"/>
      <c r="X1714" s="17"/>
      <c r="Y1714" s="17"/>
      <c r="Z1714" s="17"/>
      <c r="AA1714" s="17"/>
      <c r="AB1714" s="17"/>
      <c r="AC1714" s="17"/>
      <c r="AD1714" s="17"/>
      <c r="AE1714" s="17"/>
      <c r="AG1714" s="9"/>
      <c r="AH1714" s="9"/>
      <c r="AI1714" s="10"/>
      <c r="AJ1714" s="17"/>
      <c r="AK1714" s="17"/>
      <c r="AL1714" s="17"/>
      <c r="AM1714" s="17"/>
      <c r="AN1714" s="17"/>
      <c r="AO1714" s="17"/>
      <c r="AP1714" s="17"/>
      <c r="AQ1714" s="17"/>
      <c r="AS1714" s="9"/>
      <c r="AT1714" s="9"/>
      <c r="AU1714" s="10"/>
      <c r="AV1714" s="17"/>
      <c r="AW1714" s="17"/>
      <c r="AX1714" s="17"/>
      <c r="AY1714" s="17"/>
      <c r="AZ1714" s="17"/>
      <c r="BA1714" s="17"/>
      <c r="BB1714" s="17"/>
      <c r="BC1714" s="17"/>
      <c r="BE1714" s="17">
        <v>0.58384562841530052</v>
      </c>
      <c r="BF1714" s="9">
        <v>73.3</v>
      </c>
      <c r="BG1714" s="9">
        <v>71.241529274008101</v>
      </c>
      <c r="BH1714" s="9">
        <v>70.681484605605476</v>
      </c>
      <c r="BI1714" s="9">
        <v>60.689428530741957</v>
      </c>
      <c r="BJ1714" s="9">
        <f ca="1"/>
        <v>72.156918024663256</v>
      </c>
      <c r="BK1714" s="9">
        <f ca="1"/>
        <v>70.866706355261343</v>
      </c>
      <c r="BL1714" s="9">
        <v>69.908749212522991</v>
      </c>
      <c r="BM1714" s="9">
        <f ca="1"/>
        <v>72.084048282244495</v>
      </c>
      <c r="BN1714" s="9">
        <v>72.58433847301842</v>
      </c>
      <c r="BP1714" s="9"/>
      <c r="BQ1714" s="40"/>
      <c r="BR1714" s="9"/>
      <c r="BS1714" s="40"/>
      <c r="BU1714" s="9"/>
      <c r="BV1714" s="40"/>
      <c r="BW1714" s="9"/>
      <c r="BX1714" s="40"/>
      <c r="BZ1714" s="9"/>
      <c r="CA1714" s="9"/>
      <c r="CB1714" s="40"/>
      <c r="CC1714" s="9"/>
      <c r="CD1714" s="9"/>
      <c r="CE1714" s="40"/>
    </row>
    <row r="1715" spans="1:83" x14ac:dyDescent="0.25">
      <c r="A1715" s="6">
        <v>67.5</v>
      </c>
      <c r="B1715" s="7" t="b">
        <v>1</v>
      </c>
      <c r="U1715" s="9"/>
      <c r="V1715" s="9"/>
      <c r="W1715" s="10"/>
      <c r="X1715" s="17"/>
      <c r="Y1715" s="17"/>
      <c r="Z1715" s="17"/>
      <c r="AA1715" s="17"/>
      <c r="AB1715" s="17"/>
      <c r="AC1715" s="17"/>
      <c r="AD1715" s="17"/>
      <c r="AE1715" s="17"/>
      <c r="AG1715" s="9"/>
      <c r="AH1715" s="9"/>
      <c r="AI1715" s="10"/>
      <c r="AJ1715" s="17"/>
      <c r="AK1715" s="17"/>
      <c r="AL1715" s="17"/>
      <c r="AM1715" s="17"/>
      <c r="AN1715" s="17"/>
      <c r="AO1715" s="17"/>
      <c r="AP1715" s="17"/>
      <c r="AQ1715" s="17"/>
      <c r="AS1715" s="9"/>
      <c r="AT1715" s="9"/>
      <c r="AU1715" s="10"/>
      <c r="AV1715" s="17"/>
      <c r="AW1715" s="17"/>
      <c r="AX1715" s="17"/>
      <c r="AY1715" s="17"/>
      <c r="AZ1715" s="17"/>
      <c r="BA1715" s="17"/>
      <c r="BB1715" s="17"/>
      <c r="BC1715" s="17"/>
      <c r="BE1715" s="17">
        <v>0.5841871584699454</v>
      </c>
      <c r="BF1715" s="9">
        <v>73.3</v>
      </c>
      <c r="BG1715" s="9">
        <v>71.24986816304839</v>
      </c>
      <c r="BH1715" s="9">
        <v>70.690586373379247</v>
      </c>
      <c r="BI1715" s="9">
        <v>60.74626345322352</v>
      </c>
      <c r="BJ1715" s="9">
        <f ca="1"/>
        <v>72.164358051608176</v>
      </c>
      <c r="BK1715" s="9">
        <f ca="1"/>
        <v>70.875546789832768</v>
      </c>
      <c r="BL1715" s="9">
        <v>69.918593180919572</v>
      </c>
      <c r="BM1715" s="9">
        <f ca="1"/>
        <v>72.093097054170258</v>
      </c>
      <c r="BN1715" s="9">
        <v>72.593319882616612</v>
      </c>
      <c r="BP1715" s="9"/>
      <c r="BQ1715" s="40"/>
      <c r="BR1715" s="9"/>
      <c r="BS1715" s="40"/>
      <c r="BU1715" s="9"/>
      <c r="BV1715" s="40"/>
      <c r="BW1715" s="9"/>
      <c r="BX1715" s="40"/>
      <c r="BZ1715" s="9"/>
      <c r="CA1715" s="9"/>
      <c r="CB1715" s="40"/>
      <c r="CC1715" s="9"/>
      <c r="CD1715" s="9"/>
      <c r="CE1715" s="40"/>
    </row>
    <row r="1716" spans="1:83" x14ac:dyDescent="0.25">
      <c r="A1716" s="6">
        <v>66.2</v>
      </c>
      <c r="B1716" s="7" t="b">
        <v>1</v>
      </c>
      <c r="U1716" s="9"/>
      <c r="V1716" s="9"/>
      <c r="W1716" s="10"/>
      <c r="X1716" s="17"/>
      <c r="Y1716" s="17"/>
      <c r="Z1716" s="17"/>
      <c r="AA1716" s="17"/>
      <c r="AB1716" s="17"/>
      <c r="AC1716" s="17"/>
      <c r="AD1716" s="17"/>
      <c r="AE1716" s="17"/>
      <c r="AG1716" s="9"/>
      <c r="AH1716" s="9"/>
      <c r="AI1716" s="10"/>
      <c r="AJ1716" s="17"/>
      <c r="AK1716" s="17"/>
      <c r="AL1716" s="17"/>
      <c r="AM1716" s="17"/>
      <c r="AN1716" s="17"/>
      <c r="AO1716" s="17"/>
      <c r="AP1716" s="17"/>
      <c r="AQ1716" s="17"/>
      <c r="AS1716" s="9"/>
      <c r="AT1716" s="9"/>
      <c r="AU1716" s="10"/>
      <c r="AV1716" s="17"/>
      <c r="AW1716" s="17"/>
      <c r="AX1716" s="17"/>
      <c r="AY1716" s="17"/>
      <c r="AZ1716" s="17"/>
      <c r="BA1716" s="17"/>
      <c r="BB1716" s="17"/>
      <c r="BC1716" s="17"/>
      <c r="BE1716" s="17">
        <v>0.58452868852459017</v>
      </c>
      <c r="BF1716" s="9">
        <v>73.3</v>
      </c>
      <c r="BG1716" s="9">
        <v>71.258208604768981</v>
      </c>
      <c r="BH1716" s="9">
        <v>70.699691008256025</v>
      </c>
      <c r="BI1716" s="9">
        <v>60.803145076550486</v>
      </c>
      <c r="BJ1716" s="9">
        <f ca="1"/>
        <v>72.171797992673476</v>
      </c>
      <c r="BK1716" s="9">
        <f ca="1"/>
        <v>70.884389604442859</v>
      </c>
      <c r="BL1716" s="9">
        <v>69.928434272224507</v>
      </c>
      <c r="BM1716" s="9">
        <f ca="1"/>
        <v>72.102145715031114</v>
      </c>
      <c r="BN1716" s="9">
        <v>72.602301072873416</v>
      </c>
      <c r="BP1716" s="9"/>
      <c r="BQ1716" s="40"/>
      <c r="BR1716" s="9"/>
      <c r="BS1716" s="40"/>
      <c r="BU1716" s="9"/>
      <c r="BV1716" s="40"/>
      <c r="BW1716" s="9"/>
      <c r="BX1716" s="40"/>
      <c r="BZ1716" s="9"/>
      <c r="CA1716" s="9"/>
      <c r="CB1716" s="40"/>
      <c r="CC1716" s="9"/>
      <c r="CD1716" s="9"/>
      <c r="CE1716" s="40"/>
    </row>
    <row r="1717" spans="1:83" x14ac:dyDescent="0.25">
      <c r="A1717" s="6">
        <v>67.2</v>
      </c>
      <c r="B1717" s="7" t="b">
        <v>1</v>
      </c>
      <c r="U1717" s="9"/>
      <c r="V1717" s="9"/>
      <c r="W1717" s="10"/>
      <c r="X1717" s="17"/>
      <c r="Y1717" s="17"/>
      <c r="Z1717" s="17"/>
      <c r="AA1717" s="17"/>
      <c r="AB1717" s="17"/>
      <c r="AC1717" s="17"/>
      <c r="AD1717" s="17"/>
      <c r="AE1717" s="17"/>
      <c r="AG1717" s="9"/>
      <c r="AH1717" s="9"/>
      <c r="AI1717" s="10"/>
      <c r="AJ1717" s="17"/>
      <c r="AK1717" s="17"/>
      <c r="AL1717" s="17"/>
      <c r="AM1717" s="17"/>
      <c r="AN1717" s="17"/>
      <c r="AO1717" s="17"/>
      <c r="AP1717" s="17"/>
      <c r="AQ1717" s="17"/>
      <c r="AS1717" s="9"/>
      <c r="AT1717" s="9"/>
      <c r="AU1717" s="10"/>
      <c r="AV1717" s="17"/>
      <c r="AW1717" s="17"/>
      <c r="AX1717" s="17"/>
      <c r="AY1717" s="17"/>
      <c r="AZ1717" s="17"/>
      <c r="BA1717" s="17"/>
      <c r="BB1717" s="17"/>
      <c r="BC1717" s="17"/>
      <c r="BE1717" s="17">
        <v>0.58487021857923494</v>
      </c>
      <c r="BF1717" s="9">
        <v>73.3</v>
      </c>
      <c r="BG1717" s="9">
        <v>71.266550606147064</v>
      </c>
      <c r="BH1717" s="9">
        <v>70.70879851865962</v>
      </c>
      <c r="BI1717" s="9">
        <v>60.860073477533483</v>
      </c>
      <c r="BJ1717" s="9">
        <f ca="1"/>
        <v>72.179237853591303</v>
      </c>
      <c r="BK1717" s="9">
        <f ca="1"/>
        <v>70.893234806922607</v>
      </c>
      <c r="BL1717" s="9">
        <v>69.938272488959001</v>
      </c>
      <c r="BM1717" s="9">
        <f ca="1"/>
        <v>72.111194269697137</v>
      </c>
      <c r="BN1717" s="9">
        <v>72.611282048579085</v>
      </c>
      <c r="BP1717" s="9"/>
      <c r="BQ1717" s="40"/>
      <c r="BR1717" s="9"/>
      <c r="BS1717" s="40"/>
      <c r="BU1717" s="9"/>
      <c r="BV1717" s="40"/>
      <c r="BW1717" s="9"/>
      <c r="BX1717" s="40"/>
      <c r="BZ1717" s="9"/>
      <c r="CA1717" s="9"/>
      <c r="CB1717" s="40"/>
      <c r="CC1717" s="9"/>
      <c r="CD1717" s="9"/>
      <c r="CE1717" s="40"/>
    </row>
    <row r="1718" spans="1:83" x14ac:dyDescent="0.25">
      <c r="A1718" s="6">
        <v>67</v>
      </c>
      <c r="B1718" s="7" t="b">
        <v>1</v>
      </c>
      <c r="U1718" s="9"/>
      <c r="V1718" s="9"/>
      <c r="W1718" s="10"/>
      <c r="X1718" s="17"/>
      <c r="Y1718" s="17"/>
      <c r="Z1718" s="17"/>
      <c r="AA1718" s="17"/>
      <c r="AB1718" s="17"/>
      <c r="AC1718" s="17"/>
      <c r="AD1718" s="17"/>
      <c r="AE1718" s="17"/>
      <c r="AG1718" s="9"/>
      <c r="AH1718" s="9"/>
      <c r="AI1718" s="10"/>
      <c r="AJ1718" s="17"/>
      <c r="AK1718" s="17"/>
      <c r="AL1718" s="17"/>
      <c r="AM1718" s="17"/>
      <c r="AN1718" s="17"/>
      <c r="AO1718" s="17"/>
      <c r="AP1718" s="17"/>
      <c r="AQ1718" s="17"/>
      <c r="AS1718" s="9"/>
      <c r="AT1718" s="9"/>
      <c r="AU1718" s="10"/>
      <c r="AV1718" s="17"/>
      <c r="AW1718" s="17"/>
      <c r="AX1718" s="17"/>
      <c r="AY1718" s="17"/>
      <c r="AZ1718" s="17"/>
      <c r="BA1718" s="17"/>
      <c r="BB1718" s="17"/>
      <c r="BC1718" s="17"/>
      <c r="BE1718" s="17">
        <v>0.58521174863387981</v>
      </c>
      <c r="BF1718" s="9">
        <v>73.3</v>
      </c>
      <c r="BG1718" s="9">
        <v>71.274894174168523</v>
      </c>
      <c r="BH1718" s="9">
        <v>70.717908913027514</v>
      </c>
      <c r="BI1718" s="9">
        <v>60.917048733172798</v>
      </c>
      <c r="BJ1718" s="9">
        <f ca="1"/>
        <v>72.186677640096974</v>
      </c>
      <c r="BK1718" s="9">
        <f ca="1"/>
        <v>70.902082405114712</v>
      </c>
      <c r="BL1718" s="9">
        <v>69.948107833640563</v>
      </c>
      <c r="BM1718" s="9">
        <f ca="1"/>
        <v>72.120242723040718</v>
      </c>
      <c r="BN1718" s="9">
        <v>72.620262814525873</v>
      </c>
      <c r="BP1718" s="9"/>
      <c r="BQ1718" s="40"/>
      <c r="BR1718" s="9"/>
      <c r="BS1718" s="40"/>
      <c r="BU1718" s="9"/>
      <c r="BV1718" s="40"/>
      <c r="BW1718" s="9"/>
      <c r="BX1718" s="40"/>
      <c r="BZ1718" s="9"/>
      <c r="CA1718" s="9"/>
      <c r="CB1718" s="40"/>
      <c r="CC1718" s="9"/>
      <c r="CD1718" s="9"/>
      <c r="CE1718" s="40"/>
    </row>
    <row r="1719" spans="1:83" x14ac:dyDescent="0.25">
      <c r="A1719" s="6" t="str">
        <v/>
      </c>
      <c r="B1719" s="7" t="b">
        <v>0</v>
      </c>
      <c r="U1719" s="9"/>
      <c r="V1719" s="9"/>
      <c r="W1719" s="10"/>
      <c r="X1719" s="17"/>
      <c r="Y1719" s="17"/>
      <c r="Z1719" s="17"/>
      <c r="AA1719" s="17"/>
      <c r="AB1719" s="17"/>
      <c r="AC1719" s="17"/>
      <c r="AD1719" s="17"/>
      <c r="AE1719" s="17"/>
      <c r="AG1719" s="9"/>
      <c r="AH1719" s="9"/>
      <c r="AI1719" s="10"/>
      <c r="AJ1719" s="17"/>
      <c r="AK1719" s="17"/>
      <c r="AL1719" s="17"/>
      <c r="AM1719" s="17"/>
      <c r="AN1719" s="17"/>
      <c r="AO1719" s="17"/>
      <c r="AP1719" s="17"/>
      <c r="AQ1719" s="17"/>
      <c r="AS1719" s="9"/>
      <c r="AT1719" s="9"/>
      <c r="AU1719" s="10"/>
      <c r="AV1719" s="17"/>
      <c r="AW1719" s="17"/>
      <c r="AX1719" s="17"/>
      <c r="AY1719" s="17"/>
      <c r="AZ1719" s="17"/>
      <c r="BA1719" s="17"/>
      <c r="BB1719" s="17"/>
      <c r="BC1719" s="17"/>
      <c r="BE1719" s="17">
        <v>0.58555327868852458</v>
      </c>
      <c r="BF1719" s="9">
        <v>73.3</v>
      </c>
      <c r="BG1719" s="9">
        <v>71.28323931582797</v>
      </c>
      <c r="BH1719" s="9">
        <v>70.727022199811117</v>
      </c>
      <c r="BI1719" s="9">
        <v>60.974070920658953</v>
      </c>
      <c r="BJ1719" s="9">
        <f ca="1"/>
        <v>72.194117357928988</v>
      </c>
      <c r="BK1719" s="9">
        <f ca="1"/>
        <v>70.910932406873783</v>
      </c>
      <c r="BL1719" s="9">
        <v>69.957940308783009</v>
      </c>
      <c r="BM1719" s="9">
        <f ca="1"/>
        <v>72.12929107993655</v>
      </c>
      <c r="BN1719" s="9">
        <v>72.629243375508054</v>
      </c>
      <c r="BP1719" s="9"/>
      <c r="BQ1719" s="40"/>
      <c r="BR1719" s="9"/>
      <c r="BS1719" s="40"/>
      <c r="BU1719" s="9"/>
      <c r="BV1719" s="40"/>
      <c r="BW1719" s="9"/>
      <c r="BX1719" s="40"/>
      <c r="BZ1719" s="9"/>
      <c r="CA1719" s="9"/>
      <c r="CB1719" s="40"/>
      <c r="CC1719" s="9"/>
      <c r="CD1719" s="9"/>
      <c r="CE1719" s="40"/>
    </row>
    <row r="1720" spans="1:83" x14ac:dyDescent="0.25">
      <c r="A1720" s="6">
        <v>68.8</v>
      </c>
      <c r="B1720" s="7" t="b">
        <v>1</v>
      </c>
      <c r="U1720" s="9"/>
      <c r="V1720" s="9"/>
      <c r="W1720" s="10"/>
      <c r="X1720" s="17"/>
      <c r="Y1720" s="17"/>
      <c r="Z1720" s="17"/>
      <c r="AA1720" s="17"/>
      <c r="AB1720" s="17"/>
      <c r="AC1720" s="17"/>
      <c r="AD1720" s="17"/>
      <c r="AE1720" s="17"/>
      <c r="AG1720" s="9"/>
      <c r="AH1720" s="9"/>
      <c r="AI1720" s="10"/>
      <c r="AJ1720" s="17"/>
      <c r="AK1720" s="17"/>
      <c r="AL1720" s="17"/>
      <c r="AM1720" s="17"/>
      <c r="AN1720" s="17"/>
      <c r="AO1720" s="17"/>
      <c r="AP1720" s="17"/>
      <c r="AQ1720" s="17"/>
      <c r="AS1720" s="9"/>
      <c r="AT1720" s="9"/>
      <c r="AU1720" s="10"/>
      <c r="AV1720" s="17"/>
      <c r="AW1720" s="17"/>
      <c r="AX1720" s="17"/>
      <c r="AY1720" s="17"/>
      <c r="AZ1720" s="17"/>
      <c r="BA1720" s="17"/>
      <c r="BB1720" s="17"/>
      <c r="BC1720" s="17"/>
      <c r="BE1720" s="17">
        <v>0.58589480874316935</v>
      </c>
      <c r="BF1720" s="9">
        <v>73.3</v>
      </c>
      <c r="BG1720" s="9">
        <v>71.291586038128827</v>
      </c>
      <c r="BH1720" s="9">
        <v>70.73613838747562</v>
      </c>
      <c r="BI1720" s="9">
        <v>61.031140117373418</v>
      </c>
      <c r="BJ1720" s="9">
        <f ca="1"/>
        <v>72.201557012829042</v>
      </c>
      <c r="BK1720" s="9">
        <f ca="1"/>
        <v>70.919784820066269</v>
      </c>
      <c r="BL1720" s="9">
        <v>69.967769916896486</v>
      </c>
      <c r="BM1720" s="9">
        <f ca="1"/>
        <v>72.138339345261713</v>
      </c>
      <c r="BN1720" s="9">
        <v>72.638223736321962</v>
      </c>
      <c r="BP1720" s="9"/>
      <c r="BQ1720" s="40"/>
      <c r="BR1720" s="9"/>
      <c r="BS1720" s="40"/>
      <c r="BU1720" s="9"/>
      <c r="BV1720" s="40"/>
      <c r="BW1720" s="9"/>
      <c r="BX1720" s="40"/>
      <c r="BZ1720" s="9"/>
      <c r="CA1720" s="9"/>
      <c r="CB1720" s="40"/>
      <c r="CC1720" s="9"/>
      <c r="CD1720" s="9"/>
      <c r="CE1720" s="40"/>
    </row>
    <row r="1721" spans="1:83" x14ac:dyDescent="0.25">
      <c r="A1721" s="6">
        <v>68.400000000000006</v>
      </c>
      <c r="B1721" s="7" t="b">
        <v>1</v>
      </c>
      <c r="U1721" s="9"/>
      <c r="V1721" s="9"/>
      <c r="W1721" s="10"/>
      <c r="X1721" s="17"/>
      <c r="Y1721" s="17"/>
      <c r="Z1721" s="17"/>
      <c r="AA1721" s="17"/>
      <c r="AB1721" s="17"/>
      <c r="AC1721" s="17"/>
      <c r="AD1721" s="17"/>
      <c r="AE1721" s="17"/>
      <c r="AG1721" s="9"/>
      <c r="AH1721" s="9"/>
      <c r="AI1721" s="10"/>
      <c r="AJ1721" s="17"/>
      <c r="AK1721" s="17"/>
      <c r="AL1721" s="17"/>
      <c r="AM1721" s="17"/>
      <c r="AN1721" s="17"/>
      <c r="AO1721" s="17"/>
      <c r="AP1721" s="17"/>
      <c r="AQ1721" s="17"/>
      <c r="AS1721" s="9"/>
      <c r="AT1721" s="9"/>
      <c r="AU1721" s="10"/>
      <c r="AV1721" s="17"/>
      <c r="AW1721" s="17"/>
      <c r="AX1721" s="17"/>
      <c r="AY1721" s="17"/>
      <c r="AZ1721" s="17"/>
      <c r="BA1721" s="17"/>
      <c r="BB1721" s="17"/>
      <c r="BC1721" s="17"/>
      <c r="BE1721" s="17">
        <v>0.58623633879781423</v>
      </c>
      <c r="BF1721" s="9">
        <v>73.3</v>
      </c>
      <c r="BG1721" s="9">
        <v>71.299934348083355</v>
      </c>
      <c r="BH1721" s="9">
        <v>70.745257484500101</v>
      </c>
      <c r="BI1721" s="9">
        <v>61.088256400889215</v>
      </c>
      <c r="BJ1721" s="9">
        <f ca="1"/>
        <v>72.208996610542101</v>
      </c>
      <c r="BK1721" s="9">
        <f ca="1"/>
        <v>70.928639652570624</v>
      </c>
      <c r="BL1721" s="9">
        <v>69.977596660487563</v>
      </c>
      <c r="BM1721" s="9">
        <f ca="1"/>
        <v>72.147387523895688</v>
      </c>
      <c r="BN1721" s="9">
        <v>72.647203901765991</v>
      </c>
      <c r="BP1721" s="9"/>
      <c r="BQ1721" s="40"/>
      <c r="BR1721" s="9"/>
      <c r="BS1721" s="40"/>
      <c r="BU1721" s="9"/>
      <c r="BV1721" s="40"/>
      <c r="BW1721" s="9"/>
      <c r="BX1721" s="40"/>
      <c r="BZ1721" s="9"/>
      <c r="CA1721" s="9"/>
      <c r="CB1721" s="40"/>
      <c r="CC1721" s="9"/>
      <c r="CD1721" s="9"/>
      <c r="CE1721" s="40"/>
    </row>
    <row r="1722" spans="1:83" x14ac:dyDescent="0.25">
      <c r="A1722" s="6">
        <v>68.099999999999994</v>
      </c>
      <c r="B1722" s="7" t="b">
        <v>1</v>
      </c>
      <c r="U1722" s="9"/>
      <c r="V1722" s="9"/>
      <c r="W1722" s="10"/>
      <c r="X1722" s="17"/>
      <c r="Y1722" s="17"/>
      <c r="Z1722" s="17"/>
      <c r="AA1722" s="17"/>
      <c r="AB1722" s="17"/>
      <c r="AC1722" s="17"/>
      <c r="AD1722" s="17"/>
      <c r="AE1722" s="17"/>
      <c r="AG1722" s="9"/>
      <c r="AH1722" s="9"/>
      <c r="AI1722" s="10"/>
      <c r="AJ1722" s="17"/>
      <c r="AK1722" s="17"/>
      <c r="AL1722" s="17"/>
      <c r="AM1722" s="17"/>
      <c r="AN1722" s="17"/>
      <c r="AO1722" s="17"/>
      <c r="AP1722" s="17"/>
      <c r="AQ1722" s="17"/>
      <c r="AS1722" s="9"/>
      <c r="AT1722" s="9"/>
      <c r="AU1722" s="10"/>
      <c r="AV1722" s="17"/>
      <c r="AW1722" s="17"/>
      <c r="AX1722" s="17"/>
      <c r="AY1722" s="17"/>
      <c r="AZ1722" s="17"/>
      <c r="BA1722" s="17"/>
      <c r="BB1722" s="17"/>
      <c r="BC1722" s="17"/>
      <c r="BE1722" s="17">
        <v>0.58657786885245899</v>
      </c>
      <c r="BF1722" s="9">
        <v>73.3</v>
      </c>
      <c r="BG1722" s="9">
        <v>71.308284252712681</v>
      </c>
      <c r="BH1722" s="9">
        <v>70.754379499377634</v>
      </c>
      <c r="BI1722" s="9">
        <v>61.145419848971464</v>
      </c>
      <c r="BJ1722" s="9">
        <f ca="1"/>
        <v>72.216436156816414</v>
      </c>
      <c r="BK1722" s="9">
        <f ca="1"/>
        <v>70.937496912277211</v>
      </c>
      <c r="BL1722" s="9">
        <v>69.987420542059027</v>
      </c>
      <c r="BM1722" s="9">
        <f ca="1"/>
        <v>72.15643562072033</v>
      </c>
      <c r="BN1722" s="9">
        <v>72.656183876640625</v>
      </c>
      <c r="BP1722" s="9"/>
      <c r="BQ1722" s="40"/>
      <c r="BR1722" s="9"/>
      <c r="BS1722" s="40"/>
      <c r="BU1722" s="9"/>
      <c r="BV1722" s="40"/>
      <c r="BW1722" s="9"/>
      <c r="BX1722" s="40"/>
      <c r="BZ1722" s="9"/>
      <c r="CA1722" s="9"/>
      <c r="CB1722" s="40"/>
      <c r="CC1722" s="9"/>
      <c r="CD1722" s="9"/>
      <c r="CE1722" s="40"/>
    </row>
    <row r="1723" spans="1:83" x14ac:dyDescent="0.25">
      <c r="A1723" s="6">
        <v>67.8</v>
      </c>
      <c r="B1723" s="7" t="b">
        <v>1</v>
      </c>
      <c r="U1723" s="9"/>
      <c r="V1723" s="9"/>
      <c r="W1723" s="10"/>
      <c r="X1723" s="17"/>
      <c r="Y1723" s="17"/>
      <c r="Z1723" s="17"/>
      <c r="AA1723" s="17"/>
      <c r="AB1723" s="17"/>
      <c r="AC1723" s="17"/>
      <c r="AD1723" s="17"/>
      <c r="AE1723" s="17"/>
      <c r="AG1723" s="9"/>
      <c r="AH1723" s="9"/>
      <c r="AI1723" s="10"/>
      <c r="AJ1723" s="17"/>
      <c r="AK1723" s="17"/>
      <c r="AL1723" s="17"/>
      <c r="AM1723" s="17"/>
      <c r="AN1723" s="17"/>
      <c r="AO1723" s="17"/>
      <c r="AP1723" s="17"/>
      <c r="AQ1723" s="17"/>
      <c r="AS1723" s="9"/>
      <c r="AT1723" s="9"/>
      <c r="AU1723" s="10"/>
      <c r="AV1723" s="17"/>
      <c r="AW1723" s="17"/>
      <c r="AX1723" s="17"/>
      <c r="AY1723" s="17"/>
      <c r="AZ1723" s="17"/>
      <c r="BA1723" s="17"/>
      <c r="BB1723" s="17"/>
      <c r="BC1723" s="17"/>
      <c r="BE1723" s="17">
        <v>0.58691939890710387</v>
      </c>
      <c r="BF1723" s="9">
        <v>73.3</v>
      </c>
      <c r="BG1723" s="9">
        <v>71.316635759046889</v>
      </c>
      <c r="BH1723" s="9">
        <v>70.763504440615392</v>
      </c>
      <c r="BI1723" s="9">
        <v>61.202630539578188</v>
      </c>
      <c r="BJ1723" s="9">
        <f ca="1"/>
        <v>72.223875657403539</v>
      </c>
      <c r="BK1723" s="9">
        <f ca="1"/>
        <v>70.946356607088518</v>
      </c>
      <c r="BL1723" s="9">
        <v>69.997241564110155</v>
      </c>
      <c r="BM1723" s="9">
        <f ca="1"/>
        <v>72.165483640619954</v>
      </c>
      <c r="BN1723" s="9">
        <v>72.66516366574848</v>
      </c>
      <c r="BP1723" s="9"/>
      <c r="BQ1723" s="40"/>
      <c r="BR1723" s="9"/>
      <c r="BS1723" s="40"/>
      <c r="BU1723" s="9"/>
      <c r="BV1723" s="40"/>
      <c r="BW1723" s="9"/>
      <c r="BX1723" s="40"/>
      <c r="BZ1723" s="9"/>
      <c r="CA1723" s="9"/>
      <c r="CB1723" s="40"/>
      <c r="CC1723" s="9"/>
      <c r="CD1723" s="9"/>
      <c r="CE1723" s="40"/>
    </row>
    <row r="1724" spans="1:83" x14ac:dyDescent="0.25">
      <c r="A1724" s="6">
        <v>67.3</v>
      </c>
      <c r="B1724" s="7" t="b">
        <v>1</v>
      </c>
      <c r="U1724" s="9"/>
      <c r="V1724" s="9"/>
      <c r="W1724" s="10"/>
      <c r="X1724" s="17"/>
      <c r="Y1724" s="17"/>
      <c r="Z1724" s="17"/>
      <c r="AA1724" s="17"/>
      <c r="AB1724" s="17"/>
      <c r="AC1724" s="17"/>
      <c r="AD1724" s="17"/>
      <c r="AE1724" s="17"/>
      <c r="AG1724" s="9"/>
      <c r="AH1724" s="9"/>
      <c r="AI1724" s="10"/>
      <c r="AJ1724" s="17"/>
      <c r="AK1724" s="17"/>
      <c r="AL1724" s="17"/>
      <c r="AM1724" s="17"/>
      <c r="AN1724" s="17"/>
      <c r="AO1724" s="17"/>
      <c r="AP1724" s="17"/>
      <c r="AQ1724" s="17"/>
      <c r="AS1724" s="9"/>
      <c r="AT1724" s="9"/>
      <c r="AU1724" s="10"/>
      <c r="AV1724" s="17"/>
      <c r="AW1724" s="17"/>
      <c r="AX1724" s="17"/>
      <c r="AY1724" s="17"/>
      <c r="AZ1724" s="17"/>
      <c r="BA1724" s="17"/>
      <c r="BB1724" s="17"/>
      <c r="BC1724" s="17"/>
      <c r="BE1724" s="17">
        <v>0.58726092896174864</v>
      </c>
      <c r="BF1724" s="9">
        <v>73.3</v>
      </c>
      <c r="BG1724" s="9">
        <v>71.324988874125012</v>
      </c>
      <c r="BH1724" s="9">
        <v>70.772632316734516</v>
      </c>
      <c r="BI1724" s="9">
        <v>61.259888550860758</v>
      </c>
      <c r="BJ1724" s="9">
        <f ca="1"/>
        <v>72.231315118058404</v>
      </c>
      <c r="BK1724" s="9">
        <f ca="1"/>
        <v>70.955218744919122</v>
      </c>
      <c r="BL1724" s="9">
        <v>70.0070597291365</v>
      </c>
      <c r="BM1724" s="9">
        <f ca="1"/>
        <v>72.174531588481287</v>
      </c>
      <c r="BN1724" s="9">
        <v>72.674143273894316</v>
      </c>
      <c r="BP1724" s="9"/>
      <c r="BQ1724" s="40"/>
      <c r="BR1724" s="9"/>
      <c r="BS1724" s="40"/>
      <c r="BU1724" s="9"/>
      <c r="BV1724" s="40"/>
      <c r="BW1724" s="9"/>
      <c r="BX1724" s="40"/>
      <c r="BZ1724" s="9"/>
      <c r="CA1724" s="9"/>
      <c r="CB1724" s="40"/>
      <c r="CC1724" s="9"/>
      <c r="CD1724" s="9"/>
      <c r="CE1724" s="40"/>
    </row>
    <row r="1725" spans="1:83" x14ac:dyDescent="0.25">
      <c r="A1725" s="6">
        <v>66.3</v>
      </c>
      <c r="B1725" s="7" t="b">
        <v>1</v>
      </c>
      <c r="U1725" s="9"/>
      <c r="V1725" s="9"/>
      <c r="W1725" s="10"/>
      <c r="X1725" s="17"/>
      <c r="Y1725" s="17"/>
      <c r="Z1725" s="17"/>
      <c r="AA1725" s="17"/>
      <c r="AB1725" s="17"/>
      <c r="AC1725" s="17"/>
      <c r="AD1725" s="17"/>
      <c r="AE1725" s="17"/>
      <c r="AG1725" s="9"/>
      <c r="AH1725" s="9"/>
      <c r="AI1725" s="10"/>
      <c r="AJ1725" s="17"/>
      <c r="AK1725" s="17"/>
      <c r="AL1725" s="17"/>
      <c r="AM1725" s="17"/>
      <c r="AN1725" s="17"/>
      <c r="AO1725" s="17"/>
      <c r="AP1725" s="17"/>
      <c r="AQ1725" s="17"/>
      <c r="AS1725" s="9"/>
      <c r="AT1725" s="9"/>
      <c r="AU1725" s="10"/>
      <c r="AV1725" s="17"/>
      <c r="AW1725" s="17"/>
      <c r="AX1725" s="17"/>
      <c r="AY1725" s="17"/>
      <c r="AZ1725" s="17"/>
      <c r="BA1725" s="17"/>
      <c r="BB1725" s="17"/>
      <c r="BC1725" s="17"/>
      <c r="BE1725" s="17">
        <v>0.58760245901639341</v>
      </c>
      <c r="BF1725" s="9">
        <v>73.3</v>
      </c>
      <c r="BG1725" s="9">
        <v>71.333343604995108</v>
      </c>
      <c r="BH1725" s="9">
        <v>70.78176313627047</v>
      </c>
      <c r="BI1725" s="9">
        <v>61.317193961164712</v>
      </c>
      <c r="BJ1725" s="9">
        <f ca="1"/>
        <v>72.238754544539304</v>
      </c>
      <c r="BK1725" s="9">
        <f ca="1"/>
        <v>70.964083333695754</v>
      </c>
      <c r="BL1725" s="9">
        <v>70.016875039630023</v>
      </c>
      <c r="BM1725" s="9">
        <f ca="1"/>
        <v>72.183579469193617</v>
      </c>
      <c r="BN1725" s="9">
        <v>72.683122705885054</v>
      </c>
      <c r="BP1725" s="9"/>
      <c r="BQ1725" s="40"/>
      <c r="BR1725" s="9"/>
      <c r="BS1725" s="40"/>
      <c r="BU1725" s="9"/>
      <c r="BV1725" s="40"/>
      <c r="BW1725" s="9"/>
      <c r="BX1725" s="40"/>
      <c r="BZ1725" s="9"/>
      <c r="CA1725" s="9"/>
      <c r="CB1725" s="40"/>
      <c r="CC1725" s="9"/>
      <c r="CD1725" s="9"/>
      <c r="CE1725" s="40"/>
    </row>
    <row r="1726" spans="1:83" x14ac:dyDescent="0.25">
      <c r="A1726" s="6">
        <v>66.900000000000006</v>
      </c>
      <c r="B1726" s="7" t="b">
        <v>1</v>
      </c>
      <c r="U1726" s="9"/>
      <c r="V1726" s="9"/>
      <c r="W1726" s="10"/>
      <c r="X1726" s="17"/>
      <c r="Y1726" s="17"/>
      <c r="Z1726" s="17"/>
      <c r="AA1726" s="17"/>
      <c r="AB1726" s="17"/>
      <c r="AC1726" s="17"/>
      <c r="AD1726" s="17"/>
      <c r="AE1726" s="17"/>
      <c r="AG1726" s="9"/>
      <c r="AH1726" s="9"/>
      <c r="AI1726" s="10"/>
      <c r="AJ1726" s="17"/>
      <c r="AK1726" s="17"/>
      <c r="AL1726" s="17"/>
      <c r="AM1726" s="17"/>
      <c r="AN1726" s="17"/>
      <c r="AO1726" s="17"/>
      <c r="AP1726" s="17"/>
      <c r="AQ1726" s="17"/>
      <c r="AS1726" s="9"/>
      <c r="AT1726" s="9"/>
      <c r="AU1726" s="10"/>
      <c r="AV1726" s="17"/>
      <c r="AW1726" s="17"/>
      <c r="AX1726" s="17"/>
      <c r="AY1726" s="17"/>
      <c r="AZ1726" s="17"/>
      <c r="BA1726" s="17"/>
      <c r="BB1726" s="17"/>
      <c r="BC1726" s="17"/>
      <c r="BE1726" s="17">
        <v>0.58794398907103829</v>
      </c>
      <c r="BF1726" s="9">
        <v>73.3</v>
      </c>
      <c r="BG1726" s="9">
        <v>71.341699958714287</v>
      </c>
      <c r="BH1726" s="9">
        <v>70.790896907772733</v>
      </c>
      <c r="BI1726" s="9">
        <v>61.374546849030281</v>
      </c>
      <c r="BJ1726" s="9">
        <f ca="1"/>
        <v>72.246193942607945</v>
      </c>
      <c r="BK1726" s="9">
        <f ca="1"/>
        <v>70.97295038135735</v>
      </c>
      <c r="BL1726" s="9">
        <v>70.026687498079042</v>
      </c>
      <c r="BM1726" s="9">
        <f ca="1"/>
        <v>72.192627287648705</v>
      </c>
      <c r="BN1726" s="9">
        <v>72.692101966529776</v>
      </c>
      <c r="BP1726" s="9"/>
      <c r="BQ1726" s="40"/>
      <c r="BR1726" s="9"/>
      <c r="BS1726" s="40"/>
      <c r="BU1726" s="9"/>
      <c r="BV1726" s="40"/>
      <c r="BW1726" s="9"/>
      <c r="BX1726" s="40"/>
      <c r="BZ1726" s="9"/>
      <c r="CA1726" s="9"/>
      <c r="CB1726" s="40"/>
      <c r="CC1726" s="9"/>
      <c r="CD1726" s="9"/>
      <c r="CE1726" s="40"/>
    </row>
    <row r="1727" spans="1:83" x14ac:dyDescent="0.25">
      <c r="A1727" s="6">
        <v>67.400000000000006</v>
      </c>
      <c r="B1727" s="7" t="b">
        <v>1</v>
      </c>
      <c r="U1727" s="9"/>
      <c r="V1727" s="9"/>
      <c r="W1727" s="10"/>
      <c r="X1727" s="17"/>
      <c r="Y1727" s="17"/>
      <c r="Z1727" s="17"/>
      <c r="AA1727" s="17"/>
      <c r="AB1727" s="17"/>
      <c r="AC1727" s="17"/>
      <c r="AD1727" s="17"/>
      <c r="AE1727" s="17"/>
      <c r="AG1727" s="9"/>
      <c r="AH1727" s="9"/>
      <c r="AI1727" s="10"/>
      <c r="AJ1727" s="17"/>
      <c r="AK1727" s="17"/>
      <c r="AL1727" s="17"/>
      <c r="AM1727" s="17"/>
      <c r="AN1727" s="17"/>
      <c r="AO1727" s="17"/>
      <c r="AP1727" s="17"/>
      <c r="AQ1727" s="17"/>
      <c r="AS1727" s="9"/>
      <c r="AT1727" s="9"/>
      <c r="AU1727" s="10"/>
      <c r="AV1727" s="17"/>
      <c r="AW1727" s="17"/>
      <c r="AX1727" s="17"/>
      <c r="AY1727" s="17"/>
      <c r="AZ1727" s="17"/>
      <c r="BA1727" s="17"/>
      <c r="BB1727" s="17"/>
      <c r="BC1727" s="17"/>
      <c r="BE1727" s="17">
        <v>0.58828551912568305</v>
      </c>
      <c r="BF1727" s="9">
        <v>73.3</v>
      </c>
      <c r="BG1727" s="9">
        <v>71.350057942348798</v>
      </c>
      <c r="BH1727" s="9">
        <v>70.800033639805164</v>
      </c>
      <c r="BI1727" s="9">
        <v>61.431947293193041</v>
      </c>
      <c r="BJ1727" s="9">
        <f ca="1"/>
        <v>72.253633318029529</v>
      </c>
      <c r="BK1727" s="9">
        <f ca="1"/>
        <v>70.981819895855097</v>
      </c>
      <c r="BL1727" s="9">
        <v>70.036497106968312</v>
      </c>
      <c r="BM1727" s="9">
        <f ca="1"/>
        <v>72.201675048740796</v>
      </c>
      <c r="BN1727" s="9">
        <v>72.701081060639837</v>
      </c>
      <c r="BP1727" s="9"/>
      <c r="BQ1727" s="40"/>
      <c r="BR1727" s="9"/>
      <c r="BS1727" s="40"/>
      <c r="BU1727" s="9"/>
      <c r="BV1727" s="40"/>
      <c r="BW1727" s="9"/>
      <c r="BX1727" s="40"/>
      <c r="BZ1727" s="9"/>
      <c r="CA1727" s="9"/>
      <c r="CB1727" s="40"/>
      <c r="CC1727" s="9"/>
      <c r="CD1727" s="9"/>
      <c r="CE1727" s="40"/>
    </row>
    <row r="1728" spans="1:83" x14ac:dyDescent="0.25">
      <c r="A1728" s="6">
        <v>65.900000000000006</v>
      </c>
      <c r="B1728" s="7" t="b">
        <v>1</v>
      </c>
      <c r="U1728" s="9"/>
      <c r="V1728" s="9"/>
      <c r="W1728" s="10"/>
      <c r="X1728" s="17"/>
      <c r="Y1728" s="17"/>
      <c r="Z1728" s="17"/>
      <c r="AA1728" s="17"/>
      <c r="AB1728" s="17"/>
      <c r="AC1728" s="17"/>
      <c r="AD1728" s="17"/>
      <c r="AE1728" s="17"/>
      <c r="AG1728" s="9"/>
      <c r="AH1728" s="9"/>
      <c r="AI1728" s="10"/>
      <c r="AJ1728" s="17"/>
      <c r="AK1728" s="17"/>
      <c r="AL1728" s="17"/>
      <c r="AM1728" s="17"/>
      <c r="AN1728" s="17"/>
      <c r="AO1728" s="17"/>
      <c r="AP1728" s="17"/>
      <c r="AQ1728" s="17"/>
      <c r="AS1728" s="9"/>
      <c r="AT1728" s="9"/>
      <c r="AU1728" s="10"/>
      <c r="AV1728" s="17"/>
      <c r="AW1728" s="17"/>
      <c r="AX1728" s="17"/>
      <c r="AY1728" s="17"/>
      <c r="AZ1728" s="17"/>
      <c r="BA1728" s="17"/>
      <c r="BB1728" s="17"/>
      <c r="BC1728" s="17"/>
      <c r="BE1728" s="17">
        <v>0.58862704918032782</v>
      </c>
      <c r="BF1728" s="9">
        <v>73.400000000000006</v>
      </c>
      <c r="BG1728" s="9">
        <v>71.35841756297404</v>
      </c>
      <c r="BH1728" s="9">
        <v>70.809173340946018</v>
      </c>
      <c r="BI1728" s="9">
        <v>61.489395372584646</v>
      </c>
      <c r="BJ1728" s="9">
        <f ca="1"/>
        <v>72.261072676572681</v>
      </c>
      <c r="BK1728" s="9">
        <f ca="1"/>
        <v>70.990691885152557</v>
      </c>
      <c r="BL1728" s="9">
        <v>70.046303868778907</v>
      </c>
      <c r="BM1728" s="9">
        <f ca="1"/>
        <v>72.210722757366725</v>
      </c>
      <c r="BN1728" s="9">
        <v>72.710059993028779</v>
      </c>
      <c r="BP1728" s="9"/>
      <c r="BQ1728" s="40"/>
      <c r="BR1728" s="9"/>
      <c r="BS1728" s="40"/>
      <c r="BU1728" s="9"/>
      <c r="BV1728" s="40"/>
      <c r="BW1728" s="9"/>
      <c r="BX1728" s="40"/>
      <c r="BZ1728" s="9"/>
      <c r="CA1728" s="9"/>
      <c r="CB1728" s="40"/>
      <c r="CC1728" s="9"/>
      <c r="CD1728" s="9"/>
      <c r="CE1728" s="40"/>
    </row>
    <row r="1729" spans="1:83" x14ac:dyDescent="0.25">
      <c r="A1729" s="6">
        <v>65</v>
      </c>
      <c r="B1729" s="7" t="b">
        <v>1</v>
      </c>
      <c r="U1729" s="9"/>
      <c r="V1729" s="9"/>
      <c r="W1729" s="10"/>
      <c r="X1729" s="17"/>
      <c r="Y1729" s="17"/>
      <c r="Z1729" s="17"/>
      <c r="AA1729" s="17"/>
      <c r="AB1729" s="17"/>
      <c r="AC1729" s="17"/>
      <c r="AD1729" s="17"/>
      <c r="AE1729" s="17"/>
      <c r="AG1729" s="9"/>
      <c r="AH1729" s="9"/>
      <c r="AI1729" s="10"/>
      <c r="AJ1729" s="17"/>
      <c r="AK1729" s="17"/>
      <c r="AL1729" s="17"/>
      <c r="AM1729" s="17"/>
      <c r="AN1729" s="17"/>
      <c r="AO1729" s="17"/>
      <c r="AP1729" s="17"/>
      <c r="AQ1729" s="17"/>
      <c r="AS1729" s="9"/>
      <c r="AT1729" s="9"/>
      <c r="AU1729" s="10"/>
      <c r="AV1729" s="17"/>
      <c r="AW1729" s="17"/>
      <c r="AX1729" s="17"/>
      <c r="AY1729" s="17"/>
      <c r="AZ1729" s="17"/>
      <c r="BA1729" s="17"/>
      <c r="BB1729" s="17"/>
      <c r="BC1729" s="17"/>
      <c r="BE1729" s="17">
        <v>0.5889685792349727</v>
      </c>
      <c r="BF1729" s="9">
        <v>73.400000000000006</v>
      </c>
      <c r="BG1729" s="9">
        <v>71.36677882767458</v>
      </c>
      <c r="BH1729" s="9">
        <v>70.81831601978773</v>
      </c>
      <c r="BI1729" s="9">
        <v>61.546891166333396</v>
      </c>
      <c r="BJ1729" s="9">
        <f ca="1"/>
        <v>72.268512024009581</v>
      </c>
      <c r="BK1729" s="9">
        <f ca="1"/>
        <v>70.999566357225603</v>
      </c>
      <c r="BL1729" s="9">
        <v>70.05610778598836</v>
      </c>
      <c r="BM1729" s="9">
        <f ca="1"/>
        <v>72.219770418425966</v>
      </c>
      <c r="BN1729" s="9">
        <v>72.719038768512434</v>
      </c>
      <c r="BP1729" s="9"/>
      <c r="BQ1729" s="40"/>
      <c r="BR1729" s="9"/>
      <c r="BS1729" s="40"/>
      <c r="BU1729" s="9"/>
      <c r="BV1729" s="40"/>
      <c r="BW1729" s="9"/>
      <c r="BX1729" s="40"/>
      <c r="BZ1729" s="9"/>
      <c r="CA1729" s="9"/>
      <c r="CB1729" s="40"/>
      <c r="CC1729" s="9"/>
      <c r="CD1729" s="9"/>
      <c r="CE1729" s="40"/>
    </row>
    <row r="1730" spans="1:83" x14ac:dyDescent="0.25">
      <c r="A1730" s="6">
        <v>64.5</v>
      </c>
      <c r="B1730" s="7" t="b">
        <v>1</v>
      </c>
      <c r="U1730" s="9"/>
      <c r="V1730" s="9"/>
      <c r="W1730" s="10"/>
      <c r="X1730" s="17"/>
      <c r="Y1730" s="17"/>
      <c r="Z1730" s="17"/>
      <c r="AA1730" s="17"/>
      <c r="AB1730" s="17"/>
      <c r="AC1730" s="17"/>
      <c r="AD1730" s="17"/>
      <c r="AE1730" s="17"/>
      <c r="AG1730" s="9"/>
      <c r="AH1730" s="9"/>
      <c r="AI1730" s="10"/>
      <c r="AJ1730" s="17"/>
      <c r="AK1730" s="17"/>
      <c r="AL1730" s="17"/>
      <c r="AM1730" s="17"/>
      <c r="AN1730" s="17"/>
      <c r="AO1730" s="17"/>
      <c r="AP1730" s="17"/>
      <c r="AQ1730" s="17"/>
      <c r="AS1730" s="9"/>
      <c r="AT1730" s="9"/>
      <c r="AU1730" s="10"/>
      <c r="AV1730" s="17"/>
      <c r="AW1730" s="17"/>
      <c r="AX1730" s="17"/>
      <c r="AY1730" s="17"/>
      <c r="AZ1730" s="17"/>
      <c r="BA1730" s="17"/>
      <c r="BB1730" s="17"/>
      <c r="BC1730" s="17"/>
      <c r="BE1730" s="17">
        <v>0.58931010928961747</v>
      </c>
      <c r="BF1730" s="9">
        <v>73.400000000000006</v>
      </c>
      <c r="BG1730" s="9">
        <v>71.37514174354429</v>
      </c>
      <c r="BH1730" s="9">
        <v>70.82746168493739</v>
      </c>
      <c r="BI1730" s="9">
        <v>61.604434753764899</v>
      </c>
      <c r="BJ1730" s="9">
        <f ca="1"/>
        <v>72.275951366115947</v>
      </c>
      <c r="BK1730" s="9">
        <f ca="1"/>
        <v>71.008443320062597</v>
      </c>
      <c r="BL1730" s="9">
        <v>70.065908861070625</v>
      </c>
      <c r="BM1730" s="9">
        <f ca="1"/>
        <v>72.228818036820499</v>
      </c>
      <c r="BN1730" s="9">
        <v>72.728017391908907</v>
      </c>
      <c r="BP1730" s="9"/>
      <c r="BQ1730" s="40"/>
      <c r="BR1730" s="9"/>
      <c r="BS1730" s="40"/>
      <c r="BU1730" s="9"/>
      <c r="BV1730" s="40"/>
      <c r="BW1730" s="9"/>
      <c r="BX1730" s="40"/>
      <c r="BZ1730" s="9"/>
      <c r="CA1730" s="9"/>
      <c r="CB1730" s="40"/>
      <c r="CC1730" s="9"/>
      <c r="CD1730" s="9"/>
      <c r="CE1730" s="40"/>
    </row>
    <row r="1731" spans="1:83" x14ac:dyDescent="0.25">
      <c r="A1731" s="6">
        <v>64</v>
      </c>
      <c r="B1731" s="7" t="b">
        <v>1</v>
      </c>
      <c r="U1731" s="9"/>
      <c r="V1731" s="9"/>
      <c r="W1731" s="10"/>
      <c r="X1731" s="17"/>
      <c r="Y1731" s="17"/>
      <c r="Z1731" s="17"/>
      <c r="AA1731" s="17"/>
      <c r="AB1731" s="17"/>
      <c r="AC1731" s="17"/>
      <c r="AD1731" s="17"/>
      <c r="AE1731" s="17"/>
      <c r="AG1731" s="9"/>
      <c r="AH1731" s="9"/>
      <c r="AI1731" s="10"/>
      <c r="AJ1731" s="17"/>
      <c r="AK1731" s="17"/>
      <c r="AL1731" s="17"/>
      <c r="AM1731" s="17"/>
      <c r="AN1731" s="17"/>
      <c r="AO1731" s="17"/>
      <c r="AP1731" s="17"/>
      <c r="AQ1731" s="17"/>
      <c r="AS1731" s="9"/>
      <c r="AT1731" s="9"/>
      <c r="AU1731" s="10"/>
      <c r="AV1731" s="17"/>
      <c r="AW1731" s="17"/>
      <c r="AX1731" s="17"/>
      <c r="AY1731" s="17"/>
      <c r="AZ1731" s="17"/>
      <c r="BA1731" s="17"/>
      <c r="BB1731" s="17"/>
      <c r="BC1731" s="17"/>
      <c r="BE1731" s="17">
        <v>0.58965163934426235</v>
      </c>
      <c r="BF1731" s="9">
        <v>73.400000000000006</v>
      </c>
      <c r="BG1731" s="9">
        <v>71.383506317686312</v>
      </c>
      <c r="BH1731" s="9">
        <v>70.836610345016538</v>
      </c>
      <c r="BI1731" s="9">
        <v>61.6620262144028</v>
      </c>
      <c r="BJ1731" s="9">
        <f ca="1"/>
        <v>72.283390708671121</v>
      </c>
      <c r="BK1731" s="9">
        <f ca="1"/>
        <v>71.017322781664362</v>
      </c>
      <c r="BL1731" s="9">
        <v>70.075707096495989</v>
      </c>
      <c r="BM1731" s="9">
        <f ca="1"/>
        <v>72.237865617455029</v>
      </c>
      <c r="BN1731" s="9">
        <v>72.736995868038605</v>
      </c>
      <c r="BP1731" s="9"/>
      <c r="BQ1731" s="40"/>
      <c r="BR1731" s="9"/>
      <c r="BS1731" s="40"/>
      <c r="BU1731" s="9"/>
      <c r="BV1731" s="40"/>
      <c r="BW1731" s="9"/>
      <c r="BX1731" s="40"/>
      <c r="BZ1731" s="9"/>
      <c r="CA1731" s="9"/>
      <c r="CB1731" s="40"/>
      <c r="CC1731" s="9"/>
      <c r="CD1731" s="9"/>
      <c r="CE1731" s="40"/>
    </row>
    <row r="1732" spans="1:83" x14ac:dyDescent="0.25">
      <c r="A1732" s="6">
        <v>64</v>
      </c>
      <c r="B1732" s="7" t="b">
        <v>1</v>
      </c>
      <c r="U1732" s="9"/>
      <c r="V1732" s="9"/>
      <c r="W1732" s="10"/>
      <c r="X1732" s="17"/>
      <c r="Y1732" s="17"/>
      <c r="Z1732" s="17"/>
      <c r="AA1732" s="17"/>
      <c r="AB1732" s="17"/>
      <c r="AC1732" s="17"/>
      <c r="AD1732" s="17"/>
      <c r="AE1732" s="17"/>
      <c r="AG1732" s="9"/>
      <c r="AH1732" s="9"/>
      <c r="AI1732" s="10"/>
      <c r="AJ1732" s="17"/>
      <c r="AK1732" s="17"/>
      <c r="AL1732" s="17"/>
      <c r="AM1732" s="17"/>
      <c r="AN1732" s="17"/>
      <c r="AO1732" s="17"/>
      <c r="AP1732" s="17"/>
      <c r="AQ1732" s="17"/>
      <c r="AS1732" s="9"/>
      <c r="AT1732" s="9"/>
      <c r="AU1732" s="10"/>
      <c r="AV1732" s="17"/>
      <c r="AW1732" s="17"/>
      <c r="AX1732" s="17"/>
      <c r="AY1732" s="17"/>
      <c r="AZ1732" s="17"/>
      <c r="BA1732" s="17"/>
      <c r="BB1732" s="17"/>
      <c r="BC1732" s="17"/>
      <c r="BE1732" s="17">
        <v>0.58999316939890711</v>
      </c>
      <c r="BF1732" s="9">
        <v>73.400000000000006</v>
      </c>
      <c r="BG1732" s="9">
        <v>71.391872557213105</v>
      </c>
      <c r="BH1732" s="9">
        <v>70.845762008661282</v>
      </c>
      <c r="BI1732" s="9">
        <v>61.719665627969313</v>
      </c>
      <c r="BJ1732" s="9">
        <f ca="1"/>
        <v>72.29083005745801</v>
      </c>
      <c r="BK1732" s="9">
        <f ca="1"/>
        <v>71.026204750044258</v>
      </c>
      <c r="BL1732" s="9">
        <v>70.085502494731259</v>
      </c>
      <c r="BM1732" s="9">
        <f ca="1"/>
        <v>72.246913165236819</v>
      </c>
      <c r="BN1732" s="9">
        <v>72.745974201724295</v>
      </c>
      <c r="BP1732" s="9"/>
      <c r="BQ1732" s="40"/>
      <c r="BR1732" s="9"/>
      <c r="BS1732" s="40"/>
      <c r="BU1732" s="9"/>
      <c r="BV1732" s="40"/>
      <c r="BW1732" s="9"/>
      <c r="BX1732" s="40"/>
      <c r="BZ1732" s="9"/>
      <c r="CA1732" s="9"/>
      <c r="CB1732" s="40"/>
      <c r="CC1732" s="9"/>
      <c r="CD1732" s="9"/>
      <c r="CE1732" s="40"/>
    </row>
    <row r="1733" spans="1:83" x14ac:dyDescent="0.25">
      <c r="A1733" s="6">
        <v>63.8</v>
      </c>
      <c r="B1733" s="7" t="b">
        <v>1</v>
      </c>
      <c r="U1733" s="9"/>
      <c r="V1733" s="9"/>
      <c r="W1733" s="10"/>
      <c r="X1733" s="17"/>
      <c r="Y1733" s="17"/>
      <c r="Z1733" s="17"/>
      <c r="AA1733" s="17"/>
      <c r="AB1733" s="17"/>
      <c r="AC1733" s="17"/>
      <c r="AD1733" s="17"/>
      <c r="AE1733" s="17"/>
      <c r="AG1733" s="9"/>
      <c r="AH1733" s="9"/>
      <c r="AI1733" s="10"/>
      <c r="AJ1733" s="17"/>
      <c r="AK1733" s="17"/>
      <c r="AL1733" s="17"/>
      <c r="AM1733" s="17"/>
      <c r="AN1733" s="17"/>
      <c r="AO1733" s="17"/>
      <c r="AP1733" s="17"/>
      <c r="AQ1733" s="17"/>
      <c r="AS1733" s="9"/>
      <c r="AT1733" s="9"/>
      <c r="AU1733" s="10"/>
      <c r="AV1733" s="17"/>
      <c r="AW1733" s="17"/>
      <c r="AX1733" s="17"/>
      <c r="AY1733" s="17"/>
      <c r="AZ1733" s="17"/>
      <c r="BA1733" s="17"/>
      <c r="BB1733" s="17"/>
      <c r="BC1733" s="17"/>
      <c r="BE1733" s="17">
        <v>0.59033469945355188</v>
      </c>
      <c r="BF1733" s="9">
        <v>73.400000000000006</v>
      </c>
      <c r="BG1733" s="9">
        <v>71.400240469246569</v>
      </c>
      <c r="BH1733" s="9">
        <v>70.854916684522351</v>
      </c>
      <c r="BI1733" s="9">
        <v>61.777353074386028</v>
      </c>
      <c r="BJ1733" s="9">
        <f ca="1"/>
        <v>72.298269418263189</v>
      </c>
      <c r="BK1733" s="9">
        <f ca="1"/>
        <v>71.035089233228234</v>
      </c>
      <c r="BL1733" s="9">
        <v>70.0952950582396</v>
      </c>
      <c r="BM1733" s="9">
        <f ca="1"/>
        <v>72.25596068507592</v>
      </c>
      <c r="BN1733" s="9">
        <v>72.754952397791072</v>
      </c>
      <c r="BP1733" s="9"/>
      <c r="BQ1733" s="40"/>
      <c r="BR1733" s="9"/>
      <c r="BS1733" s="40"/>
      <c r="BU1733" s="9"/>
      <c r="BV1733" s="40"/>
      <c r="BW1733" s="9"/>
      <c r="BX1733" s="40"/>
      <c r="BZ1733" s="9"/>
      <c r="CA1733" s="9"/>
      <c r="CB1733" s="40"/>
      <c r="CC1733" s="9"/>
      <c r="CD1733" s="9"/>
      <c r="CE1733" s="40"/>
    </row>
    <row r="1734" spans="1:83" x14ac:dyDescent="0.25">
      <c r="A1734" s="6">
        <v>63.2</v>
      </c>
      <c r="B1734" s="7" t="b">
        <v>1</v>
      </c>
      <c r="U1734" s="9"/>
      <c r="V1734" s="9"/>
      <c r="W1734" s="10"/>
      <c r="X1734" s="17"/>
      <c r="Y1734" s="17"/>
      <c r="Z1734" s="17"/>
      <c r="AA1734" s="17"/>
      <c r="AB1734" s="17"/>
      <c r="AC1734" s="17"/>
      <c r="AD1734" s="17"/>
      <c r="AE1734" s="17"/>
      <c r="AG1734" s="9"/>
      <c r="AH1734" s="9"/>
      <c r="AI1734" s="10"/>
      <c r="AJ1734" s="17"/>
      <c r="AK1734" s="17"/>
      <c r="AL1734" s="17"/>
      <c r="AM1734" s="17"/>
      <c r="AN1734" s="17"/>
      <c r="AO1734" s="17"/>
      <c r="AP1734" s="17"/>
      <c r="AQ1734" s="17"/>
      <c r="AS1734" s="9"/>
      <c r="AT1734" s="9"/>
      <c r="AU1734" s="10"/>
      <c r="AV1734" s="17"/>
      <c r="AW1734" s="17"/>
      <c r="AX1734" s="17"/>
      <c r="AY1734" s="17"/>
      <c r="AZ1734" s="17"/>
      <c r="BA1734" s="17"/>
      <c r="BB1734" s="17"/>
      <c r="BC1734" s="17"/>
      <c r="BE1734" s="17">
        <v>0.59067622950819676</v>
      </c>
      <c r="BF1734" s="9">
        <v>73.400000000000006</v>
      </c>
      <c r="BG1734" s="9">
        <v>71.408610060918022</v>
      </c>
      <c r="BH1734" s="9">
        <v>70.864074381265198</v>
      </c>
      <c r="BI1734" s="9">
        <v>61.835088633774483</v>
      </c>
      <c r="BJ1734" s="9">
        <f ca="1"/>
        <v>72.305708796876957</v>
      </c>
      <c r="BK1734" s="9">
        <f ca="1"/>
        <v>71.043976239254917</v>
      </c>
      <c r="BL1734" s="9">
        <v>70.105084789480671</v>
      </c>
      <c r="BM1734" s="9">
        <f ca="1"/>
        <v>72.265008181884994</v>
      </c>
      <c r="BN1734" s="9">
        <v>72.763930461066465</v>
      </c>
      <c r="BP1734" s="9"/>
      <c r="BQ1734" s="40"/>
      <c r="BR1734" s="9"/>
      <c r="BS1734" s="40"/>
      <c r="BU1734" s="9"/>
      <c r="BV1734" s="40"/>
      <c r="BW1734" s="9"/>
      <c r="BX1734" s="40"/>
      <c r="BZ1734" s="9"/>
      <c r="CA1734" s="9"/>
      <c r="CB1734" s="40"/>
      <c r="CC1734" s="9"/>
      <c r="CD1734" s="9"/>
      <c r="CE1734" s="40"/>
    </row>
    <row r="1735" spans="1:83" x14ac:dyDescent="0.25">
      <c r="A1735" s="6">
        <v>62.8</v>
      </c>
      <c r="B1735" s="7" t="b">
        <v>1</v>
      </c>
      <c r="U1735" s="9"/>
      <c r="V1735" s="9"/>
      <c r="W1735" s="10"/>
      <c r="X1735" s="17"/>
      <c r="Y1735" s="17"/>
      <c r="Z1735" s="17"/>
      <c r="AA1735" s="17"/>
      <c r="AB1735" s="17"/>
      <c r="AC1735" s="17"/>
      <c r="AD1735" s="17"/>
      <c r="AE1735" s="17"/>
      <c r="AG1735" s="9"/>
      <c r="AH1735" s="9"/>
      <c r="AI1735" s="10"/>
      <c r="AJ1735" s="17"/>
      <c r="AK1735" s="17"/>
      <c r="AL1735" s="17"/>
      <c r="AM1735" s="17"/>
      <c r="AN1735" s="17"/>
      <c r="AO1735" s="17"/>
      <c r="AP1735" s="17"/>
      <c r="AQ1735" s="17"/>
      <c r="AS1735" s="9"/>
      <c r="AT1735" s="9"/>
      <c r="AU1735" s="10"/>
      <c r="AV1735" s="17"/>
      <c r="AW1735" s="17"/>
      <c r="AX1735" s="17"/>
      <c r="AY1735" s="17"/>
      <c r="AZ1735" s="17"/>
      <c r="BA1735" s="17"/>
      <c r="BB1735" s="17"/>
      <c r="BC1735" s="17"/>
      <c r="BE1735" s="17">
        <v>0.59101775956284153</v>
      </c>
      <c r="BF1735" s="9">
        <v>73.400000000000006</v>
      </c>
      <c r="BG1735" s="9">
        <v>71.416981339368235</v>
      </c>
      <c r="BH1735" s="9">
        <v>70.873235107569968</v>
      </c>
      <c r="BI1735" s="9">
        <v>61.892872386456823</v>
      </c>
      <c r="BJ1735" s="9">
        <f ca="1"/>
        <v>72.313148199093277</v>
      </c>
      <c r="BK1735" s="9">
        <f ca="1"/>
        <v>71.052865776175622</v>
      </c>
      <c r="BL1735" s="9">
        <v>70.114871690910547</v>
      </c>
      <c r="BM1735" s="9">
        <f ca="1"/>
        <v>72.274055660579492</v>
      </c>
      <c r="BN1735" s="9">
        <v>72.772908396380345</v>
      </c>
      <c r="BP1735" s="9"/>
      <c r="BQ1735" s="40"/>
      <c r="BR1735" s="9"/>
      <c r="BS1735" s="40"/>
      <c r="BU1735" s="9"/>
      <c r="BV1735" s="40"/>
      <c r="BW1735" s="9"/>
      <c r="BX1735" s="40"/>
      <c r="BZ1735" s="9"/>
      <c r="CA1735" s="9"/>
      <c r="CB1735" s="40"/>
      <c r="CC1735" s="9"/>
      <c r="CD1735" s="9"/>
      <c r="CE1735" s="40"/>
    </row>
    <row r="1736" spans="1:83" x14ac:dyDescent="0.25">
      <c r="A1736" s="6">
        <v>76.099999999999994</v>
      </c>
      <c r="B1736" s="7" t="b">
        <v>1</v>
      </c>
      <c r="U1736" s="9"/>
      <c r="V1736" s="9"/>
      <c r="W1736" s="10"/>
      <c r="X1736" s="17"/>
      <c r="Y1736" s="17"/>
      <c r="Z1736" s="17"/>
      <c r="AA1736" s="17"/>
      <c r="AB1736" s="17"/>
      <c r="AC1736" s="17"/>
      <c r="AD1736" s="17"/>
      <c r="AE1736" s="17"/>
      <c r="AG1736" s="9"/>
      <c r="AH1736" s="9"/>
      <c r="AI1736" s="10"/>
      <c r="AJ1736" s="17"/>
      <c r="AK1736" s="17"/>
      <c r="AL1736" s="17"/>
      <c r="AM1736" s="17"/>
      <c r="AN1736" s="17"/>
      <c r="AO1736" s="17"/>
      <c r="AP1736" s="17"/>
      <c r="AQ1736" s="17"/>
      <c r="AS1736" s="9"/>
      <c r="AT1736" s="9"/>
      <c r="AU1736" s="10"/>
      <c r="AV1736" s="17"/>
      <c r="AW1736" s="17"/>
      <c r="AX1736" s="17"/>
      <c r="AY1736" s="17"/>
      <c r="AZ1736" s="17"/>
      <c r="BA1736" s="17"/>
      <c r="BB1736" s="17"/>
      <c r="BC1736" s="17"/>
      <c r="BE1736" s="17">
        <v>0.59135928961748629</v>
      </c>
      <c r="BF1736" s="9">
        <v>73.400000000000006</v>
      </c>
      <c r="BG1736" s="9">
        <v>71.42535431174754</v>
      </c>
      <c r="BH1736" s="9">
        <v>70.882398872131787</v>
      </c>
      <c r="BI1736" s="9">
        <v>61.950704412956533</v>
      </c>
      <c r="BJ1736" s="9">
        <f ca="1"/>
        <v>72.320587630709923</v>
      </c>
      <c r="BK1736" s="9">
        <f ca="1"/>
        <v>71.061757852054427</v>
      </c>
      <c r="BL1736" s="9">
        <v>70.124655764981739</v>
      </c>
      <c r="BM1736" s="9">
        <f ca="1"/>
        <v>72.283103126077577</v>
      </c>
      <c r="BN1736" s="9">
        <v>72.781886208565055</v>
      </c>
      <c r="BP1736" s="9"/>
      <c r="BQ1736" s="40"/>
      <c r="BR1736" s="9"/>
      <c r="BS1736" s="40"/>
      <c r="BU1736" s="9"/>
      <c r="BV1736" s="40"/>
      <c r="BW1736" s="9"/>
      <c r="BX1736" s="40"/>
      <c r="BZ1736" s="9"/>
      <c r="CA1736" s="9"/>
      <c r="CB1736" s="40"/>
      <c r="CC1736" s="9"/>
      <c r="CD1736" s="9"/>
      <c r="CE1736" s="40"/>
    </row>
    <row r="1737" spans="1:83" x14ac:dyDescent="0.25">
      <c r="A1737" s="6">
        <v>75.900000000000006</v>
      </c>
      <c r="B1737" s="7" t="b">
        <v>1</v>
      </c>
      <c r="U1737" s="9"/>
      <c r="V1737" s="9"/>
      <c r="W1737" s="10"/>
      <c r="X1737" s="17"/>
      <c r="Y1737" s="17"/>
      <c r="Z1737" s="17"/>
      <c r="AA1737" s="17"/>
      <c r="AB1737" s="17"/>
      <c r="AC1737" s="17"/>
      <c r="AD1737" s="17"/>
      <c r="AE1737" s="17"/>
      <c r="AG1737" s="9"/>
      <c r="AH1737" s="9"/>
      <c r="AI1737" s="10"/>
      <c r="AJ1737" s="17"/>
      <c r="AK1737" s="17"/>
      <c r="AL1737" s="17"/>
      <c r="AM1737" s="17"/>
      <c r="AN1737" s="17"/>
      <c r="AO1737" s="17"/>
      <c r="AP1737" s="17"/>
      <c r="AQ1737" s="17"/>
      <c r="AS1737" s="9"/>
      <c r="AT1737" s="9"/>
      <c r="AU1737" s="10"/>
      <c r="AV1737" s="17"/>
      <c r="AW1737" s="17"/>
      <c r="AX1737" s="17"/>
      <c r="AY1737" s="17"/>
      <c r="AZ1737" s="17"/>
      <c r="BA1737" s="17"/>
      <c r="BB1737" s="17"/>
      <c r="BC1737" s="17"/>
      <c r="BE1737" s="17">
        <v>0.59170081967213117</v>
      </c>
      <c r="BF1737" s="9">
        <v>73.400000000000006</v>
      </c>
      <c r="BG1737" s="9">
        <v>71.433728985215879</v>
      </c>
      <c r="BH1737" s="9">
        <v>70.891565683660531</v>
      </c>
      <c r="BI1737" s="9">
        <v>62.008584793999106</v>
      </c>
      <c r="BJ1737" s="9">
        <f ca="1"/>
        <v>72.32802709752842</v>
      </c>
      <c r="BK1737" s="9">
        <f ca="1"/>
        <v>71.070652474968256</v>
      </c>
      <c r="BL1737" s="9">
        <v>70.134437014143259</v>
      </c>
      <c r="BM1737" s="9">
        <f ca="1"/>
        <v>72.292150583300241</v>
      </c>
      <c r="BN1737" s="9">
        <v>72.790863902455371</v>
      </c>
      <c r="BP1737" s="9"/>
      <c r="BQ1737" s="40"/>
      <c r="BR1737" s="9"/>
      <c r="BS1737" s="40"/>
      <c r="BU1737" s="9"/>
      <c r="BV1737" s="40"/>
      <c r="BW1737" s="9"/>
      <c r="BX1737" s="40"/>
      <c r="BZ1737" s="9"/>
      <c r="CA1737" s="9"/>
      <c r="CB1737" s="40"/>
      <c r="CC1737" s="9"/>
      <c r="CD1737" s="9"/>
      <c r="CE1737" s="40"/>
    </row>
    <row r="1738" spans="1:83" x14ac:dyDescent="0.25">
      <c r="A1738" s="6">
        <v>75.8</v>
      </c>
      <c r="B1738" s="7" t="b">
        <v>1</v>
      </c>
      <c r="U1738" s="9"/>
      <c r="V1738" s="9"/>
      <c r="W1738" s="10"/>
      <c r="X1738" s="17"/>
      <c r="Y1738" s="17"/>
      <c r="Z1738" s="17"/>
      <c r="AA1738" s="17"/>
      <c r="AB1738" s="17"/>
      <c r="AC1738" s="17"/>
      <c r="AD1738" s="17"/>
      <c r="AE1738" s="17"/>
      <c r="AG1738" s="9"/>
      <c r="AH1738" s="9"/>
      <c r="AI1738" s="10"/>
      <c r="AJ1738" s="17"/>
      <c r="AK1738" s="17"/>
      <c r="AL1738" s="17"/>
      <c r="AM1738" s="17"/>
      <c r="AN1738" s="17"/>
      <c r="AO1738" s="17"/>
      <c r="AP1738" s="17"/>
      <c r="AQ1738" s="17"/>
      <c r="AS1738" s="9"/>
      <c r="AT1738" s="9"/>
      <c r="AU1738" s="10"/>
      <c r="AV1738" s="17"/>
      <c r="AW1738" s="17"/>
      <c r="AX1738" s="17"/>
      <c r="AY1738" s="17"/>
      <c r="AZ1738" s="17"/>
      <c r="BA1738" s="17"/>
      <c r="BB1738" s="17"/>
      <c r="BC1738" s="17"/>
      <c r="BE1738" s="17">
        <v>0.59204234972677594</v>
      </c>
      <c r="BF1738" s="9">
        <v>73.400000000000006</v>
      </c>
      <c r="BG1738" s="9">
        <v>71.442105366942741</v>
      </c>
      <c r="BH1738" s="9">
        <v>70.900735550880995</v>
      </c>
      <c r="BI1738" s="9">
        <v>62.066513610512615</v>
      </c>
      <c r="BJ1738" s="9">
        <f ca="1"/>
        <v>72.335466605354114</v>
      </c>
      <c r="BK1738" s="9">
        <f ca="1"/>
        <v>71.07954965300685</v>
      </c>
      <c r="BL1738" s="9">
        <v>70.14421544084054</v>
      </c>
      <c r="BM1738" s="9">
        <f ca="1"/>
        <v>72.301198037171247</v>
      </c>
      <c r="BN1738" s="9">
        <v>72.799841482888581</v>
      </c>
      <c r="BP1738" s="9"/>
      <c r="BQ1738" s="40"/>
      <c r="BR1738" s="9"/>
      <c r="BS1738" s="40"/>
      <c r="BU1738" s="9"/>
      <c r="BV1738" s="40"/>
      <c r="BW1738" s="9"/>
      <c r="BX1738" s="40"/>
      <c r="BZ1738" s="9"/>
      <c r="CA1738" s="9"/>
      <c r="CB1738" s="40"/>
      <c r="CC1738" s="9"/>
      <c r="CD1738" s="9"/>
      <c r="CE1738" s="40"/>
    </row>
    <row r="1739" spans="1:83" x14ac:dyDescent="0.25">
      <c r="A1739" s="6">
        <v>75.599999999999994</v>
      </c>
      <c r="B1739" s="7" t="b">
        <v>1</v>
      </c>
      <c r="U1739" s="9"/>
      <c r="V1739" s="9"/>
      <c r="W1739" s="10"/>
      <c r="X1739" s="17"/>
      <c r="Y1739" s="17"/>
      <c r="Z1739" s="17"/>
      <c r="AA1739" s="17"/>
      <c r="AB1739" s="17"/>
      <c r="AC1739" s="17"/>
      <c r="AD1739" s="17"/>
      <c r="AE1739" s="17"/>
      <c r="AG1739" s="9"/>
      <c r="AH1739" s="9"/>
      <c r="AI1739" s="10"/>
      <c r="AJ1739" s="17"/>
      <c r="AK1739" s="17"/>
      <c r="AL1739" s="17"/>
      <c r="AM1739" s="17"/>
      <c r="AN1739" s="17"/>
      <c r="AO1739" s="17"/>
      <c r="AP1739" s="17"/>
      <c r="AQ1739" s="17"/>
      <c r="AS1739" s="9"/>
      <c r="AT1739" s="9"/>
      <c r="AU1739" s="10"/>
      <c r="AV1739" s="17"/>
      <c r="AW1739" s="17"/>
      <c r="AX1739" s="17"/>
      <c r="AY1739" s="17"/>
      <c r="AZ1739" s="17"/>
      <c r="BA1739" s="17"/>
      <c r="BB1739" s="17"/>
      <c r="BC1739" s="17"/>
      <c r="BE1739" s="17">
        <v>0.59238387978142082</v>
      </c>
      <c r="BF1739" s="9">
        <v>73.400000000000006</v>
      </c>
      <c r="BG1739" s="9">
        <v>71.450483464107364</v>
      </c>
      <c r="BH1739" s="9">
        <v>70.909908482533083</v>
      </c>
      <c r="BI1739" s="9">
        <v>62.124490943628565</v>
      </c>
      <c r="BJ1739" s="9">
        <f ca="1"/>
        <v>72.342906159996261</v>
      </c>
      <c r="BK1739" s="9">
        <f ca="1"/>
        <v>71.088449394272956</v>
      </c>
      <c r="BL1739" s="9">
        <v>70.153991047515532</v>
      </c>
      <c r="BM1739" s="9">
        <f ca="1"/>
        <v>72.310245492617227</v>
      </c>
      <c r="BN1739" s="9">
        <v>72.808818954704464</v>
      </c>
      <c r="BP1739" s="9"/>
      <c r="BQ1739" s="40"/>
      <c r="BR1739" s="9"/>
      <c r="BS1739" s="40"/>
      <c r="BU1739" s="9"/>
      <c r="BV1739" s="40"/>
      <c r="BW1739" s="9"/>
      <c r="BX1739" s="40"/>
      <c r="BZ1739" s="9"/>
      <c r="CA1739" s="9"/>
      <c r="CB1739" s="40"/>
      <c r="CC1739" s="9"/>
      <c r="CD1739" s="9"/>
      <c r="CE1739" s="40"/>
    </row>
    <row r="1740" spans="1:83" x14ac:dyDescent="0.25">
      <c r="A1740" s="6">
        <v>75.400000000000006</v>
      </c>
      <c r="B1740" s="7" t="b">
        <v>1</v>
      </c>
      <c r="U1740" s="9"/>
      <c r="V1740" s="9"/>
      <c r="W1740" s="10"/>
      <c r="X1740" s="17"/>
      <c r="Y1740" s="17"/>
      <c r="Z1740" s="17"/>
      <c r="AA1740" s="17"/>
      <c r="AB1740" s="17"/>
      <c r="AC1740" s="17"/>
      <c r="AD1740" s="17"/>
      <c r="AE1740" s="17"/>
      <c r="AG1740" s="9"/>
      <c r="AH1740" s="9"/>
      <c r="AI1740" s="10"/>
      <c r="AJ1740" s="17"/>
      <c r="AK1740" s="17"/>
      <c r="AL1740" s="17"/>
      <c r="AM1740" s="17"/>
      <c r="AN1740" s="17"/>
      <c r="AO1740" s="17"/>
      <c r="AP1740" s="17"/>
      <c r="AQ1740" s="17"/>
      <c r="AS1740" s="9"/>
      <c r="AT1740" s="9"/>
      <c r="AU1740" s="10"/>
      <c r="AV1740" s="17"/>
      <c r="AW1740" s="17"/>
      <c r="AX1740" s="17"/>
      <c r="AY1740" s="17"/>
      <c r="AZ1740" s="17"/>
      <c r="BA1740" s="17"/>
      <c r="BB1740" s="17"/>
      <c r="BC1740" s="17"/>
      <c r="BE1740" s="17">
        <v>0.59272540983606559</v>
      </c>
      <c r="BF1740" s="9">
        <v>73.400000000000006</v>
      </c>
      <c r="BG1740" s="9">
        <v>71.45886328389868</v>
      </c>
      <c r="BH1740" s="9">
        <v>70.919084487371734</v>
      </c>
      <c r="BI1740" s="9">
        <v>62.182516874682385</v>
      </c>
      <c r="BJ1740" s="9">
        <f ca="1"/>
        <v>72.350345767267953</v>
      </c>
      <c r="BK1740" s="9">
        <f ca="1"/>
        <v>71.097351706882264</v>
      </c>
      <c r="BL1740" s="9">
        <v>70.163763836606648</v>
      </c>
      <c r="BM1740" s="9">
        <f ca="1"/>
        <v>72.319292954567615</v>
      </c>
      <c r="BN1740" s="9">
        <v>72.817796322745295</v>
      </c>
      <c r="BP1740" s="9"/>
      <c r="BQ1740" s="40"/>
      <c r="BR1740" s="9"/>
      <c r="BS1740" s="40"/>
      <c r="BU1740" s="9"/>
      <c r="BV1740" s="40"/>
      <c r="BW1740" s="9"/>
      <c r="BX1740" s="40"/>
      <c r="BZ1740" s="9"/>
      <c r="CA1740" s="9"/>
      <c r="CB1740" s="40"/>
      <c r="CC1740" s="9"/>
      <c r="CD1740" s="9"/>
      <c r="CE1740" s="40"/>
    </row>
    <row r="1741" spans="1:83" x14ac:dyDescent="0.25">
      <c r="A1741" s="6">
        <v>75.3</v>
      </c>
      <c r="B1741" s="7" t="b">
        <v>1</v>
      </c>
      <c r="U1741" s="9"/>
      <c r="V1741" s="9"/>
      <c r="W1741" s="10"/>
      <c r="X1741" s="17"/>
      <c r="Y1741" s="17"/>
      <c r="Z1741" s="17"/>
      <c r="AA1741" s="17"/>
      <c r="AB1741" s="17"/>
      <c r="AC1741" s="17"/>
      <c r="AD1741" s="17"/>
      <c r="AE1741" s="17"/>
      <c r="AG1741" s="9"/>
      <c r="AH1741" s="9"/>
      <c r="AI1741" s="10"/>
      <c r="AJ1741" s="17"/>
      <c r="AK1741" s="17"/>
      <c r="AL1741" s="17"/>
      <c r="AM1741" s="17"/>
      <c r="AN1741" s="17"/>
      <c r="AO1741" s="17"/>
      <c r="AP1741" s="17"/>
      <c r="AQ1741" s="17"/>
      <c r="AS1741" s="9"/>
      <c r="AT1741" s="9"/>
      <c r="AU1741" s="10"/>
      <c r="AV1741" s="17"/>
      <c r="AW1741" s="17"/>
      <c r="AX1741" s="17"/>
      <c r="AY1741" s="17"/>
      <c r="AZ1741" s="17"/>
      <c r="BA1741" s="17"/>
      <c r="BB1741" s="17"/>
      <c r="BC1741" s="17"/>
      <c r="BE1741" s="17">
        <v>0.59306693989071035</v>
      </c>
      <c r="BF1741" s="9">
        <v>73.400000000000006</v>
      </c>
      <c r="BG1741" s="9">
        <v>71.467244833515366</v>
      </c>
      <c r="BH1741" s="9">
        <v>70.928263574166991</v>
      </c>
      <c r="BI1741" s="9">
        <v>62.240591485214267</v>
      </c>
      <c r="BJ1741" s="9">
        <f ca="1"/>
        <v>72.357785432986248</v>
      </c>
      <c r="BK1741" s="9">
        <f ca="1"/>
        <v>71.106256598963526</v>
      </c>
      <c r="BL1741" s="9">
        <v>70.173533810548776</v>
      </c>
      <c r="BM1741" s="9">
        <f ca="1"/>
        <v>72.328340427954771</v>
      </c>
      <c r="BN1741" s="9">
        <v>72.826773591855925</v>
      </c>
      <c r="BP1741" s="9"/>
      <c r="BQ1741" s="40"/>
      <c r="BR1741" s="9"/>
      <c r="BS1741" s="40"/>
      <c r="BU1741" s="9"/>
      <c r="BV1741" s="40"/>
      <c r="BW1741" s="9"/>
      <c r="BX1741" s="40"/>
      <c r="BZ1741" s="9"/>
      <c r="CA1741" s="9"/>
      <c r="CB1741" s="40"/>
      <c r="CC1741" s="9"/>
      <c r="CD1741" s="9"/>
      <c r="CE1741" s="40"/>
    </row>
    <row r="1742" spans="1:83" x14ac:dyDescent="0.25">
      <c r="A1742" s="6">
        <v>75</v>
      </c>
      <c r="B1742" s="7" t="b">
        <v>1</v>
      </c>
      <c r="U1742" s="9"/>
      <c r="V1742" s="9"/>
      <c r="W1742" s="10"/>
      <c r="X1742" s="17"/>
      <c r="Y1742" s="17"/>
      <c r="Z1742" s="17"/>
      <c r="AA1742" s="17"/>
      <c r="AB1742" s="17"/>
      <c r="AC1742" s="17"/>
      <c r="AD1742" s="17"/>
      <c r="AE1742" s="17"/>
      <c r="AG1742" s="9"/>
      <c r="AH1742" s="9"/>
      <c r="AI1742" s="10"/>
      <c r="AJ1742" s="17"/>
      <c r="AK1742" s="17"/>
      <c r="AL1742" s="17"/>
      <c r="AM1742" s="17"/>
      <c r="AN1742" s="17"/>
      <c r="AO1742" s="17"/>
      <c r="AP1742" s="17"/>
      <c r="AQ1742" s="17"/>
      <c r="AS1742" s="9"/>
      <c r="AT1742" s="9"/>
      <c r="AU1742" s="10"/>
      <c r="AV1742" s="17"/>
      <c r="AW1742" s="17"/>
      <c r="AX1742" s="17"/>
      <c r="AY1742" s="17"/>
      <c r="AZ1742" s="17"/>
      <c r="BA1742" s="17"/>
      <c r="BB1742" s="17"/>
      <c r="BC1742" s="17"/>
      <c r="BE1742" s="17">
        <v>0.59340846994535523</v>
      </c>
      <c r="BF1742" s="9">
        <v>73.400000000000006</v>
      </c>
      <c r="BG1742" s="9">
        <v>71.475628120165979</v>
      </c>
      <c r="BH1742" s="9">
        <v>70.93744575170409</v>
      </c>
      <c r="BI1742" s="9">
        <v>62.298714856969809</v>
      </c>
      <c r="BJ1742" s="9">
        <f ca="1"/>
        <v>72.365225162972123</v>
      </c>
      <c r="BK1742" s="9">
        <f ca="1"/>
        <v>71.115164078658566</v>
      </c>
      <c r="BL1742" s="9">
        <v>70.183300971773306</v>
      </c>
      <c r="BM1742" s="9">
        <f ca="1"/>
        <v>72.337387917713926</v>
      </c>
      <c r="BN1742" s="9">
        <v>72.835750766883848</v>
      </c>
      <c r="BP1742" s="9"/>
      <c r="BQ1742" s="40"/>
      <c r="BR1742" s="9"/>
      <c r="BS1742" s="40"/>
      <c r="BU1742" s="9"/>
      <c r="BV1742" s="40"/>
      <c r="BW1742" s="9"/>
      <c r="BX1742" s="40"/>
      <c r="BZ1742" s="9"/>
      <c r="CA1742" s="9"/>
      <c r="CB1742" s="40"/>
      <c r="CC1742" s="9"/>
      <c r="CD1742" s="9"/>
      <c r="CE1742" s="40"/>
    </row>
    <row r="1743" spans="1:83" x14ac:dyDescent="0.25">
      <c r="A1743" s="6">
        <v>74.599999999999994</v>
      </c>
      <c r="B1743" s="7" t="b">
        <v>1</v>
      </c>
      <c r="U1743" s="9"/>
      <c r="V1743" s="9"/>
      <c r="W1743" s="10"/>
      <c r="X1743" s="17"/>
      <c r="Y1743" s="17"/>
      <c r="Z1743" s="17"/>
      <c r="AA1743" s="17"/>
      <c r="AB1743" s="17"/>
      <c r="AC1743" s="17"/>
      <c r="AD1743" s="17"/>
      <c r="AE1743" s="17"/>
      <c r="AG1743" s="9"/>
      <c r="AH1743" s="9"/>
      <c r="AI1743" s="10"/>
      <c r="AJ1743" s="17"/>
      <c r="AK1743" s="17"/>
      <c r="AL1743" s="17"/>
      <c r="AM1743" s="17"/>
      <c r="AN1743" s="17"/>
      <c r="AO1743" s="17"/>
      <c r="AP1743" s="17"/>
      <c r="AQ1743" s="17"/>
      <c r="AS1743" s="9"/>
      <c r="AT1743" s="9"/>
      <c r="AU1743" s="10"/>
      <c r="AV1743" s="17"/>
      <c r="AW1743" s="17"/>
      <c r="AX1743" s="17"/>
      <c r="AY1743" s="17"/>
      <c r="AZ1743" s="17"/>
      <c r="BA1743" s="17"/>
      <c r="BB1743" s="17"/>
      <c r="BC1743" s="17"/>
      <c r="BE1743" s="17">
        <v>0.59375</v>
      </c>
      <c r="BF1743" s="9">
        <v>73.400000000000006</v>
      </c>
      <c r="BG1743" s="9">
        <v>71.484013151068865</v>
      </c>
      <c r="BH1743" s="9">
        <v>70.9466310287836</v>
      </c>
      <c r="BI1743" s="9">
        <v>62.356887071900623</v>
      </c>
      <c r="BJ1743" s="9">
        <f ca="1"/>
        <v>72.372664963050582</v>
      </c>
      <c r="BK1743" s="9">
        <f ca="1"/>
        <v>71.124074154122425</v>
      </c>
      <c r="BL1743" s="9">
        <v>70.193065322708151</v>
      </c>
      <c r="BM1743" s="9">
        <f ca="1"/>
        <v>72.346435428783295</v>
      </c>
      <c r="BN1743" s="9">
        <v>72.844727852679029</v>
      </c>
      <c r="BP1743" s="9"/>
      <c r="BQ1743" s="40"/>
      <c r="BR1743" s="9"/>
      <c r="BS1743" s="40"/>
      <c r="BU1743" s="9"/>
      <c r="BV1743" s="40"/>
      <c r="BW1743" s="9"/>
      <c r="BX1743" s="40"/>
      <c r="BZ1743" s="9"/>
      <c r="CA1743" s="9"/>
      <c r="CB1743" s="40"/>
      <c r="CC1743" s="9"/>
      <c r="CD1743" s="9"/>
      <c r="CE1743" s="40"/>
    </row>
    <row r="1744" spans="1:83" x14ac:dyDescent="0.25">
      <c r="A1744" s="6">
        <v>74.2</v>
      </c>
      <c r="B1744" s="7" t="b">
        <v>1</v>
      </c>
      <c r="U1744" s="9"/>
      <c r="V1744" s="9"/>
      <c r="W1744" s="10"/>
      <c r="X1744" s="17"/>
      <c r="Y1744" s="17"/>
      <c r="Z1744" s="17"/>
      <c r="AA1744" s="17"/>
      <c r="AB1744" s="17"/>
      <c r="AC1744" s="17"/>
      <c r="AD1744" s="17"/>
      <c r="AE1744" s="17"/>
      <c r="AG1744" s="9"/>
      <c r="AH1744" s="9"/>
      <c r="AI1744" s="10"/>
      <c r="AJ1744" s="17"/>
      <c r="AK1744" s="17"/>
      <c r="AL1744" s="17"/>
      <c r="AM1744" s="17"/>
      <c r="AN1744" s="17"/>
      <c r="AO1744" s="17"/>
      <c r="AP1744" s="17"/>
      <c r="AQ1744" s="17"/>
      <c r="AS1744" s="9"/>
      <c r="AT1744" s="9"/>
      <c r="AU1744" s="10"/>
      <c r="AV1744" s="17"/>
      <c r="AW1744" s="17"/>
      <c r="AX1744" s="17"/>
      <c r="AY1744" s="17"/>
      <c r="AZ1744" s="17"/>
      <c r="BA1744" s="17"/>
      <c r="BB1744" s="17"/>
      <c r="BC1744" s="17"/>
      <c r="BE1744" s="17">
        <v>0.59409153005464477</v>
      </c>
      <c r="BF1744" s="9">
        <v>73.400000000000006</v>
      </c>
      <c r="BG1744" s="9">
        <v>71.492399933452361</v>
      </c>
      <c r="BH1744" s="9">
        <v>70.955819414221381</v>
      </c>
      <c r="BI1744" s="9">
        <v>62.415108212165144</v>
      </c>
      <c r="BJ1744" s="9">
        <f ca="1"/>
        <v>72.380104839050674</v>
      </c>
      <c r="BK1744" s="9">
        <f ca="1"/>
        <v>71.132986833523319</v>
      </c>
      <c r="BL1744" s="9">
        <v>70.202826865777695</v>
      </c>
      <c r="BM1744" s="9">
        <f ca="1"/>
        <v>72.355482966103978</v>
      </c>
      <c r="BN1744" s="9">
        <v>72.853704854094161</v>
      </c>
      <c r="BP1744" s="9"/>
      <c r="BQ1744" s="40"/>
      <c r="BR1744" s="9"/>
      <c r="BS1744" s="40"/>
      <c r="BU1744" s="9"/>
      <c r="BV1744" s="40"/>
      <c r="BW1744" s="9"/>
      <c r="BX1744" s="40"/>
      <c r="BZ1744" s="9"/>
      <c r="CA1744" s="9"/>
      <c r="CB1744" s="40"/>
      <c r="CC1744" s="9"/>
      <c r="CD1744" s="9"/>
      <c r="CE1744" s="40"/>
    </row>
    <row r="1745" spans="1:83" x14ac:dyDescent="0.25">
      <c r="A1745" s="6">
        <v>73.8</v>
      </c>
      <c r="B1745" s="7" t="b">
        <v>1</v>
      </c>
      <c r="U1745" s="9"/>
      <c r="V1745" s="9"/>
      <c r="W1745" s="10"/>
      <c r="X1745" s="17"/>
      <c r="Y1745" s="17"/>
      <c r="Z1745" s="17"/>
      <c r="AA1745" s="17"/>
      <c r="AB1745" s="17"/>
      <c r="AC1745" s="17"/>
      <c r="AD1745" s="17"/>
      <c r="AE1745" s="17"/>
      <c r="AG1745" s="9"/>
      <c r="AH1745" s="9"/>
      <c r="AI1745" s="10"/>
      <c r="AJ1745" s="17"/>
      <c r="AK1745" s="17"/>
      <c r="AL1745" s="17"/>
      <c r="AM1745" s="17"/>
      <c r="AN1745" s="17"/>
      <c r="AO1745" s="17"/>
      <c r="AP1745" s="17"/>
      <c r="AQ1745" s="17"/>
      <c r="AS1745" s="9"/>
      <c r="AT1745" s="9"/>
      <c r="AU1745" s="10"/>
      <c r="AV1745" s="17"/>
      <c r="AW1745" s="17"/>
      <c r="AX1745" s="17"/>
      <c r="AY1745" s="17"/>
      <c r="AZ1745" s="17"/>
      <c r="BA1745" s="17"/>
      <c r="BB1745" s="17"/>
      <c r="BC1745" s="17"/>
      <c r="BE1745" s="17">
        <v>0.59443306010928965</v>
      </c>
      <c r="BF1745" s="9">
        <v>73.400000000000006</v>
      </c>
      <c r="BG1745" s="9">
        <v>71.50078847455471</v>
      </c>
      <c r="BH1745" s="9">
        <v>70.965010916848613</v>
      </c>
      <c r="BI1745" s="9">
        <v>62.473378360129303</v>
      </c>
      <c r="BJ1745" s="9">
        <f ca="1"/>
        <v>72.387544796805486</v>
      </c>
      <c r="BK1745" s="9">
        <f ca="1"/>
        <v>71.141902125042748</v>
      </c>
      <c r="BL1745" s="9">
        <v>70.212585603402886</v>
      </c>
      <c r="BM1745" s="9">
        <f ca="1"/>
        <v>72.36453053462013</v>
      </c>
      <c r="BN1745" s="9">
        <v>72.862681775984584</v>
      </c>
      <c r="BP1745" s="9"/>
      <c r="BQ1745" s="40"/>
      <c r="BR1745" s="9"/>
      <c r="BS1745" s="40"/>
      <c r="BU1745" s="9"/>
      <c r="BV1745" s="40"/>
      <c r="BW1745" s="9"/>
      <c r="BX1745" s="40"/>
      <c r="BZ1745" s="9"/>
      <c r="CA1745" s="9"/>
      <c r="CB1745" s="40"/>
      <c r="CC1745" s="9"/>
      <c r="CD1745" s="9"/>
      <c r="CE1745" s="40"/>
    </row>
    <row r="1746" spans="1:83" x14ac:dyDescent="0.25">
      <c r="A1746" s="6">
        <v>73.599999999999994</v>
      </c>
      <c r="B1746" s="7" t="b">
        <v>1</v>
      </c>
      <c r="U1746" s="9"/>
      <c r="V1746" s="9"/>
      <c r="W1746" s="10"/>
      <c r="X1746" s="17"/>
      <c r="Y1746" s="17"/>
      <c r="Z1746" s="17"/>
      <c r="AA1746" s="17"/>
      <c r="AB1746" s="17"/>
      <c r="AC1746" s="17"/>
      <c r="AD1746" s="17"/>
      <c r="AE1746" s="17"/>
      <c r="AG1746" s="9"/>
      <c r="AH1746" s="9"/>
      <c r="AI1746" s="10"/>
      <c r="AJ1746" s="17"/>
      <c r="AK1746" s="17"/>
      <c r="AL1746" s="17"/>
      <c r="AM1746" s="17"/>
      <c r="AN1746" s="17"/>
      <c r="AO1746" s="17"/>
      <c r="AP1746" s="17"/>
      <c r="AQ1746" s="17"/>
      <c r="AS1746" s="9"/>
      <c r="AT1746" s="9"/>
      <c r="AU1746" s="10"/>
      <c r="AV1746" s="17"/>
      <c r="AW1746" s="17"/>
      <c r="AX1746" s="17"/>
      <c r="AY1746" s="17"/>
      <c r="AZ1746" s="17"/>
      <c r="BA1746" s="17"/>
      <c r="BB1746" s="17"/>
      <c r="BC1746" s="17"/>
      <c r="BE1746" s="17">
        <v>0.59477459016393441</v>
      </c>
      <c r="BF1746" s="9">
        <v>73.400000000000006</v>
      </c>
      <c r="BG1746" s="9">
        <v>71.5091787816242</v>
      </c>
      <c r="BH1746" s="9">
        <v>70.974205545512064</v>
      </c>
      <c r="BI1746" s="9">
        <v>62.53169759836711</v>
      </c>
      <c r="BJ1746" s="9">
        <f ca="1"/>
        <v>72.394984842152184</v>
      </c>
      <c r="BK1746" s="9">
        <f ca="1"/>
        <v>71.150820036875558</v>
      </c>
      <c r="BL1746" s="9">
        <v>70.22234153800116</v>
      </c>
      <c r="BM1746" s="9">
        <f ca="1"/>
        <v>72.373578139278877</v>
      </c>
      <c r="BN1746" s="9">
        <v>72.871658623208262</v>
      </c>
      <c r="BP1746" s="9"/>
      <c r="BQ1746" s="40"/>
      <c r="BR1746" s="9"/>
      <c r="BS1746" s="40"/>
      <c r="BU1746" s="9"/>
      <c r="BV1746" s="40"/>
      <c r="BW1746" s="9"/>
      <c r="BX1746" s="40"/>
      <c r="BZ1746" s="9"/>
      <c r="CA1746" s="9"/>
      <c r="CB1746" s="40"/>
      <c r="CC1746" s="9"/>
      <c r="CD1746" s="9"/>
      <c r="CE1746" s="40"/>
    </row>
    <row r="1747" spans="1:83" x14ac:dyDescent="0.25">
      <c r="A1747" s="6">
        <v>73.5</v>
      </c>
      <c r="B1747" s="7" t="b">
        <v>1</v>
      </c>
      <c r="U1747" s="9"/>
      <c r="V1747" s="9"/>
      <c r="W1747" s="10"/>
      <c r="X1747" s="17"/>
      <c r="Y1747" s="17"/>
      <c r="Z1747" s="17"/>
      <c r="AA1747" s="17"/>
      <c r="AB1747" s="17"/>
      <c r="AC1747" s="17"/>
      <c r="AD1747" s="17"/>
      <c r="AE1747" s="17"/>
      <c r="AG1747" s="9"/>
      <c r="AH1747" s="9"/>
      <c r="AI1747" s="10"/>
      <c r="AJ1747" s="17"/>
      <c r="AK1747" s="17"/>
      <c r="AL1747" s="17"/>
      <c r="AM1747" s="17"/>
      <c r="AN1747" s="17"/>
      <c r="AO1747" s="17"/>
      <c r="AP1747" s="17"/>
      <c r="AQ1747" s="17"/>
      <c r="AS1747" s="9"/>
      <c r="AT1747" s="9"/>
      <c r="AU1747" s="10"/>
      <c r="AV1747" s="17"/>
      <c r="AW1747" s="17"/>
      <c r="AX1747" s="17"/>
      <c r="AY1747" s="17"/>
      <c r="AZ1747" s="17"/>
      <c r="BA1747" s="17"/>
      <c r="BB1747" s="17"/>
      <c r="BC1747" s="17"/>
      <c r="BE1747" s="17">
        <v>0.59511612021857918</v>
      </c>
      <c r="BF1747" s="9">
        <v>73.5</v>
      </c>
      <c r="BG1747" s="9">
        <v>71.517570861919168</v>
      </c>
      <c r="BH1747" s="9">
        <v>70.983403309073893</v>
      </c>
      <c r="BI1747" s="9">
        <v>62.590066009661548</v>
      </c>
      <c r="BJ1747" s="9">
        <f ca="1"/>
        <v>72.402424980932125</v>
      </c>
      <c r="BK1747" s="9">
        <f ca="1"/>
        <v>71.159740577229968</v>
      </c>
      <c r="BL1747" s="9">
        <v>70.232094671986459</v>
      </c>
      <c r="BM1747" s="9">
        <f ca="1"/>
        <v>72.382625785030399</v>
      </c>
      <c r="BN1747" s="9">
        <v>72.880635400625906</v>
      </c>
      <c r="BP1747" s="9"/>
      <c r="BQ1747" s="40"/>
      <c r="BR1747" s="9"/>
      <c r="BS1747" s="40"/>
      <c r="BU1747" s="9"/>
      <c r="BV1747" s="40"/>
      <c r="BW1747" s="9"/>
      <c r="BX1747" s="40"/>
      <c r="BZ1747" s="9"/>
      <c r="CA1747" s="9"/>
      <c r="CB1747" s="40"/>
      <c r="CC1747" s="9"/>
      <c r="CD1747" s="9"/>
      <c r="CE1747" s="40"/>
    </row>
    <row r="1748" spans="1:83" x14ac:dyDescent="0.25">
      <c r="A1748" s="6">
        <v>73.5</v>
      </c>
      <c r="B1748" s="7" t="b">
        <v>1</v>
      </c>
      <c r="U1748" s="9"/>
      <c r="V1748" s="9"/>
      <c r="W1748" s="10"/>
      <c r="X1748" s="17"/>
      <c r="Y1748" s="17"/>
      <c r="Z1748" s="17"/>
      <c r="AA1748" s="17"/>
      <c r="AB1748" s="17"/>
      <c r="AC1748" s="17"/>
      <c r="AD1748" s="17"/>
      <c r="AE1748" s="17"/>
      <c r="AG1748" s="9"/>
      <c r="AH1748" s="9"/>
      <c r="AI1748" s="10"/>
      <c r="AJ1748" s="17"/>
      <c r="AK1748" s="17"/>
      <c r="AL1748" s="17"/>
      <c r="AM1748" s="17"/>
      <c r="AN1748" s="17"/>
      <c r="AO1748" s="17"/>
      <c r="AP1748" s="17"/>
      <c r="AQ1748" s="17"/>
      <c r="AS1748" s="9"/>
      <c r="AT1748" s="9"/>
      <c r="AU1748" s="10"/>
      <c r="AV1748" s="17"/>
      <c r="AW1748" s="17"/>
      <c r="AX1748" s="17"/>
      <c r="AY1748" s="17"/>
      <c r="AZ1748" s="17"/>
      <c r="BA1748" s="17"/>
      <c r="BB1748" s="17"/>
      <c r="BC1748" s="17"/>
      <c r="BE1748" s="17">
        <v>0.59545765027322406</v>
      </c>
      <c r="BF1748" s="9">
        <v>73.5</v>
      </c>
      <c r="BG1748" s="9">
        <v>71.525964722708082</v>
      </c>
      <c r="BH1748" s="9">
        <v>70.992604216411891</v>
      </c>
      <c r="BI1748" s="9">
        <v>62.648483677005117</v>
      </c>
      <c r="BJ1748" s="9">
        <f ca="1"/>
        <v>72.409865218990817</v>
      </c>
      <c r="BK1748" s="9">
        <f ca="1"/>
        <v>71.168663754327639</v>
      </c>
      <c r="BL1748" s="9">
        <v>70.241845007769342</v>
      </c>
      <c r="BM1748" s="9">
        <f ca="1"/>
        <v>72.391673476827904</v>
      </c>
      <c r="BN1748" s="9">
        <v>72.889612113100938</v>
      </c>
      <c r="BP1748" s="9"/>
      <c r="BQ1748" s="40"/>
      <c r="BR1748" s="9"/>
      <c r="BS1748" s="40"/>
      <c r="BU1748" s="9"/>
      <c r="BV1748" s="40"/>
      <c r="BW1748" s="9"/>
      <c r="BX1748" s="40"/>
      <c r="BZ1748" s="9"/>
      <c r="CA1748" s="9"/>
      <c r="CB1748" s="40"/>
      <c r="CC1748" s="9"/>
      <c r="CD1748" s="9"/>
      <c r="CE1748" s="40"/>
    </row>
    <row r="1749" spans="1:83" x14ac:dyDescent="0.25">
      <c r="A1749" s="6">
        <v>73.400000000000006</v>
      </c>
      <c r="B1749" s="7" t="b">
        <v>1</v>
      </c>
      <c r="U1749" s="9"/>
      <c r="V1749" s="9"/>
      <c r="W1749" s="10"/>
      <c r="X1749" s="17"/>
      <c r="Y1749" s="17"/>
      <c r="Z1749" s="17"/>
      <c r="AA1749" s="17"/>
      <c r="AB1749" s="17"/>
      <c r="AC1749" s="17"/>
      <c r="AD1749" s="17"/>
      <c r="AE1749" s="17"/>
      <c r="AG1749" s="9"/>
      <c r="AH1749" s="9"/>
      <c r="AI1749" s="10"/>
      <c r="AJ1749" s="17"/>
      <c r="AK1749" s="17"/>
      <c r="AL1749" s="17"/>
      <c r="AM1749" s="17"/>
      <c r="AN1749" s="17"/>
      <c r="AO1749" s="17"/>
      <c r="AP1749" s="17"/>
      <c r="AQ1749" s="17"/>
      <c r="AS1749" s="9"/>
      <c r="AT1749" s="9"/>
      <c r="AU1749" s="10"/>
      <c r="AV1749" s="17"/>
      <c r="AW1749" s="17"/>
      <c r="AX1749" s="17"/>
      <c r="AY1749" s="17"/>
      <c r="AZ1749" s="17"/>
      <c r="BA1749" s="17"/>
      <c r="BB1749" s="17"/>
      <c r="BC1749" s="17"/>
      <c r="BE1749" s="17">
        <v>0.59579918032786883</v>
      </c>
      <c r="BF1749" s="9">
        <v>73.5</v>
      </c>
      <c r="BG1749" s="9">
        <v>71.534360371269528</v>
      </c>
      <c r="BH1749" s="9">
        <v>71.001808276419496</v>
      </c>
      <c r="BI1749" s="9">
        <v>62.706950683600603</v>
      </c>
      <c r="BJ1749" s="9">
        <f ca="1"/>
        <v>72.417305562177958</v>
      </c>
      <c r="BK1749" s="9">
        <f ca="1"/>
        <v>71.177589576403776</v>
      </c>
      <c r="BL1749" s="9">
        <v>70.251592547756857</v>
      </c>
      <c r="BM1749" s="9">
        <f ca="1"/>
        <v>72.400721219627712</v>
      </c>
      <c r="BN1749" s="9">
        <v>72.898588765499525</v>
      </c>
      <c r="BP1749" s="9"/>
      <c r="BQ1749" s="40"/>
      <c r="BR1749" s="9"/>
      <c r="BS1749" s="40"/>
      <c r="BU1749" s="9"/>
      <c r="BV1749" s="40"/>
      <c r="BW1749" s="9"/>
      <c r="BX1749" s="40"/>
      <c r="BZ1749" s="9"/>
      <c r="CA1749" s="9"/>
      <c r="CB1749" s="40"/>
      <c r="CC1749" s="9"/>
      <c r="CD1749" s="9"/>
      <c r="CE1749" s="40"/>
    </row>
    <row r="1750" spans="1:83" x14ac:dyDescent="0.25">
      <c r="A1750" s="6">
        <v>73.3</v>
      </c>
      <c r="B1750" s="7" t="b">
        <v>1</v>
      </c>
      <c r="U1750" s="9"/>
      <c r="V1750" s="9"/>
      <c r="W1750" s="10"/>
      <c r="X1750" s="17"/>
      <c r="Y1750" s="17"/>
      <c r="Z1750" s="17"/>
      <c r="AA1750" s="17"/>
      <c r="AB1750" s="17"/>
      <c r="AC1750" s="17"/>
      <c r="AD1750" s="17"/>
      <c r="AE1750" s="17"/>
      <c r="AG1750" s="9"/>
      <c r="AH1750" s="9"/>
      <c r="AI1750" s="10"/>
      <c r="AJ1750" s="17"/>
      <c r="AK1750" s="17"/>
      <c r="AL1750" s="17"/>
      <c r="AM1750" s="17"/>
      <c r="AN1750" s="17"/>
      <c r="AO1750" s="17"/>
      <c r="AP1750" s="17"/>
      <c r="AQ1750" s="17"/>
      <c r="AS1750" s="9"/>
      <c r="AT1750" s="9"/>
      <c r="AU1750" s="10"/>
      <c r="AV1750" s="17"/>
      <c r="AW1750" s="17"/>
      <c r="AX1750" s="17"/>
      <c r="AY1750" s="17"/>
      <c r="AZ1750" s="17"/>
      <c r="BA1750" s="17"/>
      <c r="BB1750" s="17"/>
      <c r="BC1750" s="17"/>
      <c r="BE1750" s="17">
        <v>0.59614071038251371</v>
      </c>
      <c r="BF1750" s="9">
        <v>73.5</v>
      </c>
      <c r="BG1750" s="9">
        <v>71.542757814892354</v>
      </c>
      <c r="BH1750" s="9">
        <v>71.011015498005847</v>
      </c>
      <c r="BI1750" s="9">
        <v>62.765467112861835</v>
      </c>
      <c r="BJ1750" s="9">
        <f ca="1"/>
        <v>72.424746016347498</v>
      </c>
      <c r="BK1750" s="9">
        <f ca="1"/>
        <v>71.186518051707125</v>
      </c>
      <c r="BL1750" s="9">
        <v>70.261337294352586</v>
      </c>
      <c r="BM1750" s="9">
        <f ca="1"/>
        <v>72.409769018389269</v>
      </c>
      <c r="BN1750" s="9">
        <v>72.907565362690633</v>
      </c>
      <c r="BP1750" s="9"/>
      <c r="BQ1750" s="40"/>
      <c r="BR1750" s="9"/>
      <c r="BS1750" s="40"/>
      <c r="BU1750" s="9"/>
      <c r="BV1750" s="40"/>
      <c r="BW1750" s="9"/>
      <c r="BX1750" s="40"/>
      <c r="BZ1750" s="9"/>
      <c r="CA1750" s="9"/>
      <c r="CB1750" s="40"/>
      <c r="CC1750" s="9"/>
      <c r="CD1750" s="9"/>
      <c r="CE1750" s="40"/>
    </row>
    <row r="1751" spans="1:83" x14ac:dyDescent="0.25">
      <c r="A1751" s="6">
        <v>73</v>
      </c>
      <c r="B1751" s="7" t="b">
        <v>1</v>
      </c>
      <c r="U1751" s="9"/>
      <c r="V1751" s="9"/>
      <c r="W1751" s="10"/>
      <c r="X1751" s="17"/>
      <c r="Y1751" s="17"/>
      <c r="Z1751" s="17"/>
      <c r="AA1751" s="17"/>
      <c r="AB1751" s="17"/>
      <c r="AC1751" s="17"/>
      <c r="AD1751" s="17"/>
      <c r="AE1751" s="17"/>
      <c r="AG1751" s="9"/>
      <c r="AH1751" s="9"/>
      <c r="AI1751" s="10"/>
      <c r="AJ1751" s="17"/>
      <c r="AK1751" s="17"/>
      <c r="AL1751" s="17"/>
      <c r="AM1751" s="17"/>
      <c r="AN1751" s="17"/>
      <c r="AO1751" s="17"/>
      <c r="AP1751" s="17"/>
      <c r="AQ1751" s="17"/>
      <c r="AS1751" s="9"/>
      <c r="AT1751" s="9"/>
      <c r="AU1751" s="10"/>
      <c r="AV1751" s="17"/>
      <c r="AW1751" s="17"/>
      <c r="AX1751" s="17"/>
      <c r="AY1751" s="17"/>
      <c r="AZ1751" s="17"/>
      <c r="BA1751" s="17"/>
      <c r="BB1751" s="17"/>
      <c r="BC1751" s="17"/>
      <c r="BE1751" s="17">
        <v>0.59648224043715847</v>
      </c>
      <c r="BF1751" s="9">
        <v>73.5</v>
      </c>
      <c r="BG1751" s="9">
        <v>71.55115706087561</v>
      </c>
      <c r="BH1751" s="9">
        <v>71.020225890095887</v>
      </c>
      <c r="BI1751" s="9">
        <v>62.824033048414293</v>
      </c>
      <c r="BJ1751" s="9">
        <f ca="1"/>
        <v>72.432186587357648</v>
      </c>
      <c r="BK1751" s="9">
        <f ca="1"/>
        <v>71.195449188500064</v>
      </c>
      <c r="BL1751" s="9">
        <v>70.271079249956713</v>
      </c>
      <c r="BM1751" s="9">
        <f ca="1"/>
        <v>72.418816878075091</v>
      </c>
      <c r="BN1751" s="9">
        <v>72.916541909545998</v>
      </c>
      <c r="BP1751" s="9"/>
      <c r="BQ1751" s="40"/>
      <c r="BR1751" s="9"/>
      <c r="BS1751" s="40"/>
      <c r="BU1751" s="9"/>
      <c r="BV1751" s="40"/>
      <c r="BW1751" s="9"/>
      <c r="BX1751" s="40"/>
      <c r="BZ1751" s="9"/>
      <c r="CA1751" s="9"/>
      <c r="CB1751" s="40"/>
      <c r="CC1751" s="9"/>
      <c r="CD1751" s="9"/>
      <c r="CE1751" s="40"/>
    </row>
    <row r="1752" spans="1:83" x14ac:dyDescent="0.25">
      <c r="A1752" s="6">
        <v>74.3</v>
      </c>
      <c r="B1752" s="7" t="b">
        <v>1</v>
      </c>
      <c r="U1752" s="9"/>
      <c r="V1752" s="9"/>
      <c r="W1752" s="10"/>
      <c r="X1752" s="17"/>
      <c r="Y1752" s="17"/>
      <c r="Z1752" s="17"/>
      <c r="AA1752" s="17"/>
      <c r="AB1752" s="17"/>
      <c r="AC1752" s="17"/>
      <c r="AD1752" s="17"/>
      <c r="AE1752" s="17"/>
      <c r="AG1752" s="9"/>
      <c r="AH1752" s="9"/>
      <c r="AI1752" s="10"/>
      <c r="AJ1752" s="17"/>
      <c r="AK1752" s="17"/>
      <c r="AL1752" s="17"/>
      <c r="AM1752" s="17"/>
      <c r="AN1752" s="17"/>
      <c r="AO1752" s="17"/>
      <c r="AP1752" s="17"/>
      <c r="AQ1752" s="17"/>
      <c r="AS1752" s="9"/>
      <c r="AT1752" s="9"/>
      <c r="AU1752" s="10"/>
      <c r="AV1752" s="17"/>
      <c r="AW1752" s="17"/>
      <c r="AX1752" s="17"/>
      <c r="AY1752" s="17"/>
      <c r="AZ1752" s="17"/>
      <c r="BA1752" s="17"/>
      <c r="BB1752" s="17"/>
      <c r="BC1752" s="17"/>
      <c r="BE1752" s="17">
        <v>0.59682377049180324</v>
      </c>
      <c r="BF1752" s="9">
        <v>73.5</v>
      </c>
      <c r="BG1752" s="9">
        <v>71.559558116528706</v>
      </c>
      <c r="BH1752" s="9">
        <v>71.029439461630403</v>
      </c>
      <c r="BI1752" s="9">
        <v>62.882648574095903</v>
      </c>
      <c r="BJ1752" s="9">
        <f ca="1"/>
        <v>72.439627281070969</v>
      </c>
      <c r="BK1752" s="9">
        <f ca="1"/>
        <v>71.204382995058651</v>
      </c>
      <c r="BL1752" s="9">
        <v>70.280818416965957</v>
      </c>
      <c r="BM1752" s="9">
        <f ca="1"/>
        <v>72.427864803650962</v>
      </c>
      <c r="BN1752" s="9">
        <v>72.925518410940214</v>
      </c>
      <c r="BP1752" s="9"/>
      <c r="BQ1752" s="40"/>
      <c r="BR1752" s="9"/>
      <c r="BS1752" s="40"/>
      <c r="BU1752" s="9"/>
      <c r="BV1752" s="40"/>
      <c r="BW1752" s="9"/>
      <c r="BX1752" s="40"/>
      <c r="BZ1752" s="9"/>
      <c r="CA1752" s="9"/>
      <c r="CB1752" s="40"/>
      <c r="CC1752" s="9"/>
      <c r="CD1752" s="9"/>
      <c r="CE1752" s="40"/>
    </row>
    <row r="1753" spans="1:83" x14ac:dyDescent="0.25">
      <c r="A1753" s="6">
        <v>74.099999999999994</v>
      </c>
      <c r="B1753" s="7" t="b">
        <v>1</v>
      </c>
      <c r="U1753" s="9"/>
      <c r="V1753" s="9"/>
      <c r="W1753" s="10"/>
      <c r="X1753" s="17"/>
      <c r="Y1753" s="17"/>
      <c r="Z1753" s="17"/>
      <c r="AA1753" s="17"/>
      <c r="AB1753" s="17"/>
      <c r="AC1753" s="17"/>
      <c r="AD1753" s="17"/>
      <c r="AE1753" s="17"/>
      <c r="AG1753" s="9"/>
      <c r="AH1753" s="9"/>
      <c r="AI1753" s="10"/>
      <c r="AJ1753" s="17"/>
      <c r="AK1753" s="17"/>
      <c r="AL1753" s="17"/>
      <c r="AM1753" s="17"/>
      <c r="AN1753" s="17"/>
      <c r="AO1753" s="17"/>
      <c r="AP1753" s="17"/>
      <c r="AQ1753" s="17"/>
      <c r="AS1753" s="9"/>
      <c r="AT1753" s="9"/>
      <c r="AU1753" s="10"/>
      <c r="AV1753" s="17"/>
      <c r="AW1753" s="17"/>
      <c r="AX1753" s="17"/>
      <c r="AY1753" s="17"/>
      <c r="AZ1753" s="17"/>
      <c r="BA1753" s="17"/>
      <c r="BB1753" s="17"/>
      <c r="BC1753" s="17"/>
      <c r="BE1753" s="17">
        <v>0.59716530054644812</v>
      </c>
      <c r="BF1753" s="9">
        <v>73.5</v>
      </c>
      <c r="BG1753" s="9">
        <v>71.567960989171382</v>
      </c>
      <c r="BH1753" s="9">
        <v>71.038656221565972</v>
      </c>
      <c r="BI1753" s="9">
        <v>62.941313773957795</v>
      </c>
      <c r="BJ1753" s="9">
        <f ca="1"/>
        <v>72.447068103354326</v>
      </c>
      <c r="BK1753" s="9">
        <f ca="1"/>
        <v>71.213319479672677</v>
      </c>
      <c r="BL1753" s="9">
        <v>70.290554797773638</v>
      </c>
      <c r="BM1753" s="9">
        <f ca="1"/>
        <v>72.43691280008575</v>
      </c>
      <c r="BN1753" s="9">
        <v>72.934494871750729</v>
      </c>
      <c r="BP1753" s="9"/>
      <c r="BQ1753" s="40"/>
      <c r="BR1753" s="9"/>
      <c r="BS1753" s="40"/>
      <c r="BU1753" s="9"/>
      <c r="BV1753" s="40"/>
      <c r="BW1753" s="9"/>
      <c r="BX1753" s="40"/>
      <c r="BZ1753" s="9"/>
      <c r="CA1753" s="9"/>
      <c r="CB1753" s="40"/>
      <c r="CC1753" s="9"/>
      <c r="CD1753" s="9"/>
      <c r="CE1753" s="40"/>
    </row>
    <row r="1754" spans="1:83" x14ac:dyDescent="0.25">
      <c r="A1754" s="6">
        <v>73.900000000000006</v>
      </c>
      <c r="B1754" s="7" t="b">
        <v>1</v>
      </c>
      <c r="U1754" s="9"/>
      <c r="V1754" s="9"/>
      <c r="W1754" s="10"/>
      <c r="X1754" s="17"/>
      <c r="Y1754" s="17"/>
      <c r="Z1754" s="17"/>
      <c r="AA1754" s="17"/>
      <c r="AB1754" s="17"/>
      <c r="AC1754" s="17"/>
      <c r="AD1754" s="17"/>
      <c r="AE1754" s="17"/>
      <c r="AG1754" s="9"/>
      <c r="AH1754" s="9"/>
      <c r="AI1754" s="10"/>
      <c r="AJ1754" s="17"/>
      <c r="AK1754" s="17"/>
      <c r="AL1754" s="17"/>
      <c r="AM1754" s="17"/>
      <c r="AN1754" s="17"/>
      <c r="AO1754" s="17"/>
      <c r="AP1754" s="17"/>
      <c r="AQ1754" s="17"/>
      <c r="AS1754" s="9"/>
      <c r="AT1754" s="9"/>
      <c r="AU1754" s="10"/>
      <c r="AV1754" s="17"/>
      <c r="AW1754" s="17"/>
      <c r="AX1754" s="17"/>
      <c r="AY1754" s="17"/>
      <c r="AZ1754" s="17"/>
      <c r="BA1754" s="17"/>
      <c r="BB1754" s="17"/>
      <c r="BC1754" s="17"/>
      <c r="BE1754" s="17">
        <v>0.59750683060109289</v>
      </c>
      <c r="BF1754" s="9">
        <v>73.5</v>
      </c>
      <c r="BG1754" s="9">
        <v>71.576365686133798</v>
      </c>
      <c r="BH1754" s="9">
        <v>71.04787617887537</v>
      </c>
      <c r="BI1754" s="9">
        <v>63.000028732264859</v>
      </c>
      <c r="BJ1754" s="9">
        <f ca="1"/>
        <v>72.454509060078976</v>
      </c>
      <c r="BK1754" s="9">
        <f ca="1"/>
        <v>71.222258650645756</v>
      </c>
      <c r="BL1754" s="9">
        <v>70.300288394769609</v>
      </c>
      <c r="BM1754" s="9">
        <f ca="1"/>
        <v>72.44596087235162</v>
      </c>
      <c r="BN1754" s="9">
        <v>72.943471296857822</v>
      </c>
      <c r="BP1754" s="9"/>
      <c r="BQ1754" s="40"/>
      <c r="BR1754" s="9"/>
      <c r="BS1754" s="40"/>
      <c r="BU1754" s="9"/>
      <c r="BV1754" s="40"/>
      <c r="BW1754" s="9"/>
      <c r="BX1754" s="40"/>
      <c r="BZ1754" s="9"/>
      <c r="CA1754" s="9"/>
      <c r="CB1754" s="40"/>
      <c r="CC1754" s="9"/>
      <c r="CD1754" s="9"/>
      <c r="CE1754" s="40"/>
    </row>
    <row r="1755" spans="1:83" x14ac:dyDescent="0.25">
      <c r="A1755" s="6">
        <v>73.599999999999994</v>
      </c>
      <c r="B1755" s="7" t="b">
        <v>1</v>
      </c>
      <c r="U1755" s="9"/>
      <c r="V1755" s="9"/>
      <c r="W1755" s="10"/>
      <c r="X1755" s="17"/>
      <c r="Y1755" s="17"/>
      <c r="Z1755" s="17"/>
      <c r="AA1755" s="17"/>
      <c r="AB1755" s="17"/>
      <c r="AC1755" s="17"/>
      <c r="AD1755" s="17"/>
      <c r="AE1755" s="17"/>
      <c r="AG1755" s="9"/>
      <c r="AH1755" s="9"/>
      <c r="AI1755" s="10"/>
      <c r="AJ1755" s="17"/>
      <c r="AK1755" s="17"/>
      <c r="AL1755" s="17"/>
      <c r="AM1755" s="17"/>
      <c r="AN1755" s="17"/>
      <c r="AO1755" s="17"/>
      <c r="AP1755" s="17"/>
      <c r="AQ1755" s="17"/>
      <c r="AS1755" s="9"/>
      <c r="AT1755" s="9"/>
      <c r="AU1755" s="10"/>
      <c r="AV1755" s="17"/>
      <c r="AW1755" s="17"/>
      <c r="AX1755" s="17"/>
      <c r="AY1755" s="17"/>
      <c r="AZ1755" s="17"/>
      <c r="BA1755" s="17"/>
      <c r="BB1755" s="17"/>
      <c r="BC1755" s="17"/>
      <c r="BE1755" s="17">
        <v>0.59784836065573765</v>
      </c>
      <c r="BF1755" s="9">
        <v>73.5</v>
      </c>
      <c r="BG1755" s="9">
        <v>71.584772214756569</v>
      </c>
      <c r="BH1755" s="9">
        <v>71.057099342547261</v>
      </c>
      <c r="BI1755" s="9">
        <v>63.058793533496683</v>
      </c>
      <c r="BJ1755" s="9">
        <f ca="1"/>
        <v>72.461950157120611</v>
      </c>
      <c r="BK1755" s="9">
        <f ca="1"/>
        <v>71.23120051629536</v>
      </c>
      <c r="BL1755" s="9">
        <v>70.310019210340357</v>
      </c>
      <c r="BM1755" s="9">
        <f ca="1"/>
        <v>72.455009025423934</v>
      </c>
      <c r="BN1755" s="9">
        <v>72.952447691144727</v>
      </c>
      <c r="BP1755" s="9"/>
      <c r="BQ1755" s="40"/>
      <c r="BR1755" s="9"/>
      <c r="BS1755" s="40"/>
      <c r="BU1755" s="9"/>
      <c r="BV1755" s="40"/>
      <c r="BW1755" s="9"/>
      <c r="BX1755" s="40"/>
      <c r="BZ1755" s="9"/>
      <c r="CA1755" s="9"/>
      <c r="CB1755" s="40"/>
      <c r="CC1755" s="9"/>
      <c r="CD1755" s="9"/>
      <c r="CE1755" s="40"/>
    </row>
    <row r="1756" spans="1:83" x14ac:dyDescent="0.25">
      <c r="A1756" s="6">
        <v>73.3</v>
      </c>
      <c r="B1756" s="7" t="b">
        <v>1</v>
      </c>
      <c r="U1756" s="9"/>
      <c r="V1756" s="9"/>
      <c r="W1756" s="10"/>
      <c r="X1756" s="17"/>
      <c r="Y1756" s="17"/>
      <c r="Z1756" s="17"/>
      <c r="AA1756" s="17"/>
      <c r="AB1756" s="17"/>
      <c r="AC1756" s="17"/>
      <c r="AD1756" s="17"/>
      <c r="AE1756" s="17"/>
      <c r="AG1756" s="9"/>
      <c r="AH1756" s="9"/>
      <c r="AI1756" s="10"/>
      <c r="AJ1756" s="17"/>
      <c r="AK1756" s="17"/>
      <c r="AL1756" s="17"/>
      <c r="AM1756" s="17"/>
      <c r="AN1756" s="17"/>
      <c r="AO1756" s="17"/>
      <c r="AP1756" s="17"/>
      <c r="AQ1756" s="17"/>
      <c r="AS1756" s="9"/>
      <c r="AT1756" s="9"/>
      <c r="AU1756" s="10"/>
      <c r="AV1756" s="17"/>
      <c r="AW1756" s="17"/>
      <c r="AX1756" s="17"/>
      <c r="AY1756" s="17"/>
      <c r="AZ1756" s="17"/>
      <c r="BA1756" s="17"/>
      <c r="BB1756" s="17"/>
      <c r="BC1756" s="17"/>
      <c r="BE1756" s="17">
        <v>0.59818989071038253</v>
      </c>
      <c r="BF1756" s="9">
        <v>73.5</v>
      </c>
      <c r="BG1756" s="9">
        <v>71.593180582390829</v>
      </c>
      <c r="BH1756" s="9">
        <v>71.066325721586381</v>
      </c>
      <c r="BI1756" s="9">
        <v>63.117608262348149</v>
      </c>
      <c r="BJ1756" s="9">
        <f ca="1"/>
        <v>72.469391400359385</v>
      </c>
      <c r="BK1756" s="9">
        <f ca="1"/>
        <v>71.240145084952886</v>
      </c>
      <c r="BL1756" s="9">
        <v>70.319747246868928</v>
      </c>
      <c r="BM1756" s="9">
        <f ca="1"/>
        <v>72.464057264281351</v>
      </c>
      <c r="BN1756" s="9">
        <v>72.961424059497602</v>
      </c>
      <c r="BP1756" s="9"/>
      <c r="BQ1756" s="40"/>
      <c r="BR1756" s="9"/>
      <c r="BS1756" s="40"/>
      <c r="BU1756" s="9"/>
      <c r="BV1756" s="40"/>
      <c r="BW1756" s="9"/>
      <c r="BX1756" s="40"/>
      <c r="BZ1756" s="9"/>
      <c r="CA1756" s="9"/>
      <c r="CB1756" s="40"/>
      <c r="CC1756" s="9"/>
      <c r="CD1756" s="9"/>
      <c r="CE1756" s="40"/>
    </row>
    <row r="1757" spans="1:83" x14ac:dyDescent="0.25">
      <c r="A1757" s="6">
        <v>72.8</v>
      </c>
      <c r="B1757" s="7" t="b">
        <v>1</v>
      </c>
      <c r="U1757" s="9"/>
      <c r="V1757" s="9"/>
      <c r="W1757" s="10"/>
      <c r="X1757" s="17"/>
      <c r="Y1757" s="17"/>
      <c r="Z1757" s="17"/>
      <c r="AA1757" s="17"/>
      <c r="AB1757" s="17"/>
      <c r="AC1757" s="17"/>
      <c r="AD1757" s="17"/>
      <c r="AE1757" s="17"/>
      <c r="AG1757" s="9"/>
      <c r="AH1757" s="9"/>
      <c r="AI1757" s="10"/>
      <c r="AJ1757" s="17"/>
      <c r="AK1757" s="17"/>
      <c r="AL1757" s="17"/>
      <c r="AM1757" s="17"/>
      <c r="AN1757" s="17"/>
      <c r="AO1757" s="17"/>
      <c r="AP1757" s="17"/>
      <c r="AQ1757" s="17"/>
      <c r="AS1757" s="9"/>
      <c r="AT1757" s="9"/>
      <c r="AU1757" s="10"/>
      <c r="AV1757" s="17"/>
      <c r="AW1757" s="17"/>
      <c r="AX1757" s="17"/>
      <c r="AY1757" s="17"/>
      <c r="AZ1757" s="17"/>
      <c r="BA1757" s="17"/>
      <c r="BB1757" s="17"/>
      <c r="BC1757" s="17"/>
      <c r="BE1757" s="17">
        <v>0.5985314207650273</v>
      </c>
      <c r="BF1757" s="9">
        <v>73.5</v>
      </c>
      <c r="BG1757" s="9">
        <v>71.601590796398241</v>
      </c>
      <c r="BH1757" s="9">
        <v>71.075555325013795</v>
      </c>
      <c r="BI1757" s="9">
        <v>63.176473003730145</v>
      </c>
      <c r="BJ1757" s="9">
        <f ca="1"/>
        <v>72.476832795679883</v>
      </c>
      <c r="BK1757" s="9">
        <f ca="1"/>
        <v>71.249092364963715</v>
      </c>
      <c r="BL1757" s="9">
        <v>70.329472506734987</v>
      </c>
      <c r="BM1757" s="9">
        <f ca="1"/>
        <v>72.473105593905771</v>
      </c>
      <c r="BN1757" s="9">
        <v>72.97040040680551</v>
      </c>
      <c r="BP1757" s="9"/>
      <c r="BQ1757" s="40"/>
      <c r="BR1757" s="9"/>
      <c r="BS1757" s="40"/>
      <c r="BU1757" s="9"/>
      <c r="BV1757" s="40"/>
      <c r="BW1757" s="9"/>
      <c r="BX1757" s="40"/>
      <c r="BZ1757" s="9"/>
      <c r="CA1757" s="9"/>
      <c r="CB1757" s="40"/>
      <c r="CC1757" s="9"/>
      <c r="CD1757" s="9"/>
      <c r="CE1757" s="40"/>
    </row>
    <row r="1758" spans="1:83" x14ac:dyDescent="0.25">
      <c r="A1758" s="6">
        <v>72.3</v>
      </c>
      <c r="B1758" s="7" t="b">
        <v>1</v>
      </c>
      <c r="U1758" s="9"/>
      <c r="V1758" s="9"/>
      <c r="W1758" s="10"/>
      <c r="X1758" s="17"/>
      <c r="Y1758" s="17"/>
      <c r="Z1758" s="17"/>
      <c r="AA1758" s="17"/>
      <c r="AB1758" s="17"/>
      <c r="AC1758" s="17"/>
      <c r="AD1758" s="17"/>
      <c r="AE1758" s="17"/>
      <c r="AG1758" s="9"/>
      <c r="AH1758" s="9"/>
      <c r="AI1758" s="10"/>
      <c r="AJ1758" s="17"/>
      <c r="AK1758" s="17"/>
      <c r="AL1758" s="17"/>
      <c r="AM1758" s="17"/>
      <c r="AN1758" s="17"/>
      <c r="AO1758" s="17"/>
      <c r="AP1758" s="17"/>
      <c r="AQ1758" s="17"/>
      <c r="AS1758" s="9"/>
      <c r="AT1758" s="9"/>
      <c r="AU1758" s="10"/>
      <c r="AV1758" s="17"/>
      <c r="AW1758" s="17"/>
      <c r="AX1758" s="17"/>
      <c r="AY1758" s="17"/>
      <c r="AZ1758" s="17"/>
      <c r="BA1758" s="17"/>
      <c r="BB1758" s="17"/>
      <c r="BC1758" s="17"/>
      <c r="BE1758" s="17">
        <v>0.59887295081967218</v>
      </c>
      <c r="BF1758" s="9">
        <v>73.5</v>
      </c>
      <c r="BG1758" s="9">
        <v>71.610002864151113</v>
      </c>
      <c r="BH1758" s="9">
        <v>71.084788161866598</v>
      </c>
      <c r="BI1758" s="9">
        <v>63.235387842770457</v>
      </c>
      <c r="BJ1758" s="9">
        <f ca="1"/>
        <v>72.484274348971297</v>
      </c>
      <c r="BK1758" s="9">
        <f ca="1"/>
        <v>71.258042364687242</v>
      </c>
      <c r="BL1758" s="9">
        <v>70.339194992314788</v>
      </c>
      <c r="BM1758" s="9">
        <f ca="1"/>
        <v>72.482154019282476</v>
      </c>
      <c r="BN1758" s="9">
        <v>72.979376737960536</v>
      </c>
      <c r="BP1758" s="9"/>
      <c r="BQ1758" s="40"/>
      <c r="BR1758" s="9"/>
      <c r="BS1758" s="40"/>
      <c r="BU1758" s="9"/>
      <c r="BV1758" s="40"/>
      <c r="BW1758" s="9"/>
      <c r="BX1758" s="40"/>
      <c r="BZ1758" s="9"/>
      <c r="CA1758" s="9"/>
      <c r="CB1758" s="40"/>
      <c r="CC1758" s="9"/>
      <c r="CD1758" s="9"/>
      <c r="CE1758" s="40"/>
    </row>
    <row r="1759" spans="1:83" x14ac:dyDescent="0.25">
      <c r="A1759" s="6">
        <v>71.8</v>
      </c>
      <c r="B1759" s="7" t="b">
        <v>1</v>
      </c>
      <c r="U1759" s="9"/>
      <c r="V1759" s="9"/>
      <c r="W1759" s="10"/>
      <c r="X1759" s="17"/>
      <c r="Y1759" s="17"/>
      <c r="Z1759" s="17"/>
      <c r="AA1759" s="17"/>
      <c r="AB1759" s="17"/>
      <c r="AC1759" s="17"/>
      <c r="AD1759" s="17"/>
      <c r="AE1759" s="17"/>
      <c r="AG1759" s="9"/>
      <c r="AH1759" s="9"/>
      <c r="AI1759" s="10"/>
      <c r="AJ1759" s="17"/>
      <c r="AK1759" s="17"/>
      <c r="AL1759" s="17"/>
      <c r="AM1759" s="17"/>
      <c r="AN1759" s="17"/>
      <c r="AO1759" s="17"/>
      <c r="AP1759" s="17"/>
      <c r="AQ1759" s="17"/>
      <c r="AS1759" s="9"/>
      <c r="AT1759" s="9"/>
      <c r="AU1759" s="10"/>
      <c r="AV1759" s="17"/>
      <c r="AW1759" s="17"/>
      <c r="AX1759" s="17"/>
      <c r="AY1759" s="17"/>
      <c r="AZ1759" s="17"/>
      <c r="BA1759" s="17"/>
      <c r="BB1759" s="17"/>
      <c r="BC1759" s="17"/>
      <c r="BE1759" s="17">
        <v>0.59921448087431695</v>
      </c>
      <c r="BF1759" s="9">
        <v>73.5</v>
      </c>
      <c r="BG1759" s="9">
        <v>71.618416793032395</v>
      </c>
      <c r="BH1759" s="9">
        <v>71.094024241198397</v>
      </c>
      <c r="BI1759" s="9">
        <v>63.294352864814286</v>
      </c>
      <c r="BJ1759" s="9">
        <f ca="1"/>
        <v>72.491716066127324</v>
      </c>
      <c r="BK1759" s="9">
        <f ca="1"/>
        <v>71.266995092496984</v>
      </c>
      <c r="BL1759" s="9">
        <v>70.34891470598123</v>
      </c>
      <c r="BM1759" s="9">
        <f ca="1"/>
        <v>72.491202545400043</v>
      </c>
      <c r="BN1759" s="9">
        <v>72.988353057857751</v>
      </c>
      <c r="BP1759" s="9"/>
      <c r="BQ1759" s="40"/>
      <c r="BR1759" s="9"/>
      <c r="BS1759" s="40"/>
      <c r="BU1759" s="9"/>
      <c r="BV1759" s="40"/>
      <c r="BW1759" s="9"/>
      <c r="BX1759" s="40"/>
      <c r="BZ1759" s="9"/>
      <c r="CA1759" s="9"/>
      <c r="CB1759" s="40"/>
      <c r="CC1759" s="9"/>
      <c r="CD1759" s="9"/>
      <c r="CE1759" s="40"/>
    </row>
    <row r="1760" spans="1:83" x14ac:dyDescent="0.25">
      <c r="A1760" s="6">
        <v>71.400000000000006</v>
      </c>
      <c r="B1760" s="7" t="b">
        <v>1</v>
      </c>
      <c r="U1760" s="9"/>
      <c r="V1760" s="9"/>
      <c r="W1760" s="10"/>
      <c r="X1760" s="17"/>
      <c r="Y1760" s="17"/>
      <c r="Z1760" s="17"/>
      <c r="AA1760" s="17"/>
      <c r="AB1760" s="17"/>
      <c r="AC1760" s="17"/>
      <c r="AD1760" s="17"/>
      <c r="AE1760" s="17"/>
      <c r="AG1760" s="9"/>
      <c r="AH1760" s="9"/>
      <c r="AI1760" s="10"/>
      <c r="AJ1760" s="17"/>
      <c r="AK1760" s="17"/>
      <c r="AL1760" s="17"/>
      <c r="AM1760" s="17"/>
      <c r="AN1760" s="17"/>
      <c r="AO1760" s="17"/>
      <c r="AP1760" s="17"/>
      <c r="AQ1760" s="17"/>
      <c r="AS1760" s="9"/>
      <c r="AT1760" s="9"/>
      <c r="AU1760" s="10"/>
      <c r="AV1760" s="17"/>
      <c r="AW1760" s="17"/>
      <c r="AX1760" s="17"/>
      <c r="AY1760" s="17"/>
      <c r="AZ1760" s="17"/>
      <c r="BA1760" s="17"/>
      <c r="BB1760" s="17"/>
      <c r="BC1760" s="17"/>
      <c r="BE1760" s="17">
        <v>0.59955601092896171</v>
      </c>
      <c r="BF1760" s="9">
        <v>73.5</v>
      </c>
      <c r="BG1760" s="9">
        <v>71.626832590435768</v>
      </c>
      <c r="BH1760" s="9">
        <v>71.103263572079072</v>
      </c>
      <c r="BI1760" s="9">
        <v>63.353368155425201</v>
      </c>
      <c r="BJ1760" s="9">
        <f ca="1"/>
        <v>72.499157953046264</v>
      </c>
      <c r="BK1760" s="9">
        <f ca="1"/>
        <v>71.275950556780643</v>
      </c>
      <c r="BL1760" s="9">
        <v>70.358631650103774</v>
      </c>
      <c r="BM1760" s="9">
        <f ca="1"/>
        <v>72.500251177250462</v>
      </c>
      <c r="BN1760" s="9">
        <v>72.997329371395281</v>
      </c>
      <c r="BP1760" s="9"/>
      <c r="BQ1760" s="40"/>
      <c r="BR1760" s="9"/>
      <c r="BS1760" s="40"/>
      <c r="BU1760" s="9"/>
      <c r="BV1760" s="40"/>
      <c r="BW1760" s="9"/>
      <c r="BX1760" s="40"/>
      <c r="BZ1760" s="9"/>
      <c r="CA1760" s="9"/>
      <c r="CB1760" s="40"/>
      <c r="CC1760" s="9"/>
      <c r="CD1760" s="9"/>
      <c r="CE1760" s="40"/>
    </row>
    <row r="1761" spans="1:83" x14ac:dyDescent="0.25">
      <c r="A1761" s="6">
        <v>71</v>
      </c>
      <c r="B1761" s="7" t="b">
        <v>1</v>
      </c>
      <c r="U1761" s="9"/>
      <c r="V1761" s="9"/>
      <c r="W1761" s="10"/>
      <c r="X1761" s="17"/>
      <c r="Y1761" s="17"/>
      <c r="Z1761" s="17"/>
      <c r="AA1761" s="17"/>
      <c r="AB1761" s="17"/>
      <c r="AC1761" s="17"/>
      <c r="AD1761" s="17"/>
      <c r="AE1761" s="17"/>
      <c r="AG1761" s="9"/>
      <c r="AH1761" s="9"/>
      <c r="AI1761" s="10"/>
      <c r="AJ1761" s="17"/>
      <c r="AK1761" s="17"/>
      <c r="AL1761" s="17"/>
      <c r="AM1761" s="17"/>
      <c r="AN1761" s="17"/>
      <c r="AO1761" s="17"/>
      <c r="AP1761" s="17"/>
      <c r="AQ1761" s="17"/>
      <c r="AS1761" s="9"/>
      <c r="AT1761" s="9"/>
      <c r="AU1761" s="10"/>
      <c r="AV1761" s="17"/>
      <c r="AW1761" s="17"/>
      <c r="AX1761" s="17"/>
      <c r="AY1761" s="17"/>
      <c r="AZ1761" s="17"/>
      <c r="BA1761" s="17"/>
      <c r="BB1761" s="17"/>
      <c r="BC1761" s="17"/>
      <c r="BE1761" s="17">
        <v>0.59989754098360659</v>
      </c>
      <c r="BF1761" s="9">
        <v>73.5</v>
      </c>
      <c r="BG1761" s="9">
        <v>71.635250263765656</v>
      </c>
      <c r="BH1761" s="9">
        <v>71.112506163594958</v>
      </c>
      <c r="BI1761" s="9">
        <v>63.412433800385756</v>
      </c>
      <c r="BJ1761" s="9">
        <f ca="1"/>
        <v>72.506600015631065</v>
      </c>
      <c r="BK1761" s="9">
        <f ca="1"/>
        <v>71.284908765940116</v>
      </c>
      <c r="BL1761" s="9">
        <v>70.368345827048557</v>
      </c>
      <c r="BM1761" s="9">
        <f ca="1"/>
        <v>72.509299919829104</v>
      </c>
      <c r="BN1761" s="9">
        <v>73.006305683474295</v>
      </c>
      <c r="BP1761" s="9"/>
      <c r="BQ1761" s="40"/>
      <c r="BR1761" s="9"/>
      <c r="BS1761" s="40"/>
      <c r="BU1761" s="9"/>
      <c r="BV1761" s="40"/>
      <c r="BW1761" s="9"/>
      <c r="BX1761" s="40"/>
      <c r="BZ1761" s="9"/>
      <c r="CA1761" s="9"/>
      <c r="CB1761" s="40"/>
      <c r="CC1761" s="9"/>
      <c r="CD1761" s="9"/>
      <c r="CE1761" s="40"/>
    </row>
    <row r="1762" spans="1:83" x14ac:dyDescent="0.25">
      <c r="A1762" s="6">
        <v>77</v>
      </c>
      <c r="B1762" s="7" t="b">
        <v>1</v>
      </c>
      <c r="U1762" s="9"/>
      <c r="V1762" s="9"/>
      <c r="W1762" s="10"/>
      <c r="X1762" s="17"/>
      <c r="Y1762" s="17"/>
      <c r="Z1762" s="17"/>
      <c r="AA1762" s="17"/>
      <c r="AB1762" s="17"/>
      <c r="AC1762" s="17"/>
      <c r="AD1762" s="17"/>
      <c r="AE1762" s="17"/>
      <c r="AG1762" s="9"/>
      <c r="AH1762" s="9"/>
      <c r="AI1762" s="10"/>
      <c r="AJ1762" s="17"/>
      <c r="AK1762" s="17"/>
      <c r="AL1762" s="17"/>
      <c r="AM1762" s="17"/>
      <c r="AN1762" s="17"/>
      <c r="AO1762" s="17"/>
      <c r="AP1762" s="17"/>
      <c r="AQ1762" s="17"/>
      <c r="AS1762" s="9"/>
      <c r="AT1762" s="9"/>
      <c r="AU1762" s="10"/>
      <c r="AV1762" s="17"/>
      <c r="AW1762" s="17"/>
      <c r="AX1762" s="17"/>
      <c r="AY1762" s="17"/>
      <c r="AZ1762" s="17"/>
      <c r="BA1762" s="17"/>
      <c r="BB1762" s="17"/>
      <c r="BC1762" s="17"/>
      <c r="BE1762" s="17">
        <v>0.60023907103825136</v>
      </c>
      <c r="BF1762" s="9">
        <v>73.5</v>
      </c>
      <c r="BG1762" s="9">
        <v>71.64366982043731</v>
      </c>
      <c r="BH1762" s="9">
        <v>71.121752024848945</v>
      </c>
      <c r="BI1762" s="9">
        <v>63.471549885698252</v>
      </c>
      <c r="BJ1762" s="9">
        <f ca="1"/>
        <v>72.514042259789335</v>
      </c>
      <c r="BK1762" s="9">
        <f ca="1"/>
        <v>71.293869728391613</v>
      </c>
      <c r="BL1762" s="9">
        <v>70.378057239178318</v>
      </c>
      <c r="BM1762" s="9">
        <f ca="1"/>
        <v>72.518348778134779</v>
      </c>
      <c r="BN1762" s="9">
        <v>73.015281998999001</v>
      </c>
      <c r="BP1762" s="9"/>
      <c r="BQ1762" s="40"/>
      <c r="BR1762" s="9"/>
      <c r="BS1762" s="40"/>
      <c r="BU1762" s="9"/>
      <c r="BV1762" s="40"/>
      <c r="BW1762" s="9"/>
      <c r="BX1762" s="40"/>
      <c r="BZ1762" s="9"/>
      <c r="CA1762" s="9"/>
      <c r="CB1762" s="40"/>
      <c r="CC1762" s="9"/>
      <c r="CD1762" s="9"/>
      <c r="CE1762" s="40"/>
    </row>
    <row r="1763" spans="1:83" x14ac:dyDescent="0.25">
      <c r="A1763" s="6">
        <v>72</v>
      </c>
      <c r="B1763" s="7" t="b">
        <v>1</v>
      </c>
      <c r="U1763" s="9"/>
      <c r="V1763" s="9"/>
      <c r="W1763" s="10"/>
      <c r="X1763" s="17"/>
      <c r="Y1763" s="17"/>
      <c r="Z1763" s="17"/>
      <c r="AA1763" s="17"/>
      <c r="AB1763" s="17"/>
      <c r="AC1763" s="17"/>
      <c r="AD1763" s="17"/>
      <c r="AE1763" s="17"/>
      <c r="AG1763" s="9"/>
      <c r="AH1763" s="9"/>
      <c r="AI1763" s="10"/>
      <c r="AJ1763" s="17"/>
      <c r="AK1763" s="17"/>
      <c r="AL1763" s="17"/>
      <c r="AM1763" s="17"/>
      <c r="AN1763" s="17"/>
      <c r="AO1763" s="17"/>
      <c r="AP1763" s="17"/>
      <c r="AQ1763" s="17"/>
      <c r="AS1763" s="9"/>
      <c r="AT1763" s="9"/>
      <c r="AU1763" s="10"/>
      <c r="AV1763" s="17"/>
      <c r="AW1763" s="17"/>
      <c r="AX1763" s="17"/>
      <c r="AY1763" s="17"/>
      <c r="AZ1763" s="17"/>
      <c r="BA1763" s="17"/>
      <c r="BB1763" s="17"/>
      <c r="BC1763" s="17"/>
      <c r="BE1763" s="17">
        <v>0.60058060109289613</v>
      </c>
      <c r="BF1763" s="9">
        <v>73.5</v>
      </c>
      <c r="BG1763" s="9">
        <v>71.652091267876841</v>
      </c>
      <c r="BH1763" s="9">
        <v>71.131001164960352</v>
      </c>
      <c r="BI1763" s="9">
        <v>63.530716497585544</v>
      </c>
      <c r="BJ1763" s="9">
        <f ca="1"/>
        <v>72.5214846914334</v>
      </c>
      <c r="BK1763" s="9">
        <f ca="1"/>
        <v>71.30283345256565</v>
      </c>
      <c r="BL1763" s="9">
        <v>70.387765888852471</v>
      </c>
      <c r="BM1763" s="9">
        <f ca="1"/>
        <v>72.527397757169709</v>
      </c>
      <c r="BN1763" s="9">
        <v>73.024258322876804</v>
      </c>
      <c r="BP1763" s="9"/>
      <c r="BQ1763" s="40"/>
      <c r="BR1763" s="9"/>
      <c r="BS1763" s="40"/>
      <c r="BU1763" s="9"/>
      <c r="BV1763" s="40"/>
      <c r="BW1763" s="9"/>
      <c r="BX1763" s="40"/>
      <c r="BZ1763" s="9"/>
      <c r="CA1763" s="9"/>
      <c r="CB1763" s="40"/>
      <c r="CC1763" s="9"/>
      <c r="CD1763" s="9"/>
      <c r="CE1763" s="40"/>
    </row>
    <row r="1764" spans="1:83" x14ac:dyDescent="0.25">
      <c r="A1764" s="6">
        <v>69.900000000000006</v>
      </c>
      <c r="B1764" s="7" t="b">
        <v>1</v>
      </c>
      <c r="U1764" s="9"/>
      <c r="V1764" s="9"/>
      <c r="W1764" s="10"/>
      <c r="X1764" s="17"/>
      <c r="Y1764" s="17"/>
      <c r="Z1764" s="17"/>
      <c r="AA1764" s="17"/>
      <c r="AB1764" s="17"/>
      <c r="AC1764" s="17"/>
      <c r="AD1764" s="17"/>
      <c r="AE1764" s="17"/>
      <c r="AG1764" s="9"/>
      <c r="AH1764" s="9"/>
      <c r="AI1764" s="10"/>
      <c r="AJ1764" s="17"/>
      <c r="AK1764" s="17"/>
      <c r="AL1764" s="17"/>
      <c r="AM1764" s="17"/>
      <c r="AN1764" s="17"/>
      <c r="AO1764" s="17"/>
      <c r="AP1764" s="17"/>
      <c r="AQ1764" s="17"/>
      <c r="AS1764" s="9"/>
      <c r="AT1764" s="9"/>
      <c r="AU1764" s="10"/>
      <c r="AV1764" s="17"/>
      <c r="AW1764" s="17"/>
      <c r="AX1764" s="17"/>
      <c r="AY1764" s="17"/>
      <c r="AZ1764" s="17"/>
      <c r="BA1764" s="17"/>
      <c r="BB1764" s="17"/>
      <c r="BC1764" s="17"/>
      <c r="BE1764" s="17">
        <v>0.60092213114754101</v>
      </c>
      <c r="BF1764" s="9">
        <v>73.5</v>
      </c>
      <c r="BG1764" s="9">
        <v>71.660514613521286</v>
      </c>
      <c r="BH1764" s="9">
        <v>71.14025359306541</v>
      </c>
      <c r="BI1764" s="9">
        <v>63.589933722491757</v>
      </c>
      <c r="BJ1764" s="9">
        <f ca="1"/>
        <v>72.528927316480335</v>
      </c>
      <c r="BK1764" s="9">
        <f ca="1"/>
        <v>71.311799946907215</v>
      </c>
      <c r="BL1764" s="9">
        <v>70.397471778427061</v>
      </c>
      <c r="BM1764" s="9">
        <f ca="1"/>
        <v>72.536446861939652</v>
      </c>
      <c r="BN1764" s="9">
        <v>73.033234660018138</v>
      </c>
      <c r="BP1764" s="9"/>
      <c r="BQ1764" s="40"/>
      <c r="BR1764" s="9"/>
      <c r="BS1764" s="40"/>
      <c r="BU1764" s="9"/>
      <c r="BV1764" s="40"/>
      <c r="BW1764" s="9"/>
      <c r="BX1764" s="40"/>
      <c r="BZ1764" s="9"/>
      <c r="CA1764" s="9"/>
      <c r="CB1764" s="40"/>
      <c r="CC1764" s="9"/>
      <c r="CD1764" s="9"/>
      <c r="CE1764" s="40"/>
    </row>
    <row r="1765" spans="1:83" x14ac:dyDescent="0.25">
      <c r="A1765" s="6">
        <v>69.5</v>
      </c>
      <c r="B1765" s="7" t="b">
        <v>1</v>
      </c>
      <c r="U1765" s="9"/>
      <c r="V1765" s="9"/>
      <c r="W1765" s="10"/>
      <c r="X1765" s="17"/>
      <c r="Y1765" s="17"/>
      <c r="Z1765" s="17"/>
      <c r="AA1765" s="17"/>
      <c r="AB1765" s="17"/>
      <c r="AC1765" s="17"/>
      <c r="AD1765" s="17"/>
      <c r="AE1765" s="17"/>
      <c r="AG1765" s="9"/>
      <c r="AH1765" s="9"/>
      <c r="AI1765" s="10"/>
      <c r="AJ1765" s="17"/>
      <c r="AK1765" s="17"/>
      <c r="AL1765" s="17"/>
      <c r="AM1765" s="17"/>
      <c r="AN1765" s="17"/>
      <c r="AO1765" s="17"/>
      <c r="AP1765" s="17"/>
      <c r="AQ1765" s="17"/>
      <c r="AS1765" s="9"/>
      <c r="AT1765" s="9"/>
      <c r="AU1765" s="10"/>
      <c r="AV1765" s="17"/>
      <c r="AW1765" s="17"/>
      <c r="AX1765" s="17"/>
      <c r="AY1765" s="17"/>
      <c r="AZ1765" s="17"/>
      <c r="BA1765" s="17"/>
      <c r="BB1765" s="17"/>
      <c r="BC1765" s="17"/>
      <c r="BE1765" s="17">
        <v>0.60126366120218577</v>
      </c>
      <c r="BF1765" s="9">
        <v>73.5</v>
      </c>
      <c r="BG1765" s="9">
        <v>71.668939864818654</v>
      </c>
      <c r="BH1765" s="9">
        <v>71.149509318316845</v>
      </c>
      <c r="BI1765" s="9">
        <v>63.649201647083004</v>
      </c>
      <c r="BJ1765" s="9">
        <f ca="1"/>
        <v>72.536370140851929</v>
      </c>
      <c r="BK1765" s="9">
        <f ca="1"/>
        <v>71.320769219875714</v>
      </c>
      <c r="BL1765" s="9">
        <v>70.407174910254753</v>
      </c>
      <c r="BM1765" s="9">
        <f ca="1"/>
        <v>72.545496097453807</v>
      </c>
      <c r="BN1765" s="9">
        <v>73.042211015336676</v>
      </c>
      <c r="BP1765" s="9"/>
      <c r="BQ1765" s="40"/>
      <c r="BR1765" s="9"/>
      <c r="BS1765" s="40"/>
      <c r="BU1765" s="9"/>
      <c r="BV1765" s="40"/>
      <c r="BW1765" s="9"/>
      <c r="BX1765" s="40"/>
      <c r="BZ1765" s="9"/>
      <c r="CA1765" s="9"/>
      <c r="CB1765" s="40"/>
      <c r="CC1765" s="9"/>
      <c r="CD1765" s="9"/>
      <c r="CE1765" s="40"/>
    </row>
    <row r="1766" spans="1:83" x14ac:dyDescent="0.25">
      <c r="A1766" s="6">
        <v>69</v>
      </c>
      <c r="B1766" s="7" t="b">
        <v>1</v>
      </c>
      <c r="U1766" s="9"/>
      <c r="V1766" s="9"/>
      <c r="W1766" s="10"/>
      <c r="X1766" s="17"/>
      <c r="Y1766" s="17"/>
      <c r="Z1766" s="17"/>
      <c r="AA1766" s="17"/>
      <c r="AB1766" s="17"/>
      <c r="AC1766" s="17"/>
      <c r="AD1766" s="17"/>
      <c r="AE1766" s="17"/>
      <c r="AG1766" s="9"/>
      <c r="AH1766" s="9"/>
      <c r="AI1766" s="10"/>
      <c r="AJ1766" s="17"/>
      <c r="AK1766" s="17"/>
      <c r="AL1766" s="17"/>
      <c r="AM1766" s="17"/>
      <c r="AN1766" s="17"/>
      <c r="AO1766" s="17"/>
      <c r="AP1766" s="17"/>
      <c r="AQ1766" s="17"/>
      <c r="AS1766" s="9"/>
      <c r="AT1766" s="9"/>
      <c r="AU1766" s="10"/>
      <c r="AV1766" s="17"/>
      <c r="AW1766" s="17"/>
      <c r="AX1766" s="17"/>
      <c r="AY1766" s="17"/>
      <c r="AZ1766" s="17"/>
      <c r="BA1766" s="17"/>
      <c r="BB1766" s="17"/>
      <c r="BC1766" s="17"/>
      <c r="BE1766" s="17">
        <v>0.60160519125683065</v>
      </c>
      <c r="BF1766" s="9">
        <v>73.5</v>
      </c>
      <c r="BG1766" s="9">
        <v>71.677367029227952</v>
      </c>
      <c r="BH1766" s="9">
        <v>71.158768349884184</v>
      </c>
      <c r="BI1766" s="9">
        <v>63.708520358248251</v>
      </c>
      <c r="BJ1766" s="9">
        <f ca="1"/>
        <v>72.543813170474891</v>
      </c>
      <c r="BK1766" s="9">
        <f ca="1"/>
        <v>71.329741279945097</v>
      </c>
      <c r="BL1766" s="9">
        <v>70.416875286684913</v>
      </c>
      <c r="BM1766" s="9">
        <f ca="1"/>
        <v>72.554545468724982</v>
      </c>
      <c r="BN1766" s="9">
        <v>73.051187393749245</v>
      </c>
      <c r="BP1766" s="9"/>
      <c r="BQ1766" s="40"/>
      <c r="BR1766" s="9"/>
      <c r="BS1766" s="40"/>
      <c r="BU1766" s="9"/>
      <c r="BV1766" s="40"/>
      <c r="BW1766" s="9"/>
      <c r="BX1766" s="40"/>
      <c r="BZ1766" s="9"/>
      <c r="CA1766" s="9"/>
      <c r="CB1766" s="40"/>
      <c r="CC1766" s="9"/>
      <c r="CD1766" s="9"/>
      <c r="CE1766" s="40"/>
    </row>
    <row r="1767" spans="1:83" x14ac:dyDescent="0.25">
      <c r="A1767" s="6">
        <v>68.599999999999994</v>
      </c>
      <c r="B1767" s="7" t="b">
        <v>1</v>
      </c>
      <c r="U1767" s="9"/>
      <c r="V1767" s="9"/>
      <c r="W1767" s="10"/>
      <c r="X1767" s="17"/>
      <c r="Y1767" s="17"/>
      <c r="Z1767" s="17"/>
      <c r="AA1767" s="17"/>
      <c r="AB1767" s="17"/>
      <c r="AC1767" s="17"/>
      <c r="AD1767" s="17"/>
      <c r="AE1767" s="17"/>
      <c r="AG1767" s="9"/>
      <c r="AH1767" s="9"/>
      <c r="AI1767" s="10"/>
      <c r="AJ1767" s="17"/>
      <c r="AK1767" s="17"/>
      <c r="AL1767" s="17"/>
      <c r="AM1767" s="17"/>
      <c r="AN1767" s="17"/>
      <c r="AO1767" s="17"/>
      <c r="AP1767" s="17"/>
      <c r="AQ1767" s="17"/>
      <c r="AS1767" s="9"/>
      <c r="AT1767" s="9"/>
      <c r="AU1767" s="10"/>
      <c r="AV1767" s="17"/>
      <c r="AW1767" s="17"/>
      <c r="AX1767" s="17"/>
      <c r="AY1767" s="17"/>
      <c r="AZ1767" s="17"/>
      <c r="BA1767" s="17"/>
      <c r="BB1767" s="17"/>
      <c r="BC1767" s="17"/>
      <c r="BE1767" s="17">
        <v>0.60194672131147542</v>
      </c>
      <c r="BF1767" s="9">
        <v>73.5</v>
      </c>
      <c r="BG1767" s="9">
        <v>71.685796114219286</v>
      </c>
      <c r="BH1767" s="9">
        <v>71.168030696953977</v>
      </c>
      <c r="BI1767" s="9">
        <v>63.767889943099959</v>
      </c>
      <c r="BJ1767" s="9">
        <f ca="1"/>
        <v>72.55125641128069</v>
      </c>
      <c r="BK1767" s="9">
        <f ca="1"/>
        <v>71.338716135603917</v>
      </c>
      <c r="BL1767" s="9">
        <v>70.426572910063555</v>
      </c>
      <c r="BM1767" s="9">
        <f ca="1"/>
        <v>72.56359498076948</v>
      </c>
      <c r="BN1767" s="9">
        <v>73.060163800175857</v>
      </c>
      <c r="BP1767" s="9"/>
      <c r="BQ1767" s="40"/>
      <c r="BR1767" s="9"/>
      <c r="BS1767" s="40"/>
      <c r="BU1767" s="9"/>
      <c r="BV1767" s="40"/>
      <c r="BW1767" s="9"/>
      <c r="BX1767" s="40"/>
      <c r="BZ1767" s="9"/>
      <c r="CA1767" s="9"/>
      <c r="CB1767" s="40"/>
      <c r="CC1767" s="9"/>
      <c r="CD1767" s="9"/>
      <c r="CE1767" s="40"/>
    </row>
    <row r="1768" spans="1:83" x14ac:dyDescent="0.25">
      <c r="A1768" s="6">
        <v>57.6</v>
      </c>
      <c r="B1768" s="7" t="b">
        <v>1</v>
      </c>
      <c r="U1768" s="9"/>
      <c r="V1768" s="9"/>
      <c r="W1768" s="10"/>
      <c r="X1768" s="17"/>
      <c r="Y1768" s="17"/>
      <c r="Z1768" s="17"/>
      <c r="AA1768" s="17"/>
      <c r="AB1768" s="17"/>
      <c r="AC1768" s="17"/>
      <c r="AD1768" s="17"/>
      <c r="AE1768" s="17"/>
      <c r="AG1768" s="9"/>
      <c r="AH1768" s="9"/>
      <c r="AI1768" s="10"/>
      <c r="AJ1768" s="17"/>
      <c r="AK1768" s="17"/>
      <c r="AL1768" s="17"/>
      <c r="AM1768" s="17"/>
      <c r="AN1768" s="17"/>
      <c r="AO1768" s="17"/>
      <c r="AP1768" s="17"/>
      <c r="AQ1768" s="17"/>
      <c r="AS1768" s="9"/>
      <c r="AT1768" s="9"/>
      <c r="AU1768" s="10"/>
      <c r="AV1768" s="17"/>
      <c r="AW1768" s="17"/>
      <c r="AX1768" s="17"/>
      <c r="AY1768" s="17"/>
      <c r="AZ1768" s="17"/>
      <c r="BA1768" s="17"/>
      <c r="BB1768" s="17"/>
      <c r="BC1768" s="17"/>
      <c r="BE1768" s="17">
        <v>0.60228825136612019</v>
      </c>
      <c r="BF1768" s="9">
        <v>73.5</v>
      </c>
      <c r="BG1768" s="9">
        <v>71.694227127273891</v>
      </c>
      <c r="BH1768" s="9">
        <v>71.177296368729529</v>
      </c>
      <c r="BI1768" s="9">
        <v>63.827310488974959</v>
      </c>
      <c r="BJ1768" s="9">
        <f ca="1"/>
        <v>72.558699869205725</v>
      </c>
      <c r="BK1768" s="9">
        <f ca="1"/>
        <v>71.347693795355383</v>
      </c>
      <c r="BL1768" s="9">
        <v>70.436267782733381</v>
      </c>
      <c r="BM1768" s="9">
        <f ca="1"/>
        <v>72.572644638607201</v>
      </c>
      <c r="BN1768" s="9">
        <v>73.06914023953982</v>
      </c>
      <c r="BP1768" s="9"/>
      <c r="BQ1768" s="40"/>
      <c r="BR1768" s="9"/>
      <c r="BS1768" s="40"/>
      <c r="BU1768" s="9"/>
      <c r="BV1768" s="40"/>
      <c r="BW1768" s="9"/>
      <c r="BX1768" s="40"/>
      <c r="BZ1768" s="9"/>
      <c r="CA1768" s="9"/>
      <c r="CB1768" s="40"/>
      <c r="CC1768" s="9"/>
      <c r="CD1768" s="9"/>
      <c r="CE1768" s="40"/>
    </row>
    <row r="1769" spans="1:83" x14ac:dyDescent="0.25">
      <c r="A1769" s="6">
        <v>56.7</v>
      </c>
      <c r="B1769" s="7" t="b">
        <v>1</v>
      </c>
      <c r="U1769" s="9"/>
      <c r="V1769" s="9"/>
      <c r="W1769" s="10"/>
      <c r="X1769" s="17"/>
      <c r="Y1769" s="17"/>
      <c r="Z1769" s="17"/>
      <c r="AA1769" s="17"/>
      <c r="AB1769" s="17"/>
      <c r="AC1769" s="17"/>
      <c r="AD1769" s="17"/>
      <c r="AE1769" s="17"/>
      <c r="AG1769" s="9"/>
      <c r="AH1769" s="9"/>
      <c r="AI1769" s="10"/>
      <c r="AJ1769" s="17"/>
      <c r="AK1769" s="17"/>
      <c r="AL1769" s="17"/>
      <c r="AM1769" s="17"/>
      <c r="AN1769" s="17"/>
      <c r="AO1769" s="17"/>
      <c r="AP1769" s="17"/>
      <c r="AQ1769" s="17"/>
      <c r="AS1769" s="9"/>
      <c r="AT1769" s="9"/>
      <c r="AU1769" s="10"/>
      <c r="AV1769" s="17"/>
      <c r="AW1769" s="17"/>
      <c r="AX1769" s="17"/>
      <c r="AY1769" s="17"/>
      <c r="AZ1769" s="17"/>
      <c r="BA1769" s="17"/>
      <c r="BB1769" s="17"/>
      <c r="BC1769" s="17"/>
      <c r="BE1769" s="17">
        <v>0.60262978142076506</v>
      </c>
      <c r="BF1769" s="9">
        <v>73.5</v>
      </c>
      <c r="BG1769" s="9">
        <v>71.702660075884182</v>
      </c>
      <c r="BH1769" s="9">
        <v>71.186565374431183</v>
      </c>
      <c r="BI1769" s="9">
        <v>63.886782083435193</v>
      </c>
      <c r="BJ1769" s="9">
        <f ca="1"/>
        <v>72.566143550191342</v>
      </c>
      <c r="BK1769" s="9">
        <f ca="1"/>
        <v>71.356674267717423</v>
      </c>
      <c r="BL1769" s="9">
        <v>70.445959907033739</v>
      </c>
      <c r="BM1769" s="9">
        <f ca="1"/>
        <v>72.581694447261683</v>
      </c>
      <c r="BN1769" s="9">
        <v>73.078116716767624</v>
      </c>
      <c r="BP1769" s="9"/>
      <c r="BQ1769" s="40"/>
      <c r="BR1769" s="9"/>
      <c r="BS1769" s="40"/>
      <c r="BU1769" s="9"/>
      <c r="BV1769" s="40"/>
      <c r="BW1769" s="9"/>
      <c r="BX1769" s="40"/>
      <c r="BZ1769" s="9"/>
      <c r="CA1769" s="9"/>
      <c r="CB1769" s="40"/>
      <c r="CC1769" s="9"/>
      <c r="CD1769" s="9"/>
      <c r="CE1769" s="40"/>
    </row>
    <row r="1770" spans="1:83" x14ac:dyDescent="0.25">
      <c r="A1770" s="6">
        <v>55.3</v>
      </c>
      <c r="B1770" s="7" t="b">
        <v>1</v>
      </c>
      <c r="U1770" s="9"/>
      <c r="V1770" s="9"/>
      <c r="W1770" s="10"/>
      <c r="X1770" s="17"/>
      <c r="Y1770" s="17"/>
      <c r="Z1770" s="17"/>
      <c r="AA1770" s="17"/>
      <c r="AB1770" s="17"/>
      <c r="AC1770" s="17"/>
      <c r="AD1770" s="17"/>
      <c r="AE1770" s="17"/>
      <c r="AG1770" s="9"/>
      <c r="AH1770" s="9"/>
      <c r="AI1770" s="10"/>
      <c r="AJ1770" s="17"/>
      <c r="AK1770" s="17"/>
      <c r="AL1770" s="17"/>
      <c r="AM1770" s="17"/>
      <c r="AN1770" s="17"/>
      <c r="AO1770" s="17"/>
      <c r="AP1770" s="17"/>
      <c r="AQ1770" s="17"/>
      <c r="AS1770" s="9"/>
      <c r="AT1770" s="9"/>
      <c r="AU1770" s="10"/>
      <c r="AV1770" s="17"/>
      <c r="AW1770" s="17"/>
      <c r="AX1770" s="17"/>
      <c r="AY1770" s="17"/>
      <c r="AZ1770" s="17"/>
      <c r="BA1770" s="17"/>
      <c r="BB1770" s="17"/>
      <c r="BC1770" s="17"/>
      <c r="BE1770" s="17">
        <v>0.60297131147540983</v>
      </c>
      <c r="BF1770" s="9">
        <v>73.599999999999994</v>
      </c>
      <c r="BG1770" s="9">
        <v>71.711094967553763</v>
      </c>
      <c r="BH1770" s="9">
        <v>71.195837723296336</v>
      </c>
      <c r="BI1770" s="9">
        <v>63.946304814268387</v>
      </c>
      <c r="BJ1770" s="9">
        <f ca="1"/>
        <v>72.573587460183788</v>
      </c>
      <c r="BK1770" s="9">
        <f ca="1"/>
        <v>71.365657561222747</v>
      </c>
      <c r="BL1770" s="9">
        <v>70.455649285300694</v>
      </c>
      <c r="BM1770" s="9">
        <f ca="1"/>
        <v>72.590744411760085</v>
      </c>
      <c r="BN1770" s="9">
        <v>73.087093236789144</v>
      </c>
      <c r="BP1770" s="9"/>
      <c r="BQ1770" s="40"/>
      <c r="BR1770" s="9"/>
      <c r="BS1770" s="40"/>
      <c r="BU1770" s="9"/>
      <c r="BV1770" s="40"/>
      <c r="BW1770" s="9"/>
      <c r="BX1770" s="40"/>
      <c r="BZ1770" s="9"/>
      <c r="CA1770" s="9"/>
      <c r="CB1770" s="40"/>
      <c r="CC1770" s="9"/>
      <c r="CD1770" s="9"/>
      <c r="CE1770" s="40"/>
    </row>
    <row r="1771" spans="1:83" x14ac:dyDescent="0.25">
      <c r="A1771" s="6">
        <v>54.8</v>
      </c>
      <c r="B1771" s="7" t="b">
        <v>1</v>
      </c>
      <c r="U1771" s="9"/>
      <c r="V1771" s="9"/>
      <c r="W1771" s="10"/>
      <c r="X1771" s="17"/>
      <c r="Y1771" s="17"/>
      <c r="Z1771" s="17"/>
      <c r="AA1771" s="17"/>
      <c r="AB1771" s="17"/>
      <c r="AC1771" s="17"/>
      <c r="AD1771" s="17"/>
      <c r="AE1771" s="17"/>
      <c r="AG1771" s="9"/>
      <c r="AH1771" s="9"/>
      <c r="AI1771" s="10"/>
      <c r="AJ1771" s="17"/>
      <c r="AK1771" s="17"/>
      <c r="AL1771" s="17"/>
      <c r="AM1771" s="17"/>
      <c r="AN1771" s="17"/>
      <c r="AO1771" s="17"/>
      <c r="AP1771" s="17"/>
      <c r="AQ1771" s="17"/>
      <c r="AS1771" s="9"/>
      <c r="AT1771" s="9"/>
      <c r="AU1771" s="10"/>
      <c r="AV1771" s="17"/>
      <c r="AW1771" s="17"/>
      <c r="AX1771" s="17"/>
      <c r="AY1771" s="17"/>
      <c r="AZ1771" s="17"/>
      <c r="BA1771" s="17"/>
      <c r="BB1771" s="17"/>
      <c r="BC1771" s="17"/>
      <c r="BE1771" s="17">
        <v>0.6033128415300546</v>
      </c>
      <c r="BF1771" s="9">
        <v>73.599999999999994</v>
      </c>
      <c r="BG1771" s="9">
        <v>71.719531809797587</v>
      </c>
      <c r="BH1771" s="9">
        <v>71.205113424579622</v>
      </c>
      <c r="BI1771" s="9">
        <v>64.005878769489001</v>
      </c>
      <c r="BJ1771" s="9">
        <f ca="1"/>
        <v>72.58103160513437</v>
      </c>
      <c r="BK1771" s="9">
        <f ca="1"/>
        <v>71.374643684418928</v>
      </c>
      <c r="BL1771" s="9">
        <v>70.465335919867016</v>
      </c>
      <c r="BM1771" s="9">
        <f ca="1"/>
        <v>72.599794537133235</v>
      </c>
      <c r="BN1771" s="9">
        <v>73.096069804537478</v>
      </c>
      <c r="BP1771" s="9"/>
      <c r="BQ1771" s="40"/>
      <c r="BR1771" s="9"/>
      <c r="BS1771" s="40"/>
      <c r="BU1771" s="9"/>
      <c r="BV1771" s="40"/>
      <c r="BW1771" s="9"/>
      <c r="BX1771" s="40"/>
      <c r="BZ1771" s="9"/>
      <c r="CA1771" s="9"/>
      <c r="CB1771" s="40"/>
      <c r="CC1771" s="9"/>
      <c r="CD1771" s="9"/>
      <c r="CE1771" s="40"/>
    </row>
    <row r="1772" spans="1:83" x14ac:dyDescent="0.25">
      <c r="A1772" s="6">
        <v>54.3</v>
      </c>
      <c r="B1772" s="7" t="b">
        <v>1</v>
      </c>
      <c r="U1772" s="9"/>
      <c r="V1772" s="9"/>
      <c r="W1772" s="10"/>
      <c r="X1772" s="17"/>
      <c r="Y1772" s="17"/>
      <c r="Z1772" s="17"/>
      <c r="AA1772" s="17"/>
      <c r="AB1772" s="17"/>
      <c r="AC1772" s="17"/>
      <c r="AD1772" s="17"/>
      <c r="AE1772" s="17"/>
      <c r="AG1772" s="9"/>
      <c r="AH1772" s="9"/>
      <c r="AI1772" s="10"/>
      <c r="AJ1772" s="17"/>
      <c r="AK1772" s="17"/>
      <c r="AL1772" s="17"/>
      <c r="AM1772" s="17"/>
      <c r="AN1772" s="17"/>
      <c r="AO1772" s="17"/>
      <c r="AP1772" s="17"/>
      <c r="AQ1772" s="17"/>
      <c r="AS1772" s="9"/>
      <c r="AT1772" s="9"/>
      <c r="AU1772" s="10"/>
      <c r="AV1772" s="17"/>
      <c r="AW1772" s="17"/>
      <c r="AX1772" s="17"/>
      <c r="AY1772" s="17"/>
      <c r="AZ1772" s="17"/>
      <c r="BA1772" s="17"/>
      <c r="BB1772" s="17"/>
      <c r="BC1772" s="17"/>
      <c r="BE1772" s="17">
        <v>0.60365437158469948</v>
      </c>
      <c r="BF1772" s="9">
        <v>73.599999999999994</v>
      </c>
      <c r="BG1772" s="9">
        <v>71.727970610141909</v>
      </c>
      <c r="BH1772" s="9">
        <v>71.214392487552814</v>
      </c>
      <c r="BI1772" s="9">
        <v>64.065504037338897</v>
      </c>
      <c r="BJ1772" s="9">
        <f ca="1"/>
        <v>72.588475990999385</v>
      </c>
      <c r="BK1772" s="9">
        <f ca="1"/>
        <v>71.383632645868417</v>
      </c>
      <c r="BL1772" s="9">
        <v>70.475019813062119</v>
      </c>
      <c r="BM1772" s="9">
        <f ca="1"/>
        <v>72.608844828415656</v>
      </c>
      <c r="BN1772" s="9">
        <v>73.105046424949137</v>
      </c>
      <c r="BP1772" s="9"/>
      <c r="BQ1772" s="40"/>
      <c r="BR1772" s="9"/>
      <c r="BS1772" s="40"/>
      <c r="BU1772" s="9"/>
      <c r="BV1772" s="40"/>
      <c r="BW1772" s="9"/>
      <c r="BX1772" s="40"/>
      <c r="BZ1772" s="9"/>
      <c r="CA1772" s="9"/>
      <c r="CB1772" s="40"/>
      <c r="CC1772" s="9"/>
      <c r="CD1772" s="9"/>
      <c r="CE1772" s="40"/>
    </row>
    <row r="1773" spans="1:83" x14ac:dyDescent="0.25">
      <c r="A1773" s="6">
        <v>54</v>
      </c>
      <c r="B1773" s="7" t="b">
        <v>1</v>
      </c>
      <c r="U1773" s="9"/>
      <c r="V1773" s="9"/>
      <c r="W1773" s="10"/>
      <c r="X1773" s="17"/>
      <c r="Y1773" s="17"/>
      <c r="Z1773" s="17"/>
      <c r="AA1773" s="17"/>
      <c r="AB1773" s="17"/>
      <c r="AC1773" s="17"/>
      <c r="AD1773" s="17"/>
      <c r="AE1773" s="17"/>
      <c r="AG1773" s="9"/>
      <c r="AH1773" s="9"/>
      <c r="AI1773" s="10"/>
      <c r="AJ1773" s="17"/>
      <c r="AK1773" s="17"/>
      <c r="AL1773" s="17"/>
      <c r="AM1773" s="17"/>
      <c r="AN1773" s="17"/>
      <c r="AO1773" s="17"/>
      <c r="AP1773" s="17"/>
      <c r="AQ1773" s="17"/>
      <c r="AS1773" s="9"/>
      <c r="AT1773" s="9"/>
      <c r="AU1773" s="10"/>
      <c r="AV1773" s="17"/>
      <c r="AW1773" s="17"/>
      <c r="AX1773" s="17"/>
      <c r="AY1773" s="17"/>
      <c r="AZ1773" s="17"/>
      <c r="BA1773" s="17"/>
      <c r="BB1773" s="17"/>
      <c r="BC1773" s="17"/>
      <c r="BE1773" s="17">
        <v>0.60399590163934425</v>
      </c>
      <c r="BF1773" s="9">
        <v>73.599999999999994</v>
      </c>
      <c r="BG1773" s="9">
        <v>71.73641137612438</v>
      </c>
      <c r="BH1773" s="9">
        <v>71.223674921504866</v>
      </c>
      <c r="BI1773" s="9">
        <v>64.12518070628812</v>
      </c>
      <c r="BJ1773" s="9">
        <f ca="1"/>
        <v>72.595920623740255</v>
      </c>
      <c r="BK1773" s="9">
        <f ca="1"/>
        <v>71.39262445414866</v>
      </c>
      <c r="BL1773" s="9">
        <v>70.484700967212177</v>
      </c>
      <c r="BM1773" s="9">
        <f ca="1"/>
        <v>72.617895290645592</v>
      </c>
      <c r="BN1773" s="9">
        <v>73.114023102963927</v>
      </c>
      <c r="BP1773" s="9"/>
      <c r="BQ1773" s="40"/>
      <c r="BR1773" s="9"/>
      <c r="BS1773" s="40"/>
      <c r="BU1773" s="9"/>
      <c r="BV1773" s="40"/>
      <c r="BW1773" s="9"/>
      <c r="BX1773" s="40"/>
      <c r="BZ1773" s="9"/>
      <c r="CA1773" s="9"/>
      <c r="CB1773" s="40"/>
      <c r="CC1773" s="9"/>
      <c r="CD1773" s="9"/>
      <c r="CE1773" s="40"/>
    </row>
    <row r="1774" spans="1:83" x14ac:dyDescent="0.25">
      <c r="A1774" s="6">
        <v>53.8</v>
      </c>
      <c r="B1774" s="7" t="b">
        <v>1</v>
      </c>
      <c r="U1774" s="9"/>
      <c r="V1774" s="9"/>
      <c r="W1774" s="10"/>
      <c r="X1774" s="17"/>
      <c r="Y1774" s="17"/>
      <c r="Z1774" s="17"/>
      <c r="AA1774" s="17"/>
      <c r="AB1774" s="17"/>
      <c r="AC1774" s="17"/>
      <c r="AD1774" s="17"/>
      <c r="AE1774" s="17"/>
      <c r="AG1774" s="9"/>
      <c r="AH1774" s="9"/>
      <c r="AI1774" s="10"/>
      <c r="AJ1774" s="17"/>
      <c r="AK1774" s="17"/>
      <c r="AL1774" s="17"/>
      <c r="AM1774" s="17"/>
      <c r="AN1774" s="17"/>
      <c r="AO1774" s="17"/>
      <c r="AP1774" s="17"/>
      <c r="AQ1774" s="17"/>
      <c r="AS1774" s="9"/>
      <c r="AT1774" s="9"/>
      <c r="AU1774" s="10"/>
      <c r="AV1774" s="17"/>
      <c r="AW1774" s="17"/>
      <c r="AX1774" s="17"/>
      <c r="AY1774" s="17"/>
      <c r="AZ1774" s="17"/>
      <c r="BA1774" s="17"/>
      <c r="BB1774" s="17"/>
      <c r="BC1774" s="17"/>
      <c r="BE1774" s="17">
        <v>0.60433743169398912</v>
      </c>
      <c r="BF1774" s="9">
        <v>73.599999999999994</v>
      </c>
      <c r="BG1774" s="9">
        <v>71.744854115294103</v>
      </c>
      <c r="BH1774" s="9">
        <v>71.232960735742196</v>
      </c>
      <c r="BI1774" s="9">
        <v>64.184908865035766</v>
      </c>
      <c r="BJ1774" s="9">
        <f ca="1"/>
        <v>72.603365509323453</v>
      </c>
      <c r="BK1774" s="9">
        <f ca="1"/>
        <v>71.401619117852135</v>
      </c>
      <c r="BL1774" s="9">
        <v>70.494379384640069</v>
      </c>
      <c r="BM1774" s="9">
        <f ca="1"/>
        <v>72.626945928865013</v>
      </c>
      <c r="BN1774" s="9">
        <v>73.122999843525122</v>
      </c>
      <c r="BP1774" s="9"/>
      <c r="BQ1774" s="40"/>
      <c r="BR1774" s="9"/>
      <c r="BS1774" s="40"/>
      <c r="BU1774" s="9"/>
      <c r="BV1774" s="40"/>
      <c r="BW1774" s="9"/>
      <c r="BX1774" s="40"/>
      <c r="BZ1774" s="9"/>
      <c r="CA1774" s="9"/>
      <c r="CB1774" s="40"/>
      <c r="CC1774" s="9"/>
      <c r="CD1774" s="9"/>
      <c r="CE1774" s="40"/>
    </row>
    <row r="1775" spans="1:83" x14ac:dyDescent="0.25">
      <c r="A1775" s="6">
        <v>53.2</v>
      </c>
      <c r="B1775" s="7" t="b">
        <v>1</v>
      </c>
      <c r="U1775" s="9"/>
      <c r="V1775" s="9"/>
      <c r="W1775" s="10"/>
      <c r="X1775" s="17"/>
      <c r="Y1775" s="17"/>
      <c r="Z1775" s="17"/>
      <c r="AA1775" s="17"/>
      <c r="AB1775" s="17"/>
      <c r="AC1775" s="17"/>
      <c r="AD1775" s="17"/>
      <c r="AE1775" s="17"/>
      <c r="AG1775" s="9"/>
      <c r="AH1775" s="9"/>
      <c r="AI1775" s="10"/>
      <c r="AJ1775" s="17"/>
      <c r="AK1775" s="17"/>
      <c r="AL1775" s="17"/>
      <c r="AM1775" s="17"/>
      <c r="AN1775" s="17"/>
      <c r="AO1775" s="17"/>
      <c r="AP1775" s="17"/>
      <c r="AQ1775" s="17"/>
      <c r="AS1775" s="9"/>
      <c r="AT1775" s="9"/>
      <c r="AU1775" s="10"/>
      <c r="AV1775" s="17"/>
      <c r="AW1775" s="17"/>
      <c r="AX1775" s="17"/>
      <c r="AY1775" s="17"/>
      <c r="AZ1775" s="17"/>
      <c r="BA1775" s="17"/>
      <c r="BB1775" s="17"/>
      <c r="BC1775" s="17"/>
      <c r="BE1775" s="17">
        <v>0.60467896174863389</v>
      </c>
      <c r="BF1775" s="9">
        <v>73.599999999999994</v>
      </c>
      <c r="BG1775" s="9">
        <v>71.753298835211666</v>
      </c>
      <c r="BH1775" s="9">
        <v>71.242249939588589</v>
      </c>
      <c r="BI1775" s="9">
        <v>64.244688602510664</v>
      </c>
      <c r="BJ1775" s="9">
        <f ca="1"/>
        <v>72.610810653720634</v>
      </c>
      <c r="BK1775" s="9">
        <f ca="1"/>
        <v>71.410616645586444</v>
      </c>
      <c r="BL1775" s="9">
        <v>70.504055067665334</v>
      </c>
      <c r="BM1775" s="9">
        <f ca="1"/>
        <v>72.635996748119695</v>
      </c>
      <c r="BN1775" s="9">
        <v>73.131976651579365</v>
      </c>
      <c r="BP1775" s="9"/>
      <c r="BQ1775" s="40"/>
      <c r="BR1775" s="9"/>
      <c r="BS1775" s="40"/>
      <c r="BU1775" s="9"/>
      <c r="BV1775" s="40"/>
      <c r="BW1775" s="9"/>
      <c r="BX1775" s="40"/>
      <c r="BZ1775" s="9"/>
      <c r="CA1775" s="9"/>
      <c r="CB1775" s="40"/>
      <c r="CC1775" s="9"/>
      <c r="CD1775" s="9"/>
      <c r="CE1775" s="40"/>
    </row>
    <row r="1776" spans="1:83" x14ac:dyDescent="0.25">
      <c r="A1776" s="6">
        <v>52.1</v>
      </c>
      <c r="B1776" s="7" t="b">
        <v>1</v>
      </c>
      <c r="U1776" s="9"/>
      <c r="V1776" s="9"/>
      <c r="W1776" s="10"/>
      <c r="X1776" s="17"/>
      <c r="Y1776" s="17"/>
      <c r="Z1776" s="17"/>
      <c r="AA1776" s="17"/>
      <c r="AB1776" s="17"/>
      <c r="AC1776" s="17"/>
      <c r="AD1776" s="17"/>
      <c r="AE1776" s="17"/>
      <c r="AG1776" s="9"/>
      <c r="AH1776" s="9"/>
      <c r="AI1776" s="10"/>
      <c r="AJ1776" s="17"/>
      <c r="AK1776" s="17"/>
      <c r="AL1776" s="17"/>
      <c r="AM1776" s="17"/>
      <c r="AN1776" s="17"/>
      <c r="AO1776" s="17"/>
      <c r="AP1776" s="17"/>
      <c r="AQ1776" s="17"/>
      <c r="AS1776" s="9"/>
      <c r="AT1776" s="9"/>
      <c r="AU1776" s="10"/>
      <c r="AV1776" s="17"/>
      <c r="AW1776" s="17"/>
      <c r="AX1776" s="17"/>
      <c r="AY1776" s="17"/>
      <c r="AZ1776" s="17"/>
      <c r="BA1776" s="17"/>
      <c r="BB1776" s="17"/>
      <c r="BC1776" s="17"/>
      <c r="BE1776" s="17">
        <v>0.60502049180327866</v>
      </c>
      <c r="BF1776" s="9">
        <v>73.599999999999994</v>
      </c>
      <c r="BG1776" s="9">
        <v>71.761745543449223</v>
      </c>
      <c r="BH1776" s="9">
        <v>71.251542542385437</v>
      </c>
      <c r="BI1776" s="9">
        <v>64.304520007872242</v>
      </c>
      <c r="BJ1776" s="9">
        <f ca="1"/>
        <v>72.618256062908657</v>
      </c>
      <c r="BK1776" s="9">
        <f ca="1"/>
        <v>71.419617045974306</v>
      </c>
      <c r="BL1776" s="9">
        <v>70.513728018604311</v>
      </c>
      <c r="BM1776" s="9">
        <f ca="1"/>
        <v>72.645047753459224</v>
      </c>
      <c r="BN1776" s="9">
        <v>73.140953532076765</v>
      </c>
      <c r="BP1776" s="9"/>
      <c r="BQ1776" s="40"/>
      <c r="BR1776" s="9"/>
      <c r="BS1776" s="40"/>
      <c r="BU1776" s="9"/>
      <c r="BV1776" s="40"/>
      <c r="BW1776" s="9"/>
      <c r="BX1776" s="40"/>
      <c r="BZ1776" s="9"/>
      <c r="CA1776" s="9"/>
      <c r="CB1776" s="40"/>
      <c r="CC1776" s="9"/>
      <c r="CD1776" s="9"/>
      <c r="CE1776" s="40"/>
    </row>
    <row r="1777" spans="1:83" x14ac:dyDescent="0.25">
      <c r="A1777" s="6">
        <v>51.2</v>
      </c>
      <c r="B1777" s="7" t="b">
        <v>1</v>
      </c>
      <c r="U1777" s="9"/>
      <c r="V1777" s="9"/>
      <c r="W1777" s="10"/>
      <c r="X1777" s="17"/>
      <c r="Y1777" s="17"/>
      <c r="Z1777" s="17"/>
      <c r="AA1777" s="17"/>
      <c r="AB1777" s="17"/>
      <c r="AC1777" s="17"/>
      <c r="AD1777" s="17"/>
      <c r="AE1777" s="17"/>
      <c r="AG1777" s="9"/>
      <c r="AH1777" s="9"/>
      <c r="AI1777" s="10"/>
      <c r="AJ1777" s="17"/>
      <c r="AK1777" s="17"/>
      <c r="AL1777" s="17"/>
      <c r="AM1777" s="17"/>
      <c r="AN1777" s="17"/>
      <c r="AO1777" s="17"/>
      <c r="AP1777" s="17"/>
      <c r="AQ1777" s="17"/>
      <c r="AS1777" s="9"/>
      <c r="AT1777" s="9"/>
      <c r="AU1777" s="10"/>
      <c r="AV1777" s="17"/>
      <c r="AW1777" s="17"/>
      <c r="AX1777" s="17"/>
      <c r="AY1777" s="17"/>
      <c r="AZ1777" s="17"/>
      <c r="BA1777" s="17"/>
      <c r="BB1777" s="17"/>
      <c r="BC1777" s="17"/>
      <c r="BE1777" s="17">
        <v>0.60536202185792354</v>
      </c>
      <c r="BF1777" s="9">
        <v>73.599999999999994</v>
      </c>
      <c r="BG1777" s="9">
        <v>71.770194247590538</v>
      </c>
      <c r="BH1777" s="9">
        <v>71.260838553491482</v>
      </c>
      <c r="BI1777" s="9">
        <v>64.36440317051138</v>
      </c>
      <c r="BJ1777" s="9">
        <f ca="1"/>
        <v>72.625701742869566</v>
      </c>
      <c r="BK1777" s="9">
        <f ca="1"/>
        <v>71.428620327653704</v>
      </c>
      <c r="BL1777" s="9">
        <v>70.523398239770046</v>
      </c>
      <c r="BM1777" s="9">
        <f ca="1"/>
        <v>72.654098949936994</v>
      </c>
      <c r="BN1777" s="9">
        <v>73.149930489970885</v>
      </c>
      <c r="BP1777" s="9"/>
      <c r="BQ1777" s="40"/>
      <c r="BR1777" s="9"/>
      <c r="BS1777" s="40"/>
      <c r="BU1777" s="9"/>
      <c r="BV1777" s="40"/>
      <c r="BW1777" s="9"/>
      <c r="BX1777" s="40"/>
      <c r="BZ1777" s="9"/>
      <c r="CA1777" s="9"/>
      <c r="CB1777" s="40"/>
      <c r="CC1777" s="9"/>
      <c r="CD1777" s="9"/>
      <c r="CE1777" s="40"/>
    </row>
    <row r="1778" spans="1:83" x14ac:dyDescent="0.25">
      <c r="A1778" s="6">
        <v>58</v>
      </c>
      <c r="B1778" s="7" t="b">
        <v>1</v>
      </c>
      <c r="U1778" s="9"/>
      <c r="V1778" s="9"/>
      <c r="W1778" s="10"/>
      <c r="X1778" s="17"/>
      <c r="Y1778" s="17"/>
      <c r="Z1778" s="17"/>
      <c r="AA1778" s="17"/>
      <c r="AB1778" s="17"/>
      <c r="AC1778" s="17"/>
      <c r="AD1778" s="17"/>
      <c r="AE1778" s="17"/>
      <c r="AG1778" s="9"/>
      <c r="AH1778" s="9"/>
      <c r="AI1778" s="10"/>
      <c r="AJ1778" s="17"/>
      <c r="AK1778" s="17"/>
      <c r="AL1778" s="17"/>
      <c r="AM1778" s="17"/>
      <c r="AN1778" s="17"/>
      <c r="AO1778" s="17"/>
      <c r="AP1778" s="17"/>
      <c r="AQ1778" s="17"/>
      <c r="AS1778" s="9"/>
      <c r="AT1778" s="9"/>
      <c r="AU1778" s="10"/>
      <c r="AV1778" s="17"/>
      <c r="AW1778" s="17"/>
      <c r="AX1778" s="17"/>
      <c r="AY1778" s="17"/>
      <c r="AZ1778" s="17"/>
      <c r="BA1778" s="17"/>
      <c r="BB1778" s="17"/>
      <c r="BC1778" s="17"/>
      <c r="BE1778" s="17">
        <v>0.60570355191256831</v>
      </c>
      <c r="BF1778" s="9">
        <v>73.599999999999994</v>
      </c>
      <c r="BG1778" s="9">
        <v>71.77864495523103</v>
      </c>
      <c r="BH1778" s="9">
        <v>71.270137982283245</v>
      </c>
      <c r="BI1778" s="9">
        <v>64.424338180051038</v>
      </c>
      <c r="BJ1778" s="9">
        <f ca="1"/>
        <v>72.63314769959068</v>
      </c>
      <c r="BK1778" s="9">
        <f ca="1"/>
        <v>71.437626499277911</v>
      </c>
      <c r="BL1778" s="9">
        <v>70.533065733472299</v>
      </c>
      <c r="BM1778" s="9">
        <f ca="1"/>
        <v>72.663150342610251</v>
      </c>
      <c r="BN1778" s="9">
        <v>73.158907530218812</v>
      </c>
      <c r="BP1778" s="9"/>
      <c r="BQ1778" s="40"/>
      <c r="BR1778" s="9"/>
      <c r="BS1778" s="40"/>
      <c r="BU1778" s="9"/>
      <c r="BV1778" s="40"/>
      <c r="BW1778" s="9"/>
      <c r="BX1778" s="40"/>
      <c r="BZ1778" s="9"/>
      <c r="CA1778" s="9"/>
      <c r="CB1778" s="40"/>
      <c r="CC1778" s="9"/>
      <c r="CD1778" s="9"/>
      <c r="CE1778" s="40"/>
    </row>
    <row r="1779" spans="1:83" x14ac:dyDescent="0.25">
      <c r="A1779" s="6">
        <v>54</v>
      </c>
      <c r="B1779" s="7" t="b">
        <v>1</v>
      </c>
      <c r="U1779" s="9"/>
      <c r="V1779" s="9"/>
      <c r="W1779" s="10"/>
      <c r="X1779" s="17"/>
      <c r="Y1779" s="17"/>
      <c r="Z1779" s="17"/>
      <c r="AA1779" s="17"/>
      <c r="AB1779" s="17"/>
      <c r="AC1779" s="17"/>
      <c r="AD1779" s="17"/>
      <c r="AE1779" s="17"/>
      <c r="AG1779" s="9"/>
      <c r="AH1779" s="9"/>
      <c r="AI1779" s="10"/>
      <c r="AJ1779" s="17"/>
      <c r="AK1779" s="17"/>
      <c r="AL1779" s="17"/>
      <c r="AM1779" s="17"/>
      <c r="AN1779" s="17"/>
      <c r="AO1779" s="17"/>
      <c r="AP1779" s="17"/>
      <c r="AQ1779" s="17"/>
      <c r="AS1779" s="9"/>
      <c r="AT1779" s="9"/>
      <c r="AU1779" s="10"/>
      <c r="AV1779" s="17"/>
      <c r="AW1779" s="17"/>
      <c r="AX1779" s="17"/>
      <c r="AY1779" s="17"/>
      <c r="AZ1779" s="17"/>
      <c r="BA1779" s="17"/>
      <c r="BB1779" s="17"/>
      <c r="BC1779" s="17"/>
      <c r="BE1779" s="17">
        <v>0.60604508196721307</v>
      </c>
      <c r="BF1779" s="9">
        <v>73.599999999999994</v>
      </c>
      <c r="BG1779" s="9">
        <v>71.787097673977811</v>
      </c>
      <c r="BH1779" s="9">
        <v>71.279440838154969</v>
      </c>
      <c r="BI1779" s="9">
        <v>64.484325126347215</v>
      </c>
      <c r="BJ1779" s="9">
        <f ca="1"/>
        <v>72.64059393906463</v>
      </c>
      <c r="BK1779" s="9">
        <f ca="1"/>
        <v>71.446635569515564</v>
      </c>
      <c r="BL1779" s="9">
        <v>70.542730502017605</v>
      </c>
      <c r="BM1779" s="9">
        <f ca="1"/>
        <v>72.672201936540134</v>
      </c>
      <c r="BN1779" s="9">
        <v>73.167884657781187</v>
      </c>
      <c r="BP1779" s="9"/>
      <c r="BQ1779" s="40"/>
      <c r="BR1779" s="9"/>
      <c r="BS1779" s="40"/>
      <c r="BU1779" s="9"/>
      <c r="BV1779" s="40"/>
      <c r="BW1779" s="9"/>
      <c r="BX1779" s="40"/>
      <c r="BZ1779" s="9"/>
      <c r="CA1779" s="9"/>
      <c r="CB1779" s="40"/>
      <c r="CC1779" s="9"/>
      <c r="CD1779" s="9"/>
      <c r="CE1779" s="40"/>
    </row>
    <row r="1780" spans="1:83" x14ac:dyDescent="0.25">
      <c r="A1780" s="6">
        <v>51</v>
      </c>
      <c r="B1780" s="7" t="b">
        <v>1</v>
      </c>
      <c r="U1780" s="9"/>
      <c r="V1780" s="9"/>
      <c r="W1780" s="10"/>
      <c r="X1780" s="17"/>
      <c r="Y1780" s="17"/>
      <c r="Z1780" s="17"/>
      <c r="AA1780" s="17"/>
      <c r="AB1780" s="17"/>
      <c r="AC1780" s="17"/>
      <c r="AD1780" s="17"/>
      <c r="AE1780" s="17"/>
      <c r="AG1780" s="9"/>
      <c r="AH1780" s="9"/>
      <c r="AI1780" s="10"/>
      <c r="AJ1780" s="17"/>
      <c r="AK1780" s="17"/>
      <c r="AL1780" s="17"/>
      <c r="AM1780" s="17"/>
      <c r="AN1780" s="17"/>
      <c r="AO1780" s="17"/>
      <c r="AP1780" s="17"/>
      <c r="AQ1780" s="17"/>
      <c r="AS1780" s="9"/>
      <c r="AT1780" s="9"/>
      <c r="AU1780" s="10"/>
      <c r="AV1780" s="17"/>
      <c r="AW1780" s="17"/>
      <c r="AX1780" s="17"/>
      <c r="AY1780" s="17"/>
      <c r="AZ1780" s="17"/>
      <c r="BA1780" s="17"/>
      <c r="BB1780" s="17"/>
      <c r="BC1780" s="17"/>
      <c r="BE1780" s="17">
        <v>0.60638661202185795</v>
      </c>
      <c r="BF1780" s="9">
        <v>73.599999999999994</v>
      </c>
      <c r="BG1780" s="9">
        <v>71.79555241144979</v>
      </c>
      <c r="BH1780" s="9">
        <v>71.288747130518558</v>
      </c>
      <c r="BI1780" s="9">
        <v>64.544364099489741</v>
      </c>
      <c r="BJ1780" s="9">
        <f ca="1"/>
        <v>72.648040467289377</v>
      </c>
      <c r="BK1780" s="9">
        <f ca="1"/>
        <v>71.455647547050717</v>
      </c>
      <c r="BL1780" s="9">
        <v>70.552392547709232</v>
      </c>
      <c r="BM1780" s="9">
        <f ca="1"/>
        <v>72.681253736791675</v>
      </c>
      <c r="BN1780" s="9">
        <v>73.176861877622116</v>
      </c>
      <c r="BP1780" s="9"/>
      <c r="BQ1780" s="40"/>
      <c r="BR1780" s="9"/>
      <c r="BS1780" s="40"/>
      <c r="BU1780" s="9"/>
      <c r="BV1780" s="40"/>
      <c r="BW1780" s="9"/>
      <c r="BX1780" s="40"/>
      <c r="BZ1780" s="9"/>
      <c r="CA1780" s="9"/>
      <c r="CB1780" s="40"/>
      <c r="CC1780" s="9"/>
      <c r="CD1780" s="9"/>
      <c r="CE1780" s="40"/>
    </row>
    <row r="1781" spans="1:83" x14ac:dyDescent="0.25">
      <c r="A1781" s="6">
        <v>49.8</v>
      </c>
      <c r="B1781" s="7" t="b">
        <v>1</v>
      </c>
      <c r="U1781" s="9"/>
      <c r="V1781" s="9"/>
      <c r="W1781" s="10"/>
      <c r="X1781" s="17"/>
      <c r="Y1781" s="17"/>
      <c r="Z1781" s="17"/>
      <c r="AA1781" s="17"/>
      <c r="AB1781" s="17"/>
      <c r="AC1781" s="17"/>
      <c r="AD1781" s="17"/>
      <c r="AE1781" s="17"/>
      <c r="AG1781" s="9"/>
      <c r="AH1781" s="9"/>
      <c r="AI1781" s="10"/>
      <c r="AJ1781" s="17"/>
      <c r="AK1781" s="17"/>
      <c r="AL1781" s="17"/>
      <c r="AM1781" s="17"/>
      <c r="AN1781" s="17"/>
      <c r="AO1781" s="17"/>
      <c r="AP1781" s="17"/>
      <c r="AQ1781" s="17"/>
      <c r="AS1781" s="9"/>
      <c r="AT1781" s="9"/>
      <c r="AU1781" s="10"/>
      <c r="AV1781" s="17"/>
      <c r="AW1781" s="17"/>
      <c r="AX1781" s="17"/>
      <c r="AY1781" s="17"/>
      <c r="AZ1781" s="17"/>
      <c r="BA1781" s="17"/>
      <c r="BB1781" s="17"/>
      <c r="BC1781" s="17"/>
      <c r="BE1781" s="17">
        <v>0.60672814207650272</v>
      </c>
      <c r="BF1781" s="9">
        <v>73.599999999999994</v>
      </c>
      <c r="BG1781" s="9">
        <v>71.804009175277713</v>
      </c>
      <c r="BH1781" s="9">
        <v>71.298056868803926</v>
      </c>
      <c r="BI1781" s="9">
        <v>64.604455189802977</v>
      </c>
      <c r="BJ1781" s="9">
        <f ca="1"/>
        <v>72.65548729026824</v>
      </c>
      <c r="BK1781" s="9">
        <f ca="1"/>
        <v>71.464662440582899</v>
      </c>
      <c r="BL1781" s="9">
        <v>70.562051872847221</v>
      </c>
      <c r="BM1781" s="9">
        <f ca="1"/>
        <v>72.690305748433914</v>
      </c>
      <c r="BN1781" s="9">
        <v>73.185839194709331</v>
      </c>
      <c r="BP1781" s="9"/>
      <c r="BQ1781" s="40"/>
      <c r="BR1781" s="9"/>
      <c r="BS1781" s="40"/>
      <c r="BU1781" s="9"/>
      <c r="BV1781" s="40"/>
      <c r="BW1781" s="9"/>
      <c r="BX1781" s="40"/>
      <c r="BZ1781" s="9"/>
      <c r="CA1781" s="9"/>
      <c r="CB1781" s="40"/>
      <c r="CC1781" s="9"/>
      <c r="CD1781" s="9"/>
      <c r="CE1781" s="40"/>
    </row>
    <row r="1782" spans="1:83" x14ac:dyDescent="0.25">
      <c r="A1782" s="6">
        <v>49.5</v>
      </c>
      <c r="B1782" s="7" t="b">
        <v>1</v>
      </c>
      <c r="U1782" s="9"/>
      <c r="V1782" s="9"/>
      <c r="W1782" s="10"/>
      <c r="X1782" s="17"/>
      <c r="Y1782" s="17"/>
      <c r="Z1782" s="17"/>
      <c r="AA1782" s="17"/>
      <c r="AB1782" s="17"/>
      <c r="AC1782" s="17"/>
      <c r="AD1782" s="17"/>
      <c r="AE1782" s="17"/>
      <c r="AG1782" s="9"/>
      <c r="AH1782" s="9"/>
      <c r="AI1782" s="10"/>
      <c r="AJ1782" s="17"/>
      <c r="AK1782" s="17"/>
      <c r="AL1782" s="17"/>
      <c r="AM1782" s="17"/>
      <c r="AN1782" s="17"/>
      <c r="AO1782" s="17"/>
      <c r="AP1782" s="17"/>
      <c r="AQ1782" s="17"/>
      <c r="AS1782" s="9"/>
      <c r="AT1782" s="9"/>
      <c r="AU1782" s="10"/>
      <c r="AV1782" s="17"/>
      <c r="AW1782" s="17"/>
      <c r="AX1782" s="17"/>
      <c r="AY1782" s="17"/>
      <c r="AZ1782" s="17"/>
      <c r="BA1782" s="17"/>
      <c r="BB1782" s="17"/>
      <c r="BC1782" s="17"/>
      <c r="BE1782" s="17">
        <v>0.60706967213114749</v>
      </c>
      <c r="BF1782" s="9">
        <v>73.599999999999994</v>
      </c>
      <c r="BG1782" s="9">
        <v>71.812467973104162</v>
      </c>
      <c r="BH1782" s="9">
        <v>71.307370062458702</v>
      </c>
      <c r="BI1782" s="9">
        <v>64.664598487846774</v>
      </c>
      <c r="BJ1782" s="9">
        <f ca="1"/>
        <v>72.662934414009982</v>
      </c>
      <c r="BK1782" s="9">
        <f ca="1"/>
        <v>71.47368025882723</v>
      </c>
      <c r="BL1782" s="9">
        <v>70.571708479728358</v>
      </c>
      <c r="BM1782" s="9">
        <f ca="1"/>
        <v>72.699357976539787</v>
      </c>
      <c r="BN1782" s="9">
        <v>73.194816614014186</v>
      </c>
      <c r="BP1782" s="9"/>
      <c r="BQ1782" s="40"/>
      <c r="BR1782" s="9"/>
      <c r="BS1782" s="40"/>
      <c r="BU1782" s="9"/>
      <c r="BV1782" s="40"/>
      <c r="BW1782" s="9"/>
      <c r="BX1782" s="40"/>
      <c r="BZ1782" s="9"/>
      <c r="CA1782" s="9"/>
      <c r="CB1782" s="40"/>
      <c r="CC1782" s="9"/>
      <c r="CD1782" s="9"/>
      <c r="CE1782" s="40"/>
    </row>
    <row r="1783" spans="1:83" x14ac:dyDescent="0.25">
      <c r="A1783" s="6">
        <v>49</v>
      </c>
      <c r="B1783" s="7" t="b">
        <v>1</v>
      </c>
      <c r="U1783" s="9"/>
      <c r="V1783" s="9"/>
      <c r="W1783" s="10"/>
      <c r="X1783" s="17"/>
      <c r="Y1783" s="17"/>
      <c r="Z1783" s="17"/>
      <c r="AA1783" s="17"/>
      <c r="AB1783" s="17"/>
      <c r="AC1783" s="17"/>
      <c r="AD1783" s="17"/>
      <c r="AE1783" s="17"/>
      <c r="AG1783" s="9"/>
      <c r="AH1783" s="9"/>
      <c r="AI1783" s="10"/>
      <c r="AJ1783" s="17"/>
      <c r="AK1783" s="17"/>
      <c r="AL1783" s="17"/>
      <c r="AM1783" s="17"/>
      <c r="AN1783" s="17"/>
      <c r="AO1783" s="17"/>
      <c r="AP1783" s="17"/>
      <c r="AQ1783" s="17"/>
      <c r="AS1783" s="9"/>
      <c r="AT1783" s="9"/>
      <c r="AU1783" s="10"/>
      <c r="AV1783" s="17"/>
      <c r="AW1783" s="17"/>
      <c r="AX1783" s="17"/>
      <c r="AY1783" s="17"/>
      <c r="AZ1783" s="17"/>
      <c r="BA1783" s="17"/>
      <c r="BB1783" s="17"/>
      <c r="BC1783" s="17"/>
      <c r="BE1783" s="17">
        <v>0.60741120218579236</v>
      </c>
      <c r="BF1783" s="9">
        <v>73.599999999999994</v>
      </c>
      <c r="BG1783" s="9">
        <v>71.820928812583702</v>
      </c>
      <c r="BH1783" s="9">
        <v>71.31668672094878</v>
      </c>
      <c r="BI1783" s="9">
        <v>64.724794084417212</v>
      </c>
      <c r="BJ1783" s="9">
        <f ca="1"/>
        <v>72.670381844528791</v>
      </c>
      <c r="BK1783" s="9">
        <f ca="1"/>
        <v>71.482701010514432</v>
      </c>
      <c r="BL1783" s="9">
        <v>70.581362370646218</v>
      </c>
      <c r="BM1783" s="9">
        <f ca="1"/>
        <v>72.708410426186234</v>
      </c>
      <c r="BN1783" s="9">
        <v>73.203794140511661</v>
      </c>
      <c r="BP1783" s="9"/>
      <c r="BQ1783" s="40"/>
      <c r="BR1783" s="9"/>
      <c r="BS1783" s="40"/>
      <c r="BU1783" s="9"/>
      <c r="BV1783" s="40"/>
      <c r="BW1783" s="9"/>
      <c r="BX1783" s="40"/>
      <c r="BZ1783" s="9"/>
      <c r="CA1783" s="9"/>
      <c r="CB1783" s="40"/>
      <c r="CC1783" s="9"/>
      <c r="CD1783" s="9"/>
      <c r="CE1783" s="40"/>
    </row>
    <row r="1784" spans="1:83" x14ac:dyDescent="0.25">
      <c r="A1784" s="6">
        <v>66.599999999999994</v>
      </c>
      <c r="B1784" s="7" t="b">
        <v>1</v>
      </c>
      <c r="U1784" s="9"/>
      <c r="V1784" s="9"/>
      <c r="W1784" s="10"/>
      <c r="X1784" s="17"/>
      <c r="Y1784" s="17"/>
      <c r="Z1784" s="17"/>
      <c r="AA1784" s="17"/>
      <c r="AB1784" s="17"/>
      <c r="AC1784" s="17"/>
      <c r="AD1784" s="17"/>
      <c r="AE1784" s="17"/>
      <c r="AG1784" s="9"/>
      <c r="AH1784" s="9"/>
      <c r="AI1784" s="10"/>
      <c r="AJ1784" s="17"/>
      <c r="AK1784" s="17"/>
      <c r="AL1784" s="17"/>
      <c r="AM1784" s="17"/>
      <c r="AN1784" s="17"/>
      <c r="AO1784" s="17"/>
      <c r="AP1784" s="17"/>
      <c r="AQ1784" s="17"/>
      <c r="AS1784" s="9"/>
      <c r="AT1784" s="9"/>
      <c r="AU1784" s="10"/>
      <c r="AV1784" s="17"/>
      <c r="AW1784" s="17"/>
      <c r="AX1784" s="17"/>
      <c r="AY1784" s="17"/>
      <c r="AZ1784" s="17"/>
      <c r="BA1784" s="17"/>
      <c r="BB1784" s="17"/>
      <c r="BC1784" s="17"/>
      <c r="BE1784" s="17">
        <v>0.60775273224043713</v>
      </c>
      <c r="BF1784" s="9">
        <v>73.599999999999994</v>
      </c>
      <c r="BG1784" s="9">
        <v>71.829391701382846</v>
      </c>
      <c r="BH1784" s="9">
        <v>71.326006853757917</v>
      </c>
      <c r="BI1784" s="9">
        <v>64.785042070547391</v>
      </c>
      <c r="BJ1784" s="9">
        <f ca="1"/>
        <v>72.677829587844343</v>
      </c>
      <c r="BK1784" s="9">
        <f ca="1"/>
        <v>71.491724704390933</v>
      </c>
      <c r="BL1784" s="9">
        <v>70.591013547891123</v>
      </c>
      <c r="BM1784" s="9">
        <f ca="1"/>
        <v>72.717463102454261</v>
      </c>
      <c r="BN1784" s="9">
        <v>73.2127717791804</v>
      </c>
      <c r="BP1784" s="9"/>
      <c r="BQ1784" s="40"/>
      <c r="BR1784" s="9"/>
      <c r="BS1784" s="40"/>
      <c r="BU1784" s="9"/>
      <c r="BV1784" s="40"/>
      <c r="BW1784" s="9"/>
      <c r="BX1784" s="40"/>
      <c r="BZ1784" s="9"/>
      <c r="CA1784" s="9"/>
      <c r="CB1784" s="40"/>
      <c r="CC1784" s="9"/>
      <c r="CD1784" s="9"/>
      <c r="CE1784" s="40"/>
    </row>
    <row r="1785" spans="1:83" x14ac:dyDescent="0.25">
      <c r="A1785" s="6">
        <v>66.400000000000006</v>
      </c>
      <c r="B1785" s="7" t="b">
        <v>1</v>
      </c>
      <c r="U1785" s="9"/>
      <c r="V1785" s="9"/>
      <c r="W1785" s="10"/>
      <c r="X1785" s="17"/>
      <c r="Y1785" s="17"/>
      <c r="Z1785" s="17"/>
      <c r="AA1785" s="17"/>
      <c r="AB1785" s="17"/>
      <c r="AC1785" s="17"/>
      <c r="AD1785" s="17"/>
      <c r="AE1785" s="17"/>
      <c r="AG1785" s="9"/>
      <c r="AH1785" s="9"/>
      <c r="AI1785" s="10"/>
      <c r="AJ1785" s="17"/>
      <c r="AK1785" s="17"/>
      <c r="AL1785" s="17"/>
      <c r="AM1785" s="17"/>
      <c r="AN1785" s="17"/>
      <c r="AO1785" s="17"/>
      <c r="AP1785" s="17"/>
      <c r="AQ1785" s="17"/>
      <c r="AS1785" s="9"/>
      <c r="AT1785" s="9"/>
      <c r="AU1785" s="10"/>
      <c r="AV1785" s="17"/>
      <c r="AW1785" s="17"/>
      <c r="AX1785" s="17"/>
      <c r="AY1785" s="17"/>
      <c r="AZ1785" s="17"/>
      <c r="BA1785" s="17"/>
      <c r="BB1785" s="17"/>
      <c r="BC1785" s="17"/>
      <c r="BE1785" s="17">
        <v>0.60809426229508201</v>
      </c>
      <c r="BF1785" s="9">
        <v>73.599999999999994</v>
      </c>
      <c r="BG1785" s="9">
        <v>71.837856647180175</v>
      </c>
      <c r="BH1785" s="9">
        <v>71.335330470388058</v>
      </c>
      <c r="BI1785" s="9">
        <v>64.845342537508373</v>
      </c>
      <c r="BJ1785" s="9">
        <f ca="1"/>
        <v>72.685277649981899</v>
      </c>
      <c r="BK1785" s="9">
        <f ca="1"/>
        <v>71.500751349218888</v>
      </c>
      <c r="BL1785" s="9">
        <v>70.600662013750224</v>
      </c>
      <c r="BM1785" s="9">
        <f ca="1"/>
        <v>72.726516010428881</v>
      </c>
      <c r="BN1785" s="9">
        <v>73.221749535002687</v>
      </c>
      <c r="BP1785" s="9"/>
      <c r="BQ1785" s="40"/>
      <c r="BR1785" s="9"/>
      <c r="BS1785" s="40"/>
      <c r="BU1785" s="9"/>
      <c r="BV1785" s="40"/>
      <c r="BW1785" s="9"/>
      <c r="BX1785" s="40"/>
      <c r="BZ1785" s="9"/>
      <c r="CA1785" s="9"/>
      <c r="CB1785" s="40"/>
      <c r="CC1785" s="9"/>
      <c r="CD1785" s="9"/>
      <c r="CE1785" s="40"/>
    </row>
    <row r="1786" spans="1:83" x14ac:dyDescent="0.25">
      <c r="A1786" s="6">
        <v>66.2</v>
      </c>
      <c r="B1786" s="7" t="b">
        <v>1</v>
      </c>
      <c r="U1786" s="9"/>
      <c r="V1786" s="9"/>
      <c r="W1786" s="10"/>
      <c r="X1786" s="17"/>
      <c r="Y1786" s="17"/>
      <c r="Z1786" s="17"/>
      <c r="AA1786" s="17"/>
      <c r="AB1786" s="17"/>
      <c r="AC1786" s="17"/>
      <c r="AD1786" s="17"/>
      <c r="AE1786" s="17"/>
      <c r="AG1786" s="9"/>
      <c r="AH1786" s="9"/>
      <c r="AI1786" s="10"/>
      <c r="AJ1786" s="17"/>
      <c r="AK1786" s="17"/>
      <c r="AL1786" s="17"/>
      <c r="AM1786" s="17"/>
      <c r="AN1786" s="17"/>
      <c r="AO1786" s="17"/>
      <c r="AP1786" s="17"/>
      <c r="AQ1786" s="17"/>
      <c r="AS1786" s="9"/>
      <c r="AT1786" s="9"/>
      <c r="AU1786" s="10"/>
      <c r="AV1786" s="17"/>
      <c r="AW1786" s="17"/>
      <c r="AX1786" s="17"/>
      <c r="AY1786" s="17"/>
      <c r="AZ1786" s="17"/>
      <c r="BA1786" s="17"/>
      <c r="BB1786" s="17"/>
      <c r="BC1786" s="17"/>
      <c r="BE1786" s="17">
        <v>0.60843579234972678</v>
      </c>
      <c r="BF1786" s="9">
        <v>73.599999999999994</v>
      </c>
      <c r="BG1786" s="9">
        <v>71.84632365766636</v>
      </c>
      <c r="BH1786" s="9">
        <v>71.344657580359481</v>
      </c>
      <c r="BI1786" s="9">
        <v>64.90569557680989</v>
      </c>
      <c r="BJ1786" s="9">
        <f ca="1"/>
        <v>72.692726036972189</v>
      </c>
      <c r="BK1786" s="9">
        <f ca="1"/>
        <v>71.509780953776286</v>
      </c>
      <c r="BL1786" s="9">
        <v>70.610307770507404</v>
      </c>
      <c r="BM1786" s="9">
        <f ca="1"/>
        <v>72.735569155199229</v>
      </c>
      <c r="BN1786" s="9">
        <v>73.230727412964598</v>
      </c>
      <c r="BP1786" s="9"/>
      <c r="BQ1786" s="40"/>
      <c r="BR1786" s="9"/>
      <c r="BS1786" s="40"/>
      <c r="BU1786" s="9"/>
      <c r="BV1786" s="40"/>
      <c r="BW1786" s="9"/>
      <c r="BX1786" s="40"/>
      <c r="BZ1786" s="9"/>
      <c r="CA1786" s="9"/>
      <c r="CB1786" s="40"/>
      <c r="CC1786" s="9"/>
      <c r="CD1786" s="9"/>
      <c r="CE1786" s="40"/>
    </row>
    <row r="1787" spans="1:83" x14ac:dyDescent="0.25">
      <c r="A1787" s="6">
        <v>65.900000000000006</v>
      </c>
      <c r="B1787" s="7" t="b">
        <v>1</v>
      </c>
      <c r="U1787" s="9"/>
      <c r="V1787" s="9"/>
      <c r="W1787" s="10"/>
      <c r="X1787" s="17"/>
      <c r="Y1787" s="17"/>
      <c r="Z1787" s="17"/>
      <c r="AA1787" s="17"/>
      <c r="AB1787" s="17"/>
      <c r="AC1787" s="17"/>
      <c r="AD1787" s="17"/>
      <c r="AE1787" s="17"/>
      <c r="AG1787" s="9"/>
      <c r="AH1787" s="9"/>
      <c r="AI1787" s="10"/>
      <c r="AJ1787" s="17"/>
      <c r="AK1787" s="17"/>
      <c r="AL1787" s="17"/>
      <c r="AM1787" s="17"/>
      <c r="AN1787" s="17"/>
      <c r="AO1787" s="17"/>
      <c r="AP1787" s="17"/>
      <c r="AQ1787" s="17"/>
      <c r="AS1787" s="9"/>
      <c r="AT1787" s="9"/>
      <c r="AU1787" s="10"/>
      <c r="AV1787" s="17"/>
      <c r="AW1787" s="17"/>
      <c r="AX1787" s="17"/>
      <c r="AY1787" s="17"/>
      <c r="AZ1787" s="17"/>
      <c r="BA1787" s="17"/>
      <c r="BB1787" s="17"/>
      <c r="BC1787" s="17"/>
      <c r="BE1787" s="17">
        <v>0.60877732240437155</v>
      </c>
      <c r="BF1787" s="9">
        <v>73.599999999999994</v>
      </c>
      <c r="BG1787" s="9">
        <v>71.854792740544255</v>
      </c>
      <c r="BH1787" s="9">
        <v>71.353988193210569</v>
      </c>
      <c r="BI1787" s="9">
        <v>64.966101280201229</v>
      </c>
      <c r="BJ1787" s="9">
        <f ca="1"/>
        <v>72.700174754851645</v>
      </c>
      <c r="BK1787" s="9">
        <f ca="1"/>
        <v>71.518813526857016</v>
      </c>
      <c r="BL1787" s="9">
        <v>70.619950820443407</v>
      </c>
      <c r="BM1787" s="9">
        <f ca="1"/>
        <v>72.744622541858504</v>
      </c>
      <c r="BN1787" s="9">
        <v>73.239705418055891</v>
      </c>
      <c r="BP1787" s="9"/>
      <c r="BQ1787" s="40"/>
      <c r="BR1787" s="9"/>
      <c r="BS1787" s="40"/>
      <c r="BU1787" s="9"/>
      <c r="BV1787" s="40"/>
      <c r="BW1787" s="9"/>
      <c r="BX1787" s="40"/>
      <c r="BZ1787" s="9"/>
      <c r="CA1787" s="9"/>
      <c r="CB1787" s="40"/>
      <c r="CC1787" s="9"/>
      <c r="CD1787" s="9"/>
      <c r="CE1787" s="40"/>
    </row>
    <row r="1788" spans="1:83" x14ac:dyDescent="0.25">
      <c r="A1788" s="6">
        <v>65.599999999999994</v>
      </c>
      <c r="B1788" s="7" t="b">
        <v>1</v>
      </c>
      <c r="U1788" s="9"/>
      <c r="V1788" s="9"/>
      <c r="W1788" s="10"/>
      <c r="X1788" s="17"/>
      <c r="Y1788" s="17"/>
      <c r="Z1788" s="17"/>
      <c r="AA1788" s="17"/>
      <c r="AB1788" s="17"/>
      <c r="AC1788" s="17"/>
      <c r="AD1788" s="17"/>
      <c r="AE1788" s="17"/>
      <c r="AG1788" s="9"/>
      <c r="AH1788" s="9"/>
      <c r="AI1788" s="10"/>
      <c r="AJ1788" s="17"/>
      <c r="AK1788" s="17"/>
      <c r="AL1788" s="17"/>
      <c r="AM1788" s="17"/>
      <c r="AN1788" s="17"/>
      <c r="AO1788" s="17"/>
      <c r="AP1788" s="17"/>
      <c r="AQ1788" s="17"/>
      <c r="AS1788" s="9"/>
      <c r="AT1788" s="9"/>
      <c r="AU1788" s="10"/>
      <c r="AV1788" s="17"/>
      <c r="AW1788" s="17"/>
      <c r="AX1788" s="17"/>
      <c r="AY1788" s="17"/>
      <c r="AZ1788" s="17"/>
      <c r="BA1788" s="17"/>
      <c r="BB1788" s="17"/>
      <c r="BC1788" s="17"/>
      <c r="BE1788" s="17">
        <v>0.60911885245901642</v>
      </c>
      <c r="BF1788" s="9">
        <v>73.599999999999994</v>
      </c>
      <c r="BG1788" s="9">
        <v>71.863263903528889</v>
      </c>
      <c r="BH1788" s="9">
        <v>71.363322318498305</v>
      </c>
      <c r="BI1788" s="9">
        <v>65.026559739672138</v>
      </c>
      <c r="BJ1788" s="9">
        <f ca="1"/>
        <v>72.707623809662266</v>
      </c>
      <c r="BK1788" s="9">
        <f ca="1"/>
        <v>71.527849077270915</v>
      </c>
      <c r="BL1788" s="9">
        <v>70.629591165835734</v>
      </c>
      <c r="BM1788" s="9">
        <f ca="1"/>
        <v>72.753676175504083</v>
      </c>
      <c r="BN1788" s="9">
        <v>73.248683555270105</v>
      </c>
      <c r="BP1788" s="9"/>
      <c r="BQ1788" s="40"/>
      <c r="BR1788" s="9"/>
      <c r="BS1788" s="40"/>
      <c r="BU1788" s="9"/>
      <c r="BV1788" s="40"/>
      <c r="BW1788" s="9"/>
      <c r="BX1788" s="40"/>
      <c r="BZ1788" s="9"/>
      <c r="CA1788" s="9"/>
      <c r="CB1788" s="40"/>
      <c r="CC1788" s="9"/>
      <c r="CD1788" s="9"/>
      <c r="CE1788" s="40"/>
    </row>
    <row r="1789" spans="1:83" x14ac:dyDescent="0.25">
      <c r="A1789" s="6">
        <v>65.400000000000006</v>
      </c>
      <c r="B1789" s="7" t="b">
        <v>1</v>
      </c>
      <c r="U1789" s="9"/>
      <c r="V1789" s="9"/>
      <c r="W1789" s="10"/>
      <c r="X1789" s="17"/>
      <c r="Y1789" s="17"/>
      <c r="Z1789" s="17"/>
      <c r="AA1789" s="17"/>
      <c r="AB1789" s="17"/>
      <c r="AC1789" s="17"/>
      <c r="AD1789" s="17"/>
      <c r="AE1789" s="17"/>
      <c r="AG1789" s="9"/>
      <c r="AH1789" s="9"/>
      <c r="AI1789" s="10"/>
      <c r="AJ1789" s="17"/>
      <c r="AK1789" s="17"/>
      <c r="AL1789" s="17"/>
      <c r="AM1789" s="17"/>
      <c r="AN1789" s="17"/>
      <c r="AO1789" s="17"/>
      <c r="AP1789" s="17"/>
      <c r="AQ1789" s="17"/>
      <c r="AS1789" s="9"/>
      <c r="AT1789" s="9"/>
      <c r="AU1789" s="10"/>
      <c r="AV1789" s="17"/>
      <c r="AW1789" s="17"/>
      <c r="AX1789" s="17"/>
      <c r="AY1789" s="17"/>
      <c r="AZ1789" s="17"/>
      <c r="BA1789" s="17"/>
      <c r="BB1789" s="17"/>
      <c r="BC1789" s="17"/>
      <c r="BE1789" s="17">
        <v>0.60946038251366119</v>
      </c>
      <c r="BF1789" s="9">
        <v>73.599999999999994</v>
      </c>
      <c r="BG1789" s="9">
        <v>71.871737154347585</v>
      </c>
      <c r="BH1789" s="9">
        <v>71.37265996579788</v>
      </c>
      <c r="BI1789" s="9">
        <v>65.087071047453477</v>
      </c>
      <c r="BJ1789" s="9">
        <f ca="1"/>
        <v>72.715073207451795</v>
      </c>
      <c r="BK1789" s="9">
        <f ca="1"/>
        <v>71.536887613843845</v>
      </c>
      <c r="BL1789" s="9">
        <v>70.639228808958677</v>
      </c>
      <c r="BM1789" s="9">
        <f ca="1"/>
        <v>72.762730061237448</v>
      </c>
      <c r="BN1789" s="9">
        <v>73.257661829604615</v>
      </c>
      <c r="BP1789" s="9"/>
      <c r="BQ1789" s="40"/>
      <c r="BR1789" s="9"/>
      <c r="BS1789" s="40"/>
      <c r="BU1789" s="9"/>
      <c r="BV1789" s="40"/>
      <c r="BW1789" s="9"/>
      <c r="BX1789" s="40"/>
      <c r="BZ1789" s="9"/>
      <c r="CA1789" s="9"/>
      <c r="CB1789" s="40"/>
      <c r="CC1789" s="9"/>
      <c r="CD1789" s="9"/>
      <c r="CE1789" s="40"/>
    </row>
    <row r="1790" spans="1:83" x14ac:dyDescent="0.25">
      <c r="A1790" s="6">
        <v>65.2</v>
      </c>
      <c r="B1790" s="7" t="b">
        <v>1</v>
      </c>
      <c r="U1790" s="9"/>
      <c r="V1790" s="9"/>
      <c r="W1790" s="10"/>
      <c r="X1790" s="17"/>
      <c r="Y1790" s="17"/>
      <c r="Z1790" s="17"/>
      <c r="AA1790" s="17"/>
      <c r="AB1790" s="17"/>
      <c r="AC1790" s="17"/>
      <c r="AD1790" s="17"/>
      <c r="AE1790" s="17"/>
      <c r="AG1790" s="9"/>
      <c r="AH1790" s="9"/>
      <c r="AI1790" s="10"/>
      <c r="AJ1790" s="17"/>
      <c r="AK1790" s="17"/>
      <c r="AL1790" s="17"/>
      <c r="AM1790" s="17"/>
      <c r="AN1790" s="17"/>
      <c r="AO1790" s="17"/>
      <c r="AP1790" s="17"/>
      <c r="AQ1790" s="17"/>
      <c r="AS1790" s="9"/>
      <c r="AT1790" s="9"/>
      <c r="AU1790" s="10"/>
      <c r="AV1790" s="17"/>
      <c r="AW1790" s="17"/>
      <c r="AX1790" s="17"/>
      <c r="AY1790" s="17"/>
      <c r="AZ1790" s="17"/>
      <c r="BA1790" s="17"/>
      <c r="BB1790" s="17"/>
      <c r="BC1790" s="17"/>
      <c r="BE1790" s="17">
        <v>0.60980191256830596</v>
      </c>
      <c r="BF1790" s="9">
        <v>73.599999999999994</v>
      </c>
      <c r="BG1790" s="9">
        <v>71.880212500740001</v>
      </c>
      <c r="BH1790" s="9">
        <v>71.382001144703182</v>
      </c>
      <c r="BI1790" s="9">
        <v>65.147635296018279</v>
      </c>
      <c r="BJ1790" s="9">
        <f ca="1"/>
        <v>72.722522954273629</v>
      </c>
      <c r="BK1790" s="9">
        <f ca="1"/>
        <v>71.545929145417759</v>
      </c>
      <c r="BL1790" s="9">
        <v>70.648863752083386</v>
      </c>
      <c r="BM1790" s="9">
        <f ca="1"/>
        <v>72.771784204164348</v>
      </c>
      <c r="BN1790" s="9">
        <v>73.266640246060518</v>
      </c>
      <c r="BP1790" s="9"/>
      <c r="BQ1790" s="40"/>
      <c r="BR1790" s="9"/>
      <c r="BS1790" s="40"/>
      <c r="BU1790" s="9"/>
      <c r="BV1790" s="40"/>
      <c r="BW1790" s="9"/>
      <c r="BX1790" s="40"/>
      <c r="BZ1790" s="9"/>
      <c r="CA1790" s="9"/>
      <c r="CB1790" s="40"/>
      <c r="CC1790" s="9"/>
      <c r="CD1790" s="9"/>
      <c r="CE1790" s="40"/>
    </row>
    <row r="1791" spans="1:83" x14ac:dyDescent="0.25">
      <c r="A1791" s="6">
        <v>59.2</v>
      </c>
      <c r="B1791" s="7" t="b">
        <v>1</v>
      </c>
      <c r="U1791" s="9"/>
      <c r="V1791" s="9"/>
      <c r="W1791" s="10"/>
      <c r="X1791" s="17"/>
      <c r="Y1791" s="17"/>
      <c r="Z1791" s="17"/>
      <c r="AA1791" s="17"/>
      <c r="AB1791" s="17"/>
      <c r="AC1791" s="17"/>
      <c r="AD1791" s="17"/>
      <c r="AE1791" s="17"/>
      <c r="AG1791" s="9"/>
      <c r="AH1791" s="9"/>
      <c r="AI1791" s="10"/>
      <c r="AJ1791" s="17"/>
      <c r="AK1791" s="17"/>
      <c r="AL1791" s="17"/>
      <c r="AM1791" s="17"/>
      <c r="AN1791" s="17"/>
      <c r="AO1791" s="17"/>
      <c r="AP1791" s="17"/>
      <c r="AQ1791" s="17"/>
      <c r="AS1791" s="9"/>
      <c r="AT1791" s="9"/>
      <c r="AU1791" s="10"/>
      <c r="AV1791" s="17"/>
      <c r="AW1791" s="17"/>
      <c r="AX1791" s="17"/>
      <c r="AY1791" s="17"/>
      <c r="AZ1791" s="17"/>
      <c r="BA1791" s="17"/>
      <c r="BB1791" s="17"/>
      <c r="BC1791" s="17"/>
      <c r="BE1791" s="17">
        <v>0.61014344262295084</v>
      </c>
      <c r="BF1791" s="9">
        <v>73.599999999999994</v>
      </c>
      <c r="BG1791" s="9">
        <v>71.888689950458144</v>
      </c>
      <c r="BH1791" s="9">
        <v>71.39134586482669</v>
      </c>
      <c r="BI1791" s="9">
        <v>65.208252578082494</v>
      </c>
      <c r="BJ1791" s="9">
        <f ca="1"/>
        <v>72.729973056187021</v>
      </c>
      <c r="BK1791" s="9">
        <f ca="1"/>
        <v>71.55497368085075</v>
      </c>
      <c r="BL1791" s="9">
        <v>70.658495997477829</v>
      </c>
      <c r="BM1791" s="9">
        <f ca="1"/>
        <v>72.780838609394678</v>
      </c>
      <c r="BN1791" s="9">
        <v>73.275618809642907</v>
      </c>
      <c r="BP1791" s="9"/>
      <c r="BQ1791" s="40"/>
      <c r="BR1791" s="9"/>
      <c r="BS1791" s="40"/>
      <c r="BU1791" s="9"/>
      <c r="BV1791" s="40"/>
      <c r="BW1791" s="9"/>
      <c r="BX1791" s="40"/>
      <c r="BZ1791" s="9"/>
      <c r="CA1791" s="9"/>
      <c r="CB1791" s="40"/>
      <c r="CC1791" s="9"/>
      <c r="CD1791" s="9"/>
      <c r="CE1791" s="40"/>
    </row>
    <row r="1792" spans="1:83" x14ac:dyDescent="0.25">
      <c r="A1792" s="6">
        <v>64.5</v>
      </c>
      <c r="B1792" s="7" t="b">
        <v>1</v>
      </c>
      <c r="U1792" s="9"/>
      <c r="V1792" s="9"/>
      <c r="W1792" s="10"/>
      <c r="X1792" s="17"/>
      <c r="Y1792" s="17"/>
      <c r="Z1792" s="17"/>
      <c r="AA1792" s="17"/>
      <c r="AB1792" s="17"/>
      <c r="AC1792" s="17"/>
      <c r="AD1792" s="17"/>
      <c r="AE1792" s="17"/>
      <c r="AG1792" s="9"/>
      <c r="AH1792" s="9"/>
      <c r="AI1792" s="10"/>
      <c r="AJ1792" s="17"/>
      <c r="AK1792" s="17"/>
      <c r="AL1792" s="17"/>
      <c r="AM1792" s="17"/>
      <c r="AN1792" s="17"/>
      <c r="AO1792" s="17"/>
      <c r="AP1792" s="17"/>
      <c r="AQ1792" s="17"/>
      <c r="AS1792" s="9"/>
      <c r="AT1792" s="9"/>
      <c r="AU1792" s="10"/>
      <c r="AV1792" s="17"/>
      <c r="AW1792" s="17"/>
      <c r="AX1792" s="17"/>
      <c r="AY1792" s="17"/>
      <c r="AZ1792" s="17"/>
      <c r="BA1792" s="17"/>
      <c r="BB1792" s="17"/>
      <c r="BC1792" s="17"/>
      <c r="BE1792" s="17">
        <v>0.61048497267759561</v>
      </c>
      <c r="BF1792" s="9">
        <v>73.599999999999994</v>
      </c>
      <c r="BG1792" s="9">
        <v>71.897169511266497</v>
      </c>
      <c r="BH1792" s="9">
        <v>71.400694135799398</v>
      </c>
      <c r="BI1792" s="9">
        <v>65.268922986605773</v>
      </c>
      <c r="BJ1792" s="9">
        <f ca="1"/>
        <v>72.737423519256922</v>
      </c>
      <c r="BK1792" s="9">
        <f ca="1"/>
        <v>71.564021229017172</v>
      </c>
      <c r="BL1792" s="9">
        <v>70.66812554740676</v>
      </c>
      <c r="BM1792" s="9">
        <f ca="1"/>
        <v>72.789893282042655</v>
      </c>
      <c r="BN1792" s="9">
        <v>73.284597525360624</v>
      </c>
      <c r="BP1792" s="9"/>
      <c r="BQ1792" s="40"/>
      <c r="BR1792" s="9"/>
      <c r="BS1792" s="40"/>
      <c r="BU1792" s="9"/>
      <c r="BV1792" s="40"/>
      <c r="BW1792" s="9"/>
      <c r="BX1792" s="40"/>
      <c r="BZ1792" s="9"/>
      <c r="CA1792" s="9"/>
      <c r="CB1792" s="40"/>
      <c r="CC1792" s="9"/>
      <c r="CD1792" s="9"/>
      <c r="CE1792" s="40"/>
    </row>
    <row r="1793" spans="1:83" x14ac:dyDescent="0.25">
      <c r="A1793" s="6">
        <v>64.2</v>
      </c>
      <c r="B1793" s="7" t="b">
        <v>1</v>
      </c>
      <c r="U1793" s="9"/>
      <c r="V1793" s="9"/>
      <c r="W1793" s="10"/>
      <c r="X1793" s="17"/>
      <c r="Y1793" s="17"/>
      <c r="Z1793" s="17"/>
      <c r="AA1793" s="17"/>
      <c r="AB1793" s="17"/>
      <c r="AC1793" s="17"/>
      <c r="AD1793" s="17"/>
      <c r="AE1793" s="17"/>
      <c r="AG1793" s="9"/>
      <c r="AH1793" s="9"/>
      <c r="AI1793" s="10"/>
      <c r="AJ1793" s="17"/>
      <c r="AK1793" s="17"/>
      <c r="AL1793" s="17"/>
      <c r="AM1793" s="17"/>
      <c r="AN1793" s="17"/>
      <c r="AO1793" s="17"/>
      <c r="AP1793" s="17"/>
      <c r="AQ1793" s="17"/>
      <c r="AS1793" s="9"/>
      <c r="AT1793" s="9"/>
      <c r="AU1793" s="10"/>
      <c r="AV1793" s="17"/>
      <c r="AW1793" s="17"/>
      <c r="AX1793" s="17"/>
      <c r="AY1793" s="17"/>
      <c r="AZ1793" s="17"/>
      <c r="BA1793" s="17"/>
      <c r="BB1793" s="17"/>
      <c r="BC1793" s="17"/>
      <c r="BE1793" s="17">
        <v>0.61082650273224048</v>
      </c>
      <c r="BF1793" s="9">
        <v>73.599999999999994</v>
      </c>
      <c r="BG1793" s="9">
        <v>71.90565119094201</v>
      </c>
      <c r="BH1793" s="9">
        <v>71.410045967271174</v>
      </c>
      <c r="BI1793" s="9">
        <v>65.329646614792495</v>
      </c>
      <c r="BJ1793" s="9">
        <f ca="1"/>
        <v>72.744874349554209</v>
      </c>
      <c r="BK1793" s="9">
        <f ca="1"/>
        <v>71.573071798807646</v>
      </c>
      <c r="BL1793" s="9">
        <v>70.677752404131823</v>
      </c>
      <c r="BM1793" s="9">
        <f ca="1"/>
        <v>72.798948227226717</v>
      </c>
      <c r="BN1793" s="9">
        <v>73.293576398226492</v>
      </c>
      <c r="BP1793" s="9"/>
      <c r="BQ1793" s="40"/>
      <c r="BR1793" s="9"/>
      <c r="BS1793" s="40"/>
      <c r="BU1793" s="9"/>
      <c r="BV1793" s="40"/>
      <c r="BW1793" s="9"/>
      <c r="BX1793" s="40"/>
      <c r="BZ1793" s="9"/>
      <c r="CA1793" s="9"/>
      <c r="CB1793" s="40"/>
      <c r="CC1793" s="9"/>
      <c r="CD1793" s="9"/>
      <c r="CE1793" s="40"/>
    </row>
    <row r="1794" spans="1:83" x14ac:dyDescent="0.25">
      <c r="A1794" s="6">
        <v>63.9</v>
      </c>
      <c r="B1794" s="7" t="b">
        <v>1</v>
      </c>
      <c r="U1794" s="9"/>
      <c r="V1794" s="9"/>
      <c r="W1794" s="10"/>
      <c r="X1794" s="17"/>
      <c r="Y1794" s="17"/>
      <c r="Z1794" s="17"/>
      <c r="AA1794" s="17"/>
      <c r="AB1794" s="17"/>
      <c r="AC1794" s="17"/>
      <c r="AD1794" s="17"/>
      <c r="AE1794" s="17"/>
      <c r="AG1794" s="9"/>
      <c r="AH1794" s="9"/>
      <c r="AI1794" s="10"/>
      <c r="AJ1794" s="17"/>
      <c r="AK1794" s="17"/>
      <c r="AL1794" s="17"/>
      <c r="AM1794" s="17"/>
      <c r="AN1794" s="17"/>
      <c r="AO1794" s="17"/>
      <c r="AP1794" s="17"/>
      <c r="AQ1794" s="17"/>
      <c r="AS1794" s="9"/>
      <c r="AT1794" s="9"/>
      <c r="AU1794" s="10"/>
      <c r="AV1794" s="17"/>
      <c r="AW1794" s="17"/>
      <c r="AX1794" s="17"/>
      <c r="AY1794" s="17"/>
      <c r="AZ1794" s="17"/>
      <c r="BA1794" s="17"/>
      <c r="BB1794" s="17"/>
      <c r="BC1794" s="17"/>
      <c r="BE1794" s="17">
        <v>0.61116803278688525</v>
      </c>
      <c r="BF1794" s="9">
        <v>73.599999999999994</v>
      </c>
      <c r="BG1794" s="9">
        <v>71.914134997274218</v>
      </c>
      <c r="BH1794" s="9">
        <v>71.419401368910769</v>
      </c>
      <c r="BI1794" s="9">
        <v>65.390423556092443</v>
      </c>
      <c r="BJ1794" s="9">
        <f ca="1"/>
        <v>72.752325553155558</v>
      </c>
      <c r="BK1794" s="9">
        <f ca="1"/>
        <v>71.582125399129197</v>
      </c>
      <c r="BL1794" s="9">
        <v>70.687376569911436</v>
      </c>
      <c r="BM1794" s="9">
        <f ca="1"/>
        <v>72.808003450069648</v>
      </c>
      <c r="BN1794" s="9">
        <v>73.302555433257226</v>
      </c>
      <c r="BP1794" s="9"/>
      <c r="BQ1794" s="40"/>
      <c r="BR1794" s="9"/>
      <c r="BS1794" s="40"/>
      <c r="BU1794" s="9"/>
      <c r="BV1794" s="40"/>
      <c r="BW1794" s="9"/>
      <c r="BX1794" s="40"/>
      <c r="BZ1794" s="9"/>
      <c r="CA1794" s="9"/>
      <c r="CB1794" s="40"/>
      <c r="CC1794" s="9"/>
      <c r="CD1794" s="9"/>
      <c r="CE1794" s="40"/>
    </row>
    <row r="1795" spans="1:83" x14ac:dyDescent="0.25">
      <c r="A1795" s="6">
        <v>63.5</v>
      </c>
      <c r="B1795" s="7" t="b">
        <v>1</v>
      </c>
      <c r="U1795" s="9"/>
      <c r="V1795" s="9"/>
      <c r="W1795" s="10"/>
      <c r="X1795" s="17"/>
      <c r="Y1795" s="17"/>
      <c r="Z1795" s="17"/>
      <c r="AA1795" s="17"/>
      <c r="AB1795" s="17"/>
      <c r="AC1795" s="17"/>
      <c r="AD1795" s="17"/>
      <c r="AE1795" s="17"/>
      <c r="AG1795" s="9"/>
      <c r="AH1795" s="9"/>
      <c r="AI1795" s="10"/>
      <c r="AJ1795" s="17"/>
      <c r="AK1795" s="17"/>
      <c r="AL1795" s="17"/>
      <c r="AM1795" s="17"/>
      <c r="AN1795" s="17"/>
      <c r="AO1795" s="17"/>
      <c r="AP1795" s="17"/>
      <c r="AQ1795" s="17"/>
      <c r="AS1795" s="9"/>
      <c r="AT1795" s="9"/>
      <c r="AU1795" s="10"/>
      <c r="AV1795" s="17"/>
      <c r="AW1795" s="17"/>
      <c r="AX1795" s="17"/>
      <c r="AY1795" s="17"/>
      <c r="AZ1795" s="17"/>
      <c r="BA1795" s="17"/>
      <c r="BB1795" s="17"/>
      <c r="BC1795" s="17"/>
      <c r="BE1795" s="17">
        <v>0.61150956284153002</v>
      </c>
      <c r="BF1795" s="9">
        <v>73.599999999999994</v>
      </c>
      <c r="BG1795" s="9">
        <v>71.922620938065236</v>
      </c>
      <c r="BH1795" s="9">
        <v>71.42876035040571</v>
      </c>
      <c r="BI1795" s="9">
        <v>65.451253904201806</v>
      </c>
      <c r="BJ1795" s="9">
        <f ca="1"/>
        <v>72.75977713614364</v>
      </c>
      <c r="BK1795" s="9">
        <f ca="1"/>
        <v>71.591182038905245</v>
      </c>
      <c r="BL1795" s="9">
        <v>70.696998047000918</v>
      </c>
      <c r="BM1795" s="9">
        <f ca="1"/>
        <v>72.817058955698528</v>
      </c>
      <c r="BN1795" s="9">
        <v>73.311534635473535</v>
      </c>
      <c r="BP1795" s="9"/>
      <c r="BQ1795" s="40"/>
      <c r="BR1795" s="9"/>
      <c r="BS1795" s="40"/>
      <c r="BU1795" s="9"/>
      <c r="BV1795" s="40"/>
      <c r="BW1795" s="9"/>
      <c r="BX1795" s="40"/>
      <c r="BZ1795" s="9"/>
      <c r="CA1795" s="9"/>
      <c r="CB1795" s="40"/>
      <c r="CC1795" s="9"/>
      <c r="CD1795" s="9"/>
      <c r="CE1795" s="40"/>
    </row>
    <row r="1796" spans="1:83" x14ac:dyDescent="0.25">
      <c r="A1796" s="6">
        <v>63.2</v>
      </c>
      <c r="B1796" s="7" t="b">
        <v>1</v>
      </c>
      <c r="U1796" s="9"/>
      <c r="V1796" s="9"/>
      <c r="W1796" s="10"/>
      <c r="X1796" s="17"/>
      <c r="Y1796" s="17"/>
      <c r="Z1796" s="17"/>
      <c r="AA1796" s="17"/>
      <c r="AB1796" s="17"/>
      <c r="AC1796" s="17"/>
      <c r="AD1796" s="17"/>
      <c r="AE1796" s="17"/>
      <c r="AG1796" s="9"/>
      <c r="AH1796" s="9"/>
      <c r="AI1796" s="10"/>
      <c r="AJ1796" s="17"/>
      <c r="AK1796" s="17"/>
      <c r="AL1796" s="17"/>
      <c r="AM1796" s="17"/>
      <c r="AN1796" s="17"/>
      <c r="AO1796" s="17"/>
      <c r="AP1796" s="17"/>
      <c r="AQ1796" s="17"/>
      <c r="AS1796" s="9"/>
      <c r="AT1796" s="9"/>
      <c r="AU1796" s="10"/>
      <c r="AV1796" s="17"/>
      <c r="AW1796" s="17"/>
      <c r="AX1796" s="17"/>
      <c r="AY1796" s="17"/>
      <c r="AZ1796" s="17"/>
      <c r="BA1796" s="17"/>
      <c r="BB1796" s="17"/>
      <c r="BC1796" s="17"/>
      <c r="BE1796" s="17">
        <v>0.6118510928961749</v>
      </c>
      <c r="BF1796" s="9">
        <v>73.599999999999994</v>
      </c>
      <c r="BG1796" s="9">
        <v>71.93110902112987</v>
      </c>
      <c r="BH1796" s="9">
        <v>71.438122921462607</v>
      </c>
      <c r="BI1796" s="9">
        <v>65.51213775306401</v>
      </c>
      <c r="BJ1796" s="9">
        <f ca="1"/>
        <v>72.76722910460704</v>
      </c>
      <c r="BK1796" s="9">
        <f ca="1"/>
        <v>71.600241727075726</v>
      </c>
      <c r="BL1796" s="9">
        <v>70.706616837652405</v>
      </c>
      <c r="BM1796" s="9">
        <f ca="1"/>
        <v>72.826114749244837</v>
      </c>
      <c r="BN1796" s="9">
        <v>73.320514009900108</v>
      </c>
      <c r="BP1796" s="9"/>
      <c r="BQ1796" s="40"/>
      <c r="BR1796" s="9"/>
      <c r="BS1796" s="40"/>
      <c r="BU1796" s="9"/>
      <c r="BV1796" s="40"/>
      <c r="BW1796" s="9"/>
      <c r="BX1796" s="40"/>
      <c r="BZ1796" s="9"/>
      <c r="CA1796" s="9"/>
      <c r="CB1796" s="40"/>
      <c r="CC1796" s="9"/>
      <c r="CD1796" s="9"/>
      <c r="CE1796" s="40"/>
    </row>
    <row r="1797" spans="1:83" x14ac:dyDescent="0.25">
      <c r="A1797" s="6">
        <v>62.8</v>
      </c>
      <c r="B1797" s="7" t="b">
        <v>1</v>
      </c>
      <c r="U1797" s="9"/>
      <c r="V1797" s="9"/>
      <c r="W1797" s="10"/>
      <c r="X1797" s="17"/>
      <c r="Y1797" s="17"/>
      <c r="Z1797" s="17"/>
      <c r="AA1797" s="17"/>
      <c r="AB1797" s="17"/>
      <c r="AC1797" s="17"/>
      <c r="AD1797" s="17"/>
      <c r="AE1797" s="17"/>
      <c r="AG1797" s="9"/>
      <c r="AH1797" s="9"/>
      <c r="AI1797" s="10"/>
      <c r="AJ1797" s="17"/>
      <c r="AK1797" s="17"/>
      <c r="AL1797" s="17"/>
      <c r="AM1797" s="17"/>
      <c r="AN1797" s="17"/>
      <c r="AO1797" s="17"/>
      <c r="AP1797" s="17"/>
      <c r="AQ1797" s="17"/>
      <c r="AS1797" s="9"/>
      <c r="AT1797" s="9"/>
      <c r="AU1797" s="10"/>
      <c r="AV1797" s="17"/>
      <c r="AW1797" s="17"/>
      <c r="AX1797" s="17"/>
      <c r="AY1797" s="17"/>
      <c r="AZ1797" s="17"/>
      <c r="BA1797" s="17"/>
      <c r="BB1797" s="17"/>
      <c r="BC1797" s="17"/>
      <c r="BE1797" s="17">
        <v>0.61219262295081966</v>
      </c>
      <c r="BF1797" s="9">
        <v>73.599999999999994</v>
      </c>
      <c r="BG1797" s="9">
        <v>71.939599254295629</v>
      </c>
      <c r="BH1797" s="9">
        <v>71.447489091807014</v>
      </c>
      <c r="BI1797" s="9">
        <v>65.573075196870491</v>
      </c>
      <c r="BJ1797" s="9">
        <f ca="1"/>
        <v>72.774681464640338</v>
      </c>
      <c r="BK1797" s="9">
        <f ca="1"/>
        <v>71.609304472597131</v>
      </c>
      <c r="BL1797" s="9">
        <v>70.716232944114921</v>
      </c>
      <c r="BM1797" s="9">
        <f ca="1"/>
        <v>72.835170835844423</v>
      </c>
      <c r="BN1797" s="9">
        <v>73.329493561565613</v>
      </c>
      <c r="BP1797" s="9"/>
      <c r="BQ1797" s="40"/>
      <c r="BR1797" s="9"/>
      <c r="BS1797" s="40"/>
      <c r="BU1797" s="9"/>
      <c r="BV1797" s="40"/>
      <c r="BW1797" s="9"/>
      <c r="BX1797" s="40"/>
      <c r="BZ1797" s="9"/>
      <c r="CA1797" s="9"/>
      <c r="CB1797" s="40"/>
      <c r="CC1797" s="9"/>
      <c r="CD1797" s="9"/>
      <c r="CE1797" s="40"/>
    </row>
    <row r="1798" spans="1:83" x14ac:dyDescent="0.25">
      <c r="A1798" s="6">
        <v>62.5</v>
      </c>
      <c r="B1798" s="7" t="b">
        <v>1</v>
      </c>
      <c r="U1798" s="9"/>
      <c r="V1798" s="9"/>
      <c r="W1798" s="10"/>
      <c r="X1798" s="17"/>
      <c r="Y1798" s="17"/>
      <c r="Z1798" s="17"/>
      <c r="AA1798" s="17"/>
      <c r="AB1798" s="17"/>
      <c r="AC1798" s="17"/>
      <c r="AD1798" s="17"/>
      <c r="AE1798" s="17"/>
      <c r="AG1798" s="9"/>
      <c r="AH1798" s="9"/>
      <c r="AI1798" s="10"/>
      <c r="AJ1798" s="17"/>
      <c r="AK1798" s="17"/>
      <c r="AL1798" s="17"/>
      <c r="AM1798" s="17"/>
      <c r="AN1798" s="17"/>
      <c r="AO1798" s="17"/>
      <c r="AP1798" s="17"/>
      <c r="AQ1798" s="17"/>
      <c r="AS1798" s="9"/>
      <c r="AT1798" s="9"/>
      <c r="AU1798" s="10"/>
      <c r="AV1798" s="17"/>
      <c r="AW1798" s="17"/>
      <c r="AX1798" s="17"/>
      <c r="AY1798" s="17"/>
      <c r="AZ1798" s="17"/>
      <c r="BA1798" s="17"/>
      <c r="BB1798" s="17"/>
      <c r="BC1798" s="17"/>
      <c r="BE1798" s="17">
        <v>0.61253415300546443</v>
      </c>
      <c r="BF1798" s="9">
        <v>73.7</v>
      </c>
      <c r="BG1798" s="9">
        <v>71.948091645402869</v>
      </c>
      <c r="BH1798" s="9">
        <v>71.456858871183769</v>
      </c>
      <c r="BI1798" s="9">
        <v>65.634066330061714</v>
      </c>
      <c r="BJ1798" s="9">
        <f ca="1"/>
        <v>72.782134222344155</v>
      </c>
      <c r="BK1798" s="9">
        <f ca="1"/>
        <v>71.618370284442634</v>
      </c>
      <c r="BL1798" s="9">
        <v>70.725846368634336</v>
      </c>
      <c r="BM1798" s="9">
        <f ca="1"/>
        <v>72.844227220637563</v>
      </c>
      <c r="BN1798" s="9">
        <v>73.338473295502837</v>
      </c>
      <c r="BP1798" s="9"/>
      <c r="BQ1798" s="40"/>
      <c r="BR1798" s="9"/>
      <c r="BS1798" s="40"/>
      <c r="BU1798" s="9"/>
      <c r="BV1798" s="40"/>
      <c r="BW1798" s="9"/>
      <c r="BX1798" s="40"/>
      <c r="BZ1798" s="9"/>
      <c r="CA1798" s="9"/>
      <c r="CB1798" s="40"/>
      <c r="CC1798" s="9"/>
      <c r="CD1798" s="9"/>
      <c r="CE1798" s="40"/>
    </row>
    <row r="1799" spans="1:83" x14ac:dyDescent="0.25">
      <c r="A1799" s="6">
        <v>62.1</v>
      </c>
      <c r="B1799" s="7" t="b">
        <v>1</v>
      </c>
      <c r="U1799" s="9"/>
      <c r="V1799" s="9"/>
      <c r="W1799" s="10"/>
      <c r="X1799" s="17"/>
      <c r="Y1799" s="17"/>
      <c r="Z1799" s="17"/>
      <c r="AA1799" s="17"/>
      <c r="AB1799" s="17"/>
      <c r="AC1799" s="17"/>
      <c r="AD1799" s="17"/>
      <c r="AE1799" s="17"/>
      <c r="AG1799" s="9"/>
      <c r="AH1799" s="9"/>
      <c r="AI1799" s="10"/>
      <c r="AJ1799" s="17"/>
      <c r="AK1799" s="17"/>
      <c r="AL1799" s="17"/>
      <c r="AM1799" s="17"/>
      <c r="AN1799" s="17"/>
      <c r="AO1799" s="17"/>
      <c r="AP1799" s="17"/>
      <c r="AQ1799" s="17"/>
      <c r="AS1799" s="9"/>
      <c r="AT1799" s="9"/>
      <c r="AU1799" s="10"/>
      <c r="AV1799" s="17"/>
      <c r="AW1799" s="17"/>
      <c r="AX1799" s="17"/>
      <c r="AY1799" s="17"/>
      <c r="AZ1799" s="17"/>
      <c r="BA1799" s="17"/>
      <c r="BB1799" s="17"/>
      <c r="BC1799" s="17"/>
      <c r="BE1799" s="17">
        <v>0.61287568306010931</v>
      </c>
      <c r="BF1799" s="9">
        <v>73.7</v>
      </c>
      <c r="BG1799" s="9">
        <v>71.956586202304706</v>
      </c>
      <c r="BH1799" s="9">
        <v>71.46623226935678</v>
      </c>
      <c r="BI1799" s="9">
        <v>65.695111247327986</v>
      </c>
      <c r="BJ1799" s="9">
        <f ca="1"/>
        <v>72.789587383825236</v>
      </c>
      <c r="BK1799" s="9">
        <f ca="1"/>
        <v>71.627439171602092</v>
      </c>
      <c r="BL1799" s="9">
        <v>70.735457113453364</v>
      </c>
      <c r="BM1799" s="9">
        <f ca="1"/>
        <v>72.853283908769015</v>
      </c>
      <c r="BN1799" s="9">
        <v>73.347453216748576</v>
      </c>
      <c r="BP1799" s="9"/>
      <c r="BQ1799" s="40"/>
      <c r="BR1799" s="9"/>
      <c r="BS1799" s="40"/>
      <c r="BU1799" s="9"/>
      <c r="BV1799" s="40"/>
      <c r="BW1799" s="9"/>
      <c r="BX1799" s="40"/>
      <c r="BZ1799" s="9"/>
      <c r="CA1799" s="9"/>
      <c r="CB1799" s="40"/>
      <c r="CC1799" s="9"/>
      <c r="CD1799" s="9"/>
      <c r="CE1799" s="40"/>
    </row>
    <row r="1800" spans="1:83" x14ac:dyDescent="0.25">
      <c r="A1800" s="6">
        <v>65.8</v>
      </c>
      <c r="B1800" s="7" t="b">
        <v>1</v>
      </c>
      <c r="U1800" s="9"/>
      <c r="V1800" s="9"/>
      <c r="W1800" s="10"/>
      <c r="X1800" s="17"/>
      <c r="Y1800" s="17"/>
      <c r="Z1800" s="17"/>
      <c r="AA1800" s="17"/>
      <c r="AB1800" s="17"/>
      <c r="AC1800" s="17"/>
      <c r="AD1800" s="17"/>
      <c r="AE1800" s="17"/>
      <c r="AG1800" s="9"/>
      <c r="AH1800" s="9"/>
      <c r="AI1800" s="10"/>
      <c r="AJ1800" s="17"/>
      <c r="AK1800" s="17"/>
      <c r="AL1800" s="17"/>
      <c r="AM1800" s="17"/>
      <c r="AN1800" s="17"/>
      <c r="AO1800" s="17"/>
      <c r="AP1800" s="17"/>
      <c r="AQ1800" s="17"/>
      <c r="AS1800" s="9"/>
      <c r="AT1800" s="9"/>
      <c r="AU1800" s="10"/>
      <c r="AV1800" s="17"/>
      <c r="AW1800" s="17"/>
      <c r="AX1800" s="17"/>
      <c r="AY1800" s="17"/>
      <c r="AZ1800" s="17"/>
      <c r="BA1800" s="17"/>
      <c r="BB1800" s="17"/>
      <c r="BC1800" s="17"/>
      <c r="BE1800" s="17">
        <v>0.61321721311475408</v>
      </c>
      <c r="BF1800" s="9">
        <v>73.7</v>
      </c>
      <c r="BG1800" s="9">
        <v>71.965082932867205</v>
      </c>
      <c r="BH1800" s="9">
        <v>71.475609296109297</v>
      </c>
      <c r="BI1800" s="9">
        <v>65.756210043610295</v>
      </c>
      <c r="BJ1800" s="9">
        <f ca="1"/>
        <v>72.797040955196351</v>
      </c>
      <c r="BK1800" s="9">
        <f ca="1"/>
        <v>71.636511143082146</v>
      </c>
      <c r="BL1800" s="9">
        <v>70.74506518081165</v>
      </c>
      <c r="BM1800" s="9">
        <f ca="1"/>
        <v>72.862340905387953</v>
      </c>
      <c r="BN1800" s="9">
        <v>73.356433330343734</v>
      </c>
      <c r="BP1800" s="9"/>
      <c r="BQ1800" s="40"/>
      <c r="BR1800" s="9"/>
      <c r="BS1800" s="40"/>
      <c r="BU1800" s="9"/>
      <c r="BV1800" s="40"/>
      <c r="BW1800" s="9"/>
      <c r="BX1800" s="40"/>
      <c r="BZ1800" s="9"/>
      <c r="CA1800" s="9"/>
      <c r="CB1800" s="40"/>
      <c r="CC1800" s="9"/>
      <c r="CD1800" s="9"/>
      <c r="CE1800" s="40"/>
    </row>
    <row r="1801" spans="1:83" x14ac:dyDescent="0.25">
      <c r="A1801" s="6">
        <v>65.900000000000006</v>
      </c>
      <c r="B1801" s="7" t="b">
        <v>1</v>
      </c>
      <c r="U1801" s="9"/>
      <c r="V1801" s="9"/>
      <c r="W1801" s="10"/>
      <c r="X1801" s="17"/>
      <c r="Y1801" s="17"/>
      <c r="Z1801" s="17"/>
      <c r="AA1801" s="17"/>
      <c r="AB1801" s="17"/>
      <c r="AC1801" s="17"/>
      <c r="AD1801" s="17"/>
      <c r="AE1801" s="17"/>
      <c r="AG1801" s="9"/>
      <c r="AH1801" s="9"/>
      <c r="AI1801" s="10"/>
      <c r="AJ1801" s="17"/>
      <c r="AK1801" s="17"/>
      <c r="AL1801" s="17"/>
      <c r="AM1801" s="17"/>
      <c r="AN1801" s="17"/>
      <c r="AO1801" s="17"/>
      <c r="AP1801" s="17"/>
      <c r="AQ1801" s="17"/>
      <c r="AS1801" s="9"/>
      <c r="AT1801" s="9"/>
      <c r="AU1801" s="10"/>
      <c r="AV1801" s="17"/>
      <c r="AW1801" s="17"/>
      <c r="AX1801" s="17"/>
      <c r="AY1801" s="17"/>
      <c r="AZ1801" s="17"/>
      <c r="BA1801" s="17"/>
      <c r="BB1801" s="17"/>
      <c r="BC1801" s="17"/>
      <c r="BE1801" s="17">
        <v>0.61355874316939896</v>
      </c>
      <c r="BF1801" s="9">
        <v>73.7</v>
      </c>
      <c r="BG1801" s="9">
        <v>71.973581844969402</v>
      </c>
      <c r="BH1801" s="9">
        <v>71.48498996124404</v>
      </c>
      <c r="BI1801" s="9">
        <v>65.817362814101315</v>
      </c>
      <c r="BJ1801" s="9">
        <f ca="1"/>
        <v>72.80449494257654</v>
      </c>
      <c r="BK1801" s="9">
        <f ca="1"/>
        <v>71.645586207906305</v>
      </c>
      <c r="BL1801" s="9">
        <v>70.754670572945656</v>
      </c>
      <c r="BM1801" s="9">
        <f ca="1"/>
        <v>72.871398215648114</v>
      </c>
      <c r="BN1801" s="9">
        <v>73.36541364133339</v>
      </c>
      <c r="BP1801" s="9"/>
      <c r="BQ1801" s="40"/>
      <c r="BR1801" s="9"/>
      <c r="BS1801" s="40"/>
      <c r="BU1801" s="9"/>
      <c r="BV1801" s="40"/>
      <c r="BW1801" s="9"/>
      <c r="BX1801" s="40"/>
      <c r="BZ1801" s="9"/>
      <c r="CA1801" s="9"/>
      <c r="CB1801" s="40"/>
      <c r="CC1801" s="9"/>
      <c r="CD1801" s="9"/>
      <c r="CE1801" s="40"/>
    </row>
    <row r="1802" spans="1:83" x14ac:dyDescent="0.25">
      <c r="A1802" s="6">
        <v>66.099999999999994</v>
      </c>
      <c r="B1802" s="7" t="b">
        <v>1</v>
      </c>
      <c r="U1802" s="9"/>
      <c r="V1802" s="9"/>
      <c r="W1802" s="10"/>
      <c r="X1802" s="17"/>
      <c r="Y1802" s="17"/>
      <c r="Z1802" s="17"/>
      <c r="AA1802" s="17"/>
      <c r="AB1802" s="17"/>
      <c r="AC1802" s="17"/>
      <c r="AD1802" s="17"/>
      <c r="AE1802" s="17"/>
      <c r="AG1802" s="9"/>
      <c r="AH1802" s="9"/>
      <c r="AI1802" s="10"/>
      <c r="AJ1802" s="17"/>
      <c r="AK1802" s="17"/>
      <c r="AL1802" s="17"/>
      <c r="AM1802" s="17"/>
      <c r="AN1802" s="17"/>
      <c r="AO1802" s="17"/>
      <c r="AP1802" s="17"/>
      <c r="AQ1802" s="17"/>
      <c r="AS1802" s="9"/>
      <c r="AT1802" s="9"/>
      <c r="AU1802" s="10"/>
      <c r="AV1802" s="17"/>
      <c r="AW1802" s="17"/>
      <c r="AX1802" s="17"/>
      <c r="AY1802" s="17"/>
      <c r="AZ1802" s="17"/>
      <c r="BA1802" s="17"/>
      <c r="BB1802" s="17"/>
      <c r="BC1802" s="17"/>
      <c r="BE1802" s="17">
        <v>0.61390027322404372</v>
      </c>
      <c r="BF1802" s="9">
        <v>73.7</v>
      </c>
      <c r="BG1802" s="9">
        <v>71.982082946503326</v>
      </c>
      <c r="BH1802" s="9">
        <v>71.494374274582981</v>
      </c>
      <c r="BI1802" s="9">
        <v>65.878569654246121</v>
      </c>
      <c r="BJ1802" s="9">
        <f ca="1"/>
        <v>72.811949352090934</v>
      </c>
      <c r="BK1802" s="9">
        <f ca="1"/>
        <v>71.654664375115004</v>
      </c>
      <c r="BL1802" s="9">
        <v>70.764273292088816</v>
      </c>
      <c r="BM1802" s="9">
        <f ca="1"/>
        <v>72.880455844707726</v>
      </c>
      <c r="BN1802" s="9">
        <v>73.374394154766719</v>
      </c>
      <c r="BP1802" s="9"/>
      <c r="BQ1802" s="40"/>
      <c r="BR1802" s="9"/>
      <c r="BS1802" s="40"/>
      <c r="BU1802" s="9"/>
      <c r="BV1802" s="40"/>
      <c r="BW1802" s="9"/>
      <c r="BX1802" s="40"/>
      <c r="BZ1802" s="9"/>
      <c r="CA1802" s="9"/>
      <c r="CB1802" s="40"/>
      <c r="CC1802" s="9"/>
      <c r="CD1802" s="9"/>
      <c r="CE1802" s="40"/>
    </row>
    <row r="1803" spans="1:83" x14ac:dyDescent="0.25">
      <c r="A1803" s="6">
        <v>65.8</v>
      </c>
      <c r="B1803" s="7" t="b">
        <v>1</v>
      </c>
      <c r="U1803" s="9"/>
      <c r="V1803" s="9"/>
      <c r="W1803" s="10"/>
      <c r="X1803" s="17"/>
      <c r="Y1803" s="17"/>
      <c r="Z1803" s="17"/>
      <c r="AA1803" s="17"/>
      <c r="AB1803" s="17"/>
      <c r="AC1803" s="17"/>
      <c r="AD1803" s="17"/>
      <c r="AE1803" s="17"/>
      <c r="AG1803" s="9"/>
      <c r="AH1803" s="9"/>
      <c r="AI1803" s="10"/>
      <c r="AJ1803" s="17"/>
      <c r="AK1803" s="17"/>
      <c r="AL1803" s="17"/>
      <c r="AM1803" s="17"/>
      <c r="AN1803" s="17"/>
      <c r="AO1803" s="17"/>
      <c r="AP1803" s="17"/>
      <c r="AQ1803" s="17"/>
      <c r="AS1803" s="9"/>
      <c r="AT1803" s="9"/>
      <c r="AU1803" s="10"/>
      <c r="AV1803" s="17"/>
      <c r="AW1803" s="17"/>
      <c r="AX1803" s="17"/>
      <c r="AY1803" s="17"/>
      <c r="AZ1803" s="17"/>
      <c r="BA1803" s="17"/>
      <c r="BB1803" s="17"/>
      <c r="BC1803" s="17"/>
      <c r="BE1803" s="17">
        <v>0.61424180327868849</v>
      </c>
      <c r="BF1803" s="9">
        <v>73.7</v>
      </c>
      <c r="BG1803" s="9">
        <v>71.990586245374104</v>
      </c>
      <c r="BH1803" s="9">
        <v>71.50376224596792</v>
      </c>
      <c r="BI1803" s="9">
        <v>65.939830659743237</v>
      </c>
      <c r="BJ1803" s="9">
        <f ca="1"/>
        <v>72.81940418987098</v>
      </c>
      <c r="BK1803" s="9">
        <f ca="1"/>
        <v>71.663745653765631</v>
      </c>
      <c r="BL1803" s="9">
        <v>70.773873340471368</v>
      </c>
      <c r="BM1803" s="9">
        <f ca="1"/>
        <v>72.889513797729663</v>
      </c>
      <c r="BN1803" s="9">
        <v>73.383374875697143</v>
      </c>
      <c r="BP1803" s="9"/>
      <c r="BQ1803" s="40"/>
      <c r="BR1803" s="9"/>
      <c r="BS1803" s="40"/>
      <c r="BU1803" s="9"/>
      <c r="BV1803" s="40"/>
      <c r="BW1803" s="9"/>
      <c r="BX1803" s="40"/>
      <c r="BZ1803" s="9"/>
      <c r="CA1803" s="9"/>
      <c r="CB1803" s="40"/>
      <c r="CC1803" s="9"/>
      <c r="CD1803" s="9"/>
      <c r="CE1803" s="40"/>
    </row>
    <row r="1804" spans="1:83" x14ac:dyDescent="0.25">
      <c r="A1804" s="6">
        <v>64.3</v>
      </c>
      <c r="B1804" s="7" t="b">
        <v>1</v>
      </c>
      <c r="U1804" s="9"/>
      <c r="V1804" s="9"/>
      <c r="W1804" s="10"/>
      <c r="X1804" s="17"/>
      <c r="Y1804" s="17"/>
      <c r="Z1804" s="17"/>
      <c r="AA1804" s="17"/>
      <c r="AB1804" s="17"/>
      <c r="AC1804" s="17"/>
      <c r="AD1804" s="17"/>
      <c r="AE1804" s="17"/>
      <c r="AG1804" s="9"/>
      <c r="AH1804" s="9"/>
      <c r="AI1804" s="10"/>
      <c r="AJ1804" s="17"/>
      <c r="AK1804" s="17"/>
      <c r="AL1804" s="17"/>
      <c r="AM1804" s="17"/>
      <c r="AN1804" s="17"/>
      <c r="AO1804" s="17"/>
      <c r="AP1804" s="17"/>
      <c r="AQ1804" s="17"/>
      <c r="AS1804" s="9"/>
      <c r="AT1804" s="9"/>
      <c r="AU1804" s="10"/>
      <c r="AV1804" s="17"/>
      <c r="AW1804" s="17"/>
      <c r="AX1804" s="17"/>
      <c r="AY1804" s="17"/>
      <c r="AZ1804" s="17"/>
      <c r="BA1804" s="17"/>
      <c r="BB1804" s="17"/>
      <c r="BC1804" s="17"/>
      <c r="BE1804" s="17">
        <v>0.61458333333333337</v>
      </c>
      <c r="BF1804" s="9">
        <v>73.7</v>
      </c>
      <c r="BG1804" s="9">
        <v>71.999091749499996</v>
      </c>
      <c r="BH1804" s="9">
        <v>71.513153885259896</v>
      </c>
      <c r="BI1804" s="9">
        <v>66.001145926545533</v>
      </c>
      <c r="BJ1804" s="9">
        <f ca="1"/>
        <v>72.826859462054358</v>
      </c>
      <c r="BK1804" s="9">
        <f ca="1"/>
        <v>71.672830052932682</v>
      </c>
      <c r="BL1804" s="9">
        <v>70.783470720320537</v>
      </c>
      <c r="BM1804" s="9">
        <f ca="1"/>
        <v>72.898572079881305</v>
      </c>
      <c r="BN1804" s="9">
        <v>73.39235580918222</v>
      </c>
      <c r="BP1804" s="9"/>
      <c r="BQ1804" s="40"/>
      <c r="BR1804" s="9"/>
      <c r="BS1804" s="40"/>
      <c r="BU1804" s="9"/>
      <c r="BV1804" s="40"/>
      <c r="BW1804" s="9"/>
      <c r="BX1804" s="40"/>
      <c r="BZ1804" s="9"/>
      <c r="CA1804" s="9"/>
      <c r="CB1804" s="40"/>
      <c r="CC1804" s="9"/>
      <c r="CD1804" s="9"/>
      <c r="CE1804" s="40"/>
    </row>
    <row r="1805" spans="1:83" x14ac:dyDescent="0.25">
      <c r="A1805" s="6">
        <v>63</v>
      </c>
      <c r="B1805" s="7" t="b">
        <v>1</v>
      </c>
      <c r="U1805" s="9"/>
      <c r="V1805" s="9"/>
      <c r="W1805" s="10"/>
      <c r="X1805" s="17"/>
      <c r="Y1805" s="17"/>
      <c r="Z1805" s="17"/>
      <c r="AA1805" s="17"/>
      <c r="AB1805" s="17"/>
      <c r="AC1805" s="17"/>
      <c r="AD1805" s="17"/>
      <c r="AE1805" s="17"/>
      <c r="AG1805" s="9"/>
      <c r="AH1805" s="9"/>
      <c r="AI1805" s="10"/>
      <c r="AJ1805" s="17"/>
      <c r="AK1805" s="17"/>
      <c r="AL1805" s="17"/>
      <c r="AM1805" s="17"/>
      <c r="AN1805" s="17"/>
      <c r="AO1805" s="17"/>
      <c r="AP1805" s="17"/>
      <c r="AQ1805" s="17"/>
      <c r="AS1805" s="9"/>
      <c r="AT1805" s="9"/>
      <c r="AU1805" s="10"/>
      <c r="AV1805" s="17"/>
      <c r="AW1805" s="17"/>
      <c r="AX1805" s="17"/>
      <c r="AY1805" s="17"/>
      <c r="AZ1805" s="17"/>
      <c r="BA1805" s="17"/>
      <c r="BB1805" s="17"/>
      <c r="BC1805" s="17"/>
      <c r="BE1805" s="17">
        <v>0.61492486338797814</v>
      </c>
      <c r="BF1805" s="9">
        <v>73.7</v>
      </c>
      <c r="BG1805" s="9">
        <v>72.007599466812451</v>
      </c>
      <c r="BH1805" s="9">
        <v>71.522549202340002</v>
      </c>
      <c r="BI1805" s="9">
        <v>66.062515550860951</v>
      </c>
      <c r="BJ1805" s="9">
        <f ca="1"/>
        <v>72.834315174785104</v>
      </c>
      <c r="BK1805" s="9">
        <f ca="1"/>
        <v>71.681917581707793</v>
      </c>
      <c r="BL1805" s="9">
        <v>70.793065433860363</v>
      </c>
      <c r="BM1805" s="9">
        <f ca="1"/>
        <v>72.907630696334692</v>
      </c>
      <c r="BN1805" s="9">
        <v>73.401336960283857</v>
      </c>
      <c r="BP1805" s="9"/>
      <c r="BQ1805" s="40"/>
      <c r="BR1805" s="9"/>
      <c r="BS1805" s="40"/>
      <c r="BU1805" s="9"/>
      <c r="BV1805" s="40"/>
      <c r="BW1805" s="9"/>
      <c r="BX1805" s="40"/>
      <c r="BZ1805" s="9"/>
      <c r="CA1805" s="9"/>
      <c r="CB1805" s="40"/>
      <c r="CC1805" s="9"/>
      <c r="CD1805" s="9"/>
      <c r="CE1805" s="40"/>
    </row>
    <row r="1806" spans="1:83" x14ac:dyDescent="0.25">
      <c r="A1806" s="6">
        <v>62.4</v>
      </c>
      <c r="B1806" s="7" t="b">
        <v>1</v>
      </c>
      <c r="U1806" s="9"/>
      <c r="V1806" s="9"/>
      <c r="W1806" s="10"/>
      <c r="X1806" s="17"/>
      <c r="Y1806" s="17"/>
      <c r="Z1806" s="17"/>
      <c r="AA1806" s="17"/>
      <c r="AB1806" s="17"/>
      <c r="AC1806" s="17"/>
      <c r="AD1806" s="17"/>
      <c r="AE1806" s="17"/>
      <c r="AG1806" s="9"/>
      <c r="AH1806" s="9"/>
      <c r="AI1806" s="10"/>
      <c r="AJ1806" s="17"/>
      <c r="AK1806" s="17"/>
      <c r="AL1806" s="17"/>
      <c r="AM1806" s="17"/>
      <c r="AN1806" s="17"/>
      <c r="AO1806" s="17"/>
      <c r="AP1806" s="17"/>
      <c r="AQ1806" s="17"/>
      <c r="AS1806" s="9"/>
      <c r="AT1806" s="9"/>
      <c r="AU1806" s="10"/>
      <c r="AV1806" s="17"/>
      <c r="AW1806" s="17"/>
      <c r="AX1806" s="17"/>
      <c r="AY1806" s="17"/>
      <c r="AZ1806" s="17"/>
      <c r="BA1806" s="17"/>
      <c r="BB1806" s="17"/>
      <c r="BC1806" s="17"/>
      <c r="BE1806" s="17">
        <v>0.61526639344262291</v>
      </c>
      <c r="BF1806" s="9">
        <v>73.7</v>
      </c>
      <c r="BG1806" s="9">
        <v>72.016109405256174</v>
      </c>
      <c r="BH1806" s="9">
        <v>71.531948207108769</v>
      </c>
      <c r="BI1806" s="9">
        <v>66.123939629153611</v>
      </c>
      <c r="BJ1806" s="9">
        <f ca="1"/>
        <v>72.84177133421359</v>
      </c>
      <c r="BK1806" s="9">
        <f ca="1"/>
        <v>71.691008249199811</v>
      </c>
      <c r="BL1806" s="9">
        <v>70.802657483311862</v>
      </c>
      <c r="BM1806" s="9">
        <f ca="1"/>
        <v>72.916689652266555</v>
      </c>
      <c r="BN1806" s="9">
        <v>73.410318334068108</v>
      </c>
      <c r="BP1806" s="9"/>
      <c r="BQ1806" s="40"/>
      <c r="BR1806" s="9"/>
      <c r="BS1806" s="40"/>
      <c r="BU1806" s="9"/>
      <c r="BV1806" s="40"/>
      <c r="BW1806" s="9"/>
      <c r="BX1806" s="40"/>
      <c r="BZ1806" s="9"/>
      <c r="CA1806" s="9"/>
      <c r="CB1806" s="40"/>
      <c r="CC1806" s="9"/>
      <c r="CD1806" s="9"/>
      <c r="CE1806" s="40"/>
    </row>
    <row r="1807" spans="1:83" x14ac:dyDescent="0.25">
      <c r="A1807" s="6">
        <v>61.7</v>
      </c>
      <c r="B1807" s="7" t="b">
        <v>1</v>
      </c>
      <c r="U1807" s="9"/>
      <c r="V1807" s="9"/>
      <c r="W1807" s="10"/>
      <c r="X1807" s="17"/>
      <c r="Y1807" s="17"/>
      <c r="Z1807" s="17"/>
      <c r="AA1807" s="17"/>
      <c r="AB1807" s="17"/>
      <c r="AC1807" s="17"/>
      <c r="AD1807" s="17"/>
      <c r="AE1807" s="17"/>
      <c r="AG1807" s="9"/>
      <c r="AH1807" s="9"/>
      <c r="AI1807" s="10"/>
      <c r="AJ1807" s="17"/>
      <c r="AK1807" s="17"/>
      <c r="AL1807" s="17"/>
      <c r="AM1807" s="17"/>
      <c r="AN1807" s="17"/>
      <c r="AO1807" s="17"/>
      <c r="AP1807" s="17"/>
      <c r="AQ1807" s="17"/>
      <c r="AS1807" s="9"/>
      <c r="AT1807" s="9"/>
      <c r="AU1807" s="10"/>
      <c r="AV1807" s="17"/>
      <c r="AW1807" s="17"/>
      <c r="AX1807" s="17"/>
      <c r="AY1807" s="17"/>
      <c r="AZ1807" s="17"/>
      <c r="BA1807" s="17"/>
      <c r="BB1807" s="17"/>
      <c r="BC1807" s="17"/>
      <c r="BE1807" s="17">
        <v>0.61560792349726778</v>
      </c>
      <c r="BF1807" s="9">
        <v>73.7</v>
      </c>
      <c r="BG1807" s="9">
        <v>72.024621572789229</v>
      </c>
      <c r="BH1807" s="9">
        <v>71.541350909486923</v>
      </c>
      <c r="BI1807" s="9">
        <v>66.185418258144679</v>
      </c>
      <c r="BJ1807" s="9">
        <f ca="1"/>
        <v>72.849227946496583</v>
      </c>
      <c r="BK1807" s="9">
        <f ca="1"/>
        <v>71.700102064534832</v>
      </c>
      <c r="BL1807" s="9">
        <v>70.812246870892977</v>
      </c>
      <c r="BM1807" s="9">
        <f ca="1"/>
        <v>72.925748952858285</v>
      </c>
      <c r="BN1807" s="9">
        <v>73.419299935605423</v>
      </c>
      <c r="BP1807" s="9"/>
      <c r="BQ1807" s="40"/>
      <c r="BR1807" s="9"/>
      <c r="BS1807" s="40"/>
      <c r="BU1807" s="9"/>
      <c r="BV1807" s="40"/>
      <c r="BW1807" s="9"/>
      <c r="BX1807" s="40"/>
      <c r="BZ1807" s="9"/>
      <c r="CA1807" s="9"/>
      <c r="CB1807" s="40"/>
      <c r="CC1807" s="9"/>
      <c r="CD1807" s="9"/>
      <c r="CE1807" s="40"/>
    </row>
    <row r="1808" spans="1:83" x14ac:dyDescent="0.25">
      <c r="A1808" s="6">
        <v>60</v>
      </c>
      <c r="B1808" s="7" t="b">
        <v>1</v>
      </c>
      <c r="U1808" s="9"/>
      <c r="V1808" s="9"/>
      <c r="W1808" s="10"/>
      <c r="X1808" s="17"/>
      <c r="Y1808" s="17"/>
      <c r="Z1808" s="17"/>
      <c r="AA1808" s="17"/>
      <c r="AB1808" s="17"/>
      <c r="AC1808" s="17"/>
      <c r="AD1808" s="17"/>
      <c r="AE1808" s="17"/>
      <c r="AG1808" s="9"/>
      <c r="AH1808" s="9"/>
      <c r="AI1808" s="10"/>
      <c r="AJ1808" s="17"/>
      <c r="AK1808" s="17"/>
      <c r="AL1808" s="17"/>
      <c r="AM1808" s="17"/>
      <c r="AN1808" s="17"/>
      <c r="AO1808" s="17"/>
      <c r="AP1808" s="17"/>
      <c r="AQ1808" s="17"/>
      <c r="AS1808" s="9"/>
      <c r="AT1808" s="9"/>
      <c r="AU1808" s="10"/>
      <c r="AV1808" s="17"/>
      <c r="AW1808" s="17"/>
      <c r="AX1808" s="17"/>
      <c r="AY1808" s="17"/>
      <c r="AZ1808" s="17"/>
      <c r="BA1808" s="17"/>
      <c r="BB1808" s="17"/>
      <c r="BC1808" s="17"/>
      <c r="BE1808" s="17">
        <v>0.61594945355191255</v>
      </c>
      <c r="BF1808" s="9">
        <v>73.7</v>
      </c>
      <c r="BG1808" s="9">
        <v>72.033135977383012</v>
      </c>
      <c r="BH1808" s="9">
        <v>71.550757319414799</v>
      </c>
      <c r="BI1808" s="9">
        <v>66.246951534813121</v>
      </c>
      <c r="BJ1808" s="9">
        <f ca="1"/>
        <v>72.856685017797332</v>
      </c>
      <c r="BK1808" s="9">
        <f ca="1"/>
        <v>71.709199036856333</v>
      </c>
      <c r="BL1808" s="9">
        <v>70.8218335988185</v>
      </c>
      <c r="BM1808" s="9">
        <f ca="1"/>
        <v>72.934808603295934</v>
      </c>
      <c r="BN1808" s="9">
        <v>73.428281769970539</v>
      </c>
      <c r="BP1808" s="9"/>
      <c r="BQ1808" s="40"/>
      <c r="BR1808" s="9"/>
      <c r="BS1808" s="40"/>
      <c r="BU1808" s="9"/>
      <c r="BV1808" s="40"/>
      <c r="BW1808" s="9"/>
      <c r="BX1808" s="40"/>
      <c r="BZ1808" s="9"/>
      <c r="CA1808" s="9"/>
      <c r="CB1808" s="40"/>
      <c r="CC1808" s="9"/>
      <c r="CD1808" s="9"/>
      <c r="CE1808" s="40"/>
    </row>
    <row r="1809" spans="1:83" x14ac:dyDescent="0.25">
      <c r="A1809" s="6">
        <v>57</v>
      </c>
      <c r="B1809" s="7" t="b">
        <v>1</v>
      </c>
      <c r="U1809" s="9"/>
      <c r="V1809" s="9"/>
      <c r="W1809" s="10"/>
      <c r="X1809" s="17"/>
      <c r="Y1809" s="17"/>
      <c r="Z1809" s="17"/>
      <c r="AA1809" s="17"/>
      <c r="AB1809" s="17"/>
      <c r="AC1809" s="17"/>
      <c r="AD1809" s="17"/>
      <c r="AE1809" s="17"/>
      <c r="AG1809" s="9"/>
      <c r="AH1809" s="9"/>
      <c r="AI1809" s="10"/>
      <c r="AJ1809" s="17"/>
      <c r="AK1809" s="17"/>
      <c r="AL1809" s="17"/>
      <c r="AM1809" s="17"/>
      <c r="AN1809" s="17"/>
      <c r="AO1809" s="17"/>
      <c r="AP1809" s="17"/>
      <c r="AQ1809" s="17"/>
      <c r="AS1809" s="9"/>
      <c r="AT1809" s="9"/>
      <c r="AU1809" s="10"/>
      <c r="AV1809" s="17"/>
      <c r="AW1809" s="17"/>
      <c r="AX1809" s="17"/>
      <c r="AY1809" s="17"/>
      <c r="AZ1809" s="17"/>
      <c r="BA1809" s="17"/>
      <c r="BB1809" s="17"/>
      <c r="BC1809" s="17"/>
      <c r="BE1809" s="17">
        <v>0.61629098360655743</v>
      </c>
      <c r="BF1809" s="9">
        <v>73.7</v>
      </c>
      <c r="BG1809" s="9">
        <v>72.041652627022387</v>
      </c>
      <c r="BH1809" s="9">
        <v>71.56016744685293</v>
      </c>
      <c r="BI1809" s="9">
        <v>66.30853955639688</v>
      </c>
      <c r="BJ1809" s="9">
        <f ca="1"/>
        <v>72.864142554285522</v>
      </c>
      <c r="BK1809" s="9">
        <f ca="1"/>
        <v>71.718299175325228</v>
      </c>
      <c r="BL1809" s="9">
        <v>70.831417669300265</v>
      </c>
      <c r="BM1809" s="9">
        <f ca="1"/>
        <v>72.943868608770416</v>
      </c>
      <c r="BN1809" s="9">
        <v>73.437263842242572</v>
      </c>
      <c r="BP1809" s="9"/>
      <c r="BQ1809" s="40"/>
      <c r="BR1809" s="9"/>
      <c r="BS1809" s="40"/>
      <c r="BU1809" s="9"/>
      <c r="BV1809" s="40"/>
      <c r="BW1809" s="9"/>
      <c r="BX1809" s="40"/>
      <c r="BZ1809" s="9"/>
      <c r="CA1809" s="9"/>
      <c r="CB1809" s="40"/>
      <c r="CC1809" s="9"/>
      <c r="CD1809" s="9"/>
      <c r="CE1809" s="40"/>
    </row>
    <row r="1810" spans="1:83" x14ac:dyDescent="0.25">
      <c r="A1810" s="6">
        <v>55.1</v>
      </c>
      <c r="B1810" s="7" t="b">
        <v>1</v>
      </c>
      <c r="U1810" s="9"/>
      <c r="V1810" s="9"/>
      <c r="W1810" s="10"/>
      <c r="X1810" s="17"/>
      <c r="Y1810" s="17"/>
      <c r="Z1810" s="17"/>
      <c r="AA1810" s="17"/>
      <c r="AB1810" s="17"/>
      <c r="AC1810" s="17"/>
      <c r="AD1810" s="17"/>
      <c r="AE1810" s="17"/>
      <c r="AG1810" s="9"/>
      <c r="AH1810" s="9"/>
      <c r="AI1810" s="10"/>
      <c r="AJ1810" s="17"/>
      <c r="AK1810" s="17"/>
      <c r="AL1810" s="17"/>
      <c r="AM1810" s="17"/>
      <c r="AN1810" s="17"/>
      <c r="AO1810" s="17"/>
      <c r="AP1810" s="17"/>
      <c r="AQ1810" s="17"/>
      <c r="AS1810" s="9"/>
      <c r="AT1810" s="9"/>
      <c r="AU1810" s="10"/>
      <c r="AV1810" s="17"/>
      <c r="AW1810" s="17"/>
      <c r="AX1810" s="17"/>
      <c r="AY1810" s="17"/>
      <c r="AZ1810" s="17"/>
      <c r="BA1810" s="17"/>
      <c r="BB1810" s="17"/>
      <c r="BC1810" s="17"/>
      <c r="BE1810" s="17">
        <v>0.6166325136612022</v>
      </c>
      <c r="BF1810" s="9">
        <v>73.7</v>
      </c>
      <c r="BG1810" s="9">
        <v>72.050171529705693</v>
      </c>
      <c r="BH1810" s="9">
        <v>71.569581301781895</v>
      </c>
      <c r="BI1810" s="9">
        <v>66.370182420393533</v>
      </c>
      <c r="BJ1810" s="9">
        <f ca="1"/>
        <v>72.871600562137388</v>
      </c>
      <c r="BK1810" s="9">
        <f ca="1"/>
        <v>71.72740248911991</v>
      </c>
      <c r="BL1810" s="9">
        <v>70.840999084546922</v>
      </c>
      <c r="BM1810" s="9">
        <f ca="1"/>
        <v>72.952928974477302</v>
      </c>
      <c r="BN1810" s="9">
        <v>73.446246157504987</v>
      </c>
      <c r="BP1810" s="9"/>
      <c r="BQ1810" s="40"/>
      <c r="BR1810" s="9"/>
      <c r="BS1810" s="40"/>
      <c r="BU1810" s="9"/>
      <c r="BV1810" s="40"/>
      <c r="BW1810" s="9"/>
      <c r="BX1810" s="40"/>
      <c r="BZ1810" s="9"/>
      <c r="CA1810" s="9"/>
      <c r="CB1810" s="40"/>
      <c r="CC1810" s="9"/>
      <c r="CD1810" s="9"/>
      <c r="CE1810" s="40"/>
    </row>
    <row r="1811" spans="1:83" x14ac:dyDescent="0.25">
      <c r="A1811" s="6">
        <v>54.7</v>
      </c>
      <c r="B1811" s="7" t="b">
        <v>1</v>
      </c>
      <c r="U1811" s="9"/>
      <c r="V1811" s="9"/>
      <c r="W1811" s="10"/>
      <c r="X1811" s="17"/>
      <c r="Y1811" s="17"/>
      <c r="Z1811" s="17"/>
      <c r="AA1811" s="17"/>
      <c r="AB1811" s="17"/>
      <c r="AC1811" s="17"/>
      <c r="AD1811" s="17"/>
      <c r="AE1811" s="17"/>
      <c r="AG1811" s="9"/>
      <c r="AH1811" s="9"/>
      <c r="AI1811" s="10"/>
      <c r="AJ1811" s="17"/>
      <c r="AK1811" s="17"/>
      <c r="AL1811" s="17"/>
      <c r="AM1811" s="17"/>
      <c r="AN1811" s="17"/>
      <c r="AO1811" s="17"/>
      <c r="AP1811" s="17"/>
      <c r="AQ1811" s="17"/>
      <c r="AS1811" s="9"/>
      <c r="AT1811" s="9"/>
      <c r="AU1811" s="10"/>
      <c r="AV1811" s="17"/>
      <c r="AW1811" s="17"/>
      <c r="AX1811" s="17"/>
      <c r="AY1811" s="17"/>
      <c r="AZ1811" s="17"/>
      <c r="BA1811" s="17"/>
      <c r="BB1811" s="17"/>
      <c r="BC1811" s="17"/>
      <c r="BE1811" s="17">
        <v>0.61697404371584696</v>
      </c>
      <c r="BF1811" s="9">
        <v>73.7</v>
      </c>
      <c r="BG1811" s="9">
        <v>72.058692693444854</v>
      </c>
      <c r="BH1811" s="9">
        <v>71.578998894202442</v>
      </c>
      <c r="BI1811" s="9">
        <v>66.431880224561468</v>
      </c>
      <c r="BJ1811" s="9">
        <f ca="1"/>
        <v>72.879059047535733</v>
      </c>
      <c r="BK1811" s="9">
        <f ca="1"/>
        <v>71.736508987436366</v>
      </c>
      <c r="BL1811" s="9">
        <v>70.850577846764153</v>
      </c>
      <c r="BM1811" s="9">
        <f ca="1"/>
        <v>72.961989705617029</v>
      </c>
      <c r="BN1811" s="9">
        <v>73.455228720845696</v>
      </c>
      <c r="BP1811" s="9"/>
      <c r="BQ1811" s="40"/>
      <c r="BR1811" s="9"/>
      <c r="BS1811" s="40"/>
      <c r="BU1811" s="9"/>
      <c r="BV1811" s="40"/>
      <c r="BW1811" s="9"/>
      <c r="BX1811" s="40"/>
      <c r="BZ1811" s="9"/>
      <c r="CA1811" s="9"/>
      <c r="CB1811" s="40"/>
      <c r="CC1811" s="9"/>
      <c r="CD1811" s="9"/>
      <c r="CE1811" s="40"/>
    </row>
    <row r="1812" spans="1:83" x14ac:dyDescent="0.25">
      <c r="A1812" s="6">
        <v>55</v>
      </c>
      <c r="B1812" s="7" t="b">
        <v>1</v>
      </c>
      <c r="U1812" s="9"/>
      <c r="V1812" s="9"/>
      <c r="W1812" s="10"/>
      <c r="X1812" s="17"/>
      <c r="Y1812" s="17"/>
      <c r="Z1812" s="17"/>
      <c r="AA1812" s="17"/>
      <c r="AB1812" s="17"/>
      <c r="AC1812" s="17"/>
      <c r="AD1812" s="17"/>
      <c r="AE1812" s="17"/>
      <c r="AG1812" s="9"/>
      <c r="AH1812" s="9"/>
      <c r="AI1812" s="10"/>
      <c r="AJ1812" s="17"/>
      <c r="AK1812" s="17"/>
      <c r="AL1812" s="17"/>
      <c r="AM1812" s="17"/>
      <c r="AN1812" s="17"/>
      <c r="AO1812" s="17"/>
      <c r="AP1812" s="17"/>
      <c r="AQ1812" s="17"/>
      <c r="AS1812" s="9"/>
      <c r="AT1812" s="9"/>
      <c r="AU1812" s="10"/>
      <c r="AV1812" s="17"/>
      <c r="AW1812" s="17"/>
      <c r="AX1812" s="17"/>
      <c r="AY1812" s="17"/>
      <c r="AZ1812" s="17"/>
      <c r="BA1812" s="17"/>
      <c r="BB1812" s="17"/>
      <c r="BC1812" s="17"/>
      <c r="BE1812" s="17">
        <v>0.61731557377049184</v>
      </c>
      <c r="BF1812" s="9">
        <v>73.7</v>
      </c>
      <c r="BG1812" s="9">
        <v>72.067216126265393</v>
      </c>
      <c r="BH1812" s="9">
        <v>71.588420234135697</v>
      </c>
      <c r="BI1812" s="9">
        <v>66.493633066920609</v>
      </c>
      <c r="BJ1812" s="9">
        <f ca="1"/>
        <v>72.886518016669953</v>
      </c>
      <c r="BK1812" s="9">
        <f ca="1"/>
        <v>71.745618679488217</v>
      </c>
      <c r="BL1812" s="9">
        <v>70.860153958154541</v>
      </c>
      <c r="BM1812" s="9">
        <f ca="1"/>
        <v>72.971050807394874</v>
      </c>
      <c r="BN1812" s="9">
        <v>73.464211537357016</v>
      </c>
      <c r="BP1812" s="9"/>
      <c r="BQ1812" s="40"/>
      <c r="BR1812" s="9"/>
      <c r="BS1812" s="40"/>
      <c r="BU1812" s="9"/>
      <c r="BV1812" s="40"/>
      <c r="BW1812" s="9"/>
      <c r="BX1812" s="40"/>
      <c r="BZ1812" s="9"/>
      <c r="CA1812" s="9"/>
      <c r="CB1812" s="40"/>
      <c r="CC1812" s="9"/>
      <c r="CD1812" s="9"/>
      <c r="CE1812" s="40"/>
    </row>
    <row r="1813" spans="1:83" x14ac:dyDescent="0.25">
      <c r="A1813" s="6">
        <v>55.7</v>
      </c>
      <c r="B1813" s="7" t="b">
        <v>1</v>
      </c>
      <c r="U1813" s="9"/>
      <c r="V1813" s="9"/>
      <c r="W1813" s="10"/>
      <c r="X1813" s="17"/>
      <c r="Y1813" s="17"/>
      <c r="Z1813" s="17"/>
      <c r="AA1813" s="17"/>
      <c r="AB1813" s="17"/>
      <c r="AC1813" s="17"/>
      <c r="AD1813" s="17"/>
      <c r="AE1813" s="17"/>
      <c r="AG1813" s="9"/>
      <c r="AH1813" s="9"/>
      <c r="AI1813" s="10"/>
      <c r="AJ1813" s="17"/>
      <c r="AK1813" s="17"/>
      <c r="AL1813" s="17"/>
      <c r="AM1813" s="17"/>
      <c r="AN1813" s="17"/>
      <c r="AO1813" s="17"/>
      <c r="AP1813" s="17"/>
      <c r="AQ1813" s="17"/>
      <c r="AS1813" s="9"/>
      <c r="AT1813" s="9"/>
      <c r="AU1813" s="10"/>
      <c r="AV1813" s="17"/>
      <c r="AW1813" s="17"/>
      <c r="AX1813" s="17"/>
      <c r="AY1813" s="17"/>
      <c r="AZ1813" s="17"/>
      <c r="BA1813" s="17"/>
      <c r="BB1813" s="17"/>
      <c r="BC1813" s="17"/>
      <c r="BE1813" s="17">
        <v>0.61765710382513661</v>
      </c>
      <c r="BF1813" s="9">
        <v>73.7</v>
      </c>
      <c r="BG1813" s="9">
        <v>72.075741836206532</v>
      </c>
      <c r="BH1813" s="9">
        <v>71.597845331622963</v>
      </c>
      <c r="BI1813" s="9">
        <v>66.555441045753454</v>
      </c>
      <c r="BJ1813" s="9">
        <f ca="1"/>
        <v>72.893977475736122</v>
      </c>
      <c r="BK1813" s="9">
        <f ca="1"/>
        <v>71.754731574506806</v>
      </c>
      <c r="BL1813" s="9">
        <v>70.869727420917656</v>
      </c>
      <c r="BM1813" s="9">
        <f ca="1"/>
        <v>72.980112285020923</v>
      </c>
      <c r="BN1813" s="9">
        <v>73.473194612135813</v>
      </c>
      <c r="BP1813" s="9"/>
      <c r="BQ1813" s="40"/>
      <c r="BR1813" s="9"/>
      <c r="BS1813" s="40"/>
      <c r="BU1813" s="9"/>
      <c r="BV1813" s="40"/>
      <c r="BW1813" s="9"/>
      <c r="BX1813" s="40"/>
      <c r="BZ1813" s="9"/>
      <c r="CA1813" s="9"/>
      <c r="CB1813" s="40"/>
      <c r="CC1813" s="9"/>
      <c r="CD1813" s="9"/>
      <c r="CE1813" s="40"/>
    </row>
    <row r="1814" spans="1:83" x14ac:dyDescent="0.25">
      <c r="A1814" s="6">
        <v>56.5</v>
      </c>
      <c r="B1814" s="7" t="b">
        <v>1</v>
      </c>
      <c r="U1814" s="9"/>
      <c r="V1814" s="9"/>
      <c r="W1814" s="10"/>
      <c r="X1814" s="17"/>
      <c r="Y1814" s="17"/>
      <c r="Z1814" s="17"/>
      <c r="AA1814" s="17"/>
      <c r="AB1814" s="17"/>
      <c r="AC1814" s="17"/>
      <c r="AD1814" s="17"/>
      <c r="AE1814" s="17"/>
      <c r="AG1814" s="9"/>
      <c r="AH1814" s="9"/>
      <c r="AI1814" s="10"/>
      <c r="AJ1814" s="17"/>
      <c r="AK1814" s="17"/>
      <c r="AL1814" s="17"/>
      <c r="AM1814" s="17"/>
      <c r="AN1814" s="17"/>
      <c r="AO1814" s="17"/>
      <c r="AP1814" s="17"/>
      <c r="AQ1814" s="17"/>
      <c r="AS1814" s="9"/>
      <c r="AT1814" s="9"/>
      <c r="AU1814" s="10"/>
      <c r="AV1814" s="17"/>
      <c r="AW1814" s="17"/>
      <c r="AX1814" s="17"/>
      <c r="AY1814" s="17"/>
      <c r="AZ1814" s="17"/>
      <c r="BA1814" s="17"/>
      <c r="BB1814" s="17"/>
      <c r="BC1814" s="17"/>
      <c r="BE1814" s="17">
        <v>0.61799863387978138</v>
      </c>
      <c r="BF1814" s="9">
        <v>73.7</v>
      </c>
      <c r="BG1814" s="9">
        <v>72.084269831321251</v>
      </c>
      <c r="BH1814" s="9">
        <v>71.607274196726053</v>
      </c>
      <c r="BI1814" s="9">
        <v>66.617304259606016</v>
      </c>
      <c r="BJ1814" s="9">
        <f ca="1"/>
        <v>72.90143743093698</v>
      </c>
      <c r="BK1814" s="9">
        <f ca="1"/>
        <v>71.763847681741282</v>
      </c>
      <c r="BL1814" s="9">
        <v>70.879298237249998</v>
      </c>
      <c r="BM1814" s="9">
        <f ca="1"/>
        <v>72.989174143710258</v>
      </c>
      <c r="BN1814" s="9">
        <v>73.482177950283372</v>
      </c>
      <c r="BP1814" s="9"/>
      <c r="BQ1814" s="40"/>
      <c r="BR1814" s="9"/>
      <c r="BS1814" s="40"/>
      <c r="BU1814" s="9"/>
      <c r="BV1814" s="40"/>
      <c r="BW1814" s="9"/>
      <c r="BX1814" s="40"/>
      <c r="BZ1814" s="9"/>
      <c r="CA1814" s="9"/>
      <c r="CB1814" s="40"/>
      <c r="CC1814" s="9"/>
      <c r="CD1814" s="9"/>
      <c r="CE1814" s="40"/>
    </row>
    <row r="1815" spans="1:83" x14ac:dyDescent="0.25">
      <c r="A1815" s="6">
        <v>57.4</v>
      </c>
      <c r="B1815" s="7" t="b">
        <v>1</v>
      </c>
      <c r="U1815" s="9"/>
      <c r="V1815" s="9"/>
      <c r="W1815" s="10"/>
      <c r="X1815" s="17"/>
      <c r="Y1815" s="17"/>
      <c r="Z1815" s="17"/>
      <c r="AA1815" s="17"/>
      <c r="AB1815" s="17"/>
      <c r="AC1815" s="17"/>
      <c r="AD1815" s="17"/>
      <c r="AE1815" s="17"/>
      <c r="AG1815" s="9"/>
      <c r="AH1815" s="9"/>
      <c r="AI1815" s="10"/>
      <c r="AJ1815" s="17"/>
      <c r="AK1815" s="17"/>
      <c r="AL1815" s="17"/>
      <c r="AM1815" s="17"/>
      <c r="AN1815" s="17"/>
      <c r="AO1815" s="17"/>
      <c r="AP1815" s="17"/>
      <c r="AQ1815" s="17"/>
      <c r="AS1815" s="9"/>
      <c r="AT1815" s="9"/>
      <c r="AU1815" s="10"/>
      <c r="AV1815" s="17"/>
      <c r="AW1815" s="17"/>
      <c r="AX1815" s="17"/>
      <c r="AY1815" s="17"/>
      <c r="AZ1815" s="17"/>
      <c r="BA1815" s="17"/>
      <c r="BB1815" s="17"/>
      <c r="BC1815" s="17"/>
      <c r="BE1815" s="17">
        <v>0.61834016393442626</v>
      </c>
      <c r="BF1815" s="9">
        <v>73.7</v>
      </c>
      <c r="BG1815" s="9">
        <v>72.092800119676326</v>
      </c>
      <c r="BH1815" s="9">
        <v>71.616706839527254</v>
      </c>
      <c r="BI1815" s="9">
        <v>66.679222807288738</v>
      </c>
      <c r="BJ1815" s="9">
        <f ca="1"/>
        <v>72.908897888481988</v>
      </c>
      <c r="BK1815" s="9">
        <f ca="1"/>
        <v>71.772967010458686</v>
      </c>
      <c r="BL1815" s="9">
        <v>70.888866409345056</v>
      </c>
      <c r="BM1815" s="9">
        <f ca="1"/>
        <v>72.99823638868277</v>
      </c>
      <c r="BN1815" s="9">
        <v>73.491161556905553</v>
      </c>
      <c r="BP1815" s="9"/>
      <c r="BQ1815" s="40"/>
      <c r="BR1815" s="9"/>
      <c r="BS1815" s="40"/>
      <c r="BU1815" s="9"/>
      <c r="BV1815" s="40"/>
      <c r="BW1815" s="9"/>
      <c r="BX1815" s="40"/>
      <c r="BZ1815" s="9"/>
      <c r="CA1815" s="9"/>
      <c r="CB1815" s="40"/>
      <c r="CC1815" s="9"/>
      <c r="CD1815" s="9"/>
      <c r="CE1815" s="40"/>
    </row>
    <row r="1816" spans="1:83" x14ac:dyDescent="0.25">
      <c r="A1816" s="6" t="str">
        <v/>
      </c>
      <c r="B1816" s="7" t="b">
        <v>0</v>
      </c>
      <c r="U1816" s="9"/>
      <c r="V1816" s="9"/>
      <c r="W1816" s="10"/>
      <c r="X1816" s="17"/>
      <c r="Y1816" s="17"/>
      <c r="Z1816" s="17"/>
      <c r="AA1816" s="17"/>
      <c r="AB1816" s="17"/>
      <c r="AC1816" s="17"/>
      <c r="AD1816" s="17"/>
      <c r="AE1816" s="17"/>
      <c r="AG1816" s="9"/>
      <c r="AH1816" s="9"/>
      <c r="AI1816" s="10"/>
      <c r="AJ1816" s="17"/>
      <c r="AK1816" s="17"/>
      <c r="AL1816" s="17"/>
      <c r="AM1816" s="17"/>
      <c r="AN1816" s="17"/>
      <c r="AO1816" s="17"/>
      <c r="AP1816" s="17"/>
      <c r="AQ1816" s="17"/>
      <c r="AS1816" s="9"/>
      <c r="AT1816" s="9"/>
      <c r="AU1816" s="10"/>
      <c r="AV1816" s="17"/>
      <c r="AW1816" s="17"/>
      <c r="AX1816" s="17"/>
      <c r="AY1816" s="17"/>
      <c r="AZ1816" s="17"/>
      <c r="BA1816" s="17"/>
      <c r="BB1816" s="17"/>
      <c r="BC1816" s="17"/>
      <c r="BE1816" s="17">
        <v>0.61868169398907102</v>
      </c>
      <c r="BF1816" s="9">
        <v>73.7</v>
      </c>
      <c r="BG1816" s="9">
        <v>72.101332709352363</v>
      </c>
      <c r="BH1816" s="9">
        <v>71.626143270129447</v>
      </c>
      <c r="BI1816" s="9">
        <v>66.741196787877385</v>
      </c>
      <c r="BJ1816" s="9">
        <f ca="1"/>
        <v>72.916358854587429</v>
      </c>
      <c r="BK1816" s="9">
        <f ca="1"/>
        <v>71.782089569943935</v>
      </c>
      <c r="BL1816" s="9">
        <v>70.898431939393248</v>
      </c>
      <c r="BM1816" s="9">
        <f ca="1"/>
        <v>73.007299025163377</v>
      </c>
      <c r="BN1816" s="9">
        <v>73.500145437112764</v>
      </c>
      <c r="BP1816" s="9"/>
      <c r="BQ1816" s="40"/>
      <c r="BR1816" s="9"/>
      <c r="BS1816" s="40"/>
      <c r="BU1816" s="9"/>
      <c r="BV1816" s="40"/>
      <c r="BW1816" s="9"/>
      <c r="BX1816" s="40"/>
      <c r="BZ1816" s="9"/>
      <c r="CA1816" s="9"/>
      <c r="CB1816" s="40"/>
      <c r="CC1816" s="9"/>
      <c r="CD1816" s="9"/>
      <c r="CE1816" s="40"/>
    </row>
    <row r="1817" spans="1:83" x14ac:dyDescent="0.25">
      <c r="A1817" s="6">
        <v>69.2</v>
      </c>
      <c r="B1817" s="7" t="b">
        <v>1</v>
      </c>
      <c r="U1817" s="9"/>
      <c r="V1817" s="9"/>
      <c r="W1817" s="10"/>
      <c r="X1817" s="17"/>
      <c r="Y1817" s="17"/>
      <c r="Z1817" s="17"/>
      <c r="AA1817" s="17"/>
      <c r="AB1817" s="17"/>
      <c r="AC1817" s="17"/>
      <c r="AD1817" s="17"/>
      <c r="AE1817" s="17"/>
      <c r="AG1817" s="9"/>
      <c r="AH1817" s="9"/>
      <c r="AI1817" s="10"/>
      <c r="AJ1817" s="17"/>
      <c r="AK1817" s="17"/>
      <c r="AL1817" s="17"/>
      <c r="AM1817" s="17"/>
      <c r="AN1817" s="17"/>
      <c r="AO1817" s="17"/>
      <c r="AP1817" s="17"/>
      <c r="AQ1817" s="17"/>
      <c r="AS1817" s="9"/>
      <c r="AT1817" s="9"/>
      <c r="AU1817" s="10"/>
      <c r="AV1817" s="17"/>
      <c r="AW1817" s="17"/>
      <c r="AX1817" s="17"/>
      <c r="AY1817" s="17"/>
      <c r="AZ1817" s="17"/>
      <c r="BA1817" s="17"/>
      <c r="BB1817" s="17"/>
      <c r="BC1817" s="17"/>
      <c r="BE1817" s="17">
        <v>0.61902322404371579</v>
      </c>
      <c r="BF1817" s="9">
        <v>73.8</v>
      </c>
      <c r="BG1817" s="9">
        <v>72.109867608443963</v>
      </c>
      <c r="BH1817" s="9">
        <v>71.635583498656203</v>
      </c>
      <c r="BI1817" s="9">
        <v>66.803226300714144</v>
      </c>
      <c r="BJ1817" s="9">
        <f ca="1"/>
        <v>72.92382033547635</v>
      </c>
      <c r="BK1817" s="9">
        <f ca="1"/>
        <v>71.791215369500051</v>
      </c>
      <c r="BL1817" s="9">
        <v>70.907994829582051</v>
      </c>
      <c r="BM1817" s="9">
        <f ca="1"/>
        <v>73.016362058381958</v>
      </c>
      <c r="BN1817" s="9">
        <v>73.509129596020003</v>
      </c>
      <c r="BP1817" s="9"/>
      <c r="BQ1817" s="40"/>
      <c r="BR1817" s="9"/>
      <c r="BS1817" s="40"/>
      <c r="BU1817" s="9"/>
      <c r="BV1817" s="40"/>
      <c r="BW1817" s="9"/>
      <c r="BX1817" s="40"/>
      <c r="BZ1817" s="9"/>
      <c r="CA1817" s="9"/>
      <c r="CB1817" s="40"/>
      <c r="CC1817" s="9"/>
      <c r="CD1817" s="9"/>
      <c r="CE1817" s="40"/>
    </row>
    <row r="1818" spans="1:83" x14ac:dyDescent="0.25">
      <c r="A1818" s="6">
        <v>69.599999999999994</v>
      </c>
      <c r="B1818" s="7" t="b">
        <v>1</v>
      </c>
      <c r="U1818" s="9"/>
      <c r="V1818" s="9"/>
      <c r="W1818" s="10"/>
      <c r="X1818" s="17"/>
      <c r="Y1818" s="17"/>
      <c r="Z1818" s="17"/>
      <c r="AA1818" s="17"/>
      <c r="AB1818" s="17"/>
      <c r="AC1818" s="17"/>
      <c r="AD1818" s="17"/>
      <c r="AE1818" s="17"/>
      <c r="AG1818" s="9"/>
      <c r="AH1818" s="9"/>
      <c r="AI1818" s="10"/>
      <c r="AJ1818" s="17"/>
      <c r="AK1818" s="17"/>
      <c r="AL1818" s="17"/>
      <c r="AM1818" s="17"/>
      <c r="AN1818" s="17"/>
      <c r="AO1818" s="17"/>
      <c r="AP1818" s="17"/>
      <c r="AQ1818" s="17"/>
      <c r="AS1818" s="9"/>
      <c r="AT1818" s="9"/>
      <c r="AU1818" s="10"/>
      <c r="AV1818" s="17"/>
      <c r="AW1818" s="17"/>
      <c r="AX1818" s="17"/>
      <c r="AY1818" s="17"/>
      <c r="AZ1818" s="17"/>
      <c r="BA1818" s="17"/>
      <c r="BB1818" s="17"/>
      <c r="BC1818" s="17"/>
      <c r="BE1818" s="17">
        <v>0.61936475409836067</v>
      </c>
      <c r="BF1818" s="9">
        <v>73.8</v>
      </c>
      <c r="BG1818" s="9">
        <v>72.118404825059699</v>
      </c>
      <c r="BH1818" s="9">
        <v>71.645027535251913</v>
      </c>
      <c r="BI1818" s="9">
        <v>66.865311445408452</v>
      </c>
      <c r="BJ1818" s="9">
        <f ca="1"/>
        <v>72.931282337378718</v>
      </c>
      <c r="BK1818" s="9">
        <f ca="1"/>
        <v>71.800344418448105</v>
      </c>
      <c r="BL1818" s="9">
        <v>70.917555082095845</v>
      </c>
      <c r="BM1818" s="9">
        <f ca="1"/>
        <v>73.025425493573422</v>
      </c>
      <c r="BN1818" s="9">
        <v>73.518114038746887</v>
      </c>
      <c r="BP1818" s="9"/>
      <c r="BQ1818" s="40"/>
      <c r="BR1818" s="9"/>
      <c r="BS1818" s="40"/>
      <c r="BU1818" s="9"/>
      <c r="BV1818" s="40"/>
      <c r="BW1818" s="9"/>
      <c r="BX1818" s="40"/>
      <c r="BZ1818" s="9"/>
      <c r="CA1818" s="9"/>
      <c r="CB1818" s="40"/>
      <c r="CC1818" s="9"/>
      <c r="CD1818" s="9"/>
      <c r="CE1818" s="40"/>
    </row>
    <row r="1819" spans="1:83" x14ac:dyDescent="0.25">
      <c r="A1819" s="6">
        <v>69.3</v>
      </c>
      <c r="B1819" s="7" t="b">
        <v>1</v>
      </c>
      <c r="U1819" s="9"/>
      <c r="V1819" s="9"/>
      <c r="W1819" s="10"/>
      <c r="X1819" s="17"/>
      <c r="Y1819" s="17"/>
      <c r="Z1819" s="17"/>
      <c r="AA1819" s="17"/>
      <c r="AB1819" s="17"/>
      <c r="AC1819" s="17"/>
      <c r="AD1819" s="17"/>
      <c r="AE1819" s="17"/>
      <c r="AG1819" s="9"/>
      <c r="AH1819" s="9"/>
      <c r="AI1819" s="10"/>
      <c r="AJ1819" s="17"/>
      <c r="AK1819" s="17"/>
      <c r="AL1819" s="17"/>
      <c r="AM1819" s="17"/>
      <c r="AN1819" s="17"/>
      <c r="AO1819" s="17"/>
      <c r="AP1819" s="17"/>
      <c r="AQ1819" s="17"/>
      <c r="AS1819" s="9"/>
      <c r="AT1819" s="9"/>
      <c r="AU1819" s="10"/>
      <c r="AV1819" s="17"/>
      <c r="AW1819" s="17"/>
      <c r="AX1819" s="17"/>
      <c r="AY1819" s="17"/>
      <c r="AZ1819" s="17"/>
      <c r="BA1819" s="17"/>
      <c r="BB1819" s="17"/>
      <c r="BC1819" s="17"/>
      <c r="BE1819" s="17">
        <v>0.61970628415300544</v>
      </c>
      <c r="BF1819" s="9">
        <v>73.8</v>
      </c>
      <c r="BG1819" s="9">
        <v>72.126944367322167</v>
      </c>
      <c r="BH1819" s="9">
        <v>71.654475390081771</v>
      </c>
      <c r="BI1819" s="9">
        <v>66.927452321837947</v>
      </c>
      <c r="BJ1819" s="9">
        <f ca="1"/>
        <v>72.938744866531337</v>
      </c>
      <c r="BK1819" s="9">
        <f ca="1"/>
        <v>71.809476726127343</v>
      </c>
      <c r="BL1819" s="9">
        <v>70.927112699116009</v>
      </c>
      <c r="BM1819" s="9">
        <f ca="1"/>
        <v>73.034489335977739</v>
      </c>
      <c r="BN1819" s="9">
        <v>73.527098770417695</v>
      </c>
      <c r="BP1819" s="9"/>
      <c r="BQ1819" s="40"/>
      <c r="BR1819" s="9"/>
      <c r="BS1819" s="40"/>
      <c r="BU1819" s="9"/>
      <c r="BV1819" s="40"/>
      <c r="BW1819" s="9"/>
      <c r="BX1819" s="40"/>
      <c r="BZ1819" s="9"/>
      <c r="CA1819" s="9"/>
      <c r="CB1819" s="40"/>
      <c r="CC1819" s="9"/>
      <c r="CD1819" s="9"/>
      <c r="CE1819" s="40"/>
    </row>
    <row r="1820" spans="1:83" x14ac:dyDescent="0.25">
      <c r="A1820" s="6">
        <v>68.900000000000006</v>
      </c>
      <c r="B1820" s="7" t="b">
        <v>1</v>
      </c>
      <c r="U1820" s="9"/>
      <c r="V1820" s="9"/>
      <c r="W1820" s="10"/>
      <c r="X1820" s="17"/>
      <c r="Y1820" s="17"/>
      <c r="Z1820" s="17"/>
      <c r="AA1820" s="17"/>
      <c r="AB1820" s="17"/>
      <c r="AC1820" s="17"/>
      <c r="AD1820" s="17"/>
      <c r="AE1820" s="17"/>
      <c r="AG1820" s="9"/>
      <c r="AH1820" s="9"/>
      <c r="AI1820" s="10"/>
      <c r="AJ1820" s="17"/>
      <c r="AK1820" s="17"/>
      <c r="AL1820" s="17"/>
      <c r="AM1820" s="17"/>
      <c r="AN1820" s="17"/>
      <c r="AO1820" s="17"/>
      <c r="AP1820" s="17"/>
      <c r="AQ1820" s="17"/>
      <c r="AS1820" s="9"/>
      <c r="AT1820" s="9"/>
      <c r="AU1820" s="10"/>
      <c r="AV1820" s="17"/>
      <c r="AW1820" s="17"/>
      <c r="AX1820" s="17"/>
      <c r="AY1820" s="17"/>
      <c r="AZ1820" s="17"/>
      <c r="BA1820" s="17"/>
      <c r="BB1820" s="17"/>
      <c r="BC1820" s="17"/>
      <c r="BE1820" s="17">
        <v>0.62004781420765032</v>
      </c>
      <c r="BF1820" s="9">
        <v>73.8</v>
      </c>
      <c r="BG1820" s="9">
        <v>72.135486243368149</v>
      </c>
      <c r="BH1820" s="9">
        <v>71.66392707333182</v>
      </c>
      <c r="BI1820" s="9">
        <v>66.989649030149565</v>
      </c>
      <c r="BJ1820" s="9">
        <f ca="1"/>
        <v>72.946207929178016</v>
      </c>
      <c r="BK1820" s="9">
        <f ca="1"/>
        <v>71.818612301895257</v>
      </c>
      <c r="BL1820" s="9">
        <v>70.936667682820982</v>
      </c>
      <c r="BM1820" s="9">
        <f ca="1"/>
        <v>73.043553590839892</v>
      </c>
      <c r="BN1820" s="9">
        <v>73.536083796161336</v>
      </c>
      <c r="BP1820" s="9"/>
      <c r="BQ1820" s="40"/>
      <c r="BR1820" s="9"/>
      <c r="BS1820" s="40"/>
      <c r="BU1820" s="9"/>
      <c r="BV1820" s="40"/>
      <c r="BW1820" s="9"/>
      <c r="BX1820" s="40"/>
      <c r="BZ1820" s="9"/>
      <c r="CA1820" s="9"/>
      <c r="CB1820" s="40"/>
      <c r="CC1820" s="9"/>
      <c r="CD1820" s="9"/>
      <c r="CE1820" s="40"/>
    </row>
    <row r="1821" spans="1:83" x14ac:dyDescent="0.25">
      <c r="A1821" s="6">
        <v>68.400000000000006</v>
      </c>
      <c r="B1821" s="7" t="b">
        <v>1</v>
      </c>
      <c r="U1821" s="9"/>
      <c r="V1821" s="9"/>
      <c r="W1821" s="10"/>
      <c r="X1821" s="17"/>
      <c r="Y1821" s="17"/>
      <c r="Z1821" s="17"/>
      <c r="AA1821" s="17"/>
      <c r="AB1821" s="17"/>
      <c r="AC1821" s="17"/>
      <c r="AD1821" s="17"/>
      <c r="AE1821" s="17"/>
      <c r="AG1821" s="9"/>
      <c r="AH1821" s="9"/>
      <c r="AI1821" s="10"/>
      <c r="AJ1821" s="17"/>
      <c r="AK1821" s="17"/>
      <c r="AL1821" s="17"/>
      <c r="AM1821" s="17"/>
      <c r="AN1821" s="17"/>
      <c r="AO1821" s="17"/>
      <c r="AP1821" s="17"/>
      <c r="AQ1821" s="17"/>
      <c r="AS1821" s="9"/>
      <c r="AT1821" s="9"/>
      <c r="AU1821" s="10"/>
      <c r="AV1821" s="17"/>
      <c r="AW1821" s="17"/>
      <c r="AX1821" s="17"/>
      <c r="AY1821" s="17"/>
      <c r="AZ1821" s="17"/>
      <c r="BA1821" s="17"/>
      <c r="BB1821" s="17"/>
      <c r="BC1821" s="17"/>
      <c r="BE1821" s="17">
        <v>0.62038934426229508</v>
      </c>
      <c r="BF1821" s="9">
        <v>73.8</v>
      </c>
      <c r="BG1821" s="9">
        <v>72.144030461348535</v>
      </c>
      <c r="BH1821" s="9">
        <v>71.673382595209262</v>
      </c>
      <c r="BI1821" s="9">
        <v>67.051901670760358</v>
      </c>
      <c r="BJ1821" s="9">
        <f ca="1"/>
        <v>72.953671531569498</v>
      </c>
      <c r="BK1821" s="9">
        <f ca="1"/>
        <v>71.827751155127686</v>
      </c>
      <c r="BL1821" s="9">
        <v>70.946220035386133</v>
      </c>
      <c r="BM1821" s="9">
        <f ca="1"/>
        <v>73.052618263410054</v>
      </c>
      <c r="BN1821" s="9">
        <v>73.54506912111151</v>
      </c>
      <c r="BP1821" s="9"/>
      <c r="BQ1821" s="40"/>
      <c r="BR1821" s="9"/>
      <c r="BS1821" s="40"/>
      <c r="BU1821" s="9"/>
      <c r="BV1821" s="40"/>
      <c r="BW1821" s="9"/>
      <c r="BX1821" s="40"/>
      <c r="BZ1821" s="9"/>
      <c r="CA1821" s="9"/>
      <c r="CB1821" s="40"/>
      <c r="CC1821" s="9"/>
      <c r="CD1821" s="9"/>
      <c r="CE1821" s="40"/>
    </row>
    <row r="1822" spans="1:83" x14ac:dyDescent="0.25">
      <c r="A1822" s="6">
        <v>68</v>
      </c>
      <c r="B1822" s="7" t="b">
        <v>1</v>
      </c>
      <c r="U1822" s="9"/>
      <c r="V1822" s="9"/>
      <c r="W1822" s="10"/>
      <c r="X1822" s="17"/>
      <c r="Y1822" s="17"/>
      <c r="Z1822" s="17"/>
      <c r="AA1822" s="17"/>
      <c r="AB1822" s="17"/>
      <c r="AC1822" s="17"/>
      <c r="AD1822" s="17"/>
      <c r="AE1822" s="17"/>
      <c r="AG1822" s="9"/>
      <c r="AH1822" s="9"/>
      <c r="AI1822" s="10"/>
      <c r="AJ1822" s="17"/>
      <c r="AK1822" s="17"/>
      <c r="AL1822" s="17"/>
      <c r="AM1822" s="17"/>
      <c r="AN1822" s="17"/>
      <c r="AO1822" s="17"/>
      <c r="AP1822" s="17"/>
      <c r="AQ1822" s="17"/>
      <c r="AS1822" s="9"/>
      <c r="AT1822" s="9"/>
      <c r="AU1822" s="10"/>
      <c r="AV1822" s="17"/>
      <c r="AW1822" s="17"/>
      <c r="AX1822" s="17"/>
      <c r="AY1822" s="17"/>
      <c r="AZ1822" s="17"/>
      <c r="BA1822" s="17"/>
      <c r="BB1822" s="17"/>
      <c r="BC1822" s="17"/>
      <c r="BE1822" s="17">
        <v>0.62073087431693985</v>
      </c>
      <c r="BF1822" s="9">
        <v>73.8</v>
      </c>
      <c r="BG1822" s="9">
        <v>72.152577029428514</v>
      </c>
      <c r="BH1822" s="9">
        <v>71.682841965942288</v>
      </c>
      <c r="BI1822" s="9">
        <v>67.114210344358554</v>
      </c>
      <c r="BJ1822" s="9">
        <f ca="1"/>
        <v>72.961135679963576</v>
      </c>
      <c r="BK1822" s="9">
        <f ca="1"/>
        <v>71.836893295218843</v>
      </c>
      <c r="BL1822" s="9">
        <v>70.955769758983848</v>
      </c>
      <c r="BM1822" s="9">
        <f ca="1"/>
        <v>73.061683358943483</v>
      </c>
      <c r="BN1822" s="9">
        <v>73.554054750406564</v>
      </c>
      <c r="BP1822" s="9"/>
      <c r="BQ1822" s="40"/>
      <c r="BR1822" s="9"/>
      <c r="BS1822" s="40"/>
      <c r="BU1822" s="9"/>
      <c r="BV1822" s="40"/>
      <c r="BW1822" s="9"/>
      <c r="BX1822" s="40"/>
      <c r="BZ1822" s="9"/>
      <c r="CA1822" s="9"/>
      <c r="CB1822" s="40"/>
      <c r="CC1822" s="9"/>
      <c r="CD1822" s="9"/>
      <c r="CE1822" s="40"/>
    </row>
    <row r="1823" spans="1:83" x14ac:dyDescent="0.25">
      <c r="A1823" s="6">
        <v>67.5</v>
      </c>
      <c r="B1823" s="7" t="b">
        <v>1</v>
      </c>
      <c r="U1823" s="9"/>
      <c r="V1823" s="9"/>
      <c r="W1823" s="10"/>
      <c r="X1823" s="17"/>
      <c r="Y1823" s="17"/>
      <c r="Z1823" s="17"/>
      <c r="AA1823" s="17"/>
      <c r="AB1823" s="17"/>
      <c r="AC1823" s="17"/>
      <c r="AD1823" s="17"/>
      <c r="AE1823" s="17"/>
      <c r="AG1823" s="9"/>
      <c r="AH1823" s="9"/>
      <c r="AI1823" s="10"/>
      <c r="AJ1823" s="17"/>
      <c r="AK1823" s="17"/>
      <c r="AL1823" s="17"/>
      <c r="AM1823" s="17"/>
      <c r="AN1823" s="17"/>
      <c r="AO1823" s="17"/>
      <c r="AP1823" s="17"/>
      <c r="AQ1823" s="17"/>
      <c r="AS1823" s="9"/>
      <c r="AT1823" s="9"/>
      <c r="AU1823" s="10"/>
      <c r="AV1823" s="17"/>
      <c r="AW1823" s="17"/>
      <c r="AX1823" s="17"/>
      <c r="AY1823" s="17"/>
      <c r="AZ1823" s="17"/>
      <c r="BA1823" s="17"/>
      <c r="BB1823" s="17"/>
      <c r="BC1823" s="17"/>
      <c r="BE1823" s="17">
        <v>0.62107240437158473</v>
      </c>
      <c r="BF1823" s="9">
        <v>73.8</v>
      </c>
      <c r="BG1823" s="9">
        <v>72.161125955787568</v>
      </c>
      <c r="BH1823" s="9">
        <v>71.692305195780307</v>
      </c>
      <c r="BI1823" s="9">
        <v>67.176575151904544</v>
      </c>
      <c r="BJ1823" s="9">
        <f ca="1"/>
        <v>72.968600380625162</v>
      </c>
      <c r="BK1823" s="9">
        <f ca="1"/>
        <v>71.846038731581473</v>
      </c>
      <c r="BL1823" s="9">
        <v>70.965316855783584</v>
      </c>
      <c r="BM1823" s="9">
        <f ca="1"/>
        <v>73.070748882700642</v>
      </c>
      <c r="BN1823" s="9">
        <v>73.563040689189691</v>
      </c>
      <c r="BP1823" s="9"/>
      <c r="BQ1823" s="40"/>
      <c r="BR1823" s="9"/>
      <c r="BS1823" s="40"/>
      <c r="BU1823" s="9"/>
      <c r="BV1823" s="40"/>
      <c r="BW1823" s="9"/>
      <c r="BX1823" s="40"/>
      <c r="BZ1823" s="9"/>
      <c r="CA1823" s="9"/>
      <c r="CB1823" s="40"/>
      <c r="CC1823" s="9"/>
      <c r="CD1823" s="9"/>
      <c r="CE1823" s="40"/>
    </row>
    <row r="1824" spans="1:83" x14ac:dyDescent="0.25">
      <c r="A1824" s="6">
        <v>67</v>
      </c>
      <c r="B1824" s="7" t="b">
        <v>1</v>
      </c>
      <c r="U1824" s="9"/>
      <c r="V1824" s="9"/>
      <c r="W1824" s="10"/>
      <c r="X1824" s="17"/>
      <c r="Y1824" s="17"/>
      <c r="Z1824" s="17"/>
      <c r="AA1824" s="17"/>
      <c r="AB1824" s="17"/>
      <c r="AC1824" s="17"/>
      <c r="AD1824" s="17"/>
      <c r="AE1824" s="17"/>
      <c r="AG1824" s="9"/>
      <c r="AH1824" s="9"/>
      <c r="AI1824" s="10"/>
      <c r="AJ1824" s="17"/>
      <c r="AK1824" s="17"/>
      <c r="AL1824" s="17"/>
      <c r="AM1824" s="17"/>
      <c r="AN1824" s="17"/>
      <c r="AO1824" s="17"/>
      <c r="AP1824" s="17"/>
      <c r="AQ1824" s="17"/>
      <c r="AS1824" s="9"/>
      <c r="AT1824" s="9"/>
      <c r="AU1824" s="10"/>
      <c r="AV1824" s="17"/>
      <c r="AW1824" s="17"/>
      <c r="AX1824" s="17"/>
      <c r="AY1824" s="17"/>
      <c r="AZ1824" s="17"/>
      <c r="BA1824" s="17"/>
      <c r="BB1824" s="17"/>
      <c r="BC1824" s="17"/>
      <c r="BE1824" s="17">
        <v>0.6214139344262295</v>
      </c>
      <c r="BF1824" s="9">
        <v>73.8</v>
      </c>
      <c r="BG1824" s="9">
        <v>72.169677248619564</v>
      </c>
      <c r="BH1824" s="9">
        <v>71.701772294994001</v>
      </c>
      <c r="BI1824" s="9">
        <v>67.238996194631753</v>
      </c>
      <c r="BJ1824" s="9">
        <f ca="1"/>
        <v>72.976065639826189</v>
      </c>
      <c r="BK1824" s="9">
        <f ca="1"/>
        <v>71.855187473646779</v>
      </c>
      <c r="BL1824" s="9">
        <v>70.974861327951743</v>
      </c>
      <c r="BM1824" s="9">
        <f ca="1"/>
        <v>73.079814839947161</v>
      </c>
      <c r="BN1824" s="9">
        <v>73.572026942608829</v>
      </c>
      <c r="BP1824" s="9"/>
      <c r="BQ1824" s="40"/>
      <c r="BR1824" s="9"/>
      <c r="BS1824" s="40"/>
      <c r="BU1824" s="9"/>
      <c r="BV1824" s="40"/>
      <c r="BW1824" s="9"/>
      <c r="BX1824" s="40"/>
      <c r="BZ1824" s="9"/>
      <c r="CA1824" s="9"/>
      <c r="CB1824" s="40"/>
      <c r="CC1824" s="9"/>
      <c r="CD1824" s="9"/>
      <c r="CE1824" s="40"/>
    </row>
    <row r="1825" spans="1:83" x14ac:dyDescent="0.25">
      <c r="A1825" s="6">
        <v>66.599999999999994</v>
      </c>
      <c r="B1825" s="7" t="b">
        <v>1</v>
      </c>
      <c r="U1825" s="9"/>
      <c r="V1825" s="9"/>
      <c r="W1825" s="10"/>
      <c r="X1825" s="17"/>
      <c r="Y1825" s="17"/>
      <c r="Z1825" s="17"/>
      <c r="AA1825" s="17"/>
      <c r="AB1825" s="17"/>
      <c r="AC1825" s="17"/>
      <c r="AD1825" s="17"/>
      <c r="AE1825" s="17"/>
      <c r="AG1825" s="9"/>
      <c r="AH1825" s="9"/>
      <c r="AI1825" s="10"/>
      <c r="AJ1825" s="17"/>
      <c r="AK1825" s="17"/>
      <c r="AL1825" s="17"/>
      <c r="AM1825" s="17"/>
      <c r="AN1825" s="17"/>
      <c r="AO1825" s="17"/>
      <c r="AP1825" s="17"/>
      <c r="AQ1825" s="17"/>
      <c r="AS1825" s="9"/>
      <c r="AT1825" s="9"/>
      <c r="AU1825" s="10"/>
      <c r="AV1825" s="17"/>
      <c r="AW1825" s="17"/>
      <c r="AX1825" s="17"/>
      <c r="AY1825" s="17"/>
      <c r="AZ1825" s="17"/>
      <c r="BA1825" s="17"/>
      <c r="BB1825" s="17"/>
      <c r="BC1825" s="17"/>
      <c r="BE1825" s="17">
        <v>0.62175546448087426</v>
      </c>
      <c r="BF1825" s="9">
        <v>73.8</v>
      </c>
      <c r="BG1825" s="9">
        <v>72.178230916132804</v>
      </c>
      <c r="BH1825" s="9">
        <v>71.711243273875482</v>
      </c>
      <c r="BI1825" s="9">
        <v>67.301473574047762</v>
      </c>
      <c r="BJ1825" s="9">
        <f ca="1"/>
        <v>72.98353146384585</v>
      </c>
      <c r="BK1825" s="9">
        <f ca="1"/>
        <v>71.864339530864697</v>
      </c>
      <c r="BL1825" s="9">
        <v>70.984403177651785</v>
      </c>
      <c r="BM1825" s="9">
        <f ca="1"/>
        <v>73.08888123595392</v>
      </c>
      <c r="BN1825" s="9">
        <v>73.58101351581675</v>
      </c>
      <c r="BP1825" s="9"/>
      <c r="BQ1825" s="40"/>
      <c r="BR1825" s="9"/>
      <c r="BS1825" s="40"/>
      <c r="BU1825" s="9"/>
      <c r="BV1825" s="40"/>
      <c r="BW1825" s="9"/>
      <c r="BX1825" s="40"/>
      <c r="BZ1825" s="9"/>
      <c r="CA1825" s="9"/>
      <c r="CB1825" s="40"/>
      <c r="CC1825" s="9"/>
      <c r="CD1825" s="9"/>
      <c r="CE1825" s="40"/>
    </row>
    <row r="1826" spans="1:83" x14ac:dyDescent="0.25">
      <c r="A1826" s="6">
        <v>66</v>
      </c>
      <c r="B1826" s="7" t="b">
        <v>1</v>
      </c>
      <c r="U1826" s="9"/>
      <c r="V1826" s="9"/>
      <c r="W1826" s="10"/>
      <c r="X1826" s="17"/>
      <c r="Y1826" s="17"/>
      <c r="Z1826" s="17"/>
      <c r="AA1826" s="17"/>
      <c r="AB1826" s="17"/>
      <c r="AC1826" s="17"/>
      <c r="AD1826" s="17"/>
      <c r="AE1826" s="17"/>
      <c r="AG1826" s="9"/>
      <c r="AH1826" s="9"/>
      <c r="AI1826" s="10"/>
      <c r="AJ1826" s="17"/>
      <c r="AK1826" s="17"/>
      <c r="AL1826" s="17"/>
      <c r="AM1826" s="17"/>
      <c r="AN1826" s="17"/>
      <c r="AO1826" s="17"/>
      <c r="AP1826" s="17"/>
      <c r="AQ1826" s="17"/>
      <c r="AS1826" s="9"/>
      <c r="AT1826" s="9"/>
      <c r="AU1826" s="10"/>
      <c r="AV1826" s="17"/>
      <c r="AW1826" s="17"/>
      <c r="AX1826" s="17"/>
      <c r="AY1826" s="17"/>
      <c r="AZ1826" s="17"/>
      <c r="BA1826" s="17"/>
      <c r="BB1826" s="17"/>
      <c r="BC1826" s="17"/>
      <c r="BE1826" s="17">
        <v>0.62209699453551914</v>
      </c>
      <c r="BF1826" s="9">
        <v>73.8</v>
      </c>
      <c r="BG1826" s="9">
        <v>72.186786966550073</v>
      </c>
      <c r="BH1826" s="9">
        <v>71.720718142738306</v>
      </c>
      <c r="BI1826" s="9">
        <v>67.36400739193526</v>
      </c>
      <c r="BJ1826" s="9">
        <f ca="1"/>
        <v>72.990997858970488</v>
      </c>
      <c r="BK1826" s="9">
        <f ca="1"/>
        <v>71.873494912703819</v>
      </c>
      <c r="BL1826" s="9">
        <v>70.993942407044187</v>
      </c>
      <c r="BM1826" s="9">
        <f ca="1"/>
        <v>73.097948075997067</v>
      </c>
      <c r="BN1826" s="9">
        <v>73.590000413971126</v>
      </c>
      <c r="BP1826" s="9"/>
      <c r="BQ1826" s="40"/>
      <c r="BR1826" s="9"/>
      <c r="BS1826" s="40"/>
      <c r="BU1826" s="9"/>
      <c r="BV1826" s="40"/>
      <c r="BW1826" s="9"/>
      <c r="BX1826" s="40"/>
      <c r="BZ1826" s="9"/>
      <c r="CA1826" s="9"/>
      <c r="CB1826" s="40"/>
      <c r="CC1826" s="9"/>
      <c r="CD1826" s="9"/>
      <c r="CE1826" s="40"/>
    </row>
    <row r="1827" spans="1:83" x14ac:dyDescent="0.25">
      <c r="A1827" s="6">
        <v>65.400000000000006</v>
      </c>
      <c r="B1827" s="7" t="b">
        <v>1</v>
      </c>
      <c r="U1827" s="9"/>
      <c r="V1827" s="9"/>
      <c r="W1827" s="10"/>
      <c r="X1827" s="17"/>
      <c r="Y1827" s="17"/>
      <c r="Z1827" s="17"/>
      <c r="AA1827" s="17"/>
      <c r="AB1827" s="17"/>
      <c r="AC1827" s="17"/>
      <c r="AD1827" s="17"/>
      <c r="AE1827" s="17"/>
      <c r="AG1827" s="9"/>
      <c r="AH1827" s="9"/>
      <c r="AI1827" s="10"/>
      <c r="AJ1827" s="17"/>
      <c r="AK1827" s="17"/>
      <c r="AL1827" s="17"/>
      <c r="AM1827" s="17"/>
      <c r="AN1827" s="17"/>
      <c r="AO1827" s="17"/>
      <c r="AP1827" s="17"/>
      <c r="AQ1827" s="17"/>
      <c r="AS1827" s="9"/>
      <c r="AT1827" s="9"/>
      <c r="AU1827" s="10"/>
      <c r="AV1827" s="17"/>
      <c r="AW1827" s="17"/>
      <c r="AX1827" s="17"/>
      <c r="AY1827" s="17"/>
      <c r="AZ1827" s="17"/>
      <c r="BA1827" s="17"/>
      <c r="BB1827" s="17"/>
      <c r="BC1827" s="17"/>
      <c r="BE1827" s="17">
        <v>0.62243852459016391</v>
      </c>
      <c r="BF1827" s="9">
        <v>73.8</v>
      </c>
      <c r="BG1827" s="9">
        <v>72.19534540810875</v>
      </c>
      <c r="BH1827" s="9">
        <v>71.730196911917389</v>
      </c>
      <c r="BI1827" s="9">
        <v>67.42659775035294</v>
      </c>
      <c r="BJ1827" s="9">
        <f ca="1"/>
        <v>72.998464831493692</v>
      </c>
      <c r="BK1827" s="9">
        <f ca="1"/>
        <v>71.882653628651525</v>
      </c>
      <c r="BL1827" s="9">
        <v>71.003479018286498</v>
      </c>
      <c r="BM1827" s="9">
        <f ca="1"/>
        <v>73.107015365358038</v>
      </c>
      <c r="BN1827" s="9">
        <v>73.598987642234448</v>
      </c>
      <c r="BP1827" s="9"/>
      <c r="BQ1827" s="40"/>
      <c r="BR1827" s="9"/>
      <c r="BS1827" s="40"/>
      <c r="BU1827" s="9"/>
      <c r="BV1827" s="40"/>
      <c r="BW1827" s="9"/>
      <c r="BX1827" s="40"/>
      <c r="BZ1827" s="9"/>
      <c r="CA1827" s="9"/>
      <c r="CB1827" s="40"/>
      <c r="CC1827" s="9"/>
      <c r="CD1827" s="9"/>
      <c r="CE1827" s="40"/>
    </row>
    <row r="1828" spans="1:83" x14ac:dyDescent="0.25">
      <c r="A1828" s="6">
        <v>64.7</v>
      </c>
      <c r="B1828" s="7" t="b">
        <v>1</v>
      </c>
      <c r="U1828" s="9"/>
      <c r="V1828" s="9"/>
      <c r="W1828" s="10"/>
      <c r="X1828" s="17"/>
      <c r="Y1828" s="17"/>
      <c r="Z1828" s="17"/>
      <c r="AA1828" s="17"/>
      <c r="AB1828" s="17"/>
      <c r="AC1828" s="17"/>
      <c r="AD1828" s="17"/>
      <c r="AE1828" s="17"/>
      <c r="AG1828" s="9"/>
      <c r="AH1828" s="9"/>
      <c r="AI1828" s="10"/>
      <c r="AJ1828" s="17"/>
      <c r="AK1828" s="17"/>
      <c r="AL1828" s="17"/>
      <c r="AM1828" s="17"/>
      <c r="AN1828" s="17"/>
      <c r="AO1828" s="17"/>
      <c r="AP1828" s="17"/>
      <c r="AQ1828" s="17"/>
      <c r="AS1828" s="9"/>
      <c r="AT1828" s="9"/>
      <c r="AU1828" s="10"/>
      <c r="AV1828" s="17"/>
      <c r="AW1828" s="17"/>
      <c r="AX1828" s="17"/>
      <c r="AY1828" s="17"/>
      <c r="AZ1828" s="17"/>
      <c r="BA1828" s="17"/>
      <c r="BB1828" s="17"/>
      <c r="BC1828" s="17"/>
      <c r="BE1828" s="17">
        <v>0.62278005464480879</v>
      </c>
      <c r="BF1828" s="9">
        <v>73.8</v>
      </c>
      <c r="BG1828" s="9">
        <v>72.20390624906085</v>
      </c>
      <c r="BH1828" s="9">
        <v>71.739679591769487</v>
      </c>
      <c r="BI1828" s="9">
        <v>67.489244751636662</v>
      </c>
      <c r="BJ1828" s="9">
        <f ca="1"/>
        <v>73.005932387716342</v>
      </c>
      <c r="BK1828" s="9">
        <f ca="1"/>
        <v>71.891815688214081</v>
      </c>
      <c r="BL1828" s="9">
        <v>71.013013013533239</v>
      </c>
      <c r="BM1828" s="9">
        <f ca="1"/>
        <v>73.116083109323611</v>
      </c>
      <c r="BN1828" s="9">
        <v>73.60797520577421</v>
      </c>
      <c r="BP1828" s="9"/>
      <c r="BQ1828" s="40"/>
      <c r="BR1828" s="9"/>
      <c r="BS1828" s="40"/>
      <c r="BU1828" s="9"/>
      <c r="BV1828" s="40"/>
      <c r="BW1828" s="9"/>
      <c r="BX1828" s="40"/>
      <c r="BZ1828" s="9"/>
      <c r="CA1828" s="9"/>
      <c r="CB1828" s="40"/>
      <c r="CC1828" s="9"/>
      <c r="CD1828" s="9"/>
      <c r="CE1828" s="40"/>
    </row>
    <row r="1829" spans="1:83" x14ac:dyDescent="0.25">
      <c r="A1829" s="6">
        <v>64.3</v>
      </c>
      <c r="B1829" s="7" t="b">
        <v>1</v>
      </c>
      <c r="U1829" s="9"/>
      <c r="V1829" s="9"/>
      <c r="W1829" s="10"/>
      <c r="X1829" s="17"/>
      <c r="Y1829" s="17"/>
      <c r="Z1829" s="17"/>
      <c r="AA1829" s="17"/>
      <c r="AB1829" s="17"/>
      <c r="AC1829" s="17"/>
      <c r="AD1829" s="17"/>
      <c r="AE1829" s="17"/>
      <c r="AG1829" s="9"/>
      <c r="AH1829" s="9"/>
      <c r="AI1829" s="10"/>
      <c r="AJ1829" s="17"/>
      <c r="AK1829" s="17"/>
      <c r="AL1829" s="17"/>
      <c r="AM1829" s="17"/>
      <c r="AN1829" s="17"/>
      <c r="AO1829" s="17"/>
      <c r="AP1829" s="17"/>
      <c r="AQ1829" s="17"/>
      <c r="AS1829" s="9"/>
      <c r="AT1829" s="9"/>
      <c r="AU1829" s="10"/>
      <c r="AV1829" s="17"/>
      <c r="AW1829" s="17"/>
      <c r="AX1829" s="17"/>
      <c r="AY1829" s="17"/>
      <c r="AZ1829" s="17"/>
      <c r="BA1829" s="17"/>
      <c r="BB1829" s="17"/>
      <c r="BC1829" s="17"/>
      <c r="BE1829" s="17">
        <v>0.62312158469945356</v>
      </c>
      <c r="BF1829" s="9">
        <v>73.8</v>
      </c>
      <c r="BG1829" s="9">
        <v>72.212469497673041</v>
      </c>
      <c r="BH1829" s="9">
        <v>71.749166192672917</v>
      </c>
      <c r="BI1829" s="9">
        <v>67.551948498400293</v>
      </c>
      <c r="BJ1829" s="9">
        <f ca="1"/>
        <v>73.013400533946665</v>
      </c>
      <c r="BK1829" s="9">
        <f ca="1"/>
        <v>71.900981100916709</v>
      </c>
      <c r="BL1829" s="9">
        <v>71.022544394936048</v>
      </c>
      <c r="BM1829" s="9">
        <f ca="1"/>
        <v>73.12515131318591</v>
      </c>
      <c r="BN1829" s="9">
        <v>73.616963109762736</v>
      </c>
      <c r="BP1829" s="9"/>
      <c r="BQ1829" s="40"/>
      <c r="BR1829" s="9"/>
      <c r="BS1829" s="40"/>
      <c r="BU1829" s="9"/>
      <c r="BV1829" s="40"/>
      <c r="BW1829" s="9"/>
      <c r="BX1829" s="40"/>
      <c r="BZ1829" s="9"/>
      <c r="CA1829" s="9"/>
      <c r="CB1829" s="40"/>
      <c r="CC1829" s="9"/>
      <c r="CD1829" s="9"/>
      <c r="CE1829" s="40"/>
    </row>
    <row r="1830" spans="1:83" x14ac:dyDescent="0.25">
      <c r="A1830" s="6">
        <v>63.1</v>
      </c>
      <c r="B1830" s="7" t="b">
        <v>1</v>
      </c>
      <c r="U1830" s="9"/>
      <c r="V1830" s="9"/>
      <c r="W1830" s="10"/>
      <c r="X1830" s="17"/>
      <c r="Y1830" s="17"/>
      <c r="Z1830" s="17"/>
      <c r="AA1830" s="17"/>
      <c r="AB1830" s="17"/>
      <c r="AC1830" s="17"/>
      <c r="AD1830" s="17"/>
      <c r="AE1830" s="17"/>
      <c r="AG1830" s="9"/>
      <c r="AH1830" s="9"/>
      <c r="AI1830" s="10"/>
      <c r="AJ1830" s="17"/>
      <c r="AK1830" s="17"/>
      <c r="AL1830" s="17"/>
      <c r="AM1830" s="17"/>
      <c r="AN1830" s="17"/>
      <c r="AO1830" s="17"/>
      <c r="AP1830" s="17"/>
      <c r="AQ1830" s="17"/>
      <c r="AS1830" s="9"/>
      <c r="AT1830" s="9"/>
      <c r="AU1830" s="10"/>
      <c r="AV1830" s="17"/>
      <c r="AW1830" s="17"/>
      <c r="AX1830" s="17"/>
      <c r="AY1830" s="17"/>
      <c r="AZ1830" s="17"/>
      <c r="BA1830" s="17"/>
      <c r="BB1830" s="17"/>
      <c r="BC1830" s="17"/>
      <c r="BE1830" s="17">
        <v>0.62346311475409832</v>
      </c>
      <c r="BF1830" s="9">
        <v>73.8</v>
      </c>
      <c r="BG1830" s="9">
        <v>72.221035162226812</v>
      </c>
      <c r="BH1830" s="9">
        <v>71.758656725027905</v>
      </c>
      <c r="BI1830" s="9">
        <v>67.61470909353686</v>
      </c>
      <c r="BJ1830" s="9">
        <f ca="1"/>
        <v>73.020869276500278</v>
      </c>
      <c r="BK1830" s="9">
        <f ca="1"/>
        <v>71.910149876303635</v>
      </c>
      <c r="BL1830" s="9">
        <v>71.032073164643563</v>
      </c>
      <c r="BM1830" s="9">
        <f ca="1"/>
        <v>73.134219982242442</v>
      </c>
      <c r="BN1830" s="9">
        <v>73.625951359377467</v>
      </c>
      <c r="BP1830" s="9"/>
      <c r="BQ1830" s="40"/>
      <c r="BR1830" s="9"/>
      <c r="BS1830" s="40"/>
      <c r="BU1830" s="9"/>
      <c r="BV1830" s="40"/>
      <c r="BW1830" s="9"/>
      <c r="BX1830" s="40"/>
      <c r="BZ1830" s="9"/>
      <c r="CA1830" s="9"/>
      <c r="CB1830" s="40"/>
      <c r="CC1830" s="9"/>
      <c r="CD1830" s="9"/>
      <c r="CE1830" s="40"/>
    </row>
    <row r="1831" spans="1:83" x14ac:dyDescent="0.25">
      <c r="A1831" s="6">
        <v>63.2</v>
      </c>
      <c r="B1831" s="7" t="b">
        <v>1</v>
      </c>
      <c r="U1831" s="9"/>
      <c r="V1831" s="9"/>
      <c r="W1831" s="10"/>
      <c r="X1831" s="17"/>
      <c r="Y1831" s="17"/>
      <c r="Z1831" s="17"/>
      <c r="AA1831" s="17"/>
      <c r="AB1831" s="17"/>
      <c r="AC1831" s="17"/>
      <c r="AD1831" s="17"/>
      <c r="AE1831" s="17"/>
      <c r="AG1831" s="9"/>
      <c r="AH1831" s="9"/>
      <c r="AI1831" s="10"/>
      <c r="AJ1831" s="17"/>
      <c r="AK1831" s="17"/>
      <c r="AL1831" s="17"/>
      <c r="AM1831" s="17"/>
      <c r="AN1831" s="17"/>
      <c r="AO1831" s="17"/>
      <c r="AP1831" s="17"/>
      <c r="AQ1831" s="17"/>
      <c r="AS1831" s="9"/>
      <c r="AT1831" s="9"/>
      <c r="AU1831" s="10"/>
      <c r="AV1831" s="17"/>
      <c r="AW1831" s="17"/>
      <c r="AX1831" s="17"/>
      <c r="AY1831" s="17"/>
      <c r="AZ1831" s="17"/>
      <c r="BA1831" s="17"/>
      <c r="BB1831" s="17"/>
      <c r="BC1831" s="17"/>
      <c r="BE1831" s="17">
        <v>0.6238046448087432</v>
      </c>
      <c r="BF1831" s="9">
        <v>73.8</v>
      </c>
      <c r="BG1831" s="9">
        <v>72.22960325101846</v>
      </c>
      <c r="BH1831" s="9">
        <v>71.768151199256536</v>
      </c>
      <c r="BI1831" s="9">
        <v>67.677526640219511</v>
      </c>
      <c r="BJ1831" s="9">
        <f ca="1"/>
        <v>73.028338621700172</v>
      </c>
      <c r="BK1831" s="9">
        <f ca="1"/>
        <v>71.919322023938179</v>
      </c>
      <c r="BL1831" s="9">
        <v>71.041599324801524</v>
      </c>
      <c r="BM1831" s="9">
        <f ca="1"/>
        <v>73.143289121796144</v>
      </c>
      <c r="BN1831" s="9">
        <v>73.634939959800761</v>
      </c>
      <c r="BP1831" s="9"/>
      <c r="BQ1831" s="40"/>
      <c r="BR1831" s="9"/>
      <c r="BS1831" s="40"/>
      <c r="BU1831" s="9"/>
      <c r="BV1831" s="40"/>
      <c r="BW1831" s="9"/>
      <c r="BX1831" s="40"/>
      <c r="BZ1831" s="9"/>
      <c r="CA1831" s="9"/>
      <c r="CB1831" s="40"/>
      <c r="CC1831" s="9"/>
      <c r="CD1831" s="9"/>
      <c r="CE1831" s="40"/>
    </row>
    <row r="1832" spans="1:83" x14ac:dyDescent="0.25">
      <c r="A1832" s="6">
        <v>62.5</v>
      </c>
      <c r="B1832" s="7" t="b">
        <v>1</v>
      </c>
      <c r="U1832" s="9"/>
      <c r="V1832" s="9"/>
      <c r="W1832" s="10"/>
      <c r="X1832" s="17"/>
      <c r="Y1832" s="17"/>
      <c r="Z1832" s="17"/>
      <c r="AA1832" s="17"/>
      <c r="AB1832" s="17"/>
      <c r="AC1832" s="17"/>
      <c r="AD1832" s="17"/>
      <c r="AE1832" s="17"/>
      <c r="AG1832" s="9"/>
      <c r="AH1832" s="9"/>
      <c r="AI1832" s="10"/>
      <c r="AJ1832" s="17"/>
      <c r="AK1832" s="17"/>
      <c r="AL1832" s="17"/>
      <c r="AM1832" s="17"/>
      <c r="AN1832" s="17"/>
      <c r="AO1832" s="17"/>
      <c r="AP1832" s="17"/>
      <c r="AQ1832" s="17"/>
      <c r="AS1832" s="9"/>
      <c r="AT1832" s="9"/>
      <c r="AU1832" s="10"/>
      <c r="AV1832" s="17"/>
      <c r="AW1832" s="17"/>
      <c r="AX1832" s="17"/>
      <c r="AY1832" s="17"/>
      <c r="AZ1832" s="17"/>
      <c r="BA1832" s="17"/>
      <c r="BB1832" s="17"/>
      <c r="BC1832" s="17"/>
      <c r="BE1832" s="17">
        <v>0.62414617486338797</v>
      </c>
      <c r="BF1832" s="9">
        <v>73.8</v>
      </c>
      <c r="BG1832" s="9">
        <v>72.238173772359161</v>
      </c>
      <c r="BH1832" s="9">
        <v>71.777649625802781</v>
      </c>
      <c r="BI1832" s="9">
        <v>67.740401241902418</v>
      </c>
      <c r="BJ1832" s="9">
        <f ca="1"/>
        <v>73.035808575876871</v>
      </c>
      <c r="BK1832" s="9">
        <f ca="1"/>
        <v>71.928497553402877</v>
      </c>
      <c r="BL1832" s="9">
        <v>71.051122877552672</v>
      </c>
      <c r="BM1832" s="9">
        <f ca="1"/>
        <v>73.15235873715541</v>
      </c>
      <c r="BN1832" s="9">
        <v>73.64392891622002</v>
      </c>
      <c r="BP1832" s="9"/>
      <c r="BQ1832" s="40"/>
      <c r="BR1832" s="9"/>
      <c r="BS1832" s="40"/>
      <c r="BU1832" s="9"/>
      <c r="BV1832" s="40"/>
      <c r="BW1832" s="9"/>
      <c r="BX1832" s="40"/>
      <c r="BZ1832" s="9"/>
      <c r="CA1832" s="9"/>
      <c r="CB1832" s="40"/>
      <c r="CC1832" s="9"/>
      <c r="CD1832" s="9"/>
      <c r="CE1832" s="40"/>
    </row>
    <row r="1833" spans="1:83" x14ac:dyDescent="0.25">
      <c r="A1833" s="6">
        <v>81.900000000000006</v>
      </c>
      <c r="B1833" s="7" t="b">
        <v>1</v>
      </c>
      <c r="U1833" s="9"/>
      <c r="V1833" s="9"/>
      <c r="W1833" s="10"/>
      <c r="X1833" s="17"/>
      <c r="Y1833" s="17"/>
      <c r="Z1833" s="17"/>
      <c r="AA1833" s="17"/>
      <c r="AB1833" s="17"/>
      <c r="AC1833" s="17"/>
      <c r="AD1833" s="17"/>
      <c r="AE1833" s="17"/>
      <c r="AG1833" s="9"/>
      <c r="AH1833" s="9"/>
      <c r="AI1833" s="10"/>
      <c r="AJ1833" s="17"/>
      <c r="AK1833" s="17"/>
      <c r="AL1833" s="17"/>
      <c r="AM1833" s="17"/>
      <c r="AN1833" s="17"/>
      <c r="AO1833" s="17"/>
      <c r="AP1833" s="17"/>
      <c r="AQ1833" s="17"/>
      <c r="AS1833" s="9"/>
      <c r="AT1833" s="9"/>
      <c r="AU1833" s="10"/>
      <c r="AV1833" s="17"/>
      <c r="AW1833" s="17"/>
      <c r="AX1833" s="17"/>
      <c r="AY1833" s="17"/>
      <c r="AZ1833" s="17"/>
      <c r="BA1833" s="17"/>
      <c r="BB1833" s="17"/>
      <c r="BC1833" s="17"/>
      <c r="BE1833" s="17">
        <v>0.62448770491803274</v>
      </c>
      <c r="BF1833" s="9">
        <v>73.8</v>
      </c>
      <c r="BG1833" s="9">
        <v>72.246746734575055</v>
      </c>
      <c r="BH1833" s="9">
        <v>71.787152015132818</v>
      </c>
      <c r="BI1833" s="9">
        <v>67.803333002321992</v>
      </c>
      <c r="BJ1833" s="9">
        <f ca="1"/>
        <v>73.043279145368345</v>
      </c>
      <c r="BK1833" s="9">
        <f ca="1"/>
        <v>71.937676474299522</v>
      </c>
      <c r="BL1833" s="9">
        <v>71.060643825036919</v>
      </c>
      <c r="BM1833" s="9">
        <f ca="1"/>
        <v>73.161428833634091</v>
      </c>
      <c r="BN1833" s="9">
        <v>73.652918233827762</v>
      </c>
      <c r="BP1833" s="9"/>
      <c r="BQ1833" s="40"/>
      <c r="BR1833" s="9"/>
      <c r="BS1833" s="40"/>
      <c r="BU1833" s="9"/>
      <c r="BV1833" s="40"/>
      <c r="BW1833" s="9"/>
      <c r="BX1833" s="40"/>
      <c r="BZ1833" s="9"/>
      <c r="CA1833" s="9"/>
      <c r="CB1833" s="40"/>
      <c r="CC1833" s="9"/>
      <c r="CD1833" s="9"/>
      <c r="CE1833" s="40"/>
    </row>
    <row r="1834" spans="1:83" x14ac:dyDescent="0.25">
      <c r="A1834" s="6">
        <v>81.7</v>
      </c>
      <c r="B1834" s="7" t="b">
        <v>1</v>
      </c>
      <c r="U1834" s="9"/>
      <c r="V1834" s="9"/>
      <c r="W1834" s="10"/>
      <c r="X1834" s="17"/>
      <c r="Y1834" s="17"/>
      <c r="Z1834" s="17"/>
      <c r="AA1834" s="17"/>
      <c r="AB1834" s="17"/>
      <c r="AC1834" s="17"/>
      <c r="AD1834" s="17"/>
      <c r="AE1834" s="17"/>
      <c r="AG1834" s="9"/>
      <c r="AH1834" s="9"/>
      <c r="AI1834" s="10"/>
      <c r="AJ1834" s="17"/>
      <c r="AK1834" s="17"/>
      <c r="AL1834" s="17"/>
      <c r="AM1834" s="17"/>
      <c r="AN1834" s="17"/>
      <c r="AO1834" s="17"/>
      <c r="AP1834" s="17"/>
      <c r="AQ1834" s="17"/>
      <c r="AS1834" s="9"/>
      <c r="AT1834" s="9"/>
      <c r="AU1834" s="10"/>
      <c r="AV1834" s="17"/>
      <c r="AW1834" s="17"/>
      <c r="AX1834" s="17"/>
      <c r="AY1834" s="17"/>
      <c r="AZ1834" s="17"/>
      <c r="BA1834" s="17"/>
      <c r="BB1834" s="17"/>
      <c r="BC1834" s="17"/>
      <c r="BE1834" s="17">
        <v>0.62482923497267762</v>
      </c>
      <c r="BF1834" s="9">
        <v>73.8</v>
      </c>
      <c r="BG1834" s="9">
        <v>72.255322146007359</v>
      </c>
      <c r="BH1834" s="9">
        <v>71.7966583777349</v>
      </c>
      <c r="BI1834" s="9">
        <v>67.866322025497837</v>
      </c>
      <c r="BJ1834" s="9">
        <f ca="1"/>
        <v>73.050750336520153</v>
      </c>
      <c r="BK1834" s="9">
        <f ca="1"/>
        <v>71.946858796249217</v>
      </c>
      <c r="BL1834" s="9">
        <v>71.070162169391125</v>
      </c>
      <c r="BM1834" s="9">
        <f ca="1"/>
        <v>73.170499416551607</v>
      </c>
      <c r="BN1834" s="9">
        <v>73.661907917821594</v>
      </c>
      <c r="BP1834" s="9"/>
      <c r="BQ1834" s="40"/>
      <c r="BR1834" s="9"/>
      <c r="BS1834" s="40"/>
      <c r="BU1834" s="9"/>
      <c r="BV1834" s="40"/>
      <c r="BW1834" s="9"/>
      <c r="BX1834" s="40"/>
      <c r="BZ1834" s="9"/>
      <c r="CA1834" s="9"/>
      <c r="CB1834" s="40"/>
      <c r="CC1834" s="9"/>
      <c r="CD1834" s="9"/>
      <c r="CE1834" s="40"/>
    </row>
    <row r="1835" spans="1:83" x14ac:dyDescent="0.25">
      <c r="A1835" s="6">
        <v>81.400000000000006</v>
      </c>
      <c r="B1835" s="7" t="b">
        <v>1</v>
      </c>
      <c r="U1835" s="9"/>
      <c r="V1835" s="9"/>
      <c r="W1835" s="10"/>
      <c r="X1835" s="17"/>
      <c r="Y1835" s="17"/>
      <c r="Z1835" s="17"/>
      <c r="AA1835" s="17"/>
      <c r="AB1835" s="17"/>
      <c r="AC1835" s="17"/>
      <c r="AD1835" s="17"/>
      <c r="AE1835" s="17"/>
      <c r="AG1835" s="9"/>
      <c r="AH1835" s="9"/>
      <c r="AI1835" s="10"/>
      <c r="AJ1835" s="17"/>
      <c r="AK1835" s="17"/>
      <c r="AL1835" s="17"/>
      <c r="AM1835" s="17"/>
      <c r="AN1835" s="17"/>
      <c r="AO1835" s="17"/>
      <c r="AP1835" s="17"/>
      <c r="AQ1835" s="17"/>
      <c r="AS1835" s="9"/>
      <c r="AT1835" s="9"/>
      <c r="AU1835" s="10"/>
      <c r="AV1835" s="17"/>
      <c r="AW1835" s="17"/>
      <c r="AX1835" s="17"/>
      <c r="AY1835" s="17"/>
      <c r="AZ1835" s="17"/>
      <c r="BA1835" s="17"/>
      <c r="BB1835" s="17"/>
      <c r="BC1835" s="17"/>
      <c r="BE1835" s="17">
        <v>0.62517076502732238</v>
      </c>
      <c r="BF1835" s="9">
        <v>73.8</v>
      </c>
      <c r="BG1835" s="9">
        <v>72.263900015012311</v>
      </c>
      <c r="BH1835" s="9">
        <v>71.806168724119559</v>
      </c>
      <c r="BI1835" s="9">
        <v>67.929368415733634</v>
      </c>
      <c r="BJ1835" s="9">
        <f ca="1"/>
        <v>73.058222155685471</v>
      </c>
      <c r="BK1835" s="9">
        <f ca="1"/>
        <v>71.956044528892562</v>
      </c>
      <c r="BL1835" s="9">
        <v>71.079677912749332</v>
      </c>
      <c r="BM1835" s="9">
        <f ca="1"/>
        <v>73.17957049123288</v>
      </c>
      <c r="BN1835" s="9">
        <v>73.670897973404223</v>
      </c>
      <c r="BP1835" s="9"/>
      <c r="BQ1835" s="40"/>
      <c r="BR1835" s="9"/>
      <c r="BS1835" s="40"/>
      <c r="BU1835" s="9"/>
      <c r="BV1835" s="40"/>
      <c r="BW1835" s="9"/>
      <c r="BX1835" s="40"/>
      <c r="BZ1835" s="9"/>
      <c r="CA1835" s="9"/>
      <c r="CB1835" s="40"/>
      <c r="CC1835" s="9"/>
      <c r="CD1835" s="9"/>
      <c r="CE1835" s="40"/>
    </row>
    <row r="1836" spans="1:83" x14ac:dyDescent="0.25">
      <c r="A1836" s="6">
        <v>81.099999999999994</v>
      </c>
      <c r="B1836" s="7" t="b">
        <v>1</v>
      </c>
      <c r="U1836" s="9"/>
      <c r="V1836" s="9"/>
      <c r="W1836" s="10"/>
      <c r="X1836" s="17"/>
      <c r="Y1836" s="17"/>
      <c r="Z1836" s="17"/>
      <c r="AA1836" s="17"/>
      <c r="AB1836" s="17"/>
      <c r="AC1836" s="17"/>
      <c r="AD1836" s="17"/>
      <c r="AE1836" s="17"/>
      <c r="AG1836" s="9"/>
      <c r="AH1836" s="9"/>
      <c r="AI1836" s="10"/>
      <c r="AJ1836" s="17"/>
      <c r="AK1836" s="17"/>
      <c r="AL1836" s="17"/>
      <c r="AM1836" s="17"/>
      <c r="AN1836" s="17"/>
      <c r="AO1836" s="17"/>
      <c r="AP1836" s="17"/>
      <c r="AQ1836" s="17"/>
      <c r="AS1836" s="9"/>
      <c r="AT1836" s="9"/>
      <c r="AU1836" s="10"/>
      <c r="AV1836" s="17"/>
      <c r="AW1836" s="17"/>
      <c r="AX1836" s="17"/>
      <c r="AY1836" s="17"/>
      <c r="AZ1836" s="17"/>
      <c r="BA1836" s="17"/>
      <c r="BB1836" s="17"/>
      <c r="BC1836" s="17"/>
      <c r="BE1836" s="17">
        <v>0.62551229508196726</v>
      </c>
      <c r="BF1836" s="9">
        <v>73.8</v>
      </c>
      <c r="BG1836" s="9">
        <v>72.27248034996137</v>
      </c>
      <c r="BH1836" s="9">
        <v>71.81568306481968</v>
      </c>
      <c r="BI1836" s="9">
        <v>67.992472277618489</v>
      </c>
      <c r="BJ1836" s="9">
        <f ca="1"/>
        <v>73.065694609225062</v>
      </c>
      <c r="BK1836" s="9">
        <f ca="1"/>
        <v>71.965233681889586</v>
      </c>
      <c r="BL1836" s="9">
        <v>71.08919105724263</v>
      </c>
      <c r="BM1836" s="9">
        <f ca="1"/>
        <v>73.188642063008459</v>
      </c>
      <c r="BN1836" s="9">
        <v>73.679888405783544</v>
      </c>
      <c r="BP1836" s="9"/>
      <c r="BQ1836" s="40"/>
      <c r="BR1836" s="9"/>
      <c r="BS1836" s="40"/>
      <c r="BU1836" s="9"/>
      <c r="BV1836" s="40"/>
      <c r="BW1836" s="9"/>
      <c r="BX1836" s="40"/>
      <c r="BZ1836" s="9"/>
      <c r="CA1836" s="9"/>
      <c r="CB1836" s="40"/>
      <c r="CC1836" s="9"/>
      <c r="CD1836" s="9"/>
      <c r="CE1836" s="40"/>
    </row>
    <row r="1837" spans="1:83" x14ac:dyDescent="0.25">
      <c r="A1837" s="6">
        <v>81.099999999999994</v>
      </c>
      <c r="B1837" s="7" t="b">
        <v>1</v>
      </c>
      <c r="U1837" s="9"/>
      <c r="V1837" s="9"/>
      <c r="W1837" s="10"/>
      <c r="X1837" s="17"/>
      <c r="Y1837" s="17"/>
      <c r="Z1837" s="17"/>
      <c r="AA1837" s="17"/>
      <c r="AB1837" s="17"/>
      <c r="AC1837" s="17"/>
      <c r="AD1837" s="17"/>
      <c r="AE1837" s="17"/>
      <c r="AG1837" s="9"/>
      <c r="AH1837" s="9"/>
      <c r="AI1837" s="10"/>
      <c r="AJ1837" s="17"/>
      <c r="AK1837" s="17"/>
      <c r="AL1837" s="17"/>
      <c r="AM1837" s="17"/>
      <c r="AN1837" s="17"/>
      <c r="AO1837" s="17"/>
      <c r="AP1837" s="17"/>
      <c r="AQ1837" s="17"/>
      <c r="AS1837" s="9"/>
      <c r="AT1837" s="9"/>
      <c r="AU1837" s="10"/>
      <c r="AV1837" s="17"/>
      <c r="AW1837" s="17"/>
      <c r="AX1837" s="17"/>
      <c r="AY1837" s="17"/>
      <c r="AZ1837" s="17"/>
      <c r="BA1837" s="17"/>
      <c r="BB1837" s="17"/>
      <c r="BC1837" s="17"/>
      <c r="BE1837" s="17">
        <v>0.62585382513661203</v>
      </c>
      <c r="BF1837" s="9">
        <v>73.8</v>
      </c>
      <c r="BG1837" s="9">
        <v>72.281063159241185</v>
      </c>
      <c r="BH1837" s="9">
        <v>71.825201410390576</v>
      </c>
      <c r="BI1837" s="9">
        <v>68.055633716027614</v>
      </c>
      <c r="BJ1837" s="9">
        <f ca="1"/>
        <v>73.073167703507451</v>
      </c>
      <c r="BK1837" s="9">
        <f ca="1"/>
        <v>71.974426264919956</v>
      </c>
      <c r="BL1837" s="9">
        <v>71.098701604999206</v>
      </c>
      <c r="BM1837" s="9">
        <f ca="1"/>
        <v>73.197714137214447</v>
      </c>
      <c r="BN1837" s="9">
        <v>73.688879220172652</v>
      </c>
      <c r="BP1837" s="9"/>
      <c r="BQ1837" s="40"/>
      <c r="BR1837" s="9"/>
      <c r="BS1837" s="40"/>
      <c r="BU1837" s="9"/>
      <c r="BV1837" s="40"/>
      <c r="BW1837" s="9"/>
      <c r="BX1837" s="40"/>
      <c r="BZ1837" s="9"/>
      <c r="CA1837" s="9"/>
      <c r="CB1837" s="40"/>
      <c r="CC1837" s="9"/>
      <c r="CD1837" s="9"/>
      <c r="CE1837" s="40"/>
    </row>
    <row r="1838" spans="1:83" x14ac:dyDescent="0.25">
      <c r="A1838" s="6">
        <v>88</v>
      </c>
      <c r="B1838" s="7" t="b">
        <v>1</v>
      </c>
      <c r="U1838" s="9"/>
      <c r="V1838" s="9"/>
      <c r="W1838" s="10"/>
      <c r="X1838" s="17"/>
      <c r="Y1838" s="17"/>
      <c r="Z1838" s="17"/>
      <c r="AA1838" s="17"/>
      <c r="AB1838" s="17"/>
      <c r="AC1838" s="17"/>
      <c r="AD1838" s="17"/>
      <c r="AE1838" s="17"/>
      <c r="AG1838" s="9"/>
      <c r="AH1838" s="9"/>
      <c r="AI1838" s="10"/>
      <c r="AJ1838" s="17"/>
      <c r="AK1838" s="17"/>
      <c r="AL1838" s="17"/>
      <c r="AM1838" s="17"/>
      <c r="AN1838" s="17"/>
      <c r="AO1838" s="17"/>
      <c r="AP1838" s="17"/>
      <c r="AQ1838" s="17"/>
      <c r="AS1838" s="9"/>
      <c r="AT1838" s="9"/>
      <c r="AU1838" s="10"/>
      <c r="AV1838" s="17"/>
      <c r="AW1838" s="17"/>
      <c r="AX1838" s="17"/>
      <c r="AY1838" s="17"/>
      <c r="AZ1838" s="17"/>
      <c r="BA1838" s="17"/>
      <c r="BB1838" s="17"/>
      <c r="BC1838" s="17"/>
      <c r="BE1838" s="17">
        <v>0.6261953551912568</v>
      </c>
      <c r="BF1838" s="9">
        <v>73.8</v>
      </c>
      <c r="BG1838" s="9">
        <v>72.28964845125374</v>
      </c>
      <c r="BH1838" s="9">
        <v>71.834723771410026</v>
      </c>
      <c r="BI1838" s="9">
        <v>68.118852836123665</v>
      </c>
      <c r="BJ1838" s="9">
        <f ca="1"/>
        <v>73.080641444908821</v>
      </c>
      <c r="BK1838" s="9">
        <f ca="1"/>
        <v>71.983622287682991</v>
      </c>
      <c r="BL1838" s="9">
        <v>71.108209558144296</v>
      </c>
      <c r="BM1838" s="9">
        <f ca="1"/>
        <v>73.20678671919265</v>
      </c>
      <c r="BN1838" s="9">
        <v>73.697870421789844</v>
      </c>
      <c r="BP1838" s="9"/>
      <c r="BQ1838" s="40"/>
      <c r="BR1838" s="9"/>
      <c r="BS1838" s="40"/>
      <c r="BU1838" s="9"/>
      <c r="BV1838" s="40"/>
      <c r="BW1838" s="9"/>
      <c r="BX1838" s="40"/>
      <c r="BZ1838" s="9"/>
      <c r="CA1838" s="9"/>
      <c r="CB1838" s="40"/>
      <c r="CC1838" s="9"/>
      <c r="CD1838" s="9"/>
      <c r="CE1838" s="40"/>
    </row>
    <row r="1839" spans="1:83" x14ac:dyDescent="0.25">
      <c r="A1839" s="6">
        <v>86</v>
      </c>
      <c r="B1839" s="7" t="b">
        <v>1</v>
      </c>
      <c r="U1839" s="9"/>
      <c r="V1839" s="9"/>
      <c r="W1839" s="10"/>
      <c r="X1839" s="17"/>
      <c r="Y1839" s="17"/>
      <c r="Z1839" s="17"/>
      <c r="AA1839" s="17"/>
      <c r="AB1839" s="17"/>
      <c r="AC1839" s="17"/>
      <c r="AD1839" s="17"/>
      <c r="AE1839" s="17"/>
      <c r="AG1839" s="9"/>
      <c r="AH1839" s="9"/>
      <c r="AI1839" s="10"/>
      <c r="AJ1839" s="17"/>
      <c r="AK1839" s="17"/>
      <c r="AL1839" s="17"/>
      <c r="AM1839" s="17"/>
      <c r="AN1839" s="17"/>
      <c r="AO1839" s="17"/>
      <c r="AP1839" s="17"/>
      <c r="AQ1839" s="17"/>
      <c r="AS1839" s="9"/>
      <c r="AT1839" s="9"/>
      <c r="AU1839" s="10"/>
      <c r="AV1839" s="17"/>
      <c r="AW1839" s="17"/>
      <c r="AX1839" s="17"/>
      <c r="AY1839" s="17"/>
      <c r="AZ1839" s="17"/>
      <c r="BA1839" s="17"/>
      <c r="BB1839" s="17"/>
      <c r="BC1839" s="17"/>
      <c r="BE1839" s="17">
        <v>0.62653688524590168</v>
      </c>
      <c r="BF1839" s="9">
        <v>73.900000000000006</v>
      </c>
      <c r="BG1839" s="9">
        <v>72.298236234416336</v>
      </c>
      <c r="BH1839" s="9">
        <v>71.844250158478417</v>
      </c>
      <c r="BI1839" s="9">
        <v>68.182129743357663</v>
      </c>
      <c r="BJ1839" s="9">
        <f ca="1"/>
        <v>73.088115839813199</v>
      </c>
      <c r="BK1839" s="9">
        <f ca="1"/>
        <v>71.992821759897765</v>
      </c>
      <c r="BL1839" s="9">
        <v>71.117714918800345</v>
      </c>
      <c r="BM1839" s="9">
        <f ca="1"/>
        <v>73.215859814290525</v>
      </c>
      <c r="BN1839" s="9">
        <v>73.706862015858718</v>
      </c>
      <c r="BP1839" s="9"/>
      <c r="BQ1839" s="40"/>
      <c r="BR1839" s="9"/>
      <c r="BS1839" s="40"/>
      <c r="BU1839" s="9"/>
      <c r="BV1839" s="40"/>
      <c r="BW1839" s="9"/>
      <c r="BX1839" s="40"/>
      <c r="BZ1839" s="9"/>
      <c r="CA1839" s="9"/>
      <c r="CB1839" s="40"/>
      <c r="CC1839" s="9"/>
      <c r="CD1839" s="9"/>
      <c r="CE1839" s="40"/>
    </row>
    <row r="1840" spans="1:83" x14ac:dyDescent="0.25">
      <c r="A1840" s="6">
        <v>83</v>
      </c>
      <c r="B1840" s="7" t="b">
        <v>1</v>
      </c>
      <c r="U1840" s="9"/>
      <c r="V1840" s="9"/>
      <c r="W1840" s="10"/>
      <c r="X1840" s="17"/>
      <c r="Y1840" s="17"/>
      <c r="Z1840" s="17"/>
      <c r="AA1840" s="17"/>
      <c r="AB1840" s="17"/>
      <c r="AC1840" s="17"/>
      <c r="AD1840" s="17"/>
      <c r="AE1840" s="17"/>
      <c r="AG1840" s="9"/>
      <c r="AH1840" s="9"/>
      <c r="AI1840" s="10"/>
      <c r="AJ1840" s="17"/>
      <c r="AK1840" s="17"/>
      <c r="AL1840" s="17"/>
      <c r="AM1840" s="17"/>
      <c r="AN1840" s="17"/>
      <c r="AO1840" s="17"/>
      <c r="AP1840" s="17"/>
      <c r="AQ1840" s="17"/>
      <c r="AS1840" s="9"/>
      <c r="AT1840" s="9"/>
      <c r="AU1840" s="10"/>
      <c r="AV1840" s="17"/>
      <c r="AW1840" s="17"/>
      <c r="AX1840" s="17"/>
      <c r="AY1840" s="17"/>
      <c r="AZ1840" s="17"/>
      <c r="BA1840" s="17"/>
      <c r="BB1840" s="17"/>
      <c r="BC1840" s="17"/>
      <c r="BE1840" s="17">
        <v>0.62687841530054644</v>
      </c>
      <c r="BF1840" s="9">
        <v>73.900000000000006</v>
      </c>
      <c r="BG1840" s="9">
        <v>72.306826517161738</v>
      </c>
      <c r="BH1840" s="9">
        <v>71.853780582219017</v>
      </c>
      <c r="BI1840" s="9">
        <v>68.245464543470021</v>
      </c>
      <c r="BJ1840" s="9">
        <f ca="1"/>
        <v>73.0955908946124</v>
      </c>
      <c r="BK1840" s="9">
        <f ca="1"/>
        <v>72.002024691303191</v>
      </c>
      <c r="BL1840" s="9">
        <v>71.127217689086791</v>
      </c>
      <c r="BM1840" s="9">
        <f ca="1"/>
        <v>73.224933427861245</v>
      </c>
      <c r="BN1840" s="9">
        <v>73.715854007608115</v>
      </c>
      <c r="BP1840" s="9"/>
      <c r="BQ1840" s="40"/>
      <c r="BR1840" s="9"/>
      <c r="BS1840" s="40"/>
      <c r="BU1840" s="9"/>
      <c r="BV1840" s="40"/>
      <c r="BW1840" s="9"/>
      <c r="BX1840" s="40"/>
      <c r="BZ1840" s="9"/>
      <c r="CA1840" s="9"/>
      <c r="CB1840" s="40"/>
      <c r="CC1840" s="9"/>
      <c r="CD1840" s="9"/>
      <c r="CE1840" s="40"/>
    </row>
    <row r="1841" spans="1:83" x14ac:dyDescent="0.25">
      <c r="A1841" s="6">
        <v>82</v>
      </c>
      <c r="B1841" s="7" t="b">
        <v>1</v>
      </c>
      <c r="U1841" s="9"/>
      <c r="V1841" s="9"/>
      <c r="W1841" s="10"/>
      <c r="X1841" s="17"/>
      <c r="Y1841" s="17"/>
      <c r="Z1841" s="17"/>
      <c r="AA1841" s="17"/>
      <c r="AB1841" s="17"/>
      <c r="AC1841" s="17"/>
      <c r="AD1841" s="17"/>
      <c r="AE1841" s="17"/>
      <c r="AG1841" s="9"/>
      <c r="AH1841" s="9"/>
      <c r="AI1841" s="10"/>
      <c r="AJ1841" s="17"/>
      <c r="AK1841" s="17"/>
      <c r="AL1841" s="17"/>
      <c r="AM1841" s="17"/>
      <c r="AN1841" s="17"/>
      <c r="AO1841" s="17"/>
      <c r="AP1841" s="17"/>
      <c r="AQ1841" s="17"/>
      <c r="AS1841" s="9"/>
      <c r="AT1841" s="9"/>
      <c r="AU1841" s="10"/>
      <c r="AV1841" s="17"/>
      <c r="AW1841" s="17"/>
      <c r="AX1841" s="17"/>
      <c r="AY1841" s="17"/>
      <c r="AZ1841" s="17"/>
      <c r="BA1841" s="17"/>
      <c r="BB1841" s="17"/>
      <c r="BC1841" s="17"/>
      <c r="BE1841" s="17">
        <v>0.62721994535519121</v>
      </c>
      <c r="BF1841" s="9">
        <v>73.900000000000006</v>
      </c>
      <c r="BG1841" s="9">
        <v>72.315419307938214</v>
      </c>
      <c r="BH1841" s="9">
        <v>71.863315053277645</v>
      </c>
      <c r="BI1841" s="9">
        <v>68.308857342491677</v>
      </c>
      <c r="BJ1841" s="9">
        <f ca="1"/>
        <v>73.103066615706126</v>
      </c>
      <c r="BK1841" s="9">
        <f ca="1"/>
        <v>72.011231091658075</v>
      </c>
      <c r="BL1841" s="9">
        <v>71.136717871120254</v>
      </c>
      <c r="BM1841" s="9">
        <f ca="1"/>
        <v>73.23400756526371</v>
      </c>
      <c r="BN1841" s="9">
        <v>73.72484640227222</v>
      </c>
      <c r="BP1841" s="9"/>
      <c r="BQ1841" s="40"/>
      <c r="BR1841" s="9"/>
      <c r="BS1841" s="40"/>
      <c r="BU1841" s="9"/>
      <c r="BV1841" s="40"/>
      <c r="BW1841" s="9"/>
      <c r="BX1841" s="40"/>
      <c r="BZ1841" s="9"/>
      <c r="CA1841" s="9"/>
      <c r="CB1841" s="40"/>
      <c r="CC1841" s="9"/>
      <c r="CD1841" s="9"/>
      <c r="CE1841" s="40"/>
    </row>
    <row r="1842" spans="1:83" x14ac:dyDescent="0.25">
      <c r="A1842" s="6">
        <v>79.8</v>
      </c>
      <c r="B1842" s="7" t="b">
        <v>1</v>
      </c>
      <c r="U1842" s="9"/>
      <c r="V1842" s="9"/>
      <c r="W1842" s="10"/>
      <c r="X1842" s="17"/>
      <c r="Y1842" s="17"/>
      <c r="Z1842" s="17"/>
      <c r="AA1842" s="17"/>
      <c r="AB1842" s="17"/>
      <c r="AC1842" s="17"/>
      <c r="AD1842" s="17"/>
      <c r="AE1842" s="17"/>
      <c r="AG1842" s="9"/>
      <c r="AH1842" s="9"/>
      <c r="AI1842" s="10"/>
      <c r="AJ1842" s="17"/>
      <c r="AK1842" s="17"/>
      <c r="AL1842" s="17"/>
      <c r="AM1842" s="17"/>
      <c r="AN1842" s="17"/>
      <c r="AO1842" s="17"/>
      <c r="AP1842" s="17"/>
      <c r="AQ1842" s="17"/>
      <c r="AS1842" s="9"/>
      <c r="AT1842" s="9"/>
      <c r="AU1842" s="10"/>
      <c r="AV1842" s="17"/>
      <c r="AW1842" s="17"/>
      <c r="AX1842" s="17"/>
      <c r="AY1842" s="17"/>
      <c r="AZ1842" s="17"/>
      <c r="BA1842" s="17"/>
      <c r="BB1842" s="17"/>
      <c r="BC1842" s="17"/>
      <c r="BE1842" s="17">
        <v>0.62756147540983609</v>
      </c>
      <c r="BF1842" s="9">
        <v>73.900000000000006</v>
      </c>
      <c r="BG1842" s="9">
        <v>72.324014615209606</v>
      </c>
      <c r="BH1842" s="9">
        <v>71.872853582323231</v>
      </c>
      <c r="BI1842" s="9">
        <v>68.372308246745149</v>
      </c>
      <c r="BJ1842" s="9">
        <f ca="1"/>
        <v>73.11054300950201</v>
      </c>
      <c r="BK1842" s="9">
        <f ca="1"/>
        <v>72.020440970741291</v>
      </c>
      <c r="BL1842" s="9">
        <v>71.146215467014471</v>
      </c>
      <c r="BM1842" s="9">
        <f ca="1"/>
        <v>73.24308223186263</v>
      </c>
      <c r="BN1842" s="9">
        <v>73.733839205090547</v>
      </c>
      <c r="BP1842" s="9"/>
      <c r="BQ1842" s="40"/>
      <c r="BR1842" s="9"/>
      <c r="BS1842" s="40"/>
      <c r="BU1842" s="9"/>
      <c r="BV1842" s="40"/>
      <c r="BW1842" s="9"/>
      <c r="BX1842" s="40"/>
      <c r="BZ1842" s="9"/>
      <c r="CA1842" s="9"/>
      <c r="CB1842" s="40"/>
      <c r="CC1842" s="9"/>
      <c r="CD1842" s="9"/>
      <c r="CE1842" s="40"/>
    </row>
    <row r="1843" spans="1:83" x14ac:dyDescent="0.25">
      <c r="A1843" s="6">
        <v>79.400000000000006</v>
      </c>
      <c r="B1843" s="7" t="b">
        <v>1</v>
      </c>
      <c r="U1843" s="9"/>
      <c r="V1843" s="9"/>
      <c r="W1843" s="10"/>
      <c r="X1843" s="17"/>
      <c r="Y1843" s="17"/>
      <c r="Z1843" s="17"/>
      <c r="AA1843" s="17"/>
      <c r="AB1843" s="17"/>
      <c r="AC1843" s="17"/>
      <c r="AD1843" s="17"/>
      <c r="AE1843" s="17"/>
      <c r="AG1843" s="9"/>
      <c r="AH1843" s="9"/>
      <c r="AI1843" s="10"/>
      <c r="AJ1843" s="17"/>
      <c r="AK1843" s="17"/>
      <c r="AL1843" s="17"/>
      <c r="AM1843" s="17"/>
      <c r="AN1843" s="17"/>
      <c r="AO1843" s="17"/>
      <c r="AP1843" s="17"/>
      <c r="AQ1843" s="17"/>
      <c r="AS1843" s="9"/>
      <c r="AT1843" s="9"/>
      <c r="AU1843" s="10"/>
      <c r="AV1843" s="17"/>
      <c r="AW1843" s="17"/>
      <c r="AX1843" s="17"/>
      <c r="AY1843" s="17"/>
      <c r="AZ1843" s="17"/>
      <c r="BA1843" s="17"/>
      <c r="BB1843" s="17"/>
      <c r="BC1843" s="17"/>
      <c r="BE1843" s="17">
        <v>0.62790300546448086</v>
      </c>
      <c r="BF1843" s="9">
        <v>73.900000000000006</v>
      </c>
      <c r="BG1843" s="9">
        <v>72.332612447455347</v>
      </c>
      <c r="BH1843" s="9">
        <v>71.882396180047465</v>
      </c>
      <c r="BI1843" s="9">
        <v>68.43581736284554</v>
      </c>
      <c r="BJ1843" s="9">
        <f ca="1"/>
        <v>73.118020082415597</v>
      </c>
      <c r="BK1843" s="9">
        <f ca="1"/>
        <v>72.029654338351705</v>
      </c>
      <c r="BL1843" s="9">
        <v>71.15571047888028</v>
      </c>
      <c r="BM1843" s="9">
        <f ca="1"/>
        <v>73.252157433028501</v>
      </c>
      <c r="BN1843" s="9">
        <v>73.742832421308037</v>
      </c>
      <c r="BP1843" s="9"/>
      <c r="BQ1843" s="40"/>
      <c r="BR1843" s="9"/>
      <c r="BS1843" s="40"/>
      <c r="BU1843" s="9"/>
      <c r="BV1843" s="40"/>
      <c r="BW1843" s="9"/>
      <c r="BX1843" s="40"/>
      <c r="BZ1843" s="9"/>
      <c r="CA1843" s="9"/>
      <c r="CB1843" s="40"/>
      <c r="CC1843" s="9"/>
      <c r="CD1843" s="9"/>
      <c r="CE1843" s="40"/>
    </row>
    <row r="1844" spans="1:83" x14ac:dyDescent="0.25">
      <c r="A1844" s="6">
        <v>79.2</v>
      </c>
      <c r="B1844" s="7" t="b">
        <v>1</v>
      </c>
      <c r="U1844" s="9"/>
      <c r="V1844" s="9"/>
      <c r="W1844" s="10"/>
      <c r="X1844" s="17"/>
      <c r="Y1844" s="17"/>
      <c r="Z1844" s="17"/>
      <c r="AA1844" s="17"/>
      <c r="AB1844" s="17"/>
      <c r="AC1844" s="17"/>
      <c r="AD1844" s="17"/>
      <c r="AE1844" s="17"/>
      <c r="AG1844" s="9"/>
      <c r="AH1844" s="9"/>
      <c r="AI1844" s="10"/>
      <c r="AJ1844" s="17"/>
      <c r="AK1844" s="17"/>
      <c r="AL1844" s="17"/>
      <c r="AM1844" s="17"/>
      <c r="AN1844" s="17"/>
      <c r="AO1844" s="17"/>
      <c r="AP1844" s="17"/>
      <c r="AQ1844" s="17"/>
      <c r="AS1844" s="9"/>
      <c r="AT1844" s="9"/>
      <c r="AU1844" s="10"/>
      <c r="AV1844" s="17"/>
      <c r="AW1844" s="17"/>
      <c r="AX1844" s="17"/>
      <c r="AY1844" s="17"/>
      <c r="AZ1844" s="17"/>
      <c r="BA1844" s="17"/>
      <c r="BB1844" s="17"/>
      <c r="BC1844" s="17"/>
      <c r="BE1844" s="17">
        <v>0.62824453551912574</v>
      </c>
      <c r="BF1844" s="9">
        <v>73.900000000000006</v>
      </c>
      <c r="BG1844" s="9">
        <v>72.341212813170642</v>
      </c>
      <c r="BH1844" s="9">
        <v>71.891942857165404</v>
      </c>
      <c r="BI1844" s="9">
        <v>68.499384797701694</v>
      </c>
      <c r="BJ1844" s="9">
        <f ca="1"/>
        <v>73.125497840870509</v>
      </c>
      <c r="BK1844" s="9">
        <f ca="1"/>
        <v>72.038871204308393</v>
      </c>
      <c r="BL1844" s="9">
        <v>71.165202908825648</v>
      </c>
      <c r="BM1844" s="9">
        <f ca="1"/>
        <v>73.261233174137701</v>
      </c>
      <c r="BN1844" s="9">
        <v>73.751826056175005</v>
      </c>
      <c r="BP1844" s="9"/>
      <c r="BQ1844" s="40"/>
      <c r="BR1844" s="9"/>
      <c r="BS1844" s="40"/>
      <c r="BU1844" s="9"/>
      <c r="BV1844" s="40"/>
      <c r="BW1844" s="9"/>
      <c r="BX1844" s="40"/>
      <c r="BZ1844" s="9"/>
      <c r="CA1844" s="9"/>
      <c r="CB1844" s="40"/>
      <c r="CC1844" s="9"/>
      <c r="CD1844" s="9"/>
      <c r="CE1844" s="40"/>
    </row>
    <row r="1845" spans="1:83" x14ac:dyDescent="0.25">
      <c r="A1845" s="6">
        <v>78.7</v>
      </c>
      <c r="B1845" s="7" t="b">
        <v>1</v>
      </c>
      <c r="U1845" s="9"/>
      <c r="V1845" s="9"/>
      <c r="W1845" s="10"/>
      <c r="X1845" s="17"/>
      <c r="Y1845" s="17"/>
      <c r="Z1845" s="17"/>
      <c r="AA1845" s="17"/>
      <c r="AB1845" s="17"/>
      <c r="AC1845" s="17"/>
      <c r="AD1845" s="17"/>
      <c r="AE1845" s="17"/>
      <c r="AG1845" s="9"/>
      <c r="AH1845" s="9"/>
      <c r="AI1845" s="10"/>
      <c r="AJ1845" s="17"/>
      <c r="AK1845" s="17"/>
      <c r="AL1845" s="17"/>
      <c r="AM1845" s="17"/>
      <c r="AN1845" s="17"/>
      <c r="AO1845" s="17"/>
      <c r="AP1845" s="17"/>
      <c r="AQ1845" s="17"/>
      <c r="AS1845" s="9"/>
      <c r="AT1845" s="9"/>
      <c r="AU1845" s="10"/>
      <c r="AV1845" s="17"/>
      <c r="AW1845" s="17"/>
      <c r="AX1845" s="17"/>
      <c r="AY1845" s="17"/>
      <c r="AZ1845" s="17"/>
      <c r="BA1845" s="17"/>
      <c r="BB1845" s="17"/>
      <c r="BC1845" s="17"/>
      <c r="BE1845" s="17">
        <v>0.6285860655737705</v>
      </c>
      <c r="BF1845" s="9">
        <v>73.900000000000006</v>
      </c>
      <c r="BG1845" s="9">
        <v>72.349815720866445</v>
      </c>
      <c r="BH1845" s="9">
        <v>71.901493624414996</v>
      </c>
      <c r="BI1845" s="9">
        <v>68.563010658517214</v>
      </c>
      <c r="BJ1845" s="9">
        <f ca="1"/>
        <v>73.132976291298334</v>
      </c>
      <c r="BK1845" s="9">
        <f ca="1"/>
        <v>72.048091578450723</v>
      </c>
      <c r="BL1845" s="9">
        <v>71.1746927589557</v>
      </c>
      <c r="BM1845" s="9">
        <f ca="1"/>
        <v>73.270309460572392</v>
      </c>
      <c r="BN1845" s="9">
        <v>73.760820114947222</v>
      </c>
      <c r="BP1845" s="9"/>
      <c r="BQ1845" s="40"/>
      <c r="BR1845" s="9"/>
      <c r="BS1845" s="40"/>
      <c r="BU1845" s="9"/>
      <c r="BV1845" s="40"/>
      <c r="BW1845" s="9"/>
      <c r="BX1845" s="40"/>
      <c r="BZ1845" s="9"/>
      <c r="CA1845" s="9"/>
      <c r="CB1845" s="40"/>
      <c r="CC1845" s="9"/>
      <c r="CD1845" s="9"/>
      <c r="CE1845" s="40"/>
    </row>
    <row r="1846" spans="1:83" x14ac:dyDescent="0.25">
      <c r="A1846" s="6">
        <v>78.400000000000006</v>
      </c>
      <c r="B1846" s="7" t="b">
        <v>1</v>
      </c>
      <c r="U1846" s="9"/>
      <c r="V1846" s="9"/>
      <c r="W1846" s="10"/>
      <c r="X1846" s="17"/>
      <c r="Y1846" s="17"/>
      <c r="Z1846" s="17"/>
      <c r="AA1846" s="17"/>
      <c r="AB1846" s="17"/>
      <c r="AC1846" s="17"/>
      <c r="AD1846" s="17"/>
      <c r="AE1846" s="17"/>
      <c r="AG1846" s="9"/>
      <c r="AH1846" s="9"/>
      <c r="AI1846" s="10"/>
      <c r="AJ1846" s="17"/>
      <c r="AK1846" s="17"/>
      <c r="AL1846" s="17"/>
      <c r="AM1846" s="17"/>
      <c r="AN1846" s="17"/>
      <c r="AO1846" s="17"/>
      <c r="AP1846" s="17"/>
      <c r="AQ1846" s="17"/>
      <c r="AS1846" s="9"/>
      <c r="AT1846" s="9"/>
      <c r="AU1846" s="10"/>
      <c r="AV1846" s="17"/>
      <c r="AW1846" s="17"/>
      <c r="AX1846" s="17"/>
      <c r="AY1846" s="17"/>
      <c r="AZ1846" s="17"/>
      <c r="BA1846" s="17"/>
      <c r="BB1846" s="17"/>
      <c r="BC1846" s="17"/>
      <c r="BE1846" s="17">
        <v>0.62892759562841527</v>
      </c>
      <c r="BF1846" s="9">
        <v>73.900000000000006</v>
      </c>
      <c r="BG1846" s="9">
        <v>72.358421179069524</v>
      </c>
      <c r="BH1846" s="9">
        <v>71.911048492557697</v>
      </c>
      <c r="BI1846" s="9">
        <v>68.626695052791604</v>
      </c>
      <c r="BJ1846" s="9">
        <f ca="1"/>
        <v>73.140455440138851</v>
      </c>
      <c r="BK1846" s="9">
        <f ca="1"/>
        <v>72.057315470638315</v>
      </c>
      <c r="BL1846" s="9">
        <v>71.184180031372676</v>
      </c>
      <c r="BM1846" s="9">
        <f ca="1"/>
        <v>73.279386297720748</v>
      </c>
      <c r="BN1846" s="9">
        <v>73.769814602885958</v>
      </c>
      <c r="BP1846" s="9"/>
      <c r="BQ1846" s="40"/>
      <c r="BR1846" s="9"/>
      <c r="BS1846" s="40"/>
      <c r="BU1846" s="9"/>
      <c r="BV1846" s="40"/>
      <c r="BW1846" s="9"/>
      <c r="BX1846" s="40"/>
      <c r="BZ1846" s="9"/>
      <c r="CA1846" s="9"/>
      <c r="CB1846" s="40"/>
      <c r="CC1846" s="9"/>
      <c r="CD1846" s="9"/>
      <c r="CE1846" s="40"/>
    </row>
    <row r="1847" spans="1:83" x14ac:dyDescent="0.25">
      <c r="A1847" s="6">
        <v>78.3</v>
      </c>
      <c r="B1847" s="7" t="b">
        <v>1</v>
      </c>
      <c r="U1847" s="9"/>
      <c r="V1847" s="9"/>
      <c r="W1847" s="10"/>
      <c r="X1847" s="17"/>
      <c r="Y1847" s="17"/>
      <c r="Z1847" s="17"/>
      <c r="AA1847" s="17"/>
      <c r="AB1847" s="17"/>
      <c r="AC1847" s="17"/>
      <c r="AD1847" s="17"/>
      <c r="AE1847" s="17"/>
      <c r="AG1847" s="9"/>
      <c r="AH1847" s="9"/>
      <c r="AI1847" s="10"/>
      <c r="AJ1847" s="17"/>
      <c r="AK1847" s="17"/>
      <c r="AL1847" s="17"/>
      <c r="AM1847" s="17"/>
      <c r="AN1847" s="17"/>
      <c r="AO1847" s="17"/>
      <c r="AP1847" s="17"/>
      <c r="AQ1847" s="17"/>
      <c r="AS1847" s="9"/>
      <c r="AT1847" s="9"/>
      <c r="AU1847" s="10"/>
      <c r="AV1847" s="17"/>
      <c r="AW1847" s="17"/>
      <c r="AX1847" s="17"/>
      <c r="AY1847" s="17"/>
      <c r="AZ1847" s="17"/>
      <c r="BA1847" s="17"/>
      <c r="BB1847" s="17"/>
      <c r="BC1847" s="17"/>
      <c r="BE1847" s="17">
        <v>0.62926912568306015</v>
      </c>
      <c r="BF1847" s="9">
        <v>73.900000000000006</v>
      </c>
      <c r="BG1847" s="9">
        <v>72.367029196322633</v>
      </c>
      <c r="BH1847" s="9">
        <v>71.920607472378109</v>
      </c>
      <c r="BI1847" s="9">
        <v>68.690438088321315</v>
      </c>
      <c r="BJ1847" s="9">
        <f ca="1"/>
        <v>73.14793529383995</v>
      </c>
      <c r="BK1847" s="9">
        <f ca="1"/>
        <v>72.066542890751279</v>
      </c>
      <c r="BL1847" s="9">
        <v>71.193664728175989</v>
      </c>
      <c r="BM1847" s="9">
        <f ca="1"/>
        <v>73.288463690976826</v>
      </c>
      <c r="BN1847" s="9">
        <v>73.778809525257969</v>
      </c>
      <c r="BP1847" s="9"/>
      <c r="BQ1847" s="40"/>
      <c r="BR1847" s="9"/>
      <c r="BS1847" s="40"/>
      <c r="BU1847" s="9"/>
      <c r="BV1847" s="40"/>
      <c r="BW1847" s="9"/>
      <c r="BX1847" s="40"/>
      <c r="BZ1847" s="9"/>
      <c r="CA1847" s="9"/>
      <c r="CB1847" s="40"/>
      <c r="CC1847" s="9"/>
      <c r="CD1847" s="9"/>
      <c r="CE1847" s="40"/>
    </row>
    <row r="1848" spans="1:83" x14ac:dyDescent="0.25">
      <c r="A1848" s="6">
        <v>78.099999999999994</v>
      </c>
      <c r="B1848" s="7" t="b">
        <v>1</v>
      </c>
      <c r="U1848" s="9"/>
      <c r="V1848" s="9"/>
      <c r="W1848" s="10"/>
      <c r="X1848" s="17"/>
      <c r="Y1848" s="17"/>
      <c r="Z1848" s="17"/>
      <c r="AA1848" s="17"/>
      <c r="AB1848" s="17"/>
      <c r="AC1848" s="17"/>
      <c r="AD1848" s="17"/>
      <c r="AE1848" s="17"/>
      <c r="AG1848" s="9"/>
      <c r="AH1848" s="9"/>
      <c r="AI1848" s="10"/>
      <c r="AJ1848" s="17"/>
      <c r="AK1848" s="17"/>
      <c r="AL1848" s="17"/>
      <c r="AM1848" s="17"/>
      <c r="AN1848" s="17"/>
      <c r="AO1848" s="17"/>
      <c r="AP1848" s="17"/>
      <c r="AQ1848" s="17"/>
      <c r="AS1848" s="9"/>
      <c r="AT1848" s="9"/>
      <c r="AU1848" s="10"/>
      <c r="AV1848" s="17"/>
      <c r="AW1848" s="17"/>
      <c r="AX1848" s="17"/>
      <c r="AY1848" s="17"/>
      <c r="AZ1848" s="17"/>
      <c r="BA1848" s="17"/>
      <c r="BB1848" s="17"/>
      <c r="BC1848" s="17"/>
      <c r="BE1848" s="17">
        <v>0.62961065573770492</v>
      </c>
      <c r="BF1848" s="9">
        <v>73.900000000000006</v>
      </c>
      <c r="BG1848" s="9">
        <v>72.375639781184447</v>
      </c>
      <c r="BH1848" s="9">
        <v>71.930170574684468</v>
      </c>
      <c r="BI1848" s="9">
        <v>68.754239873200831</v>
      </c>
      <c r="BJ1848" s="9">
        <f ca="1"/>
        <v>73.15541585885768</v>
      </c>
      <c r="BK1848" s="9">
        <f ca="1"/>
        <v>72.075773848690204</v>
      </c>
      <c r="BL1848" s="9">
        <v>71.203146851462179</v>
      </c>
      <c r="BM1848" s="9">
        <f ca="1"/>
        <v>73.297541645740679</v>
      </c>
      <c r="BN1848" s="9">
        <v>73.787804887335568</v>
      </c>
      <c r="BP1848" s="9"/>
      <c r="BQ1848" s="40"/>
      <c r="BR1848" s="9"/>
      <c r="BS1848" s="40"/>
      <c r="BU1848" s="9"/>
      <c r="BV1848" s="40"/>
      <c r="BW1848" s="9"/>
      <c r="BX1848" s="40"/>
      <c r="BZ1848" s="9"/>
      <c r="CA1848" s="9"/>
      <c r="CB1848" s="40"/>
      <c r="CC1848" s="9"/>
      <c r="CD1848" s="9"/>
      <c r="CE1848" s="40"/>
    </row>
    <row r="1849" spans="1:83" x14ac:dyDescent="0.25">
      <c r="A1849" s="6">
        <v>81.599999999999994</v>
      </c>
      <c r="B1849" s="7" t="b">
        <v>1</v>
      </c>
      <c r="U1849" s="9"/>
      <c r="V1849" s="9"/>
      <c r="W1849" s="10"/>
      <c r="X1849" s="17"/>
      <c r="Y1849" s="17"/>
      <c r="Z1849" s="17"/>
      <c r="AA1849" s="17"/>
      <c r="AB1849" s="17"/>
      <c r="AC1849" s="17"/>
      <c r="AD1849" s="17"/>
      <c r="AE1849" s="17"/>
      <c r="AG1849" s="9"/>
      <c r="AH1849" s="9"/>
      <c r="AI1849" s="10"/>
      <c r="AJ1849" s="17"/>
      <c r="AK1849" s="17"/>
      <c r="AL1849" s="17"/>
      <c r="AM1849" s="17"/>
      <c r="AN1849" s="17"/>
      <c r="AO1849" s="17"/>
      <c r="AP1849" s="17"/>
      <c r="AQ1849" s="17"/>
      <c r="AS1849" s="9"/>
      <c r="AT1849" s="9"/>
      <c r="AU1849" s="10"/>
      <c r="AV1849" s="17"/>
      <c r="AW1849" s="17"/>
      <c r="AX1849" s="17"/>
      <c r="AY1849" s="17"/>
      <c r="AZ1849" s="17"/>
      <c r="BA1849" s="17"/>
      <c r="BB1849" s="17"/>
      <c r="BC1849" s="17"/>
      <c r="BE1849" s="17">
        <v>0.62995218579234968</v>
      </c>
      <c r="BF1849" s="9">
        <v>73.900000000000006</v>
      </c>
      <c r="BG1849" s="9">
        <v>72.38425294222975</v>
      </c>
      <c r="BH1849" s="9">
        <v>71.939737810308486</v>
      </c>
      <c r="BI1849" s="9">
        <v>68.818100515823815</v>
      </c>
      <c r="BJ1849" s="9">
        <f ca="1"/>
        <v>73.162897141656387</v>
      </c>
      <c r="BK1849" s="9">
        <f ca="1"/>
        <v>72.085008354376271</v>
      </c>
      <c r="BL1849" s="9">
        <v>71.212626403324975</v>
      </c>
      <c r="BM1849" s="9">
        <f ca="1"/>
        <v>73.306620167418387</v>
      </c>
      <c r="BN1849" s="9">
        <v>73.796800694396637</v>
      </c>
      <c r="BP1849" s="9"/>
      <c r="BQ1849" s="40"/>
      <c r="BR1849" s="9"/>
      <c r="BS1849" s="40"/>
      <c r="BU1849" s="9"/>
      <c r="BV1849" s="40"/>
      <c r="BW1849" s="9"/>
      <c r="BX1849" s="40"/>
      <c r="BZ1849" s="9"/>
      <c r="CA1849" s="9"/>
      <c r="CB1849" s="40"/>
      <c r="CC1849" s="9"/>
      <c r="CD1849" s="9"/>
      <c r="CE1849" s="40"/>
    </row>
    <row r="1850" spans="1:83" x14ac:dyDescent="0.25">
      <c r="A1850" s="6">
        <v>81.5</v>
      </c>
      <c r="B1850" s="7" t="b">
        <v>1</v>
      </c>
      <c r="U1850" s="9"/>
      <c r="V1850" s="9"/>
      <c r="W1850" s="10"/>
      <c r="X1850" s="17"/>
      <c r="Y1850" s="17"/>
      <c r="Z1850" s="17"/>
      <c r="AA1850" s="17"/>
      <c r="AB1850" s="17"/>
      <c r="AC1850" s="17"/>
      <c r="AD1850" s="17"/>
      <c r="AE1850" s="17"/>
      <c r="AG1850" s="9"/>
      <c r="AH1850" s="9"/>
      <c r="AI1850" s="10"/>
      <c r="AJ1850" s="17"/>
      <c r="AK1850" s="17"/>
      <c r="AL1850" s="17"/>
      <c r="AM1850" s="17"/>
      <c r="AN1850" s="17"/>
      <c r="AO1850" s="17"/>
      <c r="AP1850" s="17"/>
      <c r="AQ1850" s="17"/>
      <c r="AS1850" s="9"/>
      <c r="AT1850" s="9"/>
      <c r="AU1850" s="10"/>
      <c r="AV1850" s="17"/>
      <c r="AW1850" s="17"/>
      <c r="AX1850" s="17"/>
      <c r="AY1850" s="17"/>
      <c r="AZ1850" s="17"/>
      <c r="BA1850" s="17"/>
      <c r="BB1850" s="17"/>
      <c r="BC1850" s="17"/>
      <c r="BE1850" s="17">
        <v>0.63029371584699456</v>
      </c>
      <c r="BF1850" s="9">
        <v>73.900000000000006</v>
      </c>
      <c r="BG1850" s="9">
        <v>72.392868688049404</v>
      </c>
      <c r="BH1850" s="9">
        <v>71.949309190105481</v>
      </c>
      <c r="BI1850" s="9">
        <v>68.882020124884221</v>
      </c>
      <c r="BJ1850" s="9">
        <f ca="1"/>
        <v>73.17037914870869</v>
      </c>
      <c r="BK1850" s="9">
        <f ca="1"/>
        <v>72.09424641775135</v>
      </c>
      <c r="BL1850" s="9">
        <v>71.222103385855235</v>
      </c>
      <c r="BM1850" s="9">
        <f ca="1"/>
        <v>73.315699261421997</v>
      </c>
      <c r="BN1850" s="9">
        <v>73.805796951724687</v>
      </c>
      <c r="BP1850" s="9"/>
      <c r="BQ1850" s="40"/>
      <c r="BR1850" s="9"/>
      <c r="BS1850" s="40"/>
      <c r="BU1850" s="9"/>
      <c r="BV1850" s="40"/>
      <c r="BW1850" s="9"/>
      <c r="BX1850" s="40"/>
      <c r="BZ1850" s="9"/>
      <c r="CA1850" s="9"/>
      <c r="CB1850" s="40"/>
      <c r="CC1850" s="9"/>
      <c r="CD1850" s="9"/>
      <c r="CE1850" s="40"/>
    </row>
    <row r="1851" spans="1:83" x14ac:dyDescent="0.25">
      <c r="A1851" s="6">
        <v>81.3</v>
      </c>
      <c r="B1851" s="7" t="b">
        <v>1</v>
      </c>
      <c r="U1851" s="9"/>
      <c r="V1851" s="9"/>
      <c r="W1851" s="10"/>
      <c r="X1851" s="17"/>
      <c r="Y1851" s="17"/>
      <c r="Z1851" s="17"/>
      <c r="AA1851" s="17"/>
      <c r="AB1851" s="17"/>
      <c r="AC1851" s="17"/>
      <c r="AD1851" s="17"/>
      <c r="AE1851" s="17"/>
      <c r="AG1851" s="9"/>
      <c r="AH1851" s="9"/>
      <c r="AI1851" s="10"/>
      <c r="AJ1851" s="17"/>
      <c r="AK1851" s="17"/>
      <c r="AL1851" s="17"/>
      <c r="AM1851" s="17"/>
      <c r="AN1851" s="17"/>
      <c r="AO1851" s="17"/>
      <c r="AP1851" s="17"/>
      <c r="AQ1851" s="17"/>
      <c r="AS1851" s="9"/>
      <c r="AT1851" s="9"/>
      <c r="AU1851" s="10"/>
      <c r="AV1851" s="17"/>
      <c r="AW1851" s="17"/>
      <c r="AX1851" s="17"/>
      <c r="AY1851" s="17"/>
      <c r="AZ1851" s="17"/>
      <c r="BA1851" s="17"/>
      <c r="BB1851" s="17"/>
      <c r="BC1851" s="17"/>
      <c r="BE1851" s="17">
        <v>0.63063524590163933</v>
      </c>
      <c r="BF1851" s="9">
        <v>73.900000000000006</v>
      </c>
      <c r="BG1851" s="9">
        <v>72.401487027250511</v>
      </c>
      <c r="BH1851" s="9">
        <v>71.958884724954615</v>
      </c>
      <c r="BI1851" s="9">
        <v>68.945998809377272</v>
      </c>
      <c r="BJ1851" s="9">
        <f ca="1"/>
        <v>73.177861886495492</v>
      </c>
      <c r="BK1851" s="9">
        <f ca="1"/>
        <v>72.103488048778033</v>
      </c>
      <c r="BL1851" s="9">
        <v>71.231577801141015</v>
      </c>
      <c r="BM1851" s="9">
        <f ca="1"/>
        <v>73.324778933169725</v>
      </c>
      <c r="BN1851" s="9">
        <v>73.814793664608814</v>
      </c>
      <c r="BP1851" s="9"/>
      <c r="BQ1851" s="40"/>
      <c r="BR1851" s="9"/>
      <c r="BS1851" s="40"/>
      <c r="BU1851" s="9"/>
      <c r="BV1851" s="40"/>
      <c r="BW1851" s="9"/>
      <c r="BX1851" s="40"/>
      <c r="BZ1851" s="9"/>
      <c r="CA1851" s="9"/>
      <c r="CB1851" s="40"/>
      <c r="CC1851" s="9"/>
      <c r="CD1851" s="9"/>
      <c r="CE1851" s="40"/>
    </row>
    <row r="1852" spans="1:83" x14ac:dyDescent="0.25">
      <c r="A1852" s="6">
        <v>81.099999999999994</v>
      </c>
      <c r="B1852" s="7" t="b">
        <v>1</v>
      </c>
      <c r="U1852" s="9"/>
      <c r="V1852" s="9"/>
      <c r="W1852" s="10"/>
      <c r="X1852" s="17"/>
      <c r="Y1852" s="17"/>
      <c r="Z1852" s="17"/>
      <c r="AA1852" s="17"/>
      <c r="AB1852" s="17"/>
      <c r="AC1852" s="17"/>
      <c r="AD1852" s="17"/>
      <c r="AE1852" s="17"/>
      <c r="AG1852" s="9"/>
      <c r="AH1852" s="9"/>
      <c r="AI1852" s="10"/>
      <c r="AJ1852" s="17"/>
      <c r="AK1852" s="17"/>
      <c r="AL1852" s="17"/>
      <c r="AM1852" s="17"/>
      <c r="AN1852" s="17"/>
      <c r="AO1852" s="17"/>
      <c r="AP1852" s="17"/>
      <c r="AQ1852" s="17"/>
      <c r="AS1852" s="9"/>
      <c r="AT1852" s="9"/>
      <c r="AU1852" s="10"/>
      <c r="AV1852" s="17"/>
      <c r="AW1852" s="17"/>
      <c r="AX1852" s="17"/>
      <c r="AY1852" s="17"/>
      <c r="AZ1852" s="17"/>
      <c r="BA1852" s="17"/>
      <c r="BB1852" s="17"/>
      <c r="BC1852" s="17"/>
      <c r="BE1852" s="17">
        <v>0.63097677595628421</v>
      </c>
      <c r="BF1852" s="9">
        <v>73.900000000000006</v>
      </c>
      <c r="BG1852" s="9">
        <v>72.410107968456444</v>
      </c>
      <c r="BH1852" s="9">
        <v>71.96846442575891</v>
      </c>
      <c r="BI1852" s="9">
        <v>69.010036678600798</v>
      </c>
      <c r="BJ1852" s="9">
        <f ca="1"/>
        <v>73.185345361506151</v>
      </c>
      <c r="BK1852" s="9">
        <f ca="1"/>
        <v>72.112733257439828</v>
      </c>
      <c r="BL1852" s="9">
        <v>71.241049651267502</v>
      </c>
      <c r="BM1852" s="9">
        <f ca="1"/>
        <v>73.333859188085867</v>
      </c>
      <c r="BN1852" s="9">
        <v>73.823790838343854</v>
      </c>
      <c r="BP1852" s="9"/>
      <c r="BQ1852" s="40"/>
      <c r="BR1852" s="9"/>
      <c r="BS1852" s="40"/>
      <c r="BU1852" s="9"/>
      <c r="BV1852" s="40"/>
      <c r="BW1852" s="9"/>
      <c r="BX1852" s="40"/>
      <c r="BZ1852" s="9"/>
      <c r="CA1852" s="9"/>
      <c r="CB1852" s="40"/>
      <c r="CC1852" s="9"/>
      <c r="CD1852" s="9"/>
      <c r="CE1852" s="40"/>
    </row>
    <row r="1853" spans="1:83" x14ac:dyDescent="0.25">
      <c r="A1853" s="6">
        <v>86</v>
      </c>
      <c r="B1853" s="7" t="b">
        <v>1</v>
      </c>
      <c r="U1853" s="9"/>
      <c r="V1853" s="9"/>
      <c r="W1853" s="10"/>
      <c r="X1853" s="17"/>
      <c r="Y1853" s="17"/>
      <c r="Z1853" s="17"/>
      <c r="AA1853" s="17"/>
      <c r="AB1853" s="17"/>
      <c r="AC1853" s="17"/>
      <c r="AD1853" s="17"/>
      <c r="AE1853" s="17"/>
      <c r="AG1853" s="9"/>
      <c r="AH1853" s="9"/>
      <c r="AI1853" s="10"/>
      <c r="AJ1853" s="17"/>
      <c r="AK1853" s="17"/>
      <c r="AL1853" s="17"/>
      <c r="AM1853" s="17"/>
      <c r="AN1853" s="17"/>
      <c r="AO1853" s="17"/>
      <c r="AP1853" s="17"/>
      <c r="AQ1853" s="17"/>
      <c r="AS1853" s="9"/>
      <c r="AT1853" s="9"/>
      <c r="AU1853" s="10"/>
      <c r="AV1853" s="17"/>
      <c r="AW1853" s="17"/>
      <c r="AX1853" s="17"/>
      <c r="AY1853" s="17"/>
      <c r="AZ1853" s="17"/>
      <c r="BA1853" s="17"/>
      <c r="BB1853" s="17"/>
      <c r="BC1853" s="17"/>
      <c r="BE1853" s="17">
        <v>0.63131830601092898</v>
      </c>
      <c r="BF1853" s="9">
        <v>73.900000000000006</v>
      </c>
      <c r="BG1853" s="9">
        <v>72.418731520306878</v>
      </c>
      <c r="BH1853" s="9">
        <v>71.978048303445149</v>
      </c>
      <c r="BI1853" s="9">
        <v>69.074133842156115</v>
      </c>
      <c r="BJ1853" s="9">
        <f ca="1"/>
        <v>73.192829580238424</v>
      </c>
      <c r="BK1853" s="9">
        <f ca="1"/>
        <v>72.121982053741121</v>
      </c>
      <c r="BL1853" s="9">
        <v>71.2505189383171</v>
      </c>
      <c r="BM1853" s="9">
        <f ca="1"/>
        <v>73.342940031600818</v>
      </c>
      <c r="BN1853" s="9">
        <v>73.832788478230313</v>
      </c>
      <c r="BP1853" s="9"/>
      <c r="BQ1853" s="40"/>
      <c r="BR1853" s="9"/>
      <c r="BS1853" s="40"/>
      <c r="BU1853" s="9"/>
      <c r="BV1853" s="40"/>
      <c r="BW1853" s="9"/>
      <c r="BX1853" s="40"/>
      <c r="BZ1853" s="9"/>
      <c r="CA1853" s="9"/>
      <c r="CB1853" s="40"/>
      <c r="CC1853" s="9"/>
      <c r="CD1853" s="9"/>
      <c r="CE1853" s="40"/>
    </row>
    <row r="1854" spans="1:83" x14ac:dyDescent="0.25">
      <c r="A1854" s="6">
        <v>89</v>
      </c>
      <c r="B1854" s="7" t="b">
        <v>1</v>
      </c>
      <c r="U1854" s="9"/>
      <c r="V1854" s="9"/>
      <c r="W1854" s="10"/>
      <c r="X1854" s="17"/>
      <c r="Y1854" s="17"/>
      <c r="Z1854" s="17"/>
      <c r="AA1854" s="17"/>
      <c r="AB1854" s="17"/>
      <c r="AC1854" s="17"/>
      <c r="AD1854" s="17"/>
      <c r="AE1854" s="17"/>
      <c r="AG1854" s="9"/>
      <c r="AH1854" s="9"/>
      <c r="AI1854" s="10"/>
      <c r="AJ1854" s="17"/>
      <c r="AK1854" s="17"/>
      <c r="AL1854" s="17"/>
      <c r="AM1854" s="17"/>
      <c r="AN1854" s="17"/>
      <c r="AO1854" s="17"/>
      <c r="AP1854" s="17"/>
      <c r="AQ1854" s="17"/>
      <c r="AS1854" s="9"/>
      <c r="AT1854" s="9"/>
      <c r="AU1854" s="10"/>
      <c r="AV1854" s="17"/>
      <c r="AW1854" s="17"/>
      <c r="AX1854" s="17"/>
      <c r="AY1854" s="17"/>
      <c r="AZ1854" s="17"/>
      <c r="BA1854" s="17"/>
      <c r="BB1854" s="17"/>
      <c r="BC1854" s="17"/>
      <c r="BE1854" s="17">
        <v>0.63165983606557374</v>
      </c>
      <c r="BF1854" s="9">
        <v>73.900000000000006</v>
      </c>
      <c r="BG1854" s="9">
        <v>72.427357691457928</v>
      </c>
      <c r="BH1854" s="9">
        <v>71.987636368964402</v>
      </c>
      <c r="BI1854" s="9">
        <v>69.138290409949377</v>
      </c>
      <c r="BJ1854" s="9">
        <f ca="1"/>
        <v>73.200314549198524</v>
      </c>
      <c r="BK1854" s="9">
        <f ca="1"/>
        <v>72.131234447707357</v>
      </c>
      <c r="BL1854" s="9">
        <v>71.259985664369367</v>
      </c>
      <c r="BM1854" s="9">
        <f ca="1"/>
        <v>73.352021469151211</v>
      </c>
      <c r="BN1854" s="9">
        <v>73.84178658957444</v>
      </c>
      <c r="BP1854" s="9"/>
      <c r="BQ1854" s="40"/>
      <c r="BR1854" s="9"/>
      <c r="BS1854" s="40"/>
      <c r="BU1854" s="9"/>
      <c r="BV1854" s="40"/>
      <c r="BW1854" s="9"/>
      <c r="BX1854" s="40"/>
      <c r="BZ1854" s="9"/>
      <c r="CA1854" s="9"/>
      <c r="CB1854" s="40"/>
      <c r="CC1854" s="9"/>
      <c r="CD1854" s="9"/>
      <c r="CE1854" s="40"/>
    </row>
    <row r="1855" spans="1:83" x14ac:dyDescent="0.25">
      <c r="A1855" s="6">
        <v>85</v>
      </c>
      <c r="B1855" s="7" t="b">
        <v>1</v>
      </c>
      <c r="U1855" s="9"/>
      <c r="V1855" s="9"/>
      <c r="W1855" s="10"/>
      <c r="X1855" s="17"/>
      <c r="Y1855" s="17"/>
      <c r="Z1855" s="17"/>
      <c r="AA1855" s="17"/>
      <c r="AB1855" s="17"/>
      <c r="AC1855" s="17"/>
      <c r="AD1855" s="17"/>
      <c r="AE1855" s="17"/>
      <c r="AG1855" s="9"/>
      <c r="AH1855" s="9"/>
      <c r="AI1855" s="10"/>
      <c r="AJ1855" s="17"/>
      <c r="AK1855" s="17"/>
      <c r="AL1855" s="17"/>
      <c r="AM1855" s="17"/>
      <c r="AN1855" s="17"/>
      <c r="AO1855" s="17"/>
      <c r="AP1855" s="17"/>
      <c r="AQ1855" s="17"/>
      <c r="AS1855" s="9"/>
      <c r="AT1855" s="9"/>
      <c r="AU1855" s="10"/>
      <c r="AV1855" s="17"/>
      <c r="AW1855" s="17"/>
      <c r="AX1855" s="17"/>
      <c r="AY1855" s="17"/>
      <c r="AZ1855" s="17"/>
      <c r="BA1855" s="17"/>
      <c r="BB1855" s="17"/>
      <c r="BC1855" s="17"/>
      <c r="BE1855" s="17">
        <v>0.63200136612021862</v>
      </c>
      <c r="BF1855" s="9">
        <v>73.900000000000006</v>
      </c>
      <c r="BG1855" s="9">
        <v>72.435986490582223</v>
      </c>
      <c r="BH1855" s="9">
        <v>71.997228633291769</v>
      </c>
      <c r="BI1855" s="9">
        <v>69.202506492192541</v>
      </c>
      <c r="BJ1855" s="9">
        <f ca="1"/>
        <v>73.207800274901217</v>
      </c>
      <c r="BK1855" s="9">
        <f ca="1"/>
        <v>72.140490449385098</v>
      </c>
      <c r="BL1855" s="9">
        <v>71.269449831501106</v>
      </c>
      <c r="BM1855" s="9">
        <f ca="1"/>
        <v>73.361103506179859</v>
      </c>
      <c r="BN1855" s="9">
        <v>73.850785177688238</v>
      </c>
      <c r="BP1855" s="9"/>
      <c r="BQ1855" s="40"/>
      <c r="BR1855" s="9"/>
      <c r="BS1855" s="40"/>
      <c r="BU1855" s="9"/>
      <c r="BV1855" s="40"/>
      <c r="BW1855" s="9"/>
      <c r="BX1855" s="40"/>
      <c r="BZ1855" s="9"/>
      <c r="CA1855" s="9"/>
      <c r="CB1855" s="40"/>
      <c r="CC1855" s="9"/>
      <c r="CD1855" s="9"/>
      <c r="CE1855" s="40"/>
    </row>
    <row r="1856" spans="1:83" x14ac:dyDescent="0.25">
      <c r="A1856" s="6">
        <v>81</v>
      </c>
      <c r="B1856" s="7" t="b">
        <v>1</v>
      </c>
      <c r="U1856" s="9"/>
      <c r="V1856" s="9"/>
      <c r="W1856" s="10"/>
      <c r="X1856" s="17"/>
      <c r="Y1856" s="17"/>
      <c r="Z1856" s="17"/>
      <c r="AA1856" s="17"/>
      <c r="AB1856" s="17"/>
      <c r="AC1856" s="17"/>
      <c r="AD1856" s="17"/>
      <c r="AE1856" s="17"/>
      <c r="AG1856" s="9"/>
      <c r="AH1856" s="9"/>
      <c r="AI1856" s="10"/>
      <c r="AJ1856" s="17"/>
      <c r="AK1856" s="17"/>
      <c r="AL1856" s="17"/>
      <c r="AM1856" s="17"/>
      <c r="AN1856" s="17"/>
      <c r="AO1856" s="17"/>
      <c r="AP1856" s="17"/>
      <c r="AQ1856" s="17"/>
      <c r="AS1856" s="9"/>
      <c r="AT1856" s="9"/>
      <c r="AU1856" s="10"/>
      <c r="AV1856" s="17"/>
      <c r="AW1856" s="17"/>
      <c r="AX1856" s="17"/>
      <c r="AY1856" s="17"/>
      <c r="AZ1856" s="17"/>
      <c r="BA1856" s="17"/>
      <c r="BB1856" s="17"/>
      <c r="BC1856" s="17"/>
      <c r="BE1856" s="17">
        <v>0.63234289617486339</v>
      </c>
      <c r="BF1856" s="9">
        <v>73.900000000000006</v>
      </c>
      <c r="BG1856" s="9">
        <v>72.444617926368892</v>
      </c>
      <c r="BH1856" s="9">
        <v>72.006825107426479</v>
      </c>
      <c r="BI1856" s="9">
        <v>69.26678219940456</v>
      </c>
      <c r="BJ1856" s="9">
        <f ca="1"/>
        <v>73.215286763869827</v>
      </c>
      <c r="BK1856" s="9">
        <f ca="1"/>
        <v>72.149750068842053</v>
      </c>
      <c r="BL1856" s="9">
        <v>71.278911441786249</v>
      </c>
      <c r="BM1856" s="9">
        <f ca="1"/>
        <v>73.370186148135829</v>
      </c>
      <c r="BN1856" s="9">
        <v>73.859784247889564</v>
      </c>
      <c r="BP1856" s="9"/>
      <c r="BQ1856" s="40"/>
      <c r="BR1856" s="9"/>
      <c r="BS1856" s="40"/>
      <c r="BU1856" s="9"/>
      <c r="BV1856" s="40"/>
      <c r="BW1856" s="9"/>
      <c r="BX1856" s="40"/>
      <c r="BZ1856" s="9"/>
      <c r="CA1856" s="9"/>
      <c r="CB1856" s="40"/>
      <c r="CC1856" s="9"/>
      <c r="CD1856" s="9"/>
      <c r="CE1856" s="40"/>
    </row>
    <row r="1857" spans="1:83" x14ac:dyDescent="0.25">
      <c r="A1857" s="6">
        <v>81</v>
      </c>
      <c r="B1857" s="7" t="b">
        <v>1</v>
      </c>
      <c r="U1857" s="9"/>
      <c r="V1857" s="9"/>
      <c r="W1857" s="10"/>
      <c r="X1857" s="17"/>
      <c r="Y1857" s="17"/>
      <c r="Z1857" s="17"/>
      <c r="AA1857" s="17"/>
      <c r="AB1857" s="17"/>
      <c r="AC1857" s="17"/>
      <c r="AD1857" s="17"/>
      <c r="AE1857" s="17"/>
      <c r="AG1857" s="9"/>
      <c r="AH1857" s="9"/>
      <c r="AI1857" s="10"/>
      <c r="AJ1857" s="17"/>
      <c r="AK1857" s="17"/>
      <c r="AL1857" s="17"/>
      <c r="AM1857" s="17"/>
      <c r="AN1857" s="17"/>
      <c r="AO1857" s="17"/>
      <c r="AP1857" s="17"/>
      <c r="AQ1857" s="17"/>
      <c r="AS1857" s="9"/>
      <c r="AT1857" s="9"/>
      <c r="AU1857" s="10"/>
      <c r="AV1857" s="17"/>
      <c r="AW1857" s="17"/>
      <c r="AX1857" s="17"/>
      <c r="AY1857" s="17"/>
      <c r="AZ1857" s="17"/>
      <c r="BA1857" s="17"/>
      <c r="BB1857" s="17"/>
      <c r="BC1857" s="17"/>
      <c r="BE1857" s="17">
        <v>0.63268442622950816</v>
      </c>
      <c r="BF1857" s="9">
        <v>73.900000000000006</v>
      </c>
      <c r="BG1857" s="9">
        <v>72.453252007523744</v>
      </c>
      <c r="BH1857" s="9">
        <v>72.016425802392263</v>
      </c>
      <c r="BI1857" s="9">
        <v>69.331117642412536</v>
      </c>
      <c r="BJ1857" s="9">
        <f ca="1"/>
        <v>73.222774022636315</v>
      </c>
      <c r="BK1857" s="9">
        <f ca="1"/>
        <v>72.159013316167304</v>
      </c>
      <c r="BL1857" s="9">
        <v>71.288370497295958</v>
      </c>
      <c r="BM1857" s="9">
        <f ca="1"/>
        <v>73.379269400474485</v>
      </c>
      <c r="BN1857" s="9">
        <v>73.868783805502034</v>
      </c>
      <c r="BP1857" s="9"/>
      <c r="BQ1857" s="40"/>
      <c r="BR1857" s="9"/>
      <c r="BS1857" s="40"/>
      <c r="BU1857" s="9"/>
      <c r="BV1857" s="40"/>
      <c r="BW1857" s="9"/>
      <c r="BX1857" s="40"/>
      <c r="BZ1857" s="9"/>
      <c r="CA1857" s="9"/>
      <c r="CB1857" s="40"/>
      <c r="CC1857" s="9"/>
      <c r="CD1857" s="9"/>
      <c r="CE1857" s="40"/>
    </row>
    <row r="1858" spans="1:83" x14ac:dyDescent="0.25">
      <c r="A1858" s="6">
        <v>79.900000000000006</v>
      </c>
      <c r="B1858" s="7" t="b">
        <v>1</v>
      </c>
      <c r="U1858" s="9"/>
      <c r="V1858" s="9"/>
      <c r="W1858" s="10"/>
      <c r="X1858" s="17"/>
      <c r="Y1858" s="17"/>
      <c r="Z1858" s="17"/>
      <c r="AA1858" s="17"/>
      <c r="AB1858" s="17"/>
      <c r="AC1858" s="17"/>
      <c r="AD1858" s="17"/>
      <c r="AE1858" s="17"/>
      <c r="AG1858" s="9"/>
      <c r="AH1858" s="9"/>
      <c r="AI1858" s="10"/>
      <c r="AJ1858" s="17"/>
      <c r="AK1858" s="17"/>
      <c r="AL1858" s="17"/>
      <c r="AM1858" s="17"/>
      <c r="AN1858" s="17"/>
      <c r="AO1858" s="17"/>
      <c r="AP1858" s="17"/>
      <c r="AQ1858" s="17"/>
      <c r="AS1858" s="9"/>
      <c r="AT1858" s="9"/>
      <c r="AU1858" s="10"/>
      <c r="AV1858" s="17"/>
      <c r="AW1858" s="17"/>
      <c r="AX1858" s="17"/>
      <c r="AY1858" s="17"/>
      <c r="AZ1858" s="17"/>
      <c r="BA1858" s="17"/>
      <c r="BB1858" s="17"/>
      <c r="BC1858" s="17"/>
      <c r="BE1858" s="17">
        <v>0.63302595628415304</v>
      </c>
      <c r="BF1858" s="9">
        <v>73.900000000000006</v>
      </c>
      <c r="BG1858" s="9">
        <v>72.461888742769275</v>
      </c>
      <c r="BH1858" s="9">
        <v>72.02603072923722</v>
      </c>
      <c r="BI1858" s="9">
        <v>69.395512932352901</v>
      </c>
      <c r="BJ1858" s="9">
        <f ca="1"/>
        <v>73.230262057741299</v>
      </c>
      <c r="BK1858" s="9">
        <f ca="1"/>
        <v>72.168280201471219</v>
      </c>
      <c r="BL1858" s="9">
        <v>71.297827000098607</v>
      </c>
      <c r="BM1858" s="9">
        <f ca="1"/>
        <v>73.388353268657497</v>
      </c>
      <c r="BN1858" s="9">
        <v>73.877783855855228</v>
      </c>
      <c r="BP1858" s="9"/>
      <c r="BQ1858" s="40"/>
      <c r="BR1858" s="9"/>
      <c r="BS1858" s="40"/>
      <c r="BU1858" s="9"/>
      <c r="BV1858" s="40"/>
      <c r="BW1858" s="9"/>
      <c r="BX1858" s="40"/>
      <c r="BZ1858" s="9"/>
      <c r="CA1858" s="9"/>
      <c r="CB1858" s="40"/>
      <c r="CC1858" s="9"/>
      <c r="CD1858" s="9"/>
      <c r="CE1858" s="40"/>
    </row>
    <row r="1859" spans="1:83" x14ac:dyDescent="0.25">
      <c r="A1859" s="6">
        <v>79.900000000000006</v>
      </c>
      <c r="B1859" s="7" t="b">
        <v>1</v>
      </c>
      <c r="U1859" s="9"/>
      <c r="V1859" s="9"/>
      <c r="W1859" s="10"/>
      <c r="X1859" s="17"/>
      <c r="Y1859" s="17"/>
      <c r="Z1859" s="17"/>
      <c r="AA1859" s="17"/>
      <c r="AB1859" s="17"/>
      <c r="AC1859" s="17"/>
      <c r="AD1859" s="17"/>
      <c r="AE1859" s="17"/>
      <c r="AG1859" s="9"/>
      <c r="AH1859" s="9"/>
      <c r="AI1859" s="10"/>
      <c r="AJ1859" s="17"/>
      <c r="AK1859" s="17"/>
      <c r="AL1859" s="17"/>
      <c r="AM1859" s="17"/>
      <c r="AN1859" s="17"/>
      <c r="AO1859" s="17"/>
      <c r="AP1859" s="17"/>
      <c r="AQ1859" s="17"/>
      <c r="AS1859" s="9"/>
      <c r="AT1859" s="9"/>
      <c r="AU1859" s="10"/>
      <c r="AV1859" s="17"/>
      <c r="AW1859" s="17"/>
      <c r="AX1859" s="17"/>
      <c r="AY1859" s="17"/>
      <c r="AZ1859" s="17"/>
      <c r="BA1859" s="17"/>
      <c r="BB1859" s="17"/>
      <c r="BC1859" s="17"/>
      <c r="BE1859" s="17">
        <v>0.6333674863387978</v>
      </c>
      <c r="BF1859" s="9">
        <v>73.900000000000006</v>
      </c>
      <c r="BG1859" s="9">
        <v>72.470528140844749</v>
      </c>
      <c r="BH1859" s="9">
        <v>72.035639899033967</v>
      </c>
      <c r="BI1859" s="9">
        <v>69.459968180672419</v>
      </c>
      <c r="BJ1859" s="9">
        <f ca="1"/>
        <v>73.237750875734079</v>
      </c>
      <c r="BK1859" s="9">
        <f ca="1"/>
        <v>72.177550734885713</v>
      </c>
      <c r="BL1859" s="9">
        <v>71.307280952259759</v>
      </c>
      <c r="BM1859" s="9">
        <f ca="1"/>
        <v>73.397437758152861</v>
      </c>
      <c r="BN1859" s="9">
        <v>73.886784404284555</v>
      </c>
      <c r="BP1859" s="9"/>
      <c r="BQ1859" s="40"/>
      <c r="BR1859" s="9"/>
      <c r="BS1859" s="40"/>
      <c r="BU1859" s="9"/>
      <c r="BV1859" s="40"/>
      <c r="BW1859" s="9"/>
      <c r="BX1859" s="40"/>
      <c r="BZ1859" s="9"/>
      <c r="CA1859" s="9"/>
      <c r="CB1859" s="40"/>
      <c r="CC1859" s="9"/>
      <c r="CD1859" s="9"/>
      <c r="CE1859" s="40"/>
    </row>
    <row r="1860" spans="1:83" x14ac:dyDescent="0.25">
      <c r="A1860" s="6">
        <v>79.2</v>
      </c>
      <c r="B1860" s="7" t="b">
        <v>1</v>
      </c>
      <c r="U1860" s="9"/>
      <c r="V1860" s="9"/>
      <c r="W1860" s="10"/>
      <c r="X1860" s="17"/>
      <c r="Y1860" s="17"/>
      <c r="Z1860" s="17"/>
      <c r="AA1860" s="17"/>
      <c r="AB1860" s="17"/>
      <c r="AC1860" s="17"/>
      <c r="AD1860" s="17"/>
      <c r="AE1860" s="17"/>
      <c r="AG1860" s="9"/>
      <c r="AH1860" s="9"/>
      <c r="AI1860" s="10"/>
      <c r="AJ1860" s="17"/>
      <c r="AK1860" s="17"/>
      <c r="AL1860" s="17"/>
      <c r="AM1860" s="17"/>
      <c r="AN1860" s="17"/>
      <c r="AO1860" s="17"/>
      <c r="AP1860" s="17"/>
      <c r="AQ1860" s="17"/>
      <c r="AS1860" s="9"/>
      <c r="AT1860" s="9"/>
      <c r="AU1860" s="10"/>
      <c r="AV1860" s="17"/>
      <c r="AW1860" s="17"/>
      <c r="AX1860" s="17"/>
      <c r="AY1860" s="17"/>
      <c r="AZ1860" s="17"/>
      <c r="BA1860" s="17"/>
      <c r="BB1860" s="17"/>
      <c r="BC1860" s="17"/>
      <c r="BE1860" s="17">
        <v>0.63370901639344257</v>
      </c>
      <c r="BF1860" s="9">
        <v>73.900000000000006</v>
      </c>
      <c r="BG1860" s="9">
        <v>72.479170210506311</v>
      </c>
      <c r="BH1860" s="9">
        <v>72.045253322879773</v>
      </c>
      <c r="BI1860" s="9">
        <v>69.524483499129545</v>
      </c>
      <c r="BJ1860" s="9">
        <f ca="1"/>
        <v>73.245240483172807</v>
      </c>
      <c r="BK1860" s="9">
        <f ca="1"/>
        <v>72.186824926564171</v>
      </c>
      <c r="BL1860" s="9">
        <v>71.31673235584222</v>
      </c>
      <c r="BM1860" s="9">
        <f ca="1"/>
        <v>73.40652287443497</v>
      </c>
      <c r="BN1860" s="9">
        <v>73.895785456131392</v>
      </c>
      <c r="BP1860" s="9"/>
      <c r="BQ1860" s="40"/>
      <c r="BR1860" s="9"/>
      <c r="BS1860" s="40"/>
      <c r="BU1860" s="9"/>
      <c r="BV1860" s="40"/>
      <c r="BW1860" s="9"/>
      <c r="BX1860" s="40"/>
      <c r="BZ1860" s="9"/>
      <c r="CA1860" s="9"/>
      <c r="CB1860" s="40"/>
      <c r="CC1860" s="9"/>
      <c r="CD1860" s="9"/>
      <c r="CE1860" s="40"/>
    </row>
    <row r="1861" spans="1:83" x14ac:dyDescent="0.25">
      <c r="A1861" s="6">
        <v>79.099999999999994</v>
      </c>
      <c r="B1861" s="7" t="b">
        <v>1</v>
      </c>
      <c r="U1861" s="9"/>
      <c r="V1861" s="9"/>
      <c r="W1861" s="10"/>
      <c r="X1861" s="17"/>
      <c r="Y1861" s="17"/>
      <c r="Z1861" s="17"/>
      <c r="AA1861" s="17"/>
      <c r="AB1861" s="17"/>
      <c r="AC1861" s="17"/>
      <c r="AD1861" s="17"/>
      <c r="AE1861" s="17"/>
      <c r="AG1861" s="9"/>
      <c r="AH1861" s="9"/>
      <c r="AI1861" s="10"/>
      <c r="AJ1861" s="17"/>
      <c r="AK1861" s="17"/>
      <c r="AL1861" s="17"/>
      <c r="AM1861" s="17"/>
      <c r="AN1861" s="17"/>
      <c r="AO1861" s="17"/>
      <c r="AP1861" s="17"/>
      <c r="AQ1861" s="17"/>
      <c r="AS1861" s="9"/>
      <c r="AT1861" s="9"/>
      <c r="AU1861" s="10"/>
      <c r="AV1861" s="17"/>
      <c r="AW1861" s="17"/>
      <c r="AX1861" s="17"/>
      <c r="AY1861" s="17"/>
      <c r="AZ1861" s="17"/>
      <c r="BA1861" s="17"/>
      <c r="BB1861" s="17"/>
      <c r="BC1861" s="17"/>
      <c r="BE1861" s="17">
        <v>0.63405054644808745</v>
      </c>
      <c r="BF1861" s="9">
        <v>73.900000000000006</v>
      </c>
      <c r="BG1861" s="9">
        <v>72.487814960527018</v>
      </c>
      <c r="BH1861" s="9">
        <v>72.054871011896708</v>
      </c>
      <c r="BI1861" s="9">
        <v>69.589058999795455</v>
      </c>
      <c r="BJ1861" s="9">
        <f ca="1"/>
        <v>73.252730886624363</v>
      </c>
      <c r="BK1861" s="9">
        <f ca="1"/>
        <v>72.196102786681735</v>
      </c>
      <c r="BL1861" s="9">
        <v>71.326181212906008</v>
      </c>
      <c r="BM1861" s="9">
        <f ca="1"/>
        <v>73.415608622984692</v>
      </c>
      <c r="BN1861" s="9">
        <v>73.904787016743086</v>
      </c>
      <c r="BP1861" s="9"/>
      <c r="BQ1861" s="40"/>
      <c r="BR1861" s="9"/>
      <c r="BS1861" s="40"/>
      <c r="BU1861" s="9"/>
      <c r="BV1861" s="40"/>
      <c r="BW1861" s="9"/>
      <c r="BX1861" s="40"/>
      <c r="BZ1861" s="9"/>
      <c r="CA1861" s="9"/>
      <c r="CB1861" s="40"/>
      <c r="CC1861" s="9"/>
      <c r="CD1861" s="9"/>
      <c r="CE1861" s="40"/>
    </row>
    <row r="1862" spans="1:83" x14ac:dyDescent="0.25">
      <c r="A1862" s="6">
        <v>78.7</v>
      </c>
      <c r="B1862" s="7" t="b">
        <v>1</v>
      </c>
      <c r="U1862" s="9"/>
      <c r="V1862" s="9"/>
      <c r="W1862" s="10"/>
      <c r="X1862" s="17"/>
      <c r="Y1862" s="17"/>
      <c r="Z1862" s="17"/>
      <c r="AA1862" s="17"/>
      <c r="AB1862" s="17"/>
      <c r="AC1862" s="17"/>
      <c r="AD1862" s="17"/>
      <c r="AE1862" s="17"/>
      <c r="AG1862" s="9"/>
      <c r="AH1862" s="9"/>
      <c r="AI1862" s="10"/>
      <c r="AJ1862" s="17"/>
      <c r="AK1862" s="17"/>
      <c r="AL1862" s="17"/>
      <c r="AM1862" s="17"/>
      <c r="AN1862" s="17"/>
      <c r="AO1862" s="17"/>
      <c r="AP1862" s="17"/>
      <c r="AQ1862" s="17"/>
      <c r="AS1862" s="9"/>
      <c r="AT1862" s="9"/>
      <c r="AU1862" s="10"/>
      <c r="AV1862" s="17"/>
      <c r="AW1862" s="17"/>
      <c r="AX1862" s="17"/>
      <c r="AY1862" s="17"/>
      <c r="AZ1862" s="17"/>
      <c r="BA1862" s="17"/>
      <c r="BB1862" s="17"/>
      <c r="BC1862" s="17"/>
      <c r="BE1862" s="17">
        <v>0.63439207650273222</v>
      </c>
      <c r="BF1862" s="9">
        <v>73.900000000000006</v>
      </c>
      <c r="BG1862" s="9">
        <v>72.496462399696895</v>
      </c>
      <c r="BH1862" s="9">
        <v>72.064492977231623</v>
      </c>
      <c r="BI1862" s="9">
        <v>69.653694795055245</v>
      </c>
      <c r="BJ1862" s="9">
        <f ca="1"/>
        <v>73.260222092664563</v>
      </c>
      <c r="BK1862" s="9">
        <f ca="1"/>
        <v>72.205384325435176</v>
      </c>
      <c r="BL1862" s="9">
        <v>71.335627525508343</v>
      </c>
      <c r="BM1862" s="9">
        <f ca="1"/>
        <v>73.424695009289252</v>
      </c>
      <c r="BN1862" s="9">
        <v>73.913789091472978</v>
      </c>
      <c r="BP1862" s="9"/>
      <c r="BQ1862" s="40"/>
      <c r="BR1862" s="9"/>
      <c r="BS1862" s="40"/>
      <c r="BU1862" s="9"/>
      <c r="BV1862" s="40"/>
      <c r="BW1862" s="9"/>
      <c r="BX1862" s="40"/>
      <c r="BZ1862" s="9"/>
      <c r="CA1862" s="9"/>
      <c r="CB1862" s="40"/>
      <c r="CC1862" s="9"/>
      <c r="CD1862" s="9"/>
      <c r="CE1862" s="40"/>
    </row>
    <row r="1863" spans="1:83" x14ac:dyDescent="0.25">
      <c r="A1863" s="6">
        <v>78.5</v>
      </c>
      <c r="B1863" s="7" t="b">
        <v>1</v>
      </c>
      <c r="U1863" s="9"/>
      <c r="V1863" s="9"/>
      <c r="W1863" s="10"/>
      <c r="X1863" s="17"/>
      <c r="Y1863" s="17"/>
      <c r="Z1863" s="17"/>
      <c r="AA1863" s="17"/>
      <c r="AB1863" s="17"/>
      <c r="AC1863" s="17"/>
      <c r="AD1863" s="17"/>
      <c r="AE1863" s="17"/>
      <c r="AG1863" s="9"/>
      <c r="AH1863" s="9"/>
      <c r="AI1863" s="10"/>
      <c r="AJ1863" s="17"/>
      <c r="AK1863" s="17"/>
      <c r="AL1863" s="17"/>
      <c r="AM1863" s="17"/>
      <c r="AN1863" s="17"/>
      <c r="AO1863" s="17"/>
      <c r="AP1863" s="17"/>
      <c r="AQ1863" s="17"/>
      <c r="AS1863" s="9"/>
      <c r="AT1863" s="9"/>
      <c r="AU1863" s="10"/>
      <c r="AV1863" s="17"/>
      <c r="AW1863" s="17"/>
      <c r="AX1863" s="17"/>
      <c r="AY1863" s="17"/>
      <c r="AZ1863" s="17"/>
      <c r="BA1863" s="17"/>
      <c r="BB1863" s="17"/>
      <c r="BC1863" s="17"/>
      <c r="BE1863" s="17">
        <v>0.63473360655737709</v>
      </c>
      <c r="BF1863" s="9">
        <v>73.900000000000006</v>
      </c>
      <c r="BG1863" s="9">
        <v>72.505112536823091</v>
      </c>
      <c r="BH1863" s="9">
        <v>72.074119230056255</v>
      </c>
      <c r="BI1863" s="9">
        <v>69.718390997609106</v>
      </c>
      <c r="BJ1863" s="9">
        <f ca="1"/>
        <v>73.267714107878064</v>
      </c>
      <c r="BK1863" s="9">
        <f ca="1"/>
        <v>72.214669553043151</v>
      </c>
      <c r="BL1863" s="9">
        <v>71.34507129570369</v>
      </c>
      <c r="BM1863" s="9">
        <f ca="1"/>
        <v>73.433782038842438</v>
      </c>
      <c r="BN1863" s="9">
        <v>73.922791685680465</v>
      </c>
      <c r="BP1863" s="9"/>
      <c r="BQ1863" s="40"/>
      <c r="BR1863" s="9"/>
      <c r="BS1863" s="40"/>
      <c r="BU1863" s="9"/>
      <c r="BV1863" s="40"/>
      <c r="BW1863" s="9"/>
      <c r="BX1863" s="40"/>
      <c r="BZ1863" s="9"/>
      <c r="CA1863" s="9"/>
      <c r="CB1863" s="40"/>
      <c r="CC1863" s="9"/>
      <c r="CD1863" s="9"/>
      <c r="CE1863" s="40"/>
    </row>
    <row r="1864" spans="1:83" x14ac:dyDescent="0.25">
      <c r="A1864" s="6">
        <v>78.599999999999994</v>
      </c>
      <c r="B1864" s="7" t="b">
        <v>1</v>
      </c>
      <c r="U1864" s="9"/>
      <c r="V1864" s="9"/>
      <c r="W1864" s="10"/>
      <c r="X1864" s="17"/>
      <c r="Y1864" s="17"/>
      <c r="Z1864" s="17"/>
      <c r="AA1864" s="17"/>
      <c r="AB1864" s="17"/>
      <c r="AC1864" s="17"/>
      <c r="AD1864" s="17"/>
      <c r="AE1864" s="17"/>
      <c r="AG1864" s="9"/>
      <c r="AH1864" s="9"/>
      <c r="AI1864" s="10"/>
      <c r="AJ1864" s="17"/>
      <c r="AK1864" s="17"/>
      <c r="AL1864" s="17"/>
      <c r="AM1864" s="17"/>
      <c r="AN1864" s="17"/>
      <c r="AO1864" s="17"/>
      <c r="AP1864" s="17"/>
      <c r="AQ1864" s="17"/>
      <c r="AS1864" s="9"/>
      <c r="AT1864" s="9"/>
      <c r="AU1864" s="10"/>
      <c r="AV1864" s="17"/>
      <c r="AW1864" s="17"/>
      <c r="AX1864" s="17"/>
      <c r="AY1864" s="17"/>
      <c r="AZ1864" s="17"/>
      <c r="BA1864" s="17"/>
      <c r="BB1864" s="17"/>
      <c r="BC1864" s="17"/>
      <c r="BE1864" s="17">
        <v>0.63507513661202186</v>
      </c>
      <c r="BF1864" s="9">
        <v>74</v>
      </c>
      <c r="BG1864" s="9">
        <v>72.513765380729879</v>
      </c>
      <c r="BH1864" s="9">
        <v>72.083749781567491</v>
      </c>
      <c r="BI1864" s="9">
        <v>69.783147720473536</v>
      </c>
      <c r="BJ1864" s="9">
        <f ca="1"/>
        <v>73.275206938858531</v>
      </c>
      <c r="BK1864" s="9">
        <f ca="1"/>
        <v>72.223958479746216</v>
      </c>
      <c r="BL1864" s="9">
        <v>71.354512525543782</v>
      </c>
      <c r="BM1864" s="9">
        <f ca="1"/>
        <v>73.442869717144518</v>
      </c>
      <c r="BN1864" s="9">
        <v>73.93179480473097</v>
      </c>
      <c r="BP1864" s="9"/>
      <c r="BQ1864" s="40"/>
      <c r="BR1864" s="9"/>
      <c r="BS1864" s="40"/>
      <c r="BU1864" s="9"/>
      <c r="BV1864" s="40"/>
      <c r="BW1864" s="9"/>
      <c r="BX1864" s="40"/>
      <c r="BZ1864" s="9"/>
      <c r="CA1864" s="9"/>
      <c r="CB1864" s="40"/>
      <c r="CC1864" s="9"/>
      <c r="CD1864" s="9"/>
      <c r="CE1864" s="40"/>
    </row>
    <row r="1865" spans="1:83" x14ac:dyDescent="0.25">
      <c r="A1865" s="6">
        <v>74.8</v>
      </c>
      <c r="B1865" s="7" t="b">
        <v>1</v>
      </c>
      <c r="U1865" s="9"/>
      <c r="V1865" s="9"/>
      <c r="W1865" s="10"/>
      <c r="X1865" s="17"/>
      <c r="Y1865" s="17"/>
      <c r="Z1865" s="17"/>
      <c r="AA1865" s="17"/>
      <c r="AB1865" s="17"/>
      <c r="AC1865" s="17"/>
      <c r="AD1865" s="17"/>
      <c r="AE1865" s="17"/>
      <c r="AG1865" s="9"/>
      <c r="AH1865" s="9"/>
      <c r="AI1865" s="10"/>
      <c r="AJ1865" s="17"/>
      <c r="AK1865" s="17"/>
      <c r="AL1865" s="17"/>
      <c r="AM1865" s="17"/>
      <c r="AN1865" s="17"/>
      <c r="AO1865" s="17"/>
      <c r="AP1865" s="17"/>
      <c r="AQ1865" s="17"/>
      <c r="AS1865" s="9"/>
      <c r="AT1865" s="9"/>
      <c r="AU1865" s="10"/>
      <c r="AV1865" s="17"/>
      <c r="AW1865" s="17"/>
      <c r="AX1865" s="17"/>
      <c r="AY1865" s="17"/>
      <c r="AZ1865" s="17"/>
      <c r="BA1865" s="17"/>
      <c r="BB1865" s="17"/>
      <c r="BC1865" s="17"/>
      <c r="BE1865" s="17">
        <v>0.63541666666666663</v>
      </c>
      <c r="BF1865" s="9">
        <v>74</v>
      </c>
      <c r="BG1865" s="9">
        <v>72.522420940258769</v>
      </c>
      <c r="BH1865" s="9">
        <v>72.093384642987317</v>
      </c>
      <c r="BI1865" s="9">
        <v>69.847965076982433</v>
      </c>
      <c r="BJ1865" s="9">
        <f ca="1"/>
        <v>73.282700592208627</v>
      </c>
      <c r="BK1865" s="9">
        <f ca="1"/>
        <v>72.233251115806951</v>
      </c>
      <c r="BL1865" s="9">
        <v>71.363951217077556</v>
      </c>
      <c r="BM1865" s="9">
        <f ca="1"/>
        <v>73.451958049702355</v>
      </c>
      <c r="BN1865" s="9">
        <v>73.940798453996081</v>
      </c>
      <c r="BP1865" s="9"/>
      <c r="BQ1865" s="40"/>
      <c r="BR1865" s="9"/>
      <c r="BS1865" s="40"/>
      <c r="BU1865" s="9"/>
      <c r="BV1865" s="40"/>
      <c r="BW1865" s="9"/>
      <c r="BX1865" s="40"/>
      <c r="BZ1865" s="9"/>
      <c r="CA1865" s="9"/>
      <c r="CB1865" s="40"/>
      <c r="CC1865" s="9"/>
      <c r="CD1865" s="9"/>
      <c r="CE1865" s="40"/>
    </row>
    <row r="1866" spans="1:83" x14ac:dyDescent="0.25">
      <c r="A1866" s="6">
        <v>74.5</v>
      </c>
      <c r="B1866" s="7" t="b">
        <v>1</v>
      </c>
      <c r="U1866" s="9"/>
      <c r="V1866" s="9"/>
      <c r="W1866" s="10"/>
      <c r="X1866" s="17"/>
      <c r="Y1866" s="17"/>
      <c r="Z1866" s="17"/>
      <c r="AA1866" s="17"/>
      <c r="AB1866" s="17"/>
      <c r="AC1866" s="17"/>
      <c r="AD1866" s="17"/>
      <c r="AE1866" s="17"/>
      <c r="AG1866" s="9"/>
      <c r="AH1866" s="9"/>
      <c r="AI1866" s="10"/>
      <c r="AJ1866" s="17"/>
      <c r="AK1866" s="17"/>
      <c r="AL1866" s="17"/>
      <c r="AM1866" s="17"/>
      <c r="AN1866" s="17"/>
      <c r="AO1866" s="17"/>
      <c r="AP1866" s="17"/>
      <c r="AQ1866" s="17"/>
      <c r="AS1866" s="9"/>
      <c r="AT1866" s="9"/>
      <c r="AU1866" s="10"/>
      <c r="AV1866" s="17"/>
      <c r="AW1866" s="17"/>
      <c r="AX1866" s="17"/>
      <c r="AY1866" s="17"/>
      <c r="AZ1866" s="17"/>
      <c r="BA1866" s="17"/>
      <c r="BB1866" s="17"/>
      <c r="BC1866" s="17"/>
      <c r="BE1866" s="17">
        <v>0.63575819672131151</v>
      </c>
      <c r="BF1866" s="9">
        <v>74</v>
      </c>
      <c r="BG1866" s="9">
        <v>72.531079224268566</v>
      </c>
      <c r="BH1866" s="9">
        <v>72.103023825563014</v>
      </c>
      <c r="BI1866" s="9">
        <v>69.912843180788457</v>
      </c>
      <c r="BJ1866" s="9">
        <f ca="1"/>
        <v>73.290195074540122</v>
      </c>
      <c r="BK1866" s="9">
        <f ca="1"/>
        <v>72.242547471510008</v>
      </c>
      <c r="BL1866" s="9">
        <v>71.373387372351203</v>
      </c>
      <c r="BM1866" s="9">
        <f ca="1"/>
        <v>73.461047042029421</v>
      </c>
      <c r="BN1866" s="9">
        <v>73.949802638853498</v>
      </c>
      <c r="BP1866" s="9"/>
      <c r="BQ1866" s="40"/>
      <c r="BR1866" s="9"/>
      <c r="BS1866" s="40"/>
      <c r="BU1866" s="9"/>
      <c r="BV1866" s="40"/>
      <c r="BW1866" s="9"/>
      <c r="BX1866" s="40"/>
      <c r="BZ1866" s="9"/>
      <c r="CA1866" s="9"/>
      <c r="CB1866" s="40"/>
      <c r="CC1866" s="9"/>
      <c r="CD1866" s="9"/>
      <c r="CE1866" s="40"/>
    </row>
    <row r="1867" spans="1:83" x14ac:dyDescent="0.25">
      <c r="A1867" s="6">
        <v>73.900000000000006</v>
      </c>
      <c r="B1867" s="7" t="b">
        <v>1</v>
      </c>
      <c r="U1867" s="9"/>
      <c r="V1867" s="9"/>
      <c r="W1867" s="10"/>
      <c r="X1867" s="17"/>
      <c r="Y1867" s="17"/>
      <c r="Z1867" s="17"/>
      <c r="AA1867" s="17"/>
      <c r="AB1867" s="17"/>
      <c r="AC1867" s="17"/>
      <c r="AD1867" s="17"/>
      <c r="AE1867" s="17"/>
      <c r="AG1867" s="9"/>
      <c r="AH1867" s="9"/>
      <c r="AI1867" s="10"/>
      <c r="AJ1867" s="17"/>
      <c r="AK1867" s="17"/>
      <c r="AL1867" s="17"/>
      <c r="AM1867" s="17"/>
      <c r="AN1867" s="17"/>
      <c r="AO1867" s="17"/>
      <c r="AP1867" s="17"/>
      <c r="AQ1867" s="17"/>
      <c r="AS1867" s="9"/>
      <c r="AT1867" s="9"/>
      <c r="AU1867" s="10"/>
      <c r="AV1867" s="17"/>
      <c r="AW1867" s="17"/>
      <c r="AX1867" s="17"/>
      <c r="AY1867" s="17"/>
      <c r="AZ1867" s="17"/>
      <c r="BA1867" s="17"/>
      <c r="BB1867" s="17"/>
      <c r="BC1867" s="17"/>
      <c r="BE1867" s="17">
        <v>0.63609972677595628</v>
      </c>
      <c r="BF1867" s="9">
        <v>74</v>
      </c>
      <c r="BG1867" s="9">
        <v>72.539740241635442</v>
      </c>
      <c r="BH1867" s="9">
        <v>72.112667340567057</v>
      </c>
      <c r="BI1867" s="9">
        <v>69.977782145863983</v>
      </c>
      <c r="BJ1867" s="9">
        <f ca="1"/>
        <v>73.297690392473768</v>
      </c>
      <c r="BK1867" s="9">
        <f ca="1"/>
        <v>72.251847557162279</v>
      </c>
      <c r="BL1867" s="9">
        <v>71.382820993408188</v>
      </c>
      <c r="BM1867" s="9">
        <f ca="1"/>
        <v>73.470136699645749</v>
      </c>
      <c r="BN1867" s="9">
        <v>73.95880736468709</v>
      </c>
      <c r="BP1867" s="9"/>
      <c r="BQ1867" s="40"/>
      <c r="BR1867" s="9"/>
      <c r="BS1867" s="40"/>
      <c r="BU1867" s="9"/>
      <c r="BV1867" s="40"/>
      <c r="BW1867" s="9"/>
      <c r="BX1867" s="40"/>
      <c r="BZ1867" s="9"/>
      <c r="CA1867" s="9"/>
      <c r="CB1867" s="40"/>
      <c r="CC1867" s="9"/>
      <c r="CD1867" s="9"/>
      <c r="CE1867" s="40"/>
    </row>
    <row r="1868" spans="1:83" x14ac:dyDescent="0.25">
      <c r="A1868" s="6">
        <v>73.900000000000006</v>
      </c>
      <c r="B1868" s="7" t="b">
        <v>1</v>
      </c>
      <c r="U1868" s="9"/>
      <c r="V1868" s="9"/>
      <c r="W1868" s="10"/>
      <c r="X1868" s="17"/>
      <c r="Y1868" s="17"/>
      <c r="Z1868" s="17"/>
      <c r="AA1868" s="17"/>
      <c r="AB1868" s="17"/>
      <c r="AC1868" s="17"/>
      <c r="AD1868" s="17"/>
      <c r="AE1868" s="17"/>
      <c r="AG1868" s="9"/>
      <c r="AH1868" s="9"/>
      <c r="AI1868" s="10"/>
      <c r="AJ1868" s="17"/>
      <c r="AK1868" s="17"/>
      <c r="AL1868" s="17"/>
      <c r="AM1868" s="17"/>
      <c r="AN1868" s="17"/>
      <c r="AO1868" s="17"/>
      <c r="AP1868" s="17"/>
      <c r="AQ1868" s="17"/>
      <c r="AS1868" s="9"/>
      <c r="AT1868" s="9"/>
      <c r="AU1868" s="10"/>
      <c r="AV1868" s="17"/>
      <c r="AW1868" s="17"/>
      <c r="AX1868" s="17"/>
      <c r="AY1868" s="17"/>
      <c r="AZ1868" s="17"/>
      <c r="BA1868" s="17"/>
      <c r="BB1868" s="17"/>
      <c r="BC1868" s="17"/>
      <c r="BE1868" s="17">
        <v>0.63644125683060104</v>
      </c>
      <c r="BF1868" s="9">
        <v>74</v>
      </c>
      <c r="BG1868" s="9">
        <v>72.548404001253033</v>
      </c>
      <c r="BH1868" s="9">
        <v>72.122315199297503</v>
      </c>
      <c r="BI1868" s="9">
        <v>70.042782086502513</v>
      </c>
      <c r="BJ1868" s="9">
        <f ca="1"/>
        <v>73.305186552639654</v>
      </c>
      <c r="BK1868" s="9">
        <f ca="1"/>
        <v>72.26115138309288</v>
      </c>
      <c r="BL1868" s="9">
        <v>71.39225208228919</v>
      </c>
      <c r="BM1868" s="9">
        <f ca="1"/>
        <v>73.4792270280781</v>
      </c>
      <c r="BN1868" s="9">
        <v>73.967812636886947</v>
      </c>
      <c r="BP1868" s="9"/>
      <c r="BQ1868" s="40"/>
      <c r="BR1868" s="9"/>
      <c r="BS1868" s="40"/>
      <c r="BU1868" s="9"/>
      <c r="BV1868" s="40"/>
      <c r="BW1868" s="9"/>
      <c r="BX1868" s="40"/>
      <c r="BZ1868" s="9"/>
      <c r="CA1868" s="9"/>
      <c r="CB1868" s="40"/>
      <c r="CC1868" s="9"/>
      <c r="CD1868" s="9"/>
      <c r="CE1868" s="40"/>
    </row>
    <row r="1869" spans="1:83" x14ac:dyDescent="0.25">
      <c r="A1869" s="6">
        <v>74.5</v>
      </c>
      <c r="B1869" s="7" t="b">
        <v>1</v>
      </c>
      <c r="U1869" s="9"/>
      <c r="V1869" s="9"/>
      <c r="W1869" s="10"/>
      <c r="X1869" s="17"/>
      <c r="Y1869" s="17"/>
      <c r="Z1869" s="17"/>
      <c r="AA1869" s="17"/>
      <c r="AB1869" s="17"/>
      <c r="AC1869" s="17"/>
      <c r="AD1869" s="17"/>
      <c r="AE1869" s="17"/>
      <c r="AG1869" s="9"/>
      <c r="AH1869" s="9"/>
      <c r="AI1869" s="10"/>
      <c r="AJ1869" s="17"/>
      <c r="AK1869" s="17"/>
      <c r="AL1869" s="17"/>
      <c r="AM1869" s="17"/>
      <c r="AN1869" s="17"/>
      <c r="AO1869" s="17"/>
      <c r="AP1869" s="17"/>
      <c r="AQ1869" s="17"/>
      <c r="AS1869" s="9"/>
      <c r="AT1869" s="9"/>
      <c r="AU1869" s="10"/>
      <c r="AV1869" s="17"/>
      <c r="AW1869" s="17"/>
      <c r="AX1869" s="17"/>
      <c r="AY1869" s="17"/>
      <c r="AZ1869" s="17"/>
      <c r="BA1869" s="17"/>
      <c r="BB1869" s="17"/>
      <c r="BC1869" s="17"/>
      <c r="BE1869" s="17">
        <v>0.63678278688524592</v>
      </c>
      <c r="BF1869" s="9">
        <v>74</v>
      </c>
      <c r="BG1869" s="9">
        <v>72.55707051203251</v>
      </c>
      <c r="BH1869" s="9">
        <v>72.131967413078115</v>
      </c>
      <c r="BI1869" s="9">
        <v>70.10784311731986</v>
      </c>
      <c r="BJ1869" s="9">
        <f ca="1"/>
        <v>73.312683561676934</v>
      </c>
      <c r="BK1869" s="9">
        <f ca="1"/>
        <v>72.270458959653354</v>
      </c>
      <c r="BL1869" s="9">
        <v>71.401680641032215</v>
      </c>
      <c r="BM1869" s="9">
        <f ca="1"/>
        <v>73.488318032859937</v>
      </c>
      <c r="BN1869" s="9">
        <v>73.976818460849387</v>
      </c>
      <c r="BP1869" s="9"/>
      <c r="BQ1869" s="40"/>
      <c r="BR1869" s="9"/>
      <c r="BS1869" s="40"/>
      <c r="BU1869" s="9"/>
      <c r="BV1869" s="40"/>
      <c r="BW1869" s="9"/>
      <c r="BX1869" s="40"/>
      <c r="BZ1869" s="9"/>
      <c r="CA1869" s="9"/>
      <c r="CB1869" s="40"/>
      <c r="CC1869" s="9"/>
      <c r="CD1869" s="9"/>
      <c r="CE1869" s="40"/>
    </row>
    <row r="1870" spans="1:83" x14ac:dyDescent="0.25">
      <c r="A1870" s="6">
        <v>73.2</v>
      </c>
      <c r="B1870" s="7" t="b">
        <v>1</v>
      </c>
      <c r="U1870" s="9"/>
      <c r="V1870" s="9"/>
      <c r="W1870" s="10"/>
      <c r="X1870" s="17"/>
      <c r="Y1870" s="17"/>
      <c r="Z1870" s="17"/>
      <c r="AA1870" s="17"/>
      <c r="AB1870" s="17"/>
      <c r="AC1870" s="17"/>
      <c r="AD1870" s="17"/>
      <c r="AE1870" s="17"/>
      <c r="AG1870" s="9"/>
      <c r="AH1870" s="9"/>
      <c r="AI1870" s="10"/>
      <c r="AJ1870" s="17"/>
      <c r="AK1870" s="17"/>
      <c r="AL1870" s="17"/>
      <c r="AM1870" s="17"/>
      <c r="AN1870" s="17"/>
      <c r="AO1870" s="17"/>
      <c r="AP1870" s="17"/>
      <c r="AQ1870" s="17"/>
      <c r="AS1870" s="9"/>
      <c r="AT1870" s="9"/>
      <c r="AU1870" s="10"/>
      <c r="AV1870" s="17"/>
      <c r="AW1870" s="17"/>
      <c r="AX1870" s="17"/>
      <c r="AY1870" s="17"/>
      <c r="AZ1870" s="17"/>
      <c r="BA1870" s="17"/>
      <c r="BB1870" s="17"/>
      <c r="BC1870" s="17"/>
      <c r="BE1870" s="17">
        <v>0.63712431693989069</v>
      </c>
      <c r="BF1870" s="9">
        <v>74</v>
      </c>
      <c r="BG1870" s="9">
        <v>72.565739782902625</v>
      </c>
      <c r="BH1870" s="9">
        <v>72.141623993258023</v>
      </c>
      <c r="BI1870" s="9">
        <v>70.172965353255137</v>
      </c>
      <c r="BJ1870" s="9">
        <f ca="1"/>
        <v>73.3201814262341</v>
      </c>
      <c r="BK1870" s="9">
        <f ca="1"/>
        <v>72.279770297217709</v>
      </c>
      <c r="BL1870" s="9">
        <v>71.411106671672457</v>
      </c>
      <c r="BM1870" s="9">
        <f ca="1"/>
        <v>73.497409719531404</v>
      </c>
      <c r="BN1870" s="9">
        <v>73.985824841976992</v>
      </c>
      <c r="BP1870" s="9"/>
      <c r="BQ1870" s="40"/>
      <c r="BR1870" s="9"/>
      <c r="BS1870" s="40"/>
      <c r="BU1870" s="9"/>
      <c r="BV1870" s="40"/>
      <c r="BW1870" s="9"/>
      <c r="BX1870" s="40"/>
      <c r="BZ1870" s="9"/>
      <c r="CA1870" s="9"/>
      <c r="CB1870" s="40"/>
      <c r="CC1870" s="9"/>
      <c r="CD1870" s="9"/>
      <c r="CE1870" s="40"/>
    </row>
    <row r="1871" spans="1:83" x14ac:dyDescent="0.25">
      <c r="A1871" s="6">
        <v>73.2</v>
      </c>
      <c r="B1871" s="7" t="b">
        <v>1</v>
      </c>
      <c r="U1871" s="9"/>
      <c r="V1871" s="9"/>
      <c r="W1871" s="10"/>
      <c r="X1871" s="17"/>
      <c r="Y1871" s="17"/>
      <c r="Z1871" s="17"/>
      <c r="AA1871" s="17"/>
      <c r="AB1871" s="17"/>
      <c r="AC1871" s="17"/>
      <c r="AD1871" s="17"/>
      <c r="AE1871" s="17"/>
      <c r="AG1871" s="9"/>
      <c r="AH1871" s="9"/>
      <c r="AI1871" s="10"/>
      <c r="AJ1871" s="17"/>
      <c r="AK1871" s="17"/>
      <c r="AL1871" s="17"/>
      <c r="AM1871" s="17"/>
      <c r="AN1871" s="17"/>
      <c r="AO1871" s="17"/>
      <c r="AP1871" s="17"/>
      <c r="AQ1871" s="17"/>
      <c r="AS1871" s="9"/>
      <c r="AT1871" s="9"/>
      <c r="AU1871" s="10"/>
      <c r="AV1871" s="17"/>
      <c r="AW1871" s="17"/>
      <c r="AX1871" s="17"/>
      <c r="AY1871" s="17"/>
      <c r="AZ1871" s="17"/>
      <c r="BA1871" s="17"/>
      <c r="BB1871" s="17"/>
      <c r="BC1871" s="17"/>
      <c r="BE1871" s="17">
        <v>0.63746584699453557</v>
      </c>
      <c r="BF1871" s="9">
        <v>74</v>
      </c>
      <c r="BG1871" s="9">
        <v>72.574411822809836</v>
      </c>
      <c r="BH1871" s="9">
        <v>72.151284951212318</v>
      </c>
      <c r="BI1871" s="9">
        <v>70.238148909572317</v>
      </c>
      <c r="BJ1871" s="9">
        <f ca="1"/>
        <v>73.327680152968924</v>
      </c>
      <c r="BK1871" s="9">
        <f ca="1"/>
        <v>72.28908540618248</v>
      </c>
      <c r="BL1871" s="9">
        <v>71.420530176242451</v>
      </c>
      <c r="BM1871" s="9">
        <f ca="1"/>
        <v>73.506502093639483</v>
      </c>
      <c r="BN1871" s="9">
        <v>73.994831785678699</v>
      </c>
      <c r="BP1871" s="9"/>
      <c r="BQ1871" s="40"/>
      <c r="BR1871" s="9"/>
      <c r="BS1871" s="40"/>
      <c r="BU1871" s="9"/>
      <c r="BV1871" s="40"/>
      <c r="BW1871" s="9"/>
      <c r="BX1871" s="40"/>
      <c r="BZ1871" s="9"/>
      <c r="CA1871" s="9"/>
      <c r="CB1871" s="40"/>
      <c r="CC1871" s="9"/>
      <c r="CD1871" s="9"/>
      <c r="CE1871" s="40"/>
    </row>
    <row r="1872" spans="1:83" x14ac:dyDescent="0.25">
      <c r="A1872" s="6">
        <v>72.5</v>
      </c>
      <c r="B1872" s="7" t="b">
        <v>1</v>
      </c>
      <c r="U1872" s="9"/>
      <c r="V1872" s="9"/>
      <c r="W1872" s="10"/>
      <c r="X1872" s="17"/>
      <c r="Y1872" s="17"/>
      <c r="Z1872" s="17"/>
      <c r="AA1872" s="17"/>
      <c r="AB1872" s="17"/>
      <c r="AC1872" s="17"/>
      <c r="AD1872" s="17"/>
      <c r="AE1872" s="17"/>
      <c r="AG1872" s="9"/>
      <c r="AH1872" s="9"/>
      <c r="AI1872" s="10"/>
      <c r="AJ1872" s="17"/>
      <c r="AK1872" s="17"/>
      <c r="AL1872" s="17"/>
      <c r="AM1872" s="17"/>
      <c r="AN1872" s="17"/>
      <c r="AO1872" s="17"/>
      <c r="AP1872" s="17"/>
      <c r="AQ1872" s="17"/>
      <c r="AS1872" s="9"/>
      <c r="AT1872" s="9"/>
      <c r="AU1872" s="10"/>
      <c r="AV1872" s="17"/>
      <c r="AW1872" s="17"/>
      <c r="AX1872" s="17"/>
      <c r="AY1872" s="17"/>
      <c r="AZ1872" s="17"/>
      <c r="BA1872" s="17"/>
      <c r="BB1872" s="17"/>
      <c r="BC1872" s="17"/>
      <c r="BE1872" s="17">
        <v>0.63780737704918034</v>
      </c>
      <c r="BF1872" s="9">
        <v>74</v>
      </c>
      <c r="BG1872" s="9">
        <v>72.583086640718363</v>
      </c>
      <c r="BH1872" s="9">
        <v>72.160950298341874</v>
      </c>
      <c r="BI1872" s="9">
        <v>70.303393901861156</v>
      </c>
      <c r="BJ1872" s="9">
        <f ca="1"/>
        <v>73.335179748548569</v>
      </c>
      <c r="BK1872" s="9">
        <f ca="1"/>
        <v>72.298404296966936</v>
      </c>
      <c r="BL1872" s="9">
        <v>71.429951156771978</v>
      </c>
      <c r="BM1872" s="9">
        <f ca="1"/>
        <v>73.515595160737931</v>
      </c>
      <c r="BN1872" s="9">
        <v>74.003839297369765</v>
      </c>
      <c r="BP1872" s="9"/>
      <c r="BQ1872" s="40"/>
      <c r="BR1872" s="9"/>
      <c r="BS1872" s="40"/>
      <c r="BU1872" s="9"/>
      <c r="BV1872" s="40"/>
      <c r="BW1872" s="9"/>
      <c r="BX1872" s="40"/>
      <c r="BZ1872" s="9"/>
      <c r="CA1872" s="9"/>
      <c r="CB1872" s="40"/>
      <c r="CC1872" s="9"/>
      <c r="CD1872" s="9"/>
      <c r="CE1872" s="40"/>
    </row>
    <row r="1873" spans="1:83" x14ac:dyDescent="0.25">
      <c r="A1873" s="6">
        <v>72.5</v>
      </c>
      <c r="B1873" s="7" t="b">
        <v>1</v>
      </c>
      <c r="U1873" s="9"/>
      <c r="V1873" s="9"/>
      <c r="W1873" s="10"/>
      <c r="X1873" s="17"/>
      <c r="Y1873" s="17"/>
      <c r="Z1873" s="17"/>
      <c r="AA1873" s="17"/>
      <c r="AB1873" s="17"/>
      <c r="AC1873" s="17"/>
      <c r="AD1873" s="17"/>
      <c r="AE1873" s="17"/>
      <c r="AG1873" s="9"/>
      <c r="AH1873" s="9"/>
      <c r="AI1873" s="10"/>
      <c r="AJ1873" s="17"/>
      <c r="AK1873" s="17"/>
      <c r="AL1873" s="17"/>
      <c r="AM1873" s="17"/>
      <c r="AN1873" s="17"/>
      <c r="AO1873" s="17"/>
      <c r="AP1873" s="17"/>
      <c r="AQ1873" s="17"/>
      <c r="AS1873" s="9"/>
      <c r="AT1873" s="9"/>
      <c r="AU1873" s="10"/>
      <c r="AV1873" s="17"/>
      <c r="AW1873" s="17"/>
      <c r="AX1873" s="17"/>
      <c r="AY1873" s="17"/>
      <c r="AZ1873" s="17"/>
      <c r="BA1873" s="17"/>
      <c r="BB1873" s="17"/>
      <c r="BC1873" s="17"/>
      <c r="BE1873" s="17">
        <v>0.6381489071038251</v>
      </c>
      <c r="BF1873" s="9">
        <v>74</v>
      </c>
      <c r="BG1873" s="9">
        <v>72.59176424561025</v>
      </c>
      <c r="BH1873" s="9">
        <v>72.170620046073708</v>
      </c>
      <c r="BI1873" s="9">
        <v>70.368700446038659</v>
      </c>
      <c r="BJ1873" s="9">
        <f ca="1"/>
        <v>73.34268021964958</v>
      </c>
      <c r="BK1873" s="9">
        <f ca="1"/>
        <v>72.30772698001303</v>
      </c>
      <c r="BL1873" s="9">
        <v>71.439369615288115</v>
      </c>
      <c r="BM1873" s="9">
        <f ca="1"/>
        <v>73.524688926387412</v>
      </c>
      <c r="BN1873" s="9">
        <v>74.012847382471818</v>
      </c>
      <c r="BP1873" s="9"/>
      <c r="BQ1873" s="40"/>
      <c r="BR1873" s="9"/>
      <c r="BS1873" s="40"/>
      <c r="BU1873" s="9"/>
      <c r="BV1873" s="40"/>
      <c r="BW1873" s="9"/>
      <c r="BX1873" s="40"/>
      <c r="BZ1873" s="9"/>
      <c r="CA1873" s="9"/>
      <c r="CB1873" s="40"/>
      <c r="CC1873" s="9"/>
      <c r="CD1873" s="9"/>
      <c r="CE1873" s="40"/>
    </row>
    <row r="1874" spans="1:83" x14ac:dyDescent="0.25">
      <c r="A1874" s="6">
        <v>73</v>
      </c>
      <c r="B1874" s="7" t="b">
        <v>1</v>
      </c>
      <c r="U1874" s="9"/>
      <c r="V1874" s="9"/>
      <c r="W1874" s="10"/>
      <c r="X1874" s="17"/>
      <c r="Y1874" s="17"/>
      <c r="Z1874" s="17"/>
      <c r="AA1874" s="17"/>
      <c r="AB1874" s="17"/>
      <c r="AC1874" s="17"/>
      <c r="AD1874" s="17"/>
      <c r="AE1874" s="17"/>
      <c r="AG1874" s="9"/>
      <c r="AH1874" s="9"/>
      <c r="AI1874" s="10"/>
      <c r="AJ1874" s="17"/>
      <c r="AK1874" s="17"/>
      <c r="AL1874" s="17"/>
      <c r="AM1874" s="17"/>
      <c r="AN1874" s="17"/>
      <c r="AO1874" s="17"/>
      <c r="AP1874" s="17"/>
      <c r="AQ1874" s="17"/>
      <c r="AS1874" s="9"/>
      <c r="AT1874" s="9"/>
      <c r="AU1874" s="10"/>
      <c r="AV1874" s="17"/>
      <c r="AW1874" s="17"/>
      <c r="AX1874" s="17"/>
      <c r="AY1874" s="17"/>
      <c r="AZ1874" s="17"/>
      <c r="BA1874" s="17"/>
      <c r="BB1874" s="17"/>
      <c r="BC1874" s="17"/>
      <c r="BE1874" s="17">
        <v>0.63849043715846998</v>
      </c>
      <c r="BF1874" s="9">
        <v>74</v>
      </c>
      <c r="BG1874" s="9">
        <v>72.600444646485471</v>
      </c>
      <c r="BH1874" s="9">
        <v>72.180294205860719</v>
      </c>
      <c r="BI1874" s="9">
        <v>70.434068658350142</v>
      </c>
      <c r="BJ1874" s="9">
        <f ca="1"/>
        <v>73.350181572957979</v>
      </c>
      <c r="BK1874" s="9">
        <f ca="1"/>
        <v>72.317053465785605</v>
      </c>
      <c r="BL1874" s="9">
        <v>71.448785553815213</v>
      </c>
      <c r="BM1874" s="9">
        <f ca="1"/>
        <v>73.533783396155357</v>
      </c>
      <c r="BN1874" s="9">
        <v>74.021856046412921</v>
      </c>
      <c r="BP1874" s="9"/>
      <c r="BQ1874" s="40"/>
      <c r="BR1874" s="9"/>
      <c r="BS1874" s="40"/>
      <c r="BU1874" s="9"/>
      <c r="BV1874" s="40"/>
      <c r="BW1874" s="9"/>
      <c r="BX1874" s="40"/>
      <c r="BZ1874" s="9"/>
      <c r="CA1874" s="9"/>
      <c r="CB1874" s="40"/>
      <c r="CC1874" s="9"/>
      <c r="CD1874" s="9"/>
      <c r="CE1874" s="40"/>
    </row>
    <row r="1875" spans="1:83" x14ac:dyDescent="0.25">
      <c r="A1875" s="6">
        <v>71.2</v>
      </c>
      <c r="B1875" s="7" t="b">
        <v>1</v>
      </c>
      <c r="U1875" s="9"/>
      <c r="V1875" s="9"/>
      <c r="W1875" s="10"/>
      <c r="X1875" s="17"/>
      <c r="Y1875" s="17"/>
      <c r="Z1875" s="17"/>
      <c r="AA1875" s="17"/>
      <c r="AB1875" s="17"/>
      <c r="AC1875" s="17"/>
      <c r="AD1875" s="17"/>
      <c r="AE1875" s="17"/>
      <c r="AG1875" s="9"/>
      <c r="AH1875" s="9"/>
      <c r="AI1875" s="10"/>
      <c r="AJ1875" s="17"/>
      <c r="AK1875" s="17"/>
      <c r="AL1875" s="17"/>
      <c r="AM1875" s="17"/>
      <c r="AN1875" s="17"/>
      <c r="AO1875" s="17"/>
      <c r="AP1875" s="17"/>
      <c r="AQ1875" s="17"/>
      <c r="AS1875" s="9"/>
      <c r="AT1875" s="9"/>
      <c r="AU1875" s="10"/>
      <c r="AV1875" s="17"/>
      <c r="AW1875" s="17"/>
      <c r="AX1875" s="17"/>
      <c r="AY1875" s="17"/>
      <c r="AZ1875" s="17"/>
      <c r="BA1875" s="17"/>
      <c r="BB1875" s="17"/>
      <c r="BC1875" s="17"/>
      <c r="BE1875" s="17">
        <v>0.63883196721311475</v>
      </c>
      <c r="BF1875" s="9">
        <v>74</v>
      </c>
      <c r="BG1875" s="9">
        <v>72.609127852361965</v>
      </c>
      <c r="BH1875" s="9">
        <v>72.189972789182178</v>
      </c>
      <c r="BI1875" s="9">
        <v>70.499498655370544</v>
      </c>
      <c r="BJ1875" s="9">
        <f ca="1"/>
        <v>73.357683815169324</v>
      </c>
      <c r="BK1875" s="9">
        <f ca="1"/>
        <v>72.32638376477243</v>
      </c>
      <c r="BL1875" s="9">
        <v>71.458198974374938</v>
      </c>
      <c r="BM1875" s="9">
        <f ca="1"/>
        <v>73.5428785756162</v>
      </c>
      <c r="BN1875" s="9">
        <v>74.030865294627588</v>
      </c>
      <c r="BP1875" s="9"/>
      <c r="BQ1875" s="40"/>
      <c r="BR1875" s="9"/>
      <c r="BS1875" s="40"/>
      <c r="BU1875" s="9"/>
      <c r="BV1875" s="40"/>
      <c r="BW1875" s="9"/>
      <c r="BX1875" s="40"/>
      <c r="BZ1875" s="9"/>
      <c r="CA1875" s="9"/>
      <c r="CB1875" s="40"/>
      <c r="CC1875" s="9"/>
      <c r="CD1875" s="9"/>
      <c r="CE1875" s="40"/>
    </row>
    <row r="1876" spans="1:83" x14ac:dyDescent="0.25">
      <c r="A1876" s="6">
        <v>71</v>
      </c>
      <c r="B1876" s="7" t="b">
        <v>1</v>
      </c>
      <c r="U1876" s="9"/>
      <c r="V1876" s="9"/>
      <c r="W1876" s="10"/>
      <c r="X1876" s="17"/>
      <c r="Y1876" s="17"/>
      <c r="Z1876" s="17"/>
      <c r="AA1876" s="17"/>
      <c r="AB1876" s="17"/>
      <c r="AC1876" s="17"/>
      <c r="AD1876" s="17"/>
      <c r="AE1876" s="17"/>
      <c r="AG1876" s="9"/>
      <c r="AH1876" s="9"/>
      <c r="AI1876" s="10"/>
      <c r="AJ1876" s="17"/>
      <c r="AK1876" s="17"/>
      <c r="AL1876" s="17"/>
      <c r="AM1876" s="17"/>
      <c r="AN1876" s="17"/>
      <c r="AO1876" s="17"/>
      <c r="AP1876" s="17"/>
      <c r="AQ1876" s="17"/>
      <c r="AS1876" s="9"/>
      <c r="AT1876" s="9"/>
      <c r="AU1876" s="10"/>
      <c r="AV1876" s="17"/>
      <c r="AW1876" s="17"/>
      <c r="AX1876" s="17"/>
      <c r="AY1876" s="17"/>
      <c r="AZ1876" s="17"/>
      <c r="BA1876" s="17"/>
      <c r="BB1876" s="17"/>
      <c r="BC1876" s="17"/>
      <c r="BE1876" s="17">
        <v>0.63917349726775952</v>
      </c>
      <c r="BF1876" s="9">
        <v>74</v>
      </c>
      <c r="BG1876" s="9">
        <v>72.617813872275775</v>
      </c>
      <c r="BH1876" s="9">
        <v>72.199655807543493</v>
      </c>
      <c r="BI1876" s="9">
        <v>70.564990554005661</v>
      </c>
      <c r="BJ1876" s="9">
        <f ca="1"/>
        <v>73.365186952988708</v>
      </c>
      <c r="BK1876" s="9">
        <f ca="1"/>
        <v>72.335717887484336</v>
      </c>
      <c r="BL1876" s="9">
        <v>71.467609878986195</v>
      </c>
      <c r="BM1876" s="9">
        <f ca="1"/>
        <v>73.55197447035134</v>
      </c>
      <c r="BN1876" s="9">
        <v>74.039875132556787</v>
      </c>
      <c r="BP1876" s="9"/>
      <c r="BQ1876" s="40"/>
      <c r="BR1876" s="9"/>
      <c r="BS1876" s="40"/>
      <c r="BU1876" s="9"/>
      <c r="BV1876" s="40"/>
      <c r="BW1876" s="9"/>
      <c r="BX1876" s="40"/>
      <c r="BZ1876" s="9"/>
      <c r="CA1876" s="9"/>
      <c r="CB1876" s="40"/>
      <c r="CC1876" s="9"/>
      <c r="CD1876" s="9"/>
      <c r="CE1876" s="40"/>
    </row>
    <row r="1877" spans="1:83" x14ac:dyDescent="0.25">
      <c r="A1877" s="6">
        <v>76</v>
      </c>
      <c r="B1877" s="7" t="b">
        <v>1</v>
      </c>
      <c r="U1877" s="9"/>
      <c r="V1877" s="9"/>
      <c r="W1877" s="10"/>
      <c r="X1877" s="17"/>
      <c r="Y1877" s="17"/>
      <c r="Z1877" s="17"/>
      <c r="AA1877" s="17"/>
      <c r="AB1877" s="17"/>
      <c r="AC1877" s="17"/>
      <c r="AD1877" s="17"/>
      <c r="AE1877" s="17"/>
      <c r="AG1877" s="9"/>
      <c r="AH1877" s="9"/>
      <c r="AI1877" s="10"/>
      <c r="AJ1877" s="17"/>
      <c r="AK1877" s="17"/>
      <c r="AL1877" s="17"/>
      <c r="AM1877" s="17"/>
      <c r="AN1877" s="17"/>
      <c r="AO1877" s="17"/>
      <c r="AP1877" s="17"/>
      <c r="AQ1877" s="17"/>
      <c r="AS1877" s="9"/>
      <c r="AT1877" s="9"/>
      <c r="AU1877" s="10"/>
      <c r="AV1877" s="17"/>
      <c r="AW1877" s="17"/>
      <c r="AX1877" s="17"/>
      <c r="AY1877" s="17"/>
      <c r="AZ1877" s="17"/>
      <c r="BA1877" s="17"/>
      <c r="BB1877" s="17"/>
      <c r="BC1877" s="17"/>
      <c r="BE1877" s="17">
        <v>0.63951502732240439</v>
      </c>
      <c r="BF1877" s="9">
        <v>74</v>
      </c>
      <c r="BG1877" s="9">
        <v>72.626502715281106</v>
      </c>
      <c r="BH1877" s="9">
        <v>72.209343272476687</v>
      </c>
      <c r="BI1877" s="9">
        <v>70.630544471493479</v>
      </c>
      <c r="BJ1877" s="9">
        <f ca="1"/>
        <v>73.37269099313086</v>
      </c>
      <c r="BK1877" s="9">
        <f ca="1"/>
        <v>72.34505584445526</v>
      </c>
      <c r="BL1877" s="9">
        <v>71.477018269665308</v>
      </c>
      <c r="BM1877" s="9">
        <f ca="1"/>
        <v>73.561071085949109</v>
      </c>
      <c r="BN1877" s="9">
        <v>74.04888556564805</v>
      </c>
      <c r="BP1877" s="9"/>
      <c r="BQ1877" s="40"/>
      <c r="BR1877" s="9"/>
      <c r="BS1877" s="40"/>
      <c r="BU1877" s="9"/>
      <c r="BV1877" s="40"/>
      <c r="BW1877" s="9"/>
      <c r="BX1877" s="40"/>
      <c r="BZ1877" s="9"/>
      <c r="CA1877" s="9"/>
      <c r="CB1877" s="40"/>
      <c r="CC1877" s="9"/>
      <c r="CD1877" s="9"/>
      <c r="CE1877" s="40"/>
    </row>
    <row r="1878" spans="1:83" x14ac:dyDescent="0.25">
      <c r="A1878" s="6">
        <v>75</v>
      </c>
      <c r="B1878" s="7" t="b">
        <v>1</v>
      </c>
      <c r="U1878" s="9"/>
      <c r="V1878" s="9"/>
      <c r="W1878" s="10"/>
      <c r="X1878" s="17"/>
      <c r="Y1878" s="17"/>
      <c r="Z1878" s="17"/>
      <c r="AA1878" s="17"/>
      <c r="AB1878" s="17"/>
      <c r="AC1878" s="17"/>
      <c r="AD1878" s="17"/>
      <c r="AE1878" s="17"/>
      <c r="AG1878" s="9"/>
      <c r="AH1878" s="9"/>
      <c r="AI1878" s="10"/>
      <c r="AJ1878" s="17"/>
      <c r="AK1878" s="17"/>
      <c r="AL1878" s="17"/>
      <c r="AM1878" s="17"/>
      <c r="AN1878" s="17"/>
      <c r="AO1878" s="17"/>
      <c r="AP1878" s="17"/>
      <c r="AQ1878" s="17"/>
      <c r="AS1878" s="9"/>
      <c r="AT1878" s="9"/>
      <c r="AU1878" s="10"/>
      <c r="AV1878" s="17"/>
      <c r="AW1878" s="17"/>
      <c r="AX1878" s="17"/>
      <c r="AY1878" s="17"/>
      <c r="AZ1878" s="17"/>
      <c r="BA1878" s="17"/>
      <c r="BB1878" s="17"/>
      <c r="BC1878" s="17"/>
      <c r="BE1878" s="17">
        <v>0.63985655737704916</v>
      </c>
      <c r="BF1878" s="9">
        <v>74</v>
      </c>
      <c r="BG1878" s="9">
        <v>72.635194390450351</v>
      </c>
      <c r="BH1878" s="9">
        <v>72.219035195540116</v>
      </c>
      <c r="BI1878" s="9">
        <v>70.696160525405261</v>
      </c>
      <c r="BJ1878" s="9">
        <f ca="1"/>
        <v>73.380195942320185</v>
      </c>
      <c r="BK1878" s="9">
        <f ca="1"/>
        <v>72.35439764624239</v>
      </c>
      <c r="BL1878" s="9">
        <v>71.486424148425783</v>
      </c>
      <c r="BM1878" s="9">
        <f ca="1"/>
        <v>73.570168428004948</v>
      </c>
      <c r="BN1878" s="9">
        <v>74.057896599355416</v>
      </c>
      <c r="BP1878" s="9"/>
      <c r="BQ1878" s="40"/>
      <c r="BR1878" s="9"/>
      <c r="BS1878" s="40"/>
      <c r="BU1878" s="9"/>
      <c r="BV1878" s="40"/>
      <c r="BW1878" s="9"/>
      <c r="BX1878" s="40"/>
      <c r="BZ1878" s="9"/>
      <c r="CA1878" s="9"/>
      <c r="CB1878" s="40"/>
      <c r="CC1878" s="9"/>
      <c r="CD1878" s="9"/>
      <c r="CE1878" s="40"/>
    </row>
    <row r="1879" spans="1:83" x14ac:dyDescent="0.25">
      <c r="A1879" s="6">
        <v>73</v>
      </c>
      <c r="B1879" s="7" t="b">
        <v>1</v>
      </c>
      <c r="U1879" s="9"/>
      <c r="V1879" s="9"/>
      <c r="W1879" s="10"/>
      <c r="X1879" s="17"/>
      <c r="Y1879" s="17"/>
      <c r="Z1879" s="17"/>
      <c r="AA1879" s="17"/>
      <c r="AB1879" s="17"/>
      <c r="AC1879" s="17"/>
      <c r="AD1879" s="17"/>
      <c r="AE1879" s="17"/>
      <c r="AG1879" s="9"/>
      <c r="AH1879" s="9"/>
      <c r="AI1879" s="10"/>
      <c r="AJ1879" s="17"/>
      <c r="AK1879" s="17"/>
      <c r="AL1879" s="17"/>
      <c r="AM1879" s="17"/>
      <c r="AN1879" s="17"/>
      <c r="AO1879" s="17"/>
      <c r="AP1879" s="17"/>
      <c r="AQ1879" s="17"/>
      <c r="AS1879" s="9"/>
      <c r="AT1879" s="9"/>
      <c r="AU1879" s="10"/>
      <c r="AV1879" s="17"/>
      <c r="AW1879" s="17"/>
      <c r="AX1879" s="17"/>
      <c r="AY1879" s="17"/>
      <c r="AZ1879" s="17"/>
      <c r="BA1879" s="17"/>
      <c r="BB1879" s="17"/>
      <c r="BC1879" s="17"/>
      <c r="BE1879" s="17">
        <v>0.64019808743169404</v>
      </c>
      <c r="BF1879" s="9">
        <v>74</v>
      </c>
      <c r="BG1879" s="9">
        <v>72.643888906874267</v>
      </c>
      <c r="BH1879" s="9">
        <v>72.228731588318865</v>
      </c>
      <c r="BI1879" s="9">
        <v>70.761838833646991</v>
      </c>
      <c r="BJ1879" s="9">
        <f ca="1"/>
        <v>73.387701807290796</v>
      </c>
      <c r="BK1879" s="9">
        <f ca="1"/>
        <v>72.363743303426261</v>
      </c>
      <c r="BL1879" s="9">
        <v>71.495827517278542</v>
      </c>
      <c r="BM1879" s="9">
        <f ca="1"/>
        <v>73.579266502121285</v>
      </c>
      <c r="BN1879" s="9">
        <v>74.066908239139622</v>
      </c>
      <c r="BP1879" s="9"/>
      <c r="BQ1879" s="40"/>
      <c r="BR1879" s="9"/>
      <c r="BS1879" s="40"/>
      <c r="BU1879" s="9"/>
      <c r="BV1879" s="40"/>
      <c r="BW1879" s="9"/>
      <c r="BX1879" s="40"/>
      <c r="BZ1879" s="9"/>
      <c r="CA1879" s="9"/>
      <c r="CB1879" s="40"/>
      <c r="CC1879" s="9"/>
      <c r="CD1879" s="9"/>
      <c r="CE1879" s="40"/>
    </row>
    <row r="1880" spans="1:83" x14ac:dyDescent="0.25">
      <c r="A1880" s="6">
        <v>73</v>
      </c>
      <c r="B1880" s="7" t="b">
        <v>1</v>
      </c>
      <c r="U1880" s="9"/>
      <c r="V1880" s="9"/>
      <c r="W1880" s="10"/>
      <c r="X1880" s="17"/>
      <c r="Y1880" s="17"/>
      <c r="Z1880" s="17"/>
      <c r="AA1880" s="17"/>
      <c r="AB1880" s="17"/>
      <c r="AC1880" s="17"/>
      <c r="AD1880" s="17"/>
      <c r="AE1880" s="17"/>
      <c r="AG1880" s="9"/>
      <c r="AH1880" s="9"/>
      <c r="AI1880" s="10"/>
      <c r="AJ1880" s="17"/>
      <c r="AK1880" s="17"/>
      <c r="AL1880" s="17"/>
      <c r="AM1880" s="17"/>
      <c r="AN1880" s="17"/>
      <c r="AO1880" s="17"/>
      <c r="AP1880" s="17"/>
      <c r="AQ1880" s="17"/>
      <c r="AS1880" s="9"/>
      <c r="AT1880" s="9"/>
      <c r="AU1880" s="10"/>
      <c r="AV1880" s="17"/>
      <c r="AW1880" s="17"/>
      <c r="AX1880" s="17"/>
      <c r="AY1880" s="17"/>
      <c r="AZ1880" s="17"/>
      <c r="BA1880" s="17"/>
      <c r="BB1880" s="17"/>
      <c r="BC1880" s="17"/>
      <c r="BE1880" s="17">
        <v>0.64053961748633881</v>
      </c>
      <c r="BF1880" s="9">
        <v>74</v>
      </c>
      <c r="BG1880" s="9">
        <v>72.652586273661939</v>
      </c>
      <c r="BH1880" s="9">
        <v>72.238432462424726</v>
      </c>
      <c r="BI1880" s="9">
        <v>70.82757951446051</v>
      </c>
      <c r="BJ1880" s="9">
        <f ca="1"/>
        <v>73.395208594786595</v>
      </c>
      <c r="BK1880" s="9">
        <f ca="1"/>
        <v>72.373092826610815</v>
      </c>
      <c r="BL1880" s="9">
        <v>71.50522837823172</v>
      </c>
      <c r="BM1880" s="9">
        <f ca="1"/>
        <v>73.588365313907687</v>
      </c>
      <c r="BN1880" s="9">
        <v>74.075920490467865</v>
      </c>
      <c r="BP1880" s="9"/>
      <c r="BQ1880" s="40"/>
      <c r="BR1880" s="9"/>
      <c r="BS1880" s="40"/>
      <c r="BU1880" s="9"/>
      <c r="BV1880" s="40"/>
      <c r="BW1880" s="9"/>
      <c r="BX1880" s="40"/>
      <c r="BZ1880" s="9"/>
      <c r="CA1880" s="9"/>
      <c r="CB1880" s="40"/>
      <c r="CC1880" s="9"/>
      <c r="CD1880" s="9"/>
      <c r="CE1880" s="40"/>
    </row>
    <row r="1881" spans="1:83" x14ac:dyDescent="0.25">
      <c r="A1881" s="6">
        <v>61.8</v>
      </c>
      <c r="B1881" s="7" t="b">
        <v>1</v>
      </c>
      <c r="U1881" s="9"/>
      <c r="V1881" s="9"/>
      <c r="W1881" s="10"/>
      <c r="X1881" s="17"/>
      <c r="Y1881" s="17"/>
      <c r="Z1881" s="17"/>
      <c r="AA1881" s="17"/>
      <c r="AB1881" s="17"/>
      <c r="AC1881" s="17"/>
      <c r="AD1881" s="17"/>
      <c r="AE1881" s="17"/>
      <c r="AG1881" s="9"/>
      <c r="AH1881" s="9"/>
      <c r="AI1881" s="10"/>
      <c r="AJ1881" s="17"/>
      <c r="AK1881" s="17"/>
      <c r="AL1881" s="17"/>
      <c r="AM1881" s="17"/>
      <c r="AN1881" s="17"/>
      <c r="AO1881" s="17"/>
      <c r="AP1881" s="17"/>
      <c r="AQ1881" s="17"/>
      <c r="AS1881" s="9"/>
      <c r="AT1881" s="9"/>
      <c r="AU1881" s="10"/>
      <c r="AV1881" s="17"/>
      <c r="AW1881" s="17"/>
      <c r="AX1881" s="17"/>
      <c r="AY1881" s="17"/>
      <c r="AZ1881" s="17"/>
      <c r="BA1881" s="17"/>
      <c r="BB1881" s="17"/>
      <c r="BC1881" s="17"/>
      <c r="BE1881" s="17">
        <v>0.64088114754098358</v>
      </c>
      <c r="BF1881" s="9">
        <v>74</v>
      </c>
      <c r="BG1881" s="9">
        <v>72.661286499940971</v>
      </c>
      <c r="BH1881" s="9">
        <v>72.248137829496457</v>
      </c>
      <c r="BI1881" s="9">
        <v>70.893382686424886</v>
      </c>
      <c r="BJ1881" s="9">
        <f ca="1"/>
        <v>73.402716311561292</v>
      </c>
      <c r="BK1881" s="9">
        <f ca="1"/>
        <v>72.382446226423525</v>
      </c>
      <c r="BL1881" s="9">
        <v>71.514626733290896</v>
      </c>
      <c r="BM1881" s="9">
        <f ca="1"/>
        <v>73.597464868980879</v>
      </c>
      <c r="BN1881" s="9">
        <v>74.084933358814169</v>
      </c>
      <c r="BP1881" s="9"/>
      <c r="BQ1881" s="40"/>
      <c r="BR1881" s="9"/>
      <c r="BS1881" s="40"/>
      <c r="BU1881" s="9"/>
      <c r="BV1881" s="40"/>
      <c r="BW1881" s="9"/>
      <c r="BX1881" s="40"/>
      <c r="BZ1881" s="9"/>
      <c r="CA1881" s="9"/>
      <c r="CB1881" s="40"/>
      <c r="CC1881" s="9"/>
      <c r="CD1881" s="9"/>
      <c r="CE1881" s="40"/>
    </row>
    <row r="1882" spans="1:83" x14ac:dyDescent="0.25">
      <c r="A1882" s="6">
        <v>61.4</v>
      </c>
      <c r="B1882" s="7" t="b">
        <v>1</v>
      </c>
      <c r="U1882" s="9"/>
      <c r="V1882" s="9"/>
      <c r="W1882" s="10"/>
      <c r="X1882" s="17"/>
      <c r="Y1882" s="17"/>
      <c r="Z1882" s="17"/>
      <c r="AA1882" s="17"/>
      <c r="AB1882" s="17"/>
      <c r="AC1882" s="17"/>
      <c r="AD1882" s="17"/>
      <c r="AE1882" s="17"/>
      <c r="AG1882" s="9"/>
      <c r="AH1882" s="9"/>
      <c r="AI1882" s="10"/>
      <c r="AJ1882" s="17"/>
      <c r="AK1882" s="17"/>
      <c r="AL1882" s="17"/>
      <c r="AM1882" s="17"/>
      <c r="AN1882" s="17"/>
      <c r="AO1882" s="17"/>
      <c r="AP1882" s="17"/>
      <c r="AQ1882" s="17"/>
      <c r="AS1882" s="9"/>
      <c r="AT1882" s="9"/>
      <c r="AU1882" s="10"/>
      <c r="AV1882" s="17"/>
      <c r="AW1882" s="17"/>
      <c r="AX1882" s="17"/>
      <c r="AY1882" s="17"/>
      <c r="AZ1882" s="17"/>
      <c r="BA1882" s="17"/>
      <c r="BB1882" s="17"/>
      <c r="BC1882" s="17"/>
      <c r="BE1882" s="17">
        <v>0.64122267759562845</v>
      </c>
      <c r="BF1882" s="9">
        <v>74</v>
      </c>
      <c r="BG1882" s="9">
        <v>72.669989594857526</v>
      </c>
      <c r="BH1882" s="9">
        <v>72.257847701199552</v>
      </c>
      <c r="BI1882" s="9">
        <v>70.959248468457673</v>
      </c>
      <c r="BJ1882" s="9">
        <f ca="1"/>
        <v>73.410224964378514</v>
      </c>
      <c r="BK1882" s="9">
        <f ca="1"/>
        <v>72.391803513515484</v>
      </c>
      <c r="BL1882" s="9">
        <v>71.524022584458876</v>
      </c>
      <c r="BM1882" s="9">
        <f ca="1"/>
        <v>73.606565172964721</v>
      </c>
      <c r="BN1882" s="9">
        <v>74.093946849659147</v>
      </c>
      <c r="BP1882" s="9"/>
      <c r="BQ1882" s="40"/>
      <c r="BR1882" s="9"/>
      <c r="BS1882" s="40"/>
      <c r="BU1882" s="9"/>
      <c r="BV1882" s="40"/>
      <c r="BW1882" s="9"/>
      <c r="BX1882" s="40"/>
      <c r="BZ1882" s="9"/>
      <c r="CA1882" s="9"/>
      <c r="CB1882" s="40"/>
      <c r="CC1882" s="9"/>
      <c r="CD1882" s="9"/>
      <c r="CE1882" s="40"/>
    </row>
    <row r="1883" spans="1:83" x14ac:dyDescent="0.25">
      <c r="A1883" s="6">
        <v>69</v>
      </c>
      <c r="B1883" s="7" t="b">
        <v>1</v>
      </c>
      <c r="U1883" s="9"/>
      <c r="V1883" s="9"/>
      <c r="W1883" s="10"/>
      <c r="X1883" s="17"/>
      <c r="Y1883" s="17"/>
      <c r="Z1883" s="17"/>
      <c r="AA1883" s="17"/>
      <c r="AB1883" s="17"/>
      <c r="AC1883" s="17"/>
      <c r="AD1883" s="17"/>
      <c r="AE1883" s="17"/>
      <c r="AG1883" s="9"/>
      <c r="AH1883" s="9"/>
      <c r="AI1883" s="10"/>
      <c r="AJ1883" s="17"/>
      <c r="AK1883" s="17"/>
      <c r="AL1883" s="17"/>
      <c r="AM1883" s="17"/>
      <c r="AN1883" s="17"/>
      <c r="AO1883" s="17"/>
      <c r="AP1883" s="17"/>
      <c r="AQ1883" s="17"/>
      <c r="AS1883" s="9"/>
      <c r="AT1883" s="9"/>
      <c r="AU1883" s="10"/>
      <c r="AV1883" s="17"/>
      <c r="AW1883" s="17"/>
      <c r="AX1883" s="17"/>
      <c r="AY1883" s="17"/>
      <c r="AZ1883" s="17"/>
      <c r="BA1883" s="17"/>
      <c r="BB1883" s="17"/>
      <c r="BC1883" s="17"/>
      <c r="BE1883" s="17">
        <v>0.64156420765027322</v>
      </c>
      <c r="BF1883" s="9">
        <v>74</v>
      </c>
      <c r="BG1883" s="9">
        <v>72.678695567576369</v>
      </c>
      <c r="BH1883" s="9">
        <v>72.267562089226757</v>
      </c>
      <c r="BI1883" s="9">
        <v>71.025176979816166</v>
      </c>
      <c r="BJ1883" s="9">
        <f ca="1"/>
        <v>73.41773456001178</v>
      </c>
      <c r="BK1883" s="9">
        <f ca="1"/>
        <v>72.401164698561544</v>
      </c>
      <c r="BL1883" s="9">
        <v>71.533415933735853</v>
      </c>
      <c r="BM1883" s="9">
        <f ca="1"/>
        <v>73.615666231490337</v>
      </c>
      <c r="BN1883" s="9">
        <v>74.102960968490194</v>
      </c>
      <c r="BP1883" s="9"/>
      <c r="BQ1883" s="40"/>
      <c r="BR1883" s="9"/>
      <c r="BS1883" s="40"/>
      <c r="BU1883" s="9"/>
      <c r="BV1883" s="40"/>
      <c r="BW1883" s="9"/>
      <c r="BX1883" s="40"/>
      <c r="BZ1883" s="9"/>
      <c r="CA1883" s="9"/>
      <c r="CB1883" s="40"/>
      <c r="CC1883" s="9"/>
      <c r="CD1883" s="9"/>
      <c r="CE1883" s="40"/>
    </row>
    <row r="1884" spans="1:83" x14ac:dyDescent="0.25">
      <c r="A1884" s="6">
        <v>63</v>
      </c>
      <c r="B1884" s="7" t="b">
        <v>1</v>
      </c>
      <c r="U1884" s="9"/>
      <c r="V1884" s="9"/>
      <c r="W1884" s="10"/>
      <c r="X1884" s="17"/>
      <c r="Y1884" s="17"/>
      <c r="Z1884" s="17"/>
      <c r="AA1884" s="17"/>
      <c r="AB1884" s="17"/>
      <c r="AC1884" s="17"/>
      <c r="AD1884" s="17"/>
      <c r="AE1884" s="17"/>
      <c r="AG1884" s="9"/>
      <c r="AH1884" s="9"/>
      <c r="AI1884" s="10"/>
      <c r="AJ1884" s="17"/>
      <c r="AK1884" s="17"/>
      <c r="AL1884" s="17"/>
      <c r="AM1884" s="17"/>
      <c r="AN1884" s="17"/>
      <c r="AO1884" s="17"/>
      <c r="AP1884" s="17"/>
      <c r="AQ1884" s="17"/>
      <c r="AS1884" s="9"/>
      <c r="AT1884" s="9"/>
      <c r="AU1884" s="10"/>
      <c r="AV1884" s="17"/>
      <c r="AW1884" s="17"/>
      <c r="AX1884" s="17"/>
      <c r="AY1884" s="17"/>
      <c r="AZ1884" s="17"/>
      <c r="BA1884" s="17"/>
      <c r="BB1884" s="17"/>
      <c r="BC1884" s="17"/>
      <c r="BE1884" s="17">
        <v>0.64190573770491799</v>
      </c>
      <c r="BF1884" s="9">
        <v>74</v>
      </c>
      <c r="BG1884" s="9">
        <v>72.687404427280995</v>
      </c>
      <c r="BH1884" s="9">
        <v>72.277281005297965</v>
      </c>
      <c r="BI1884" s="9">
        <v>71.091168340098704</v>
      </c>
      <c r="BJ1884" s="9">
        <f ca="1"/>
        <v>73.425245105244613</v>
      </c>
      <c r="BK1884" s="9">
        <f ca="1"/>
        <v>72.410529792260334</v>
      </c>
      <c r="BL1884" s="9">
        <v>71.542806783119346</v>
      </c>
      <c r="BM1884" s="9">
        <f ca="1"/>
        <v>73.624768050196082</v>
      </c>
      <c r="BN1884" s="9">
        <v>74.111975720801482</v>
      </c>
      <c r="BP1884" s="9"/>
      <c r="BQ1884" s="40"/>
      <c r="BR1884" s="9"/>
      <c r="BS1884" s="40"/>
      <c r="BU1884" s="9"/>
      <c r="BV1884" s="40"/>
      <c r="BW1884" s="9"/>
      <c r="BX1884" s="40"/>
      <c r="BZ1884" s="9"/>
      <c r="CA1884" s="9"/>
      <c r="CB1884" s="40"/>
      <c r="CC1884" s="9"/>
      <c r="CD1884" s="9"/>
      <c r="CE1884" s="40"/>
    </row>
    <row r="1885" spans="1:83" x14ac:dyDescent="0.25">
      <c r="A1885" s="6">
        <v>59.4</v>
      </c>
      <c r="B1885" s="7" t="b">
        <v>1</v>
      </c>
      <c r="U1885" s="9"/>
      <c r="V1885" s="9"/>
      <c r="W1885" s="10"/>
      <c r="X1885" s="17"/>
      <c r="Y1885" s="17"/>
      <c r="Z1885" s="17"/>
      <c r="AA1885" s="17"/>
      <c r="AB1885" s="17"/>
      <c r="AC1885" s="17"/>
      <c r="AD1885" s="17"/>
      <c r="AE1885" s="17"/>
      <c r="AG1885" s="9"/>
      <c r="AH1885" s="9"/>
      <c r="AI1885" s="10"/>
      <c r="AJ1885" s="17"/>
      <c r="AK1885" s="17"/>
      <c r="AL1885" s="17"/>
      <c r="AM1885" s="17"/>
      <c r="AN1885" s="17"/>
      <c r="AO1885" s="17"/>
      <c r="AP1885" s="17"/>
      <c r="AQ1885" s="17"/>
      <c r="AS1885" s="9"/>
      <c r="AT1885" s="9"/>
      <c r="AU1885" s="10"/>
      <c r="AV1885" s="17"/>
      <c r="AW1885" s="17"/>
      <c r="AX1885" s="17"/>
      <c r="AY1885" s="17"/>
      <c r="AZ1885" s="17"/>
      <c r="BA1885" s="17"/>
      <c r="BB1885" s="17"/>
      <c r="BC1885" s="17"/>
      <c r="BE1885" s="17">
        <v>0.64224726775956287</v>
      </c>
      <c r="BF1885" s="9">
        <v>74.099999999999994</v>
      </c>
      <c r="BG1885" s="9">
        <v>72.6961161831737</v>
      </c>
      <c r="BH1885" s="9">
        <v>72.287004461160365</v>
      </c>
      <c r="BI1885" s="9">
        <v>71.157222669246053</v>
      </c>
      <c r="BJ1885" s="9">
        <f ca="1"/>
        <v>73.432756606870569</v>
      </c>
      <c r="BK1885" s="9">
        <f ca="1"/>
        <v>72.419898805334412</v>
      </c>
      <c r="BL1885" s="9">
        <v>71.552195134604204</v>
      </c>
      <c r="BM1885" s="9">
        <f ca="1"/>
        <v>73.633870634727586</v>
      </c>
      <c r="BN1885" s="9">
        <v>74.120991112093975</v>
      </c>
      <c r="BP1885" s="9"/>
      <c r="BQ1885" s="40"/>
      <c r="BR1885" s="9"/>
      <c r="BS1885" s="40"/>
      <c r="BU1885" s="9"/>
      <c r="BV1885" s="40"/>
      <c r="BW1885" s="9"/>
      <c r="BX1885" s="40"/>
      <c r="BZ1885" s="9"/>
      <c r="CA1885" s="9"/>
      <c r="CB1885" s="40"/>
      <c r="CC1885" s="9"/>
      <c r="CD1885" s="9"/>
      <c r="CE1885" s="40"/>
    </row>
    <row r="1886" spans="1:83" x14ac:dyDescent="0.25">
      <c r="A1886" s="6">
        <v>58.2</v>
      </c>
      <c r="B1886" s="7" t="b">
        <v>1</v>
      </c>
      <c r="U1886" s="9"/>
      <c r="V1886" s="9"/>
      <c r="W1886" s="10"/>
      <c r="X1886" s="17"/>
      <c r="Y1886" s="17"/>
      <c r="Z1886" s="17"/>
      <c r="AA1886" s="17"/>
      <c r="AB1886" s="17"/>
      <c r="AC1886" s="17"/>
      <c r="AD1886" s="17"/>
      <c r="AE1886" s="17"/>
      <c r="AG1886" s="9"/>
      <c r="AH1886" s="9"/>
      <c r="AI1886" s="10"/>
      <c r="AJ1886" s="17"/>
      <c r="AK1886" s="17"/>
      <c r="AL1886" s="17"/>
      <c r="AM1886" s="17"/>
      <c r="AN1886" s="17"/>
      <c r="AO1886" s="17"/>
      <c r="AP1886" s="17"/>
      <c r="AQ1886" s="17"/>
      <c r="AS1886" s="9"/>
      <c r="AT1886" s="9"/>
      <c r="AU1886" s="10"/>
      <c r="AV1886" s="17"/>
      <c r="AW1886" s="17"/>
      <c r="AX1886" s="17"/>
      <c r="AY1886" s="17"/>
      <c r="AZ1886" s="17"/>
      <c r="BA1886" s="17"/>
      <c r="BB1886" s="17"/>
      <c r="BC1886" s="17"/>
      <c r="BE1886" s="17">
        <v>0.64258879781420764</v>
      </c>
      <c r="BF1886" s="9">
        <v>74.099999999999994</v>
      </c>
      <c r="BG1886" s="9">
        <v>72.704830844475637</v>
      </c>
      <c r="BH1886" s="9">
        <v>72.296732468588544</v>
      </c>
      <c r="BI1886" s="9">
        <v>71.223340087542539</v>
      </c>
      <c r="BJ1886" s="9">
        <f ca="1"/>
        <v>73.440269071693336</v>
      </c>
      <c r="BK1886" s="9">
        <f ca="1"/>
        <v>72.429271748530383</v>
      </c>
      <c r="BL1886" s="9">
        <v>71.561580990182648</v>
      </c>
      <c r="BM1886" s="9">
        <f ca="1"/>
        <v>73.642973990737843</v>
      </c>
      <c r="BN1886" s="9">
        <v>74.130007147875475</v>
      </c>
      <c r="BP1886" s="9"/>
      <c r="BQ1886" s="40"/>
      <c r="BR1886" s="9"/>
      <c r="BS1886" s="40"/>
      <c r="BU1886" s="9"/>
      <c r="BV1886" s="40"/>
      <c r="BW1886" s="9"/>
      <c r="BX1886" s="40"/>
      <c r="BZ1886" s="9"/>
      <c r="CA1886" s="9"/>
      <c r="CB1886" s="40"/>
      <c r="CC1886" s="9"/>
      <c r="CD1886" s="9"/>
      <c r="CE1886" s="40"/>
    </row>
    <row r="1887" spans="1:83" x14ac:dyDescent="0.25">
      <c r="A1887" s="6">
        <v>57.1</v>
      </c>
      <c r="B1887" s="7" t="b">
        <v>1</v>
      </c>
      <c r="U1887" s="9"/>
      <c r="V1887" s="9"/>
      <c r="W1887" s="10"/>
      <c r="X1887" s="17"/>
      <c r="Y1887" s="17"/>
      <c r="Z1887" s="17"/>
      <c r="AA1887" s="17"/>
      <c r="AB1887" s="17"/>
      <c r="AC1887" s="17"/>
      <c r="AD1887" s="17"/>
      <c r="AE1887" s="17"/>
      <c r="AG1887" s="9"/>
      <c r="AH1887" s="9"/>
      <c r="AI1887" s="10"/>
      <c r="AJ1887" s="17"/>
      <c r="AK1887" s="17"/>
      <c r="AL1887" s="17"/>
      <c r="AM1887" s="17"/>
      <c r="AN1887" s="17"/>
      <c r="AO1887" s="17"/>
      <c r="AP1887" s="17"/>
      <c r="AQ1887" s="17"/>
      <c r="AS1887" s="9"/>
      <c r="AT1887" s="9"/>
      <c r="AU1887" s="10"/>
      <c r="AV1887" s="17"/>
      <c r="AW1887" s="17"/>
      <c r="AX1887" s="17"/>
      <c r="AY1887" s="17"/>
      <c r="AZ1887" s="17"/>
      <c r="BA1887" s="17"/>
      <c r="BB1887" s="17"/>
      <c r="BC1887" s="17"/>
      <c r="BE1887" s="17">
        <v>0.64293032786885251</v>
      </c>
      <c r="BF1887" s="9">
        <v>74.099999999999994</v>
      </c>
      <c r="BG1887" s="9">
        <v>72.713548420426946</v>
      </c>
      <c r="BH1887" s="9">
        <v>72.306465039384534</v>
      </c>
      <c r="BI1887" s="9">
        <v>71.289520715617599</v>
      </c>
      <c r="BJ1887" s="9">
        <f ca="1"/>
        <v>73.447782506526679</v>
      </c>
      <c r="BK1887" s="9">
        <f ca="1"/>
        <v>72.438648632618978</v>
      </c>
      <c r="BL1887" s="9">
        <v>71.570964351844253</v>
      </c>
      <c r="BM1887" s="9">
        <f ca="1"/>
        <v>73.652078123887179</v>
      </c>
      <c r="BN1887" s="9">
        <v>74.139023833660687</v>
      </c>
      <c r="BP1887" s="9"/>
      <c r="BQ1887" s="40"/>
      <c r="BR1887" s="9"/>
      <c r="BS1887" s="40"/>
      <c r="BU1887" s="9"/>
      <c r="BV1887" s="40"/>
      <c r="BW1887" s="9"/>
      <c r="BX1887" s="40"/>
      <c r="BZ1887" s="9"/>
      <c r="CA1887" s="9"/>
      <c r="CB1887" s="40"/>
      <c r="CC1887" s="9"/>
      <c r="CD1887" s="9"/>
      <c r="CE1887" s="40"/>
    </row>
    <row r="1888" spans="1:83" x14ac:dyDescent="0.25">
      <c r="A1888" s="6">
        <v>56</v>
      </c>
      <c r="B1888" s="7" t="b">
        <v>1</v>
      </c>
      <c r="U1888" s="9"/>
      <c r="V1888" s="9"/>
      <c r="W1888" s="10"/>
      <c r="X1888" s="17"/>
      <c r="Y1888" s="17"/>
      <c r="Z1888" s="17"/>
      <c r="AA1888" s="17"/>
      <c r="AB1888" s="17"/>
      <c r="AC1888" s="17"/>
      <c r="AD1888" s="17"/>
      <c r="AE1888" s="17"/>
      <c r="AG1888" s="9"/>
      <c r="AH1888" s="9"/>
      <c r="AI1888" s="10"/>
      <c r="AJ1888" s="17"/>
      <c r="AK1888" s="17"/>
      <c r="AL1888" s="17"/>
      <c r="AM1888" s="17"/>
      <c r="AN1888" s="17"/>
      <c r="AO1888" s="17"/>
      <c r="AP1888" s="17"/>
      <c r="AQ1888" s="17"/>
      <c r="AS1888" s="9"/>
      <c r="AT1888" s="9"/>
      <c r="AU1888" s="10"/>
      <c r="AV1888" s="17"/>
      <c r="AW1888" s="17"/>
      <c r="AX1888" s="17"/>
      <c r="AY1888" s="17"/>
      <c r="AZ1888" s="17"/>
      <c r="BA1888" s="17"/>
      <c r="BB1888" s="17"/>
      <c r="BC1888" s="17"/>
      <c r="BE1888" s="17">
        <v>0.64327185792349728</v>
      </c>
      <c r="BF1888" s="9">
        <v>74.099999999999994</v>
      </c>
      <c r="BG1888" s="9">
        <v>72.722268920286808</v>
      </c>
      <c r="BH1888" s="9">
        <v>72.316202185378145</v>
      </c>
      <c r="BI1888" s="9">
        <v>71.355764674446888</v>
      </c>
      <c r="BJ1888" s="9">
        <f ca="1"/>
        <v>73.455296918194605</v>
      </c>
      <c r="BK1888" s="9">
        <f ca="1"/>
        <v>72.448029468395106</v>
      </c>
      <c r="BL1888" s="9">
        <v>71.580345221575911</v>
      </c>
      <c r="BM1888" s="9">
        <f ca="1"/>
        <v>73.661183039843351</v>
      </c>
      <c r="BN1888" s="9">
        <v>74.148041174971226</v>
      </c>
      <c r="BP1888" s="9"/>
      <c r="BQ1888" s="40"/>
      <c r="BR1888" s="9"/>
      <c r="BS1888" s="40"/>
      <c r="BU1888" s="9"/>
      <c r="BV1888" s="40"/>
      <c r="BW1888" s="9"/>
      <c r="BX1888" s="40"/>
      <c r="BZ1888" s="9"/>
      <c r="CA1888" s="9"/>
      <c r="CB1888" s="40"/>
      <c r="CC1888" s="9"/>
      <c r="CD1888" s="9"/>
      <c r="CE1888" s="40"/>
    </row>
    <row r="1889" spans="1:83" x14ac:dyDescent="0.25">
      <c r="A1889" s="6">
        <v>55.2</v>
      </c>
      <c r="B1889" s="7" t="b">
        <v>1</v>
      </c>
      <c r="U1889" s="9"/>
      <c r="V1889" s="9"/>
      <c r="W1889" s="10"/>
      <c r="X1889" s="17"/>
      <c r="Y1889" s="17"/>
      <c r="Z1889" s="17"/>
      <c r="AA1889" s="17"/>
      <c r="AB1889" s="17"/>
      <c r="AC1889" s="17"/>
      <c r="AD1889" s="17"/>
      <c r="AE1889" s="17"/>
      <c r="AG1889" s="9"/>
      <c r="AH1889" s="9"/>
      <c r="AI1889" s="10"/>
      <c r="AJ1889" s="17"/>
      <c r="AK1889" s="17"/>
      <c r="AL1889" s="17"/>
      <c r="AM1889" s="17"/>
      <c r="AN1889" s="17"/>
      <c r="AO1889" s="17"/>
      <c r="AP1889" s="17"/>
      <c r="AQ1889" s="17"/>
      <c r="AS1889" s="9"/>
      <c r="AT1889" s="9"/>
      <c r="AU1889" s="10"/>
      <c r="AV1889" s="17"/>
      <c r="AW1889" s="17"/>
      <c r="AX1889" s="17"/>
      <c r="AY1889" s="17"/>
      <c r="AZ1889" s="17"/>
      <c r="BA1889" s="17"/>
      <c r="BB1889" s="17"/>
      <c r="BC1889" s="17"/>
      <c r="BE1889" s="17">
        <v>0.64361338797814205</v>
      </c>
      <c r="BF1889" s="9">
        <v>74.099999999999994</v>
      </c>
      <c r="BG1889" s="9">
        <v>72.730992353333519</v>
      </c>
      <c r="BH1889" s="9">
        <v>72.325943918426873</v>
      </c>
      <c r="BI1889" s="9">
        <v>71.422072085353705</v>
      </c>
      <c r="BJ1889" s="9">
        <f ca="1"/>
        <v>73.462812313531401</v>
      </c>
      <c r="BK1889" s="9">
        <f ca="1"/>
        <v>72.457414266678057</v>
      </c>
      <c r="BL1889" s="9">
        <v>71.589723601361925</v>
      </c>
      <c r="BM1889" s="9">
        <f ca="1"/>
        <v>73.670288744281535</v>
      </c>
      <c r="BN1889" s="9">
        <v>74.15705917733564</v>
      </c>
      <c r="BP1889" s="9"/>
      <c r="BQ1889" s="40"/>
      <c r="BR1889" s="9"/>
      <c r="BS1889" s="40"/>
      <c r="BU1889" s="9"/>
      <c r="BV1889" s="40"/>
      <c r="BW1889" s="9"/>
      <c r="BX1889" s="40"/>
      <c r="BZ1889" s="9"/>
      <c r="CA1889" s="9"/>
      <c r="CB1889" s="40"/>
      <c r="CC1889" s="9"/>
      <c r="CD1889" s="9"/>
      <c r="CE1889" s="40"/>
    </row>
    <row r="1890" spans="1:83" x14ac:dyDescent="0.25">
      <c r="A1890" s="6">
        <v>54.5</v>
      </c>
      <c r="B1890" s="7" t="b">
        <v>1</v>
      </c>
      <c r="U1890" s="9"/>
      <c r="V1890" s="9"/>
      <c r="W1890" s="10"/>
      <c r="X1890" s="17"/>
      <c r="Y1890" s="17"/>
      <c r="Z1890" s="17"/>
      <c r="AA1890" s="17"/>
      <c r="AB1890" s="17"/>
      <c r="AC1890" s="17"/>
      <c r="AD1890" s="17"/>
      <c r="AE1890" s="17"/>
      <c r="AG1890" s="9"/>
      <c r="AH1890" s="9"/>
      <c r="AI1890" s="10"/>
      <c r="AJ1890" s="17"/>
      <c r="AK1890" s="17"/>
      <c r="AL1890" s="17"/>
      <c r="AM1890" s="17"/>
      <c r="AN1890" s="17"/>
      <c r="AO1890" s="17"/>
      <c r="AP1890" s="17"/>
      <c r="AQ1890" s="17"/>
      <c r="AS1890" s="9"/>
      <c r="AT1890" s="9"/>
      <c r="AU1890" s="10"/>
      <c r="AV1890" s="17"/>
      <c r="AW1890" s="17"/>
      <c r="AX1890" s="17"/>
      <c r="AY1890" s="17"/>
      <c r="AZ1890" s="17"/>
      <c r="BA1890" s="17"/>
      <c r="BB1890" s="17"/>
      <c r="BC1890" s="17"/>
      <c r="BE1890" s="17">
        <v>0.64395491803278693</v>
      </c>
      <c r="BF1890" s="9">
        <v>74.099999999999994</v>
      </c>
      <c r="BG1890" s="9">
        <v>72.739718728864588</v>
      </c>
      <c r="BH1890" s="9">
        <v>72.335690250416008</v>
      </c>
      <c r="BI1890" s="9">
        <v>71.488443070010348</v>
      </c>
      <c r="BJ1890" s="9">
        <f ca="1"/>
        <v>73.470328699381568</v>
      </c>
      <c r="BK1890" s="9">
        <f ca="1"/>
        <v>72.466803038311525</v>
      </c>
      <c r="BL1890" s="9">
        <v>71.599099493183957</v>
      </c>
      <c r="BM1890" s="9">
        <f ca="1"/>
        <v>73.679395242884439</v>
      </c>
      <c r="BN1890" s="9">
        <v>74.166077846289497</v>
      </c>
      <c r="BP1890" s="9"/>
      <c r="BQ1890" s="40"/>
      <c r="BR1890" s="9"/>
      <c r="BS1890" s="40"/>
      <c r="BU1890" s="9"/>
      <c r="BV1890" s="40"/>
      <c r="BW1890" s="9"/>
      <c r="BX1890" s="40"/>
      <c r="BZ1890" s="9"/>
      <c r="CA1890" s="9"/>
      <c r="CB1890" s="40"/>
      <c r="CC1890" s="9"/>
      <c r="CD1890" s="9"/>
      <c r="CE1890" s="40"/>
    </row>
    <row r="1891" spans="1:83" x14ac:dyDescent="0.25">
      <c r="A1891" s="6">
        <v>53.7</v>
      </c>
      <c r="B1891" s="7" t="b">
        <v>1</v>
      </c>
      <c r="U1891" s="9"/>
      <c r="V1891" s="9"/>
      <c r="W1891" s="10"/>
      <c r="X1891" s="17"/>
      <c r="Y1891" s="17"/>
      <c r="Z1891" s="17"/>
      <c r="AA1891" s="17"/>
      <c r="AB1891" s="17"/>
      <c r="AC1891" s="17"/>
      <c r="AD1891" s="17"/>
      <c r="AE1891" s="17"/>
      <c r="AG1891" s="9"/>
      <c r="AH1891" s="9"/>
      <c r="AI1891" s="10"/>
      <c r="AJ1891" s="17"/>
      <c r="AK1891" s="17"/>
      <c r="AL1891" s="17"/>
      <c r="AM1891" s="17"/>
      <c r="AN1891" s="17"/>
      <c r="AO1891" s="17"/>
      <c r="AP1891" s="17"/>
      <c r="AQ1891" s="17"/>
      <c r="AS1891" s="9"/>
      <c r="AT1891" s="9"/>
      <c r="AU1891" s="10"/>
      <c r="AV1891" s="17"/>
      <c r="AW1891" s="17"/>
      <c r="AX1891" s="17"/>
      <c r="AY1891" s="17"/>
      <c r="AZ1891" s="17"/>
      <c r="BA1891" s="17"/>
      <c r="BB1891" s="17"/>
      <c r="BC1891" s="17"/>
      <c r="BE1891" s="17">
        <v>0.64429644808743169</v>
      </c>
      <c r="BF1891" s="9">
        <v>74.099999999999994</v>
      </c>
      <c r="BG1891" s="9">
        <v>72.748448056196821</v>
      </c>
      <c r="BH1891" s="9">
        <v>72.345441193258978</v>
      </c>
      <c r="BI1891" s="9">
        <v>71.554877750439388</v>
      </c>
      <c r="BJ1891" s="9">
        <f ca="1"/>
        <v>73.477846082600095</v>
      </c>
      <c r="BK1891" s="9">
        <f ca="1"/>
        <v>72.476195794163715</v>
      </c>
      <c r="BL1891" s="9">
        <v>71.608472899020995</v>
      </c>
      <c r="BM1891" s="9">
        <f ca="1"/>
        <v>73.688502541342231</v>
      </c>
      <c r="BN1891" s="9">
        <v>74.175097187375371</v>
      </c>
      <c r="BP1891" s="9"/>
      <c r="BQ1891" s="40"/>
      <c r="BR1891" s="9"/>
      <c r="BS1891" s="40"/>
      <c r="BU1891" s="9"/>
      <c r="BV1891" s="40"/>
      <c r="BW1891" s="9"/>
      <c r="BX1891" s="40"/>
      <c r="BZ1891" s="9"/>
      <c r="CA1891" s="9"/>
      <c r="CB1891" s="40"/>
      <c r="CC1891" s="9"/>
      <c r="CD1891" s="9"/>
      <c r="CE1891" s="40"/>
    </row>
    <row r="1892" spans="1:83" x14ac:dyDescent="0.25">
      <c r="A1892" s="6">
        <v>52.9</v>
      </c>
      <c r="B1892" s="7" t="b">
        <v>1</v>
      </c>
      <c r="U1892" s="9"/>
      <c r="V1892" s="9"/>
      <c r="W1892" s="10"/>
      <c r="X1892" s="17"/>
      <c r="Y1892" s="17"/>
      <c r="Z1892" s="17"/>
      <c r="AA1892" s="17"/>
      <c r="AB1892" s="17"/>
      <c r="AC1892" s="17"/>
      <c r="AD1892" s="17"/>
      <c r="AE1892" s="17"/>
      <c r="AG1892" s="9"/>
      <c r="AH1892" s="9"/>
      <c r="AI1892" s="10"/>
      <c r="AJ1892" s="17"/>
      <c r="AK1892" s="17"/>
      <c r="AL1892" s="17"/>
      <c r="AM1892" s="17"/>
      <c r="AN1892" s="17"/>
      <c r="AO1892" s="17"/>
      <c r="AP1892" s="17"/>
      <c r="AQ1892" s="17"/>
      <c r="AS1892" s="9"/>
      <c r="AT1892" s="9"/>
      <c r="AU1892" s="10"/>
      <c r="AV1892" s="17"/>
      <c r="AW1892" s="17"/>
      <c r="AX1892" s="17"/>
      <c r="AY1892" s="17"/>
      <c r="AZ1892" s="17"/>
      <c r="BA1892" s="17"/>
      <c r="BB1892" s="17"/>
      <c r="BC1892" s="17"/>
      <c r="BE1892" s="17">
        <v>0.64463797814207646</v>
      </c>
      <c r="BF1892" s="9">
        <v>74.099999999999994</v>
      </c>
      <c r="BG1892" s="9">
        <v>72.757180344666409</v>
      </c>
      <c r="BH1892" s="9">
        <v>72.355196758897151</v>
      </c>
      <c r="BI1892" s="9">
        <v>71.621376249015057</v>
      </c>
      <c r="BJ1892" s="9">
        <f ca="1"/>
        <v>73.485364470052275</v>
      </c>
      <c r="BK1892" s="9">
        <f ca="1"/>
        <v>72.485592545127503</v>
      </c>
      <c r="BL1892" s="9">
        <v>71.617843820849487</v>
      </c>
      <c r="BM1892" s="9">
        <f ca="1"/>
        <v>73.697610645352654</v>
      </c>
      <c r="BN1892" s="9">
        <v>74.184117206142929</v>
      </c>
      <c r="BP1892" s="9"/>
      <c r="BQ1892" s="40"/>
      <c r="BR1892" s="9"/>
      <c r="BS1892" s="40"/>
      <c r="BU1892" s="9"/>
      <c r="BV1892" s="40"/>
      <c r="BW1892" s="9"/>
      <c r="BX1892" s="40"/>
      <c r="BZ1892" s="9"/>
      <c r="CA1892" s="9"/>
      <c r="CB1892" s="40"/>
      <c r="CC1892" s="9"/>
      <c r="CD1892" s="9"/>
      <c r="CE1892" s="40"/>
    </row>
    <row r="1893" spans="1:83" x14ac:dyDescent="0.25">
      <c r="A1893" s="6">
        <v>52.1</v>
      </c>
      <c r="B1893" s="7" t="b">
        <v>1</v>
      </c>
      <c r="U1893" s="9"/>
      <c r="V1893" s="9"/>
      <c r="W1893" s="10"/>
      <c r="X1893" s="17"/>
      <c r="Y1893" s="17"/>
      <c r="Z1893" s="17"/>
      <c r="AA1893" s="17"/>
      <c r="AB1893" s="17"/>
      <c r="AC1893" s="17"/>
      <c r="AD1893" s="17"/>
      <c r="AE1893" s="17"/>
      <c r="AG1893" s="9"/>
      <c r="AH1893" s="9"/>
      <c r="AI1893" s="10"/>
      <c r="AJ1893" s="17"/>
      <c r="AK1893" s="17"/>
      <c r="AL1893" s="17"/>
      <c r="AM1893" s="17"/>
      <c r="AN1893" s="17"/>
      <c r="AO1893" s="17"/>
      <c r="AP1893" s="17"/>
      <c r="AQ1893" s="17"/>
      <c r="AS1893" s="9"/>
      <c r="AT1893" s="9"/>
      <c r="AU1893" s="10"/>
      <c r="AV1893" s="17"/>
      <c r="AW1893" s="17"/>
      <c r="AX1893" s="17"/>
      <c r="AY1893" s="17"/>
      <c r="AZ1893" s="17"/>
      <c r="BA1893" s="17"/>
      <c r="BB1893" s="17"/>
      <c r="BC1893" s="17"/>
      <c r="BE1893" s="17">
        <v>0.64497950819672134</v>
      </c>
      <c r="BF1893" s="9">
        <v>74.099999999999994</v>
      </c>
      <c r="BG1893" s="9">
        <v>72.765915603629011</v>
      </c>
      <c r="BH1893" s="9">
        <v>72.364956959300173</v>
      </c>
      <c r="BI1893" s="9">
        <v>71.687938688464612</v>
      </c>
      <c r="BJ1893" s="9">
        <f ca="1"/>
        <v>73.492883868613958</v>
      </c>
      <c r="BK1893" s="9">
        <f ca="1"/>
        <v>72.494993302120491</v>
      </c>
      <c r="BL1893" s="9">
        <v>71.627212260643176</v>
      </c>
      <c r="BM1893" s="9">
        <f ca="1"/>
        <v>73.706719560621096</v>
      </c>
      <c r="BN1893" s="9">
        <v>74.193137908148913</v>
      </c>
      <c r="BP1893" s="9"/>
      <c r="BQ1893" s="40"/>
      <c r="BR1893" s="9"/>
      <c r="BS1893" s="40"/>
      <c r="BU1893" s="9"/>
      <c r="BV1893" s="40"/>
      <c r="BW1893" s="9"/>
      <c r="BX1893" s="40"/>
      <c r="BZ1893" s="9"/>
      <c r="CA1893" s="9"/>
      <c r="CB1893" s="40"/>
      <c r="CC1893" s="9"/>
      <c r="CD1893" s="9"/>
      <c r="CE1893" s="40"/>
    </row>
    <row r="1894" spans="1:83" x14ac:dyDescent="0.25">
      <c r="A1894" s="6">
        <v>51.4</v>
      </c>
      <c r="B1894" s="7" t="b">
        <v>1</v>
      </c>
      <c r="U1894" s="9"/>
      <c r="V1894" s="9"/>
      <c r="W1894" s="10"/>
      <c r="X1894" s="17"/>
      <c r="Y1894" s="17"/>
      <c r="Z1894" s="17"/>
      <c r="AA1894" s="17"/>
      <c r="AB1894" s="17"/>
      <c r="AC1894" s="17"/>
      <c r="AD1894" s="17"/>
      <c r="AE1894" s="17"/>
      <c r="AG1894" s="9"/>
      <c r="AH1894" s="9"/>
      <c r="AI1894" s="10"/>
      <c r="AJ1894" s="17"/>
      <c r="AK1894" s="17"/>
      <c r="AL1894" s="17"/>
      <c r="AM1894" s="17"/>
      <c r="AN1894" s="17"/>
      <c r="AO1894" s="17"/>
      <c r="AP1894" s="17"/>
      <c r="AQ1894" s="17"/>
      <c r="AS1894" s="9"/>
      <c r="AT1894" s="9"/>
      <c r="AU1894" s="10"/>
      <c r="AV1894" s="17"/>
      <c r="AW1894" s="17"/>
      <c r="AX1894" s="17"/>
      <c r="AY1894" s="17"/>
      <c r="AZ1894" s="17"/>
      <c r="BA1894" s="17"/>
      <c r="BB1894" s="17"/>
      <c r="BC1894" s="17"/>
      <c r="BE1894" s="17">
        <v>0.64532103825136611</v>
      </c>
      <c r="BF1894" s="9">
        <v>74.099999999999994</v>
      </c>
      <c r="BG1894" s="9">
        <v>72.774653842459799</v>
      </c>
      <c r="BH1894" s="9">
        <v>72.374721806466042</v>
      </c>
      <c r="BI1894" s="9">
        <v>71.754565191869602</v>
      </c>
      <c r="BJ1894" s="9">
        <f ca="1"/>
        <v>73.500404285171484</v>
      </c>
      <c r="BK1894" s="9">
        <f ca="1"/>
        <v>72.504398076085081</v>
      </c>
      <c r="BL1894" s="9">
        <v>71.636578220373266</v>
      </c>
      <c r="BM1894" s="9">
        <f ca="1"/>
        <v>73.715829292860505</v>
      </c>
      <c r="BN1894" s="9">
        <v>74.202159298957213</v>
      </c>
      <c r="BP1894" s="9"/>
      <c r="BQ1894" s="40"/>
      <c r="BR1894" s="9"/>
      <c r="BS1894" s="40"/>
      <c r="BU1894" s="9"/>
      <c r="BV1894" s="40"/>
      <c r="BW1894" s="9"/>
      <c r="BX1894" s="40"/>
      <c r="BZ1894" s="9"/>
      <c r="CA1894" s="9"/>
      <c r="CB1894" s="40"/>
      <c r="CC1894" s="9"/>
      <c r="CD1894" s="9"/>
      <c r="CE1894" s="40"/>
    </row>
    <row r="1895" spans="1:83" x14ac:dyDescent="0.25">
      <c r="A1895" s="6">
        <v>56</v>
      </c>
      <c r="B1895" s="7" t="b">
        <v>1</v>
      </c>
      <c r="U1895" s="9"/>
      <c r="V1895" s="9"/>
      <c r="W1895" s="10"/>
      <c r="X1895" s="17"/>
      <c r="Y1895" s="17"/>
      <c r="Z1895" s="17"/>
      <c r="AA1895" s="17"/>
      <c r="AB1895" s="17"/>
      <c r="AC1895" s="17"/>
      <c r="AD1895" s="17"/>
      <c r="AE1895" s="17"/>
      <c r="AG1895" s="9"/>
      <c r="AH1895" s="9"/>
      <c r="AI1895" s="10"/>
      <c r="AJ1895" s="17"/>
      <c r="AK1895" s="17"/>
      <c r="AL1895" s="17"/>
      <c r="AM1895" s="17"/>
      <c r="AN1895" s="17"/>
      <c r="AO1895" s="17"/>
      <c r="AP1895" s="17"/>
      <c r="AQ1895" s="17"/>
      <c r="AS1895" s="9"/>
      <c r="AT1895" s="9"/>
      <c r="AU1895" s="10"/>
      <c r="AV1895" s="17"/>
      <c r="AW1895" s="17"/>
      <c r="AX1895" s="17"/>
      <c r="AY1895" s="17"/>
      <c r="AZ1895" s="17"/>
      <c r="BA1895" s="17"/>
      <c r="BB1895" s="17"/>
      <c r="BC1895" s="17"/>
      <c r="BE1895" s="17">
        <v>0.64566256830601088</v>
      </c>
      <c r="BF1895" s="9">
        <v>74.099999999999994</v>
      </c>
      <c r="BG1895" s="9">
        <v>72.783395070553624</v>
      </c>
      <c r="BH1895" s="9">
        <v>72.384491312421162</v>
      </c>
      <c r="BI1895" s="9">
        <v>71.821255882667359</v>
      </c>
      <c r="BJ1895" s="9">
        <f ca="1"/>
        <v>73.507925726621778</v>
      </c>
      <c r="BK1895" s="9">
        <f ca="1"/>
        <v>72.513806877988671</v>
      </c>
      <c r="BL1895" s="9">
        <v>71.645941702008315</v>
      </c>
      <c r="BM1895" s="9">
        <f ca="1"/>
        <v>73.724939847791561</v>
      </c>
      <c r="BN1895" s="9">
        <v>74.211181384138882</v>
      </c>
      <c r="BP1895" s="9"/>
      <c r="BQ1895" s="40"/>
      <c r="BR1895" s="9"/>
      <c r="BS1895" s="40"/>
      <c r="BU1895" s="9"/>
      <c r="BV1895" s="40"/>
      <c r="BW1895" s="9"/>
      <c r="BX1895" s="40"/>
      <c r="BZ1895" s="9"/>
      <c r="CA1895" s="9"/>
      <c r="CB1895" s="40"/>
      <c r="CC1895" s="9"/>
      <c r="CD1895" s="9"/>
      <c r="CE1895" s="40"/>
    </row>
    <row r="1896" spans="1:83" x14ac:dyDescent="0.25">
      <c r="A1896" s="6">
        <v>50</v>
      </c>
      <c r="B1896" s="7" t="b">
        <v>1</v>
      </c>
      <c r="U1896" s="9"/>
      <c r="V1896" s="9"/>
      <c r="W1896" s="10"/>
      <c r="X1896" s="17"/>
      <c r="Y1896" s="17"/>
      <c r="Z1896" s="17"/>
      <c r="AA1896" s="17"/>
      <c r="AB1896" s="17"/>
      <c r="AC1896" s="17"/>
      <c r="AD1896" s="17"/>
      <c r="AE1896" s="17"/>
      <c r="AG1896" s="9"/>
      <c r="AH1896" s="9"/>
      <c r="AI1896" s="10"/>
      <c r="AJ1896" s="17"/>
      <c r="AK1896" s="17"/>
      <c r="AL1896" s="17"/>
      <c r="AM1896" s="17"/>
      <c r="AN1896" s="17"/>
      <c r="AO1896" s="17"/>
      <c r="AP1896" s="17"/>
      <c r="AQ1896" s="17"/>
      <c r="AS1896" s="9"/>
      <c r="AT1896" s="9"/>
      <c r="AU1896" s="10"/>
      <c r="AV1896" s="17"/>
      <c r="AW1896" s="17"/>
      <c r="AX1896" s="17"/>
      <c r="AY1896" s="17"/>
      <c r="AZ1896" s="17"/>
      <c r="BA1896" s="17"/>
      <c r="BB1896" s="17"/>
      <c r="BC1896" s="17"/>
      <c r="BE1896" s="17">
        <v>0.64600409836065575</v>
      </c>
      <c r="BF1896" s="9">
        <v>74.099999999999994</v>
      </c>
      <c r="BG1896" s="9">
        <v>72.792139297325036</v>
      </c>
      <c r="BH1896" s="9">
        <v>72.39426548922053</v>
      </c>
      <c r="BI1896" s="9">
        <v>71.888010884652346</v>
      </c>
      <c r="BJ1896" s="9">
        <f ca="1"/>
        <v>73.515448199872381</v>
      </c>
      <c r="BK1896" s="9">
        <f ca="1"/>
        <v>72.523219718823697</v>
      </c>
      <c r="BL1896" s="9">
        <v>71.655302707514267</v>
      </c>
      <c r="BM1896" s="9">
        <f ca="1"/>
        <v>73.734051231142658</v>
      </c>
      <c r="BN1896" s="9">
        <v>74.220204169272236</v>
      </c>
      <c r="BP1896" s="9"/>
      <c r="BQ1896" s="40"/>
      <c r="BR1896" s="9"/>
      <c r="BS1896" s="40"/>
      <c r="BU1896" s="9"/>
      <c r="BV1896" s="40"/>
      <c r="BW1896" s="9"/>
      <c r="BX1896" s="40"/>
      <c r="BZ1896" s="9"/>
      <c r="CA1896" s="9"/>
      <c r="CB1896" s="40"/>
      <c r="CC1896" s="9"/>
      <c r="CD1896" s="9"/>
      <c r="CE1896" s="40"/>
    </row>
    <row r="1897" spans="1:83" x14ac:dyDescent="0.25">
      <c r="A1897" s="6">
        <v>54.5</v>
      </c>
      <c r="B1897" s="7" t="b">
        <v>1</v>
      </c>
      <c r="U1897" s="9"/>
      <c r="V1897" s="9"/>
      <c r="W1897" s="10"/>
      <c r="X1897" s="17"/>
      <c r="Y1897" s="17"/>
      <c r="Z1897" s="17"/>
      <c r="AA1897" s="17"/>
      <c r="AB1897" s="17"/>
      <c r="AC1897" s="17"/>
      <c r="AD1897" s="17"/>
      <c r="AE1897" s="17"/>
      <c r="AG1897" s="9"/>
      <c r="AH1897" s="9"/>
      <c r="AI1897" s="10"/>
      <c r="AJ1897" s="17"/>
      <c r="AK1897" s="17"/>
      <c r="AL1897" s="17"/>
      <c r="AM1897" s="17"/>
      <c r="AN1897" s="17"/>
      <c r="AO1897" s="17"/>
      <c r="AP1897" s="17"/>
      <c r="AQ1897" s="17"/>
      <c r="AS1897" s="9"/>
      <c r="AT1897" s="9"/>
      <c r="AU1897" s="10"/>
      <c r="AV1897" s="17"/>
      <c r="AW1897" s="17"/>
      <c r="AX1897" s="17"/>
      <c r="AY1897" s="17"/>
      <c r="AZ1897" s="17"/>
      <c r="BA1897" s="17"/>
      <c r="BB1897" s="17"/>
      <c r="BC1897" s="17"/>
      <c r="BE1897" s="17">
        <v>0.64634562841530052</v>
      </c>
      <c r="BF1897" s="9">
        <v>74.099999999999994</v>
      </c>
      <c r="BG1897" s="9">
        <v>72.800886532208381</v>
      </c>
      <c r="BH1897" s="9">
        <v>72.404044348947707</v>
      </c>
      <c r="BI1897" s="9">
        <v>71.954830321977425</v>
      </c>
      <c r="BJ1897" s="9">
        <f ca="1"/>
        <v>73.522971711841564</v>
      </c>
      <c r="BK1897" s="9">
        <f ca="1"/>
        <v>72.532636609607707</v>
      </c>
      <c r="BL1897" s="9">
        <v>71.664661238854507</v>
      </c>
      <c r="BM1897" s="9">
        <f ca="1"/>
        <v>73.743163448649923</v>
      </c>
      <c r="BN1897" s="9">
        <v>74.229227659942794</v>
      </c>
      <c r="BP1897" s="9"/>
      <c r="BQ1897" s="40"/>
      <c r="BR1897" s="9"/>
      <c r="BS1897" s="40"/>
      <c r="BU1897" s="9"/>
      <c r="BV1897" s="40"/>
      <c r="BW1897" s="9"/>
      <c r="BX1897" s="40"/>
      <c r="BZ1897" s="9"/>
      <c r="CA1897" s="9"/>
      <c r="CB1897" s="40"/>
      <c r="CC1897" s="9"/>
      <c r="CD1897" s="9"/>
      <c r="CE1897" s="40"/>
    </row>
    <row r="1898" spans="1:83" x14ac:dyDescent="0.25">
      <c r="A1898" s="6">
        <v>53.6</v>
      </c>
      <c r="B1898" s="7" t="b">
        <v>1</v>
      </c>
      <c r="U1898" s="9"/>
      <c r="V1898" s="9"/>
      <c r="W1898" s="10"/>
      <c r="X1898" s="17"/>
      <c r="Y1898" s="17"/>
      <c r="Z1898" s="17"/>
      <c r="AA1898" s="17"/>
      <c r="AB1898" s="17"/>
      <c r="AC1898" s="17"/>
      <c r="AD1898" s="17"/>
      <c r="AE1898" s="17"/>
      <c r="AG1898" s="9"/>
      <c r="AH1898" s="9"/>
      <c r="AI1898" s="10"/>
      <c r="AJ1898" s="17"/>
      <c r="AK1898" s="17"/>
      <c r="AL1898" s="17"/>
      <c r="AM1898" s="17"/>
      <c r="AN1898" s="17"/>
      <c r="AO1898" s="17"/>
      <c r="AP1898" s="17"/>
      <c r="AQ1898" s="17"/>
      <c r="AS1898" s="9"/>
      <c r="AT1898" s="9"/>
      <c r="AU1898" s="10"/>
      <c r="AV1898" s="17"/>
      <c r="AW1898" s="17"/>
      <c r="AX1898" s="17"/>
      <c r="AY1898" s="17"/>
      <c r="AZ1898" s="17"/>
      <c r="BA1898" s="17"/>
      <c r="BB1898" s="17"/>
      <c r="BC1898" s="17"/>
      <c r="BE1898" s="17">
        <v>0.6466871584699454</v>
      </c>
      <c r="BF1898" s="9">
        <v>74.099999999999994</v>
      </c>
      <c r="BG1898" s="9">
        <v>72.809636784657911</v>
      </c>
      <c r="BH1898" s="9">
        <v>72.413827903715301</v>
      </c>
      <c r="BI1898" s="9">
        <v>72.021714319155379</v>
      </c>
      <c r="BJ1898" s="9">
        <f ca="1"/>
        <v>73.530496269458325</v>
      </c>
      <c r="BK1898" s="9">
        <f ca="1"/>
        <v>72.542057561383558</v>
      </c>
      <c r="BL1898" s="9">
        <v>71.67401729798982</v>
      </c>
      <c r="BM1898" s="9">
        <f ca="1"/>
        <v>73.752276506057271</v>
      </c>
      <c r="BN1898" s="9">
        <v>74.238251861743379</v>
      </c>
      <c r="BP1898" s="9"/>
      <c r="BQ1898" s="40"/>
      <c r="BR1898" s="9"/>
      <c r="BS1898" s="40"/>
      <c r="BU1898" s="9"/>
      <c r="BV1898" s="40"/>
      <c r="BW1898" s="9"/>
      <c r="BX1898" s="40"/>
      <c r="BZ1898" s="9"/>
      <c r="CA1898" s="9"/>
      <c r="CB1898" s="40"/>
      <c r="CC1898" s="9"/>
      <c r="CD1898" s="9"/>
      <c r="CE1898" s="40"/>
    </row>
    <row r="1899" spans="1:83" x14ac:dyDescent="0.25">
      <c r="A1899" s="6">
        <v>53.2</v>
      </c>
      <c r="B1899" s="7" t="b">
        <v>1</v>
      </c>
      <c r="U1899" s="9"/>
      <c r="V1899" s="9"/>
      <c r="W1899" s="10"/>
      <c r="X1899" s="17"/>
      <c r="Y1899" s="17"/>
      <c r="Z1899" s="17"/>
      <c r="AA1899" s="17"/>
      <c r="AB1899" s="17"/>
      <c r="AC1899" s="17"/>
      <c r="AD1899" s="17"/>
      <c r="AE1899" s="17"/>
      <c r="AG1899" s="9"/>
      <c r="AH1899" s="9"/>
      <c r="AI1899" s="10"/>
      <c r="AJ1899" s="17"/>
      <c r="AK1899" s="17"/>
      <c r="AL1899" s="17"/>
      <c r="AM1899" s="17"/>
      <c r="AN1899" s="17"/>
      <c r="AO1899" s="17"/>
      <c r="AP1899" s="17"/>
      <c r="AQ1899" s="17"/>
      <c r="AS1899" s="9"/>
      <c r="AT1899" s="9"/>
      <c r="AU1899" s="10"/>
      <c r="AV1899" s="17"/>
      <c r="AW1899" s="17"/>
      <c r="AX1899" s="17"/>
      <c r="AY1899" s="17"/>
      <c r="AZ1899" s="17"/>
      <c r="BA1899" s="17"/>
      <c r="BB1899" s="17"/>
      <c r="BC1899" s="17"/>
      <c r="BE1899" s="17">
        <v>0.64702868852459017</v>
      </c>
      <c r="BF1899" s="9">
        <v>74.099999999999994</v>
      </c>
      <c r="BG1899" s="9">
        <v>72.818390064147849</v>
      </c>
      <c r="BH1899" s="9">
        <v>72.423616165664583</v>
      </c>
      <c r="BI1899" s="9">
        <v>72.088663001060212</v>
      </c>
      <c r="BJ1899" s="9">
        <f ca="1"/>
        <v>73.538021879662509</v>
      </c>
      <c r="BK1899" s="9">
        <f ca="1"/>
        <v>72.551482585219432</v>
      </c>
      <c r="BL1899" s="9">
        <v>71.68337088687835</v>
      </c>
      <c r="BM1899" s="9">
        <f ca="1"/>
        <v>73.761390409116473</v>
      </c>
      <c r="BN1899" s="9">
        <v>74.247276780274177</v>
      </c>
      <c r="BP1899" s="9"/>
      <c r="BQ1899" s="40"/>
      <c r="BR1899" s="9"/>
      <c r="BS1899" s="40"/>
      <c r="BU1899" s="9"/>
      <c r="BV1899" s="40"/>
      <c r="BW1899" s="9"/>
      <c r="BX1899" s="40"/>
      <c r="BZ1899" s="9"/>
      <c r="CA1899" s="9"/>
      <c r="CB1899" s="40"/>
      <c r="CC1899" s="9"/>
      <c r="CD1899" s="9"/>
      <c r="CE1899" s="40"/>
    </row>
    <row r="1900" spans="1:83" x14ac:dyDescent="0.25">
      <c r="A1900" s="6">
        <v>52.7</v>
      </c>
      <c r="B1900" s="7" t="b">
        <v>1</v>
      </c>
      <c r="U1900" s="9"/>
      <c r="V1900" s="9"/>
      <c r="W1900" s="10"/>
      <c r="X1900" s="17"/>
      <c r="Y1900" s="17"/>
      <c r="Z1900" s="17"/>
      <c r="AA1900" s="17"/>
      <c r="AB1900" s="17"/>
      <c r="AC1900" s="17"/>
      <c r="AD1900" s="17"/>
      <c r="AE1900" s="17"/>
      <c r="AG1900" s="9"/>
      <c r="AH1900" s="9"/>
      <c r="AI1900" s="10"/>
      <c r="AJ1900" s="17"/>
      <c r="AK1900" s="17"/>
      <c r="AL1900" s="17"/>
      <c r="AM1900" s="17"/>
      <c r="AN1900" s="17"/>
      <c r="AO1900" s="17"/>
      <c r="AP1900" s="17"/>
      <c r="AQ1900" s="17"/>
      <c r="AS1900" s="9"/>
      <c r="AT1900" s="9"/>
      <c r="AU1900" s="10"/>
      <c r="AV1900" s="17"/>
      <c r="AW1900" s="17"/>
      <c r="AX1900" s="17"/>
      <c r="AY1900" s="17"/>
      <c r="AZ1900" s="17"/>
      <c r="BA1900" s="17"/>
      <c r="BB1900" s="17"/>
      <c r="BC1900" s="17"/>
      <c r="BE1900" s="17">
        <v>0.64737021857923494</v>
      </c>
      <c r="BF1900" s="9">
        <v>74.099999999999994</v>
      </c>
      <c r="BG1900" s="9">
        <v>72.827146380172493</v>
      </c>
      <c r="BH1900" s="9">
        <v>72.433409146965985</v>
      </c>
      <c r="BI1900" s="9">
        <v>72.155676492928592</v>
      </c>
      <c r="BJ1900" s="9">
        <f ca="1"/>
        <v>73.545548549404742</v>
      </c>
      <c r="BK1900" s="9">
        <f ca="1"/>
        <v>72.560911692209046</v>
      </c>
      <c r="BL1900" s="9">
        <v>71.692722007475709</v>
      </c>
      <c r="BM1900" s="9">
        <f ca="1"/>
        <v>73.77050516358716</v>
      </c>
      <c r="BN1900" s="9">
        <v>74.256302421142664</v>
      </c>
      <c r="BP1900" s="9"/>
      <c r="BQ1900" s="40"/>
      <c r="BR1900" s="9"/>
      <c r="BS1900" s="40"/>
      <c r="BU1900" s="9"/>
      <c r="BV1900" s="40"/>
      <c r="BW1900" s="9"/>
      <c r="BX1900" s="40"/>
      <c r="BZ1900" s="9"/>
      <c r="CA1900" s="9"/>
      <c r="CB1900" s="40"/>
      <c r="CC1900" s="9"/>
      <c r="CD1900" s="9"/>
      <c r="CE1900" s="40"/>
    </row>
    <row r="1901" spans="1:83" x14ac:dyDescent="0.25">
      <c r="A1901" s="6">
        <v>52.3</v>
      </c>
      <c r="B1901" s="7" t="b">
        <v>1</v>
      </c>
      <c r="U1901" s="9"/>
      <c r="V1901" s="9"/>
      <c r="W1901" s="10"/>
      <c r="X1901" s="17"/>
      <c r="Y1901" s="17"/>
      <c r="Z1901" s="17"/>
      <c r="AA1901" s="17"/>
      <c r="AB1901" s="17"/>
      <c r="AC1901" s="17"/>
      <c r="AD1901" s="17"/>
      <c r="AE1901" s="17"/>
      <c r="AG1901" s="9"/>
      <c r="AH1901" s="9"/>
      <c r="AI1901" s="10"/>
      <c r="AJ1901" s="17"/>
      <c r="AK1901" s="17"/>
      <c r="AL1901" s="17"/>
      <c r="AM1901" s="17"/>
      <c r="AN1901" s="17"/>
      <c r="AO1901" s="17"/>
      <c r="AP1901" s="17"/>
      <c r="AQ1901" s="17"/>
      <c r="AS1901" s="9"/>
      <c r="AT1901" s="9"/>
      <c r="AU1901" s="10"/>
      <c r="AV1901" s="17"/>
      <c r="AW1901" s="17"/>
      <c r="AX1901" s="17"/>
      <c r="AY1901" s="17"/>
      <c r="AZ1901" s="17"/>
      <c r="BA1901" s="17"/>
      <c r="BB1901" s="17"/>
      <c r="BC1901" s="17"/>
      <c r="BE1901" s="17">
        <v>0.64771174863387981</v>
      </c>
      <c r="BF1901" s="9">
        <v>74.099999999999994</v>
      </c>
      <c r="BG1901" s="9">
        <v>72.835905742246283</v>
      </c>
      <c r="BH1901" s="9">
        <v>72.443206859819085</v>
      </c>
      <c r="BI1901" s="9">
        <v>72.222754920361297</v>
      </c>
      <c r="BJ1901" s="9">
        <f ca="1"/>
        <v>73.553076285646654</v>
      </c>
      <c r="BK1901" s="9">
        <f ca="1"/>
        <v>72.570344893471628</v>
      </c>
      <c r="BL1901" s="9">
        <v>71.702070661734922</v>
      </c>
      <c r="BM1901" s="9">
        <f ca="1"/>
        <v>73.779620775236907</v>
      </c>
      <c r="BN1901" s="9">
        <v>74.265328789963831</v>
      </c>
      <c r="BP1901" s="9"/>
      <c r="BQ1901" s="40"/>
      <c r="BR1901" s="9"/>
      <c r="BS1901" s="40"/>
      <c r="BU1901" s="9"/>
      <c r="BV1901" s="40"/>
      <c r="BW1901" s="9"/>
      <c r="BX1901" s="40"/>
      <c r="BZ1901" s="9"/>
      <c r="CA1901" s="9"/>
      <c r="CB1901" s="40"/>
      <c r="CC1901" s="9"/>
      <c r="CD1901" s="9"/>
      <c r="CE1901" s="40"/>
    </row>
    <row r="1902" spans="1:83" x14ac:dyDescent="0.25">
      <c r="A1902" s="6">
        <v>52</v>
      </c>
      <c r="B1902" s="7" t="b">
        <v>1</v>
      </c>
      <c r="U1902" s="9"/>
      <c r="V1902" s="9"/>
      <c r="W1902" s="10"/>
      <c r="X1902" s="17"/>
      <c r="Y1902" s="17"/>
      <c r="Z1902" s="17"/>
      <c r="AA1902" s="17"/>
      <c r="AB1902" s="17"/>
      <c r="AC1902" s="17"/>
      <c r="AD1902" s="17"/>
      <c r="AE1902" s="17"/>
      <c r="AG1902" s="9"/>
      <c r="AH1902" s="9"/>
      <c r="AI1902" s="10"/>
      <c r="AJ1902" s="17"/>
      <c r="AK1902" s="17"/>
      <c r="AL1902" s="17"/>
      <c r="AM1902" s="17"/>
      <c r="AN1902" s="17"/>
      <c r="AO1902" s="17"/>
      <c r="AP1902" s="17"/>
      <c r="AQ1902" s="17"/>
      <c r="AS1902" s="9"/>
      <c r="AT1902" s="9"/>
      <c r="AU1902" s="10"/>
      <c r="AV1902" s="17"/>
      <c r="AW1902" s="17"/>
      <c r="AX1902" s="17"/>
      <c r="AY1902" s="17"/>
      <c r="AZ1902" s="17"/>
      <c r="BA1902" s="17"/>
      <c r="BB1902" s="17"/>
      <c r="BC1902" s="17"/>
      <c r="BE1902" s="17">
        <v>0.64805327868852458</v>
      </c>
      <c r="BF1902" s="9">
        <v>74.099999999999994</v>
      </c>
      <c r="BG1902" s="9">
        <v>72.844668159903904</v>
      </c>
      <c r="BH1902" s="9">
        <v>72.453009316452793</v>
      </c>
      <c r="BI1902" s="9">
        <v>72.289898409324465</v>
      </c>
      <c r="BJ1902" s="9">
        <f ca="1"/>
        <v>73.560605095360813</v>
      </c>
      <c r="BK1902" s="9">
        <f ca="1"/>
        <v>72.57978220015211</v>
      </c>
      <c r="BL1902" s="9">
        <v>71.71141685160643</v>
      </c>
      <c r="BM1902" s="9">
        <f ca="1"/>
        <v>73.788737249841191</v>
      </c>
      <c r="BN1902" s="9">
        <v>74.274355892359992</v>
      </c>
      <c r="BP1902" s="9"/>
      <c r="BQ1902" s="40"/>
      <c r="BR1902" s="9"/>
      <c r="BS1902" s="40"/>
      <c r="BU1902" s="9"/>
      <c r="BV1902" s="40"/>
      <c r="BW1902" s="9"/>
      <c r="BX1902" s="40"/>
      <c r="BZ1902" s="9"/>
      <c r="CA1902" s="9"/>
      <c r="CB1902" s="40"/>
      <c r="CC1902" s="9"/>
      <c r="CD1902" s="9"/>
      <c r="CE1902" s="40"/>
    </row>
    <row r="1903" spans="1:83" x14ac:dyDescent="0.25">
      <c r="A1903" s="6">
        <v>51.6</v>
      </c>
      <c r="B1903" s="7" t="b">
        <v>1</v>
      </c>
      <c r="U1903" s="9"/>
      <c r="V1903" s="9"/>
      <c r="W1903" s="10"/>
      <c r="X1903" s="17"/>
      <c r="Y1903" s="17"/>
      <c r="Z1903" s="17"/>
      <c r="AA1903" s="17"/>
      <c r="AB1903" s="17"/>
      <c r="AC1903" s="17"/>
      <c r="AD1903" s="17"/>
      <c r="AE1903" s="17"/>
      <c r="AG1903" s="9"/>
      <c r="AH1903" s="9"/>
      <c r="AI1903" s="10"/>
      <c r="AJ1903" s="17"/>
      <c r="AK1903" s="17"/>
      <c r="AL1903" s="17"/>
      <c r="AM1903" s="17"/>
      <c r="AN1903" s="17"/>
      <c r="AO1903" s="17"/>
      <c r="AP1903" s="17"/>
      <c r="AQ1903" s="17"/>
      <c r="AS1903" s="9"/>
      <c r="AT1903" s="9"/>
      <c r="AU1903" s="10"/>
      <c r="AV1903" s="17"/>
      <c r="AW1903" s="17"/>
      <c r="AX1903" s="17"/>
      <c r="AY1903" s="17"/>
      <c r="AZ1903" s="17"/>
      <c r="BA1903" s="17"/>
      <c r="BB1903" s="17"/>
      <c r="BC1903" s="17"/>
      <c r="BE1903" s="17">
        <v>0.64839480874316935</v>
      </c>
      <c r="BF1903" s="9">
        <v>74.099999999999994</v>
      </c>
      <c r="BG1903" s="9">
        <v>72.853433642700381</v>
      </c>
      <c r="BH1903" s="9">
        <v>72.462816529125291</v>
      </c>
      <c r="BI1903" s="9">
        <v>72.357107086151231</v>
      </c>
      <c r="BJ1903" s="9">
        <f ca="1"/>
        <v>73.568134985530804</v>
      </c>
      <c r="BK1903" s="9">
        <f ca="1"/>
        <v>72.589223623421248</v>
      </c>
      <c r="BL1903" s="9">
        <v>71.720760579038114</v>
      </c>
      <c r="BM1903" s="9">
        <f ca="1"/>
        <v>73.797854593183516</v>
      </c>
      <c r="BN1903" s="9">
        <v>74.283383733961031</v>
      </c>
      <c r="BP1903" s="9"/>
      <c r="BQ1903" s="40"/>
      <c r="BR1903" s="9"/>
      <c r="BS1903" s="40"/>
      <c r="BU1903" s="9"/>
      <c r="BV1903" s="40"/>
      <c r="BW1903" s="9"/>
      <c r="BX1903" s="40"/>
      <c r="BZ1903" s="9"/>
      <c r="CA1903" s="9"/>
      <c r="CB1903" s="40"/>
      <c r="CC1903" s="9"/>
      <c r="CD1903" s="9"/>
      <c r="CE1903" s="40"/>
    </row>
    <row r="1904" spans="1:83" x14ac:dyDescent="0.25">
      <c r="A1904" s="6">
        <v>59</v>
      </c>
      <c r="B1904" s="7" t="b">
        <v>1</v>
      </c>
      <c r="U1904" s="9"/>
      <c r="V1904" s="9"/>
      <c r="W1904" s="10"/>
      <c r="X1904" s="17"/>
      <c r="Y1904" s="17"/>
      <c r="Z1904" s="17"/>
      <c r="AA1904" s="17"/>
      <c r="AB1904" s="17"/>
      <c r="AC1904" s="17"/>
      <c r="AD1904" s="17"/>
      <c r="AE1904" s="17"/>
      <c r="AG1904" s="9"/>
      <c r="AH1904" s="9"/>
      <c r="AI1904" s="10"/>
      <c r="AJ1904" s="17"/>
      <c r="AK1904" s="17"/>
      <c r="AL1904" s="17"/>
      <c r="AM1904" s="17"/>
      <c r="AN1904" s="17"/>
      <c r="AO1904" s="17"/>
      <c r="AP1904" s="17"/>
      <c r="AQ1904" s="17"/>
      <c r="AS1904" s="9"/>
      <c r="AT1904" s="9"/>
      <c r="AU1904" s="10"/>
      <c r="AV1904" s="17"/>
      <c r="AW1904" s="17"/>
      <c r="AX1904" s="17"/>
      <c r="AY1904" s="17"/>
      <c r="AZ1904" s="17"/>
      <c r="BA1904" s="17"/>
      <c r="BB1904" s="17"/>
      <c r="BC1904" s="17"/>
      <c r="BE1904" s="17">
        <v>0.64873633879781423</v>
      </c>
      <c r="BF1904" s="9">
        <v>74.099999999999994</v>
      </c>
      <c r="BG1904" s="9">
        <v>72.862202200211129</v>
      </c>
      <c r="BH1904" s="9">
        <v>72.472628510124395</v>
      </c>
      <c r="BI1904" s="9">
        <v>72.424381077543046</v>
      </c>
      <c r="BJ1904" s="9">
        <f ca="1"/>
        <v>73.575665963151323</v>
      </c>
      <c r="BK1904" s="9">
        <f ca="1"/>
        <v>72.598669174475674</v>
      </c>
      <c r="BL1904" s="9">
        <v>71.730101845975298</v>
      </c>
      <c r="BM1904" s="9">
        <f ca="1"/>
        <v>73.806972811055431</v>
      </c>
      <c r="BN1904" s="9">
        <v>74.292412320404338</v>
      </c>
      <c r="BP1904" s="9"/>
      <c r="BQ1904" s="40"/>
      <c r="BR1904" s="9"/>
      <c r="BS1904" s="40"/>
      <c r="BU1904" s="9"/>
      <c r="BV1904" s="40"/>
      <c r="BW1904" s="9"/>
      <c r="BX1904" s="40"/>
      <c r="BZ1904" s="9"/>
      <c r="CA1904" s="9"/>
      <c r="CB1904" s="40"/>
      <c r="CC1904" s="9"/>
      <c r="CD1904" s="9"/>
      <c r="CE1904" s="40"/>
    </row>
    <row r="1905" spans="1:83" x14ac:dyDescent="0.25">
      <c r="A1905" s="6">
        <v>55</v>
      </c>
      <c r="B1905" s="7" t="b">
        <v>1</v>
      </c>
      <c r="U1905" s="9"/>
      <c r="V1905" s="9"/>
      <c r="W1905" s="10"/>
      <c r="X1905" s="17"/>
      <c r="Y1905" s="17"/>
      <c r="Z1905" s="17"/>
      <c r="AA1905" s="17"/>
      <c r="AB1905" s="17"/>
      <c r="AC1905" s="17"/>
      <c r="AD1905" s="17"/>
      <c r="AE1905" s="17"/>
      <c r="AG1905" s="9"/>
      <c r="AH1905" s="9"/>
      <c r="AI1905" s="10"/>
      <c r="AJ1905" s="17"/>
      <c r="AK1905" s="17"/>
      <c r="AL1905" s="17"/>
      <c r="AM1905" s="17"/>
      <c r="AN1905" s="17"/>
      <c r="AO1905" s="17"/>
      <c r="AP1905" s="17"/>
      <c r="AQ1905" s="17"/>
      <c r="AS1905" s="9"/>
      <c r="AT1905" s="9"/>
      <c r="AU1905" s="10"/>
      <c r="AV1905" s="17"/>
      <c r="AW1905" s="17"/>
      <c r="AX1905" s="17"/>
      <c r="AY1905" s="17"/>
      <c r="AZ1905" s="17"/>
      <c r="BA1905" s="17"/>
      <c r="BB1905" s="17"/>
      <c r="BC1905" s="17"/>
      <c r="BE1905" s="17">
        <v>0.64907786885245899</v>
      </c>
      <c r="BF1905" s="9">
        <v>74.099999999999994</v>
      </c>
      <c r="BG1905" s="9">
        <v>72.870973842032114</v>
      </c>
      <c r="BH1905" s="9">
        <v>72.482445271767546</v>
      </c>
      <c r="BI1905" s="9">
        <v>72.491720510571028</v>
      </c>
      <c r="BJ1905" s="9">
        <f ca="1"/>
        <v>73.583198035228207</v>
      </c>
      <c r="BK1905" s="9">
        <f ca="1"/>
        <v>72.608118864538014</v>
      </c>
      <c r="BL1905" s="9">
        <v>71.739440654360706</v>
      </c>
      <c r="BM1905" s="9">
        <f ca="1"/>
        <v>73.816091909256542</v>
      </c>
      <c r="BN1905" s="9">
        <v>74.301441657334806</v>
      </c>
      <c r="BP1905" s="9"/>
      <c r="BQ1905" s="40"/>
      <c r="BR1905" s="9"/>
      <c r="BS1905" s="40"/>
      <c r="BU1905" s="9"/>
      <c r="BV1905" s="40"/>
      <c r="BW1905" s="9"/>
      <c r="BX1905" s="40"/>
      <c r="BZ1905" s="9"/>
      <c r="CA1905" s="9"/>
      <c r="CB1905" s="40"/>
      <c r="CC1905" s="9"/>
      <c r="CD1905" s="9"/>
      <c r="CE1905" s="40"/>
    </row>
    <row r="1906" spans="1:83" x14ac:dyDescent="0.25">
      <c r="A1906" s="6">
        <v>49.8</v>
      </c>
      <c r="B1906" s="7" t="b">
        <v>1</v>
      </c>
      <c r="U1906" s="9"/>
      <c r="V1906" s="9"/>
      <c r="W1906" s="10"/>
      <c r="X1906" s="17"/>
      <c r="Y1906" s="17"/>
      <c r="Z1906" s="17"/>
      <c r="AA1906" s="17"/>
      <c r="AB1906" s="17"/>
      <c r="AC1906" s="17"/>
      <c r="AD1906" s="17"/>
      <c r="AE1906" s="17"/>
      <c r="AG1906" s="9"/>
      <c r="AH1906" s="9"/>
      <c r="AI1906" s="10"/>
      <c r="AJ1906" s="17"/>
      <c r="AK1906" s="17"/>
      <c r="AL1906" s="17"/>
      <c r="AM1906" s="17"/>
      <c r="AN1906" s="17"/>
      <c r="AO1906" s="17"/>
      <c r="AP1906" s="17"/>
      <c r="AQ1906" s="17"/>
      <c r="AS1906" s="9"/>
      <c r="AT1906" s="9"/>
      <c r="AU1906" s="10"/>
      <c r="AV1906" s="17"/>
      <c r="AW1906" s="17"/>
      <c r="AX1906" s="17"/>
      <c r="AY1906" s="17"/>
      <c r="AZ1906" s="17"/>
      <c r="BA1906" s="17"/>
      <c r="BB1906" s="17"/>
      <c r="BC1906" s="17"/>
      <c r="BE1906" s="17">
        <v>0.64941939890710387</v>
      </c>
      <c r="BF1906" s="9">
        <v>74.099999999999994</v>
      </c>
      <c r="BG1906" s="9">
        <v>72.87974857777985</v>
      </c>
      <c r="BH1906" s="9">
        <v>72.492266826401917</v>
      </c>
      <c r="BI1906" s="9">
        <v>72.559125512677554</v>
      </c>
      <c r="BJ1906" s="9">
        <f ca="1"/>
        <v>73.590731208778493</v>
      </c>
      <c r="BK1906" s="9">
        <f ca="1"/>
        <v>72.617572704857068</v>
      </c>
      <c r="BL1906" s="9">
        <v>71.74877700613456</v>
      </c>
      <c r="BM1906" s="9">
        <f ca="1"/>
        <v>73.825211893594556</v>
      </c>
      <c r="BN1906" s="9">
        <v>74.310471750405043</v>
      </c>
      <c r="BP1906" s="9"/>
      <c r="BQ1906" s="40"/>
      <c r="BR1906" s="9"/>
      <c r="BS1906" s="40"/>
      <c r="BU1906" s="9"/>
      <c r="BV1906" s="40"/>
      <c r="BW1906" s="9"/>
      <c r="BX1906" s="40"/>
      <c r="BZ1906" s="9"/>
      <c r="CA1906" s="9"/>
      <c r="CB1906" s="40"/>
      <c r="CC1906" s="9"/>
      <c r="CD1906" s="9"/>
      <c r="CE1906" s="40"/>
    </row>
    <row r="1907" spans="1:83" x14ac:dyDescent="0.25">
      <c r="A1907" s="6">
        <v>49.2</v>
      </c>
      <c r="B1907" s="7" t="b">
        <v>1</v>
      </c>
      <c r="U1907" s="9"/>
      <c r="V1907" s="9"/>
      <c r="W1907" s="10"/>
      <c r="X1907" s="17"/>
      <c r="Y1907" s="17"/>
      <c r="Z1907" s="17"/>
      <c r="AA1907" s="17"/>
      <c r="AB1907" s="17"/>
      <c r="AC1907" s="17"/>
      <c r="AD1907" s="17"/>
      <c r="AE1907" s="17"/>
      <c r="AG1907" s="9"/>
      <c r="AH1907" s="9"/>
      <c r="AI1907" s="10"/>
      <c r="AJ1907" s="17"/>
      <c r="AK1907" s="17"/>
      <c r="AL1907" s="17"/>
      <c r="AM1907" s="17"/>
      <c r="AN1907" s="17"/>
      <c r="AO1907" s="17"/>
      <c r="AP1907" s="17"/>
      <c r="AQ1907" s="17"/>
      <c r="AS1907" s="9"/>
      <c r="AT1907" s="9"/>
      <c r="AU1907" s="10"/>
      <c r="AV1907" s="17"/>
      <c r="AW1907" s="17"/>
      <c r="AX1907" s="17"/>
      <c r="AY1907" s="17"/>
      <c r="AZ1907" s="17"/>
      <c r="BA1907" s="17"/>
      <c r="BB1907" s="17"/>
      <c r="BC1907" s="17"/>
      <c r="BE1907" s="17">
        <v>0.64976092896174864</v>
      </c>
      <c r="BF1907" s="9">
        <v>74.099999999999994</v>
      </c>
      <c r="BG1907" s="9">
        <v>72.888526417091583</v>
      </c>
      <c r="BH1907" s="9">
        <v>72.502093186404664</v>
      </c>
      <c r="BI1907" s="9">
        <v>72.626596211677622</v>
      </c>
      <c r="BJ1907" s="9">
        <f ca="1"/>
        <v>73.598265490830499</v>
      </c>
      <c r="BK1907" s="9">
        <f ca="1"/>
        <v>72.627030706707814</v>
      </c>
      <c r="BL1907" s="9">
        <v>71.758110903234467</v>
      </c>
      <c r="BM1907" s="9">
        <f ca="1"/>
        <v>73.834332769885336</v>
      </c>
      <c r="BN1907" s="9">
        <v>74.319502605275147</v>
      </c>
      <c r="BP1907" s="9"/>
      <c r="BQ1907" s="40"/>
      <c r="BR1907" s="9"/>
      <c r="BS1907" s="40"/>
      <c r="BU1907" s="9"/>
      <c r="BV1907" s="40"/>
      <c r="BW1907" s="9"/>
      <c r="BX1907" s="40"/>
      <c r="BZ1907" s="9"/>
      <c r="CA1907" s="9"/>
      <c r="CB1907" s="40"/>
      <c r="CC1907" s="9"/>
      <c r="CD1907" s="9"/>
      <c r="CE1907" s="40"/>
    </row>
    <row r="1908" spans="1:83" x14ac:dyDescent="0.25">
      <c r="A1908" s="6">
        <v>48.5</v>
      </c>
      <c r="B1908" s="7" t="b">
        <v>1</v>
      </c>
      <c r="U1908" s="9"/>
      <c r="V1908" s="9"/>
      <c r="W1908" s="10"/>
      <c r="X1908" s="17"/>
      <c r="Y1908" s="17"/>
      <c r="Z1908" s="17"/>
      <c r="AA1908" s="17"/>
      <c r="AB1908" s="17"/>
      <c r="AC1908" s="17"/>
      <c r="AD1908" s="17"/>
      <c r="AE1908" s="17"/>
      <c r="AG1908" s="9"/>
      <c r="AH1908" s="9"/>
      <c r="AI1908" s="10"/>
      <c r="AJ1908" s="17"/>
      <c r="AK1908" s="17"/>
      <c r="AL1908" s="17"/>
      <c r="AM1908" s="17"/>
      <c r="AN1908" s="17"/>
      <c r="AO1908" s="17"/>
      <c r="AP1908" s="17"/>
      <c r="AQ1908" s="17"/>
      <c r="AS1908" s="9"/>
      <c r="AT1908" s="9"/>
      <c r="AU1908" s="10"/>
      <c r="AV1908" s="17"/>
      <c r="AW1908" s="17"/>
      <c r="AX1908" s="17"/>
      <c r="AY1908" s="17"/>
      <c r="AZ1908" s="17"/>
      <c r="BA1908" s="17"/>
      <c r="BB1908" s="17"/>
      <c r="BC1908" s="17"/>
      <c r="BE1908" s="17">
        <v>0.65010245901639341</v>
      </c>
      <c r="BF1908" s="9">
        <v>74.2</v>
      </c>
      <c r="BG1908" s="9">
        <v>72.897307369625295</v>
      </c>
      <c r="BH1908" s="9">
        <v>72.511924364182804</v>
      </c>
      <c r="BI1908" s="9">
        <v>72.694132735760292</v>
      </c>
      <c r="BJ1908" s="9">
        <f ca="1"/>
        <v>73.605800888423843</v>
      </c>
      <c r="BK1908" s="9">
        <f ca="1"/>
        <v>72.636492881391604</v>
      </c>
      <c r="BL1908" s="9">
        <v>71.767442347595576</v>
      </c>
      <c r="BM1908" s="9">
        <f ca="1"/>
        <v>73.843454543953015</v>
      </c>
      <c r="BN1908" s="9">
        <v>74.328534227613019</v>
      </c>
      <c r="BP1908" s="9"/>
      <c r="BQ1908" s="40"/>
      <c r="BR1908" s="9"/>
      <c r="BS1908" s="40"/>
      <c r="BU1908" s="9"/>
      <c r="BV1908" s="40"/>
      <c r="BW1908" s="9"/>
      <c r="BX1908" s="40"/>
      <c r="BZ1908" s="9"/>
      <c r="CA1908" s="9"/>
      <c r="CB1908" s="40"/>
      <c r="CC1908" s="9"/>
      <c r="CD1908" s="9"/>
      <c r="CE1908" s="40"/>
    </row>
    <row r="1909" spans="1:83" x14ac:dyDescent="0.25">
      <c r="A1909" s="6">
        <v>48.1</v>
      </c>
      <c r="B1909" s="7" t="b">
        <v>1</v>
      </c>
      <c r="U1909" s="9"/>
      <c r="V1909" s="9"/>
      <c r="W1909" s="10"/>
      <c r="X1909" s="17"/>
      <c r="Y1909" s="17"/>
      <c r="Z1909" s="17"/>
      <c r="AA1909" s="17"/>
      <c r="AB1909" s="17"/>
      <c r="AC1909" s="17"/>
      <c r="AD1909" s="17"/>
      <c r="AE1909" s="17"/>
      <c r="AG1909" s="9"/>
      <c r="AH1909" s="9"/>
      <c r="AI1909" s="10"/>
      <c r="AJ1909" s="17"/>
      <c r="AK1909" s="17"/>
      <c r="AL1909" s="17"/>
      <c r="AM1909" s="17"/>
      <c r="AN1909" s="17"/>
      <c r="AO1909" s="17"/>
      <c r="AP1909" s="17"/>
      <c r="AQ1909" s="17"/>
      <c r="AS1909" s="9"/>
      <c r="AT1909" s="9"/>
      <c r="AU1909" s="10"/>
      <c r="AV1909" s="17"/>
      <c r="AW1909" s="17"/>
      <c r="AX1909" s="17"/>
      <c r="AY1909" s="17"/>
      <c r="AZ1909" s="17"/>
      <c r="BA1909" s="17"/>
      <c r="BB1909" s="17"/>
      <c r="BC1909" s="17"/>
      <c r="BE1909" s="17">
        <v>0.65044398907103829</v>
      </c>
      <c r="BF1909" s="9">
        <v>74.2</v>
      </c>
      <c r="BG1909" s="9">
        <v>72.906091445059872</v>
      </c>
      <c r="BH1909" s="9">
        <v>72.521760372173645</v>
      </c>
      <c r="BI1909" s="9">
        <v>72.761735213490297</v>
      </c>
      <c r="BJ1909" s="9">
        <f ca="1"/>
        <v>73.613337408609524</v>
      </c>
      <c r="BK1909" s="9">
        <f ca="1"/>
        <v>72.645959240236209</v>
      </c>
      <c r="BL1909" s="9">
        <v>71.776771341150422</v>
      </c>
      <c r="BM1909" s="9">
        <f ca="1"/>
        <v>73.852577221629886</v>
      </c>
      <c r="BN1909" s="9">
        <v>74.337566623094233</v>
      </c>
      <c r="BP1909" s="9"/>
      <c r="BQ1909" s="40"/>
      <c r="BR1909" s="9"/>
      <c r="BS1909" s="40"/>
      <c r="BU1909" s="9"/>
      <c r="BV1909" s="40"/>
      <c r="BW1909" s="9"/>
      <c r="BX1909" s="40"/>
      <c r="BZ1909" s="9"/>
      <c r="CA1909" s="9"/>
      <c r="CB1909" s="40"/>
      <c r="CC1909" s="9"/>
      <c r="CD1909" s="9"/>
      <c r="CE1909" s="40"/>
    </row>
    <row r="1910" spans="1:83" x14ac:dyDescent="0.25">
      <c r="A1910" s="6">
        <v>47.7</v>
      </c>
      <c r="B1910" s="7" t="b">
        <v>1</v>
      </c>
      <c r="U1910" s="9"/>
      <c r="V1910" s="9"/>
      <c r="W1910" s="10"/>
      <c r="X1910" s="17"/>
      <c r="Y1910" s="17"/>
      <c r="Z1910" s="17"/>
      <c r="AA1910" s="17"/>
      <c r="AB1910" s="17"/>
      <c r="AC1910" s="17"/>
      <c r="AD1910" s="17"/>
      <c r="AE1910" s="17"/>
      <c r="AG1910" s="9"/>
      <c r="AH1910" s="9"/>
      <c r="AI1910" s="10"/>
      <c r="AJ1910" s="17"/>
      <c r="AK1910" s="17"/>
      <c r="AL1910" s="17"/>
      <c r="AM1910" s="17"/>
      <c r="AN1910" s="17"/>
      <c r="AO1910" s="17"/>
      <c r="AP1910" s="17"/>
      <c r="AQ1910" s="17"/>
      <c r="AS1910" s="9"/>
      <c r="AT1910" s="9"/>
      <c r="AU1910" s="10"/>
      <c r="AV1910" s="17"/>
      <c r="AW1910" s="17"/>
      <c r="AX1910" s="17"/>
      <c r="AY1910" s="17"/>
      <c r="AZ1910" s="17"/>
      <c r="BA1910" s="17"/>
      <c r="BB1910" s="17"/>
      <c r="BC1910" s="17"/>
      <c r="BE1910" s="17">
        <v>0.65078551912568305</v>
      </c>
      <c r="BF1910" s="9">
        <v>74.2</v>
      </c>
      <c r="BG1910" s="9">
        <v>72.914878653095144</v>
      </c>
      <c r="BH1910" s="9">
        <v>72.531601222844685</v>
      </c>
      <c r="BI1910" s="9">
        <v>72.82940377380919</v>
      </c>
      <c r="BJ1910" s="9">
        <f ca="1"/>
        <v>73.620875058450025</v>
      </c>
      <c r="BK1910" s="9">
        <f ca="1"/>
        <v>72.655429794596031</v>
      </c>
      <c r="BL1910" s="9">
        <v>71.786097885829022</v>
      </c>
      <c r="BM1910" s="9">
        <f ca="1"/>
        <v>73.861700808756524</v>
      </c>
      <c r="BN1910" s="9">
        <v>74.346599797402092</v>
      </c>
      <c r="BP1910" s="9"/>
      <c r="BQ1910" s="40"/>
      <c r="BR1910" s="9"/>
      <c r="BS1910" s="40"/>
      <c r="BU1910" s="9"/>
      <c r="BV1910" s="40"/>
      <c r="BW1910" s="9"/>
      <c r="BX1910" s="40"/>
      <c r="BZ1910" s="9"/>
      <c r="CA1910" s="9"/>
      <c r="CB1910" s="40"/>
      <c r="CC1910" s="9"/>
      <c r="CD1910" s="9"/>
      <c r="CE1910" s="40"/>
    </row>
    <row r="1911" spans="1:83" x14ac:dyDescent="0.25">
      <c r="A1911" s="6">
        <v>47.4</v>
      </c>
      <c r="B1911" s="7" t="b">
        <v>1</v>
      </c>
      <c r="U1911" s="9"/>
      <c r="V1911" s="9"/>
      <c r="W1911" s="10"/>
      <c r="X1911" s="17"/>
      <c r="Y1911" s="17"/>
      <c r="Z1911" s="17"/>
      <c r="AA1911" s="17"/>
      <c r="AB1911" s="17"/>
      <c r="AC1911" s="17"/>
      <c r="AD1911" s="17"/>
      <c r="AE1911" s="17"/>
      <c r="AG1911" s="9"/>
      <c r="AH1911" s="9"/>
      <c r="AI1911" s="10"/>
      <c r="AJ1911" s="17"/>
      <c r="AK1911" s="17"/>
      <c r="AL1911" s="17"/>
      <c r="AM1911" s="17"/>
      <c r="AN1911" s="17"/>
      <c r="AO1911" s="17"/>
      <c r="AP1911" s="17"/>
      <c r="AQ1911" s="17"/>
      <c r="AS1911" s="9"/>
      <c r="AT1911" s="9"/>
      <c r="AU1911" s="10"/>
      <c r="AV1911" s="17"/>
      <c r="AW1911" s="17"/>
      <c r="AX1911" s="17"/>
      <c r="AY1911" s="17"/>
      <c r="AZ1911" s="17"/>
      <c r="BA1911" s="17"/>
      <c r="BB1911" s="17"/>
      <c r="BC1911" s="17"/>
      <c r="BE1911" s="17">
        <v>0.65112704918032782</v>
      </c>
      <c r="BF1911" s="9">
        <v>74.2</v>
      </c>
      <c r="BG1911" s="9">
        <v>72.923669003451963</v>
      </c>
      <c r="BH1911" s="9">
        <v>72.541446928693858</v>
      </c>
      <c r="BI1911" s="9">
        <v>72.897138546037212</v>
      </c>
      <c r="BJ1911" s="9">
        <f ca="1"/>
        <v>73.628413845019239</v>
      </c>
      <c r="BK1911" s="9">
        <f ca="1"/>
        <v>72.664904555852075</v>
      </c>
      <c r="BL1911" s="9">
        <v>71.795421983558867</v>
      </c>
      <c r="BM1911" s="9">
        <f ca="1"/>
        <v>73.870825311181861</v>
      </c>
      <c r="BN1911" s="9">
        <v>74.355633756227718</v>
      </c>
      <c r="BP1911" s="9"/>
      <c r="BQ1911" s="40"/>
      <c r="BR1911" s="9"/>
      <c r="BS1911" s="40"/>
      <c r="BU1911" s="9"/>
      <c r="BV1911" s="40"/>
      <c r="BW1911" s="9"/>
      <c r="BX1911" s="40"/>
      <c r="BZ1911" s="9"/>
      <c r="CA1911" s="9"/>
      <c r="CB1911" s="40"/>
      <c r="CC1911" s="9"/>
      <c r="CD1911" s="9"/>
      <c r="CE1911" s="40"/>
    </row>
    <row r="1912" spans="1:83" x14ac:dyDescent="0.25">
      <c r="A1912" s="6">
        <v>47.1</v>
      </c>
      <c r="B1912" s="7" t="b">
        <v>1</v>
      </c>
      <c r="U1912" s="9"/>
      <c r="V1912" s="9"/>
      <c r="W1912" s="10"/>
      <c r="X1912" s="17"/>
      <c r="Y1912" s="17"/>
      <c r="Z1912" s="17"/>
      <c r="AA1912" s="17"/>
      <c r="AB1912" s="17"/>
      <c r="AC1912" s="17"/>
      <c r="AD1912" s="17"/>
      <c r="AE1912" s="17"/>
      <c r="AG1912" s="9"/>
      <c r="AH1912" s="9"/>
      <c r="AI1912" s="10"/>
      <c r="AJ1912" s="17"/>
      <c r="AK1912" s="17"/>
      <c r="AL1912" s="17"/>
      <c r="AM1912" s="17"/>
      <c r="AN1912" s="17"/>
      <c r="AO1912" s="17"/>
      <c r="AP1912" s="17"/>
      <c r="AQ1912" s="17"/>
      <c r="AS1912" s="9"/>
      <c r="AT1912" s="9"/>
      <c r="AU1912" s="10"/>
      <c r="AV1912" s="17"/>
      <c r="AW1912" s="17"/>
      <c r="AX1912" s="17"/>
      <c r="AY1912" s="17"/>
      <c r="AZ1912" s="17"/>
      <c r="BA1912" s="17"/>
      <c r="BB1912" s="17"/>
      <c r="BC1912" s="17"/>
      <c r="BE1912" s="17">
        <v>0.6514685792349727</v>
      </c>
      <c r="BF1912" s="9">
        <v>74.2</v>
      </c>
      <c r="BG1912" s="9">
        <v>72.932462505872365</v>
      </c>
      <c r="BH1912" s="9">
        <v>72.551297502249611</v>
      </c>
      <c r="BI1912" s="9">
        <v>72.964939659874531</v>
      </c>
      <c r="BJ1912" s="9">
        <f ca="1"/>
        <v>73.635953775402669</v>
      </c>
      <c r="BK1912" s="9">
        <f ca="1"/>
        <v>72.674383535412147</v>
      </c>
      <c r="BL1912" s="9">
        <v>71.804743636264931</v>
      </c>
      <c r="BM1912" s="9">
        <f ca="1"/>
        <v>73.879950734763199</v>
      </c>
      <c r="BN1912" s="9">
        <v>74.364668505270089</v>
      </c>
      <c r="BP1912" s="9"/>
      <c r="BQ1912" s="40"/>
      <c r="BR1912" s="9"/>
      <c r="BS1912" s="40"/>
      <c r="BU1912" s="9"/>
      <c r="BV1912" s="40"/>
      <c r="BW1912" s="9"/>
      <c r="BX1912" s="40"/>
      <c r="BZ1912" s="9"/>
      <c r="CA1912" s="9"/>
      <c r="CB1912" s="40"/>
      <c r="CC1912" s="9"/>
      <c r="CD1912" s="9"/>
      <c r="CE1912" s="40"/>
    </row>
    <row r="1913" spans="1:83" x14ac:dyDescent="0.25">
      <c r="A1913" s="6" t="str">
        <v/>
      </c>
      <c r="B1913" s="7" t="b">
        <v>0</v>
      </c>
      <c r="U1913" s="9"/>
      <c r="V1913" s="9"/>
      <c r="W1913" s="10"/>
      <c r="X1913" s="17"/>
      <c r="Y1913" s="17"/>
      <c r="Z1913" s="17"/>
      <c r="AA1913" s="17"/>
      <c r="AB1913" s="17"/>
      <c r="AC1913" s="17"/>
      <c r="AD1913" s="17"/>
      <c r="AE1913" s="17"/>
      <c r="AG1913" s="9"/>
      <c r="AH1913" s="9"/>
      <c r="AI1913" s="10"/>
      <c r="AJ1913" s="17"/>
      <c r="AK1913" s="17"/>
      <c r="AL1913" s="17"/>
      <c r="AM1913" s="17"/>
      <c r="AN1913" s="17"/>
      <c r="AO1913" s="17"/>
      <c r="AP1913" s="17"/>
      <c r="AQ1913" s="17"/>
      <c r="AS1913" s="9"/>
      <c r="AT1913" s="9"/>
      <c r="AU1913" s="10"/>
      <c r="AV1913" s="17"/>
      <c r="AW1913" s="17"/>
      <c r="AX1913" s="17"/>
      <c r="AY1913" s="17"/>
      <c r="AZ1913" s="17"/>
      <c r="BA1913" s="17"/>
      <c r="BB1913" s="17"/>
      <c r="BC1913" s="17"/>
      <c r="BE1913" s="17">
        <v>0.65181010928961747</v>
      </c>
      <c r="BF1913" s="9">
        <v>74.2</v>
      </c>
      <c r="BG1913" s="9">
        <v>72.941259170119622</v>
      </c>
      <c r="BH1913" s="9">
        <v>72.561152956070927</v>
      </c>
      <c r="BI1913" s="9">
        <v>73.03280724540268</v>
      </c>
      <c r="BJ1913" s="9">
        <f ca="1"/>
        <v>73.643494856697444</v>
      </c>
      <c r="BK1913" s="9">
        <f ca="1"/>
        <v>72.683866744711011</v>
      </c>
      <c r="BL1913" s="9">
        <v>71.814062845869657</v>
      </c>
      <c r="BM1913" s="9">
        <f ca="1"/>
        <v>73.889077085366196</v>
      </c>
      <c r="BN1913" s="9">
        <v>74.373704050236057</v>
      </c>
      <c r="BP1913" s="9"/>
      <c r="BQ1913" s="40"/>
      <c r="BR1913" s="9"/>
      <c r="BS1913" s="40"/>
      <c r="BU1913" s="9"/>
      <c r="BV1913" s="40"/>
      <c r="BW1913" s="9"/>
      <c r="BX1913" s="40"/>
      <c r="BZ1913" s="9"/>
      <c r="CA1913" s="9"/>
      <c r="CB1913" s="40"/>
      <c r="CC1913" s="9"/>
      <c r="CD1913" s="9"/>
      <c r="CE1913" s="40"/>
    </row>
    <row r="1914" spans="1:83" x14ac:dyDescent="0.25">
      <c r="A1914" s="6">
        <v>81.8</v>
      </c>
      <c r="B1914" s="7" t="b">
        <v>1</v>
      </c>
      <c r="U1914" s="9"/>
      <c r="V1914" s="9"/>
      <c r="W1914" s="10"/>
      <c r="X1914" s="17"/>
      <c r="Y1914" s="17"/>
      <c r="Z1914" s="17"/>
      <c r="AA1914" s="17"/>
      <c r="AB1914" s="17"/>
      <c r="AC1914" s="17"/>
      <c r="AD1914" s="17"/>
      <c r="AE1914" s="17"/>
      <c r="AG1914" s="9"/>
      <c r="AH1914" s="9"/>
      <c r="AI1914" s="10"/>
      <c r="AJ1914" s="17"/>
      <c r="AK1914" s="17"/>
      <c r="AL1914" s="17"/>
      <c r="AM1914" s="17"/>
      <c r="AN1914" s="17"/>
      <c r="AO1914" s="17"/>
      <c r="AP1914" s="17"/>
      <c r="AQ1914" s="17"/>
      <c r="AS1914" s="9"/>
      <c r="AT1914" s="9"/>
      <c r="AU1914" s="10"/>
      <c r="AV1914" s="17"/>
      <c r="AW1914" s="17"/>
      <c r="AX1914" s="17"/>
      <c r="AY1914" s="17"/>
      <c r="AZ1914" s="17"/>
      <c r="BA1914" s="17"/>
      <c r="BB1914" s="17"/>
      <c r="BC1914" s="17"/>
      <c r="BE1914" s="17">
        <v>0.65215163934426235</v>
      </c>
      <c r="BF1914" s="9">
        <v>74.2</v>
      </c>
      <c r="BG1914" s="9">
        <v>72.950059005978289</v>
      </c>
      <c r="BH1914" s="9">
        <v>72.571013302747843</v>
      </c>
      <c r="BI1914" s="9">
        <v>73.100741433086327</v>
      </c>
      <c r="BJ1914" s="9">
        <f ca="1"/>
        <v>73.651037096012345</v>
      </c>
      <c r="BK1914" s="9">
        <f ca="1"/>
        <v>72.693354195210347</v>
      </c>
      <c r="BL1914" s="9">
        <v>71.823379614292946</v>
      </c>
      <c r="BM1914" s="9">
        <f ca="1"/>
        <v>73.898204368864995</v>
      </c>
      <c r="BN1914" s="9">
        <v>74.382740396840333</v>
      </c>
      <c r="BP1914" s="9"/>
      <c r="BQ1914" s="40"/>
      <c r="BR1914" s="9"/>
      <c r="BS1914" s="40"/>
      <c r="BU1914" s="9"/>
      <c r="BV1914" s="40"/>
      <c r="BW1914" s="9"/>
      <c r="BX1914" s="40"/>
      <c r="BZ1914" s="9"/>
      <c r="CA1914" s="9"/>
      <c r="CB1914" s="40"/>
      <c r="CC1914" s="9"/>
      <c r="CD1914" s="9"/>
      <c r="CE1914" s="40"/>
    </row>
    <row r="1915" spans="1:83" x14ac:dyDescent="0.25">
      <c r="A1915" s="6">
        <v>81.599999999999994</v>
      </c>
      <c r="B1915" s="7" t="b">
        <v>1</v>
      </c>
      <c r="U1915" s="9"/>
      <c r="V1915" s="9"/>
      <c r="W1915" s="10"/>
      <c r="X1915" s="17"/>
      <c r="Y1915" s="17"/>
      <c r="Z1915" s="17"/>
      <c r="AA1915" s="17"/>
      <c r="AB1915" s="17"/>
      <c r="AC1915" s="17"/>
      <c r="AD1915" s="17"/>
      <c r="AE1915" s="17"/>
      <c r="AG1915" s="9"/>
      <c r="AH1915" s="9"/>
      <c r="AI1915" s="10"/>
      <c r="AJ1915" s="17"/>
      <c r="AK1915" s="17"/>
      <c r="AL1915" s="17"/>
      <c r="AM1915" s="17"/>
      <c r="AN1915" s="17"/>
      <c r="AO1915" s="17"/>
      <c r="AP1915" s="17"/>
      <c r="AQ1915" s="17"/>
      <c r="AS1915" s="9"/>
      <c r="AT1915" s="9"/>
      <c r="AU1915" s="10"/>
      <c r="AV1915" s="17"/>
      <c r="AW1915" s="17"/>
      <c r="AX1915" s="17"/>
      <c r="AY1915" s="17"/>
      <c r="AZ1915" s="17"/>
      <c r="BA1915" s="17"/>
      <c r="BB1915" s="17"/>
      <c r="BC1915" s="17"/>
      <c r="BE1915" s="17">
        <v>0.65249316939890711</v>
      </c>
      <c r="BF1915" s="9">
        <v>74.2</v>
      </c>
      <c r="BG1915" s="9">
        <v>72.958862023254369</v>
      </c>
      <c r="BH1915" s="9">
        <v>72.580878554900977</v>
      </c>
      <c r="BI1915" s="9">
        <v>73.168742353774462</v>
      </c>
      <c r="BJ1915" s="9">
        <f ca="1"/>
        <v>73.658580500467878</v>
      </c>
      <c r="BK1915" s="9">
        <f ca="1"/>
        <v>72.702845898399062</v>
      </c>
      <c r="BL1915" s="9">
        <v>71.832693943452227</v>
      </c>
      <c r="BM1915" s="9">
        <f ca="1"/>
        <v>73.907332591142236</v>
      </c>
      <c r="BN1915" s="9">
        <v>74.391777550805642</v>
      </c>
      <c r="BP1915" s="9"/>
      <c r="BQ1915" s="40"/>
      <c r="BR1915" s="9"/>
      <c r="BS1915" s="40"/>
      <c r="BU1915" s="9"/>
      <c r="BV1915" s="40"/>
      <c r="BW1915" s="9"/>
      <c r="BX1915" s="40"/>
      <c r="BZ1915" s="9"/>
      <c r="CA1915" s="9"/>
      <c r="CB1915" s="40"/>
      <c r="CC1915" s="9"/>
      <c r="CD1915" s="9"/>
      <c r="CE1915" s="40"/>
    </row>
    <row r="1916" spans="1:83" x14ac:dyDescent="0.25">
      <c r="A1916" s="6">
        <v>81.5</v>
      </c>
      <c r="B1916" s="7" t="b">
        <v>1</v>
      </c>
      <c r="U1916" s="9"/>
      <c r="V1916" s="9"/>
      <c r="W1916" s="10"/>
      <c r="X1916" s="17"/>
      <c r="Y1916" s="17"/>
      <c r="Z1916" s="17"/>
      <c r="AA1916" s="17"/>
      <c r="AB1916" s="17"/>
      <c r="AC1916" s="17"/>
      <c r="AD1916" s="17"/>
      <c r="AE1916" s="17"/>
      <c r="AG1916" s="9"/>
      <c r="AH1916" s="9"/>
      <c r="AI1916" s="10"/>
      <c r="AJ1916" s="17"/>
      <c r="AK1916" s="17"/>
      <c r="AL1916" s="17"/>
      <c r="AM1916" s="17"/>
      <c r="AN1916" s="17"/>
      <c r="AO1916" s="17"/>
      <c r="AP1916" s="17"/>
      <c r="AQ1916" s="17"/>
      <c r="AS1916" s="9"/>
      <c r="AT1916" s="9"/>
      <c r="AU1916" s="10"/>
      <c r="AV1916" s="17"/>
      <c r="AW1916" s="17"/>
      <c r="AX1916" s="17"/>
      <c r="AY1916" s="17"/>
      <c r="AZ1916" s="17"/>
      <c r="BA1916" s="17"/>
      <c r="BB1916" s="17"/>
      <c r="BC1916" s="17"/>
      <c r="BE1916" s="17">
        <v>0.65283469945355188</v>
      </c>
      <c r="BF1916" s="9">
        <v>74.2</v>
      </c>
      <c r="BG1916" s="9">
        <v>72.967668231775392</v>
      </c>
      <c r="BH1916" s="9">
        <v>72.590748725182152</v>
      </c>
      <c r="BI1916" s="9">
        <v>73.236810138702168</v>
      </c>
      <c r="BJ1916" s="9">
        <f ca="1"/>
        <v>73.666125077196384</v>
      </c>
      <c r="BK1916" s="9">
        <f ca="1"/>
        <v>72.712341865793249</v>
      </c>
      <c r="BL1916" s="9">
        <v>71.842005835262398</v>
      </c>
      <c r="BM1916" s="9">
        <f ca="1"/>
        <v>73.916461758089042</v>
      </c>
      <c r="BN1916" s="9">
        <v>74.400815517862725</v>
      </c>
      <c r="BP1916" s="9"/>
      <c r="BQ1916" s="40"/>
      <c r="BR1916" s="9"/>
      <c r="BS1916" s="40"/>
      <c r="BU1916" s="9"/>
      <c r="BV1916" s="40"/>
      <c r="BW1916" s="9"/>
      <c r="BX1916" s="40"/>
      <c r="BZ1916" s="9"/>
      <c r="CA1916" s="9"/>
      <c r="CB1916" s="40"/>
      <c r="CC1916" s="9"/>
      <c r="CD1916" s="9"/>
      <c r="CE1916" s="40"/>
    </row>
    <row r="1917" spans="1:83" x14ac:dyDescent="0.25">
      <c r="A1917" s="6">
        <v>81.3</v>
      </c>
      <c r="B1917" s="7" t="b">
        <v>1</v>
      </c>
      <c r="U1917" s="9"/>
      <c r="V1917" s="9"/>
      <c r="W1917" s="10"/>
      <c r="X1917" s="17"/>
      <c r="Y1917" s="17"/>
      <c r="Z1917" s="17"/>
      <c r="AA1917" s="17"/>
      <c r="AB1917" s="17"/>
      <c r="AC1917" s="17"/>
      <c r="AD1917" s="17"/>
      <c r="AE1917" s="17"/>
      <c r="AG1917" s="9"/>
      <c r="AH1917" s="9"/>
      <c r="AI1917" s="10"/>
      <c r="AJ1917" s="17"/>
      <c r="AK1917" s="17"/>
      <c r="AL1917" s="17"/>
      <c r="AM1917" s="17"/>
      <c r="AN1917" s="17"/>
      <c r="AO1917" s="17"/>
      <c r="AP1917" s="17"/>
      <c r="AQ1917" s="17"/>
      <c r="AS1917" s="9"/>
      <c r="AT1917" s="9"/>
      <c r="AU1917" s="10"/>
      <c r="AV1917" s="17"/>
      <c r="AW1917" s="17"/>
      <c r="AX1917" s="17"/>
      <c r="AY1917" s="17"/>
      <c r="AZ1917" s="17"/>
      <c r="BA1917" s="17"/>
      <c r="BB1917" s="17"/>
      <c r="BC1917" s="17"/>
      <c r="BE1917" s="17">
        <v>0.65317622950819676</v>
      </c>
      <c r="BF1917" s="9">
        <v>74.2</v>
      </c>
      <c r="BG1917" s="9">
        <v>72.976477641390474</v>
      </c>
      <c r="BH1917" s="9">
        <v>72.600623826274401</v>
      </c>
      <c r="BI1917" s="9">
        <v>73.304944919492016</v>
      </c>
      <c r="BJ1917" s="9">
        <f ca="1"/>
        <v>73.673670833342001</v>
      </c>
      <c r="BK1917" s="9">
        <f ca="1"/>
        <v>72.721842108936357</v>
      </c>
      <c r="BL1917" s="9">
        <v>71.851315291635842</v>
      </c>
      <c r="BM1917" s="9">
        <f ca="1"/>
        <v>73.925591875605178</v>
      </c>
      <c r="BN1917" s="9">
        <v>74.409854303750279</v>
      </c>
      <c r="BP1917" s="9"/>
      <c r="BQ1917" s="40"/>
      <c r="BR1917" s="9"/>
      <c r="BS1917" s="40"/>
      <c r="BU1917" s="9"/>
      <c r="BV1917" s="40"/>
      <c r="BW1917" s="9"/>
      <c r="BX1917" s="40"/>
      <c r="BZ1917" s="9"/>
      <c r="CA1917" s="9"/>
      <c r="CB1917" s="40"/>
      <c r="CC1917" s="9"/>
      <c r="CD1917" s="9"/>
      <c r="CE1917" s="40"/>
    </row>
    <row r="1918" spans="1:83" x14ac:dyDescent="0.25">
      <c r="A1918" s="6">
        <v>81.099999999999994</v>
      </c>
      <c r="B1918" s="7" t="b">
        <v>1</v>
      </c>
      <c r="U1918" s="9"/>
      <c r="V1918" s="9"/>
      <c r="W1918" s="10"/>
      <c r="X1918" s="17"/>
      <c r="Y1918" s="17"/>
      <c r="Z1918" s="17"/>
      <c r="AA1918" s="17"/>
      <c r="AB1918" s="17"/>
      <c r="AC1918" s="17"/>
      <c r="AD1918" s="17"/>
      <c r="AE1918" s="17"/>
      <c r="AG1918" s="9"/>
      <c r="AH1918" s="9"/>
      <c r="AI1918" s="10"/>
      <c r="AJ1918" s="17"/>
      <c r="AK1918" s="17"/>
      <c r="AL1918" s="17"/>
      <c r="AM1918" s="17"/>
      <c r="AN1918" s="17"/>
      <c r="AO1918" s="17"/>
      <c r="AP1918" s="17"/>
      <c r="AQ1918" s="17"/>
      <c r="AS1918" s="9"/>
      <c r="AT1918" s="9"/>
      <c r="AU1918" s="10"/>
      <c r="AV1918" s="17"/>
      <c r="AW1918" s="17"/>
      <c r="AX1918" s="17"/>
      <c r="AY1918" s="17"/>
      <c r="AZ1918" s="17"/>
      <c r="BA1918" s="17"/>
      <c r="BB1918" s="17"/>
      <c r="BC1918" s="17"/>
      <c r="BE1918" s="17">
        <v>0.65351775956284153</v>
      </c>
      <c r="BF1918" s="9">
        <v>74.2</v>
      </c>
      <c r="BG1918" s="9">
        <v>72.985290261970434</v>
      </c>
      <c r="BH1918" s="9">
        <v>72.61050387089189</v>
      </c>
      <c r="BI1918" s="9">
        <v>73.373146828155541</v>
      </c>
      <c r="BJ1918" s="9">
        <f ca="1"/>
        <v>73.681217776060848</v>
      </c>
      <c r="BK1918" s="9">
        <f ca="1"/>
        <v>72.731346639399348</v>
      </c>
      <c r="BL1918" s="9">
        <v>71.86062231448247</v>
      </c>
      <c r="BM1918" s="9">
        <f ca="1"/>
        <v>73.934722949598935</v>
      </c>
      <c r="BN1918" s="9">
        <v>74.418893914215147</v>
      </c>
      <c r="BP1918" s="9"/>
      <c r="BQ1918" s="40"/>
      <c r="BR1918" s="9"/>
      <c r="BS1918" s="40"/>
      <c r="BU1918" s="9"/>
      <c r="BV1918" s="40"/>
      <c r="BW1918" s="9"/>
      <c r="BX1918" s="40"/>
      <c r="BZ1918" s="9"/>
      <c r="CA1918" s="9"/>
      <c r="CB1918" s="40"/>
      <c r="CC1918" s="9"/>
      <c r="CD1918" s="9"/>
      <c r="CE1918" s="40"/>
    </row>
    <row r="1919" spans="1:83" x14ac:dyDescent="0.25">
      <c r="A1919" s="6">
        <v>81</v>
      </c>
      <c r="B1919" s="7" t="b">
        <v>1</v>
      </c>
      <c r="U1919" s="9"/>
      <c r="V1919" s="9"/>
      <c r="W1919" s="10"/>
      <c r="X1919" s="17"/>
      <c r="Y1919" s="17"/>
      <c r="Z1919" s="17"/>
      <c r="AA1919" s="17"/>
      <c r="AB1919" s="17"/>
      <c r="AC1919" s="17"/>
      <c r="AD1919" s="17"/>
      <c r="AE1919" s="17"/>
      <c r="AG1919" s="9"/>
      <c r="AH1919" s="9"/>
      <c r="AI1919" s="10"/>
      <c r="AJ1919" s="17"/>
      <c r="AK1919" s="17"/>
      <c r="AL1919" s="17"/>
      <c r="AM1919" s="17"/>
      <c r="AN1919" s="17"/>
      <c r="AO1919" s="17"/>
      <c r="AP1919" s="17"/>
      <c r="AQ1919" s="17"/>
      <c r="AS1919" s="9"/>
      <c r="AT1919" s="9"/>
      <c r="AU1919" s="10"/>
      <c r="AV1919" s="17"/>
      <c r="AW1919" s="17"/>
      <c r="AX1919" s="17"/>
      <c r="AY1919" s="17"/>
      <c r="AZ1919" s="17"/>
      <c r="BA1919" s="17"/>
      <c r="BB1919" s="17"/>
      <c r="BC1919" s="17"/>
      <c r="BE1919" s="17">
        <v>0.65385928961748629</v>
      </c>
      <c r="BF1919" s="9">
        <v>74.2</v>
      </c>
      <c r="BG1919" s="9">
        <v>72.994106103407901</v>
      </c>
      <c r="BH1919" s="9">
        <v>72.620388871780349</v>
      </c>
      <c r="BI1919" s="9">
        <v>73.441415997094921</v>
      </c>
      <c r="BJ1919" s="9">
        <f ca="1"/>
        <v>73.68876591252095</v>
      </c>
      <c r="BK1919" s="9">
        <f ca="1"/>
        <v>72.740855468780751</v>
      </c>
      <c r="BL1919" s="9">
        <v>71.86992690570969</v>
      </c>
      <c r="BM1919" s="9">
        <f ca="1"/>
        <v>73.943854985987358</v>
      </c>
      <c r="BN1919" s="9">
        <v>74.427934355012297</v>
      </c>
      <c r="BP1919" s="9"/>
      <c r="BQ1919" s="40"/>
      <c r="BR1919" s="9"/>
      <c r="BS1919" s="40"/>
      <c r="BU1919" s="9"/>
      <c r="BV1919" s="40"/>
      <c r="BW1919" s="9"/>
      <c r="BX1919" s="40"/>
      <c r="BZ1919" s="9"/>
      <c r="CA1919" s="9"/>
      <c r="CB1919" s="40"/>
      <c r="CC1919" s="9"/>
      <c r="CD1919" s="9"/>
      <c r="CE1919" s="40"/>
    </row>
    <row r="1920" spans="1:83" x14ac:dyDescent="0.25">
      <c r="A1920" s="6">
        <v>89</v>
      </c>
      <c r="B1920" s="7" t="b">
        <v>1</v>
      </c>
      <c r="U1920" s="9"/>
      <c r="V1920" s="9"/>
      <c r="W1920" s="10"/>
      <c r="X1920" s="17"/>
      <c r="Y1920" s="17"/>
      <c r="Z1920" s="17"/>
      <c r="AA1920" s="17"/>
      <c r="AB1920" s="17"/>
      <c r="AC1920" s="17"/>
      <c r="AD1920" s="17"/>
      <c r="AE1920" s="17"/>
      <c r="AG1920" s="9"/>
      <c r="AH1920" s="9"/>
      <c r="AI1920" s="10"/>
      <c r="AJ1920" s="17"/>
      <c r="AK1920" s="17"/>
      <c r="AL1920" s="17"/>
      <c r="AM1920" s="17"/>
      <c r="AN1920" s="17"/>
      <c r="AO1920" s="17"/>
      <c r="AP1920" s="17"/>
      <c r="AQ1920" s="17"/>
      <c r="AS1920" s="9"/>
      <c r="AT1920" s="9"/>
      <c r="AU1920" s="10"/>
      <c r="AV1920" s="17"/>
      <c r="AW1920" s="17"/>
      <c r="AX1920" s="17"/>
      <c r="AY1920" s="17"/>
      <c r="AZ1920" s="17"/>
      <c r="BA1920" s="17"/>
      <c r="BB1920" s="17"/>
      <c r="BC1920" s="17"/>
      <c r="BE1920" s="17">
        <v>0.65420081967213117</v>
      </c>
      <c r="BF1920" s="9">
        <v>74.2</v>
      </c>
      <c r="BG1920" s="9">
        <v>73.002925175617378</v>
      </c>
      <c r="BH1920" s="9">
        <v>72.630278841717072</v>
      </c>
      <c r="BI1920" s="9">
        <v>73.509752559104427</v>
      </c>
      <c r="BJ1920" s="9">
        <f ca="1"/>
        <v>73.696315249902426</v>
      </c>
      <c r="BK1920" s="9">
        <f ca="1"/>
        <v>72.750368608706765</v>
      </c>
      <c r="BL1920" s="9">
        <v>71.879229067222383</v>
      </c>
      <c r="BM1920" s="9">
        <f ca="1"/>
        <v>73.952987990696144</v>
      </c>
      <c r="BN1920" s="9">
        <v>74.436975631904801</v>
      </c>
      <c r="BP1920" s="9"/>
      <c r="BQ1920" s="40"/>
      <c r="BR1920" s="9"/>
      <c r="BS1920" s="40"/>
      <c r="BU1920" s="9"/>
      <c r="BV1920" s="40"/>
      <c r="BW1920" s="9"/>
      <c r="BX1920" s="40"/>
      <c r="BZ1920" s="9"/>
      <c r="CA1920" s="9"/>
      <c r="CB1920" s="40"/>
      <c r="CC1920" s="9"/>
      <c r="CD1920" s="9"/>
      <c r="CE1920" s="40"/>
    </row>
    <row r="1921" spans="1:83" x14ac:dyDescent="0.25">
      <c r="A1921" s="6">
        <v>86</v>
      </c>
      <c r="B1921" s="7" t="b">
        <v>1</v>
      </c>
      <c r="U1921" s="9"/>
      <c r="V1921" s="9"/>
      <c r="W1921" s="10"/>
      <c r="X1921" s="17"/>
      <c r="Y1921" s="17"/>
      <c r="Z1921" s="17"/>
      <c r="AA1921" s="17"/>
      <c r="AB1921" s="17"/>
      <c r="AC1921" s="17"/>
      <c r="AD1921" s="17"/>
      <c r="AE1921" s="17"/>
      <c r="AG1921" s="9"/>
      <c r="AH1921" s="9"/>
      <c r="AI1921" s="10"/>
      <c r="AJ1921" s="17"/>
      <c r="AK1921" s="17"/>
      <c r="AL1921" s="17"/>
      <c r="AM1921" s="17"/>
      <c r="AN1921" s="17"/>
      <c r="AO1921" s="17"/>
      <c r="AP1921" s="17"/>
      <c r="AQ1921" s="17"/>
      <c r="AS1921" s="9"/>
      <c r="AT1921" s="9"/>
      <c r="AU1921" s="10"/>
      <c r="AV1921" s="17"/>
      <c r="AW1921" s="17"/>
      <c r="AX1921" s="17"/>
      <c r="AY1921" s="17"/>
      <c r="AZ1921" s="17"/>
      <c r="BA1921" s="17"/>
      <c r="BB1921" s="17"/>
      <c r="BC1921" s="17"/>
      <c r="BE1921" s="17">
        <v>0.65454234972677594</v>
      </c>
      <c r="BF1921" s="9">
        <v>74.2</v>
      </c>
      <c r="BG1921" s="9">
        <v>73.011747488535377</v>
      </c>
      <c r="BH1921" s="9">
        <v>72.640173793510797</v>
      </c>
      <c r="BI1921" s="9">
        <v>73.578156647371941</v>
      </c>
      <c r="BJ1921" s="9">
        <f ca="1"/>
        <v>73.703865795397462</v>
      </c>
      <c r="BK1921" s="9">
        <f ca="1"/>
        <v>72.75988607083147</v>
      </c>
      <c r="BL1921" s="9">
        <v>71.888528800923012</v>
      </c>
      <c r="BM1921" s="9">
        <f ca="1"/>
        <v>73.962121969659719</v>
      </c>
      <c r="BN1921" s="9">
        <v>74.446017750663998</v>
      </c>
      <c r="BP1921" s="9"/>
      <c r="BQ1921" s="40"/>
      <c r="BR1921" s="9"/>
      <c r="BS1921" s="40"/>
      <c r="BU1921" s="9"/>
      <c r="BV1921" s="40"/>
      <c r="BW1921" s="9"/>
      <c r="BX1921" s="40"/>
      <c r="BZ1921" s="9"/>
      <c r="CA1921" s="9"/>
      <c r="CB1921" s="40"/>
      <c r="CC1921" s="9"/>
      <c r="CD1921" s="9"/>
      <c r="CE1921" s="40"/>
    </row>
    <row r="1922" spans="1:83" x14ac:dyDescent="0.25">
      <c r="A1922" s="6">
        <v>85</v>
      </c>
      <c r="B1922" s="7" t="b">
        <v>1</v>
      </c>
      <c r="U1922" s="9"/>
      <c r="V1922" s="9"/>
      <c r="W1922" s="10"/>
      <c r="X1922" s="17"/>
      <c r="Y1922" s="17"/>
      <c r="Z1922" s="17"/>
      <c r="AA1922" s="17"/>
      <c r="AB1922" s="17"/>
      <c r="AC1922" s="17"/>
      <c r="AD1922" s="17"/>
      <c r="AE1922" s="17"/>
      <c r="AG1922" s="9"/>
      <c r="AH1922" s="9"/>
      <c r="AI1922" s="10"/>
      <c r="AJ1922" s="17"/>
      <c r="AK1922" s="17"/>
      <c r="AL1922" s="17"/>
      <c r="AM1922" s="17"/>
      <c r="AN1922" s="17"/>
      <c r="AO1922" s="17"/>
      <c r="AP1922" s="17"/>
      <c r="AQ1922" s="17"/>
      <c r="AS1922" s="9"/>
      <c r="AT1922" s="9"/>
      <c r="AU1922" s="10"/>
      <c r="AV1922" s="17"/>
      <c r="AW1922" s="17"/>
      <c r="AX1922" s="17"/>
      <c r="AY1922" s="17"/>
      <c r="AZ1922" s="17"/>
      <c r="BA1922" s="17"/>
      <c r="BB1922" s="17"/>
      <c r="BC1922" s="17"/>
      <c r="BE1922" s="17">
        <v>0.65488387978142082</v>
      </c>
      <c r="BF1922" s="9">
        <v>74.2</v>
      </c>
      <c r="BG1922" s="9">
        <v>73.020573052120469</v>
      </c>
      <c r="BH1922" s="9">
        <v>72.650073740002412</v>
      </c>
      <c r="BI1922" s="9">
        <v>73.646628395480661</v>
      </c>
      <c r="BJ1922" s="9">
        <f ca="1"/>
        <v>73.711417556210421</v>
      </c>
      <c r="BK1922" s="9">
        <f ca="1"/>
        <v>72.769407866836872</v>
      </c>
      <c r="BL1922" s="9">
        <v>71.897826108711499</v>
      </c>
      <c r="BM1922" s="9">
        <f ca="1"/>
        <v>73.971256928821347</v>
      </c>
      <c r="BN1922" s="9">
        <v>74.455060717069429</v>
      </c>
      <c r="BP1922" s="9"/>
      <c r="BQ1922" s="40"/>
      <c r="BR1922" s="9"/>
      <c r="BS1922" s="40"/>
      <c r="BU1922" s="9"/>
      <c r="BV1922" s="40"/>
      <c r="BW1922" s="9"/>
      <c r="BX1922" s="40"/>
      <c r="BZ1922" s="9"/>
      <c r="CA1922" s="9"/>
      <c r="CB1922" s="40"/>
      <c r="CC1922" s="9"/>
      <c r="CD1922" s="9"/>
      <c r="CE1922" s="40"/>
    </row>
    <row r="1923" spans="1:83" x14ac:dyDescent="0.25">
      <c r="A1923" s="6">
        <v>84</v>
      </c>
      <c r="B1923" s="7" t="b">
        <v>1</v>
      </c>
      <c r="U1923" s="9"/>
      <c r="V1923" s="9"/>
      <c r="W1923" s="10"/>
      <c r="X1923" s="17"/>
      <c r="Y1923" s="17"/>
      <c r="Z1923" s="17"/>
      <c r="AA1923" s="17"/>
      <c r="AB1923" s="17"/>
      <c r="AC1923" s="17"/>
      <c r="AD1923" s="17"/>
      <c r="AE1923" s="17"/>
      <c r="AG1923" s="9"/>
      <c r="AH1923" s="9"/>
      <c r="AI1923" s="10"/>
      <c r="AJ1923" s="17"/>
      <c r="AK1923" s="17"/>
      <c r="AL1923" s="17"/>
      <c r="AM1923" s="17"/>
      <c r="AN1923" s="17"/>
      <c r="AO1923" s="17"/>
      <c r="AP1923" s="17"/>
      <c r="AQ1923" s="17"/>
      <c r="AS1923" s="9"/>
      <c r="AT1923" s="9"/>
      <c r="AU1923" s="10"/>
      <c r="AV1923" s="17"/>
      <c r="AW1923" s="17"/>
      <c r="AX1923" s="17"/>
      <c r="AY1923" s="17"/>
      <c r="AZ1923" s="17"/>
      <c r="BA1923" s="17"/>
      <c r="BB1923" s="17"/>
      <c r="BC1923" s="17"/>
      <c r="BE1923" s="17">
        <v>0.65522540983606559</v>
      </c>
      <c r="BF1923" s="9">
        <v>74.2</v>
      </c>
      <c r="BG1923" s="9">
        <v>73.029401876353418</v>
      </c>
      <c r="BH1923" s="9">
        <v>72.659978694064606</v>
      </c>
      <c r="BI1923" s="9">
        <v>73.715167937410413</v>
      </c>
      <c r="BJ1923" s="9">
        <f ca="1"/>
        <v>73.718970539557873</v>
      </c>
      <c r="BK1923" s="9">
        <f ca="1"/>
        <v>72.778934008432998</v>
      </c>
      <c r="BL1923" s="9">
        <v>71.907120992485318</v>
      </c>
      <c r="BM1923" s="9">
        <f ca="1"/>
        <v>73.980392874133074</v>
      </c>
      <c r="BN1923" s="9">
        <v>74.464104536908906</v>
      </c>
      <c r="BP1923" s="9"/>
      <c r="BQ1923" s="40"/>
      <c r="BR1923" s="9"/>
      <c r="BS1923" s="40"/>
      <c r="BU1923" s="9"/>
      <c r="BV1923" s="40"/>
      <c r="BW1923" s="9"/>
      <c r="BX1923" s="40"/>
      <c r="BZ1923" s="9"/>
      <c r="CA1923" s="9"/>
      <c r="CB1923" s="40"/>
      <c r="CC1923" s="9"/>
      <c r="CD1923" s="9"/>
      <c r="CE1923" s="40"/>
    </row>
    <row r="1924" spans="1:83" x14ac:dyDescent="0.25">
      <c r="A1924" s="6">
        <v>81</v>
      </c>
      <c r="B1924" s="7" t="b">
        <v>1</v>
      </c>
      <c r="U1924" s="9"/>
      <c r="V1924" s="9"/>
      <c r="W1924" s="10"/>
      <c r="X1924" s="17"/>
      <c r="Y1924" s="17"/>
      <c r="Z1924" s="17"/>
      <c r="AA1924" s="17"/>
      <c r="AB1924" s="17"/>
      <c r="AC1924" s="17"/>
      <c r="AD1924" s="17"/>
      <c r="AE1924" s="17"/>
      <c r="AG1924" s="9"/>
      <c r="AH1924" s="9"/>
      <c r="AI1924" s="10"/>
      <c r="AJ1924" s="17"/>
      <c r="AK1924" s="17"/>
      <c r="AL1924" s="17"/>
      <c r="AM1924" s="17"/>
      <c r="AN1924" s="17"/>
      <c r="AO1924" s="17"/>
      <c r="AP1924" s="17"/>
      <c r="AQ1924" s="17"/>
      <c r="AS1924" s="9"/>
      <c r="AT1924" s="9"/>
      <c r="AU1924" s="10"/>
      <c r="AV1924" s="17"/>
      <c r="AW1924" s="17"/>
      <c r="AX1924" s="17"/>
      <c r="AY1924" s="17"/>
      <c r="AZ1924" s="17"/>
      <c r="BA1924" s="17"/>
      <c r="BB1924" s="17"/>
      <c r="BC1924" s="17"/>
      <c r="BE1924" s="17">
        <v>0.65556693989071035</v>
      </c>
      <c r="BF1924" s="9">
        <v>74.2</v>
      </c>
      <c r="BG1924" s="9">
        <v>73.038233971237275</v>
      </c>
      <c r="BH1924" s="9">
        <v>72.66988866860207</v>
      </c>
      <c r="BI1924" s="9">
        <v>73.783775407539522</v>
      </c>
      <c r="BJ1924" s="9">
        <f ca="1"/>
        <v>73.726524752668695</v>
      </c>
      <c r="BK1924" s="9">
        <f ca="1"/>
        <v>72.7884645073581</v>
      </c>
      <c r="BL1924" s="9">
        <v>71.916413454139459</v>
      </c>
      <c r="BM1924" s="9">
        <f ca="1"/>
        <v>73.98952981155584</v>
      </c>
      <c r="BN1924" s="9">
        <v>74.473149215978637</v>
      </c>
      <c r="BP1924" s="9"/>
      <c r="BQ1924" s="40"/>
      <c r="BR1924" s="9"/>
      <c r="BS1924" s="40"/>
      <c r="BU1924" s="9"/>
      <c r="BV1924" s="40"/>
      <c r="BW1924" s="9"/>
      <c r="BX1924" s="40"/>
      <c r="BZ1924" s="9"/>
      <c r="CA1924" s="9"/>
      <c r="CB1924" s="40"/>
      <c r="CC1924" s="9"/>
      <c r="CD1924" s="9"/>
      <c r="CE1924" s="40"/>
    </row>
    <row r="1925" spans="1:83" x14ac:dyDescent="0.25">
      <c r="A1925" s="6">
        <v>79.8</v>
      </c>
      <c r="B1925" s="7" t="b">
        <v>1</v>
      </c>
      <c r="U1925" s="9"/>
      <c r="V1925" s="9"/>
      <c r="W1925" s="10"/>
      <c r="X1925" s="17"/>
      <c r="Y1925" s="17"/>
      <c r="Z1925" s="17"/>
      <c r="AA1925" s="17"/>
      <c r="AB1925" s="17"/>
      <c r="AC1925" s="17"/>
      <c r="AD1925" s="17"/>
      <c r="AE1925" s="17"/>
      <c r="AG1925" s="9"/>
      <c r="AH1925" s="9"/>
      <c r="AI1925" s="10"/>
      <c r="AJ1925" s="17"/>
      <c r="AK1925" s="17"/>
      <c r="AL1925" s="17"/>
      <c r="AM1925" s="17"/>
      <c r="AN1925" s="17"/>
      <c r="AO1925" s="17"/>
      <c r="AP1925" s="17"/>
      <c r="AQ1925" s="17"/>
      <c r="AS1925" s="9"/>
      <c r="AT1925" s="9"/>
      <c r="AU1925" s="10"/>
      <c r="AV1925" s="17"/>
      <c r="AW1925" s="17"/>
      <c r="AX1925" s="17"/>
      <c r="AY1925" s="17"/>
      <c r="AZ1925" s="17"/>
      <c r="BA1925" s="17"/>
      <c r="BB1925" s="17"/>
      <c r="BC1925" s="17"/>
      <c r="BE1925" s="17">
        <v>0.65590846994535523</v>
      </c>
      <c r="BF1925" s="9">
        <v>74.2</v>
      </c>
      <c r="BG1925" s="9">
        <v>73.047069346797457</v>
      </c>
      <c r="BH1925" s="9">
        <v>72.679803676551913</v>
      </c>
      <c r="BI1925" s="9">
        <v>73.852450940646222</v>
      </c>
      <c r="BJ1925" s="9">
        <f ca="1"/>
        <v>73.734080202784071</v>
      </c>
      <c r="BK1925" s="9">
        <f ca="1"/>
        <v>72.797999375378708</v>
      </c>
      <c r="BL1925" s="9">
        <v>71.925703495566466</v>
      </c>
      <c r="BM1925" s="9">
        <f ca="1"/>
        <v>73.998667747059542</v>
      </c>
      <c r="BN1925" s="9">
        <v>74.482194760083132</v>
      </c>
      <c r="BP1925" s="9"/>
      <c r="BQ1925" s="40"/>
      <c r="BR1925" s="9"/>
      <c r="BS1925" s="40"/>
      <c r="BU1925" s="9"/>
      <c r="BV1925" s="40"/>
      <c r="BW1925" s="9"/>
      <c r="BX1925" s="40"/>
      <c r="BZ1925" s="9"/>
      <c r="CA1925" s="9"/>
      <c r="CB1925" s="40"/>
      <c r="CC1925" s="9"/>
      <c r="CD1925" s="9"/>
      <c r="CE1925" s="40"/>
    </row>
    <row r="1926" spans="1:83" x14ac:dyDescent="0.25">
      <c r="A1926" s="6">
        <v>79.400000000000006</v>
      </c>
      <c r="B1926" s="7" t="b">
        <v>1</v>
      </c>
      <c r="U1926" s="9"/>
      <c r="V1926" s="9"/>
      <c r="W1926" s="10"/>
      <c r="X1926" s="17"/>
      <c r="Y1926" s="17"/>
      <c r="Z1926" s="17"/>
      <c r="AA1926" s="17"/>
      <c r="AB1926" s="17"/>
      <c r="AC1926" s="17"/>
      <c r="AD1926" s="17"/>
      <c r="AE1926" s="17"/>
      <c r="AG1926" s="9"/>
      <c r="AH1926" s="9"/>
      <c r="AI1926" s="10"/>
      <c r="AJ1926" s="17"/>
      <c r="AK1926" s="17"/>
      <c r="AL1926" s="17"/>
      <c r="AM1926" s="17"/>
      <c r="AN1926" s="17"/>
      <c r="AO1926" s="17"/>
      <c r="AP1926" s="17"/>
      <c r="AQ1926" s="17"/>
      <c r="AS1926" s="9"/>
      <c r="AT1926" s="9"/>
      <c r="AU1926" s="10"/>
      <c r="AV1926" s="17"/>
      <c r="AW1926" s="17"/>
      <c r="AX1926" s="17"/>
      <c r="AY1926" s="17"/>
      <c r="AZ1926" s="17"/>
      <c r="BA1926" s="17"/>
      <c r="BB1926" s="17"/>
      <c r="BC1926" s="17"/>
      <c r="BE1926" s="17">
        <v>0.65625</v>
      </c>
      <c r="BF1926" s="9">
        <v>74.2</v>
      </c>
      <c r="BG1926" s="9">
        <v>73.055908013081833</v>
      </c>
      <c r="BH1926" s="9">
        <v>72.689723730883401</v>
      </c>
      <c r="BI1926" s="9">
        <v>73.921194671910186</v>
      </c>
      <c r="BJ1926" s="9">
        <f ca="1"/>
        <v>73.741636897157633</v>
      </c>
      <c r="BK1926" s="9">
        <f ca="1"/>
        <v>72.807538624289762</v>
      </c>
      <c r="BL1926" s="9">
        <v>71.93499111865637</v>
      </c>
      <c r="BM1926" s="9">
        <f ca="1"/>
        <v>74.007806686622956</v>
      </c>
      <c r="BN1926" s="9">
        <v>74.491241175035327</v>
      </c>
      <c r="BP1926" s="9"/>
      <c r="BQ1926" s="40"/>
      <c r="BR1926" s="9"/>
      <c r="BS1926" s="40"/>
      <c r="BU1926" s="9"/>
      <c r="BV1926" s="40"/>
      <c r="BW1926" s="9"/>
      <c r="BX1926" s="40"/>
      <c r="BZ1926" s="9"/>
      <c r="CA1926" s="9"/>
      <c r="CB1926" s="40"/>
      <c r="CC1926" s="9"/>
      <c r="CD1926" s="9"/>
      <c r="CE1926" s="40"/>
    </row>
    <row r="1927" spans="1:83" x14ac:dyDescent="0.25">
      <c r="A1927" s="6">
        <v>78.900000000000006</v>
      </c>
      <c r="B1927" s="7" t="b">
        <v>1</v>
      </c>
      <c r="U1927" s="9"/>
      <c r="V1927" s="9"/>
      <c r="W1927" s="10"/>
      <c r="X1927" s="17"/>
      <c r="Y1927" s="17"/>
      <c r="Z1927" s="17"/>
      <c r="AA1927" s="17"/>
      <c r="AB1927" s="17"/>
      <c r="AC1927" s="17"/>
      <c r="AD1927" s="17"/>
      <c r="AE1927" s="17"/>
      <c r="AG1927" s="9"/>
      <c r="AH1927" s="9"/>
      <c r="AI1927" s="10"/>
      <c r="AJ1927" s="17"/>
      <c r="AK1927" s="17"/>
      <c r="AL1927" s="17"/>
      <c r="AM1927" s="17"/>
      <c r="AN1927" s="17"/>
      <c r="AO1927" s="17"/>
      <c r="AP1927" s="17"/>
      <c r="AQ1927" s="17"/>
      <c r="AS1927" s="9"/>
      <c r="AT1927" s="9"/>
      <c r="AU1927" s="10"/>
      <c r="AV1927" s="17"/>
      <c r="AW1927" s="17"/>
      <c r="AX1927" s="17"/>
      <c r="AY1927" s="17"/>
      <c r="AZ1927" s="17"/>
      <c r="BA1927" s="17"/>
      <c r="BB1927" s="17"/>
      <c r="BC1927" s="17"/>
      <c r="BE1927" s="17">
        <v>0.65659153005464477</v>
      </c>
      <c r="BF1927" s="9">
        <v>74.2</v>
      </c>
      <c r="BG1927" s="9">
        <v>73.064749980160883</v>
      </c>
      <c r="BH1927" s="9">
        <v>72.699648844598428</v>
      </c>
      <c r="BI1927" s="9">
        <v>73.990006736914268</v>
      </c>
      <c r="BJ1927" s="9">
        <f ca="1"/>
        <v>73.749194843055449</v>
      </c>
      <c r="BK1927" s="9">
        <f ca="1"/>
        <v>72.817082265914777</v>
      </c>
      <c r="BL1927" s="9">
        <v>71.944276325296812</v>
      </c>
      <c r="BM1927" s="9">
        <f ca="1"/>
        <v>74.016946636233939</v>
      </c>
      <c r="BN1927" s="9">
        <v>74.500288466656627</v>
      </c>
      <c r="BP1927" s="9"/>
      <c r="BQ1927" s="40"/>
      <c r="BR1927" s="9"/>
      <c r="BS1927" s="40"/>
      <c r="BU1927" s="9"/>
      <c r="BV1927" s="40"/>
      <c r="BW1927" s="9"/>
      <c r="BX1927" s="40"/>
      <c r="BZ1927" s="9"/>
      <c r="CA1927" s="9"/>
      <c r="CB1927" s="40"/>
      <c r="CC1927" s="9"/>
      <c r="CD1927" s="9"/>
      <c r="CE1927" s="40"/>
    </row>
    <row r="1928" spans="1:83" x14ac:dyDescent="0.25">
      <c r="A1928" s="6">
        <v>78.8</v>
      </c>
      <c r="B1928" s="7" t="b">
        <v>1</v>
      </c>
      <c r="U1928" s="9"/>
      <c r="V1928" s="9"/>
      <c r="W1928" s="10"/>
      <c r="X1928" s="17"/>
      <c r="Y1928" s="17"/>
      <c r="Z1928" s="17"/>
      <c r="AA1928" s="17"/>
      <c r="AB1928" s="17"/>
      <c r="AC1928" s="17"/>
      <c r="AD1928" s="17"/>
      <c r="AE1928" s="17"/>
      <c r="AG1928" s="9"/>
      <c r="AH1928" s="9"/>
      <c r="AI1928" s="10"/>
      <c r="AJ1928" s="17"/>
      <c r="AK1928" s="17"/>
      <c r="AL1928" s="17"/>
      <c r="AM1928" s="17"/>
      <c r="AN1928" s="17"/>
      <c r="AO1928" s="17"/>
      <c r="AP1928" s="17"/>
      <c r="AQ1928" s="17"/>
      <c r="AS1928" s="9"/>
      <c r="AT1928" s="9"/>
      <c r="AU1928" s="10"/>
      <c r="AV1928" s="17"/>
      <c r="AW1928" s="17"/>
      <c r="AX1928" s="17"/>
      <c r="AY1928" s="17"/>
      <c r="AZ1928" s="17"/>
      <c r="BA1928" s="17"/>
      <c r="BB1928" s="17"/>
      <c r="BC1928" s="17"/>
      <c r="BE1928" s="17">
        <v>0.65693306010928965</v>
      </c>
      <c r="BF1928" s="9">
        <v>74.2</v>
      </c>
      <c r="BG1928" s="9">
        <v>73.07359525812771</v>
      </c>
      <c r="BH1928" s="9">
        <v>72.70957903073149</v>
      </c>
      <c r="BI1928" s="9">
        <v>74.058887271646114</v>
      </c>
      <c r="BJ1928" s="9">
        <f ca="1"/>
        <v>73.756754047756161</v>
      </c>
      <c r="BK1928" s="9">
        <f ca="1"/>
        <v>72.826630312105848</v>
      </c>
      <c r="BL1928" s="9">
        <v>71.953559117372933</v>
      </c>
      <c r="BM1928" s="9">
        <f ca="1"/>
        <v>74.026087601889358</v>
      </c>
      <c r="BN1928" s="9">
        <v>74.509336640776922</v>
      </c>
      <c r="BP1928" s="9"/>
      <c r="BQ1928" s="40"/>
      <c r="BR1928" s="9"/>
      <c r="BS1928" s="40"/>
      <c r="BU1928" s="9"/>
      <c r="BV1928" s="40"/>
      <c r="BW1928" s="9"/>
      <c r="BX1928" s="40"/>
      <c r="BZ1928" s="9"/>
      <c r="CA1928" s="9"/>
      <c r="CB1928" s="40"/>
      <c r="CC1928" s="9"/>
      <c r="CD1928" s="9"/>
      <c r="CE1928" s="40"/>
    </row>
    <row r="1929" spans="1:83" x14ac:dyDescent="0.25">
      <c r="A1929" s="6">
        <v>78.5</v>
      </c>
      <c r="B1929" s="7" t="b">
        <v>1</v>
      </c>
      <c r="U1929" s="9"/>
      <c r="V1929" s="9"/>
      <c r="W1929" s="10"/>
      <c r="X1929" s="17"/>
      <c r="Y1929" s="17"/>
      <c r="Z1929" s="17"/>
      <c r="AA1929" s="17"/>
      <c r="AB1929" s="17"/>
      <c r="AC1929" s="17"/>
      <c r="AD1929" s="17"/>
      <c r="AE1929" s="17"/>
      <c r="AG1929" s="9"/>
      <c r="AH1929" s="9"/>
      <c r="AI1929" s="10"/>
      <c r="AJ1929" s="17"/>
      <c r="AK1929" s="17"/>
      <c r="AL1929" s="17"/>
      <c r="AM1929" s="17"/>
      <c r="AN1929" s="17"/>
      <c r="AO1929" s="17"/>
      <c r="AP1929" s="17"/>
      <c r="AQ1929" s="17"/>
      <c r="AS1929" s="9"/>
      <c r="AT1929" s="9"/>
      <c r="AU1929" s="10"/>
      <c r="AV1929" s="17"/>
      <c r="AW1929" s="17"/>
      <c r="AX1929" s="17"/>
      <c r="AY1929" s="17"/>
      <c r="AZ1929" s="17"/>
      <c r="BA1929" s="17"/>
      <c r="BB1929" s="17"/>
      <c r="BC1929" s="17"/>
      <c r="BE1929" s="17">
        <v>0.65727459016393441</v>
      </c>
      <c r="BF1929" s="9">
        <v>74.2</v>
      </c>
      <c r="BG1929" s="9">
        <v>73.082443857098212</v>
      </c>
      <c r="BH1929" s="9">
        <v>72.719514302349808</v>
      </c>
      <c r="BI1929" s="9">
        <v>74.127836412499533</v>
      </c>
      <c r="BJ1929" s="9">
        <f ca="1"/>
        <v>73.764314518550961</v>
      </c>
      <c r="BK1929" s="9">
        <f ca="1"/>
        <v>72.836182774743946</v>
      </c>
      <c r="BL1929" s="9">
        <v>71.96283949676743</v>
      </c>
      <c r="BM1929" s="9">
        <f ca="1"/>
        <v>74.035229589595204</v>
      </c>
      <c r="BN1929" s="9">
        <v>74.518385703234657</v>
      </c>
      <c r="BP1929" s="9"/>
      <c r="BQ1929" s="40"/>
      <c r="BR1929" s="9"/>
      <c r="BS1929" s="40"/>
      <c r="BU1929" s="9"/>
      <c r="BV1929" s="40"/>
      <c r="BW1929" s="9"/>
      <c r="BX1929" s="40"/>
      <c r="BZ1929" s="9"/>
      <c r="CA1929" s="9"/>
      <c r="CB1929" s="40"/>
      <c r="CC1929" s="9"/>
      <c r="CD1929" s="9"/>
      <c r="CE1929" s="40"/>
    </row>
    <row r="1930" spans="1:83" x14ac:dyDescent="0.25">
      <c r="A1930" s="6">
        <v>76.599999999999994</v>
      </c>
      <c r="B1930" s="7" t="b">
        <v>1</v>
      </c>
      <c r="U1930" s="9"/>
      <c r="V1930" s="9"/>
      <c r="W1930" s="10"/>
      <c r="X1930" s="17"/>
      <c r="Y1930" s="17"/>
      <c r="Z1930" s="17"/>
      <c r="AA1930" s="17"/>
      <c r="AB1930" s="17"/>
      <c r="AC1930" s="17"/>
      <c r="AD1930" s="17"/>
      <c r="AE1930" s="17"/>
      <c r="AG1930" s="9"/>
      <c r="AH1930" s="9"/>
      <c r="AI1930" s="10"/>
      <c r="AJ1930" s="17"/>
      <c r="AK1930" s="17"/>
      <c r="AL1930" s="17"/>
      <c r="AM1930" s="17"/>
      <c r="AN1930" s="17"/>
      <c r="AO1930" s="17"/>
      <c r="AP1930" s="17"/>
      <c r="AQ1930" s="17"/>
      <c r="AS1930" s="9"/>
      <c r="AT1930" s="9"/>
      <c r="AU1930" s="10"/>
      <c r="AV1930" s="17"/>
      <c r="AW1930" s="17"/>
      <c r="AX1930" s="17"/>
      <c r="AY1930" s="17"/>
      <c r="AZ1930" s="17"/>
      <c r="BA1930" s="17"/>
      <c r="BB1930" s="17"/>
      <c r="BC1930" s="17"/>
      <c r="BE1930" s="17">
        <v>0.65761612021857918</v>
      </c>
      <c r="BF1930" s="9">
        <v>74.2</v>
      </c>
      <c r="BG1930" s="9">
        <v>73.091295787211166</v>
      </c>
      <c r="BH1930" s="9">
        <v>72.729454672553544</v>
      </c>
      <c r="BI1930" s="9">
        <v>74.196854296276484</v>
      </c>
      <c r="BJ1930" s="9">
        <f ca="1"/>
        <v>73.77187626274376</v>
      </c>
      <c r="BK1930" s="9">
        <f ca="1"/>
        <v>72.845739665738861</v>
      </c>
      <c r="BL1930" s="9">
        <v>71.972117465360554</v>
      </c>
      <c r="BM1930" s="9">
        <f ca="1"/>
        <v>74.044372605366576</v>
      </c>
      <c r="BN1930" s="9">
        <v>74.527435659876829</v>
      </c>
      <c r="BP1930" s="9"/>
      <c r="BQ1930" s="40"/>
      <c r="BR1930" s="9"/>
      <c r="BS1930" s="40"/>
      <c r="BU1930" s="9"/>
      <c r="BV1930" s="40"/>
      <c r="BW1930" s="9"/>
      <c r="BX1930" s="40"/>
      <c r="BZ1930" s="9"/>
      <c r="CA1930" s="9"/>
      <c r="CB1930" s="40"/>
      <c r="CC1930" s="9"/>
      <c r="CD1930" s="9"/>
      <c r="CE1930" s="40"/>
    </row>
    <row r="1931" spans="1:83" x14ac:dyDescent="0.25">
      <c r="A1931" s="6">
        <v>76.400000000000006</v>
      </c>
      <c r="B1931" s="7" t="b">
        <v>1</v>
      </c>
      <c r="U1931" s="9"/>
      <c r="V1931" s="9"/>
      <c r="W1931" s="10"/>
      <c r="X1931" s="17"/>
      <c r="Y1931" s="17"/>
      <c r="Z1931" s="17"/>
      <c r="AA1931" s="17"/>
      <c r="AB1931" s="17"/>
      <c r="AC1931" s="17"/>
      <c r="AD1931" s="17"/>
      <c r="AE1931" s="17"/>
      <c r="AG1931" s="9"/>
      <c r="AH1931" s="9"/>
      <c r="AI1931" s="10"/>
      <c r="AJ1931" s="17"/>
      <c r="AK1931" s="17"/>
      <c r="AL1931" s="17"/>
      <c r="AM1931" s="17"/>
      <c r="AN1931" s="17"/>
      <c r="AO1931" s="17"/>
      <c r="AP1931" s="17"/>
      <c r="AQ1931" s="17"/>
      <c r="AS1931" s="9"/>
      <c r="AT1931" s="9"/>
      <c r="AU1931" s="10"/>
      <c r="AV1931" s="17"/>
      <c r="AW1931" s="17"/>
      <c r="AX1931" s="17"/>
      <c r="AY1931" s="17"/>
      <c r="AZ1931" s="17"/>
      <c r="BA1931" s="17"/>
      <c r="BB1931" s="17"/>
      <c r="BC1931" s="17"/>
      <c r="BE1931" s="17">
        <v>0.65795765027322406</v>
      </c>
      <c r="BF1931" s="9">
        <v>74.3</v>
      </c>
      <c r="BG1931" s="9">
        <v>73.100151058628285</v>
      </c>
      <c r="BH1931" s="9">
        <v>72.739400154475845</v>
      </c>
      <c r="BI1931" s="9">
        <v>74.265941060188396</v>
      </c>
      <c r="BJ1931" s="9">
        <f ca="1"/>
        <v>73.77943928765113</v>
      </c>
      <c r="BK1931" s="9">
        <f ca="1"/>
        <v>72.85530099702946</v>
      </c>
      <c r="BL1931" s="9">
        <v>71.981393025030115</v>
      </c>
      <c r="BM1931" s="9">
        <f ca="1"/>
        <v>74.053516655227767</v>
      </c>
      <c r="BN1931" s="9">
        <v>74.53648651655908</v>
      </c>
      <c r="BP1931" s="9"/>
      <c r="BQ1931" s="40"/>
      <c r="BR1931" s="9"/>
      <c r="BS1931" s="40"/>
      <c r="BU1931" s="9"/>
      <c r="BV1931" s="40"/>
      <c r="BW1931" s="9"/>
      <c r="BX1931" s="40"/>
      <c r="BZ1931" s="9"/>
      <c r="CA1931" s="9"/>
      <c r="CB1931" s="40"/>
      <c r="CC1931" s="9"/>
      <c r="CD1931" s="9"/>
      <c r="CE1931" s="40"/>
    </row>
    <row r="1932" spans="1:83" x14ac:dyDescent="0.25">
      <c r="A1932" s="6">
        <v>76.2</v>
      </c>
      <c r="B1932" s="7" t="b">
        <v>1</v>
      </c>
      <c r="U1932" s="9"/>
      <c r="V1932" s="9"/>
      <c r="W1932" s="10"/>
      <c r="X1932" s="17"/>
      <c r="Y1932" s="17"/>
      <c r="Z1932" s="17"/>
      <c r="AA1932" s="17"/>
      <c r="AB1932" s="17"/>
      <c r="AC1932" s="17"/>
      <c r="AD1932" s="17"/>
      <c r="AE1932" s="17"/>
      <c r="AG1932" s="9"/>
      <c r="AH1932" s="9"/>
      <c r="AI1932" s="10"/>
      <c r="AJ1932" s="17"/>
      <c r="AK1932" s="17"/>
      <c r="AL1932" s="17"/>
      <c r="AM1932" s="17"/>
      <c r="AN1932" s="17"/>
      <c r="AO1932" s="17"/>
      <c r="AP1932" s="17"/>
      <c r="AQ1932" s="17"/>
      <c r="AS1932" s="9"/>
      <c r="AT1932" s="9"/>
      <c r="AU1932" s="10"/>
      <c r="AV1932" s="17"/>
      <c r="AW1932" s="17"/>
      <c r="AX1932" s="17"/>
      <c r="AY1932" s="17"/>
      <c r="AZ1932" s="17"/>
      <c r="BA1932" s="17"/>
      <c r="BB1932" s="17"/>
      <c r="BC1932" s="17"/>
      <c r="BE1932" s="17">
        <v>0.65829918032786883</v>
      </c>
      <c r="BF1932" s="9">
        <v>74.3</v>
      </c>
      <c r="BG1932" s="9">
        <v>73.109009681534388</v>
      </c>
      <c r="BH1932" s="9">
        <v>72.749350761283196</v>
      </c>
      <c r="BI1932" s="9">
        <v>74.335096841857933</v>
      </c>
      <c r="BJ1932" s="9">
        <f ca="1"/>
        <v>73.787003600602489</v>
      </c>
      <c r="BK1932" s="9">
        <f ca="1"/>
        <v>72.864866780583753</v>
      </c>
      <c r="BL1932" s="9">
        <v>71.990666177651519</v>
      </c>
      <c r="BM1932" s="9">
        <f ca="1"/>
        <v>74.062661745212338</v>
      </c>
      <c r="BN1932" s="9">
        <v>74.545538279145688</v>
      </c>
      <c r="BP1932" s="9"/>
      <c r="BQ1932" s="40"/>
      <c r="BR1932" s="9"/>
      <c r="BS1932" s="40"/>
      <c r="BU1932" s="9"/>
      <c r="BV1932" s="40"/>
      <c r="BW1932" s="9"/>
      <c r="BX1932" s="40"/>
      <c r="BZ1932" s="9"/>
      <c r="CA1932" s="9"/>
      <c r="CB1932" s="40"/>
      <c r="CC1932" s="9"/>
      <c r="CD1932" s="9"/>
      <c r="CE1932" s="40"/>
    </row>
    <row r="1933" spans="1:83" x14ac:dyDescent="0.25">
      <c r="A1933" s="6">
        <v>76</v>
      </c>
      <c r="B1933" s="7" t="b">
        <v>1</v>
      </c>
      <c r="U1933" s="9"/>
      <c r="V1933" s="9"/>
      <c r="W1933" s="10"/>
      <c r="X1933" s="17"/>
      <c r="Y1933" s="17"/>
      <c r="Z1933" s="17"/>
      <c r="AA1933" s="17"/>
      <c r="AB1933" s="17"/>
      <c r="AC1933" s="17"/>
      <c r="AD1933" s="17"/>
      <c r="AE1933" s="17"/>
      <c r="AG1933" s="9"/>
      <c r="AH1933" s="9"/>
      <c r="AI1933" s="10"/>
      <c r="AJ1933" s="17"/>
      <c r="AK1933" s="17"/>
      <c r="AL1933" s="17"/>
      <c r="AM1933" s="17"/>
      <c r="AN1933" s="17"/>
      <c r="AO1933" s="17"/>
      <c r="AP1933" s="17"/>
      <c r="AQ1933" s="17"/>
      <c r="AS1933" s="9"/>
      <c r="AT1933" s="9"/>
      <c r="AU1933" s="10"/>
      <c r="AV1933" s="17"/>
      <c r="AW1933" s="17"/>
      <c r="AX1933" s="17"/>
      <c r="AY1933" s="17"/>
      <c r="AZ1933" s="17"/>
      <c r="BA1933" s="17"/>
      <c r="BB1933" s="17"/>
      <c r="BC1933" s="17"/>
      <c r="BE1933" s="17">
        <v>0.65864071038251371</v>
      </c>
      <c r="BF1933" s="9">
        <v>74.3</v>
      </c>
      <c r="BG1933" s="9">
        <v>73.117871666137418</v>
      </c>
      <c r="BH1933" s="9">
        <v>72.759306506175221</v>
      </c>
      <c r="BI1933" s="9">
        <v>74.404321779320682</v>
      </c>
      <c r="BJ1933" s="9">
        <f ca="1"/>
        <v>73.794569208940061</v>
      </c>
      <c r="BK1933" s="9">
        <f ca="1"/>
        <v>72.874437028398987</v>
      </c>
      <c r="BL1933" s="9">
        <v>71.999936925097686</v>
      </c>
      <c r="BM1933" s="9">
        <f ca="1"/>
        <v>74.071807881363057</v>
      </c>
      <c r="BN1933" s="9">
        <v>74.554590953509688</v>
      </c>
      <c r="BP1933" s="9"/>
      <c r="BQ1933" s="40"/>
      <c r="BR1933" s="9"/>
      <c r="BS1933" s="40"/>
      <c r="BU1933" s="9"/>
      <c r="BV1933" s="40"/>
      <c r="BW1933" s="9"/>
      <c r="BX1933" s="40"/>
      <c r="BZ1933" s="9"/>
      <c r="CA1933" s="9"/>
      <c r="CB1933" s="40"/>
      <c r="CC1933" s="9"/>
      <c r="CD1933" s="9"/>
      <c r="CE1933" s="40"/>
    </row>
    <row r="1934" spans="1:83" x14ac:dyDescent="0.25">
      <c r="A1934" s="6">
        <v>75.8</v>
      </c>
      <c r="B1934" s="7" t="b">
        <v>1</v>
      </c>
      <c r="U1934" s="9"/>
      <c r="V1934" s="9"/>
      <c r="W1934" s="10"/>
      <c r="X1934" s="17"/>
      <c r="Y1934" s="17"/>
      <c r="Z1934" s="17"/>
      <c r="AA1934" s="17"/>
      <c r="AB1934" s="17"/>
      <c r="AC1934" s="17"/>
      <c r="AD1934" s="17"/>
      <c r="AE1934" s="17"/>
      <c r="AG1934" s="9"/>
      <c r="AH1934" s="9"/>
      <c r="AI1934" s="10"/>
      <c r="AJ1934" s="17"/>
      <c r="AK1934" s="17"/>
      <c r="AL1934" s="17"/>
      <c r="AM1934" s="17"/>
      <c r="AN1934" s="17"/>
      <c r="AO1934" s="17"/>
      <c r="AP1934" s="17"/>
      <c r="AQ1934" s="17"/>
      <c r="AS1934" s="9"/>
      <c r="AT1934" s="9"/>
      <c r="AU1934" s="10"/>
      <c r="AV1934" s="17"/>
      <c r="AW1934" s="17"/>
      <c r="AX1934" s="17"/>
      <c r="AY1934" s="17"/>
      <c r="AZ1934" s="17"/>
      <c r="BA1934" s="17"/>
      <c r="BB1934" s="17"/>
      <c r="BC1934" s="17"/>
      <c r="BE1934" s="17">
        <v>0.65898224043715847</v>
      </c>
      <c r="BF1934" s="9">
        <v>74.3</v>
      </c>
      <c r="BG1934" s="9">
        <v>73.126737022668621</v>
      </c>
      <c r="BH1934" s="9">
        <v>72.769267402385026</v>
      </c>
      <c r="BI1934" s="9">
        <v>74.473616011026664</v>
      </c>
      <c r="BJ1934" s="9">
        <f ca="1"/>
        <v>73.802136120019014</v>
      </c>
      <c r="BK1934" s="9">
        <f ca="1"/>
        <v>72.884011752501848</v>
      </c>
      <c r="BL1934" s="9">
        <v>72.009205269239146</v>
      </c>
      <c r="BM1934" s="9">
        <f ca="1"/>
        <v>74.080955069732056</v>
      </c>
      <c r="BN1934" s="9">
        <v>74.563644545532838</v>
      </c>
      <c r="BP1934" s="9"/>
      <c r="BQ1934" s="40"/>
      <c r="BR1934" s="9"/>
      <c r="BS1934" s="40"/>
      <c r="BU1934" s="9"/>
      <c r="BV1934" s="40"/>
      <c r="BW1934" s="9"/>
      <c r="BX1934" s="40"/>
      <c r="BZ1934" s="9"/>
      <c r="CA1934" s="9"/>
      <c r="CB1934" s="40"/>
      <c r="CC1934" s="9"/>
      <c r="CD1934" s="9"/>
      <c r="CE1934" s="40"/>
    </row>
    <row r="1935" spans="1:83" x14ac:dyDescent="0.25">
      <c r="A1935" s="6">
        <v>75.599999999999994</v>
      </c>
      <c r="B1935" s="7" t="b">
        <v>1</v>
      </c>
      <c r="U1935" s="9"/>
      <c r="V1935" s="9"/>
      <c r="W1935" s="10"/>
      <c r="X1935" s="17"/>
      <c r="Y1935" s="17"/>
      <c r="Z1935" s="17"/>
      <c r="AA1935" s="17"/>
      <c r="AB1935" s="17"/>
      <c r="AC1935" s="17"/>
      <c r="AD1935" s="17"/>
      <c r="AE1935" s="17"/>
      <c r="AG1935" s="9"/>
      <c r="AH1935" s="9"/>
      <c r="AI1935" s="10"/>
      <c r="AJ1935" s="17"/>
      <c r="AK1935" s="17"/>
      <c r="AL1935" s="17"/>
      <c r="AM1935" s="17"/>
      <c r="AN1935" s="17"/>
      <c r="AO1935" s="17"/>
      <c r="AP1935" s="17"/>
      <c r="AQ1935" s="17"/>
      <c r="AS1935" s="9"/>
      <c r="AT1935" s="9"/>
      <c r="AU1935" s="10"/>
      <c r="AV1935" s="17"/>
      <c r="AW1935" s="17"/>
      <c r="AX1935" s="17"/>
      <c r="AY1935" s="17"/>
      <c r="AZ1935" s="17"/>
      <c r="BA1935" s="17"/>
      <c r="BB1935" s="17"/>
      <c r="BC1935" s="17"/>
      <c r="BE1935" s="17">
        <v>0.65932377049180324</v>
      </c>
      <c r="BF1935" s="9">
        <v>74.3</v>
      </c>
      <c r="BG1935" s="9">
        <v>73.135605761382621</v>
      </c>
      <c r="BH1935" s="9">
        <v>72.779233463179423</v>
      </c>
      <c r="BI1935" s="9">
        <v>74.542979675842162</v>
      </c>
      <c r="BJ1935" s="9">
        <f ca="1"/>
        <v>73.809704341207507</v>
      </c>
      <c r="BK1935" s="9">
        <f ca="1"/>
        <v>72.893590964948515</v>
      </c>
      <c r="BL1935" s="9">
        <v>72.018471211943989</v>
      </c>
      <c r="BM1935" s="9">
        <f ca="1"/>
        <v>74.090103316380819</v>
      </c>
      <c r="BN1935" s="9">
        <v>74.572699061105681</v>
      </c>
      <c r="BP1935" s="9"/>
      <c r="BQ1935" s="40"/>
      <c r="BR1935" s="9"/>
      <c r="BS1935" s="40"/>
      <c r="BU1935" s="9"/>
      <c r="BV1935" s="40"/>
      <c r="BW1935" s="9"/>
      <c r="BX1935" s="40"/>
      <c r="BZ1935" s="9"/>
      <c r="CA1935" s="9"/>
      <c r="CB1935" s="40"/>
      <c r="CC1935" s="9"/>
      <c r="CD1935" s="9"/>
      <c r="CE1935" s="40"/>
    </row>
    <row r="1936" spans="1:83" x14ac:dyDescent="0.25">
      <c r="A1936" s="6">
        <v>75.400000000000006</v>
      </c>
      <c r="B1936" s="7" t="b">
        <v>1</v>
      </c>
      <c r="U1936" s="9"/>
      <c r="V1936" s="9"/>
      <c r="W1936" s="10"/>
      <c r="X1936" s="17"/>
      <c r="Y1936" s="17"/>
      <c r="Z1936" s="17"/>
      <c r="AA1936" s="17"/>
      <c r="AB1936" s="17"/>
      <c r="AC1936" s="17"/>
      <c r="AD1936" s="17"/>
      <c r="AE1936" s="17"/>
      <c r="AG1936" s="9"/>
      <c r="AH1936" s="9"/>
      <c r="AI1936" s="10"/>
      <c r="AJ1936" s="17"/>
      <c r="AK1936" s="17"/>
      <c r="AL1936" s="17"/>
      <c r="AM1936" s="17"/>
      <c r="AN1936" s="17"/>
      <c r="AO1936" s="17"/>
      <c r="AP1936" s="17"/>
      <c r="AQ1936" s="17"/>
      <c r="AS1936" s="9"/>
      <c r="AT1936" s="9"/>
      <c r="AU1936" s="10"/>
      <c r="AV1936" s="17"/>
      <c r="AW1936" s="17"/>
      <c r="AX1936" s="17"/>
      <c r="AY1936" s="17"/>
      <c r="AZ1936" s="17"/>
      <c r="BA1936" s="17"/>
      <c r="BB1936" s="17"/>
      <c r="BC1936" s="17"/>
      <c r="BE1936" s="17">
        <v>0.65966530054644812</v>
      </c>
      <c r="BF1936" s="9">
        <v>74.3</v>
      </c>
      <c r="BG1936" s="9">
        <v>73.144477892557489</v>
      </c>
      <c r="BH1936" s="9">
        <v>72.789204701858964</v>
      </c>
      <c r="BI1936" s="9">
        <v>74.612412913051315</v>
      </c>
      <c r="BJ1936" s="9">
        <f ca="1"/>
        <v>73.817273879886727</v>
      </c>
      <c r="BK1936" s="9">
        <f ca="1"/>
        <v>72.903174677824836</v>
      </c>
      <c r="BL1936" s="9">
        <v>72.027734755077915</v>
      </c>
      <c r="BM1936" s="9">
        <f ca="1"/>
        <v>74.099252627380253</v>
      </c>
      <c r="BN1936" s="9">
        <v>74.581754506127652</v>
      </c>
      <c r="BP1936" s="9"/>
      <c r="BQ1936" s="40"/>
      <c r="BR1936" s="9"/>
      <c r="BS1936" s="40"/>
      <c r="BU1936" s="9"/>
      <c r="BV1936" s="40"/>
      <c r="BW1936" s="9"/>
      <c r="BX1936" s="40"/>
      <c r="BZ1936" s="9"/>
      <c r="CA1936" s="9"/>
      <c r="CB1936" s="40"/>
      <c r="CC1936" s="9"/>
      <c r="CD1936" s="9"/>
      <c r="CE1936" s="40"/>
    </row>
    <row r="1937" spans="1:83" x14ac:dyDescent="0.25">
      <c r="A1937" s="6">
        <v>75.2</v>
      </c>
      <c r="B1937" s="7" t="b">
        <v>1</v>
      </c>
      <c r="U1937" s="9"/>
      <c r="V1937" s="9"/>
      <c r="W1937" s="10"/>
      <c r="X1937" s="17"/>
      <c r="Y1937" s="17"/>
      <c r="Z1937" s="17"/>
      <c r="AA1937" s="17"/>
      <c r="AB1937" s="17"/>
      <c r="AC1937" s="17"/>
      <c r="AD1937" s="17"/>
      <c r="AE1937" s="17"/>
      <c r="AG1937" s="9"/>
      <c r="AH1937" s="9"/>
      <c r="AI1937" s="10"/>
      <c r="AJ1937" s="17"/>
      <c r="AK1937" s="17"/>
      <c r="AL1937" s="17"/>
      <c r="AM1937" s="17"/>
      <c r="AN1937" s="17"/>
      <c r="AO1937" s="17"/>
      <c r="AP1937" s="17"/>
      <c r="AQ1937" s="17"/>
      <c r="AS1937" s="9"/>
      <c r="AT1937" s="9"/>
      <c r="AU1937" s="10"/>
      <c r="AV1937" s="17"/>
      <c r="AW1937" s="17"/>
      <c r="AX1937" s="17"/>
      <c r="AY1937" s="17"/>
      <c r="AZ1937" s="17"/>
      <c r="BA1937" s="17"/>
      <c r="BB1937" s="17"/>
      <c r="BC1937" s="17"/>
      <c r="BE1937" s="17">
        <v>0.66000683060109289</v>
      </c>
      <c r="BF1937" s="9">
        <v>74.3</v>
      </c>
      <c r="BG1937" s="9">
        <v>73.153353426494888</v>
      </c>
      <c r="BH1937" s="9">
        <v>72.799181131757962</v>
      </c>
      <c r="BI1937" s="9">
        <v>74.681915862357698</v>
      </c>
      <c r="BJ1937" s="9">
        <f ca="1"/>
        <v>73.824844743450996</v>
      </c>
      <c r="BK1937" s="9">
        <f ca="1"/>
        <v>72.912762903246417</v>
      </c>
      <c r="BL1937" s="9">
        <v>72.036995900504138</v>
      </c>
      <c r="BM1937" s="9">
        <f ca="1"/>
        <v>74.108403008810697</v>
      </c>
      <c r="BN1937" s="9">
        <v>74.590810886507001</v>
      </c>
      <c r="BP1937" s="9"/>
      <c r="BQ1937" s="40"/>
      <c r="BR1937" s="9"/>
      <c r="BS1937" s="40"/>
      <c r="BU1937" s="9"/>
      <c r="BV1937" s="40"/>
      <c r="BW1937" s="9"/>
      <c r="BX1937" s="40"/>
      <c r="BZ1937" s="9"/>
      <c r="CA1937" s="9"/>
      <c r="CB1937" s="40"/>
      <c r="CC1937" s="9"/>
      <c r="CD1937" s="9"/>
      <c r="CE1937" s="40"/>
    </row>
    <row r="1938" spans="1:83" x14ac:dyDescent="0.25">
      <c r="A1938" s="6">
        <v>74.900000000000006</v>
      </c>
      <c r="B1938" s="7" t="b">
        <v>1</v>
      </c>
      <c r="U1938" s="9"/>
      <c r="V1938" s="9"/>
      <c r="W1938" s="10"/>
      <c r="X1938" s="17"/>
      <c r="Y1938" s="17"/>
      <c r="Z1938" s="17"/>
      <c r="AA1938" s="17"/>
      <c r="AB1938" s="17"/>
      <c r="AC1938" s="17"/>
      <c r="AD1938" s="17"/>
      <c r="AE1938" s="17"/>
      <c r="AG1938" s="9"/>
      <c r="AH1938" s="9"/>
      <c r="AI1938" s="10"/>
      <c r="AJ1938" s="17"/>
      <c r="AK1938" s="17"/>
      <c r="AL1938" s="17"/>
      <c r="AM1938" s="17"/>
      <c r="AN1938" s="17"/>
      <c r="AO1938" s="17"/>
      <c r="AP1938" s="17"/>
      <c r="AQ1938" s="17"/>
      <c r="AS1938" s="9"/>
      <c r="AT1938" s="9"/>
      <c r="AU1938" s="10"/>
      <c r="AV1938" s="17"/>
      <c r="AW1938" s="17"/>
      <c r="AX1938" s="17"/>
      <c r="AY1938" s="17"/>
      <c r="AZ1938" s="17"/>
      <c r="BA1938" s="17"/>
      <c r="BB1938" s="17"/>
      <c r="BC1938" s="17"/>
      <c r="BE1938" s="17">
        <v>0.66034836065573765</v>
      </c>
      <c r="BF1938" s="9">
        <v>74.3</v>
      </c>
      <c r="BG1938" s="9">
        <v>73.162232373520155</v>
      </c>
      <c r="BH1938" s="9">
        <v>72.809162766244796</v>
      </c>
      <c r="BI1938" s="9">
        <v>74.751488663886192</v>
      </c>
      <c r="BJ1938" s="9">
        <f ca="1"/>
        <v>73.832416939307791</v>
      </c>
      <c r="BK1938" s="9">
        <f ca="1"/>
        <v>72.92235565335875</v>
      </c>
      <c r="BL1938" s="9">
        <v>72.046254650083569</v>
      </c>
      <c r="BM1938" s="9">
        <f ca="1"/>
        <v>74.11755446676203</v>
      </c>
      <c r="BN1938" s="9">
        <v>74.599868208160956</v>
      </c>
      <c r="BP1938" s="9"/>
      <c r="BQ1938" s="40"/>
      <c r="BR1938" s="9"/>
      <c r="BS1938" s="40"/>
      <c r="BU1938" s="9"/>
      <c r="BV1938" s="40"/>
      <c r="BW1938" s="9"/>
      <c r="BX1938" s="40"/>
      <c r="BZ1938" s="9"/>
      <c r="CA1938" s="9"/>
      <c r="CB1938" s="40"/>
      <c r="CC1938" s="9"/>
      <c r="CD1938" s="9"/>
      <c r="CE1938" s="40"/>
    </row>
    <row r="1939" spans="1:83" x14ac:dyDescent="0.25">
      <c r="A1939" s="6">
        <v>74.7</v>
      </c>
      <c r="B1939" s="7" t="b">
        <v>1</v>
      </c>
      <c r="U1939" s="9"/>
      <c r="V1939" s="9"/>
      <c r="W1939" s="10"/>
      <c r="X1939" s="17"/>
      <c r="Y1939" s="17"/>
      <c r="Z1939" s="17"/>
      <c r="AA1939" s="17"/>
      <c r="AB1939" s="17"/>
      <c r="AC1939" s="17"/>
      <c r="AD1939" s="17"/>
      <c r="AE1939" s="17"/>
      <c r="AG1939" s="9"/>
      <c r="AH1939" s="9"/>
      <c r="AI1939" s="10"/>
      <c r="AJ1939" s="17"/>
      <c r="AK1939" s="17"/>
      <c r="AL1939" s="17"/>
      <c r="AM1939" s="17"/>
      <c r="AN1939" s="17"/>
      <c r="AO1939" s="17"/>
      <c r="AP1939" s="17"/>
      <c r="AQ1939" s="17"/>
      <c r="AS1939" s="9"/>
      <c r="AT1939" s="9"/>
      <c r="AU1939" s="10"/>
      <c r="AV1939" s="17"/>
      <c r="AW1939" s="17"/>
      <c r="AX1939" s="17"/>
      <c r="AY1939" s="17"/>
      <c r="AZ1939" s="17"/>
      <c r="BA1939" s="17"/>
      <c r="BB1939" s="17"/>
      <c r="BC1939" s="17"/>
      <c r="BE1939" s="17">
        <v>0.66068989071038253</v>
      </c>
      <c r="BF1939" s="9">
        <v>74.3</v>
      </c>
      <c r="BG1939" s="9">
        <v>73.171114743982429</v>
      </c>
      <c r="BH1939" s="9">
        <v>72.819149618722221</v>
      </c>
      <c r="BI1939" s="9">
        <v>74.821131458184581</v>
      </c>
      <c r="BJ1939" s="9">
        <f ca="1"/>
        <v>73.839990474877823</v>
      </c>
      <c r="BK1939" s="9">
        <f ca="1"/>
        <v>72.93195294033741</v>
      </c>
      <c r="BL1939" s="9">
        <v>72.055511005674617</v>
      </c>
      <c r="BM1939" s="9">
        <f ca="1"/>
        <v>74.126707007333621</v>
      </c>
      <c r="BN1939" s="9">
        <v>74.608926477015686</v>
      </c>
      <c r="BP1939" s="9"/>
      <c r="BQ1939" s="40"/>
      <c r="BR1939" s="9"/>
      <c r="BS1939" s="40"/>
      <c r="BU1939" s="9"/>
      <c r="BV1939" s="40"/>
      <c r="BW1939" s="9"/>
      <c r="BX1939" s="40"/>
      <c r="BZ1939" s="9"/>
      <c r="CA1939" s="9"/>
      <c r="CB1939" s="40"/>
      <c r="CC1939" s="9"/>
      <c r="CD1939" s="9"/>
      <c r="CE1939" s="40"/>
    </row>
    <row r="1940" spans="1:83" x14ac:dyDescent="0.25">
      <c r="A1940" s="6">
        <v>74.3</v>
      </c>
      <c r="B1940" s="7" t="b">
        <v>1</v>
      </c>
      <c r="U1940" s="9"/>
      <c r="V1940" s="9"/>
      <c r="W1940" s="10"/>
      <c r="X1940" s="17"/>
      <c r="Y1940" s="17"/>
      <c r="Z1940" s="17"/>
      <c r="AA1940" s="17"/>
      <c r="AB1940" s="17"/>
      <c r="AC1940" s="17"/>
      <c r="AD1940" s="17"/>
      <c r="AE1940" s="17"/>
      <c r="AG1940" s="9"/>
      <c r="AH1940" s="9"/>
      <c r="AI1940" s="10"/>
      <c r="AJ1940" s="17"/>
      <c r="AK1940" s="17"/>
      <c r="AL1940" s="17"/>
      <c r="AM1940" s="17"/>
      <c r="AN1940" s="17"/>
      <c r="AO1940" s="17"/>
      <c r="AP1940" s="17"/>
      <c r="AQ1940" s="17"/>
      <c r="AS1940" s="9"/>
      <c r="AT1940" s="9"/>
      <c r="AU1940" s="10"/>
      <c r="AV1940" s="17"/>
      <c r="AW1940" s="17"/>
      <c r="AX1940" s="17"/>
      <c r="AY1940" s="17"/>
      <c r="AZ1940" s="17"/>
      <c r="BA1940" s="17"/>
      <c r="BB1940" s="17"/>
      <c r="BC1940" s="17"/>
      <c r="BE1940" s="17">
        <v>0.6610314207650273</v>
      </c>
      <c r="BF1940" s="9">
        <v>74.3</v>
      </c>
      <c r="BG1940" s="9">
        <v>73.180000548254725</v>
      </c>
      <c r="BH1940" s="9">
        <v>72.82914170262697</v>
      </c>
      <c r="BI1940" s="9">
        <v>74.890844386225211</v>
      </c>
      <c r="BJ1940" s="9">
        <f ca="1"/>
        <v>73.847565357595172</v>
      </c>
      <c r="BK1940" s="9">
        <f ca="1"/>
        <v>72.941554776388045</v>
      </c>
      <c r="BL1940" s="9">
        <v>72.064764969133307</v>
      </c>
      <c r="BM1940" s="9">
        <f ca="1"/>
        <v>74.13586063663449</v>
      </c>
      <c r="BN1940" s="9">
        <v>74.617985699006411</v>
      </c>
      <c r="BP1940" s="9"/>
      <c r="BQ1940" s="40"/>
      <c r="BR1940" s="9"/>
      <c r="BS1940" s="40"/>
      <c r="BU1940" s="9"/>
      <c r="BV1940" s="40"/>
      <c r="BW1940" s="9"/>
      <c r="BX1940" s="40"/>
      <c r="BZ1940" s="9"/>
      <c r="CA1940" s="9"/>
      <c r="CB1940" s="40"/>
      <c r="CC1940" s="9"/>
      <c r="CD1940" s="9"/>
      <c r="CE1940" s="40"/>
    </row>
    <row r="1941" spans="1:83" x14ac:dyDescent="0.25">
      <c r="A1941" s="6">
        <v>74</v>
      </c>
      <c r="B1941" s="7" t="b">
        <v>1</v>
      </c>
      <c r="U1941" s="9"/>
      <c r="V1941" s="9"/>
      <c r="W1941" s="10"/>
      <c r="X1941" s="17"/>
      <c r="Y1941" s="17"/>
      <c r="Z1941" s="17"/>
      <c r="AA1941" s="17"/>
      <c r="AB1941" s="17"/>
      <c r="AC1941" s="17"/>
      <c r="AD1941" s="17"/>
      <c r="AE1941" s="17"/>
      <c r="AG1941" s="9"/>
      <c r="AH1941" s="9"/>
      <c r="AI1941" s="10"/>
      <c r="AJ1941" s="17"/>
      <c r="AK1941" s="17"/>
      <c r="AL1941" s="17"/>
      <c r="AM1941" s="17"/>
      <c r="AN1941" s="17"/>
      <c r="AO1941" s="17"/>
      <c r="AP1941" s="17"/>
      <c r="AQ1941" s="17"/>
      <c r="AS1941" s="9"/>
      <c r="AT1941" s="9"/>
      <c r="AU1941" s="10"/>
      <c r="AV1941" s="17"/>
      <c r="AW1941" s="17"/>
      <c r="AX1941" s="17"/>
      <c r="AY1941" s="17"/>
      <c r="AZ1941" s="17"/>
      <c r="BA1941" s="17"/>
      <c r="BB1941" s="17"/>
      <c r="BC1941" s="17"/>
      <c r="BE1941" s="17">
        <v>0.66137295081967218</v>
      </c>
      <c r="BF1941" s="9">
        <v>74.3</v>
      </c>
      <c r="BG1941" s="9">
        <v>73.18888979673406</v>
      </c>
      <c r="BH1941" s="9">
        <v>72.839139031430491</v>
      </c>
      <c r="BI1941" s="9">
        <v>74.960627589406826</v>
      </c>
      <c r="BJ1941" s="9">
        <f ca="1"/>
        <v>73.855141594907238</v>
      </c>
      <c r="BK1941" s="9">
        <f ca="1"/>
        <v>72.951161173746669</v>
      </c>
      <c r="BL1941" s="9">
        <v>72.074016542313345</v>
      </c>
      <c r="BM1941" s="9">
        <f ca="1"/>
        <v>74.14501536078329</v>
      </c>
      <c r="BN1941" s="9">
        <v>74.627045880077375</v>
      </c>
      <c r="BP1941" s="9"/>
      <c r="BQ1941" s="40"/>
      <c r="BR1941" s="9"/>
      <c r="BS1941" s="40"/>
      <c r="BU1941" s="9"/>
      <c r="BV1941" s="40"/>
      <c r="BW1941" s="9"/>
      <c r="BX1941" s="40"/>
      <c r="BZ1941" s="9"/>
      <c r="CA1941" s="9"/>
      <c r="CB1941" s="40"/>
      <c r="CC1941" s="9"/>
      <c r="CD1941" s="9"/>
      <c r="CE1941" s="40"/>
    </row>
    <row r="1942" spans="1:83" x14ac:dyDescent="0.25">
      <c r="A1942" s="6">
        <v>73.599999999999994</v>
      </c>
      <c r="B1942" s="7" t="b">
        <v>1</v>
      </c>
      <c r="U1942" s="9"/>
      <c r="V1942" s="9"/>
      <c r="W1942" s="10"/>
      <c r="X1942" s="17"/>
      <c r="Y1942" s="17"/>
      <c r="Z1942" s="17"/>
      <c r="AA1942" s="17"/>
      <c r="AB1942" s="17"/>
      <c r="AC1942" s="17"/>
      <c r="AD1942" s="17"/>
      <c r="AE1942" s="17"/>
      <c r="AG1942" s="9"/>
      <c r="AH1942" s="9"/>
      <c r="AI1942" s="10"/>
      <c r="AJ1942" s="17"/>
      <c r="AK1942" s="17"/>
      <c r="AL1942" s="17"/>
      <c r="AM1942" s="17"/>
      <c r="AN1942" s="17"/>
      <c r="AO1942" s="17"/>
      <c r="AP1942" s="17"/>
      <c r="AQ1942" s="17"/>
      <c r="AS1942" s="9"/>
      <c r="AT1942" s="9"/>
      <c r="AU1942" s="10"/>
      <c r="AV1942" s="17"/>
      <c r="AW1942" s="17"/>
      <c r="AX1942" s="17"/>
      <c r="AY1942" s="17"/>
      <c r="AZ1942" s="17"/>
      <c r="BA1942" s="17"/>
      <c r="BB1942" s="17"/>
      <c r="BC1942" s="17"/>
      <c r="BE1942" s="17">
        <v>0.66171448087431695</v>
      </c>
      <c r="BF1942" s="9">
        <v>74.3</v>
      </c>
      <c r="BG1942" s="9">
        <v>73.197782499841537</v>
      </c>
      <c r="BH1942" s="9">
        <v>72.849141618638782</v>
      </c>
      <c r="BI1942" s="9">
        <v>75.030481209556143</v>
      </c>
      <c r="BJ1942" s="9">
        <f ca="1"/>
        <v>73.862719194274902</v>
      </c>
      <c r="BK1942" s="9">
        <f ca="1"/>
        <v>72.960772144679652</v>
      </c>
      <c r="BL1942" s="9">
        <v>72.083265727065935</v>
      </c>
      <c r="BM1942" s="9">
        <f ca="1"/>
        <v>74.154171185908311</v>
      </c>
      <c r="BN1942" s="9">
        <v>74.636107026181946</v>
      </c>
      <c r="BP1942" s="9"/>
      <c r="BQ1942" s="40"/>
      <c r="BR1942" s="9"/>
      <c r="BS1942" s="40"/>
      <c r="BU1942" s="9"/>
      <c r="BV1942" s="40"/>
      <c r="BW1942" s="9"/>
      <c r="BX1942" s="40"/>
      <c r="BZ1942" s="9"/>
      <c r="CA1942" s="9"/>
      <c r="CB1942" s="40"/>
      <c r="CC1942" s="9"/>
      <c r="CD1942" s="9"/>
      <c r="CE1942" s="40"/>
    </row>
    <row r="1943" spans="1:83" x14ac:dyDescent="0.25">
      <c r="A1943" s="6">
        <v>73.3</v>
      </c>
      <c r="B1943" s="7" t="b">
        <v>1</v>
      </c>
      <c r="U1943" s="9"/>
      <c r="V1943" s="9"/>
      <c r="W1943" s="10"/>
      <c r="X1943" s="17"/>
      <c r="Y1943" s="17"/>
      <c r="Z1943" s="17"/>
      <c r="AA1943" s="17"/>
      <c r="AB1943" s="17"/>
      <c r="AC1943" s="17"/>
      <c r="AD1943" s="17"/>
      <c r="AE1943" s="17"/>
      <c r="AG1943" s="9"/>
      <c r="AH1943" s="9"/>
      <c r="AI1943" s="10"/>
      <c r="AJ1943" s="17"/>
      <c r="AK1943" s="17"/>
      <c r="AL1943" s="17"/>
      <c r="AM1943" s="17"/>
      <c r="AN1943" s="17"/>
      <c r="AO1943" s="17"/>
      <c r="AP1943" s="17"/>
      <c r="AQ1943" s="17"/>
      <c r="AS1943" s="9"/>
      <c r="AT1943" s="9"/>
      <c r="AU1943" s="10"/>
      <c r="AV1943" s="17"/>
      <c r="AW1943" s="17"/>
      <c r="AX1943" s="17"/>
      <c r="AY1943" s="17"/>
      <c r="AZ1943" s="17"/>
      <c r="BA1943" s="17"/>
      <c r="BB1943" s="17"/>
      <c r="BC1943" s="17"/>
      <c r="BE1943" s="17">
        <v>0.66205601092896171</v>
      </c>
      <c r="BF1943" s="9">
        <v>74.3</v>
      </c>
      <c r="BG1943" s="9">
        <v>73.206678668022477</v>
      </c>
      <c r="BH1943" s="9">
        <v>72.859149477792542</v>
      </c>
      <c r="BI1943" s="9">
        <v>75.100405388929744</v>
      </c>
      <c r="BJ1943" s="9">
        <f ca="1"/>
        <v>73.870298163172535</v>
      </c>
      <c r="BK1943" s="9">
        <f ca="1"/>
        <v>72.970387701483915</v>
      </c>
      <c r="BL1943" s="9">
        <v>72.092512525239982</v>
      </c>
      <c r="BM1943" s="9">
        <f ca="1"/>
        <v>74.163328118147646</v>
      </c>
      <c r="BN1943" s="9">
        <v>74.645169143282672</v>
      </c>
      <c r="BP1943" s="9"/>
      <c r="BQ1943" s="40"/>
      <c r="BR1943" s="9"/>
      <c r="BS1943" s="40"/>
      <c r="BU1943" s="9"/>
      <c r="BV1943" s="40"/>
      <c r="BW1943" s="9"/>
      <c r="BX1943" s="40"/>
      <c r="BZ1943" s="9"/>
      <c r="CA1943" s="9"/>
      <c r="CB1943" s="40"/>
      <c r="CC1943" s="9"/>
      <c r="CD1943" s="9"/>
      <c r="CE1943" s="40"/>
    </row>
    <row r="1944" spans="1:83" x14ac:dyDescent="0.25">
      <c r="A1944" s="6">
        <v>72.900000000000006</v>
      </c>
      <c r="B1944" s="7" t="b">
        <v>1</v>
      </c>
      <c r="U1944" s="9"/>
      <c r="V1944" s="9"/>
      <c r="W1944" s="10"/>
      <c r="X1944" s="17"/>
      <c r="Y1944" s="17"/>
      <c r="Z1944" s="17"/>
      <c r="AA1944" s="17"/>
      <c r="AB1944" s="17"/>
      <c r="AC1944" s="17"/>
      <c r="AD1944" s="17"/>
      <c r="AE1944" s="17"/>
      <c r="AG1944" s="9"/>
      <c r="AH1944" s="9"/>
      <c r="AI1944" s="10"/>
      <c r="AJ1944" s="17"/>
      <c r="AK1944" s="17"/>
      <c r="AL1944" s="17"/>
      <c r="AM1944" s="17"/>
      <c r="AN1944" s="17"/>
      <c r="AO1944" s="17"/>
      <c r="AP1944" s="17"/>
      <c r="AQ1944" s="17"/>
      <c r="AS1944" s="9"/>
      <c r="AT1944" s="9"/>
      <c r="AU1944" s="10"/>
      <c r="AV1944" s="17"/>
      <c r="AW1944" s="17"/>
      <c r="AX1944" s="17"/>
      <c r="AY1944" s="17"/>
      <c r="AZ1944" s="17"/>
      <c r="BA1944" s="17"/>
      <c r="BB1944" s="17"/>
      <c r="BC1944" s="17"/>
      <c r="BE1944" s="17">
        <v>0.66239754098360659</v>
      </c>
      <c r="BF1944" s="9">
        <v>74.400000000000006</v>
      </c>
      <c r="BG1944" s="9">
        <v>73.215578311746484</v>
      </c>
      <c r="BH1944" s="9">
        <v>72.869162622467456</v>
      </c>
      <c r="BI1944" s="9">
        <v>75.17040027021568</v>
      </c>
      <c r="BJ1944" s="9">
        <f ca="1"/>
        <v>73.877878509088077</v>
      </c>
      <c r="BK1944" s="9">
        <f ca="1"/>
        <v>72.980007856487106</v>
      </c>
      <c r="BL1944" s="9">
        <v>72.101756938681945</v>
      </c>
      <c r="BM1944" s="9">
        <f ca="1"/>
        <v>74.172486163649126</v>
      </c>
      <c r="BN1944" s="9">
        <v>74.654232237351223</v>
      </c>
      <c r="BP1944" s="9"/>
      <c r="BQ1944" s="40"/>
      <c r="BR1944" s="9"/>
      <c r="BS1944" s="40"/>
      <c r="BU1944" s="9"/>
      <c r="BV1944" s="40"/>
      <c r="BW1944" s="9"/>
      <c r="BX1944" s="40"/>
      <c r="BZ1944" s="9"/>
      <c r="CA1944" s="9"/>
      <c r="CB1944" s="40"/>
      <c r="CC1944" s="9"/>
      <c r="CD1944" s="9"/>
      <c r="CE1944" s="40"/>
    </row>
    <row r="1945" spans="1:83" x14ac:dyDescent="0.25">
      <c r="A1945" s="6">
        <v>72.599999999999994</v>
      </c>
      <c r="B1945" s="7" t="b">
        <v>1</v>
      </c>
      <c r="U1945" s="9"/>
      <c r="V1945" s="9"/>
      <c r="W1945" s="10"/>
      <c r="X1945" s="17"/>
      <c r="Y1945" s="17"/>
      <c r="Z1945" s="17"/>
      <c r="AA1945" s="17"/>
      <c r="AB1945" s="17"/>
      <c r="AC1945" s="17"/>
      <c r="AD1945" s="17"/>
      <c r="AE1945" s="17"/>
      <c r="AG1945" s="9"/>
      <c r="AH1945" s="9"/>
      <c r="AI1945" s="10"/>
      <c r="AJ1945" s="17"/>
      <c r="AK1945" s="17"/>
      <c r="AL1945" s="17"/>
      <c r="AM1945" s="17"/>
      <c r="AN1945" s="17"/>
      <c r="AO1945" s="17"/>
      <c r="AP1945" s="17"/>
      <c r="AQ1945" s="17"/>
      <c r="AS1945" s="9"/>
      <c r="AT1945" s="9"/>
      <c r="AU1945" s="10"/>
      <c r="AV1945" s="17"/>
      <c r="AW1945" s="17"/>
      <c r="AX1945" s="17"/>
      <c r="AY1945" s="17"/>
      <c r="AZ1945" s="17"/>
      <c r="BA1945" s="17"/>
      <c r="BB1945" s="17"/>
      <c r="BC1945" s="17"/>
      <c r="BE1945" s="17">
        <v>0.66273907103825136</v>
      </c>
      <c r="BF1945" s="9">
        <v>74.400000000000006</v>
      </c>
      <c r="BG1945" s="9">
        <v>73.224481441507635</v>
      </c>
      <c r="BH1945" s="9">
        <v>72.879181066274157</v>
      </c>
      <c r="BI1945" s="9">
        <v>75.240465996535221</v>
      </c>
      <c r="BJ1945" s="9">
        <f ca="1"/>
        <v>73.885460239523198</v>
      </c>
      <c r="BK1945" s="9">
        <f ca="1"/>
        <v>72.989632622047623</v>
      </c>
      <c r="BL1945" s="9">
        <v>72.110998969235908</v>
      </c>
      <c r="BM1945" s="9">
        <f ca="1"/>
        <v>74.181645328570426</v>
      </c>
      <c r="BN1945" s="9">
        <v>74.66329631436858</v>
      </c>
      <c r="BP1945" s="9"/>
      <c r="BQ1945" s="40"/>
      <c r="BR1945" s="9"/>
      <c r="BS1945" s="40"/>
      <c r="BU1945" s="9"/>
      <c r="BV1945" s="40"/>
      <c r="BW1945" s="9"/>
      <c r="BX1945" s="40"/>
      <c r="BZ1945" s="9"/>
      <c r="CA1945" s="9"/>
      <c r="CB1945" s="40"/>
      <c r="CC1945" s="9"/>
      <c r="CD1945" s="9"/>
      <c r="CE1945" s="40"/>
    </row>
    <row r="1946" spans="1:83" x14ac:dyDescent="0.25">
      <c r="A1946" s="6">
        <v>66.400000000000006</v>
      </c>
      <c r="B1946" s="7" t="b">
        <v>1</v>
      </c>
      <c r="U1946" s="9"/>
      <c r="V1946" s="9"/>
      <c r="W1946" s="10"/>
      <c r="X1946" s="17"/>
      <c r="Y1946" s="17"/>
      <c r="Z1946" s="17"/>
      <c r="AA1946" s="17"/>
      <c r="AB1946" s="17"/>
      <c r="AC1946" s="17"/>
      <c r="AD1946" s="17"/>
      <c r="AE1946" s="17"/>
      <c r="AG1946" s="9"/>
      <c r="AH1946" s="9"/>
      <c r="AI1946" s="10"/>
      <c r="AJ1946" s="17"/>
      <c r="AK1946" s="17"/>
      <c r="AL1946" s="17"/>
      <c r="AM1946" s="17"/>
      <c r="AN1946" s="17"/>
      <c r="AO1946" s="17"/>
      <c r="AP1946" s="17"/>
      <c r="AQ1946" s="17"/>
      <c r="AS1946" s="9"/>
      <c r="AT1946" s="9"/>
      <c r="AU1946" s="10"/>
      <c r="AV1946" s="17"/>
      <c r="AW1946" s="17"/>
      <c r="AX1946" s="17"/>
      <c r="AY1946" s="17"/>
      <c r="AZ1946" s="17"/>
      <c r="BA1946" s="17"/>
      <c r="BB1946" s="17"/>
      <c r="BC1946" s="17"/>
      <c r="BE1946" s="17">
        <v>0.66308060109289613</v>
      </c>
      <c r="BF1946" s="9">
        <v>74.400000000000006</v>
      </c>
      <c r="BG1946" s="9">
        <v>73.233388067824464</v>
      </c>
      <c r="BH1946" s="9">
        <v>72.889204822858531</v>
      </c>
      <c r="BI1946" s="9">
        <v>75.310602711444744</v>
      </c>
      <c r="BJ1946" s="9">
        <f ca="1"/>
        <v>73.893043361993165</v>
      </c>
      <c r="BK1946" s="9">
        <f ca="1"/>
        <v>72.999262010554773</v>
      </c>
      <c r="BL1946" s="9">
        <v>72.120238618743656</v>
      </c>
      <c r="BM1946" s="9">
        <f ca="1"/>
        <v>74.190805619079086</v>
      </c>
      <c r="BN1946" s="9">
        <v>74.672361380324972</v>
      </c>
      <c r="BP1946" s="9"/>
      <c r="BQ1946" s="40"/>
      <c r="BR1946" s="9"/>
      <c r="BS1946" s="40"/>
      <c r="BU1946" s="9"/>
      <c r="BV1946" s="40"/>
      <c r="BW1946" s="9"/>
      <c r="BX1946" s="40"/>
      <c r="BZ1946" s="9"/>
      <c r="CA1946" s="9"/>
      <c r="CB1946" s="40"/>
      <c r="CC1946" s="9"/>
      <c r="CD1946" s="9"/>
      <c r="CE1946" s="40"/>
    </row>
    <row r="1947" spans="1:83" x14ac:dyDescent="0.25">
      <c r="A1947" s="6">
        <v>66.2</v>
      </c>
      <c r="B1947" s="7" t="b">
        <v>1</v>
      </c>
      <c r="U1947" s="9"/>
      <c r="V1947" s="9"/>
      <c r="W1947" s="10"/>
      <c r="X1947" s="17"/>
      <c r="Y1947" s="17"/>
      <c r="Z1947" s="17"/>
      <c r="AA1947" s="17"/>
      <c r="AB1947" s="17"/>
      <c r="AC1947" s="17"/>
      <c r="AD1947" s="17"/>
      <c r="AE1947" s="17"/>
      <c r="AG1947" s="9"/>
      <c r="AH1947" s="9"/>
      <c r="AI1947" s="10"/>
      <c r="AJ1947" s="17"/>
      <c r="AK1947" s="17"/>
      <c r="AL1947" s="17"/>
      <c r="AM1947" s="17"/>
      <c r="AN1947" s="17"/>
      <c r="AO1947" s="17"/>
      <c r="AP1947" s="17"/>
      <c r="AQ1947" s="17"/>
      <c r="AS1947" s="9"/>
      <c r="AT1947" s="9"/>
      <c r="AU1947" s="10"/>
      <c r="AV1947" s="17"/>
      <c r="AW1947" s="17"/>
      <c r="AX1947" s="17"/>
      <c r="AY1947" s="17"/>
      <c r="AZ1947" s="17"/>
      <c r="BA1947" s="17"/>
      <c r="BB1947" s="17"/>
      <c r="BC1947" s="17"/>
      <c r="BE1947" s="17">
        <v>0.66342213114754101</v>
      </c>
      <c r="BF1947" s="9">
        <v>74.400000000000006</v>
      </c>
      <c r="BG1947" s="9">
        <v>73.242298201240189</v>
      </c>
      <c r="BH1947" s="9">
        <v>72.899233905901795</v>
      </c>
      <c r="BI1947" s="9">
        <v>75.380810558937355</v>
      </c>
      <c r="BJ1947" s="9">
        <f ca="1"/>
        <v>73.900627884027102</v>
      </c>
      <c r="BK1947" s="9">
        <f ca="1"/>
        <v>73.008896034429029</v>
      </c>
      <c r="BL1947" s="9">
        <v>72.1294758890445</v>
      </c>
      <c r="BM1947" s="9">
        <f ca="1"/>
        <v>74.199967041352608</v>
      </c>
      <c r="BN1947" s="9">
        <v>74.681427441219967</v>
      </c>
      <c r="BP1947" s="9"/>
      <c r="BQ1947" s="40"/>
      <c r="BR1947" s="9"/>
      <c r="BS1947" s="40"/>
      <c r="BU1947" s="9"/>
      <c r="BV1947" s="40"/>
      <c r="BW1947" s="9"/>
      <c r="BX1947" s="40"/>
      <c r="BZ1947" s="9"/>
      <c r="CA1947" s="9"/>
      <c r="CB1947" s="40"/>
      <c r="CC1947" s="9"/>
      <c r="CD1947" s="9"/>
      <c r="CE1947" s="40"/>
    </row>
    <row r="1948" spans="1:83" x14ac:dyDescent="0.25">
      <c r="A1948" s="6">
        <v>66</v>
      </c>
      <c r="B1948" s="7" t="b">
        <v>1</v>
      </c>
      <c r="U1948" s="9"/>
      <c r="V1948" s="9"/>
      <c r="W1948" s="10"/>
      <c r="X1948" s="17"/>
      <c r="Y1948" s="17"/>
      <c r="Z1948" s="17"/>
      <c r="AA1948" s="17"/>
      <c r="AB1948" s="17"/>
      <c r="AC1948" s="17"/>
      <c r="AD1948" s="17"/>
      <c r="AE1948" s="17"/>
      <c r="AG1948" s="9"/>
      <c r="AH1948" s="9"/>
      <c r="AI1948" s="10"/>
      <c r="AJ1948" s="17"/>
      <c r="AK1948" s="17"/>
      <c r="AL1948" s="17"/>
      <c r="AM1948" s="17"/>
      <c r="AN1948" s="17"/>
      <c r="AO1948" s="17"/>
      <c r="AP1948" s="17"/>
      <c r="AQ1948" s="17"/>
      <c r="AS1948" s="9"/>
      <c r="AT1948" s="9"/>
      <c r="AU1948" s="10"/>
      <c r="AV1948" s="17"/>
      <c r="AW1948" s="17"/>
      <c r="AX1948" s="17"/>
      <c r="AY1948" s="17"/>
      <c r="AZ1948" s="17"/>
      <c r="BA1948" s="17"/>
      <c r="BB1948" s="17"/>
      <c r="BC1948" s="17"/>
      <c r="BE1948" s="17">
        <v>0.66376366120218577</v>
      </c>
      <c r="BF1948" s="9">
        <v>74.400000000000006</v>
      </c>
      <c r="BG1948" s="9">
        <v>73.25121185232274</v>
      </c>
      <c r="BH1948" s="9">
        <v>72.909268329120763</v>
      </c>
      <c r="BI1948" s="9">
        <v>75.451089683444735</v>
      </c>
      <c r="BJ1948" s="9">
        <f ca="1"/>
        <v>73.908213813167947</v>
      </c>
      <c r="BK1948" s="9">
        <f ca="1"/>
        <v>73.018534706121983</v>
      </c>
      <c r="BL1948" s="9">
        <v>72.138710781975419</v>
      </c>
      <c r="BM1948" s="9">
        <f ca="1"/>
        <v>74.209129601578425</v>
      </c>
      <c r="BN1948" s="9">
        <v>74.690494503062538</v>
      </c>
      <c r="BP1948" s="9"/>
      <c r="BQ1948" s="40"/>
      <c r="BR1948" s="9"/>
      <c r="BS1948" s="40"/>
      <c r="BU1948" s="9"/>
      <c r="BV1948" s="40"/>
      <c r="BW1948" s="9"/>
      <c r="BX1948" s="40"/>
      <c r="BZ1948" s="9"/>
      <c r="CA1948" s="9"/>
      <c r="CB1948" s="40"/>
      <c r="CC1948" s="9"/>
      <c r="CD1948" s="9"/>
      <c r="CE1948" s="40"/>
    </row>
    <row r="1949" spans="1:83" x14ac:dyDescent="0.25">
      <c r="A1949" s="6">
        <v>65.7</v>
      </c>
      <c r="B1949" s="7" t="b">
        <v>1</v>
      </c>
      <c r="U1949" s="9"/>
      <c r="V1949" s="9"/>
      <c r="W1949" s="10"/>
      <c r="X1949" s="17"/>
      <c r="Y1949" s="17"/>
      <c r="Z1949" s="17"/>
      <c r="AA1949" s="17"/>
      <c r="AB1949" s="17"/>
      <c r="AC1949" s="17"/>
      <c r="AD1949" s="17"/>
      <c r="AE1949" s="17"/>
      <c r="AG1949" s="9"/>
      <c r="AH1949" s="9"/>
      <c r="AI1949" s="10"/>
      <c r="AJ1949" s="17"/>
      <c r="AK1949" s="17"/>
      <c r="AL1949" s="17"/>
      <c r="AM1949" s="17"/>
      <c r="AN1949" s="17"/>
      <c r="AO1949" s="17"/>
      <c r="AP1949" s="17"/>
      <c r="AQ1949" s="17"/>
      <c r="AS1949" s="9"/>
      <c r="AT1949" s="9"/>
      <c r="AU1949" s="10"/>
      <c r="AV1949" s="17"/>
      <c r="AW1949" s="17"/>
      <c r="AX1949" s="17"/>
      <c r="AY1949" s="17"/>
      <c r="AZ1949" s="17"/>
      <c r="BA1949" s="17"/>
      <c r="BB1949" s="17"/>
      <c r="BC1949" s="17"/>
      <c r="BE1949" s="17">
        <v>0.66410519125683065</v>
      </c>
      <c r="BF1949" s="9">
        <v>74.400000000000006</v>
      </c>
      <c r="BG1949" s="9">
        <v>73.260129031664931</v>
      </c>
      <c r="BH1949" s="9">
        <v>72.919308106267735</v>
      </c>
      <c r="BI1949" s="9">
        <v>75.521440229838916</v>
      </c>
      <c r="BJ1949" s="9">
        <f ca="1"/>
        <v>73.91580115697262</v>
      </c>
      <c r="BK1949" s="9">
        <f ca="1"/>
        <v>73.028178038116579</v>
      </c>
      <c r="BL1949" s="9">
        <v>72.147943299371093</v>
      </c>
      <c r="BM1949" s="9">
        <f ca="1"/>
        <v>74.218293305953978</v>
      </c>
      <c r="BN1949" s="9">
        <v>74.699562571871041</v>
      </c>
      <c r="BP1949" s="9"/>
      <c r="BQ1949" s="40"/>
      <c r="BR1949" s="9"/>
      <c r="BS1949" s="40"/>
      <c r="BU1949" s="9"/>
      <c r="BV1949" s="40"/>
      <c r="BW1949" s="9"/>
      <c r="BX1949" s="40"/>
      <c r="BZ1949" s="9"/>
      <c r="CA1949" s="9"/>
      <c r="CB1949" s="40"/>
      <c r="CC1949" s="9"/>
      <c r="CD1949" s="9"/>
      <c r="CE1949" s="40"/>
    </row>
    <row r="1950" spans="1:83" x14ac:dyDescent="0.25">
      <c r="A1950" s="6">
        <v>65.5</v>
      </c>
      <c r="B1950" s="7" t="b">
        <v>1</v>
      </c>
      <c r="U1950" s="9"/>
      <c r="V1950" s="9"/>
      <c r="W1950" s="10"/>
      <c r="X1950" s="17"/>
      <c r="Y1950" s="17"/>
      <c r="Z1950" s="17"/>
      <c r="AA1950" s="17"/>
      <c r="AB1950" s="17"/>
      <c r="AC1950" s="17"/>
      <c r="AD1950" s="17"/>
      <c r="AE1950" s="17"/>
      <c r="AG1950" s="9"/>
      <c r="AH1950" s="9"/>
      <c r="AI1950" s="10"/>
      <c r="AJ1950" s="17"/>
      <c r="AK1950" s="17"/>
      <c r="AL1950" s="17"/>
      <c r="AM1950" s="17"/>
      <c r="AN1950" s="17"/>
      <c r="AO1950" s="17"/>
      <c r="AP1950" s="17"/>
      <c r="AQ1950" s="17"/>
      <c r="AS1950" s="9"/>
      <c r="AT1950" s="9"/>
      <c r="AU1950" s="10"/>
      <c r="AV1950" s="17"/>
      <c r="AW1950" s="17"/>
      <c r="AX1950" s="17"/>
      <c r="AY1950" s="17"/>
      <c r="AZ1950" s="17"/>
      <c r="BA1950" s="17"/>
      <c r="BB1950" s="17"/>
      <c r="BC1950" s="17"/>
      <c r="BE1950" s="17">
        <v>0.66444672131147542</v>
      </c>
      <c r="BF1950" s="9">
        <v>74.400000000000006</v>
      </c>
      <c r="BG1950" s="9">
        <v>73.269049749884473</v>
      </c>
      <c r="BH1950" s="9">
        <v>72.929353251130919</v>
      </c>
      <c r="BI1950" s="9">
        <v>75.591862343434016</v>
      </c>
      <c r="BJ1950" s="9">
        <f ca="1"/>
        <v>73.923389923011953</v>
      </c>
      <c r="BK1950" s="9">
        <f ca="1"/>
        <v>73.037826042927264</v>
      </c>
      <c r="BL1950" s="9">
        <v>72.157173443063741</v>
      </c>
      <c r="BM1950" s="9">
        <f ca="1"/>
        <v>74.227458160686822</v>
      </c>
      <c r="BN1950" s="9">
        <v>74.708631653673322</v>
      </c>
      <c r="BP1950" s="9"/>
      <c r="BQ1950" s="40"/>
      <c r="BR1950" s="9"/>
      <c r="BS1950" s="40"/>
      <c r="BU1950" s="9"/>
      <c r="BV1950" s="40"/>
      <c r="BW1950" s="9"/>
      <c r="BX1950" s="40"/>
      <c r="BZ1950" s="9"/>
      <c r="CA1950" s="9"/>
      <c r="CB1950" s="40"/>
      <c r="CC1950" s="9"/>
      <c r="CD1950" s="9"/>
      <c r="CE1950" s="40"/>
    </row>
    <row r="1951" spans="1:83" x14ac:dyDescent="0.25">
      <c r="A1951" s="6">
        <v>65.099999999999994</v>
      </c>
      <c r="B1951" s="7" t="b">
        <v>1</v>
      </c>
      <c r="U1951" s="9"/>
      <c r="V1951" s="9"/>
      <c r="W1951" s="10"/>
      <c r="X1951" s="17"/>
      <c r="Y1951" s="17"/>
      <c r="Z1951" s="17"/>
      <c r="AA1951" s="17"/>
      <c r="AB1951" s="17"/>
      <c r="AC1951" s="17"/>
      <c r="AD1951" s="17"/>
      <c r="AE1951" s="17"/>
      <c r="AG1951" s="9"/>
      <c r="AH1951" s="9"/>
      <c r="AI1951" s="10"/>
      <c r="AJ1951" s="17"/>
      <c r="AK1951" s="17"/>
      <c r="AL1951" s="17"/>
      <c r="AM1951" s="17"/>
      <c r="AN1951" s="17"/>
      <c r="AO1951" s="17"/>
      <c r="AP1951" s="17"/>
      <c r="AQ1951" s="17"/>
      <c r="AS1951" s="9"/>
      <c r="AT1951" s="9"/>
      <c r="AU1951" s="10"/>
      <c r="AV1951" s="17"/>
      <c r="AW1951" s="17"/>
      <c r="AX1951" s="17"/>
      <c r="AY1951" s="17"/>
      <c r="AZ1951" s="17"/>
      <c r="BA1951" s="17"/>
      <c r="BB1951" s="17"/>
      <c r="BC1951" s="17"/>
      <c r="BE1951" s="17">
        <v>0.66478825136612019</v>
      </c>
      <c r="BF1951" s="9">
        <v>74.400000000000006</v>
      </c>
      <c r="BG1951" s="9">
        <v>73.277974017624217</v>
      </c>
      <c r="BH1951" s="9">
        <v>72.939403777534437</v>
      </c>
      <c r="BI1951" s="9">
        <v>75.662356169988144</v>
      </c>
      <c r="BJ1951" s="9">
        <f ca="1"/>
        <v>73.930980118870906</v>
      </c>
      <c r="BK1951" s="9">
        <f ca="1"/>
        <v>73.047478733100036</v>
      </c>
      <c r="BL1951" s="9">
        <v>72.166401214883294</v>
      </c>
      <c r="BM1951" s="9">
        <f ca="1"/>
        <v>74.23662417199462</v>
      </c>
      <c r="BN1951" s="9">
        <v>74.717701754506749</v>
      </c>
      <c r="BP1951" s="9"/>
      <c r="BQ1951" s="40"/>
      <c r="BR1951" s="9"/>
      <c r="BS1951" s="40"/>
      <c r="BU1951" s="9"/>
      <c r="BV1951" s="40"/>
      <c r="BW1951" s="9"/>
      <c r="BX1951" s="40"/>
      <c r="BZ1951" s="9"/>
      <c r="CA1951" s="9"/>
      <c r="CB1951" s="40"/>
      <c r="CC1951" s="9"/>
      <c r="CD1951" s="9"/>
      <c r="CE1951" s="40"/>
    </row>
    <row r="1952" spans="1:83" x14ac:dyDescent="0.25">
      <c r="A1952" s="6">
        <v>64.8</v>
      </c>
      <c r="B1952" s="7" t="b">
        <v>1</v>
      </c>
      <c r="U1952" s="9"/>
      <c r="V1952" s="9"/>
      <c r="W1952" s="10"/>
      <c r="X1952" s="17"/>
      <c r="Y1952" s="17"/>
      <c r="Z1952" s="17"/>
      <c r="AA1952" s="17"/>
      <c r="AB1952" s="17"/>
      <c r="AC1952" s="17"/>
      <c r="AD1952" s="17"/>
      <c r="AE1952" s="17"/>
      <c r="AG1952" s="9"/>
      <c r="AH1952" s="9"/>
      <c r="AI1952" s="10"/>
      <c r="AJ1952" s="17"/>
      <c r="AK1952" s="17"/>
      <c r="AL1952" s="17"/>
      <c r="AM1952" s="17"/>
      <c r="AN1952" s="17"/>
      <c r="AO1952" s="17"/>
      <c r="AP1952" s="17"/>
      <c r="AQ1952" s="17"/>
      <c r="AS1952" s="9"/>
      <c r="AT1952" s="9"/>
      <c r="AU1952" s="10"/>
      <c r="AV1952" s="17"/>
      <c r="AW1952" s="17"/>
      <c r="AX1952" s="17"/>
      <c r="AY1952" s="17"/>
      <c r="AZ1952" s="17"/>
      <c r="BA1952" s="17"/>
      <c r="BB1952" s="17"/>
      <c r="BC1952" s="17"/>
      <c r="BE1952" s="17">
        <v>0.66512978142076506</v>
      </c>
      <c r="BF1952" s="9">
        <v>74.400000000000006</v>
      </c>
      <c r="BG1952" s="9">
        <v>73.286901845552137</v>
      </c>
      <c r="BH1952" s="9">
        <v>72.949459699338533</v>
      </c>
      <c r="BI1952" s="9">
        <v>75.732921855705129</v>
      </c>
      <c r="BJ1952" s="9">
        <f ca="1"/>
        <v>73.938571752148505</v>
      </c>
      <c r="BK1952" s="9">
        <f ca="1"/>
        <v>73.057136121212707</v>
      </c>
      <c r="BL1952" s="9">
        <v>72.175626616657325</v>
      </c>
      <c r="BM1952" s="9">
        <f ca="1"/>
        <v>74.245791346105165</v>
      </c>
      <c r="BN1952" s="9">
        <v>74.726772880418224</v>
      </c>
      <c r="BP1952" s="9"/>
      <c r="BQ1952" s="40"/>
      <c r="BR1952" s="9"/>
      <c r="BS1952" s="40"/>
      <c r="BU1952" s="9"/>
      <c r="BV1952" s="40"/>
      <c r="BW1952" s="9"/>
      <c r="BX1952" s="40"/>
      <c r="BZ1952" s="9"/>
      <c r="CA1952" s="9"/>
      <c r="CB1952" s="40"/>
      <c r="CC1952" s="9"/>
      <c r="CD1952" s="9"/>
      <c r="CE1952" s="40"/>
    </row>
    <row r="1953" spans="1:83" x14ac:dyDescent="0.25">
      <c r="A1953" s="6">
        <v>64.599999999999994</v>
      </c>
      <c r="B1953" s="7" t="b">
        <v>1</v>
      </c>
      <c r="U1953" s="9"/>
      <c r="V1953" s="9"/>
      <c r="W1953" s="10"/>
      <c r="X1953" s="17"/>
      <c r="Y1953" s="17"/>
      <c r="Z1953" s="17"/>
      <c r="AA1953" s="17"/>
      <c r="AB1953" s="17"/>
      <c r="AC1953" s="17"/>
      <c r="AD1953" s="17"/>
      <c r="AE1953" s="17"/>
      <c r="AG1953" s="9"/>
      <c r="AH1953" s="9"/>
      <c r="AI1953" s="10"/>
      <c r="AJ1953" s="17"/>
      <c r="AK1953" s="17"/>
      <c r="AL1953" s="17"/>
      <c r="AM1953" s="17"/>
      <c r="AN1953" s="17"/>
      <c r="AO1953" s="17"/>
      <c r="AP1953" s="17"/>
      <c r="AQ1953" s="17"/>
      <c r="AS1953" s="9"/>
      <c r="AT1953" s="9"/>
      <c r="AU1953" s="10"/>
      <c r="AV1953" s="17"/>
      <c r="AW1953" s="17"/>
      <c r="AX1953" s="17"/>
      <c r="AY1953" s="17"/>
      <c r="AZ1953" s="17"/>
      <c r="BA1953" s="17"/>
      <c r="BB1953" s="17"/>
      <c r="BC1953" s="17"/>
      <c r="BE1953" s="17">
        <v>0.66547131147540983</v>
      </c>
      <c r="BF1953" s="9">
        <v>74.400000000000006</v>
      </c>
      <c r="BG1953" s="9">
        <v>73.295833244361518</v>
      </c>
      <c r="BH1953" s="9">
        <v>72.95952103043966</v>
      </c>
      <c r="BI1953" s="9">
        <v>75.803559547236333</v>
      </c>
      <c r="BJ1953" s="9">
        <f ca="1"/>
        <v>73.946164830458031</v>
      </c>
      <c r="BK1953" s="9">
        <f ca="1"/>
        <v>73.066798219874869</v>
      </c>
      <c r="BL1953" s="9">
        <v>72.184849650211021</v>
      </c>
      <c r="BM1953" s="9">
        <f ca="1"/>
        <v>74.254959689256495</v>
      </c>
      <c r="BN1953" s="9">
        <v>74.735845037464316</v>
      </c>
      <c r="BP1953" s="9"/>
      <c r="BQ1953" s="40"/>
      <c r="BR1953" s="9"/>
      <c r="BS1953" s="40"/>
      <c r="BU1953" s="9"/>
      <c r="BV1953" s="40"/>
      <c r="BW1953" s="9"/>
      <c r="BX1953" s="40"/>
      <c r="BZ1953" s="9"/>
      <c r="CA1953" s="9"/>
      <c r="CB1953" s="40"/>
      <c r="CC1953" s="9"/>
      <c r="CD1953" s="9"/>
      <c r="CE1953" s="40"/>
    </row>
    <row r="1954" spans="1:83" x14ac:dyDescent="0.25">
      <c r="A1954" s="6">
        <v>64.400000000000006</v>
      </c>
      <c r="B1954" s="7" t="b">
        <v>1</v>
      </c>
      <c r="U1954" s="9"/>
      <c r="V1954" s="9"/>
      <c r="W1954" s="10"/>
      <c r="X1954" s="17"/>
      <c r="Y1954" s="17"/>
      <c r="Z1954" s="17"/>
      <c r="AA1954" s="17"/>
      <c r="AB1954" s="17"/>
      <c r="AC1954" s="17"/>
      <c r="AD1954" s="17"/>
      <c r="AE1954" s="17"/>
      <c r="AG1954" s="9"/>
      <c r="AH1954" s="9"/>
      <c r="AI1954" s="10"/>
      <c r="AJ1954" s="17"/>
      <c r="AK1954" s="17"/>
      <c r="AL1954" s="17"/>
      <c r="AM1954" s="17"/>
      <c r="AN1954" s="17"/>
      <c r="AO1954" s="17"/>
      <c r="AP1954" s="17"/>
      <c r="AQ1954" s="17"/>
      <c r="AS1954" s="9"/>
      <c r="AT1954" s="9"/>
      <c r="AU1954" s="10"/>
      <c r="AV1954" s="17"/>
      <c r="AW1954" s="17"/>
      <c r="AX1954" s="17"/>
      <c r="AY1954" s="17"/>
      <c r="AZ1954" s="17"/>
      <c r="BA1954" s="17"/>
      <c r="BB1954" s="17"/>
      <c r="BC1954" s="17"/>
      <c r="BE1954" s="17">
        <v>0.6658128415300546</v>
      </c>
      <c r="BF1954" s="9">
        <v>74.400000000000006</v>
      </c>
      <c r="BG1954" s="9">
        <v>73.304768224771053</v>
      </c>
      <c r="BH1954" s="9">
        <v>72.969587784770852</v>
      </c>
      <c r="BI1954" s="9">
        <v>75.874269391682574</v>
      </c>
      <c r="BJ1954" s="9">
        <f ca="1"/>
        <v>73.953759361427004</v>
      </c>
      <c r="BK1954" s="9">
        <f ca="1"/>
        <v>73.076465041728213</v>
      </c>
      <c r="BL1954" s="9">
        <v>72.194070317367306</v>
      </c>
      <c r="BM1954" s="9">
        <f ca="1"/>
        <v>74.264129207696897</v>
      </c>
      <c r="BN1954" s="9">
        <v>74.744918231711168</v>
      </c>
      <c r="BP1954" s="9"/>
      <c r="BQ1954" s="40"/>
      <c r="BR1954" s="9"/>
      <c r="BS1954" s="40"/>
      <c r="BU1954" s="9"/>
      <c r="BV1954" s="40"/>
      <c r="BW1954" s="9"/>
      <c r="BX1954" s="40"/>
      <c r="BZ1954" s="9"/>
      <c r="CA1954" s="9"/>
      <c r="CB1954" s="40"/>
      <c r="CC1954" s="9"/>
      <c r="CD1954" s="9"/>
      <c r="CE1954" s="40"/>
    </row>
    <row r="1955" spans="1:83" x14ac:dyDescent="0.25">
      <c r="A1955" s="6">
        <v>64.2</v>
      </c>
      <c r="B1955" s="7" t="b">
        <v>1</v>
      </c>
      <c r="U1955" s="9"/>
      <c r="V1955" s="9"/>
      <c r="W1955" s="10"/>
      <c r="X1955" s="17"/>
      <c r="Y1955" s="17"/>
      <c r="Z1955" s="17"/>
      <c r="AA1955" s="17"/>
      <c r="AB1955" s="17"/>
      <c r="AC1955" s="17"/>
      <c r="AD1955" s="17"/>
      <c r="AE1955" s="17"/>
      <c r="AG1955" s="9"/>
      <c r="AH1955" s="9"/>
      <c r="AI1955" s="10"/>
      <c r="AJ1955" s="17"/>
      <c r="AK1955" s="17"/>
      <c r="AL1955" s="17"/>
      <c r="AM1955" s="17"/>
      <c r="AN1955" s="17"/>
      <c r="AO1955" s="17"/>
      <c r="AP1955" s="17"/>
      <c r="AQ1955" s="17"/>
      <c r="AS1955" s="9"/>
      <c r="AT1955" s="9"/>
      <c r="AU1955" s="10"/>
      <c r="AV1955" s="17"/>
      <c r="AW1955" s="17"/>
      <c r="AX1955" s="17"/>
      <c r="AY1955" s="17"/>
      <c r="AZ1955" s="17"/>
      <c r="BA1955" s="17"/>
      <c r="BB1955" s="17"/>
      <c r="BC1955" s="17"/>
      <c r="BE1955" s="17">
        <v>0.66615437158469948</v>
      </c>
      <c r="BF1955" s="9">
        <v>74.400000000000006</v>
      </c>
      <c r="BG1955" s="9">
        <v>73.313706797524944</v>
      </c>
      <c r="BH1955" s="9">
        <v>72.979659976301463</v>
      </c>
      <c r="BI1955" s="9">
        <v>75.945051536595855</v>
      </c>
      <c r="BJ1955" s="9">
        <f ca="1"/>
        <v>73.961355352697311</v>
      </c>
      <c r="BK1955" s="9">
        <f ca="1"/>
        <v>73.086136599446547</v>
      </c>
      <c r="BL1955" s="9">
        <v>72.20328861994669</v>
      </c>
      <c r="BM1955" s="9">
        <f ca="1"/>
        <v>74.273299907685001</v>
      </c>
      <c r="BN1955" s="9">
        <v>74.753992469234703</v>
      </c>
      <c r="BP1955" s="9"/>
      <c r="BQ1955" s="40"/>
      <c r="BR1955" s="9"/>
      <c r="BS1955" s="40"/>
      <c r="BU1955" s="9"/>
      <c r="BV1955" s="40"/>
      <c r="BW1955" s="9"/>
      <c r="BX1955" s="40"/>
      <c r="BZ1955" s="9"/>
      <c r="CA1955" s="9"/>
      <c r="CB1955" s="40"/>
      <c r="CC1955" s="9"/>
      <c r="CD1955" s="9"/>
      <c r="CE1955" s="40"/>
    </row>
    <row r="1956" spans="1:83" x14ac:dyDescent="0.25">
      <c r="A1956" s="6">
        <v>62.9</v>
      </c>
      <c r="B1956" s="7" t="b">
        <v>1</v>
      </c>
      <c r="U1956" s="9"/>
      <c r="V1956" s="9"/>
      <c r="W1956" s="10"/>
      <c r="X1956" s="17"/>
      <c r="Y1956" s="17"/>
      <c r="Z1956" s="17"/>
      <c r="AA1956" s="17"/>
      <c r="AB1956" s="17"/>
      <c r="AC1956" s="17"/>
      <c r="AD1956" s="17"/>
      <c r="AE1956" s="17"/>
      <c r="AG1956" s="9"/>
      <c r="AH1956" s="9"/>
      <c r="AI1956" s="10"/>
      <c r="AJ1956" s="17"/>
      <c r="AK1956" s="17"/>
      <c r="AL1956" s="17"/>
      <c r="AM1956" s="17"/>
      <c r="AN1956" s="17"/>
      <c r="AO1956" s="17"/>
      <c r="AP1956" s="17"/>
      <c r="AQ1956" s="17"/>
      <c r="AS1956" s="9"/>
      <c r="AT1956" s="9"/>
      <c r="AU1956" s="10"/>
      <c r="AV1956" s="17"/>
      <c r="AW1956" s="17"/>
      <c r="AX1956" s="17"/>
      <c r="AY1956" s="17"/>
      <c r="AZ1956" s="17"/>
      <c r="BA1956" s="17"/>
      <c r="BB1956" s="17"/>
      <c r="BC1956" s="17"/>
      <c r="BE1956" s="17">
        <v>0.66649590163934425</v>
      </c>
      <c r="BF1956" s="9">
        <v>74.400000000000006</v>
      </c>
      <c r="BG1956" s="9">
        <v>73.322648973392987</v>
      </c>
      <c r="BH1956" s="9">
        <v>72.989737619037712</v>
      </c>
      <c r="BI1956" s="9">
        <v>76.015906129981275</v>
      </c>
      <c r="BJ1956" s="9">
        <f ca="1"/>
        <v>73.96895281192522</v>
      </c>
      <c r="BK1956" s="9">
        <f ca="1"/>
        <v>73.095812905735926</v>
      </c>
      <c r="BL1956" s="9">
        <v>72.212504559767382</v>
      </c>
      <c r="BM1956" s="9">
        <f ca="1"/>
        <v>74.282471795489741</v>
      </c>
      <c r="BN1956" s="9">
        <v>74.763067756120549</v>
      </c>
      <c r="BP1956" s="9"/>
      <c r="BQ1956" s="40"/>
      <c r="BR1956" s="9"/>
      <c r="BS1956" s="40"/>
      <c r="BU1956" s="9"/>
      <c r="BV1956" s="40"/>
      <c r="BW1956" s="9"/>
      <c r="BX1956" s="40"/>
      <c r="BZ1956" s="9"/>
      <c r="CA1956" s="9"/>
      <c r="CB1956" s="40"/>
      <c r="CC1956" s="9"/>
      <c r="CD1956" s="9"/>
      <c r="CE1956" s="40"/>
    </row>
    <row r="1957" spans="1:83" x14ac:dyDescent="0.25">
      <c r="A1957" s="6">
        <v>63.7</v>
      </c>
      <c r="B1957" s="7" t="b">
        <v>1</v>
      </c>
      <c r="U1957" s="9"/>
      <c r="V1957" s="9"/>
      <c r="W1957" s="10"/>
      <c r="X1957" s="17"/>
      <c r="Y1957" s="17"/>
      <c r="Z1957" s="17"/>
      <c r="AA1957" s="17"/>
      <c r="AB1957" s="17"/>
      <c r="AC1957" s="17"/>
      <c r="AD1957" s="17"/>
      <c r="AE1957" s="17"/>
      <c r="AG1957" s="9"/>
      <c r="AH1957" s="9"/>
      <c r="AI1957" s="10"/>
      <c r="AJ1957" s="17"/>
      <c r="AK1957" s="17"/>
      <c r="AL1957" s="17"/>
      <c r="AM1957" s="17"/>
      <c r="AN1957" s="17"/>
      <c r="AO1957" s="17"/>
      <c r="AP1957" s="17"/>
      <c r="AQ1957" s="17"/>
      <c r="AS1957" s="9"/>
      <c r="AT1957" s="9"/>
      <c r="AU1957" s="10"/>
      <c r="AV1957" s="17"/>
      <c r="AW1957" s="17"/>
      <c r="AX1957" s="17"/>
      <c r="AY1957" s="17"/>
      <c r="AZ1957" s="17"/>
      <c r="BA1957" s="17"/>
      <c r="BB1957" s="17"/>
      <c r="BC1957" s="17"/>
      <c r="BE1957" s="17">
        <v>0.66683743169398912</v>
      </c>
      <c r="BF1957" s="9">
        <v>74.400000000000006</v>
      </c>
      <c r="BG1957" s="9">
        <v>73.331594763170756</v>
      </c>
      <c r="BH1957" s="9">
        <v>72.999820727022808</v>
      </c>
      <c r="BI1957" s="9">
        <v>76.086833320298837</v>
      </c>
      <c r="BJ1957" s="9">
        <f ca="1"/>
        <v>73.976551746781496</v>
      </c>
      <c r="BK1957" s="9">
        <f ca="1"/>
        <v>73.105493973334916</v>
      </c>
      <c r="BL1957" s="9">
        <v>72.221718138645258</v>
      </c>
      <c r="BM1957" s="9">
        <f ca="1"/>
        <v>74.291644877390524</v>
      </c>
      <c r="BN1957" s="9">
        <v>74.772144098464167</v>
      </c>
      <c r="BP1957" s="9"/>
      <c r="BQ1957" s="40"/>
      <c r="BR1957" s="9"/>
      <c r="BS1957" s="40"/>
      <c r="BU1957" s="9"/>
      <c r="BV1957" s="40"/>
      <c r="BW1957" s="9"/>
      <c r="BX1957" s="40"/>
      <c r="BZ1957" s="9"/>
      <c r="CA1957" s="9"/>
      <c r="CB1957" s="40"/>
      <c r="CC1957" s="9"/>
      <c r="CD1957" s="9"/>
      <c r="CE1957" s="40"/>
    </row>
    <row r="1958" spans="1:83" x14ac:dyDescent="0.25">
      <c r="A1958" s="6">
        <v>63.5</v>
      </c>
      <c r="B1958" s="7" t="b">
        <v>1</v>
      </c>
      <c r="U1958" s="9"/>
      <c r="V1958" s="9"/>
      <c r="W1958" s="10"/>
      <c r="X1958" s="17"/>
      <c r="Y1958" s="17"/>
      <c r="Z1958" s="17"/>
      <c r="AA1958" s="17"/>
      <c r="AB1958" s="17"/>
      <c r="AC1958" s="17"/>
      <c r="AD1958" s="17"/>
      <c r="AE1958" s="17"/>
      <c r="AG1958" s="9"/>
      <c r="AH1958" s="9"/>
      <c r="AI1958" s="10"/>
      <c r="AJ1958" s="17"/>
      <c r="AK1958" s="17"/>
      <c r="AL1958" s="17"/>
      <c r="AM1958" s="17"/>
      <c r="AN1958" s="17"/>
      <c r="AO1958" s="17"/>
      <c r="AP1958" s="17"/>
      <c r="AQ1958" s="17"/>
      <c r="AS1958" s="9"/>
      <c r="AT1958" s="9"/>
      <c r="AU1958" s="10"/>
      <c r="AV1958" s="17"/>
      <c r="AW1958" s="17"/>
      <c r="AX1958" s="17"/>
      <c r="AY1958" s="17"/>
      <c r="AZ1958" s="17"/>
      <c r="BA1958" s="17"/>
      <c r="BB1958" s="17"/>
      <c r="BC1958" s="17"/>
      <c r="BE1958" s="17">
        <v>0.66717896174863389</v>
      </c>
      <c r="BF1958" s="9">
        <v>74.400000000000006</v>
      </c>
      <c r="BG1958" s="9">
        <v>73.340544177679661</v>
      </c>
      <c r="BH1958" s="9">
        <v>73.009909314336696</v>
      </c>
      <c r="BI1958" s="9">
        <v>76.157833256465352</v>
      </c>
      <c r="BJ1958" s="9">
        <f ca="1"/>
        <v>73.984152164951453</v>
      </c>
      <c r="BK1958" s="9">
        <f ca="1"/>
        <v>73.115179815014585</v>
      </c>
      <c r="BL1958" s="9">
        <v>72.230929358393865</v>
      </c>
      <c r="BM1958" s="9">
        <f ca="1"/>
        <v>74.300819159677161</v>
      </c>
      <c r="BN1958" s="9">
        <v>74.781221502370812</v>
      </c>
      <c r="BP1958" s="9"/>
      <c r="BQ1958" s="40"/>
      <c r="BR1958" s="9"/>
      <c r="BS1958" s="40"/>
      <c r="BU1958" s="9"/>
      <c r="BV1958" s="40"/>
      <c r="BW1958" s="9"/>
      <c r="BX1958" s="40"/>
      <c r="BZ1958" s="9"/>
      <c r="CA1958" s="9"/>
      <c r="CB1958" s="40"/>
      <c r="CC1958" s="9"/>
      <c r="CD1958" s="9"/>
      <c r="CE1958" s="40"/>
    </row>
    <row r="1959" spans="1:83" x14ac:dyDescent="0.25">
      <c r="A1959" s="6">
        <v>63.2</v>
      </c>
      <c r="B1959" s="7" t="b">
        <v>1</v>
      </c>
      <c r="U1959" s="9"/>
      <c r="V1959" s="9"/>
      <c r="W1959" s="10"/>
      <c r="X1959" s="17"/>
      <c r="Y1959" s="17"/>
      <c r="Z1959" s="17"/>
      <c r="AA1959" s="17"/>
      <c r="AB1959" s="17"/>
      <c r="AC1959" s="17"/>
      <c r="AD1959" s="17"/>
      <c r="AE1959" s="17"/>
      <c r="AG1959" s="9"/>
      <c r="AH1959" s="9"/>
      <c r="AI1959" s="10"/>
      <c r="AJ1959" s="17"/>
      <c r="AK1959" s="17"/>
      <c r="AL1959" s="17"/>
      <c r="AM1959" s="17"/>
      <c r="AN1959" s="17"/>
      <c r="AO1959" s="17"/>
      <c r="AP1959" s="17"/>
      <c r="AQ1959" s="17"/>
      <c r="AS1959" s="9"/>
      <c r="AT1959" s="9"/>
      <c r="AU1959" s="10"/>
      <c r="AV1959" s="17"/>
      <c r="AW1959" s="17"/>
      <c r="AX1959" s="17"/>
      <c r="AY1959" s="17"/>
      <c r="AZ1959" s="17"/>
      <c r="BA1959" s="17"/>
      <c r="BB1959" s="17"/>
      <c r="BC1959" s="17"/>
      <c r="BE1959" s="17">
        <v>0.66752049180327866</v>
      </c>
      <c r="BF1959" s="9">
        <v>74.400000000000006</v>
      </c>
      <c r="BG1959" s="9">
        <v>73.349497227767074</v>
      </c>
      <c r="BH1959" s="9">
        <v>73.02000339509685</v>
      </c>
      <c r="BI1959" s="9">
        <v>76.22890608785633</v>
      </c>
      <c r="BJ1959" s="9">
        <f ca="1"/>
        <v>73.991754074135059</v>
      </c>
      <c r="BK1959" s="9">
        <f ca="1"/>
        <v>73.124870443578729</v>
      </c>
      <c r="BL1959" s="9">
        <v>72.240138220824434</v>
      </c>
      <c r="BM1959" s="9">
        <f ca="1"/>
        <v>74.309994648650019</v>
      </c>
      <c r="BN1959" s="9">
        <v>74.790299973955669</v>
      </c>
      <c r="BP1959" s="9"/>
      <c r="BQ1959" s="40"/>
      <c r="BR1959" s="9"/>
      <c r="BS1959" s="40"/>
      <c r="BU1959" s="9"/>
      <c r="BV1959" s="40"/>
      <c r="BW1959" s="9"/>
      <c r="BX1959" s="40"/>
      <c r="BZ1959" s="9"/>
      <c r="CA1959" s="9"/>
      <c r="CB1959" s="40"/>
      <c r="CC1959" s="9"/>
      <c r="CD1959" s="9"/>
      <c r="CE1959" s="40"/>
    </row>
    <row r="1960" spans="1:83" x14ac:dyDescent="0.25">
      <c r="A1960" s="6">
        <v>63</v>
      </c>
      <c r="B1960" s="7" t="b">
        <v>1</v>
      </c>
      <c r="U1960" s="9"/>
      <c r="V1960" s="9"/>
      <c r="W1960" s="10"/>
      <c r="X1960" s="17"/>
      <c r="Y1960" s="17"/>
      <c r="Z1960" s="17"/>
      <c r="AA1960" s="17"/>
      <c r="AB1960" s="17"/>
      <c r="AC1960" s="17"/>
      <c r="AD1960" s="17"/>
      <c r="AE1960" s="17"/>
      <c r="AG1960" s="9"/>
      <c r="AH1960" s="9"/>
      <c r="AI1960" s="10"/>
      <c r="AJ1960" s="17"/>
      <c r="AK1960" s="17"/>
      <c r="AL1960" s="17"/>
      <c r="AM1960" s="17"/>
      <c r="AN1960" s="17"/>
      <c r="AO1960" s="17"/>
      <c r="AP1960" s="17"/>
      <c r="AQ1960" s="17"/>
      <c r="AS1960" s="9"/>
      <c r="AT1960" s="9"/>
      <c r="AU1960" s="10"/>
      <c r="AV1960" s="17"/>
      <c r="AW1960" s="17"/>
      <c r="AX1960" s="17"/>
      <c r="AY1960" s="17"/>
      <c r="AZ1960" s="17"/>
      <c r="BA1960" s="17"/>
      <c r="BB1960" s="17"/>
      <c r="BC1960" s="17"/>
      <c r="BE1960" s="17">
        <v>0.66786202185792354</v>
      </c>
      <c r="BF1960" s="9">
        <v>74.400000000000006</v>
      </c>
      <c r="BG1960" s="9">
        <v>73.358453924306446</v>
      </c>
      <c r="BH1960" s="9">
        <v>73.030102983457894</v>
      </c>
      <c r="BI1960" s="9">
        <v>76.300051964307855</v>
      </c>
      <c r="BJ1960" s="9">
        <f ca="1"/>
        <v>73.999357482046932</v>
      </c>
      <c r="BK1960" s="9">
        <f ca="1"/>
        <v>73.134565871864012</v>
      </c>
      <c r="BL1960" s="9">
        <v>72.249344727745907</v>
      </c>
      <c r="BM1960" s="9">
        <f ca="1"/>
        <v>74.31917135062001</v>
      </c>
      <c r="BN1960" s="9">
        <v>74.799379519343887</v>
      </c>
      <c r="BP1960" s="9"/>
      <c r="BQ1960" s="40"/>
      <c r="BR1960" s="9"/>
      <c r="BS1960" s="40"/>
      <c r="BU1960" s="9"/>
      <c r="BV1960" s="40"/>
      <c r="BW1960" s="9"/>
      <c r="BX1960" s="40"/>
      <c r="BZ1960" s="9"/>
      <c r="CA1960" s="9"/>
      <c r="CB1960" s="40"/>
      <c r="CC1960" s="9"/>
      <c r="CD1960" s="9"/>
      <c r="CE1960" s="40"/>
    </row>
    <row r="1961" spans="1:83" x14ac:dyDescent="0.25">
      <c r="A1961" s="6">
        <v>62.8</v>
      </c>
      <c r="B1961" s="7" t="b">
        <v>1</v>
      </c>
      <c r="U1961" s="9"/>
      <c r="V1961" s="9"/>
      <c r="W1961" s="10"/>
      <c r="X1961" s="17"/>
      <c r="Y1961" s="17"/>
      <c r="Z1961" s="17"/>
      <c r="AA1961" s="17"/>
      <c r="AB1961" s="17"/>
      <c r="AC1961" s="17"/>
      <c r="AD1961" s="17"/>
      <c r="AE1961" s="17"/>
      <c r="AG1961" s="9"/>
      <c r="AH1961" s="9"/>
      <c r="AI1961" s="10"/>
      <c r="AJ1961" s="17"/>
      <c r="AK1961" s="17"/>
      <c r="AL1961" s="17"/>
      <c r="AM1961" s="17"/>
      <c r="AN1961" s="17"/>
      <c r="AO1961" s="17"/>
      <c r="AP1961" s="17"/>
      <c r="AQ1961" s="17"/>
      <c r="AS1961" s="9"/>
      <c r="AT1961" s="9"/>
      <c r="AU1961" s="10"/>
      <c r="AV1961" s="17"/>
      <c r="AW1961" s="17"/>
      <c r="AX1961" s="17"/>
      <c r="AY1961" s="17"/>
      <c r="AZ1961" s="17"/>
      <c r="BA1961" s="17"/>
      <c r="BB1961" s="17"/>
      <c r="BC1961" s="17"/>
      <c r="BE1961" s="17">
        <v>0.66820355191256831</v>
      </c>
      <c r="BF1961" s="9">
        <v>74.400000000000006</v>
      </c>
      <c r="BG1961" s="9">
        <v>73.36741427819743</v>
      </c>
      <c r="BH1961" s="9">
        <v>73.040208093612009</v>
      </c>
      <c r="BI1961" s="9">
        <v>76.371271036118429</v>
      </c>
      <c r="BJ1961" s="9">
        <f ca="1"/>
        <v>74.006962396416512</v>
      </c>
      <c r="BK1961" s="9">
        <f ca="1"/>
        <v>73.144266112740041</v>
      </c>
      <c r="BL1961" s="9">
        <v>72.258548880964867</v>
      </c>
      <c r="BM1961" s="9">
        <f ca="1"/>
        <v>74.328349271908664</v>
      </c>
      <c r="BN1961" s="9">
        <v>74.808460144670562</v>
      </c>
      <c r="BP1961" s="9"/>
      <c r="BQ1961" s="40"/>
      <c r="BR1961" s="9"/>
      <c r="BS1961" s="40"/>
      <c r="BU1961" s="9"/>
      <c r="BV1961" s="40"/>
      <c r="BW1961" s="9"/>
      <c r="BX1961" s="40"/>
      <c r="BZ1961" s="9"/>
      <c r="CA1961" s="9"/>
      <c r="CB1961" s="40"/>
      <c r="CC1961" s="9"/>
      <c r="CD1961" s="9"/>
      <c r="CE1961" s="40"/>
    </row>
    <row r="1962" spans="1:83" x14ac:dyDescent="0.25">
      <c r="A1962" s="6" t="str">
        <v/>
      </c>
      <c r="B1962" s="7" t="b">
        <v>0</v>
      </c>
      <c r="U1962" s="9"/>
      <c r="V1962" s="9"/>
      <c r="W1962" s="10"/>
      <c r="X1962" s="17"/>
      <c r="Y1962" s="17"/>
      <c r="Z1962" s="17"/>
      <c r="AA1962" s="17"/>
      <c r="AB1962" s="17"/>
      <c r="AC1962" s="17"/>
      <c r="AD1962" s="17"/>
      <c r="AE1962" s="17"/>
      <c r="AG1962" s="9"/>
      <c r="AH1962" s="9"/>
      <c r="AI1962" s="10"/>
      <c r="AJ1962" s="17"/>
      <c r="AK1962" s="17"/>
      <c r="AL1962" s="17"/>
      <c r="AM1962" s="17"/>
      <c r="AN1962" s="17"/>
      <c r="AO1962" s="17"/>
      <c r="AP1962" s="17"/>
      <c r="AQ1962" s="17"/>
      <c r="AS1962" s="9"/>
      <c r="AT1962" s="9"/>
      <c r="AU1962" s="10"/>
      <c r="AV1962" s="17"/>
      <c r="AW1962" s="17"/>
      <c r="AX1962" s="17"/>
      <c r="AY1962" s="17"/>
      <c r="AZ1962" s="17"/>
      <c r="BA1962" s="17"/>
      <c r="BB1962" s="17"/>
      <c r="BC1962" s="17"/>
      <c r="BE1962" s="17">
        <v>0.66854508196721307</v>
      </c>
      <c r="BF1962" s="9">
        <v>74.400000000000006</v>
      </c>
      <c r="BG1962" s="9">
        <v>73.376378300365971</v>
      </c>
      <c r="BH1962" s="9">
        <v>73.050318739789077</v>
      </c>
      <c r="BI1962" s="9">
        <v>76.442563454050926</v>
      </c>
      <c r="BJ1962" s="9">
        <f ca="1"/>
        <v>74.014568824988061</v>
      </c>
      <c r="BK1962" s="9">
        <f ca="1"/>
        <v>73.15397117910959</v>
      </c>
      <c r="BL1962" s="9">
        <v>72.267750682285595</v>
      </c>
      <c r="BM1962" s="9">
        <f ca="1"/>
        <v>74.337528418848123</v>
      </c>
      <c r="BN1962" s="9">
        <v>74.817541856080837</v>
      </c>
      <c r="BP1962" s="9"/>
      <c r="BQ1962" s="40"/>
      <c r="BR1962" s="9"/>
      <c r="BS1962" s="40"/>
      <c r="BU1962" s="9"/>
      <c r="BV1962" s="40"/>
      <c r="BW1962" s="9"/>
      <c r="BX1962" s="40"/>
      <c r="BZ1962" s="9"/>
      <c r="CA1962" s="9"/>
      <c r="CB1962" s="40"/>
      <c r="CC1962" s="9"/>
      <c r="CD1962" s="9"/>
      <c r="CE1962" s="40"/>
    </row>
    <row r="1963" spans="1:83" x14ac:dyDescent="0.25">
      <c r="A1963" s="6">
        <v>77.8</v>
      </c>
      <c r="B1963" s="7" t="b">
        <v>1</v>
      </c>
      <c r="U1963" s="9"/>
      <c r="V1963" s="9"/>
      <c r="W1963" s="10"/>
      <c r="X1963" s="17"/>
      <c r="Y1963" s="17"/>
      <c r="Z1963" s="17"/>
      <c r="AA1963" s="17"/>
      <c r="AB1963" s="17"/>
      <c r="AC1963" s="17"/>
      <c r="AD1963" s="17"/>
      <c r="AE1963" s="17"/>
      <c r="AG1963" s="9"/>
      <c r="AH1963" s="9"/>
      <c r="AI1963" s="10"/>
      <c r="AJ1963" s="17"/>
      <c r="AK1963" s="17"/>
      <c r="AL1963" s="17"/>
      <c r="AM1963" s="17"/>
      <c r="AN1963" s="17"/>
      <c r="AO1963" s="17"/>
      <c r="AP1963" s="17"/>
      <c r="AQ1963" s="17"/>
      <c r="AS1963" s="9"/>
      <c r="AT1963" s="9"/>
      <c r="AU1963" s="10"/>
      <c r="AV1963" s="17"/>
      <c r="AW1963" s="17"/>
      <c r="AX1963" s="17"/>
      <c r="AY1963" s="17"/>
      <c r="AZ1963" s="17"/>
      <c r="BA1963" s="17"/>
      <c r="BB1963" s="17"/>
      <c r="BC1963" s="17"/>
      <c r="BE1963" s="17">
        <v>0.66888661202185795</v>
      </c>
      <c r="BF1963" s="9">
        <v>74.400000000000006</v>
      </c>
      <c r="BG1963" s="9">
        <v>73.385346001764475</v>
      </c>
      <c r="BH1963" s="9">
        <v>73.060434936256826</v>
      </c>
      <c r="BI1963" s="9">
        <v>76.513929369334519</v>
      </c>
      <c r="BJ1963" s="9">
        <f ca="1"/>
        <v>74.022176775520748</v>
      </c>
      <c r="BK1963" s="9">
        <f ca="1"/>
        <v>73.163681083908699</v>
      </c>
      <c r="BL1963" s="9">
        <v>72.276950133510113</v>
      </c>
      <c r="BM1963" s="9">
        <f ca="1"/>
        <v>74.346708797781361</v>
      </c>
      <c r="BN1963" s="9">
        <v>74.826624659729944</v>
      </c>
      <c r="BP1963" s="9"/>
      <c r="BQ1963" s="40"/>
      <c r="BR1963" s="9"/>
      <c r="BS1963" s="40"/>
      <c r="BU1963" s="9"/>
      <c r="BV1963" s="40"/>
      <c r="BW1963" s="9"/>
      <c r="BX1963" s="40"/>
      <c r="BZ1963" s="9"/>
      <c r="CA1963" s="9"/>
      <c r="CB1963" s="40"/>
      <c r="CC1963" s="9"/>
      <c r="CD1963" s="9"/>
      <c r="CE1963" s="40"/>
    </row>
    <row r="1964" spans="1:83" x14ac:dyDescent="0.25">
      <c r="A1964" s="6">
        <v>77.599999999999994</v>
      </c>
      <c r="B1964" s="7" t="b">
        <v>1</v>
      </c>
      <c r="U1964" s="9"/>
      <c r="V1964" s="9"/>
      <c r="W1964" s="10"/>
      <c r="X1964" s="17"/>
      <c r="Y1964" s="17"/>
      <c r="Z1964" s="17"/>
      <c r="AA1964" s="17"/>
      <c r="AB1964" s="17"/>
      <c r="AC1964" s="17"/>
      <c r="AD1964" s="17"/>
      <c r="AE1964" s="17"/>
      <c r="AG1964" s="9"/>
      <c r="AH1964" s="9"/>
      <c r="AI1964" s="10"/>
      <c r="AJ1964" s="17"/>
      <c r="AK1964" s="17"/>
      <c r="AL1964" s="17"/>
      <c r="AM1964" s="17"/>
      <c r="AN1964" s="17"/>
      <c r="AO1964" s="17"/>
      <c r="AP1964" s="17"/>
      <c r="AQ1964" s="17"/>
      <c r="AS1964" s="9"/>
      <c r="AT1964" s="9"/>
      <c r="AU1964" s="10"/>
      <c r="AV1964" s="17"/>
      <c r="AW1964" s="17"/>
      <c r="AX1964" s="17"/>
      <c r="AY1964" s="17"/>
      <c r="AZ1964" s="17"/>
      <c r="BA1964" s="17"/>
      <c r="BB1964" s="17"/>
      <c r="BC1964" s="17"/>
      <c r="BE1964" s="17">
        <v>0.66922814207650272</v>
      </c>
      <c r="BF1964" s="9">
        <v>74.400000000000006</v>
      </c>
      <c r="BG1964" s="9">
        <v>73.394317393371836</v>
      </c>
      <c r="BH1964" s="9">
        <v>73.070556697320967</v>
      </c>
      <c r="BI1964" s="9">
        <v>76.585368933666558</v>
      </c>
      <c r="BJ1964" s="9">
        <f ca="1"/>
        <v>74.029786255788736</v>
      </c>
      <c r="BK1964" s="9">
        <f ca="1"/>
        <v>73.173395840106821</v>
      </c>
      <c r="BL1964" s="9">
        <v>72.286147236438097</v>
      </c>
      <c r="BM1964" s="9">
        <f ca="1"/>
        <v>74.355890415061978</v>
      </c>
      <c r="BN1964" s="9">
        <v>74.835708561783264</v>
      </c>
      <c r="BP1964" s="9"/>
      <c r="BQ1964" s="40"/>
      <c r="BR1964" s="9"/>
      <c r="BS1964" s="40"/>
      <c r="BU1964" s="9"/>
      <c r="BV1964" s="40"/>
      <c r="BW1964" s="9"/>
      <c r="BX1964" s="40"/>
      <c r="BZ1964" s="9"/>
      <c r="CA1964" s="9"/>
      <c r="CB1964" s="40"/>
      <c r="CC1964" s="9"/>
      <c r="CD1964" s="9"/>
      <c r="CE1964" s="40"/>
    </row>
    <row r="1965" spans="1:83" x14ac:dyDescent="0.25">
      <c r="A1965" s="6">
        <v>77.5</v>
      </c>
      <c r="B1965" s="7" t="b">
        <v>1</v>
      </c>
      <c r="U1965" s="9"/>
      <c r="V1965" s="9"/>
      <c r="W1965" s="10"/>
      <c r="X1965" s="17"/>
      <c r="Y1965" s="17"/>
      <c r="Z1965" s="17"/>
      <c r="AA1965" s="17"/>
      <c r="AB1965" s="17"/>
      <c r="AC1965" s="17"/>
      <c r="AD1965" s="17"/>
      <c r="AE1965" s="17"/>
      <c r="AG1965" s="9"/>
      <c r="AH1965" s="9"/>
      <c r="AI1965" s="10"/>
      <c r="AJ1965" s="17"/>
      <c r="AK1965" s="17"/>
      <c r="AL1965" s="17"/>
      <c r="AM1965" s="17"/>
      <c r="AN1965" s="17"/>
      <c r="AO1965" s="17"/>
      <c r="AP1965" s="17"/>
      <c r="AQ1965" s="17"/>
      <c r="AS1965" s="9"/>
      <c r="AT1965" s="9"/>
      <c r="AU1965" s="10"/>
      <c r="AV1965" s="17"/>
      <c r="AW1965" s="17"/>
      <c r="AX1965" s="17"/>
      <c r="AY1965" s="17"/>
      <c r="AZ1965" s="17"/>
      <c r="BA1965" s="17"/>
      <c r="BB1965" s="17"/>
      <c r="BC1965" s="17"/>
      <c r="BE1965" s="17">
        <v>0.66956967213114749</v>
      </c>
      <c r="BF1965" s="9">
        <v>74.400000000000006</v>
      </c>
      <c r="BG1965" s="9">
        <v>73.403292486193649</v>
      </c>
      <c r="BH1965" s="9">
        <v>73.080684037325412</v>
      </c>
      <c r="BI1965" s="9">
        <v>76.65688229921453</v>
      </c>
      <c r="BJ1965" s="9">
        <f ca="1"/>
        <v>74.037397273581291</v>
      </c>
      <c r="BK1965" s="9">
        <f ca="1"/>
        <v>73.183115460706986</v>
      </c>
      <c r="BL1965" s="9">
        <v>72.295341992866923</v>
      </c>
      <c r="BM1965" s="9">
        <f ca="1"/>
        <v>74.365073277054464</v>
      </c>
      <c r="BN1965" s="9">
        <v>74.84479356841635</v>
      </c>
      <c r="BP1965" s="9"/>
      <c r="BQ1965" s="40"/>
      <c r="BR1965" s="9"/>
      <c r="BS1965" s="40"/>
      <c r="BU1965" s="9"/>
      <c r="BV1965" s="40"/>
      <c r="BW1965" s="9"/>
      <c r="BX1965" s="40"/>
      <c r="BZ1965" s="9"/>
      <c r="CA1965" s="9"/>
      <c r="CB1965" s="40"/>
      <c r="CC1965" s="9"/>
      <c r="CD1965" s="9"/>
      <c r="CE1965" s="40"/>
    </row>
    <row r="1966" spans="1:83" x14ac:dyDescent="0.25">
      <c r="A1966" s="6">
        <v>77.2</v>
      </c>
      <c r="B1966" s="7" t="b">
        <v>1</v>
      </c>
      <c r="U1966" s="9"/>
      <c r="V1966" s="9"/>
      <c r="W1966" s="10"/>
      <c r="X1966" s="17"/>
      <c r="Y1966" s="17"/>
      <c r="Z1966" s="17"/>
      <c r="AA1966" s="17"/>
      <c r="AB1966" s="17"/>
      <c r="AC1966" s="17"/>
      <c r="AD1966" s="17"/>
      <c r="AE1966" s="17"/>
      <c r="AG1966" s="9"/>
      <c r="AH1966" s="9"/>
      <c r="AI1966" s="10"/>
      <c r="AJ1966" s="17"/>
      <c r="AK1966" s="17"/>
      <c r="AL1966" s="17"/>
      <c r="AM1966" s="17"/>
      <c r="AN1966" s="17"/>
      <c r="AO1966" s="17"/>
      <c r="AP1966" s="17"/>
      <c r="AQ1966" s="17"/>
      <c r="AS1966" s="9"/>
      <c r="AT1966" s="9"/>
      <c r="AU1966" s="10"/>
      <c r="AV1966" s="17"/>
      <c r="AW1966" s="17"/>
      <c r="AX1966" s="17"/>
      <c r="AY1966" s="17"/>
      <c r="AZ1966" s="17"/>
      <c r="BA1966" s="17"/>
      <c r="BB1966" s="17"/>
      <c r="BC1966" s="17"/>
      <c r="BE1966" s="17">
        <v>0.66991120218579236</v>
      </c>
      <c r="BF1966" s="9">
        <v>74.400000000000006</v>
      </c>
      <c r="BG1966" s="9">
        <v>73.4122712912623</v>
      </c>
      <c r="BH1966" s="9">
        <v>73.090816970652298</v>
      </c>
      <c r="BI1966" s="9">
        <v>76.728469618618035</v>
      </c>
      <c r="BJ1966" s="9">
        <f ca="1"/>
        <v>74.045009836702761</v>
      </c>
      <c r="BK1966" s="9">
        <f ca="1"/>
        <v>73.192839958745921</v>
      </c>
      <c r="BL1966" s="9">
        <v>72.304534404591749</v>
      </c>
      <c r="BM1966" s="9">
        <f ca="1"/>
        <v>74.374257390134204</v>
      </c>
      <c r="BN1966" s="9">
        <v>74.853879685815016</v>
      </c>
      <c r="BP1966" s="9"/>
      <c r="BQ1966" s="40"/>
      <c r="BR1966" s="9"/>
      <c r="BS1966" s="40"/>
      <c r="BU1966" s="9"/>
      <c r="BV1966" s="40"/>
      <c r="BW1966" s="9"/>
      <c r="BX1966" s="40"/>
      <c r="BZ1966" s="9"/>
      <c r="CA1966" s="9"/>
      <c r="CB1966" s="40"/>
      <c r="CC1966" s="9"/>
      <c r="CD1966" s="9"/>
      <c r="CE1966" s="40"/>
    </row>
    <row r="1967" spans="1:83" x14ac:dyDescent="0.25">
      <c r="A1967" s="6">
        <v>77.3</v>
      </c>
      <c r="B1967" s="7" t="b">
        <v>1</v>
      </c>
      <c r="U1967" s="9"/>
      <c r="V1967" s="9"/>
      <c r="W1967" s="10"/>
      <c r="X1967" s="17"/>
      <c r="Y1967" s="17"/>
      <c r="Z1967" s="17"/>
      <c r="AA1967" s="17"/>
      <c r="AB1967" s="17"/>
      <c r="AC1967" s="17"/>
      <c r="AD1967" s="17"/>
      <c r="AE1967" s="17"/>
      <c r="AG1967" s="9"/>
      <c r="AH1967" s="9"/>
      <c r="AI1967" s="10"/>
      <c r="AJ1967" s="17"/>
      <c r="AK1967" s="17"/>
      <c r="AL1967" s="17"/>
      <c r="AM1967" s="17"/>
      <c r="AN1967" s="17"/>
      <c r="AO1967" s="17"/>
      <c r="AP1967" s="17"/>
      <c r="AQ1967" s="17"/>
      <c r="AS1967" s="9"/>
      <c r="AT1967" s="9"/>
      <c r="AU1967" s="10"/>
      <c r="AV1967" s="17"/>
      <c r="AW1967" s="17"/>
      <c r="AX1967" s="17"/>
      <c r="AY1967" s="17"/>
      <c r="AZ1967" s="17"/>
      <c r="BA1967" s="17"/>
      <c r="BB1967" s="17"/>
      <c r="BC1967" s="17"/>
      <c r="BE1967" s="17">
        <v>0.67025273224043713</v>
      </c>
      <c r="BF1967" s="9">
        <v>74.5</v>
      </c>
      <c r="BG1967" s="9">
        <v>73.421253819637016</v>
      </c>
      <c r="BH1967" s="9">
        <v>73.100955511722319</v>
      </c>
      <c r="BI1967" s="9">
        <v>76.800131044990664</v>
      </c>
      <c r="BJ1967" s="9">
        <f ca="1"/>
        <v>74.05262395297278</v>
      </c>
      <c r="BK1967" s="9">
        <f ca="1"/>
        <v>73.202569347294201</v>
      </c>
      <c r="BL1967" s="9">
        <v>72.31372447340533</v>
      </c>
      <c r="BM1967" s="9">
        <f ca="1"/>
        <v>74.383442760687416</v>
      </c>
      <c r="BN1967" s="9">
        <v>74.862966920175296</v>
      </c>
      <c r="BP1967" s="9"/>
      <c r="BQ1967" s="40"/>
      <c r="BR1967" s="9"/>
      <c r="BS1967" s="40"/>
      <c r="BU1967" s="9"/>
      <c r="BV1967" s="40"/>
      <c r="BW1967" s="9"/>
      <c r="BX1967" s="40"/>
      <c r="BZ1967" s="9"/>
      <c r="CA1967" s="9"/>
      <c r="CB1967" s="40"/>
      <c r="CC1967" s="9"/>
      <c r="CD1967" s="9"/>
      <c r="CE1967" s="40"/>
    </row>
    <row r="1968" spans="1:83" x14ac:dyDescent="0.25">
      <c r="A1968" s="6">
        <v>76.5</v>
      </c>
      <c r="B1968" s="7" t="b">
        <v>1</v>
      </c>
      <c r="U1968" s="9"/>
      <c r="V1968" s="9"/>
      <c r="W1968" s="10"/>
      <c r="X1968" s="17"/>
      <c r="Y1968" s="17"/>
      <c r="Z1968" s="17"/>
      <c r="AA1968" s="17"/>
      <c r="AB1968" s="17"/>
      <c r="AC1968" s="17"/>
      <c r="AD1968" s="17"/>
      <c r="AE1968" s="17"/>
      <c r="AG1968" s="9"/>
      <c r="AH1968" s="9"/>
      <c r="AI1968" s="10"/>
      <c r="AJ1968" s="17"/>
      <c r="AK1968" s="17"/>
      <c r="AL1968" s="17"/>
      <c r="AM1968" s="17"/>
      <c r="AN1968" s="17"/>
      <c r="AO1968" s="17"/>
      <c r="AP1968" s="17"/>
      <c r="AQ1968" s="17"/>
      <c r="AS1968" s="9"/>
      <c r="AT1968" s="9"/>
      <c r="AU1968" s="10"/>
      <c r="AV1968" s="17"/>
      <c r="AW1968" s="17"/>
      <c r="AX1968" s="17"/>
      <c r="AY1968" s="17"/>
      <c r="AZ1968" s="17"/>
      <c r="BA1968" s="17"/>
      <c r="BB1968" s="17"/>
      <c r="BC1968" s="17"/>
      <c r="BE1968" s="17">
        <v>0.67059426229508201</v>
      </c>
      <c r="BF1968" s="9">
        <v>74.5</v>
      </c>
      <c r="BG1968" s="9">
        <v>73.430240082404097</v>
      </c>
      <c r="BH1968" s="9">
        <v>73.111099674994918</v>
      </c>
      <c r="BI1968" s="9">
        <v>76.871866731922054</v>
      </c>
      <c r="BJ1968" s="9">
        <f ca="1"/>
        <v>74.060239630226164</v>
      </c>
      <c r="BK1968" s="9">
        <f ca="1"/>
        <v>73.212303639456394</v>
      </c>
      <c r="BL1968" s="9">
        <v>72.322912201098219</v>
      </c>
      <c r="BM1968" s="9">
        <f ca="1"/>
        <v>74.392629395111356</v>
      </c>
      <c r="BN1968" s="9">
        <v>74.872055277703637</v>
      </c>
      <c r="BP1968" s="9"/>
      <c r="BQ1968" s="40"/>
      <c r="BR1968" s="9"/>
      <c r="BS1968" s="40"/>
      <c r="BU1968" s="9"/>
      <c r="BV1968" s="40"/>
      <c r="BW1968" s="9"/>
      <c r="BX1968" s="40"/>
      <c r="BZ1968" s="9"/>
      <c r="CA1968" s="9"/>
      <c r="CB1968" s="40"/>
      <c r="CC1968" s="9"/>
      <c r="CD1968" s="9"/>
      <c r="CE1968" s="40"/>
    </row>
    <row r="1969" spans="1:83" x14ac:dyDescent="0.25">
      <c r="A1969" s="6">
        <v>76.8</v>
      </c>
      <c r="B1969" s="7" t="b">
        <v>1</v>
      </c>
      <c r="U1969" s="9"/>
      <c r="V1969" s="9"/>
      <c r="W1969" s="10"/>
      <c r="X1969" s="17"/>
      <c r="Y1969" s="17"/>
      <c r="Z1969" s="17"/>
      <c r="AA1969" s="17"/>
      <c r="AB1969" s="17"/>
      <c r="AC1969" s="17"/>
      <c r="AD1969" s="17"/>
      <c r="AE1969" s="17"/>
      <c r="AG1969" s="9"/>
      <c r="AH1969" s="9"/>
      <c r="AI1969" s="10"/>
      <c r="AJ1969" s="17"/>
      <c r="AK1969" s="17"/>
      <c r="AL1969" s="17"/>
      <c r="AM1969" s="17"/>
      <c r="AN1969" s="17"/>
      <c r="AO1969" s="17"/>
      <c r="AP1969" s="17"/>
      <c r="AQ1969" s="17"/>
      <c r="AS1969" s="9"/>
      <c r="AT1969" s="9"/>
      <c r="AU1969" s="10"/>
      <c r="AV1969" s="17"/>
      <c r="AW1969" s="17"/>
      <c r="AX1969" s="17"/>
      <c r="AY1969" s="17"/>
      <c r="AZ1969" s="17"/>
      <c r="BA1969" s="17"/>
      <c r="BB1969" s="17"/>
      <c r="BC1969" s="17"/>
      <c r="BE1969" s="17">
        <v>0.67093579234972678</v>
      </c>
      <c r="BF1969" s="9">
        <v>74.5</v>
      </c>
      <c r="BG1969" s="9">
        <v>73.439230090676915</v>
      </c>
      <c r="BH1969" s="9">
        <v>73.121249474968224</v>
      </c>
      <c r="BI1969" s="9">
        <v>76.94367683347977</v>
      </c>
      <c r="BJ1969" s="9">
        <f ca="1"/>
        <v>74.067856876313229</v>
      </c>
      <c r="BK1969" s="9">
        <f ca="1"/>
        <v>73.222042848371245</v>
      </c>
      <c r="BL1969" s="9">
        <v>72.33209758945867</v>
      </c>
      <c r="BM1969" s="9">
        <f ca="1"/>
        <v>74.401817299814283</v>
      </c>
      <c r="BN1969" s="9">
        <v>74.881144764616806</v>
      </c>
      <c r="BP1969" s="9"/>
      <c r="BQ1969" s="40"/>
      <c r="BR1969" s="9"/>
      <c r="BS1969" s="40"/>
      <c r="BU1969" s="9"/>
      <c r="BV1969" s="40"/>
      <c r="BW1969" s="9"/>
      <c r="BX1969" s="40"/>
      <c r="BZ1969" s="9"/>
      <c r="CA1969" s="9"/>
      <c r="CB1969" s="40"/>
      <c r="CC1969" s="9"/>
      <c r="CD1969" s="9"/>
      <c r="CE1969" s="40"/>
    </row>
    <row r="1970" spans="1:83" x14ac:dyDescent="0.25">
      <c r="A1970" s="6">
        <v>76.5</v>
      </c>
      <c r="B1970" s="7" t="b">
        <v>1</v>
      </c>
      <c r="U1970" s="9"/>
      <c r="V1970" s="9"/>
      <c r="W1970" s="10"/>
      <c r="X1970" s="17"/>
      <c r="Y1970" s="17"/>
      <c r="Z1970" s="17"/>
      <c r="AA1970" s="17"/>
      <c r="AB1970" s="17"/>
      <c r="AC1970" s="17"/>
      <c r="AD1970" s="17"/>
      <c r="AE1970" s="17"/>
      <c r="AG1970" s="9"/>
      <c r="AH1970" s="9"/>
      <c r="AI1970" s="10"/>
      <c r="AJ1970" s="17"/>
      <c r="AK1970" s="17"/>
      <c r="AL1970" s="17"/>
      <c r="AM1970" s="17"/>
      <c r="AN1970" s="17"/>
      <c r="AO1970" s="17"/>
      <c r="AP1970" s="17"/>
      <c r="AQ1970" s="17"/>
      <c r="AS1970" s="9"/>
      <c r="AT1970" s="9"/>
      <c r="AU1970" s="10"/>
      <c r="AV1970" s="17"/>
      <c r="AW1970" s="17"/>
      <c r="AX1970" s="17"/>
      <c r="AY1970" s="17"/>
      <c r="AZ1970" s="17"/>
      <c r="BA1970" s="17"/>
      <c r="BB1970" s="17"/>
      <c r="BC1970" s="17"/>
      <c r="BE1970" s="17">
        <v>0.67127732240437155</v>
      </c>
      <c r="BF1970" s="9">
        <v>74.5</v>
      </c>
      <c r="BG1970" s="9">
        <v>73.448223855596169</v>
      </c>
      <c r="BH1970" s="9">
        <v>73.131404926179371</v>
      </c>
      <c r="BI1970" s="9">
        <v>77.015561504211362</v>
      </c>
      <c r="BJ1970" s="9">
        <f ca="1"/>
        <v>74.075475699099599</v>
      </c>
      <c r="BK1970" s="9">
        <f ca="1"/>
        <v>73.231786987211763</v>
      </c>
      <c r="BL1970" s="9">
        <v>72.341280640272686</v>
      </c>
      <c r="BM1970" s="9">
        <f ca="1"/>
        <v>74.411006481215509</v>
      </c>
      <c r="BN1970" s="9">
        <v>74.890235387142042</v>
      </c>
      <c r="BP1970" s="9"/>
      <c r="BQ1970" s="40"/>
      <c r="BR1970" s="9"/>
      <c r="BS1970" s="40"/>
      <c r="BU1970" s="9"/>
      <c r="BV1970" s="40"/>
      <c r="BW1970" s="9"/>
      <c r="BX1970" s="40"/>
      <c r="BZ1970" s="9"/>
      <c r="CA1970" s="9"/>
      <c r="CB1970" s="40"/>
      <c r="CC1970" s="9"/>
      <c r="CD1970" s="9"/>
      <c r="CE1970" s="40"/>
    </row>
    <row r="1971" spans="1:83" x14ac:dyDescent="0.25">
      <c r="A1971" s="6">
        <v>76.400000000000006</v>
      </c>
      <c r="B1971" s="7" t="b">
        <v>1</v>
      </c>
      <c r="U1971" s="9"/>
      <c r="V1971" s="9"/>
      <c r="W1971" s="10"/>
      <c r="X1971" s="17"/>
      <c r="Y1971" s="17"/>
      <c r="Z1971" s="17"/>
      <c r="AA1971" s="17"/>
      <c r="AB1971" s="17"/>
      <c r="AC1971" s="17"/>
      <c r="AD1971" s="17"/>
      <c r="AE1971" s="17"/>
      <c r="AG1971" s="9"/>
      <c r="AH1971" s="9"/>
      <c r="AI1971" s="10"/>
      <c r="AJ1971" s="17"/>
      <c r="AK1971" s="17"/>
      <c r="AL1971" s="17"/>
      <c r="AM1971" s="17"/>
      <c r="AN1971" s="17"/>
      <c r="AO1971" s="17"/>
      <c r="AP1971" s="17"/>
      <c r="AQ1971" s="17"/>
      <c r="AS1971" s="9"/>
      <c r="AT1971" s="9"/>
      <c r="AU1971" s="10"/>
      <c r="AV1971" s="17"/>
      <c r="AW1971" s="17"/>
      <c r="AX1971" s="17"/>
      <c r="AY1971" s="17"/>
      <c r="AZ1971" s="17"/>
      <c r="BA1971" s="17"/>
      <c r="BB1971" s="17"/>
      <c r="BC1971" s="17"/>
      <c r="BE1971" s="17">
        <v>0.67161885245901642</v>
      </c>
      <c r="BF1971" s="9">
        <v>74.5</v>
      </c>
      <c r="BG1971" s="9">
        <v>73.457221388329884</v>
      </c>
      <c r="BH1971" s="9">
        <v>73.141566043204818</v>
      </c>
      <c r="BI1971" s="9">
        <v>77.087520899146384</v>
      </c>
      <c r="BJ1971" s="9">
        <f ca="1"/>
        <v>74.083096106466499</v>
      </c>
      <c r="BK1971" s="9">
        <f ca="1"/>
        <v>73.241536069185429</v>
      </c>
      <c r="BL1971" s="9">
        <v>72.35046135532393</v>
      </c>
      <c r="BM1971" s="9">
        <f ca="1"/>
        <v>74.420196945745531</v>
      </c>
      <c r="BN1971" s="9">
        <v>74.899327151517014</v>
      </c>
      <c r="BP1971" s="9"/>
      <c r="BQ1971" s="40"/>
      <c r="BR1971" s="9"/>
      <c r="BS1971" s="40"/>
      <c r="BU1971" s="9"/>
      <c r="BV1971" s="40"/>
      <c r="BW1971" s="9"/>
      <c r="BX1971" s="40"/>
      <c r="BZ1971" s="9"/>
      <c r="CA1971" s="9"/>
      <c r="CB1971" s="40"/>
      <c r="CC1971" s="9"/>
      <c r="CD1971" s="9"/>
      <c r="CE1971" s="40"/>
    </row>
    <row r="1972" spans="1:83" x14ac:dyDescent="0.25">
      <c r="A1972" s="6">
        <v>76.2</v>
      </c>
      <c r="B1972" s="7" t="b">
        <v>1</v>
      </c>
      <c r="U1972" s="9"/>
      <c r="V1972" s="9"/>
      <c r="W1972" s="10"/>
      <c r="X1972" s="17"/>
      <c r="Y1972" s="17"/>
      <c r="Z1972" s="17"/>
      <c r="AA1972" s="17"/>
      <c r="AB1972" s="17"/>
      <c r="AC1972" s="17"/>
      <c r="AD1972" s="17"/>
      <c r="AE1972" s="17"/>
      <c r="AG1972" s="9"/>
      <c r="AH1972" s="9"/>
      <c r="AI1972" s="10"/>
      <c r="AJ1972" s="17"/>
      <c r="AK1972" s="17"/>
      <c r="AL1972" s="17"/>
      <c r="AM1972" s="17"/>
      <c r="AN1972" s="17"/>
      <c r="AO1972" s="17"/>
      <c r="AP1972" s="17"/>
      <c r="AQ1972" s="17"/>
      <c r="AS1972" s="9"/>
      <c r="AT1972" s="9"/>
      <c r="AU1972" s="10"/>
      <c r="AV1972" s="17"/>
      <c r="AW1972" s="17"/>
      <c r="AX1972" s="17"/>
      <c r="AY1972" s="17"/>
      <c r="AZ1972" s="17"/>
      <c r="BA1972" s="17"/>
      <c r="BB1972" s="17"/>
      <c r="BC1972" s="17"/>
      <c r="BE1972" s="17">
        <v>0.67196038251366119</v>
      </c>
      <c r="BF1972" s="9">
        <v>74.5</v>
      </c>
      <c r="BG1972" s="9">
        <v>73.466222700073587</v>
      </c>
      <c r="BH1972" s="9">
        <v>73.151732840660074</v>
      </c>
      <c r="BI1972" s="9">
        <v>77.159555173798253</v>
      </c>
      <c r="BJ1972" s="9">
        <f ca="1"/>
        <v>74.090718106310746</v>
      </c>
      <c r="BK1972" s="9">
        <f ca="1"/>
        <v>73.251290107534302</v>
      </c>
      <c r="BL1972" s="9">
        <v>72.359639736393859</v>
      </c>
      <c r="BM1972" s="9">
        <f ca="1"/>
        <v>74.429388699845958</v>
      </c>
      <c r="BN1972" s="9">
        <v>74.908420063990022</v>
      </c>
      <c r="BP1972" s="9"/>
      <c r="BQ1972" s="40"/>
      <c r="BR1972" s="9"/>
      <c r="BS1972" s="40"/>
      <c r="BU1972" s="9"/>
      <c r="BV1972" s="40"/>
      <c r="BW1972" s="9"/>
      <c r="BX1972" s="40"/>
      <c r="BZ1972" s="9"/>
      <c r="CA1972" s="9"/>
      <c r="CB1972" s="40"/>
      <c r="CC1972" s="9"/>
      <c r="CD1972" s="9"/>
      <c r="CE1972" s="40"/>
    </row>
    <row r="1973" spans="1:83" x14ac:dyDescent="0.25">
      <c r="A1973" s="6">
        <v>75.8</v>
      </c>
      <c r="B1973" s="7" t="b">
        <v>1</v>
      </c>
      <c r="U1973" s="9"/>
      <c r="V1973" s="9"/>
      <c r="W1973" s="10"/>
      <c r="X1973" s="17"/>
      <c r="Y1973" s="17"/>
      <c r="Z1973" s="17"/>
      <c r="AA1973" s="17"/>
      <c r="AB1973" s="17"/>
      <c r="AC1973" s="17"/>
      <c r="AD1973" s="17"/>
      <c r="AE1973" s="17"/>
      <c r="AG1973" s="9"/>
      <c r="AH1973" s="9"/>
      <c r="AI1973" s="10"/>
      <c r="AJ1973" s="17"/>
      <c r="AK1973" s="17"/>
      <c r="AL1973" s="17"/>
      <c r="AM1973" s="17"/>
      <c r="AN1973" s="17"/>
      <c r="AO1973" s="17"/>
      <c r="AP1973" s="17"/>
      <c r="AQ1973" s="17"/>
      <c r="AS1973" s="9"/>
      <c r="AT1973" s="9"/>
      <c r="AU1973" s="10"/>
      <c r="AV1973" s="17"/>
      <c r="AW1973" s="17"/>
      <c r="AX1973" s="17"/>
      <c r="AY1973" s="17"/>
      <c r="AZ1973" s="17"/>
      <c r="BA1973" s="17"/>
      <c r="BB1973" s="17"/>
      <c r="BC1973" s="17"/>
      <c r="BE1973" s="17">
        <v>0.67230191256830596</v>
      </c>
      <c r="BF1973" s="9">
        <v>74.5</v>
      </c>
      <c r="BG1973" s="9">
        <v>73.475227802050441</v>
      </c>
      <c r="BH1973" s="9">
        <v>73.16190533320038</v>
      </c>
      <c r="BI1973" s="9">
        <v>77.231664484166473</v>
      </c>
      <c r="BJ1973" s="9">
        <f ca="1"/>
        <v>74.098341706544772</v>
      </c>
      <c r="BK1973" s="9">
        <f ca="1"/>
        <v>73.261049115535158</v>
      </c>
      <c r="BL1973" s="9">
        <v>72.36881578526166</v>
      </c>
      <c r="BM1973" s="9">
        <f ca="1"/>
        <v>74.438581749969686</v>
      </c>
      <c r="BN1973" s="9">
        <v>74.917514130819853</v>
      </c>
      <c r="BP1973" s="9"/>
      <c r="BQ1973" s="40"/>
      <c r="BR1973" s="9"/>
      <c r="BS1973" s="40"/>
      <c r="BU1973" s="9"/>
      <c r="BV1973" s="40"/>
      <c r="BW1973" s="9"/>
      <c r="BX1973" s="40"/>
      <c r="BZ1973" s="9"/>
      <c r="CA1973" s="9"/>
      <c r="CB1973" s="40"/>
      <c r="CC1973" s="9"/>
      <c r="CD1973" s="9"/>
      <c r="CE1973" s="40"/>
    </row>
    <row r="1974" spans="1:83" x14ac:dyDescent="0.25">
      <c r="A1974" s="6">
        <v>75.8</v>
      </c>
      <c r="B1974" s="7" t="b">
        <v>1</v>
      </c>
      <c r="U1974" s="9"/>
      <c r="V1974" s="9"/>
      <c r="W1974" s="10"/>
      <c r="X1974" s="17"/>
      <c r="Y1974" s="17"/>
      <c r="Z1974" s="17"/>
      <c r="AA1974" s="17"/>
      <c r="AB1974" s="17"/>
      <c r="AC1974" s="17"/>
      <c r="AD1974" s="17"/>
      <c r="AE1974" s="17"/>
      <c r="AG1974" s="9"/>
      <c r="AH1974" s="9"/>
      <c r="AI1974" s="10"/>
      <c r="AJ1974" s="17"/>
      <c r="AK1974" s="17"/>
      <c r="AL1974" s="17"/>
      <c r="AM1974" s="17"/>
      <c r="AN1974" s="17"/>
      <c r="AO1974" s="17"/>
      <c r="AP1974" s="17"/>
      <c r="AQ1974" s="17"/>
      <c r="AS1974" s="9"/>
      <c r="AT1974" s="9"/>
      <c r="AU1974" s="10"/>
      <c r="AV1974" s="17"/>
      <c r="AW1974" s="17"/>
      <c r="AX1974" s="17"/>
      <c r="AY1974" s="17"/>
      <c r="AZ1974" s="17"/>
      <c r="BA1974" s="17"/>
      <c r="BB1974" s="17"/>
      <c r="BC1974" s="17"/>
      <c r="BE1974" s="17">
        <v>0.67264344262295084</v>
      </c>
      <c r="BF1974" s="9">
        <v>74.5</v>
      </c>
      <c r="BG1974" s="9">
        <v>73.484236705511321</v>
      </c>
      <c r="BH1974" s="9">
        <v>73.172083535520571</v>
      </c>
      <c r="BI1974" s="9">
        <v>77.303848986738473</v>
      </c>
      <c r="BJ1974" s="9">
        <f ca="1"/>
        <v>74.105966915096786</v>
      </c>
      <c r="BK1974" s="9">
        <f ca="1"/>
        <v>73.270813106499702</v>
      </c>
      <c r="BL1974" s="9">
        <v>72.377989503704242</v>
      </c>
      <c r="BM1974" s="9">
        <f ca="1"/>
        <v>74.447776102580846</v>
      </c>
      <c r="BN1974" s="9">
        <v>74.926609358275982</v>
      </c>
      <c r="BP1974" s="9"/>
      <c r="BQ1974" s="40"/>
      <c r="BR1974" s="9"/>
      <c r="BS1974" s="40"/>
      <c r="BU1974" s="9"/>
      <c r="BV1974" s="40"/>
      <c r="BW1974" s="9"/>
      <c r="BX1974" s="40"/>
      <c r="BZ1974" s="9"/>
      <c r="CA1974" s="9"/>
      <c r="CB1974" s="40"/>
      <c r="CC1974" s="9"/>
      <c r="CD1974" s="9"/>
      <c r="CE1974" s="40"/>
    </row>
    <row r="1975" spans="1:83" x14ac:dyDescent="0.25">
      <c r="A1975" s="6">
        <v>75.5</v>
      </c>
      <c r="B1975" s="7" t="b">
        <v>1</v>
      </c>
      <c r="U1975" s="9"/>
      <c r="V1975" s="9"/>
      <c r="W1975" s="10"/>
      <c r="X1975" s="17"/>
      <c r="Y1975" s="17"/>
      <c r="Z1975" s="17"/>
      <c r="AA1975" s="17"/>
      <c r="AB1975" s="17"/>
      <c r="AC1975" s="17"/>
      <c r="AD1975" s="17"/>
      <c r="AE1975" s="17"/>
      <c r="AG1975" s="9"/>
      <c r="AH1975" s="9"/>
      <c r="AI1975" s="10"/>
      <c r="AJ1975" s="17"/>
      <c r="AK1975" s="17"/>
      <c r="AL1975" s="17"/>
      <c r="AM1975" s="17"/>
      <c r="AN1975" s="17"/>
      <c r="AO1975" s="17"/>
      <c r="AP1975" s="17"/>
      <c r="AQ1975" s="17"/>
      <c r="AS1975" s="9"/>
      <c r="AT1975" s="9"/>
      <c r="AU1975" s="10"/>
      <c r="AV1975" s="17"/>
      <c r="AW1975" s="17"/>
      <c r="AX1975" s="17"/>
      <c r="AY1975" s="17"/>
      <c r="AZ1975" s="17"/>
      <c r="BA1975" s="17"/>
      <c r="BB1975" s="17"/>
      <c r="BC1975" s="17"/>
      <c r="BE1975" s="17">
        <v>0.67298497267759561</v>
      </c>
      <c r="BF1975" s="9">
        <v>74.5</v>
      </c>
      <c r="BG1975" s="9">
        <v>73.493249421734987</v>
      </c>
      <c r="BH1975" s="9">
        <v>73.182267462355298</v>
      </c>
      <c r="BI1975" s="9">
        <v>77.376108838491731</v>
      </c>
      <c r="BJ1975" s="9">
        <f ca="1"/>
        <v>74.113593739910812</v>
      </c>
      <c r="BK1975" s="9">
        <f ca="1"/>
        <v>73.280582093774669</v>
      </c>
      <c r="BL1975" s="9">
        <v>72.387160893496258</v>
      </c>
      <c r="BM1975" s="9">
        <f ca="1"/>
        <v>74.456971764154972</v>
      </c>
      <c r="BN1975" s="9">
        <v>74.93570575263854</v>
      </c>
      <c r="BP1975" s="9"/>
      <c r="BQ1975" s="40"/>
      <c r="BR1975" s="9"/>
      <c r="BS1975" s="40"/>
      <c r="BU1975" s="9"/>
      <c r="BV1975" s="40"/>
      <c r="BW1975" s="9"/>
      <c r="BX1975" s="40"/>
      <c r="BZ1975" s="9"/>
      <c r="CA1975" s="9"/>
      <c r="CB1975" s="40"/>
      <c r="CC1975" s="9"/>
      <c r="CD1975" s="9"/>
      <c r="CE1975" s="40"/>
    </row>
    <row r="1976" spans="1:83" x14ac:dyDescent="0.25">
      <c r="A1976" s="6">
        <v>75.7</v>
      </c>
      <c r="B1976" s="7" t="b">
        <v>1</v>
      </c>
      <c r="U1976" s="9"/>
      <c r="V1976" s="9"/>
      <c r="W1976" s="10"/>
      <c r="X1976" s="17"/>
      <c r="Y1976" s="17"/>
      <c r="Z1976" s="17"/>
      <c r="AA1976" s="17"/>
      <c r="AB1976" s="17"/>
      <c r="AC1976" s="17"/>
      <c r="AD1976" s="17"/>
      <c r="AE1976" s="17"/>
      <c r="AG1976" s="9"/>
      <c r="AH1976" s="9"/>
      <c r="AI1976" s="10"/>
      <c r="AJ1976" s="17"/>
      <c r="AK1976" s="17"/>
      <c r="AL1976" s="17"/>
      <c r="AM1976" s="17"/>
      <c r="AN1976" s="17"/>
      <c r="AO1976" s="17"/>
      <c r="AP1976" s="17"/>
      <c r="AQ1976" s="17"/>
      <c r="AS1976" s="9"/>
      <c r="AT1976" s="9"/>
      <c r="AU1976" s="10"/>
      <c r="AV1976" s="17"/>
      <c r="AW1976" s="17"/>
      <c r="AX1976" s="17"/>
      <c r="AY1976" s="17"/>
      <c r="AZ1976" s="17"/>
      <c r="BA1976" s="17"/>
      <c r="BB1976" s="17"/>
      <c r="BC1976" s="17"/>
      <c r="BE1976" s="17">
        <v>0.67332650273224048</v>
      </c>
      <c r="BF1976" s="9">
        <v>74.5</v>
      </c>
      <c r="BG1976" s="9">
        <v>73.502265962028204</v>
      </c>
      <c r="BH1976" s="9">
        <v>73.192457128479191</v>
      </c>
      <c r="BI1976" s="9">
        <v>77.448444196895906</v>
      </c>
      <c r="BJ1976" s="9">
        <f ca="1"/>
        <v>74.121222188946803</v>
      </c>
      <c r="BK1976" s="9">
        <f ca="1"/>
        <v>73.290356090742009</v>
      </c>
      <c r="BL1976" s="9">
        <v>72.396329956410128</v>
      </c>
      <c r="BM1976" s="9">
        <f ca="1"/>
        <v>74.466168741178947</v>
      </c>
      <c r="BN1976" s="9">
        <v>74.944803320198417</v>
      </c>
      <c r="BP1976" s="9"/>
      <c r="BQ1976" s="40"/>
      <c r="BR1976" s="9"/>
      <c r="BS1976" s="40"/>
      <c r="BU1976" s="9"/>
      <c r="BV1976" s="40"/>
      <c r="BW1976" s="9"/>
      <c r="BX1976" s="40"/>
      <c r="BZ1976" s="9"/>
      <c r="CA1976" s="9"/>
      <c r="CB1976" s="40"/>
      <c r="CC1976" s="9"/>
      <c r="CD1976" s="9"/>
      <c r="CE1976" s="40"/>
    </row>
    <row r="1977" spans="1:83" x14ac:dyDescent="0.25">
      <c r="A1977" s="6">
        <v>75.5</v>
      </c>
      <c r="B1977" s="7" t="b">
        <v>1</v>
      </c>
      <c r="U1977" s="9"/>
      <c r="V1977" s="9"/>
      <c r="W1977" s="10"/>
      <c r="X1977" s="17"/>
      <c r="Y1977" s="17"/>
      <c r="Z1977" s="17"/>
      <c r="AA1977" s="17"/>
      <c r="AB1977" s="17"/>
      <c r="AC1977" s="17"/>
      <c r="AD1977" s="17"/>
      <c r="AE1977" s="17"/>
      <c r="AG1977" s="9"/>
      <c r="AH1977" s="9"/>
      <c r="AI1977" s="10"/>
      <c r="AJ1977" s="17"/>
      <c r="AK1977" s="17"/>
      <c r="AL1977" s="17"/>
      <c r="AM1977" s="17"/>
      <c r="AN1977" s="17"/>
      <c r="AO1977" s="17"/>
      <c r="AP1977" s="17"/>
      <c r="AQ1977" s="17"/>
      <c r="AS1977" s="9"/>
      <c r="AT1977" s="9"/>
      <c r="AU1977" s="10"/>
      <c r="AV1977" s="17"/>
      <c r="AW1977" s="17"/>
      <c r="AX1977" s="17"/>
      <c r="AY1977" s="17"/>
      <c r="AZ1977" s="17"/>
      <c r="BA1977" s="17"/>
      <c r="BB1977" s="17"/>
      <c r="BC1977" s="17"/>
      <c r="BE1977" s="17">
        <v>0.67366803278688525</v>
      </c>
      <c r="BF1977" s="9">
        <v>74.5</v>
      </c>
      <c r="BG1977" s="9">
        <v>73.511286337725792</v>
      </c>
      <c r="BH1977" s="9">
        <v>73.20265254870715</v>
      </c>
      <c r="BI1977" s="9">
        <v>77.520855219914708</v>
      </c>
      <c r="BJ1977" s="9">
        <f ca="1"/>
        <v>74.128852270180658</v>
      </c>
      <c r="BK1977" s="9">
        <f ca="1"/>
        <v>73.300135110818999</v>
      </c>
      <c r="BL1977" s="9">
        <v>72.405496694215998</v>
      </c>
      <c r="BM1977" s="9">
        <f ca="1"/>
        <v>74.475367040151141</v>
      </c>
      <c r="BN1977" s="9">
        <v>74.953902067257303</v>
      </c>
      <c r="BP1977" s="9"/>
      <c r="BQ1977" s="40"/>
      <c r="BR1977" s="9"/>
      <c r="BS1977" s="40"/>
      <c r="BU1977" s="9"/>
      <c r="BV1977" s="40"/>
      <c r="BW1977" s="9"/>
      <c r="BX1977" s="40"/>
      <c r="BZ1977" s="9"/>
      <c r="CA1977" s="9"/>
      <c r="CB1977" s="40"/>
      <c r="CC1977" s="9"/>
      <c r="CD1977" s="9"/>
      <c r="CE1977" s="40"/>
    </row>
    <row r="1978" spans="1:83" x14ac:dyDescent="0.25">
      <c r="A1978" s="6">
        <v>75.7</v>
      </c>
      <c r="B1978" s="7" t="b">
        <v>1</v>
      </c>
      <c r="U1978" s="9"/>
      <c r="V1978" s="9"/>
      <c r="W1978" s="10"/>
      <c r="X1978" s="17"/>
      <c r="Y1978" s="17"/>
      <c r="Z1978" s="17"/>
      <c r="AA1978" s="17"/>
      <c r="AB1978" s="17"/>
      <c r="AC1978" s="17"/>
      <c r="AD1978" s="17"/>
      <c r="AE1978" s="17"/>
      <c r="AG1978" s="9"/>
      <c r="AH1978" s="9"/>
      <c r="AI1978" s="10"/>
      <c r="AJ1978" s="17"/>
      <c r="AK1978" s="17"/>
      <c r="AL1978" s="17"/>
      <c r="AM1978" s="17"/>
      <c r="AN1978" s="17"/>
      <c r="AO1978" s="17"/>
      <c r="AP1978" s="17"/>
      <c r="AQ1978" s="17"/>
      <c r="AS1978" s="9"/>
      <c r="AT1978" s="9"/>
      <c r="AU1978" s="10"/>
      <c r="AV1978" s="17"/>
      <c r="AW1978" s="17"/>
      <c r="AX1978" s="17"/>
      <c r="AY1978" s="17"/>
      <c r="AZ1978" s="17"/>
      <c r="BA1978" s="17"/>
      <c r="BB1978" s="17"/>
      <c r="BC1978" s="17"/>
      <c r="BE1978" s="17">
        <v>0.67400956284153002</v>
      </c>
      <c r="BF1978" s="9">
        <v>74.5</v>
      </c>
      <c r="BG1978" s="9">
        <v>73.520310560190865</v>
      </c>
      <c r="BH1978" s="9">
        <v>73.212853737894434</v>
      </c>
      <c r="BI1978" s="9">
        <v>77.593342066008091</v>
      </c>
      <c r="BJ1978" s="9">
        <f ca="1"/>
        <v>74.136483991604337</v>
      </c>
      <c r="BK1978" s="9">
        <f ca="1"/>
        <v>73.309919167458432</v>
      </c>
      <c r="BL1978" s="9">
        <v>72.414661108681798</v>
      </c>
      <c r="BM1978" s="9">
        <f ca="1"/>
        <v>74.484566667581348</v>
      </c>
      <c r="BN1978" s="9">
        <v>74.963002000127716</v>
      </c>
      <c r="BP1978" s="9"/>
      <c r="BQ1978" s="40"/>
      <c r="BR1978" s="9"/>
      <c r="BS1978" s="40"/>
      <c r="BU1978" s="9"/>
      <c r="BV1978" s="40"/>
      <c r="BW1978" s="9"/>
      <c r="BX1978" s="40"/>
      <c r="BZ1978" s="9"/>
      <c r="CA1978" s="9"/>
      <c r="CB1978" s="40"/>
      <c r="CC1978" s="9"/>
      <c r="CD1978" s="9"/>
      <c r="CE1978" s="40"/>
    </row>
    <row r="1979" spans="1:83" x14ac:dyDescent="0.25">
      <c r="A1979" s="6">
        <v>62.9</v>
      </c>
      <c r="B1979" s="7" t="b">
        <v>1</v>
      </c>
      <c r="U1979" s="9"/>
      <c r="V1979" s="9"/>
      <c r="W1979" s="10"/>
      <c r="X1979" s="17"/>
      <c r="Y1979" s="17"/>
      <c r="Z1979" s="17"/>
      <c r="AA1979" s="17"/>
      <c r="AB1979" s="17"/>
      <c r="AC1979" s="17"/>
      <c r="AD1979" s="17"/>
      <c r="AE1979" s="17"/>
      <c r="AG1979" s="9"/>
      <c r="AH1979" s="9"/>
      <c r="AI1979" s="10"/>
      <c r="AJ1979" s="17"/>
      <c r="AK1979" s="17"/>
      <c r="AL1979" s="17"/>
      <c r="AM1979" s="17"/>
      <c r="AN1979" s="17"/>
      <c r="AO1979" s="17"/>
      <c r="AP1979" s="17"/>
      <c r="AQ1979" s="17"/>
      <c r="AS1979" s="9"/>
      <c r="AT1979" s="9"/>
      <c r="AU1979" s="10"/>
      <c r="AV1979" s="17"/>
      <c r="AW1979" s="17"/>
      <c r="AX1979" s="17"/>
      <c r="AY1979" s="17"/>
      <c r="AZ1979" s="17"/>
      <c r="BA1979" s="17"/>
      <c r="BB1979" s="17"/>
      <c r="BC1979" s="17"/>
      <c r="BE1979" s="17">
        <v>0.6743510928961749</v>
      </c>
      <c r="BF1979" s="9">
        <v>74.5</v>
      </c>
      <c r="BG1979" s="9">
        <v>73.529338640814871</v>
      </c>
      <c r="BH1979" s="9">
        <v>73.223060710936764</v>
      </c>
      <c r="BI1979" s="9">
        <v>77.665904894134371</v>
      </c>
      <c r="BJ1979" s="9">
        <f ca="1"/>
        <v>74.144117361225952</v>
      </c>
      <c r="BK1979" s="9">
        <f ca="1"/>
        <v>73.319708274148766</v>
      </c>
      <c r="BL1979" s="9">
        <v>72.423823201573214</v>
      </c>
      <c r="BM1979" s="9">
        <f ca="1"/>
        <v>74.493767629990998</v>
      </c>
      <c r="BN1979" s="9">
        <v>74.97210312513306</v>
      </c>
      <c r="BP1979" s="9"/>
      <c r="BQ1979" s="40"/>
      <c r="BR1979" s="9"/>
      <c r="BS1979" s="40"/>
      <c r="BU1979" s="9"/>
      <c r="BV1979" s="40"/>
      <c r="BW1979" s="9"/>
      <c r="BX1979" s="40"/>
      <c r="BZ1979" s="9"/>
      <c r="CA1979" s="9"/>
      <c r="CB1979" s="40"/>
      <c r="CC1979" s="9"/>
      <c r="CD1979" s="9"/>
      <c r="CE1979" s="40"/>
    </row>
    <row r="1980" spans="1:83" x14ac:dyDescent="0.25">
      <c r="A1980" s="6">
        <v>62.7</v>
      </c>
      <c r="B1980" s="7" t="b">
        <v>1</v>
      </c>
      <c r="U1980" s="9"/>
      <c r="V1980" s="9"/>
      <c r="W1980" s="10"/>
      <c r="X1980" s="17"/>
      <c r="Y1980" s="17"/>
      <c r="Z1980" s="17"/>
      <c r="AA1980" s="17"/>
      <c r="AB1980" s="17"/>
      <c r="AC1980" s="17"/>
      <c r="AD1980" s="17"/>
      <c r="AE1980" s="17"/>
      <c r="AG1980" s="9"/>
      <c r="AH1980" s="9"/>
      <c r="AI1980" s="10"/>
      <c r="AJ1980" s="17"/>
      <c r="AK1980" s="17"/>
      <c r="AL1980" s="17"/>
      <c r="AM1980" s="17"/>
      <c r="AN1980" s="17"/>
      <c r="AO1980" s="17"/>
      <c r="AP1980" s="17"/>
      <c r="AQ1980" s="17"/>
      <c r="AS1980" s="9"/>
      <c r="AT1980" s="9"/>
      <c r="AU1980" s="10"/>
      <c r="AV1980" s="17"/>
      <c r="AW1980" s="17"/>
      <c r="AX1980" s="17"/>
      <c r="AY1980" s="17"/>
      <c r="AZ1980" s="17"/>
      <c r="BA1980" s="17"/>
      <c r="BB1980" s="17"/>
      <c r="BC1980" s="17"/>
      <c r="BE1980" s="17">
        <v>0.67469262295081966</v>
      </c>
      <c r="BF1980" s="9">
        <v>74.5</v>
      </c>
      <c r="BG1980" s="9">
        <v>73.538370591017753</v>
      </c>
      <c r="BH1980" s="9">
        <v>73.233273482770613</v>
      </c>
      <c r="BI1980" s="9">
        <v>77.738543863752184</v>
      </c>
      <c r="BJ1980" s="9">
        <f ca="1"/>
        <v>74.151752387069806</v>
      </c>
      <c r="BK1980" s="9">
        <f ca="1"/>
        <v>73.32950244441426</v>
      </c>
      <c r="BL1980" s="9">
        <v>72.432982974653683</v>
      </c>
      <c r="BM1980" s="9">
        <f ca="1"/>
        <v>74.502969933913107</v>
      </c>
      <c r="BN1980" s="9">
        <v>74.981205448607682</v>
      </c>
      <c r="BP1980" s="9"/>
      <c r="BQ1980" s="40"/>
      <c r="BR1980" s="9"/>
      <c r="BS1980" s="40"/>
      <c r="BU1980" s="9"/>
      <c r="BV1980" s="40"/>
      <c r="BW1980" s="9"/>
      <c r="BX1980" s="40"/>
      <c r="BZ1980" s="9"/>
      <c r="CA1980" s="9"/>
      <c r="CB1980" s="40"/>
      <c r="CC1980" s="9"/>
      <c r="CD1980" s="9"/>
      <c r="CE1980" s="40"/>
    </row>
    <row r="1981" spans="1:83" x14ac:dyDescent="0.25">
      <c r="A1981" s="6">
        <v>62.4</v>
      </c>
      <c r="B1981" s="7" t="b">
        <v>1</v>
      </c>
      <c r="U1981" s="9"/>
      <c r="V1981" s="9"/>
      <c r="W1981" s="10"/>
      <c r="X1981" s="17"/>
      <c r="Y1981" s="17"/>
      <c r="Z1981" s="17"/>
      <c r="AA1981" s="17"/>
      <c r="AB1981" s="17"/>
      <c r="AC1981" s="17"/>
      <c r="AD1981" s="17"/>
      <c r="AE1981" s="17"/>
      <c r="AG1981" s="9"/>
      <c r="AH1981" s="9"/>
      <c r="AI1981" s="10"/>
      <c r="AJ1981" s="17"/>
      <c r="AK1981" s="17"/>
      <c r="AL1981" s="17"/>
      <c r="AM1981" s="17"/>
      <c r="AN1981" s="17"/>
      <c r="AO1981" s="17"/>
      <c r="AP1981" s="17"/>
      <c r="AQ1981" s="17"/>
      <c r="AS1981" s="9"/>
      <c r="AT1981" s="9"/>
      <c r="AU1981" s="10"/>
      <c r="AV1981" s="17"/>
      <c r="AW1981" s="17"/>
      <c r="AX1981" s="17"/>
      <c r="AY1981" s="17"/>
      <c r="AZ1981" s="17"/>
      <c r="BA1981" s="17"/>
      <c r="BB1981" s="17"/>
      <c r="BC1981" s="17"/>
      <c r="BE1981" s="17">
        <v>0.67503415300546443</v>
      </c>
      <c r="BF1981" s="9">
        <v>74.5</v>
      </c>
      <c r="BG1981" s="9">
        <v>73.547406422248045</v>
      </c>
      <c r="BH1981" s="9">
        <v>73.243492068373314</v>
      </c>
      <c r="BI1981" s="9">
        <v>77.811259134822677</v>
      </c>
      <c r="BJ1981" s="9">
        <f ca="1"/>
        <v>74.159389077176527</v>
      </c>
      <c r="BK1981" s="9">
        <f ca="1"/>
        <v>73.339301691815152</v>
      </c>
      <c r="BL1981" s="9">
        <v>72.442140429684414</v>
      </c>
      <c r="BM1981" s="9">
        <f ca="1"/>
        <v>74.512173585892342</v>
      </c>
      <c r="BN1981" s="9">
        <v>74.990308976896927</v>
      </c>
      <c r="BP1981" s="9"/>
      <c r="BQ1981" s="40"/>
      <c r="BR1981" s="9"/>
      <c r="BS1981" s="40"/>
      <c r="BU1981" s="9"/>
      <c r="BV1981" s="40"/>
      <c r="BW1981" s="9"/>
      <c r="BX1981" s="40"/>
      <c r="BZ1981" s="9"/>
      <c r="CA1981" s="9"/>
      <c r="CB1981" s="40"/>
      <c r="CC1981" s="9"/>
      <c r="CD1981" s="9"/>
      <c r="CE1981" s="40"/>
    </row>
    <row r="1982" spans="1:83" x14ac:dyDescent="0.25">
      <c r="A1982" s="6">
        <v>62.2</v>
      </c>
      <c r="B1982" s="7" t="b">
        <v>1</v>
      </c>
      <c r="U1982" s="9"/>
      <c r="V1982" s="9"/>
      <c r="W1982" s="10"/>
      <c r="X1982" s="17"/>
      <c r="Y1982" s="17"/>
      <c r="Z1982" s="17"/>
      <c r="AA1982" s="17"/>
      <c r="AB1982" s="17"/>
      <c r="AC1982" s="17"/>
      <c r="AD1982" s="17"/>
      <c r="AE1982" s="17"/>
      <c r="AG1982" s="9"/>
      <c r="AH1982" s="9"/>
      <c r="AI1982" s="10"/>
      <c r="AJ1982" s="17"/>
      <c r="AK1982" s="17"/>
      <c r="AL1982" s="17"/>
      <c r="AM1982" s="17"/>
      <c r="AN1982" s="17"/>
      <c r="AO1982" s="17"/>
      <c r="AP1982" s="17"/>
      <c r="AQ1982" s="17"/>
      <c r="AS1982" s="9"/>
      <c r="AT1982" s="9"/>
      <c r="AU1982" s="10"/>
      <c r="AV1982" s="17"/>
      <c r="AW1982" s="17"/>
      <c r="AX1982" s="17"/>
      <c r="AY1982" s="17"/>
      <c r="AZ1982" s="17"/>
      <c r="BA1982" s="17"/>
      <c r="BB1982" s="17"/>
      <c r="BC1982" s="17"/>
      <c r="BE1982" s="17">
        <v>0.67537568306010931</v>
      </c>
      <c r="BF1982" s="9">
        <v>74.5</v>
      </c>
      <c r="BG1982" s="9">
        <v>73.556446145983074</v>
      </c>
      <c r="BH1982" s="9">
        <v>73.253716482763309</v>
      </c>
      <c r="BI1982" s="9">
        <v>77.884050867811666</v>
      </c>
      <c r="BJ1982" s="9">
        <f ca="1"/>
        <v>74.167027439603089</v>
      </c>
      <c r="BK1982" s="9">
        <f ca="1"/>
        <v>73.349106029947805</v>
      </c>
      <c r="BL1982" s="9">
        <v>72.451295568424399</v>
      </c>
      <c r="BM1982" s="9">
        <f ca="1"/>
        <v>74.521378592485107</v>
      </c>
      <c r="BN1982" s="9">
        <v>74.999413716357225</v>
      </c>
      <c r="BP1982" s="9"/>
      <c r="BQ1982" s="40"/>
      <c r="BR1982" s="9"/>
      <c r="BS1982" s="40"/>
      <c r="BU1982" s="9"/>
      <c r="BV1982" s="40"/>
      <c r="BW1982" s="9"/>
      <c r="BX1982" s="40"/>
      <c r="BZ1982" s="9"/>
      <c r="CA1982" s="9"/>
      <c r="CB1982" s="40"/>
      <c r="CC1982" s="9"/>
      <c r="CD1982" s="9"/>
      <c r="CE1982" s="40"/>
    </row>
    <row r="1983" spans="1:83" x14ac:dyDescent="0.25">
      <c r="A1983" s="6">
        <v>62</v>
      </c>
      <c r="B1983" s="7" t="b">
        <v>1</v>
      </c>
      <c r="U1983" s="9"/>
      <c r="V1983" s="9"/>
      <c r="W1983" s="10"/>
      <c r="X1983" s="17"/>
      <c r="Y1983" s="17"/>
      <c r="Z1983" s="17"/>
      <c r="AA1983" s="17"/>
      <c r="AB1983" s="17"/>
      <c r="AC1983" s="17"/>
      <c r="AD1983" s="17"/>
      <c r="AE1983" s="17"/>
      <c r="AG1983" s="9"/>
      <c r="AH1983" s="9"/>
      <c r="AI1983" s="10"/>
      <c r="AJ1983" s="17"/>
      <c r="AK1983" s="17"/>
      <c r="AL1983" s="17"/>
      <c r="AM1983" s="17"/>
      <c r="AN1983" s="17"/>
      <c r="AO1983" s="17"/>
      <c r="AP1983" s="17"/>
      <c r="AQ1983" s="17"/>
      <c r="AS1983" s="9"/>
      <c r="AT1983" s="9"/>
      <c r="AU1983" s="10"/>
      <c r="AV1983" s="17"/>
      <c r="AW1983" s="17"/>
      <c r="AX1983" s="17"/>
      <c r="AY1983" s="17"/>
      <c r="AZ1983" s="17"/>
      <c r="BA1983" s="17"/>
      <c r="BB1983" s="17"/>
      <c r="BC1983" s="17"/>
      <c r="BE1983" s="17">
        <v>0.67571721311475408</v>
      </c>
      <c r="BF1983" s="9">
        <v>74.5</v>
      </c>
      <c r="BG1983" s="9">
        <v>73.56548977372897</v>
      </c>
      <c r="BH1983" s="9">
        <v>73.26394674100024</v>
      </c>
      <c r="BI1983" s="9">
        <v>77.9569192236916</v>
      </c>
      <c r="BJ1983" s="9">
        <f ca="1"/>
        <v>74.174667482422961</v>
      </c>
      <c r="BK1983" s="9">
        <f ca="1"/>
        <v>73.358915472444863</v>
      </c>
      <c r="BL1983" s="9">
        <v>72.460448392630411</v>
      </c>
      <c r="BM1983" s="9">
        <f ca="1"/>
        <v>74.530584960259588</v>
      </c>
      <c r="BN1983" s="9">
        <v>75.008519673356062</v>
      </c>
      <c r="BP1983" s="9"/>
      <c r="BQ1983" s="40"/>
      <c r="BR1983" s="9"/>
      <c r="BS1983" s="40"/>
      <c r="BU1983" s="9"/>
      <c r="BV1983" s="40"/>
      <c r="BW1983" s="9"/>
      <c r="BX1983" s="40"/>
      <c r="BZ1983" s="9"/>
      <c r="CA1983" s="9"/>
      <c r="CB1983" s="40"/>
      <c r="CC1983" s="9"/>
      <c r="CD1983" s="9"/>
      <c r="CE1983" s="40"/>
    </row>
    <row r="1984" spans="1:83" x14ac:dyDescent="0.25">
      <c r="A1984" s="6">
        <v>61.8</v>
      </c>
      <c r="B1984" s="7" t="b">
        <v>1</v>
      </c>
      <c r="U1984" s="9"/>
      <c r="V1984" s="9"/>
      <c r="W1984" s="10"/>
      <c r="X1984" s="17"/>
      <c r="Y1984" s="17"/>
      <c r="Z1984" s="17"/>
      <c r="AA1984" s="17"/>
      <c r="AB1984" s="17"/>
      <c r="AC1984" s="17"/>
      <c r="AD1984" s="17"/>
      <c r="AE1984" s="17"/>
      <c r="AG1984" s="9"/>
      <c r="AH1984" s="9"/>
      <c r="AI1984" s="10"/>
      <c r="AJ1984" s="17"/>
      <c r="AK1984" s="17"/>
      <c r="AL1984" s="17"/>
      <c r="AM1984" s="17"/>
      <c r="AN1984" s="17"/>
      <c r="AO1984" s="17"/>
      <c r="AP1984" s="17"/>
      <c r="AQ1984" s="17"/>
      <c r="AS1984" s="9"/>
      <c r="AT1984" s="9"/>
      <c r="AU1984" s="10"/>
      <c r="AV1984" s="17"/>
      <c r="AW1984" s="17"/>
      <c r="AX1984" s="17"/>
      <c r="AY1984" s="17"/>
      <c r="AZ1984" s="17"/>
      <c r="BA1984" s="17"/>
      <c r="BB1984" s="17"/>
      <c r="BC1984" s="17"/>
      <c r="BE1984" s="17">
        <v>0.67605874316939896</v>
      </c>
      <c r="BF1984" s="9">
        <v>74.5</v>
      </c>
      <c r="BG1984" s="9">
        <v>73.574537317020926</v>
      </c>
      <c r="BH1984" s="9">
        <v>73.274182858185185</v>
      </c>
      <c r="BI1984" s="9">
        <v>78.029864363943915</v>
      </c>
      <c r="BJ1984" s="9">
        <f ca="1"/>
        <v>74.182309213726072</v>
      </c>
      <c r="BK1984" s="9">
        <f ca="1"/>
        <v>73.368730032975421</v>
      </c>
      <c r="BL1984" s="9">
        <v>72.469598904056966</v>
      </c>
      <c r="BM1984" s="9">
        <f ca="1"/>
        <v>74.539792695795782</v>
      </c>
      <c r="BN1984" s="9">
        <v>75.017626854272095</v>
      </c>
      <c r="BP1984" s="9"/>
      <c r="BQ1984" s="40"/>
      <c r="BR1984" s="9"/>
      <c r="BS1984" s="40"/>
      <c r="BU1984" s="9"/>
      <c r="BV1984" s="40"/>
      <c r="BW1984" s="9"/>
      <c r="BX1984" s="40"/>
      <c r="BZ1984" s="9"/>
      <c r="CA1984" s="9"/>
      <c r="CB1984" s="40"/>
      <c r="CC1984" s="9"/>
      <c r="CD1984" s="9"/>
      <c r="CE1984" s="40"/>
    </row>
    <row r="1985" spans="1:83" x14ac:dyDescent="0.25">
      <c r="A1985" s="6">
        <v>61.6</v>
      </c>
      <c r="B1985" s="7" t="b">
        <v>1</v>
      </c>
      <c r="U1985" s="9"/>
      <c r="V1985" s="9"/>
      <c r="W1985" s="10"/>
      <c r="X1985" s="17"/>
      <c r="Y1985" s="17"/>
      <c r="Z1985" s="17"/>
      <c r="AA1985" s="17"/>
      <c r="AB1985" s="17"/>
      <c r="AC1985" s="17"/>
      <c r="AD1985" s="17"/>
      <c r="AE1985" s="17"/>
      <c r="AG1985" s="9"/>
      <c r="AH1985" s="9"/>
      <c r="AI1985" s="10"/>
      <c r="AJ1985" s="17"/>
      <c r="AK1985" s="17"/>
      <c r="AL1985" s="17"/>
      <c r="AM1985" s="17"/>
      <c r="AN1985" s="17"/>
      <c r="AO1985" s="17"/>
      <c r="AP1985" s="17"/>
      <c r="AQ1985" s="17"/>
      <c r="AS1985" s="9"/>
      <c r="AT1985" s="9"/>
      <c r="AU1985" s="10"/>
      <c r="AV1985" s="17"/>
      <c r="AW1985" s="17"/>
      <c r="AX1985" s="17"/>
      <c r="AY1985" s="17"/>
      <c r="AZ1985" s="17"/>
      <c r="BA1985" s="17"/>
      <c r="BB1985" s="17"/>
      <c r="BC1985" s="17"/>
      <c r="BE1985" s="17">
        <v>0.67640027322404372</v>
      </c>
      <c r="BF1985" s="9">
        <v>74.5</v>
      </c>
      <c r="BG1985" s="9">
        <v>73.58358878742321</v>
      </c>
      <c r="BH1985" s="9">
        <v>73.284424849460834</v>
      </c>
      <c r="BI1985" s="9">
        <v>78.102886450560945</v>
      </c>
      <c r="BJ1985" s="9">
        <f ca="1"/>
        <v>74.18995264161903</v>
      </c>
      <c r="BK1985" s="9">
        <f ca="1"/>
        <v>73.378549725245179</v>
      </c>
      <c r="BL1985" s="9">
        <v>72.478747104456403</v>
      </c>
      <c r="BM1985" s="9">
        <f ca="1"/>
        <v>74.549001805685606</v>
      </c>
      <c r="BN1985" s="9">
        <v>75.026735265495233</v>
      </c>
      <c r="BP1985" s="9"/>
      <c r="BQ1985" s="40"/>
      <c r="BR1985" s="9"/>
      <c r="BS1985" s="40"/>
      <c r="BU1985" s="9"/>
      <c r="BV1985" s="40"/>
      <c r="BW1985" s="9"/>
      <c r="BX1985" s="40"/>
      <c r="BZ1985" s="9"/>
      <c r="CA1985" s="9"/>
      <c r="CB1985" s="40"/>
      <c r="CC1985" s="9"/>
      <c r="CD1985" s="9"/>
      <c r="CE1985" s="40"/>
    </row>
    <row r="1986" spans="1:83" x14ac:dyDescent="0.25">
      <c r="A1986" s="6">
        <v>61.4</v>
      </c>
      <c r="B1986" s="7" t="b">
        <v>1</v>
      </c>
      <c r="U1986" s="9"/>
      <c r="V1986" s="9"/>
      <c r="W1986" s="10"/>
      <c r="X1986" s="17"/>
      <c r="Y1986" s="17"/>
      <c r="Z1986" s="17"/>
      <c r="AA1986" s="17"/>
      <c r="AB1986" s="17"/>
      <c r="AC1986" s="17"/>
      <c r="AD1986" s="17"/>
      <c r="AE1986" s="17"/>
      <c r="AG1986" s="9"/>
      <c r="AH1986" s="9"/>
      <c r="AI1986" s="10"/>
      <c r="AJ1986" s="17"/>
      <c r="AK1986" s="17"/>
      <c r="AL1986" s="17"/>
      <c r="AM1986" s="17"/>
      <c r="AN1986" s="17"/>
      <c r="AO1986" s="17"/>
      <c r="AP1986" s="17"/>
      <c r="AQ1986" s="17"/>
      <c r="AS1986" s="9"/>
      <c r="AT1986" s="9"/>
      <c r="AU1986" s="10"/>
      <c r="AV1986" s="17"/>
      <c r="AW1986" s="17"/>
      <c r="AX1986" s="17"/>
      <c r="AY1986" s="17"/>
      <c r="AZ1986" s="17"/>
      <c r="BA1986" s="17"/>
      <c r="BB1986" s="17"/>
      <c r="BC1986" s="17"/>
      <c r="BE1986" s="17">
        <v>0.67674180327868849</v>
      </c>
      <c r="BF1986" s="9">
        <v>74.5</v>
      </c>
      <c r="BG1986" s="9">
        <v>73.592644196529378</v>
      </c>
      <c r="BH1986" s="9">
        <v>73.294672730011612</v>
      </c>
      <c r="BI1986" s="9">
        <v>78.175985646048261</v>
      </c>
      <c r="BJ1986" s="9">
        <f ca="1"/>
        <v>74.197597774225144</v>
      </c>
      <c r="BK1986" s="9">
        <f ca="1"/>
        <v>73.388374562996589</v>
      </c>
      <c r="BL1986" s="9">
        <v>72.487892995578846</v>
      </c>
      <c r="BM1986" s="9">
        <f ca="1"/>
        <v>74.558212296532858</v>
      </c>
      <c r="BN1986" s="9">
        <v>75.035844913426558</v>
      </c>
      <c r="BP1986" s="9"/>
      <c r="BQ1986" s="40"/>
      <c r="BR1986" s="9"/>
      <c r="BS1986" s="40"/>
      <c r="BU1986" s="9"/>
      <c r="BV1986" s="40"/>
      <c r="BW1986" s="9"/>
      <c r="BX1986" s="40"/>
      <c r="BZ1986" s="9"/>
      <c r="CA1986" s="9"/>
      <c r="CB1986" s="40"/>
      <c r="CC1986" s="9"/>
      <c r="CD1986" s="9"/>
      <c r="CE1986" s="40"/>
    </row>
    <row r="1987" spans="1:83" x14ac:dyDescent="0.25">
      <c r="A1987" s="6">
        <v>61.1</v>
      </c>
      <c r="B1987" s="7" t="b">
        <v>1</v>
      </c>
      <c r="U1987" s="9"/>
      <c r="V1987" s="9"/>
      <c r="W1987" s="10"/>
      <c r="X1987" s="17"/>
      <c r="Y1987" s="17"/>
      <c r="Z1987" s="17"/>
      <c r="AA1987" s="17"/>
      <c r="AB1987" s="17"/>
      <c r="AC1987" s="17"/>
      <c r="AD1987" s="17"/>
      <c r="AE1987" s="17"/>
      <c r="AG1987" s="9"/>
      <c r="AH1987" s="9"/>
      <c r="AI1987" s="10"/>
      <c r="AJ1987" s="17"/>
      <c r="AK1987" s="17"/>
      <c r="AL1987" s="17"/>
      <c r="AM1987" s="17"/>
      <c r="AN1987" s="17"/>
      <c r="AO1987" s="17"/>
      <c r="AP1987" s="17"/>
      <c r="AQ1987" s="17"/>
      <c r="AS1987" s="9"/>
      <c r="AT1987" s="9"/>
      <c r="AU1987" s="10"/>
      <c r="AV1987" s="17"/>
      <c r="AW1987" s="17"/>
      <c r="AX1987" s="17"/>
      <c r="AY1987" s="17"/>
      <c r="AZ1987" s="17"/>
      <c r="BA1987" s="17"/>
      <c r="BB1987" s="17"/>
      <c r="BC1987" s="17"/>
      <c r="BE1987" s="17">
        <v>0.67708333333333337</v>
      </c>
      <c r="BF1987" s="9">
        <v>74.5</v>
      </c>
      <c r="BG1987" s="9">
        <v>73.601703555962374</v>
      </c>
      <c r="BH1987" s="9">
        <v>73.304926515063968</v>
      </c>
      <c r="BI1987" s="9">
        <v>78.249162113426848</v>
      </c>
      <c r="BJ1987" s="9">
        <f ca="1"/>
        <v>74.20524461968445</v>
      </c>
      <c r="BK1987" s="9">
        <f ca="1"/>
        <v>73.398204560009049</v>
      </c>
      <c r="BL1987" s="9">
        <v>72.497036579172203</v>
      </c>
      <c r="BM1987" s="9">
        <f ca="1"/>
        <v>74.567424174953416</v>
      </c>
      <c r="BN1987" s="9">
        <v>75.044955804478576</v>
      </c>
      <c r="BP1987" s="9"/>
      <c r="BQ1987" s="40"/>
      <c r="BR1987" s="9"/>
      <c r="BS1987" s="40"/>
      <c r="BU1987" s="9"/>
      <c r="BV1987" s="40"/>
      <c r="BW1987" s="9"/>
      <c r="BX1987" s="40"/>
      <c r="BZ1987" s="9"/>
      <c r="CA1987" s="9"/>
      <c r="CB1987" s="40"/>
      <c r="CC1987" s="9"/>
      <c r="CD1987" s="9"/>
      <c r="CE1987" s="40"/>
    </row>
    <row r="1988" spans="1:83" x14ac:dyDescent="0.25">
      <c r="A1988" s="6">
        <v>68</v>
      </c>
      <c r="B1988" s="7" t="b">
        <v>1</v>
      </c>
      <c r="U1988" s="9"/>
      <c r="V1988" s="9"/>
      <c r="W1988" s="10"/>
      <c r="X1988" s="17"/>
      <c r="Y1988" s="17"/>
      <c r="Z1988" s="17"/>
      <c r="AA1988" s="17"/>
      <c r="AB1988" s="17"/>
      <c r="AC1988" s="17"/>
      <c r="AD1988" s="17"/>
      <c r="AE1988" s="17"/>
      <c r="AG1988" s="9"/>
      <c r="AH1988" s="9"/>
      <c r="AI1988" s="10"/>
      <c r="AJ1988" s="17"/>
      <c r="AK1988" s="17"/>
      <c r="AL1988" s="17"/>
      <c r="AM1988" s="17"/>
      <c r="AN1988" s="17"/>
      <c r="AO1988" s="17"/>
      <c r="AP1988" s="17"/>
      <c r="AQ1988" s="17"/>
      <c r="AS1988" s="9"/>
      <c r="AT1988" s="9"/>
      <c r="AU1988" s="10"/>
      <c r="AV1988" s="17"/>
      <c r="AW1988" s="17"/>
      <c r="AX1988" s="17"/>
      <c r="AY1988" s="17"/>
      <c r="AZ1988" s="17"/>
      <c r="BA1988" s="17"/>
      <c r="BB1988" s="17"/>
      <c r="BC1988" s="17"/>
      <c r="BE1988" s="17">
        <v>0.67742486338797814</v>
      </c>
      <c r="BF1988" s="9">
        <v>74.5</v>
      </c>
      <c r="BG1988" s="9">
        <v>73.61076687737463</v>
      </c>
      <c r="BH1988" s="9">
        <v>73.315186219886456</v>
      </c>
      <c r="BI1988" s="9">
        <v>78.322416016235053</v>
      </c>
      <c r="BJ1988" s="9">
        <f ca="1"/>
        <v>74.212893186153877</v>
      </c>
      <c r="BK1988" s="9">
        <f ca="1"/>
        <v>73.40803973009902</v>
      </c>
      <c r="BL1988" s="9">
        <v>72.506177856982163</v>
      </c>
      <c r="BM1988" s="9">
        <f ca="1"/>
        <v>74.576637447575152</v>
      </c>
      <c r="BN1988" s="9">
        <v>75.05406794507509</v>
      </c>
      <c r="BP1988" s="9"/>
      <c r="BQ1988" s="40"/>
      <c r="BR1988" s="9"/>
      <c r="BS1988" s="40"/>
      <c r="BU1988" s="9"/>
      <c r="BV1988" s="40"/>
      <c r="BW1988" s="9"/>
      <c r="BX1988" s="40"/>
      <c r="BZ1988" s="9"/>
      <c r="CA1988" s="9"/>
      <c r="CB1988" s="40"/>
      <c r="CC1988" s="9"/>
      <c r="CD1988" s="9"/>
      <c r="CE1988" s="40"/>
    </row>
    <row r="1989" spans="1:83" x14ac:dyDescent="0.25">
      <c r="A1989" s="6">
        <v>64</v>
      </c>
      <c r="B1989" s="7" t="b">
        <v>1</v>
      </c>
      <c r="U1989" s="9"/>
      <c r="V1989" s="9"/>
      <c r="W1989" s="10"/>
      <c r="X1989" s="17"/>
      <c r="Y1989" s="17"/>
      <c r="Z1989" s="17"/>
      <c r="AA1989" s="17"/>
      <c r="AB1989" s="17"/>
      <c r="AC1989" s="17"/>
      <c r="AD1989" s="17"/>
      <c r="AE1989" s="17"/>
      <c r="AG1989" s="9"/>
      <c r="AH1989" s="9"/>
      <c r="AI1989" s="10"/>
      <c r="AJ1989" s="17"/>
      <c r="AK1989" s="17"/>
      <c r="AL1989" s="17"/>
      <c r="AM1989" s="17"/>
      <c r="AN1989" s="17"/>
      <c r="AO1989" s="17"/>
      <c r="AP1989" s="17"/>
      <c r="AQ1989" s="17"/>
      <c r="AS1989" s="9"/>
      <c r="AT1989" s="9"/>
      <c r="AU1989" s="10"/>
      <c r="AV1989" s="17"/>
      <c r="AW1989" s="17"/>
      <c r="AX1989" s="17"/>
      <c r="AY1989" s="17"/>
      <c r="AZ1989" s="17"/>
      <c r="BA1989" s="17"/>
      <c r="BB1989" s="17"/>
      <c r="BC1989" s="17"/>
      <c r="BE1989" s="17">
        <v>0.67776639344262291</v>
      </c>
      <c r="BF1989" s="9">
        <v>74.5</v>
      </c>
      <c r="BG1989" s="9">
        <v>73.619834172448265</v>
      </c>
      <c r="BH1989" s="9">
        <v>73.325451859790022</v>
      </c>
      <c r="BI1989" s="9">
        <v>78.395747518531095</v>
      </c>
      <c r="BJ1989" s="9">
        <f ca="1"/>
        <v>74.22054348180734</v>
      </c>
      <c r="BK1989" s="9">
        <f ca="1"/>
        <v>73.41788008712021</v>
      </c>
      <c r="BL1989" s="9">
        <v>72.515316830752226</v>
      </c>
      <c r="BM1989" s="9">
        <f ca="1"/>
        <v>74.585852121038087</v>
      </c>
      <c r="BN1989" s="9">
        <v>75.063181341651344</v>
      </c>
      <c r="BP1989" s="9"/>
      <c r="BQ1989" s="40"/>
      <c r="BR1989" s="9"/>
      <c r="BS1989" s="40"/>
      <c r="BU1989" s="9"/>
      <c r="BV1989" s="40"/>
      <c r="BW1989" s="9"/>
      <c r="BX1989" s="40"/>
      <c r="BZ1989" s="9"/>
      <c r="CA1989" s="9"/>
      <c r="CB1989" s="40"/>
      <c r="CC1989" s="9"/>
      <c r="CD1989" s="9"/>
      <c r="CE1989" s="40"/>
    </row>
    <row r="1990" spans="1:83" x14ac:dyDescent="0.25">
      <c r="A1990" s="6">
        <v>59.9</v>
      </c>
      <c r="B1990" s="7" t="b">
        <v>1</v>
      </c>
      <c r="U1990" s="9"/>
      <c r="V1990" s="9"/>
      <c r="W1990" s="10"/>
      <c r="X1990" s="17"/>
      <c r="Y1990" s="17"/>
      <c r="Z1990" s="17"/>
      <c r="AA1990" s="17"/>
      <c r="AB1990" s="17"/>
      <c r="AC1990" s="17"/>
      <c r="AD1990" s="17"/>
      <c r="AE1990" s="17"/>
      <c r="AG1990" s="9"/>
      <c r="AH1990" s="9"/>
      <c r="AI1990" s="10"/>
      <c r="AJ1990" s="17"/>
      <c r="AK1990" s="17"/>
      <c r="AL1990" s="17"/>
      <c r="AM1990" s="17"/>
      <c r="AN1990" s="17"/>
      <c r="AO1990" s="17"/>
      <c r="AP1990" s="17"/>
      <c r="AQ1990" s="17"/>
      <c r="AS1990" s="9"/>
      <c r="AT1990" s="9"/>
      <c r="AU1990" s="10"/>
      <c r="AV1990" s="17"/>
      <c r="AW1990" s="17"/>
      <c r="AX1990" s="17"/>
      <c r="AY1990" s="17"/>
      <c r="AZ1990" s="17"/>
      <c r="BA1990" s="17"/>
      <c r="BB1990" s="17"/>
      <c r="BC1990" s="17"/>
      <c r="BE1990" s="17">
        <v>0.67810792349726778</v>
      </c>
      <c r="BF1990" s="9">
        <v>74.5</v>
      </c>
      <c r="BG1990" s="9">
        <v>73.628905452895168</v>
      </c>
      <c r="BH1990" s="9">
        <v>73.335723450128114</v>
      </c>
      <c r="BI1990" s="9">
        <v>78.469156784895063</v>
      </c>
      <c r="BJ1990" s="9">
        <f ca="1"/>
        <v>74.228195514835662</v>
      </c>
      <c r="BK1990" s="9">
        <f ca="1"/>
        <v>73.427725644963758</v>
      </c>
      <c r="BL1990" s="9">
        <v>72.524453502223736</v>
      </c>
      <c r="BM1990" s="9">
        <f ca="1"/>
        <v>74.59506820199438</v>
      </c>
      <c r="BN1990" s="9">
        <v>75.072296000654092</v>
      </c>
      <c r="BP1990" s="9"/>
      <c r="BQ1990" s="40"/>
      <c r="BR1990" s="9"/>
      <c r="BS1990" s="40"/>
      <c r="BU1990" s="9"/>
      <c r="BV1990" s="40"/>
      <c r="BW1990" s="9"/>
      <c r="BX1990" s="40"/>
      <c r="BZ1990" s="9"/>
      <c r="CA1990" s="9"/>
      <c r="CB1990" s="40"/>
      <c r="CC1990" s="9"/>
      <c r="CD1990" s="9"/>
      <c r="CE1990" s="40"/>
    </row>
    <row r="1991" spans="1:83" x14ac:dyDescent="0.25">
      <c r="A1991" s="6">
        <v>59.6</v>
      </c>
      <c r="B1991" s="7" t="b">
        <v>1</v>
      </c>
      <c r="U1991" s="9"/>
      <c r="V1991" s="9"/>
      <c r="W1991" s="10"/>
      <c r="X1991" s="17"/>
      <c r="Y1991" s="17"/>
      <c r="Z1991" s="17"/>
      <c r="AA1991" s="17"/>
      <c r="AB1991" s="17"/>
      <c r="AC1991" s="17"/>
      <c r="AD1991" s="17"/>
      <c r="AE1991" s="17"/>
      <c r="AG1991" s="9"/>
      <c r="AH1991" s="9"/>
      <c r="AI1991" s="10"/>
      <c r="AJ1991" s="17"/>
      <c r="AK1991" s="17"/>
      <c r="AL1991" s="17"/>
      <c r="AM1991" s="17"/>
      <c r="AN1991" s="17"/>
      <c r="AO1991" s="17"/>
      <c r="AP1991" s="17"/>
      <c r="AQ1991" s="17"/>
      <c r="AS1991" s="9"/>
      <c r="AT1991" s="9"/>
      <c r="AU1991" s="10"/>
      <c r="AV1991" s="17"/>
      <c r="AW1991" s="17"/>
      <c r="AX1991" s="17"/>
      <c r="AY1991" s="17"/>
      <c r="AZ1991" s="17"/>
      <c r="BA1991" s="17"/>
      <c r="BB1991" s="17"/>
      <c r="BC1991" s="17"/>
      <c r="BE1991" s="17">
        <v>0.67844945355191255</v>
      </c>
      <c r="BF1991" s="9">
        <v>74.599999999999994</v>
      </c>
      <c r="BG1991" s="9">
        <v>73.637980730457116</v>
      </c>
      <c r="BH1991" s="9">
        <v>73.34600100629676</v>
      </c>
      <c r="BI1991" s="9">
        <v>78.542643980431109</v>
      </c>
      <c r="BJ1991" s="9">
        <f ca="1"/>
        <v>74.235849293446918</v>
      </c>
      <c r="BK1991" s="9">
        <f ca="1"/>
        <v>73.437576417558375</v>
      </c>
      <c r="BL1991" s="9">
        <v>72.533587873135758</v>
      </c>
      <c r="BM1991" s="9">
        <f ca="1"/>
        <v>74.604285697108466</v>
      </c>
      <c r="BN1991" s="9">
        <v>75.08141192854157</v>
      </c>
      <c r="BP1991" s="9"/>
      <c r="BQ1991" s="40"/>
      <c r="BR1991" s="9"/>
      <c r="BS1991" s="40"/>
      <c r="BU1991" s="9"/>
      <c r="BV1991" s="40"/>
      <c r="BW1991" s="9"/>
      <c r="BX1991" s="40"/>
      <c r="BZ1991" s="9"/>
      <c r="CA1991" s="9"/>
      <c r="CB1991" s="40"/>
      <c r="CC1991" s="9"/>
      <c r="CD1991" s="9"/>
      <c r="CE1991" s="40"/>
    </row>
    <row r="1992" spans="1:83" x14ac:dyDescent="0.25">
      <c r="A1992" s="6">
        <v>59.3</v>
      </c>
      <c r="B1992" s="7" t="b">
        <v>1</v>
      </c>
      <c r="U1992" s="9"/>
      <c r="V1992" s="9"/>
      <c r="W1992" s="10"/>
      <c r="X1992" s="17"/>
      <c r="Y1992" s="17"/>
      <c r="Z1992" s="17"/>
      <c r="AA1992" s="17"/>
      <c r="AB1992" s="17"/>
      <c r="AC1992" s="17"/>
      <c r="AD1992" s="17"/>
      <c r="AE1992" s="17"/>
      <c r="AG1992" s="9"/>
      <c r="AH1992" s="9"/>
      <c r="AI1992" s="10"/>
      <c r="AJ1992" s="17"/>
      <c r="AK1992" s="17"/>
      <c r="AL1992" s="17"/>
      <c r="AM1992" s="17"/>
      <c r="AN1992" s="17"/>
      <c r="AO1992" s="17"/>
      <c r="AP1992" s="17"/>
      <c r="AQ1992" s="17"/>
      <c r="AS1992" s="9"/>
      <c r="AT1992" s="9"/>
      <c r="AU1992" s="10"/>
      <c r="AV1992" s="17"/>
      <c r="AW1992" s="17"/>
      <c r="AX1992" s="17"/>
      <c r="AY1992" s="17"/>
      <c r="AZ1992" s="17"/>
      <c r="BA1992" s="17"/>
      <c r="BB1992" s="17"/>
      <c r="BC1992" s="17"/>
      <c r="BE1992" s="17">
        <v>0.67879098360655743</v>
      </c>
      <c r="BF1992" s="9">
        <v>74.599999999999994</v>
      </c>
      <c r="BG1992" s="9">
        <v>73.647060016905996</v>
      </c>
      <c r="BH1992" s="9">
        <v>73.356284543734986</v>
      </c>
      <c r="BI1992" s="9">
        <v>78.616209270769914</v>
      </c>
      <c r="BJ1992" s="9">
        <f ca="1"/>
        <v>74.243504825866268</v>
      </c>
      <c r="BK1992" s="9">
        <f ca="1"/>
        <v>73.447432418870505</v>
      </c>
      <c r="BL1992" s="9">
        <v>72.542719945225272</v>
      </c>
      <c r="BM1992" s="9">
        <f ca="1"/>
        <v>74.613504613057032</v>
      </c>
      <c r="BN1992" s="9">
        <v>75.090529131783626</v>
      </c>
      <c r="BP1992" s="9"/>
      <c r="BQ1992" s="40"/>
      <c r="BR1992" s="9"/>
      <c r="BS1992" s="40"/>
      <c r="BU1992" s="9"/>
      <c r="BV1992" s="40"/>
      <c r="BW1992" s="9"/>
      <c r="BX1992" s="40"/>
      <c r="BZ1992" s="9"/>
      <c r="CA1992" s="9"/>
      <c r="CB1992" s="40"/>
      <c r="CC1992" s="9"/>
      <c r="CD1992" s="9"/>
      <c r="CE1992" s="40"/>
    </row>
    <row r="1993" spans="1:83" x14ac:dyDescent="0.25">
      <c r="A1993" s="6">
        <v>59.1</v>
      </c>
      <c r="B1993" s="7" t="b">
        <v>1</v>
      </c>
      <c r="U1993" s="9"/>
      <c r="V1993" s="9"/>
      <c r="W1993" s="10"/>
      <c r="X1993" s="17"/>
      <c r="Y1993" s="17"/>
      <c r="Z1993" s="17"/>
      <c r="AA1993" s="17"/>
      <c r="AB1993" s="17"/>
      <c r="AC1993" s="17"/>
      <c r="AD1993" s="17"/>
      <c r="AE1993" s="17"/>
      <c r="AG1993" s="9"/>
      <c r="AH1993" s="9"/>
      <c r="AI1993" s="10"/>
      <c r="AJ1993" s="17"/>
      <c r="AK1993" s="17"/>
      <c r="AL1993" s="17"/>
      <c r="AM1993" s="17"/>
      <c r="AN1993" s="17"/>
      <c r="AO1993" s="17"/>
      <c r="AP1993" s="17"/>
      <c r="AQ1993" s="17"/>
      <c r="AS1993" s="9"/>
      <c r="AT1993" s="9"/>
      <c r="AU1993" s="10"/>
      <c r="AV1993" s="17"/>
      <c r="AW1993" s="17"/>
      <c r="AX1993" s="17"/>
      <c r="AY1993" s="17"/>
      <c r="AZ1993" s="17"/>
      <c r="BA1993" s="17"/>
      <c r="BB1993" s="17"/>
      <c r="BC1993" s="17"/>
      <c r="BE1993" s="17">
        <v>0.6791325136612022</v>
      </c>
      <c r="BF1993" s="9">
        <v>74.599999999999994</v>
      </c>
      <c r="BG1993" s="9">
        <v>73.656143324043811</v>
      </c>
      <c r="BH1993" s="9">
        <v>73.366574077924966</v>
      </c>
      <c r="BI1993" s="9">
        <v>78.68985282207062</v>
      </c>
      <c r="BJ1993" s="9">
        <f ca="1"/>
        <v>74.25116212033619</v>
      </c>
      <c r="BK1993" s="9">
        <f ca="1"/>
        <v>73.45729366290449</v>
      </c>
      <c r="BL1993" s="9">
        <v>72.551849720226983</v>
      </c>
      <c r="BM1993" s="9">
        <f ca="1"/>
        <v>74.622724956529126</v>
      </c>
      <c r="BN1993" s="9">
        <v>75.099647616861802</v>
      </c>
      <c r="BP1993" s="9"/>
      <c r="BQ1993" s="40"/>
      <c r="BR1993" s="9"/>
      <c r="BS1993" s="40"/>
      <c r="BU1993" s="9"/>
      <c r="BV1993" s="40"/>
      <c r="BW1993" s="9"/>
      <c r="BX1993" s="40"/>
      <c r="BZ1993" s="9"/>
      <c r="CA1993" s="9"/>
      <c r="CB1993" s="40"/>
      <c r="CC1993" s="9"/>
      <c r="CD1993" s="9"/>
      <c r="CE1993" s="40"/>
    </row>
    <row r="1994" spans="1:83" x14ac:dyDescent="0.25">
      <c r="A1994" s="6">
        <v>58.9</v>
      </c>
      <c r="B1994" s="7" t="b">
        <v>1</v>
      </c>
      <c r="U1994" s="9"/>
      <c r="V1994" s="9"/>
      <c r="W1994" s="10"/>
      <c r="X1994" s="17"/>
      <c r="Y1994" s="17"/>
      <c r="Z1994" s="17"/>
      <c r="AA1994" s="17"/>
      <c r="AB1994" s="17"/>
      <c r="AC1994" s="17"/>
      <c r="AD1994" s="17"/>
      <c r="AE1994" s="17"/>
      <c r="AG1994" s="9"/>
      <c r="AH1994" s="9"/>
      <c r="AI1994" s="10"/>
      <c r="AJ1994" s="17"/>
      <c r="AK1994" s="17"/>
      <c r="AL1994" s="17"/>
      <c r="AM1994" s="17"/>
      <c r="AN1994" s="17"/>
      <c r="AO1994" s="17"/>
      <c r="AP1994" s="17"/>
      <c r="AQ1994" s="17"/>
      <c r="AS1994" s="9"/>
      <c r="AT1994" s="9"/>
      <c r="AU1994" s="10"/>
      <c r="AV1994" s="17"/>
      <c r="AW1994" s="17"/>
      <c r="AX1994" s="17"/>
      <c r="AY1994" s="17"/>
      <c r="AZ1994" s="17"/>
      <c r="BA1994" s="17"/>
      <c r="BB1994" s="17"/>
      <c r="BC1994" s="17"/>
      <c r="BE1994" s="17">
        <v>0.67947404371584696</v>
      </c>
      <c r="BF1994" s="9">
        <v>74.599999999999994</v>
      </c>
      <c r="BG1994" s="9">
        <v>73.665230663702928</v>
      </c>
      <c r="BH1994" s="9">
        <v>73.376869624391915</v>
      </c>
      <c r="BI1994" s="9">
        <v>78.763574801023324</v>
      </c>
      <c r="BJ1994" s="9">
        <f ca="1"/>
        <v>74.258821185116545</v>
      </c>
      <c r="BK1994" s="9">
        <f ca="1"/>
        <v>73.467160163702758</v>
      </c>
      <c r="BL1994" s="9">
        <v>72.560977199873449</v>
      </c>
      <c r="BM1994" s="9">
        <f ca="1"/>
        <v>74.631946734226133</v>
      </c>
      <c r="BN1994" s="9">
        <v>75.108767390269279</v>
      </c>
      <c r="BP1994" s="9"/>
      <c r="BQ1994" s="40"/>
      <c r="BR1994" s="9"/>
      <c r="BS1994" s="40"/>
      <c r="BU1994" s="9"/>
      <c r="BV1994" s="40"/>
      <c r="BW1994" s="9"/>
      <c r="BX1994" s="40"/>
      <c r="BZ1994" s="9"/>
      <c r="CA1994" s="9"/>
      <c r="CB1994" s="40"/>
      <c r="CC1994" s="9"/>
      <c r="CD1994" s="9"/>
      <c r="CE1994" s="40"/>
    </row>
    <row r="1995" spans="1:83" x14ac:dyDescent="0.25">
      <c r="A1995" s="6">
        <v>74</v>
      </c>
      <c r="B1995" s="7" t="b">
        <v>1</v>
      </c>
      <c r="U1995" s="9"/>
      <c r="V1995" s="9"/>
      <c r="W1995" s="10"/>
      <c r="X1995" s="17"/>
      <c r="Y1995" s="17"/>
      <c r="Z1995" s="17"/>
      <c r="AA1995" s="17"/>
      <c r="AB1995" s="17"/>
      <c r="AC1995" s="17"/>
      <c r="AD1995" s="17"/>
      <c r="AE1995" s="17"/>
      <c r="AG1995" s="9"/>
      <c r="AH1995" s="9"/>
      <c r="AI1995" s="10"/>
      <c r="AJ1995" s="17"/>
      <c r="AK1995" s="17"/>
      <c r="AL1995" s="17"/>
      <c r="AM1995" s="17"/>
      <c r="AN1995" s="17"/>
      <c r="AO1995" s="17"/>
      <c r="AP1995" s="17"/>
      <c r="AQ1995" s="17"/>
      <c r="AS1995" s="9"/>
      <c r="AT1995" s="9"/>
      <c r="AU1995" s="10"/>
      <c r="AV1995" s="17"/>
      <c r="AW1995" s="17"/>
      <c r="AX1995" s="17"/>
      <c r="AY1995" s="17"/>
      <c r="AZ1995" s="17"/>
      <c r="BA1995" s="17"/>
      <c r="BB1995" s="17"/>
      <c r="BC1995" s="17"/>
      <c r="BE1995" s="17">
        <v>0.67981557377049184</v>
      </c>
      <c r="BF1995" s="9">
        <v>74.599999999999994</v>
      </c>
      <c r="BG1995" s="9">
        <v>73.674322047746159</v>
      </c>
      <c r="BH1995" s="9">
        <v>73.387171198704721</v>
      </c>
      <c r="BI1995" s="9">
        <v>78.837375374851206</v>
      </c>
      <c r="BJ1995" s="9">
        <f ca="1"/>
        <v>74.266482028484575</v>
      </c>
      <c r="BK1995" s="9">
        <f ca="1"/>
        <v>73.477031935345991</v>
      </c>
      <c r="BL1995" s="9">
        <v>72.570102385895069</v>
      </c>
      <c r="BM1995" s="9">
        <f ca="1"/>
        <v>74.641169952862001</v>
      </c>
      <c r="BN1995" s="9">
        <v>75.117888458511004</v>
      </c>
      <c r="BP1995" s="9"/>
      <c r="BQ1995" s="40"/>
      <c r="BR1995" s="9"/>
      <c r="BS1995" s="40"/>
      <c r="BU1995" s="9"/>
      <c r="BV1995" s="40"/>
      <c r="BW1995" s="9"/>
      <c r="BX1995" s="40"/>
      <c r="BZ1995" s="9"/>
      <c r="CA1995" s="9"/>
      <c r="CB1995" s="40"/>
      <c r="CC1995" s="9"/>
      <c r="CD1995" s="9"/>
      <c r="CE1995" s="40"/>
    </row>
    <row r="1996" spans="1:83" x14ac:dyDescent="0.25">
      <c r="A1996" s="6">
        <v>73.900000000000006</v>
      </c>
      <c r="B1996" s="7" t="b">
        <v>1</v>
      </c>
      <c r="U1996" s="9"/>
      <c r="V1996" s="9"/>
      <c r="W1996" s="10"/>
      <c r="X1996" s="17"/>
      <c r="Y1996" s="17"/>
      <c r="Z1996" s="17"/>
      <c r="AA1996" s="17"/>
      <c r="AB1996" s="17"/>
      <c r="AC1996" s="17"/>
      <c r="AD1996" s="17"/>
      <c r="AE1996" s="17"/>
      <c r="AG1996" s="9"/>
      <c r="AH1996" s="9"/>
      <c r="AI1996" s="10"/>
      <c r="AJ1996" s="17"/>
      <c r="AK1996" s="17"/>
      <c r="AL1996" s="17"/>
      <c r="AM1996" s="17"/>
      <c r="AN1996" s="17"/>
      <c r="AO1996" s="17"/>
      <c r="AP1996" s="17"/>
      <c r="AQ1996" s="17"/>
      <c r="AS1996" s="9"/>
      <c r="AT1996" s="9"/>
      <c r="AU1996" s="10"/>
      <c r="AV1996" s="17"/>
      <c r="AW1996" s="17"/>
      <c r="AX1996" s="17"/>
      <c r="AY1996" s="17"/>
      <c r="AZ1996" s="17"/>
      <c r="BA1996" s="17"/>
      <c r="BB1996" s="17"/>
      <c r="BC1996" s="17"/>
      <c r="BE1996" s="17">
        <v>0.68015710382513661</v>
      </c>
      <c r="BF1996" s="9">
        <v>74.599999999999994</v>
      </c>
      <c r="BG1996" s="9">
        <v>73.683417488066908</v>
      </c>
      <c r="BH1996" s="9">
        <v>73.397478816475882</v>
      </c>
      <c r="BI1996" s="9">
        <v>78.911254711312836</v>
      </c>
      <c r="BJ1996" s="9">
        <f ca="1"/>
        <v>74.274144658735125</v>
      </c>
      <c r="BK1996" s="9">
        <f ca="1"/>
        <v>73.486908991953271</v>
      </c>
      <c r="BL1996" s="9">
        <v>72.579225280020069</v>
      </c>
      <c r="BM1996" s="9">
        <f ca="1"/>
        <v>74.650394619163137</v>
      </c>
      <c r="BN1996" s="9">
        <v>75.127010828103749</v>
      </c>
      <c r="BP1996" s="9"/>
      <c r="BQ1996" s="40"/>
      <c r="BR1996" s="9"/>
      <c r="BS1996" s="40"/>
      <c r="BU1996" s="9"/>
      <c r="BV1996" s="40"/>
      <c r="BW1996" s="9"/>
      <c r="BX1996" s="40"/>
      <c r="BZ1996" s="9"/>
      <c r="CA1996" s="9"/>
      <c r="CB1996" s="40"/>
      <c r="CC1996" s="9"/>
      <c r="CD1996" s="9"/>
      <c r="CE1996" s="40"/>
    </row>
    <row r="1997" spans="1:83" x14ac:dyDescent="0.25">
      <c r="A1997" s="6">
        <v>73.8</v>
      </c>
      <c r="B1997" s="7" t="b">
        <v>1</v>
      </c>
      <c r="U1997" s="9"/>
      <c r="V1997" s="9"/>
      <c r="W1997" s="10"/>
      <c r="X1997" s="17"/>
      <c r="Y1997" s="17"/>
      <c r="Z1997" s="17"/>
      <c r="AA1997" s="17"/>
      <c r="AB1997" s="17"/>
      <c r="AC1997" s="17"/>
      <c r="AD1997" s="17"/>
      <c r="AE1997" s="17"/>
      <c r="AG1997" s="9"/>
      <c r="AH1997" s="9"/>
      <c r="AI1997" s="10"/>
      <c r="AJ1997" s="17"/>
      <c r="AK1997" s="17"/>
      <c r="AL1997" s="17"/>
      <c r="AM1997" s="17"/>
      <c r="AN1997" s="17"/>
      <c r="AO1997" s="17"/>
      <c r="AP1997" s="17"/>
      <c r="AQ1997" s="17"/>
      <c r="AS1997" s="9"/>
      <c r="AT1997" s="9"/>
      <c r="AU1997" s="10"/>
      <c r="AV1997" s="17"/>
      <c r="AW1997" s="17"/>
      <c r="AX1997" s="17"/>
      <c r="AY1997" s="17"/>
      <c r="AZ1997" s="17"/>
      <c r="BA1997" s="17"/>
      <c r="BB1997" s="17"/>
      <c r="BC1997" s="17"/>
      <c r="BE1997" s="17">
        <v>0.68049863387978138</v>
      </c>
      <c r="BF1997" s="9">
        <v>74.599999999999994</v>
      </c>
      <c r="BG1997" s="9">
        <v>73.692516996589276</v>
      </c>
      <c r="BH1997" s="9">
        <v>73.407792493361612</v>
      </c>
      <c r="BI1997" s="9">
        <v>78.985212978704482</v>
      </c>
      <c r="BJ1997" s="9">
        <f ca="1"/>
        <v>74.281809084180608</v>
      </c>
      <c r="BK1997" s="9">
        <f ca="1"/>
        <v>73.496791347682233</v>
      </c>
      <c r="BL1997" s="9">
        <v>72.588345883974455</v>
      </c>
      <c r="BM1997" s="9">
        <f ca="1"/>
        <v>74.659620739868515</v>
      </c>
      <c r="BN1997" s="9">
        <v>75.136134505576152</v>
      </c>
      <c r="BP1997" s="9"/>
      <c r="BQ1997" s="40"/>
      <c r="BR1997" s="9"/>
      <c r="BS1997" s="40"/>
      <c r="BU1997" s="9"/>
      <c r="BV1997" s="40"/>
      <c r="BW1997" s="9"/>
      <c r="BX1997" s="40"/>
      <c r="BZ1997" s="9"/>
      <c r="CA1997" s="9"/>
      <c r="CB1997" s="40"/>
      <c r="CC1997" s="9"/>
      <c r="CD1997" s="9"/>
      <c r="CE1997" s="40"/>
    </row>
    <row r="1998" spans="1:83" x14ac:dyDescent="0.25">
      <c r="A1998" s="6">
        <v>73.599999999999994</v>
      </c>
      <c r="B1998" s="7" t="b">
        <v>1</v>
      </c>
      <c r="U1998" s="9"/>
      <c r="V1998" s="9"/>
      <c r="W1998" s="10"/>
      <c r="X1998" s="17"/>
      <c r="Y1998" s="17"/>
      <c r="Z1998" s="17"/>
      <c r="AA1998" s="17"/>
      <c r="AB1998" s="17"/>
      <c r="AC1998" s="17"/>
      <c r="AD1998" s="17"/>
      <c r="AE1998" s="17"/>
      <c r="AG1998" s="9"/>
      <c r="AH1998" s="9"/>
      <c r="AI1998" s="10"/>
      <c r="AJ1998" s="17"/>
      <c r="AK1998" s="17"/>
      <c r="AL1998" s="17"/>
      <c r="AM1998" s="17"/>
      <c r="AN1998" s="17"/>
      <c r="AO1998" s="17"/>
      <c r="AP1998" s="17"/>
      <c r="AQ1998" s="17"/>
      <c r="AS1998" s="9"/>
      <c r="AT1998" s="9"/>
      <c r="AU1998" s="10"/>
      <c r="AV1998" s="17"/>
      <c r="AW1998" s="17"/>
      <c r="AX1998" s="17"/>
      <c r="AY1998" s="17"/>
      <c r="AZ1998" s="17"/>
      <c r="BA1998" s="17"/>
      <c r="BB1998" s="17"/>
      <c r="BC1998" s="17"/>
      <c r="BE1998" s="17">
        <v>0.68084016393442626</v>
      </c>
      <c r="BF1998" s="9">
        <v>74.599999999999994</v>
      </c>
      <c r="BG1998" s="9">
        <v>73.701620585268273</v>
      </c>
      <c r="BH1998" s="9">
        <v>73.418112245062218</v>
      </c>
      <c r="BI1998" s="9">
        <v>79.059250345862452</v>
      </c>
      <c r="BJ1998" s="9">
        <f ca="1"/>
        <v>74.289475313151186</v>
      </c>
      <c r="BK1998" s="9">
        <f ca="1"/>
        <v>73.506679016729294</v>
      </c>
      <c r="BL1998" s="9">
        <v>72.597464199482147</v>
      </c>
      <c r="BM1998" s="9">
        <f ca="1"/>
        <v>74.668848321729755</v>
      </c>
      <c r="BN1998" s="9">
        <v>75.145259497468786</v>
      </c>
      <c r="BP1998" s="9"/>
      <c r="BQ1998" s="40"/>
      <c r="BR1998" s="9"/>
      <c r="BS1998" s="40"/>
      <c r="BU1998" s="9"/>
      <c r="BV1998" s="40"/>
      <c r="BW1998" s="9"/>
      <c r="BX1998" s="40"/>
      <c r="BZ1998" s="9"/>
      <c r="CA1998" s="9"/>
      <c r="CB1998" s="40"/>
      <c r="CC1998" s="9"/>
      <c r="CD1998" s="9"/>
      <c r="CE1998" s="40"/>
    </row>
    <row r="1999" spans="1:83" x14ac:dyDescent="0.25">
      <c r="A1999" s="6">
        <v>73.400000000000006</v>
      </c>
      <c r="B1999" s="7" t="b">
        <v>1</v>
      </c>
      <c r="U1999" s="9"/>
      <c r="V1999" s="9"/>
      <c r="W1999" s="10"/>
      <c r="X1999" s="17"/>
      <c r="Y1999" s="17"/>
      <c r="Z1999" s="17"/>
      <c r="AA1999" s="17"/>
      <c r="AB1999" s="17"/>
      <c r="AC1999" s="17"/>
      <c r="AD1999" s="17"/>
      <c r="AE1999" s="17"/>
      <c r="AG1999" s="9"/>
      <c r="AH1999" s="9"/>
      <c r="AI1999" s="10"/>
      <c r="AJ1999" s="17"/>
      <c r="AK1999" s="17"/>
      <c r="AL1999" s="17"/>
      <c r="AM1999" s="17"/>
      <c r="AN1999" s="17"/>
      <c r="AO1999" s="17"/>
      <c r="AP1999" s="17"/>
      <c r="AQ1999" s="17"/>
      <c r="AS1999" s="9"/>
      <c r="AT1999" s="9"/>
      <c r="AU1999" s="10"/>
      <c r="AV1999" s="17"/>
      <c r="AW1999" s="17"/>
      <c r="AX1999" s="17"/>
      <c r="AY1999" s="17"/>
      <c r="AZ1999" s="17"/>
      <c r="BA1999" s="17"/>
      <c r="BB1999" s="17"/>
      <c r="BC1999" s="17"/>
      <c r="BE1999" s="17">
        <v>0.68118169398907102</v>
      </c>
      <c r="BF1999" s="9">
        <v>74.599999999999994</v>
      </c>
      <c r="BG1999" s="9">
        <v>73.710728266089887</v>
      </c>
      <c r="BH1999" s="9">
        <v>73.428438087322249</v>
      </c>
      <c r="BI1999" s="9">
        <v>79.133366982165242</v>
      </c>
      <c r="BJ1999" s="9">
        <f ca="1"/>
        <v>74.297143353994741</v>
      </c>
      <c r="BK1999" s="9">
        <f ca="1"/>
        <v>73.516572013329778</v>
      </c>
      <c r="BL1999" s="9">
        <v>72.606580228264832</v>
      </c>
      <c r="BM1999" s="9">
        <f ca="1"/>
        <v>74.678077371511193</v>
      </c>
      <c r="BN1999" s="9">
        <v>75.154385810334176</v>
      </c>
      <c r="BP1999" s="9"/>
      <c r="BQ1999" s="40"/>
      <c r="BR1999" s="9"/>
      <c r="BS1999" s="40"/>
      <c r="BU1999" s="9"/>
      <c r="BV1999" s="40"/>
      <c r="BW1999" s="9"/>
      <c r="BX1999" s="40"/>
      <c r="BZ1999" s="9"/>
      <c r="CA1999" s="9"/>
      <c r="CB1999" s="40"/>
      <c r="CC1999" s="9"/>
      <c r="CD1999" s="9"/>
      <c r="CE1999" s="40"/>
    </row>
    <row r="2000" spans="1:83" x14ac:dyDescent="0.25">
      <c r="A2000" s="6">
        <v>73.2</v>
      </c>
      <c r="B2000" s="7" t="b">
        <v>1</v>
      </c>
      <c r="U2000" s="9"/>
      <c r="V2000" s="9"/>
      <c r="W2000" s="10"/>
      <c r="X2000" s="17"/>
      <c r="Y2000" s="17"/>
      <c r="Z2000" s="17"/>
      <c r="AA2000" s="17"/>
      <c r="AB2000" s="17"/>
      <c r="AC2000" s="17"/>
      <c r="AD2000" s="17"/>
      <c r="AE2000" s="17"/>
      <c r="AG2000" s="9"/>
      <c r="AH2000" s="9"/>
      <c r="AI2000" s="10"/>
      <c r="AJ2000" s="17"/>
      <c r="AK2000" s="17"/>
      <c r="AL2000" s="17"/>
      <c r="AM2000" s="17"/>
      <c r="AN2000" s="17"/>
      <c r="AO2000" s="17"/>
      <c r="AP2000" s="17"/>
      <c r="AQ2000" s="17"/>
      <c r="AS2000" s="9"/>
      <c r="AT2000" s="9"/>
      <c r="AU2000" s="10"/>
      <c r="AV2000" s="17"/>
      <c r="AW2000" s="17"/>
      <c r="AX2000" s="17"/>
      <c r="AY2000" s="17"/>
      <c r="AZ2000" s="17"/>
      <c r="BA2000" s="17"/>
      <c r="BB2000" s="17"/>
      <c r="BC2000" s="17"/>
      <c r="BE2000" s="17">
        <v>0.68152322404371579</v>
      </c>
      <c r="BF2000" s="9">
        <v>74.599999999999994</v>
      </c>
      <c r="BG2000" s="9">
        <v>73.719840051071273</v>
      </c>
      <c r="BH2000" s="9">
        <v>73.438770035930631</v>
      </c>
      <c r="BI2000" s="9">
        <v>79.207563057536092</v>
      </c>
      <c r="BJ2000" s="9">
        <f ca="1"/>
        <v>74.304813215077118</v>
      </c>
      <c r="BK2000" s="9">
        <f ca="1"/>
        <v>73.526470351758121</v>
      </c>
      <c r="BL2000" s="9">
        <v>72.615693972042067</v>
      </c>
      <c r="BM2000" s="9">
        <f ca="1"/>
        <v>74.687307895989917</v>
      </c>
      <c r="BN2000" s="9">
        <v>75.1635134507369</v>
      </c>
      <c r="BP2000" s="9"/>
      <c r="BQ2000" s="40"/>
      <c r="BR2000" s="9"/>
      <c r="BS2000" s="40"/>
      <c r="BU2000" s="9"/>
      <c r="BV2000" s="40"/>
      <c r="BW2000" s="9"/>
      <c r="BX2000" s="40"/>
      <c r="BZ2000" s="9"/>
      <c r="CA2000" s="9"/>
      <c r="CB2000" s="40"/>
      <c r="CC2000" s="9"/>
      <c r="CD2000" s="9"/>
      <c r="CE2000" s="40"/>
    </row>
    <row r="2001" spans="1:83" x14ac:dyDescent="0.25">
      <c r="A2001" s="6">
        <v>73</v>
      </c>
      <c r="B2001" s="7" t="b">
        <v>1</v>
      </c>
      <c r="U2001" s="9"/>
      <c r="V2001" s="9"/>
      <c r="W2001" s="10"/>
      <c r="X2001" s="17"/>
      <c r="Y2001" s="17"/>
      <c r="Z2001" s="17"/>
      <c r="AA2001" s="17"/>
      <c r="AB2001" s="17"/>
      <c r="AC2001" s="17"/>
      <c r="AD2001" s="17"/>
      <c r="AE2001" s="17"/>
      <c r="AG2001" s="9"/>
      <c r="AH2001" s="9"/>
      <c r="AI2001" s="10"/>
      <c r="AJ2001" s="17"/>
      <c r="AK2001" s="17"/>
      <c r="AL2001" s="17"/>
      <c r="AM2001" s="17"/>
      <c r="AN2001" s="17"/>
      <c r="AO2001" s="17"/>
      <c r="AP2001" s="17"/>
      <c r="AQ2001" s="17"/>
      <c r="AS2001" s="9"/>
      <c r="AT2001" s="9"/>
      <c r="AU2001" s="10"/>
      <c r="AV2001" s="17"/>
      <c r="AW2001" s="17"/>
      <c r="AX2001" s="17"/>
      <c r="AY2001" s="17"/>
      <c r="AZ2001" s="17"/>
      <c r="BA2001" s="17"/>
      <c r="BB2001" s="17"/>
      <c r="BC2001" s="17"/>
      <c r="BE2001" s="17">
        <v>0.68186475409836067</v>
      </c>
      <c r="BF2001" s="9">
        <v>74.599999999999994</v>
      </c>
      <c r="BG2001" s="9">
        <v>73.728955952260847</v>
      </c>
      <c r="BH2001" s="9">
        <v>73.44910810672107</v>
      </c>
      <c r="BI2001" s="9">
        <v>79.28183874244516</v>
      </c>
      <c r="BJ2001" s="9">
        <f ca="1"/>
        <v>74.312484904782039</v>
      </c>
      <c r="BK2001" s="9">
        <f ca="1"/>
        <v>73.536374046327978</v>
      </c>
      <c r="BL2001" s="9">
        <v>72.624805432531275</v>
      </c>
      <c r="BM2001" s="9">
        <f ca="1"/>
        <v>74.696539901955788</v>
      </c>
      <c r="BN2001" s="9">
        <v>75.172642425253642</v>
      </c>
      <c r="BP2001" s="9"/>
      <c r="BQ2001" s="40"/>
      <c r="BR2001" s="9"/>
      <c r="BS2001" s="40"/>
      <c r="BU2001" s="9"/>
      <c r="BV2001" s="40"/>
      <c r="BW2001" s="9"/>
      <c r="BX2001" s="40"/>
      <c r="BZ2001" s="9"/>
      <c r="CA2001" s="9"/>
      <c r="CB2001" s="40"/>
      <c r="CC2001" s="9"/>
      <c r="CD2001" s="9"/>
      <c r="CE2001" s="40"/>
    </row>
    <row r="2002" spans="1:83" x14ac:dyDescent="0.25">
      <c r="A2002" s="6">
        <v>72.7</v>
      </c>
      <c r="B2002" s="7" t="b">
        <v>1</v>
      </c>
      <c r="U2002" s="9"/>
      <c r="V2002" s="9"/>
      <c r="W2002" s="10"/>
      <c r="X2002" s="17"/>
      <c r="Y2002" s="17"/>
      <c r="Z2002" s="17"/>
      <c r="AA2002" s="17"/>
      <c r="AB2002" s="17"/>
      <c r="AC2002" s="17"/>
      <c r="AD2002" s="17"/>
      <c r="AE2002" s="17"/>
      <c r="AG2002" s="9"/>
      <c r="AH2002" s="9"/>
      <c r="AI2002" s="10"/>
      <c r="AJ2002" s="17"/>
      <c r="AK2002" s="17"/>
      <c r="AL2002" s="17"/>
      <c r="AM2002" s="17"/>
      <c r="AN2002" s="17"/>
      <c r="AO2002" s="17"/>
      <c r="AP2002" s="17"/>
      <c r="AQ2002" s="17"/>
      <c r="AS2002" s="9"/>
      <c r="AT2002" s="9"/>
      <c r="AU2002" s="10"/>
      <c r="AV2002" s="17"/>
      <c r="AW2002" s="17"/>
      <c r="AX2002" s="17"/>
      <c r="AY2002" s="17"/>
      <c r="AZ2002" s="17"/>
      <c r="BA2002" s="17"/>
      <c r="BB2002" s="17"/>
      <c r="BC2002" s="17"/>
      <c r="BE2002" s="17">
        <v>0.68220628415300544</v>
      </c>
      <c r="BF2002" s="9">
        <v>74.599999999999994</v>
      </c>
      <c r="BG2002" s="9">
        <v>73.738075981738447</v>
      </c>
      <c r="BH2002" s="9">
        <v>73.459452315571767</v>
      </c>
      <c r="BI2002" s="9">
        <v>79.356194207911855</v>
      </c>
      <c r="BJ2002" s="9">
        <f ca="1"/>
        <v>74.320158431511331</v>
      </c>
      <c r="BK2002" s="9">
        <f ca="1"/>
        <v>73.546283111392469</v>
      </c>
      <c r="BL2002" s="9">
        <v>72.633914611447693</v>
      </c>
      <c r="BM2002" s="9">
        <f ca="1"/>
        <v>74.705773396211583</v>
      </c>
      <c r="BN2002" s="9">
        <v>75.181772740473235</v>
      </c>
      <c r="BP2002" s="9"/>
      <c r="BQ2002" s="40"/>
      <c r="BR2002" s="9"/>
      <c r="BS2002" s="40"/>
      <c r="BU2002" s="9"/>
      <c r="BV2002" s="40"/>
      <c r="BW2002" s="9"/>
      <c r="BX2002" s="40"/>
      <c r="BZ2002" s="9"/>
      <c r="CA2002" s="9"/>
      <c r="CB2002" s="40"/>
      <c r="CC2002" s="9"/>
      <c r="CD2002" s="9"/>
      <c r="CE2002" s="40"/>
    </row>
    <row r="2003" spans="1:83" x14ac:dyDescent="0.25">
      <c r="A2003" s="6">
        <v>72.5</v>
      </c>
      <c r="B2003" s="7" t="b">
        <v>1</v>
      </c>
      <c r="U2003" s="9"/>
      <c r="V2003" s="9"/>
      <c r="W2003" s="10"/>
      <c r="X2003" s="17"/>
      <c r="Y2003" s="17"/>
      <c r="Z2003" s="17"/>
      <c r="AA2003" s="17"/>
      <c r="AB2003" s="17"/>
      <c r="AC2003" s="17"/>
      <c r="AD2003" s="17"/>
      <c r="AE2003" s="17"/>
      <c r="AG2003" s="9"/>
      <c r="AH2003" s="9"/>
      <c r="AI2003" s="10"/>
      <c r="AJ2003" s="17"/>
      <c r="AK2003" s="17"/>
      <c r="AL2003" s="17"/>
      <c r="AM2003" s="17"/>
      <c r="AN2003" s="17"/>
      <c r="AO2003" s="17"/>
      <c r="AP2003" s="17"/>
      <c r="AQ2003" s="17"/>
      <c r="AS2003" s="9"/>
      <c r="AT2003" s="9"/>
      <c r="AU2003" s="10"/>
      <c r="AV2003" s="17"/>
      <c r="AW2003" s="17"/>
      <c r="AX2003" s="17"/>
      <c r="AY2003" s="17"/>
      <c r="AZ2003" s="17"/>
      <c r="BA2003" s="17"/>
      <c r="BB2003" s="17"/>
      <c r="BC2003" s="17"/>
      <c r="BE2003" s="17">
        <v>0.68254781420765032</v>
      </c>
      <c r="BF2003" s="9">
        <v>74.599999999999994</v>
      </c>
      <c r="BG2003" s="9">
        <v>73.747200151615502</v>
      </c>
      <c r="BH2003" s="9">
        <v>73.46980267840614</v>
      </c>
      <c r="BI2003" s="9">
        <v>79.430629625507379</v>
      </c>
      <c r="BJ2003" s="9">
        <f ca="1"/>
        <v>74.327833803684953</v>
      </c>
      <c r="BK2003" s="9">
        <f ca="1"/>
        <v>73.556197561344362</v>
      </c>
      <c r="BL2003" s="9">
        <v>72.643021510504425</v>
      </c>
      <c r="BM2003" s="9">
        <f ca="1"/>
        <v>74.715008385573014</v>
      </c>
      <c r="BN2003" s="9">
        <v>75.190904402996722</v>
      </c>
      <c r="BP2003" s="9"/>
      <c r="BQ2003" s="40"/>
      <c r="BR2003" s="9"/>
      <c r="BS2003" s="40"/>
      <c r="BU2003" s="9"/>
      <c r="BV2003" s="40"/>
      <c r="BW2003" s="9"/>
      <c r="BX2003" s="40"/>
      <c r="BZ2003" s="9"/>
      <c r="CA2003" s="9"/>
      <c r="CB2003" s="40"/>
      <c r="CC2003" s="9"/>
      <c r="CD2003" s="9"/>
      <c r="CE2003" s="40"/>
    </row>
    <row r="2004" spans="1:83" x14ac:dyDescent="0.25">
      <c r="A2004">
        <v>72.3</v>
      </c>
      <c r="B2004" t="b">
        <v>1</v>
      </c>
      <c r="BE2004" s="17">
        <v>0.68288934426229508</v>
      </c>
      <c r="BF2004" s="9">
        <v>74.599999999999994</v>
      </c>
      <c r="BG2004" s="9">
        <v>73.756328474035115</v>
      </c>
      <c r="BH2004" s="9">
        <v>73.48015921119287</v>
      </c>
      <c r="BI2004" s="9">
        <v>79.505145167356886</v>
      </c>
      <c r="BJ2004" s="9">
        <f ca="1"/>
        <v>74.335511029741085</v>
      </c>
      <c r="BK2004" s="9">
        <f ca="1"/>
        <v>73.566117410616144</v>
      </c>
      <c r="BL2004" s="9">
        <v>72.652126131412444</v>
      </c>
      <c r="BM2004" s="9">
        <f ca="1"/>
        <v>74.724244876868781</v>
      </c>
      <c r="BN2004" s="9">
        <v>75.200037419437393</v>
      </c>
      <c r="BP2004" s="9"/>
      <c r="BQ2004" s="40"/>
      <c r="BR2004" s="9"/>
      <c r="BS2004" s="40"/>
      <c r="BU2004" s="9"/>
      <c r="BV2004" s="40"/>
      <c r="BW2004" s="9"/>
      <c r="BX2004" s="40"/>
      <c r="BZ2004" s="9"/>
      <c r="CA2004" s="9"/>
      <c r="CB2004" s="40"/>
      <c r="CC2004" s="9"/>
      <c r="CD2004" s="9"/>
      <c r="CE2004" s="40"/>
    </row>
    <row r="2005" spans="1:83" x14ac:dyDescent="0.25">
      <c r="A2005">
        <v>72.099999999999994</v>
      </c>
      <c r="B2005" t="b">
        <v>1</v>
      </c>
      <c r="BE2005">
        <v>0.68323087431693985</v>
      </c>
      <c r="BF2005">
        <v>74.599999999999994</v>
      </c>
      <c r="BG2005">
        <v>73.765460961172266</v>
      </c>
      <c r="BH2005">
        <v>73.490521929945828</v>
      </c>
      <c r="BI2005">
        <v>79.579741006142015</v>
      </c>
      <c r="BJ2005">
        <f ca="1"/>
        <v>74.343190118136206</v>
      </c>
      <c r="BK2005">
        <f ca="1"/>
        <v>73.576042673680305</v>
      </c>
      <c r="BL2005">
        <v>72.661228475880591</v>
      </c>
      <c r="BM2005">
        <f ca="1"/>
        <v>74.733482876940613</v>
      </c>
      <c r="BN2005">
        <v>75.20917179642089</v>
      </c>
      <c r="BP2005" s="9"/>
      <c r="BQ2005" s="40"/>
      <c r="BR2005" s="9"/>
      <c r="BS2005" s="40"/>
      <c r="BU2005" s="9"/>
      <c r="BV2005" s="40"/>
      <c r="BW2005" s="9"/>
      <c r="BX2005" s="40"/>
      <c r="BZ2005" s="9"/>
      <c r="CA2005" s="9"/>
      <c r="CB2005" s="40"/>
      <c r="CC2005" s="9"/>
      <c r="CD2005" s="9"/>
      <c r="CE2005" s="40"/>
    </row>
    <row r="2006" spans="1:83" x14ac:dyDescent="0.25">
      <c r="A2006">
        <v>71.900000000000006</v>
      </c>
      <c r="B2006" t="b">
        <v>1</v>
      </c>
      <c r="BE2006">
        <v>0.68357240437158473</v>
      </c>
      <c r="BF2006">
        <v>74.599999999999994</v>
      </c>
      <c r="BG2006">
        <v>73.774597625233909</v>
      </c>
      <c r="BH2006">
        <v>73.500890850724673</v>
      </c>
      <c r="BI2006">
        <v>79.654417315103288</v>
      </c>
      <c r="BJ2006">
        <f ca="1"/>
        <v>74.350871077345232</v>
      </c>
      <c r="BK2006">
        <f ca="1"/>
        <v>73.585973365049497</v>
      </c>
      <c r="BL2006">
        <v>72.670328545615519</v>
      </c>
      <c r="BM2006">
        <f ca="1"/>
        <v>74.742722392643387</v>
      </c>
      <c r="BN2006">
        <v>75.218307540585229</v>
      </c>
      <c r="BP2006" s="9"/>
      <c r="BQ2006" s="40"/>
      <c r="BR2006" s="9"/>
      <c r="BS2006" s="40"/>
      <c r="BU2006" s="9"/>
      <c r="BV2006" s="40"/>
      <c r="BW2006" s="9"/>
      <c r="BX2006" s="40"/>
      <c r="BZ2006" s="9"/>
      <c r="CA2006" s="9"/>
      <c r="CB2006" s="40"/>
      <c r="CC2006" s="9"/>
      <c r="CD2006" s="9"/>
      <c r="CE2006" s="40"/>
    </row>
    <row r="2007" spans="1:83" x14ac:dyDescent="0.25">
      <c r="A2007">
        <v>71.7</v>
      </c>
      <c r="B2007" t="b">
        <v>1</v>
      </c>
      <c r="BE2007">
        <v>0.6839139344262295</v>
      </c>
      <c r="BF2007">
        <v>74.599999999999994</v>
      </c>
      <c r="BG2007">
        <v>73.783738478459142</v>
      </c>
      <c r="BH2007">
        <v>73.511265989634836</v>
      </c>
      <c r="BI2007">
        <v>79.729174268042328</v>
      </c>
      <c r="BJ2007">
        <f ca="1"/>
        <v>74.358553915861563</v>
      </c>
      <c r="BK2007">
        <f ca="1"/>
        <v>73.59590949927663</v>
      </c>
      <c r="BL2007">
        <v>72.679426342321818</v>
      </c>
      <c r="BM2007">
        <f ca="1"/>
        <v>74.751963430845151</v>
      </c>
      <c r="BN2007">
        <v>75.227444658580879</v>
      </c>
      <c r="BP2007" s="9"/>
      <c r="BQ2007" s="40"/>
      <c r="BR2007" s="9"/>
      <c r="BS2007" s="40"/>
      <c r="BU2007" s="9"/>
      <c r="BV2007" s="40"/>
      <c r="BW2007" s="9"/>
      <c r="BX2007" s="40"/>
      <c r="BZ2007" s="9"/>
      <c r="CA2007" s="9"/>
      <c r="CB2007" s="40"/>
      <c r="CC2007" s="9"/>
      <c r="CD2007" s="9"/>
      <c r="CE2007" s="40"/>
    </row>
    <row r="2008" spans="1:83" x14ac:dyDescent="0.25">
      <c r="A2008">
        <v>71.5</v>
      </c>
      <c r="B2008" t="b">
        <v>1</v>
      </c>
      <c r="BE2008">
        <v>0.68425546448087426</v>
      </c>
      <c r="BF2008">
        <v>74.599999999999994</v>
      </c>
      <c r="BG2008">
        <v>73.792883533119351</v>
      </c>
      <c r="BH2008">
        <v>73.521647362827622</v>
      </c>
      <c r="BI2008">
        <v>79.804012039324633</v>
      </c>
      <c r="BJ2008">
        <f ca="1"/>
        <v>74.366238642197175</v>
      </c>
      <c r="BK2008">
        <f ca="1"/>
        <v>73.605851090955198</v>
      </c>
      <c r="BL2008">
        <v>72.688521867701908</v>
      </c>
      <c r="BM2008">
        <f ca="1"/>
        <v>74.761205998427229</v>
      </c>
      <c r="BN2008">
        <v>75.236583157070811</v>
      </c>
      <c r="BP2008" s="9"/>
      <c r="BQ2008" s="40"/>
      <c r="BR2008" s="9"/>
      <c r="BS2008" s="40"/>
      <c r="BU2008" s="9"/>
      <c r="BV2008" s="40"/>
      <c r="BW2008" s="9"/>
      <c r="BX2008" s="40"/>
      <c r="BZ2008" s="9"/>
      <c r="CA2008" s="9"/>
      <c r="CB2008" s="40"/>
      <c r="CC2008" s="9"/>
      <c r="CD2008" s="9"/>
      <c r="CE2008" s="40"/>
    </row>
    <row r="2009" spans="1:83" x14ac:dyDescent="0.25">
      <c r="A2009">
        <v>71.2</v>
      </c>
      <c r="B2009" t="b">
        <v>1</v>
      </c>
      <c r="BE2009">
        <v>0.68459699453551914</v>
      </c>
      <c r="BF2009">
        <v>74.599999999999994</v>
      </c>
      <c r="BG2009">
        <v>73.802032801518351</v>
      </c>
      <c r="BH2009">
        <v>73.532034986500761</v>
      </c>
      <c r="BI2009">
        <v>79.87893080388173</v>
      </c>
      <c r="BJ2009">
        <f ca="1"/>
        <v>74.373925264882729</v>
      </c>
      <c r="BK2009">
        <f ca="1"/>
        <v>73.615798154719286</v>
      </c>
      <c r="BL2009">
        <v>72.697615123456103</v>
      </c>
      <c r="BM2009">
        <f ca="1"/>
        <v>74.770450102284187</v>
      </c>
      <c r="BN2009">
        <v>75.24572304273056</v>
      </c>
      <c r="BP2009" s="9"/>
      <c r="BQ2009" s="40"/>
      <c r="BR2009" s="9"/>
      <c r="BS2009" s="40"/>
      <c r="BU2009" s="9"/>
      <c r="BV2009" s="40"/>
      <c r="BW2009" s="9"/>
      <c r="BX2009" s="40"/>
      <c r="BZ2009" s="9"/>
      <c r="CA2009" s="9"/>
      <c r="CB2009" s="40"/>
      <c r="CC2009" s="9"/>
      <c r="CD2009" s="9"/>
      <c r="CE2009" s="40"/>
    </row>
    <row r="2010" spans="1:83" x14ac:dyDescent="0.25">
      <c r="A2010">
        <v>79</v>
      </c>
      <c r="B2010" t="b">
        <v>1</v>
      </c>
      <c r="BE2010">
        <v>0.68493852459016391</v>
      </c>
      <c r="BF2010">
        <v>74.599999999999994</v>
      </c>
      <c r="BG2010">
        <v>73.811186295992528</v>
      </c>
      <c r="BH2010">
        <v>73.542428876898285</v>
      </c>
      <c r="BI2010">
        <v>79.953930737213653</v>
      </c>
      <c r="BJ2010">
        <f ca="1"/>
        <v>74.381613792467647</v>
      </c>
      <c r="BK2010">
        <f ca="1"/>
        <v>73.625750705243888</v>
      </c>
      <c r="BL2010">
        <v>72.706706111282557</v>
      </c>
      <c r="BM2010">
        <f ca="1"/>
        <v>74.779695749323992</v>
      </c>
      <c r="BN2010">
        <v>75.254864322248253</v>
      </c>
      <c r="BP2010" s="9"/>
      <c r="BQ2010" s="40"/>
      <c r="BR2010" s="9"/>
      <c r="BS2010" s="40"/>
      <c r="BU2010" s="9"/>
      <c r="BV2010" s="40"/>
      <c r="BW2010" s="9"/>
      <c r="BX2010" s="40"/>
      <c r="BZ2010" s="9"/>
      <c r="CA2010" s="9"/>
      <c r="CB2010" s="40"/>
      <c r="CC2010" s="9"/>
      <c r="CD2010" s="9"/>
      <c r="CE2010" s="40"/>
    </row>
    <row r="2011" spans="1:83" x14ac:dyDescent="0.25">
      <c r="A2011">
        <v>75.5</v>
      </c>
      <c r="B2011" t="b">
        <v>1</v>
      </c>
      <c r="BE2011">
        <v>0.68528005464480879</v>
      </c>
      <c r="BF2011">
        <v>74.7</v>
      </c>
      <c r="BG2011">
        <v>73.820344028910966</v>
      </c>
      <c r="BH2011">
        <v>73.55282905031082</v>
      </c>
      <c r="BI2011">
        <v>80.029012015391629</v>
      </c>
      <c r="BJ2011">
        <f ca="1"/>
        <v>74.389304233520207</v>
      </c>
      <c r="BK2011">
        <f ca="1"/>
        <v>73.635708757245041</v>
      </c>
      <c r="BL2011">
        <v>72.715794832877378</v>
      </c>
      <c r="BM2011">
        <f ca="1"/>
        <v>74.788942946468026</v>
      </c>
      <c r="BN2011">
        <v>75.264007002324732</v>
      </c>
      <c r="BP2011" s="9"/>
      <c r="BQ2011" s="40"/>
      <c r="BR2011" s="9"/>
      <c r="BS2011" s="40"/>
      <c r="BU2011" s="9"/>
      <c r="BV2011" s="40"/>
      <c r="BW2011" s="9"/>
      <c r="BX2011" s="40"/>
      <c r="BZ2011" s="9"/>
      <c r="CA2011" s="9"/>
      <c r="CB2011" s="40"/>
      <c r="CC2011" s="9"/>
      <c r="CD2011" s="9"/>
      <c r="CE2011" s="40"/>
    </row>
    <row r="2012" spans="1:83" x14ac:dyDescent="0.25">
      <c r="A2012">
        <v>75.3</v>
      </c>
      <c r="B2012" t="b">
        <v>1</v>
      </c>
      <c r="BE2012">
        <v>0.68562158469945356</v>
      </c>
      <c r="BF2012">
        <v>74.7</v>
      </c>
      <c r="BG2012">
        <v>73.829506012675651</v>
      </c>
      <c r="BH2012">
        <v>73.563235523075832</v>
      </c>
      <c r="BI2012">
        <v>80.104174815060261</v>
      </c>
      <c r="BJ2012">
        <f ca="1"/>
        <v>74.396996596627687</v>
      </c>
      <c r="BK2012">
        <f ca="1"/>
        <v>73.645672325479993</v>
      </c>
      <c r="BL2012">
        <v>72.724881289934515</v>
      </c>
      <c r="BM2012">
        <f ca="1"/>
        <v>74.798191700651174</v>
      </c>
      <c r="BN2012">
        <v>75.273151089673547</v>
      </c>
      <c r="BP2012" s="9"/>
      <c r="BQ2012" s="40"/>
      <c r="BR2012" s="9"/>
      <c r="BS2012" s="40"/>
      <c r="BU2012" s="9"/>
      <c r="BV2012" s="40"/>
      <c r="BW2012" s="9"/>
      <c r="BX2012" s="40"/>
      <c r="BZ2012" s="9"/>
      <c r="CA2012" s="9"/>
      <c r="CB2012" s="40"/>
      <c r="CC2012" s="9"/>
      <c r="CD2012" s="9"/>
      <c r="CE2012" s="40"/>
    </row>
    <row r="2013" spans="1:83" x14ac:dyDescent="0.25">
      <c r="A2013">
        <v>75.3</v>
      </c>
      <c r="B2013" t="b">
        <v>1</v>
      </c>
      <c r="BE2013">
        <v>0.68596311475409832</v>
      </c>
      <c r="BF2013">
        <v>74.7</v>
      </c>
      <c r="BG2013">
        <v>73.838672259721562</v>
      </c>
      <c r="BH2013">
        <v>73.573648311577998</v>
      </c>
      <c r="BI2013">
        <v>80.179419313440263</v>
      </c>
      <c r="BJ2013">
        <f ca="1"/>
        <v>74.404690890396296</v>
      </c>
      <c r="BK2013">
        <f ca="1"/>
        <v>73.655641424747401</v>
      </c>
      <c r="BL2013">
        <v>72.733965484145813</v>
      </c>
      <c r="BM2013">
        <f ca="1"/>
        <v>74.807442018821874</v>
      </c>
      <c r="BN2013">
        <v>75.282296591021122</v>
      </c>
      <c r="BP2013" s="9"/>
      <c r="BQ2013" s="40"/>
      <c r="BR2013" s="9"/>
      <c r="BS2013" s="40"/>
      <c r="BU2013" s="9"/>
      <c r="BV2013" s="40"/>
      <c r="BW2013" s="9"/>
      <c r="BX2013" s="40"/>
      <c r="BZ2013" s="9"/>
      <c r="CA2013" s="9"/>
      <c r="CB2013" s="40"/>
      <c r="CC2013" s="9"/>
      <c r="CD2013" s="9"/>
      <c r="CE2013" s="40"/>
    </row>
    <row r="2014" spans="1:83" x14ac:dyDescent="0.25">
      <c r="A2014">
        <v>74.900000000000006</v>
      </c>
      <c r="B2014" t="b">
        <v>1</v>
      </c>
      <c r="BE2014">
        <v>0.6863046448087432</v>
      </c>
      <c r="BF2014">
        <v>74.7</v>
      </c>
      <c r="BG2014">
        <v>73.847842782516892</v>
      </c>
      <c r="BH2014">
        <v>73.584067432248943</v>
      </c>
      <c r="BI2014">
        <v>80.254745688330885</v>
      </c>
      <c r="BJ2014">
        <f ca="1"/>
        <v>74.412387123451509</v>
      </c>
      <c r="BK2014">
        <f ca="1"/>
        <v>73.665616069887534</v>
      </c>
      <c r="BL2014">
        <v>72.743047417200998</v>
      </c>
      <c r="BM2014">
        <f ca="1"/>
        <v>74.816693907942181</v>
      </c>
      <c r="BN2014">
        <v>75.291443513106657</v>
      </c>
      <c r="BP2014" s="9"/>
      <c r="BQ2014" s="40"/>
      <c r="BR2014" s="9"/>
      <c r="BS2014" s="40"/>
      <c r="BU2014" s="9"/>
      <c r="BV2014" s="40"/>
      <c r="BW2014" s="9"/>
      <c r="BX2014" s="40"/>
      <c r="BZ2014" s="9"/>
      <c r="CA2014" s="9"/>
      <c r="CB2014" s="40"/>
      <c r="CC2014" s="9"/>
      <c r="CD2014" s="9"/>
      <c r="CE2014" s="40"/>
    </row>
    <row r="2015" spans="1:83" x14ac:dyDescent="0.25">
      <c r="A2015">
        <v>74.5</v>
      </c>
      <c r="B2015" t="b">
        <v>1</v>
      </c>
      <c r="BE2015">
        <v>0.68664617486338797</v>
      </c>
      <c r="BF2015">
        <v>74.7</v>
      </c>
      <c r="BG2015">
        <v>73.857017593563086</v>
      </c>
      <c r="BH2015">
        <v>73.594492901568003</v>
      </c>
      <c r="BI2015">
        <v>80.33015411811229</v>
      </c>
      <c r="BJ2015">
        <f ca="1"/>
        <v>74.420085304437947</v>
      </c>
      <c r="BK2015">
        <f ca="1"/>
        <v>73.675596275782382</v>
      </c>
      <c r="BL2015">
        <v>72.752127090787724</v>
      </c>
      <c r="BM2015">
        <f ca="1"/>
        <v>74.82594737498782</v>
      </c>
      <c r="BN2015">
        <v>75.300591862682325</v>
      </c>
      <c r="BP2015" s="9"/>
      <c r="BQ2015" s="40"/>
      <c r="BR2015" s="9"/>
      <c r="BS2015" s="40"/>
      <c r="BU2015" s="9"/>
      <c r="BV2015" s="40"/>
      <c r="BW2015" s="9"/>
      <c r="BX2015" s="40"/>
      <c r="BZ2015" s="9"/>
      <c r="CA2015" s="9"/>
      <c r="CB2015" s="40"/>
      <c r="CC2015" s="9"/>
      <c r="CD2015" s="9"/>
      <c r="CE2015" s="40"/>
    </row>
    <row r="2016" spans="1:83" x14ac:dyDescent="0.25">
      <c r="A2016">
        <v>73.7</v>
      </c>
      <c r="B2016" t="b">
        <v>1</v>
      </c>
      <c r="BE2016">
        <v>0.68698770491803274</v>
      </c>
      <c r="BF2016">
        <v>74.7</v>
      </c>
      <c r="BG2016">
        <v>73.866196705395097</v>
      </c>
      <c r="BH2016">
        <v>73.604924736062102</v>
      </c>
      <c r="BI2016">
        <v>80.40564478174835</v>
      </c>
      <c r="BJ2016">
        <f ca="1"/>
        <v>74.427785442019569</v>
      </c>
      <c r="BK2016">
        <f ca="1"/>
        <v>73.685582057355987</v>
      </c>
      <c r="BL2016">
        <v>72.761204506591525</v>
      </c>
      <c r="BM2016">
        <f ca="1"/>
        <v>74.835202426948271</v>
      </c>
      <c r="BN2016">
        <v>75.309741646513245</v>
      </c>
      <c r="BP2016" s="9"/>
      <c r="BQ2016" s="40"/>
      <c r="BR2016" s="9"/>
      <c r="BS2016" s="40"/>
      <c r="BU2016" s="9"/>
      <c r="BV2016" s="40"/>
      <c r="BW2016" s="9"/>
      <c r="BX2016" s="40"/>
      <c r="BZ2016" s="9"/>
      <c r="CA2016" s="9"/>
      <c r="CB2016" s="40"/>
      <c r="CC2016" s="9"/>
      <c r="CD2016" s="9"/>
      <c r="CE2016" s="40"/>
    </row>
    <row r="2017" spans="1:83" x14ac:dyDescent="0.25">
      <c r="A2017">
        <v>73.8</v>
      </c>
      <c r="B2017" t="b">
        <v>1</v>
      </c>
      <c r="BE2017">
        <v>0.68732923497267762</v>
      </c>
      <c r="BF2017">
        <v>74.7</v>
      </c>
      <c r="BG2017">
        <v>73.87538013058149</v>
      </c>
      <c r="BH2017">
        <v>73.615362952306</v>
      </c>
      <c r="BI2017">
        <v>80.481217858789051</v>
      </c>
      <c r="BJ2017">
        <f ca="1"/>
        <v>74.435487544879805</v>
      </c>
      <c r="BK2017">
        <f ca="1"/>
        <v>73.695573429574495</v>
      </c>
      <c r="BL2017">
        <v>72.770279666295863</v>
      </c>
      <c r="BM2017">
        <f ca="1"/>
        <v>74.844459070826815</v>
      </c>
      <c r="BN2017">
        <v>75.318892871377642</v>
      </c>
      <c r="BP2017" s="9"/>
      <c r="BQ2017" s="40"/>
      <c r="BR2017" s="9"/>
      <c r="BS2017" s="40"/>
      <c r="BU2017" s="9"/>
      <c r="BV2017" s="40"/>
      <c r="BW2017" s="9"/>
      <c r="BX2017" s="40"/>
      <c r="BZ2017" s="9"/>
      <c r="CA2017" s="9"/>
      <c r="CB2017" s="40"/>
      <c r="CC2017" s="9"/>
      <c r="CD2017" s="9"/>
      <c r="CE2017" s="40"/>
    </row>
    <row r="2018" spans="1:83" x14ac:dyDescent="0.25">
      <c r="A2018">
        <v>73.900000000000006</v>
      </c>
      <c r="B2018" t="b">
        <v>1</v>
      </c>
      <c r="BE2018">
        <v>0.68767076502732238</v>
      </c>
      <c r="BF2018">
        <v>74.7</v>
      </c>
      <c r="BG2018">
        <v>73.884567881724607</v>
      </c>
      <c r="BH2018">
        <v>73.62580756692256</v>
      </c>
      <c r="BI2018">
        <v>80.556873529372993</v>
      </c>
      <c r="BJ2018">
        <f ca="1"/>
        <v>74.443191621721482</v>
      </c>
      <c r="BK2018">
        <f ca="1"/>
        <v>73.705570407446373</v>
      </c>
      <c r="BL2018">
        <v>72.779352571582095</v>
      </c>
      <c r="BM2018">
        <f ca="1"/>
        <v>74.853717313640644</v>
      </c>
      <c r="BN2018">
        <v>75.328045544066782</v>
      </c>
      <c r="BP2018" s="9"/>
      <c r="BQ2018" s="40"/>
      <c r="BR2018" s="9"/>
      <c r="BS2018" s="40"/>
      <c r="BU2018" s="9"/>
      <c r="BV2018" s="40"/>
      <c r="BW2018" s="9"/>
      <c r="BX2018" s="40"/>
      <c r="BZ2018" s="9"/>
      <c r="CA2018" s="9"/>
      <c r="CB2018" s="40"/>
      <c r="CC2018" s="9"/>
      <c r="CD2018" s="9"/>
      <c r="CE2018" s="40"/>
    </row>
    <row r="2019" spans="1:83" x14ac:dyDescent="0.25">
      <c r="A2019">
        <v>74</v>
      </c>
      <c r="B2019" t="b">
        <v>1</v>
      </c>
      <c r="BE2019">
        <v>0.68801229508196726</v>
      </c>
      <c r="BF2019">
        <v>74.7</v>
      </c>
      <c r="BG2019">
        <v>73.893759971460696</v>
      </c>
      <c r="BH2019">
        <v>73.636258596583133</v>
      </c>
      <c r="BI2019">
        <v>80.632611974230116</v>
      </c>
      <c r="BJ2019">
        <f ca="1"/>
        <v>74.450897681267165</v>
      </c>
      <c r="BK2019">
        <f ca="1"/>
        <v>73.715573006022652</v>
      </c>
      <c r="BL2019">
        <v>72.788423224129474</v>
      </c>
      <c r="BM2019">
        <f ca="1"/>
        <v>74.862977162420819</v>
      </c>
      <c r="BN2019">
        <v>75.337199671385179</v>
      </c>
      <c r="BP2019" s="9"/>
      <c r="BQ2019" s="40"/>
      <c r="BR2019" s="9"/>
      <c r="BS2019" s="40"/>
      <c r="BU2019" s="9"/>
      <c r="BV2019" s="40"/>
      <c r="BW2019" s="9"/>
      <c r="BX2019" s="40"/>
      <c r="BZ2019" s="9"/>
      <c r="CA2019" s="9"/>
      <c r="CB2019" s="40"/>
      <c r="CC2019" s="9"/>
      <c r="CD2019" s="9"/>
      <c r="CE2019" s="40"/>
    </row>
    <row r="2020" spans="1:83" x14ac:dyDescent="0.25">
      <c r="A2020">
        <v>74.2</v>
      </c>
      <c r="B2020" t="b">
        <v>1</v>
      </c>
      <c r="BE2020">
        <v>0.68835382513661203</v>
      </c>
      <c r="BF2020">
        <v>74.7</v>
      </c>
      <c r="BG2020">
        <v>73.902956412460114</v>
      </c>
      <c r="BH2020">
        <v>73.646716058007215</v>
      </c>
      <c r="BI2020">
        <v>80.708433374684134</v>
      </c>
      <c r="BJ2020">
        <f ca="1"/>
        <v>74.458605732259031</v>
      </c>
      <c r="BK2020">
        <f ca="1"/>
        <v>73.725581240397091</v>
      </c>
      <c r="BL2020">
        <v>72.79749162561518</v>
      </c>
      <c r="BM2020">
        <f ca="1"/>
        <v>74.8722386242125</v>
      </c>
      <c r="BN2020">
        <v>75.346355260150474</v>
      </c>
      <c r="BP2020" s="9"/>
      <c r="BQ2020" s="40"/>
      <c r="BR2020" s="9"/>
      <c r="BS2020" s="40"/>
      <c r="BU2020" s="9"/>
      <c r="BV2020" s="40"/>
      <c r="BW2020" s="9"/>
      <c r="BX2020" s="40"/>
      <c r="BZ2020" s="9"/>
      <c r="CA2020" s="9"/>
      <c r="CB2020" s="40"/>
      <c r="CC2020" s="9"/>
      <c r="CD2020" s="9"/>
      <c r="CE2020" s="40"/>
    </row>
    <row r="2021" spans="1:83" x14ac:dyDescent="0.25">
      <c r="A2021">
        <v>72.8</v>
      </c>
      <c r="B2021" t="b">
        <v>1</v>
      </c>
      <c r="BE2021">
        <v>0.6886953551912568</v>
      </c>
      <c r="BF2021">
        <v>74.7</v>
      </c>
      <c r="BG2021">
        <v>73.912157217427421</v>
      </c>
      <c r="BH2021">
        <v>73.657179967963515</v>
      </c>
      <c r="BI2021">
        <v>80.784337912655289</v>
      </c>
      <c r="BJ2021">
        <f ca="1"/>
        <v>74.466315783459081</v>
      </c>
      <c r="BK2021">
        <f ca="1"/>
        <v>73.735595125706354</v>
      </c>
      <c r="BL2021">
        <v>72.806557777714346</v>
      </c>
      <c r="BM2021">
        <f ca="1"/>
        <v>74.881501706074815</v>
      </c>
      <c r="BN2021">
        <v>75.355512317193686</v>
      </c>
      <c r="BP2021" s="9"/>
      <c r="BQ2021" s="40"/>
      <c r="BR2021" s="9"/>
      <c r="BS2021" s="40"/>
      <c r="BU2021" s="9"/>
      <c r="BV2021" s="40"/>
      <c r="BW2021" s="9"/>
      <c r="BX2021" s="40"/>
      <c r="BZ2021" s="9"/>
      <c r="CA2021" s="9"/>
      <c r="CB2021" s="40"/>
      <c r="CC2021" s="9"/>
      <c r="CD2021" s="9"/>
      <c r="CE2021" s="40"/>
    </row>
    <row r="2022" spans="1:83" x14ac:dyDescent="0.25">
      <c r="A2022">
        <v>72.2</v>
      </c>
      <c r="B2022" t="b">
        <v>1</v>
      </c>
      <c r="BE2022">
        <v>0.68903688524590168</v>
      </c>
      <c r="BF2022">
        <v>74.7</v>
      </c>
      <c r="BG2022">
        <v>73.921362399101596</v>
      </c>
      <c r="BH2022">
        <v>73.667650343269358</v>
      </c>
      <c r="BI2022">
        <v>80.860325770662925</v>
      </c>
      <c r="BJ2022">
        <f ca="1"/>
        <v>74.474027843649225</v>
      </c>
      <c r="BK2022">
        <f ca="1"/>
        <v>73.745614677130177</v>
      </c>
      <c r="BL2022">
        <v>72.815621682099973</v>
      </c>
      <c r="BM2022">
        <f ca="1"/>
        <v>74.890766415081103</v>
      </c>
      <c r="BN2022">
        <v>75.364670849359172</v>
      </c>
      <c r="BP2022" s="9"/>
      <c r="BQ2022" s="40"/>
      <c r="BR2022" s="9"/>
      <c r="BS2022" s="40"/>
      <c r="BU2022" s="9"/>
      <c r="BV2022" s="40"/>
      <c r="BW2022" s="9"/>
      <c r="BX2022" s="40"/>
      <c r="BZ2022" s="9"/>
      <c r="CA2022" s="9"/>
      <c r="CB2022" s="40"/>
      <c r="CC2022" s="9"/>
      <c r="CD2022" s="9"/>
      <c r="CE2022" s="40"/>
    </row>
    <row r="2023" spans="1:83" x14ac:dyDescent="0.25">
      <c r="A2023">
        <v>72.099999999999994</v>
      </c>
      <c r="B2023" t="b">
        <v>1</v>
      </c>
      <c r="BE2023">
        <v>0.68937841530054644</v>
      </c>
      <c r="BF2023">
        <v>74.7</v>
      </c>
      <c r="BG2023">
        <v>73.930571970256153</v>
      </c>
      <c r="BH2023">
        <v>73.678127200791351</v>
      </c>
      <c r="BI2023">
        <v>80.936397131828016</v>
      </c>
      <c r="BJ2023">
        <f ca="1"/>
        <v>74.481741921631368</v>
      </c>
      <c r="BK2023">
        <f ca="1"/>
        <v>73.755639909891642</v>
      </c>
      <c r="BL2023">
        <v>72.82468334044303</v>
      </c>
      <c r="BM2023">
        <f ca="1"/>
        <v>74.900032758318886</v>
      </c>
      <c r="BN2023">
        <v>75.373830863504679</v>
      </c>
      <c r="BP2023" s="9"/>
      <c r="BQ2023" s="40"/>
      <c r="BR2023" s="9"/>
      <c r="BS2023" s="40"/>
      <c r="BU2023" s="9"/>
      <c r="BV2023" s="40"/>
      <c r="BW2023" s="9"/>
      <c r="BX2023" s="40"/>
      <c r="BZ2023" s="9"/>
      <c r="CA2023" s="9"/>
      <c r="CB2023" s="40"/>
      <c r="CC2023" s="9"/>
      <c r="CD2023" s="9"/>
      <c r="CE2023" s="40"/>
    </row>
    <row r="2024" spans="1:83" x14ac:dyDescent="0.25">
      <c r="A2024">
        <v>72.599999999999994</v>
      </c>
      <c r="B2024" t="b">
        <v>1</v>
      </c>
      <c r="BE2024">
        <v>0.68971994535519121</v>
      </c>
      <c r="BF2024">
        <v>74.7</v>
      </c>
      <c r="BG2024">
        <v>73.939785943699306</v>
      </c>
      <c r="BH2024">
        <v>73.688610557445571</v>
      </c>
      <c r="BI2024">
        <v>81.012552179875925</v>
      </c>
      <c r="BJ2024">
        <f ca="1"/>
        <v>74.489458026227481</v>
      </c>
      <c r="BK2024">
        <f ca="1"/>
        <v>73.765670839257311</v>
      </c>
      <c r="BL2024">
        <v>72.833742754412398</v>
      </c>
      <c r="BM2024">
        <f ca="1"/>
        <v>74.909300742889926</v>
      </c>
      <c r="BN2024">
        <v>75.382992366501497</v>
      </c>
      <c r="BP2024" s="9"/>
      <c r="BQ2024" s="40"/>
      <c r="BR2024" s="9"/>
      <c r="BS2024" s="40"/>
      <c r="BU2024" s="9"/>
      <c r="BV2024" s="40"/>
      <c r="BW2024" s="9"/>
      <c r="BX2024" s="40"/>
      <c r="BZ2024" s="9"/>
      <c r="CA2024" s="9"/>
      <c r="CB2024" s="40"/>
      <c r="CC2024" s="9"/>
      <c r="CD2024" s="9"/>
      <c r="CE2024" s="40"/>
    </row>
    <row r="2025" spans="1:83" x14ac:dyDescent="0.25">
      <c r="A2025">
        <v>72.400000000000006</v>
      </c>
      <c r="B2025" t="b">
        <v>1</v>
      </c>
      <c r="BE2025">
        <v>0.69006147540983609</v>
      </c>
      <c r="BF2025">
        <v>74.7</v>
      </c>
      <c r="BG2025">
        <v>73.949004332274143</v>
      </c>
      <c r="BH2025">
        <v>73.699100430197603</v>
      </c>
      <c r="BI2025">
        <v>81.088791099139115</v>
      </c>
      <c r="BJ2025">
        <f ca="1"/>
        <v>74.497176166279729</v>
      </c>
      <c r="BK2025">
        <f ca="1"/>
        <v>73.77570748053742</v>
      </c>
      <c r="BL2025">
        <v>72.84279992567491</v>
      </c>
      <c r="BM2025">
        <f ca="1"/>
        <v>74.918570375910392</v>
      </c>
      <c r="BN2025">
        <v>75.392155365234387</v>
      </c>
      <c r="BP2025" s="9"/>
      <c r="BQ2025" s="40"/>
      <c r="BR2025" s="9"/>
      <c r="BS2025" s="40"/>
      <c r="BU2025" s="9"/>
      <c r="BV2025" s="40"/>
      <c r="BW2025" s="9"/>
      <c r="BX2025" s="40"/>
      <c r="BZ2025" s="9"/>
      <c r="CA2025" s="9"/>
      <c r="CB2025" s="40"/>
      <c r="CC2025" s="9"/>
      <c r="CD2025" s="9"/>
      <c r="CE2025" s="40"/>
    </row>
    <row r="2026" spans="1:83" x14ac:dyDescent="0.25">
      <c r="A2026">
        <v>71.400000000000006</v>
      </c>
      <c r="B2026" t="b">
        <v>1</v>
      </c>
      <c r="BE2026">
        <v>0.69040300546448086</v>
      </c>
      <c r="BF2026">
        <v>74.7</v>
      </c>
      <c r="BG2026">
        <v>73.958227148858754</v>
      </c>
      <c r="BH2026">
        <v>73.709596836063</v>
      </c>
      <c r="BI2026">
        <v>81.165114074559597</v>
      </c>
      <c r="BJ2026">
        <f ca="1"/>
        <v>74.504896350650597</v>
      </c>
      <c r="BK2026">
        <f ca="1"/>
        <v>73.785749849086116</v>
      </c>
      <c r="BL2026">
        <v>72.851854855895297</v>
      </c>
      <c r="BM2026">
        <f ca="1"/>
        <v>74.927841664510737</v>
      </c>
      <c r="BN2026">
        <v>75.401319866601796</v>
      </c>
      <c r="BP2026" s="9"/>
      <c r="BQ2026" s="40"/>
      <c r="BR2026" s="9"/>
      <c r="BS2026" s="40"/>
      <c r="BU2026" s="9"/>
      <c r="BV2026" s="40"/>
      <c r="BW2026" s="9"/>
      <c r="BX2026" s="40"/>
      <c r="BZ2026" s="9"/>
      <c r="CA2026" s="9"/>
      <c r="CB2026" s="40"/>
      <c r="CC2026" s="9"/>
      <c r="CD2026" s="9"/>
      <c r="CE2026" s="40"/>
    </row>
    <row r="2027" spans="1:83" x14ac:dyDescent="0.25">
      <c r="A2027">
        <v>68.5</v>
      </c>
      <c r="B2027" t="b">
        <v>1</v>
      </c>
      <c r="BE2027">
        <v>0.69074453551912574</v>
      </c>
      <c r="BF2027">
        <v>74.7</v>
      </c>
      <c r="BG2027">
        <v>73.967454406366414</v>
      </c>
      <c r="BH2027">
        <v>73.720099792107305</v>
      </c>
      <c r="BI2027">
        <v>81.241521291691939</v>
      </c>
      <c r="BJ2027">
        <f ca="1"/>
        <v>74.512618588222907</v>
      </c>
      <c r="BK2027">
        <f ca="1"/>
        <v>73.795797960301613</v>
      </c>
      <c r="BL2027">
        <v>72.860907546736286</v>
      </c>
      <c r="BM2027">
        <f ca="1"/>
        <v>74.937114615836023</v>
      </c>
      <c r="BN2027">
        <v>75.410485877515782</v>
      </c>
      <c r="BP2027" s="9"/>
      <c r="BQ2027" s="40"/>
      <c r="BR2027" s="9"/>
      <c r="BS2027" s="40"/>
      <c r="BU2027" s="9"/>
      <c r="BV2027" s="40"/>
      <c r="BW2027" s="9"/>
      <c r="BX2027" s="40"/>
      <c r="BZ2027" s="9"/>
      <c r="CA2027" s="9"/>
      <c r="CB2027" s="40"/>
      <c r="CC2027" s="9"/>
      <c r="CD2027" s="9"/>
      <c r="CE2027" s="40"/>
    </row>
    <row r="2028" spans="1:83" x14ac:dyDescent="0.25">
      <c r="A2028">
        <v>68.400000000000006</v>
      </c>
      <c r="B2028" t="b">
        <v>1</v>
      </c>
      <c r="BE2028">
        <v>0.6910860655737705</v>
      </c>
      <c r="BF2028">
        <v>74.7</v>
      </c>
      <c r="BG2028">
        <v>73.976686117745757</v>
      </c>
      <c r="BH2028">
        <v>73.730609315446415</v>
      </c>
      <c r="BI2028">
        <v>81.318012936705642</v>
      </c>
      <c r="BJ2028">
        <f ca="1"/>
        <v>74.520342887899972</v>
      </c>
      <c r="BK2028">
        <f ca="1"/>
        <v>73.805851829626405</v>
      </c>
      <c r="BL2028">
        <v>72.869957999858514</v>
      </c>
      <c r="BM2028">
        <f ca="1"/>
        <v>74.946389237045722</v>
      </c>
      <c r="BN2028">
        <v>75.419653404902192</v>
      </c>
      <c r="BP2028" s="9"/>
      <c r="BQ2028" s="40"/>
      <c r="BR2028" s="9"/>
      <c r="BS2028" s="40"/>
      <c r="BU2028" s="9"/>
      <c r="BV2028" s="40"/>
      <c r="BW2028" s="9"/>
      <c r="BX2028" s="40"/>
      <c r="BZ2028" s="9"/>
      <c r="CA2028" s="9"/>
      <c r="CB2028" s="40"/>
      <c r="CC2028" s="9"/>
      <c r="CD2028" s="9"/>
      <c r="CE2028" s="40"/>
    </row>
    <row r="2029" spans="1:83" x14ac:dyDescent="0.25">
      <c r="A2029">
        <v>68.099999999999994</v>
      </c>
      <c r="B2029" t="b">
        <v>1</v>
      </c>
      <c r="BE2029">
        <v>0.69142759562841527</v>
      </c>
      <c r="BF2029">
        <v>74.7</v>
      </c>
      <c r="BG2029">
        <v>73.985922295980913</v>
      </c>
      <c r="BH2029">
        <v>73.741125423246601</v>
      </c>
      <c r="BI2029">
        <v>81.394589196388182</v>
      </c>
      <c r="BJ2029">
        <f ca="1"/>
        <v>74.528069258605726</v>
      </c>
      <c r="BK2029">
        <f ca="1"/>
        <v>73.815911472547498</v>
      </c>
      <c r="BL2029">
        <v>72.879006216920558</v>
      </c>
      <c r="BM2029">
        <f ca="1"/>
        <v>74.955665535314026</v>
      </c>
      <c r="BN2029">
        <v>75.42882245570064</v>
      </c>
      <c r="BP2029" s="9"/>
      <c r="BQ2029" s="40"/>
      <c r="BR2029" s="9"/>
      <c r="BS2029" s="40"/>
      <c r="BU2029" s="9"/>
      <c r="BV2029" s="40"/>
      <c r="BW2029" s="9"/>
      <c r="BX2029" s="40"/>
      <c r="BZ2029" s="9"/>
      <c r="CA2029" s="9"/>
      <c r="CB2029" s="40"/>
      <c r="CC2029" s="9"/>
      <c r="CD2029" s="9"/>
      <c r="CE2029" s="40"/>
    </row>
    <row r="2030" spans="1:83" x14ac:dyDescent="0.25">
      <c r="A2030">
        <v>68.099999999999994</v>
      </c>
      <c r="B2030" t="b">
        <v>1</v>
      </c>
      <c r="BE2030">
        <v>0.69176912568306015</v>
      </c>
      <c r="BF2030">
        <v>74.7</v>
      </c>
      <c r="BG2030">
        <v>73.995162954091654</v>
      </c>
      <c r="BH2030">
        <v>73.751648132725066</v>
      </c>
      <c r="BI2030">
        <v>81.471250258147506</v>
      </c>
      <c r="BJ2030">
        <f ca="1"/>
        <v>74.535797709284779</v>
      </c>
      <c r="BK2030">
        <f ca="1"/>
        <v>73.825976904596558</v>
      </c>
      <c r="BL2030">
        <v>72.888052199578993</v>
      </c>
      <c r="BM2030">
        <f ca="1"/>
        <v>74.96494351782971</v>
      </c>
      <c r="BN2030">
        <v>75.437993036864668</v>
      </c>
      <c r="BP2030" s="9"/>
      <c r="BQ2030" s="40"/>
      <c r="BR2030" s="9"/>
      <c r="BS2030" s="40"/>
      <c r="BU2030" s="9"/>
      <c r="BV2030" s="40"/>
      <c r="BW2030" s="9"/>
      <c r="BX2030" s="40"/>
      <c r="BZ2030" s="9"/>
      <c r="CA2030" s="9"/>
      <c r="CB2030" s="40"/>
      <c r="CC2030" s="9"/>
      <c r="CD2030" s="9"/>
      <c r="CE2030" s="40"/>
    </row>
    <row r="2031" spans="1:83" x14ac:dyDescent="0.25">
      <c r="A2031">
        <v>68</v>
      </c>
      <c r="B2031" t="b">
        <v>1</v>
      </c>
      <c r="BE2031">
        <v>0.69211065573770492</v>
      </c>
      <c r="BF2031">
        <v>74.7</v>
      </c>
      <c r="BG2031">
        <v>74.004408105133621</v>
      </c>
      <c r="BH2031">
        <v>73.762177461149975</v>
      </c>
      <c r="BI2031">
        <v>81.547996310014824</v>
      </c>
      <c r="BJ2031">
        <f ca="1"/>
        <v>74.54352824890249</v>
      </c>
      <c r="BK2031">
        <f ca="1"/>
        <v>73.836048141350133</v>
      </c>
      <c r="BL2031">
        <v>72.897095949488303</v>
      </c>
      <c r="BM2031">
        <f ca="1"/>
        <v>74.974223191796355</v>
      </c>
      <c r="BN2031">
        <v>75.447165155361688</v>
      </c>
      <c r="BP2031" s="9"/>
      <c r="BQ2031" s="40"/>
      <c r="BR2031" s="9"/>
      <c r="BS2031" s="40"/>
      <c r="BU2031" s="9"/>
      <c r="BV2031" s="40"/>
      <c r="BW2031" s="9"/>
      <c r="BX2031" s="40"/>
      <c r="BZ2031" s="9"/>
      <c r="CA2031" s="9"/>
      <c r="CB2031" s="40"/>
      <c r="CC2031" s="9"/>
      <c r="CD2031" s="9"/>
      <c r="CE2031" s="40"/>
    </row>
    <row r="2032" spans="1:83" x14ac:dyDescent="0.25">
      <c r="A2032">
        <v>67.900000000000006</v>
      </c>
      <c r="B2032" t="b">
        <v>1</v>
      </c>
      <c r="BE2032">
        <v>0.69245218579234968</v>
      </c>
      <c r="BF2032">
        <v>74.7</v>
      </c>
      <c r="BG2032">
        <v>74.013657762198406</v>
      </c>
      <c r="BH2032">
        <v>73.772713425840536</v>
      </c>
      <c r="BI2032">
        <v>81.624827540647559</v>
      </c>
      <c r="BJ2032">
        <f ca="1"/>
        <v>74.551260886445149</v>
      </c>
      <c r="BK2032">
        <f ca="1"/>
        <v>73.846125198429874</v>
      </c>
      <c r="BL2032">
        <v>72.906137468300955</v>
      </c>
      <c r="BM2032">
        <f ca="1"/>
        <v>74.983504564432266</v>
      </c>
      <c r="BN2032">
        <v>75.456338818173137</v>
      </c>
      <c r="BP2032" s="9"/>
      <c r="BQ2032" s="40"/>
      <c r="BR2032" s="9"/>
      <c r="BS2032" s="40"/>
      <c r="BU2032" s="9"/>
      <c r="BV2032" s="40"/>
      <c r="BW2032" s="9"/>
      <c r="BX2032" s="40"/>
      <c r="BZ2032" s="9"/>
      <c r="CA2032" s="9"/>
      <c r="CB2032" s="40"/>
      <c r="CC2032" s="9"/>
      <c r="CD2032" s="9"/>
      <c r="CE2032" s="40"/>
    </row>
    <row r="2033" spans="1:83" x14ac:dyDescent="0.25">
      <c r="A2033">
        <v>68</v>
      </c>
      <c r="B2033" t="b">
        <v>1</v>
      </c>
      <c r="BE2033">
        <v>0.69279371584699456</v>
      </c>
      <c r="BF2033">
        <v>74.7</v>
      </c>
      <c r="BG2033">
        <v>74.022911938413799</v>
      </c>
      <c r="BH2033">
        <v>73.783256044167572</v>
      </c>
      <c r="BI2033">
        <v>81.701744139331907</v>
      </c>
      <c r="BJ2033">
        <f ca="1"/>
        <v>74.558995630920009</v>
      </c>
      <c r="BK2033">
        <f ca="1"/>
        <v>73.856208091502722</v>
      </c>
      <c r="BL2033">
        <v>72.915176757667354</v>
      </c>
      <c r="BM2033">
        <f ca="1"/>
        <v>74.992787642970768</v>
      </c>
      <c r="BN2033">
        <v>75.46551403229455</v>
      </c>
      <c r="BP2033" s="9"/>
      <c r="BQ2033" s="40"/>
      <c r="BR2033" s="9"/>
      <c r="BS2033" s="40"/>
      <c r="BU2033" s="9"/>
      <c r="BV2033" s="40"/>
      <c r="BW2033" s="9"/>
      <c r="BX2033" s="40"/>
      <c r="BZ2033" s="9"/>
      <c r="CA2033" s="9"/>
      <c r="CB2033" s="40"/>
      <c r="CC2033" s="9"/>
      <c r="CD2033" s="9"/>
      <c r="CE2033" s="40"/>
    </row>
    <row r="2034" spans="1:83" x14ac:dyDescent="0.25">
      <c r="A2034">
        <v>67.5</v>
      </c>
      <c r="B2034" t="b">
        <v>1</v>
      </c>
      <c r="BE2034">
        <v>0.69313524590163933</v>
      </c>
      <c r="BF2034">
        <v>74.7</v>
      </c>
      <c r="BG2034">
        <v>74.032170646943868</v>
      </c>
      <c r="BH2034">
        <v>73.793805333553564</v>
      </c>
      <c r="BI2034">
        <v>81.778746295985684</v>
      </c>
      <c r="BJ2034">
        <f ca="1"/>
        <v>74.566732491355424</v>
      </c>
      <c r="BK2034">
        <f ca="1"/>
        <v>73.866296836281109</v>
      </c>
      <c r="BL2034">
        <v>72.924213819235902</v>
      </c>
      <c r="BM2034">
        <f ca="1"/>
        <v>75.002072434660022</v>
      </c>
      <c r="BN2034">
        <v>75.474690804735545</v>
      </c>
      <c r="BP2034" s="9"/>
      <c r="BQ2034" s="40"/>
      <c r="BR2034" s="9"/>
      <c r="BS2034" s="40"/>
      <c r="BU2034" s="9"/>
      <c r="BV2034" s="40"/>
      <c r="BW2034" s="9"/>
      <c r="BX2034" s="40"/>
      <c r="BZ2034" s="9"/>
      <c r="CA2034" s="9"/>
      <c r="CB2034" s="40"/>
      <c r="CC2034" s="9"/>
      <c r="CD2034" s="9"/>
      <c r="CE2034" s="40"/>
    </row>
    <row r="2035" spans="1:83" x14ac:dyDescent="0.25">
      <c r="A2035">
        <v>67.5</v>
      </c>
      <c r="B2035" t="b">
        <v>1</v>
      </c>
      <c r="BE2035">
        <v>0.69347677595628421</v>
      </c>
      <c r="BF2035">
        <v>74.8</v>
      </c>
      <c r="BG2035">
        <v>74.041433900989205</v>
      </c>
      <c r="BH2035">
        <v>73.804361311472789</v>
      </c>
      <c r="BI2035">
        <v>81.855834201161258</v>
      </c>
      <c r="BJ2035">
        <f ca="1"/>
        <v>74.574471476800937</v>
      </c>
      <c r="BK2035">
        <f ca="1"/>
        <v>73.876391448523165</v>
      </c>
      <c r="BL2035">
        <v>72.933248654652971</v>
      </c>
      <c r="BM2035">
        <f ca="1"/>
        <v>75.011358946763252</v>
      </c>
      <c r="BN2035">
        <v>75.483869142519978</v>
      </c>
      <c r="BP2035" s="9"/>
      <c r="BQ2035" s="40"/>
      <c r="BR2035" s="9"/>
      <c r="BS2035" s="40"/>
      <c r="BU2035" s="9"/>
      <c r="BV2035" s="40"/>
      <c r="BW2035" s="9"/>
      <c r="BX2035" s="40"/>
      <c r="BZ2035" s="9"/>
      <c r="CA2035" s="9"/>
      <c r="CB2035" s="40"/>
      <c r="CC2035" s="9"/>
      <c r="CD2035" s="9"/>
      <c r="CE2035" s="40"/>
    </row>
    <row r="2036" spans="1:83" x14ac:dyDescent="0.25">
      <c r="A2036">
        <v>67.3</v>
      </c>
      <c r="B2036" t="b">
        <v>1</v>
      </c>
      <c r="BE2036">
        <v>0.69381830601092898</v>
      </c>
      <c r="BF2036">
        <v>74.8</v>
      </c>
      <c r="BG2036">
        <v>74.050701713787021</v>
      </c>
      <c r="BH2036">
        <v>73.814923995451736</v>
      </c>
      <c r="BI2036">
        <v>81.933008046048229</v>
      </c>
      <c r="BJ2036">
        <f ca="1"/>
        <v>74.582212596327395</v>
      </c>
      <c r="BK2036">
        <f ca="1"/>
        <v>73.886491944032969</v>
      </c>
      <c r="BL2036">
        <v>72.942281265562869</v>
      </c>
      <c r="BM2036">
        <f ca="1"/>
        <v>75.020647186558747</v>
      </c>
      <c r="BN2036">
        <v>75.493049052685961</v>
      </c>
      <c r="BP2036" s="9"/>
      <c r="BQ2036" s="40"/>
      <c r="BR2036" s="9"/>
      <c r="BS2036" s="40"/>
      <c r="BU2036" s="9"/>
      <c r="BV2036" s="40"/>
      <c r="BW2036" s="9"/>
      <c r="BX2036" s="40"/>
      <c r="BZ2036" s="9"/>
      <c r="CA2036" s="9"/>
      <c r="CB2036" s="40"/>
      <c r="CC2036" s="9"/>
      <c r="CD2036" s="9"/>
      <c r="CE2036" s="40"/>
    </row>
    <row r="2037" spans="1:83" x14ac:dyDescent="0.25">
      <c r="A2037">
        <v>67</v>
      </c>
      <c r="B2037" t="b">
        <v>1</v>
      </c>
      <c r="BE2037">
        <v>0.69415983606557374</v>
      </c>
      <c r="BF2037">
        <v>74.8</v>
      </c>
      <c r="BG2037">
        <v>74.05997409861142</v>
      </c>
      <c r="BH2037">
        <v>73.825493403069231</v>
      </c>
      <c r="BI2037">
        <v>82.010268022476367</v>
      </c>
      <c r="BJ2037">
        <f ca="1"/>
        <v>74.589955859027071</v>
      </c>
      <c r="BK2037">
        <f ca="1"/>
        <v>73.896598338660681</v>
      </c>
      <c r="BL2037">
        <v>72.951311653607917</v>
      </c>
      <c r="BM2037">
        <f ca="1"/>
        <v>75.029937161339987</v>
      </c>
      <c r="BN2037">
        <v>75.502230542285957</v>
      </c>
      <c r="BP2037" s="9"/>
      <c r="BQ2037" s="40"/>
      <c r="BR2037" s="9"/>
      <c r="BS2037" s="40"/>
      <c r="BU2037" s="9"/>
      <c r="BV2037" s="40"/>
      <c r="BW2037" s="9"/>
      <c r="BX2037" s="40"/>
      <c r="BZ2037" s="9"/>
      <c r="CA2037" s="9"/>
      <c r="CB2037" s="40"/>
      <c r="CC2037" s="9"/>
      <c r="CD2037" s="9"/>
      <c r="CE2037" s="40"/>
    </row>
    <row r="2038" spans="1:83" x14ac:dyDescent="0.25">
      <c r="A2038">
        <v>67.3</v>
      </c>
      <c r="B2038" t="b">
        <v>1</v>
      </c>
      <c r="BE2038">
        <v>0.69450136612021862</v>
      </c>
      <c r="BF2038">
        <v>74.8</v>
      </c>
      <c r="BG2038">
        <v>74.069251068773426</v>
      </c>
      <c r="BH2038">
        <v>73.836069551956854</v>
      </c>
      <c r="BI2038">
        <v>82.087614322918498</v>
      </c>
      <c r="BJ2038">
        <f ca="1"/>
        <v>74.597701274013701</v>
      </c>
      <c r="BK2038">
        <f ca="1"/>
        <v>73.906710648302791</v>
      </c>
      <c r="BL2038">
        <v>72.960339820428416</v>
      </c>
      <c r="BM2038">
        <f ca="1"/>
        <v>75.039228878415699</v>
      </c>
      <c r="BN2038">
        <v>75.511413618386769</v>
      </c>
      <c r="BP2038" s="9"/>
      <c r="BQ2038" s="40"/>
      <c r="BR2038" s="9"/>
      <c r="BS2038" s="40"/>
      <c r="BU2038" s="9"/>
      <c r="BV2038" s="40"/>
      <c r="BW2038" s="9"/>
      <c r="BX2038" s="40"/>
      <c r="BZ2038" s="9"/>
      <c r="CA2038" s="9"/>
      <c r="CB2038" s="40"/>
      <c r="CC2038" s="9"/>
      <c r="CD2038" s="9"/>
      <c r="CE2038" s="40"/>
    </row>
    <row r="2039" spans="1:83" x14ac:dyDescent="0.25">
      <c r="A2039">
        <v>67.2</v>
      </c>
      <c r="B2039" t="b">
        <v>1</v>
      </c>
      <c r="BE2039">
        <v>0.69484289617486339</v>
      </c>
      <c r="BF2039">
        <v>74.8</v>
      </c>
      <c r="BG2039">
        <v>74.078532637621265</v>
      </c>
      <c r="BH2039">
        <v>73.846652459798833</v>
      </c>
      <c r="BI2039">
        <v>82.165047140493215</v>
      </c>
      <c r="BJ2039">
        <f ca="1"/>
        <v>74.605448850422661</v>
      </c>
      <c r="BK2039">
        <f ca="1"/>
        <v>73.916828888902373</v>
      </c>
      <c r="BL2039">
        <v>72.969365767662623</v>
      </c>
      <c r="BM2039">
        <f ca="1"/>
        <v>75.048522345109873</v>
      </c>
      <c r="BN2039">
        <v>75.520598288069777</v>
      </c>
      <c r="BP2039" s="9"/>
      <c r="BQ2039" s="40"/>
      <c r="BR2039" s="9"/>
      <c r="BS2039" s="40"/>
      <c r="BU2039" s="9"/>
      <c r="BV2039" s="40"/>
      <c r="BW2039" s="9"/>
      <c r="BX2039" s="40"/>
      <c r="BZ2039" s="9"/>
      <c r="CA2039" s="9"/>
      <c r="CB2039" s="40"/>
      <c r="CC2039" s="9"/>
      <c r="CD2039" s="9"/>
      <c r="CE2039" s="40"/>
    </row>
    <row r="2040" spans="1:83" x14ac:dyDescent="0.25">
      <c r="A2040">
        <v>66.8</v>
      </c>
      <c r="B2040" t="b">
        <v>1</v>
      </c>
      <c r="BE2040">
        <v>0.69518442622950816</v>
      </c>
      <c r="BF2040">
        <v>74.8</v>
      </c>
      <c r="BG2040">
        <v>74.087818818540512</v>
      </c>
      <c r="BH2040">
        <v>73.857242144332673</v>
      </c>
      <c r="BI2040">
        <v>82.24256666896801</v>
      </c>
      <c r="BJ2040">
        <f ca="1"/>
        <v>74.613198597411042</v>
      </c>
      <c r="BK2040">
        <f ca="1"/>
        <v>73.926953076449223</v>
      </c>
      <c r="BL2040">
        <v>72.978389496946789</v>
      </c>
      <c r="BM2040">
        <f ca="1"/>
        <v>75.057817568761877</v>
      </c>
      <c r="BN2040">
        <v>75.529784558430805</v>
      </c>
      <c r="BP2040" s="9"/>
      <c r="BQ2040" s="40"/>
      <c r="BR2040" s="9"/>
      <c r="BS2040" s="40"/>
      <c r="BU2040" s="9"/>
      <c r="BV2040" s="40"/>
      <c r="BW2040" s="9"/>
      <c r="BX2040" s="40"/>
      <c r="BZ2040" s="9"/>
      <c r="CA2040" s="9"/>
      <c r="CB2040" s="40"/>
      <c r="CC2040" s="9"/>
      <c r="CD2040" s="9"/>
      <c r="CE2040" s="40"/>
    </row>
    <row r="2041" spans="1:83" x14ac:dyDescent="0.25">
      <c r="A2041">
        <v>66.8</v>
      </c>
      <c r="B2041" t="b">
        <v>1</v>
      </c>
      <c r="BE2041">
        <v>0.69552595628415304</v>
      </c>
      <c r="BF2041">
        <v>74.8</v>
      </c>
      <c r="BG2041">
        <v>74.0971096249542</v>
      </c>
      <c r="BH2041">
        <v>73.867838623349101</v>
      </c>
      <c r="BI2041">
        <v>82.320173102761984</v>
      </c>
      <c r="BJ2041">
        <f ca="1"/>
        <v>74.620950524157735</v>
      </c>
      <c r="BK2041">
        <f ca="1"/>
        <v>73.937083226980093</v>
      </c>
      <c r="BL2041">
        <v>72.987411009915192</v>
      </c>
      <c r="BM2041">
        <f ca="1"/>
        <v>75.067114556726565</v>
      </c>
      <c r="BN2041">
        <v>75.538972436580366</v>
      </c>
      <c r="BP2041" s="9"/>
      <c r="BQ2041" s="40"/>
      <c r="BR2041" s="9"/>
      <c r="BS2041" s="40"/>
      <c r="BU2041" s="9"/>
      <c r="BV2041" s="40"/>
      <c r="BW2041" s="9"/>
      <c r="BX2041" s="40"/>
      <c r="BZ2041" s="9"/>
      <c r="CA2041" s="9"/>
      <c r="CB2041" s="40"/>
      <c r="CC2041" s="9"/>
      <c r="CD2041" s="9"/>
      <c r="CE2041" s="40"/>
    </row>
    <row r="2042" spans="1:83" x14ac:dyDescent="0.25">
      <c r="A2042">
        <v>66.8</v>
      </c>
      <c r="B2042" t="b">
        <v>1</v>
      </c>
      <c r="BE2042">
        <v>0.6958674863387978</v>
      </c>
      <c r="BF2042">
        <v>74.8</v>
      </c>
      <c r="BG2042">
        <v>74.106405070323092</v>
      </c>
      <c r="BH2042">
        <v>73.878441914692473</v>
      </c>
      <c r="BI2042">
        <v>82.397866636948862</v>
      </c>
      <c r="BJ2042">
        <f ca="1"/>
        <v>74.628704639863628</v>
      </c>
      <c r="BK2042">
        <f ca="1"/>
        <v>73.947219356578927</v>
      </c>
      <c r="BL2042">
        <v>72.996430308200047</v>
      </c>
      <c r="BM2042">
        <f ca="1"/>
        <v>75.076413316374257</v>
      </c>
      <c r="BN2042">
        <v>75.548161929643555</v>
      </c>
      <c r="BP2042" s="9"/>
      <c r="BQ2042" s="40"/>
      <c r="BR2042" s="9"/>
      <c r="BS2042" s="40"/>
      <c r="BU2042" s="9"/>
      <c r="BV2042" s="40"/>
      <c r="BW2042" s="9"/>
      <c r="BX2042" s="40"/>
      <c r="BZ2042" s="9"/>
      <c r="CA2042" s="9"/>
      <c r="CB2042" s="40"/>
      <c r="CC2042" s="9"/>
      <c r="CD2042" s="9"/>
      <c r="CE2042" s="40"/>
    </row>
    <row r="2043" spans="1:83" x14ac:dyDescent="0.25">
      <c r="A2043">
        <v>77.5</v>
      </c>
      <c r="B2043" t="b">
        <v>1</v>
      </c>
      <c r="BE2043">
        <v>0.69620901639344257</v>
      </c>
      <c r="BF2043">
        <v>74.8</v>
      </c>
      <c r="BG2043">
        <v>74.11570516814578</v>
      </c>
      <c r="BH2043">
        <v>73.889052036260949</v>
      </c>
      <c r="BI2043">
        <v>82.47564746725989</v>
      </c>
      <c r="BJ2043">
        <f ca="1"/>
        <v>74.636460953751552</v>
      </c>
      <c r="BK2043">
        <f ca="1"/>
        <v>73.957361481377077</v>
      </c>
      <c r="BL2043">
        <v>73.005448721853156</v>
      </c>
      <c r="BM2043">
        <f ca="1"/>
        <v>75.085713855090901</v>
      </c>
      <c r="BN2043">
        <v>75.557353044760291</v>
      </c>
      <c r="BP2043" s="9"/>
      <c r="BQ2043" s="40"/>
      <c r="BR2043" s="9"/>
      <c r="BS2043" s="40"/>
      <c r="BU2043" s="9"/>
      <c r="BV2043" s="40"/>
      <c r="BW2043" s="9"/>
      <c r="BX2043" s="40"/>
      <c r="BZ2043" s="9"/>
      <c r="CA2043" s="9"/>
      <c r="CB2043" s="40"/>
      <c r="CC2043" s="9"/>
      <c r="CD2043" s="9"/>
      <c r="CE2043" s="40"/>
    </row>
    <row r="2044" spans="1:83" x14ac:dyDescent="0.25">
      <c r="A2044">
        <v>77.3</v>
      </c>
      <c r="B2044" t="b">
        <v>1</v>
      </c>
      <c r="BE2044">
        <v>0.69655054644808745</v>
      </c>
      <c r="BF2044">
        <v>74.8</v>
      </c>
      <c r="BG2044">
        <v>74.125009931958886</v>
      </c>
      <c r="BH2044">
        <v>73.899669006006832</v>
      </c>
      <c r="BI2044">
        <v>82.553515790086948</v>
      </c>
      <c r="BJ2044">
        <f ca="1"/>
        <v>74.644219475066564</v>
      </c>
      <c r="BK2044">
        <f ca="1"/>
        <v>73.967509617553503</v>
      </c>
      <c r="BL2044">
        <v>73.014471635851933</v>
      </c>
      <c r="BM2044">
        <f ca="1"/>
        <v>75.095016180278137</v>
      </c>
      <c r="BN2044">
        <v>75.566545789085296</v>
      </c>
      <c r="BP2044" s="9"/>
      <c r="BQ2044" s="40"/>
      <c r="BR2044" s="9"/>
      <c r="BS2044" s="40"/>
      <c r="BU2044" s="9"/>
      <c r="BV2044" s="40"/>
      <c r="BW2044" s="9"/>
      <c r="BX2044" s="40"/>
      <c r="BZ2044" s="9"/>
      <c r="CA2044" s="9"/>
      <c r="CB2044" s="40"/>
      <c r="CC2044" s="9"/>
      <c r="CD2044" s="9"/>
      <c r="CE2044" s="40"/>
    </row>
    <row r="2045" spans="1:83" x14ac:dyDescent="0.25">
      <c r="A2045">
        <v>77.099999999999994</v>
      </c>
      <c r="B2045" t="b">
        <v>1</v>
      </c>
      <c r="BE2045">
        <v>0.69689207650273222</v>
      </c>
      <c r="BF2045">
        <v>74.8</v>
      </c>
      <c r="BG2045">
        <v>74.134319375337242</v>
      </c>
      <c r="BH2045">
        <v>73.910292841936595</v>
      </c>
      <c r="BI2045">
        <v>82.631471802485223</v>
      </c>
      <c r="BJ2045">
        <f ca="1"/>
        <v>74.651980213075944</v>
      </c>
      <c r="BK2045">
        <f ca="1"/>
        <v>73.977663781334968</v>
      </c>
      <c r="BL2045">
        <v>73.023499628891614</v>
      </c>
      <c r="BM2045">
        <f ca="1"/>
        <v>75.10432029935329</v>
      </c>
      <c r="BN2045">
        <v>75.575740169788133</v>
      </c>
      <c r="BP2045" s="9"/>
      <c r="BQ2045" s="40"/>
      <c r="BR2045" s="9"/>
      <c r="BS2045" s="40"/>
      <c r="BU2045" s="9"/>
      <c r="BV2045" s="40"/>
      <c r="BW2045" s="9"/>
      <c r="BX2045" s="40"/>
      <c r="BZ2045" s="9"/>
      <c r="CA2045" s="9"/>
      <c r="CB2045" s="40"/>
      <c r="CC2045" s="9"/>
      <c r="CD2045" s="9"/>
      <c r="CE2045" s="40"/>
    </row>
    <row r="2046" spans="1:83" x14ac:dyDescent="0.25">
      <c r="A2046">
        <v>76.8</v>
      </c>
      <c r="B2046" t="b">
        <v>1</v>
      </c>
      <c r="BE2046">
        <v>0.69723360655737709</v>
      </c>
      <c r="BF2046">
        <v>74.8</v>
      </c>
      <c r="BG2046">
        <v>74.143633511894066</v>
      </c>
      <c r="BH2046">
        <v>73.920923562111383</v>
      </c>
      <c r="BI2046">
        <v>82.709515702176546</v>
      </c>
      <c r="BJ2046">
        <f ca="1"/>
        <v>74.65974317706933</v>
      </c>
      <c r="BK2046">
        <f ca="1"/>
        <v>73.987823988996325</v>
      </c>
      <c r="BL2046">
        <v>73.032532709558893</v>
      </c>
      <c r="BM2046">
        <f ca="1"/>
        <v>75.113626219749506</v>
      </c>
      <c r="BN2046">
        <v>75.584936194053398</v>
      </c>
      <c r="BP2046" s="9"/>
      <c r="BQ2046" s="40"/>
      <c r="BR2046" s="9"/>
      <c r="BS2046" s="40"/>
      <c r="BU2046" s="9"/>
      <c r="BV2046" s="40"/>
      <c r="BW2046" s="9"/>
      <c r="BX2046" s="40"/>
      <c r="BZ2046" s="9"/>
      <c r="CA2046" s="9"/>
      <c r="CB2046" s="40"/>
      <c r="CC2046" s="9"/>
      <c r="CD2046" s="9"/>
      <c r="CE2046" s="40"/>
    </row>
    <row r="2047" spans="1:83" x14ac:dyDescent="0.25">
      <c r="A2047">
        <v>76.7</v>
      </c>
      <c r="B2047" t="b">
        <v>1</v>
      </c>
      <c r="BE2047">
        <v>0.69757513661202186</v>
      </c>
      <c r="BF2047">
        <v>74.8</v>
      </c>
      <c r="BG2047">
        <v>74.152952355281116</v>
      </c>
      <c r="BH2047">
        <v>73.931561184647194</v>
      </c>
      <c r="BI2047">
        <v>82.787647687552095</v>
      </c>
      <c r="BJ2047">
        <f ca="1"/>
        <v>74.667508376358839</v>
      </c>
      <c r="BK2047">
        <f ca="1"/>
        <v>73.997990256860675</v>
      </c>
      <c r="BL2047">
        <v>73.041570886464712</v>
      </c>
      <c r="BM2047">
        <f ca="1"/>
        <v>75.122933948915843</v>
      </c>
      <c r="BN2047">
        <v>75.594133869080622</v>
      </c>
      <c r="BP2047" s="9"/>
      <c r="BQ2047" s="40"/>
      <c r="BR2047" s="9"/>
      <c r="BS2047" s="40"/>
      <c r="BU2047" s="9"/>
      <c r="BV2047" s="40"/>
      <c r="BW2047" s="9"/>
      <c r="BX2047" s="40"/>
      <c r="BZ2047" s="9"/>
      <c r="CA2047" s="9"/>
      <c r="CB2047" s="40"/>
      <c r="CC2047" s="9"/>
      <c r="CD2047" s="9"/>
      <c r="CE2047" s="40"/>
    </row>
    <row r="2048" spans="1:83" x14ac:dyDescent="0.25">
      <c r="A2048">
        <v>76.3</v>
      </c>
      <c r="B2048" t="b">
        <v>1</v>
      </c>
      <c r="BE2048">
        <v>0.69791666666666663</v>
      </c>
      <c r="BF2048">
        <v>74.8</v>
      </c>
      <c r="BG2048">
        <v>74.162275919188914</v>
      </c>
      <c r="BH2048">
        <v>73.942205727714949</v>
      </c>
      <c r="BI2048">
        <v>82.865867957675675</v>
      </c>
      <c r="BJ2048">
        <f ca="1"/>
        <v>74.675275820279182</v>
      </c>
      <c r="BK2048">
        <f ca="1"/>
        <v>74.008162601299588</v>
      </c>
      <c r="BL2048">
        <v>73.050614168244351</v>
      </c>
      <c r="BM2048">
        <f ca="1"/>
        <v>75.132243494317308</v>
      </c>
      <c r="BN2048">
        <v>75.603333202084528</v>
      </c>
      <c r="BP2048" s="9"/>
      <c r="BQ2048" s="40"/>
      <c r="BR2048" s="9"/>
      <c r="BS2048" s="40"/>
      <c r="BU2048" s="9"/>
      <c r="BV2048" s="40"/>
      <c r="BW2048" s="9"/>
      <c r="BX2048" s="40"/>
      <c r="BZ2048" s="9"/>
      <c r="CA2048" s="9"/>
      <c r="CB2048" s="40"/>
      <c r="CC2048" s="9"/>
      <c r="CD2048" s="9"/>
      <c r="CE2048" s="40"/>
    </row>
    <row r="2049" spans="1:83" x14ac:dyDescent="0.25">
      <c r="A2049">
        <v>75.7</v>
      </c>
      <c r="B2049" t="b">
        <v>1</v>
      </c>
      <c r="BE2049">
        <v>0.69825819672131151</v>
      </c>
      <c r="BF2049">
        <v>74.8</v>
      </c>
      <c r="BG2049">
        <v>74.171604217346868</v>
      </c>
      <c r="BH2049">
        <v>73.95285720954098</v>
      </c>
      <c r="BI2049">
        <v>82.944176712286577</v>
      </c>
      <c r="BJ2049">
        <f ca="1"/>
        <v>74.683045518187726</v>
      </c>
      <c r="BK2049">
        <f ca="1"/>
        <v>74.018341038733396</v>
      </c>
      <c r="BL2049">
        <v>73.059662563557453</v>
      </c>
      <c r="BM2049">
        <f ca="1"/>
        <v>75.141554863434934</v>
      </c>
      <c r="BN2049">
        <v>75.612534200294931</v>
      </c>
      <c r="BP2049" s="9"/>
      <c r="BQ2049" s="40"/>
      <c r="BR2049" s="9"/>
      <c r="BS2049" s="40"/>
      <c r="BU2049" s="9"/>
      <c r="BV2049" s="40"/>
      <c r="BW2049" s="9"/>
      <c r="BX2049" s="40"/>
      <c r="BZ2049" s="9"/>
      <c r="CA2049" s="9"/>
      <c r="CB2049" s="40"/>
      <c r="CC2049" s="9"/>
      <c r="CD2049" s="9"/>
      <c r="CE2049" s="40"/>
    </row>
    <row r="2050" spans="1:83" x14ac:dyDescent="0.25">
      <c r="A2050">
        <v>75.5</v>
      </c>
      <c r="B2050" t="b">
        <v>1</v>
      </c>
      <c r="BE2050">
        <v>0.69859972677595628</v>
      </c>
      <c r="BF2050">
        <v>74.8</v>
      </c>
      <c r="BG2050">
        <v>74.180937263523518</v>
      </c>
      <c r="BH2050">
        <v>73.963515648407238</v>
      </c>
      <c r="BI2050">
        <v>83.022574151802729</v>
      </c>
      <c r="BJ2050">
        <f ca="1"/>
        <v>74.690817479464712</v>
      </c>
      <c r="BK2050">
        <f ca="1"/>
        <v>74.028525585631343</v>
      </c>
      <c r="BL2050">
        <v>73.068716081088212</v>
      </c>
      <c r="BM2050">
        <f ca="1"/>
        <v>75.150868063765884</v>
      </c>
      <c r="BN2050">
        <v>75.621736870956937</v>
      </c>
      <c r="BP2050" s="9"/>
      <c r="BQ2050" s="40"/>
      <c r="BR2050" s="9"/>
      <c r="BS2050" s="40"/>
      <c r="BU2050" s="9"/>
      <c r="BV2050" s="40"/>
      <c r="BW2050" s="9"/>
      <c r="BX2050" s="40"/>
      <c r="BZ2050" s="9"/>
      <c r="CA2050" s="9"/>
      <c r="CB2050" s="40"/>
      <c r="CC2050" s="9"/>
      <c r="CD2050" s="9"/>
      <c r="CE2050" s="40"/>
    </row>
    <row r="2051" spans="1:83" x14ac:dyDescent="0.25">
      <c r="A2051">
        <v>75.3</v>
      </c>
      <c r="B2051" t="b">
        <v>1</v>
      </c>
      <c r="BE2051">
        <v>0.69894125683060104</v>
      </c>
      <c r="BF2051">
        <v>74.8</v>
      </c>
      <c r="BG2051">
        <v>74.190275071526628</v>
      </c>
      <c r="BH2051">
        <v>73.97418106265134</v>
      </c>
      <c r="BI2051">
        <v>83.101060477323756</v>
      </c>
      <c r="BJ2051">
        <f ca="1"/>
        <v>74.698591713513224</v>
      </c>
      <c r="BK2051">
        <f ca="1"/>
        <v>74.038716258511798</v>
      </c>
      <c r="BL2051">
        <v>73.077774729545411</v>
      </c>
      <c r="BM2051">
        <f ca="1"/>
        <v>75.160183102823467</v>
      </c>
      <c r="BN2051">
        <v>75.630941221330929</v>
      </c>
      <c r="BP2051" s="9"/>
      <c r="BQ2051" s="40"/>
      <c r="BR2051" s="9"/>
      <c r="BS2051" s="40"/>
      <c r="BU2051" s="9"/>
      <c r="BV2051" s="40"/>
      <c r="BW2051" s="9"/>
      <c r="BX2051" s="40"/>
      <c r="BZ2051" s="9"/>
      <c r="CA2051" s="9"/>
      <c r="CB2051" s="40"/>
      <c r="CC2051" s="9"/>
      <c r="CD2051" s="9"/>
      <c r="CE2051" s="40"/>
    </row>
    <row r="2052" spans="1:83" x14ac:dyDescent="0.25">
      <c r="A2052">
        <v>75.2</v>
      </c>
      <c r="B2052" t="b">
        <v>1</v>
      </c>
      <c r="BE2052">
        <v>0.69928278688524592</v>
      </c>
      <c r="BF2052">
        <v>74.8</v>
      </c>
      <c r="BG2052">
        <v>74.199617655203497</v>
      </c>
      <c r="BH2052">
        <v>73.984853470667204</v>
      </c>
      <c r="BI2052">
        <v>83.179635890634088</v>
      </c>
      <c r="BJ2052">
        <f ca="1"/>
        <v>74.706368229759406</v>
      </c>
      <c r="BK2052">
        <f ca="1"/>
        <v>74.048913073942586</v>
      </c>
      <c r="BL2052">
        <v>73.086838517662557</v>
      </c>
      <c r="BM2052">
        <f ca="1"/>
        <v>75.169499988137332</v>
      </c>
      <c r="BN2052">
        <v>75.640147258692707</v>
      </c>
      <c r="BP2052" s="9"/>
      <c r="BQ2052" s="40"/>
      <c r="BR2052" s="9"/>
      <c r="BS2052" s="40"/>
      <c r="BU2052" s="9"/>
      <c r="BV2052" s="40"/>
      <c r="BW2052" s="9"/>
      <c r="BX2052" s="40"/>
      <c r="BZ2052" s="9"/>
      <c r="CA2052" s="9"/>
      <c r="CB2052" s="40"/>
      <c r="CC2052" s="9"/>
      <c r="CD2052" s="9"/>
      <c r="CE2052" s="40"/>
    </row>
    <row r="2053" spans="1:83" x14ac:dyDescent="0.25">
      <c r="A2053">
        <v>75</v>
      </c>
      <c r="B2053" t="b">
        <v>1</v>
      </c>
      <c r="BE2053">
        <v>0.69962431693989069</v>
      </c>
      <c r="BF2053">
        <v>74.900000000000006</v>
      </c>
      <c r="BG2053">
        <v>74.208965028441</v>
      </c>
      <c r="BH2053">
        <v>73.99553289090484</v>
      </c>
      <c r="BI2053">
        <v>83.25830059420602</v>
      </c>
      <c r="BJ2053">
        <f ca="1"/>
        <v>74.714147037652538</v>
      </c>
      <c r="BK2053">
        <f ca="1"/>
        <v>74.0591160485411</v>
      </c>
      <c r="BL2053">
        <v>73.095907454197942</v>
      </c>
      <c r="BM2053">
        <f ca="1"/>
        <v>75.1788187272534</v>
      </c>
      <c r="BN2053">
        <v>75.649354990333507</v>
      </c>
      <c r="BP2053" s="9"/>
      <c r="BQ2053" s="40"/>
      <c r="BR2053" s="9"/>
      <c r="BS2053" s="40"/>
      <c r="BU2053" s="9"/>
      <c r="BV2053" s="40"/>
      <c r="BW2053" s="9"/>
      <c r="BX2053" s="40"/>
      <c r="BZ2053" s="9"/>
      <c r="CA2053" s="9"/>
      <c r="CB2053" s="40"/>
      <c r="CC2053" s="9"/>
      <c r="CD2053" s="9"/>
      <c r="CE2053" s="40"/>
    </row>
    <row r="2054" spans="1:83" x14ac:dyDescent="0.25">
      <c r="A2054">
        <v>74.900000000000006</v>
      </c>
      <c r="B2054" t="b">
        <v>1</v>
      </c>
      <c r="BE2054">
        <v>0.69996584699453557</v>
      </c>
      <c r="BF2054">
        <v>74.900000000000006</v>
      </c>
      <c r="BG2054">
        <v>74.218317205165874</v>
      </c>
      <c r="BH2054">
        <v>74.006219341871173</v>
      </c>
      <c r="BI2054">
        <v>83.337054791202917</v>
      </c>
      <c r="BJ2054">
        <f ca="1"/>
        <v>74.721928146665192</v>
      </c>
      <c r="BK2054">
        <f ca="1"/>
        <v>74.069325198974596</v>
      </c>
      <c r="BL2054">
        <v>73.104981547934756</v>
      </c>
      <c r="BM2054">
        <f ca="1"/>
        <v>75.188139327734021</v>
      </c>
      <c r="BN2054">
        <v>75.658564423560122</v>
      </c>
      <c r="BP2054" s="9"/>
      <c r="BQ2054" s="40"/>
      <c r="BR2054" s="9"/>
      <c r="BS2054" s="40"/>
      <c r="BU2054" s="9"/>
      <c r="BV2054" s="40"/>
      <c r="BW2054" s="9"/>
      <c r="BX2054" s="40"/>
      <c r="BZ2054" s="9"/>
      <c r="CA2054" s="9"/>
      <c r="CB2054" s="40"/>
      <c r="CC2054" s="9"/>
      <c r="CD2054" s="9"/>
      <c r="CE2054" s="40"/>
    </row>
    <row r="2055" spans="1:83" x14ac:dyDescent="0.25">
      <c r="A2055">
        <v>74.7</v>
      </c>
      <c r="B2055" t="b">
        <v>1</v>
      </c>
      <c r="BE2055">
        <v>0.70030737704918034</v>
      </c>
      <c r="BF2055">
        <v>74.900000000000006</v>
      </c>
      <c r="BG2055">
        <v>74.227674199344875</v>
      </c>
      <c r="BH2055">
        <v>74.016912842129599</v>
      </c>
      <c r="BI2055">
        <v>83.415898685482261</v>
      </c>
      <c r="BJ2055">
        <f ca="1"/>
        <v>74.729711566293247</v>
      </c>
      <c r="BK2055">
        <f ca="1"/>
        <v>74.079540541960384</v>
      </c>
      <c r="BL2055">
        <v>73.114060807681227</v>
      </c>
      <c r="BM2055">
        <f ca="1"/>
        <v>75.197461797158056</v>
      </c>
      <c r="BN2055">
        <v>75.66777556569491</v>
      </c>
      <c r="BP2055" s="9"/>
      <c r="BQ2055" s="40"/>
      <c r="BR2055" s="9"/>
      <c r="BS2055" s="40"/>
      <c r="BU2055" s="9"/>
      <c r="BV2055" s="40"/>
      <c r="BW2055" s="9"/>
      <c r="BX2055" s="40"/>
      <c r="BZ2055" s="9"/>
      <c r="CA2055" s="9"/>
      <c r="CB2055" s="40"/>
      <c r="CC2055" s="9"/>
      <c r="CD2055" s="9"/>
      <c r="CE2055" s="40"/>
    </row>
    <row r="2056" spans="1:83" x14ac:dyDescent="0.25">
      <c r="A2056">
        <v>74.5</v>
      </c>
      <c r="B2056" t="b">
        <v>1</v>
      </c>
      <c r="BE2056">
        <v>0.7006489071038251</v>
      </c>
      <c r="BF2056">
        <v>74.900000000000006</v>
      </c>
      <c r="BG2056">
        <v>74.237036024984931</v>
      </c>
      <c r="BH2056">
        <v>74.027613410301029</v>
      </c>
      <c r="BI2056">
        <v>83.494832481598948</v>
      </c>
      <c r="BJ2056">
        <f ca="1"/>
        <v>74.737497306056113</v>
      </c>
      <c r="BK2056">
        <f ca="1"/>
        <v>74.089762094266106</v>
      </c>
      <c r="BL2056">
        <v>73.123145242270638</v>
      </c>
      <c r="BM2056">
        <f ca="1"/>
        <v>75.206786143120908</v>
      </c>
      <c r="BN2056">
        <v>75.67698842407593</v>
      </c>
      <c r="BP2056" s="9"/>
      <c r="BQ2056" s="40"/>
      <c r="BR2056" s="9"/>
      <c r="BS2056" s="40"/>
      <c r="BU2056" s="9"/>
      <c r="BV2056" s="40"/>
      <c r="BW2056" s="9"/>
      <c r="BX2056" s="40"/>
      <c r="BZ2056" s="9"/>
      <c r="CA2056" s="9"/>
      <c r="CB2056" s="40"/>
      <c r="CC2056" s="9"/>
      <c r="CD2056" s="9"/>
      <c r="CE2056" s="40"/>
    </row>
    <row r="2057" spans="1:83" x14ac:dyDescent="0.25">
      <c r="A2057">
        <v>74.2</v>
      </c>
      <c r="B2057" t="b">
        <v>1</v>
      </c>
      <c r="BE2057">
        <v>0.70099043715846998</v>
      </c>
      <c r="BF2057">
        <v>74.900000000000006</v>
      </c>
      <c r="BG2057">
        <v>74.246402696133387</v>
      </c>
      <c r="BH2057">
        <v>74.038321065063414</v>
      </c>
      <c r="BI2057">
        <v>83.573856384808423</v>
      </c>
      <c r="BJ2057">
        <f ca="1"/>
        <v>74.745285375496778</v>
      </c>
      <c r="BK2057">
        <f ca="1"/>
        <v>74.099989872709926</v>
      </c>
      <c r="BL2057">
        <v>73.132234860561525</v>
      </c>
      <c r="BM2057">
        <f ca="1"/>
        <v>75.216112373234651</v>
      </c>
      <c r="BN2057">
        <v>75.686203006057013</v>
      </c>
      <c r="BP2057" s="9"/>
      <c r="BQ2057" s="40"/>
      <c r="BR2057" s="9"/>
      <c r="BS2057" s="40"/>
      <c r="BU2057" s="9"/>
      <c r="BV2057" s="40"/>
      <c r="BW2057" s="9"/>
      <c r="BX2057" s="40"/>
      <c r="BZ2057" s="9"/>
      <c r="CA2057" s="9"/>
      <c r="CB2057" s="40"/>
      <c r="CC2057" s="9"/>
      <c r="CD2057" s="9"/>
      <c r="CE2057" s="40"/>
    </row>
    <row r="2058" spans="1:83" x14ac:dyDescent="0.25">
      <c r="A2058">
        <v>73.7</v>
      </c>
      <c r="B2058" t="b">
        <v>1</v>
      </c>
      <c r="BE2058">
        <v>0.70133196721311475</v>
      </c>
      <c r="BF2058">
        <v>74.900000000000006</v>
      </c>
      <c r="BG2058">
        <v>74.255774226878131</v>
      </c>
      <c r="BH2058">
        <v>74.049035825152657</v>
      </c>
      <c r="BI2058">
        <v>83.652970601069768</v>
      </c>
      <c r="BJ2058">
        <f ca="1"/>
        <v>74.753075784181945</v>
      </c>
      <c r="BK2058">
        <f ca="1"/>
        <v>74.110223894160768</v>
      </c>
      <c r="BL2058">
        <v>73.141329671437674</v>
      </c>
      <c r="BM2058">
        <f ca="1"/>
        <v>75.225440495128069</v>
      </c>
      <c r="BN2058">
        <v>75.695419319007769</v>
      </c>
      <c r="BP2058" s="9"/>
      <c r="BQ2058" s="40"/>
      <c r="BR2058" s="9"/>
      <c r="BS2058" s="40"/>
      <c r="BU2058" s="9"/>
      <c r="BV2058" s="40"/>
      <c r="BW2058" s="9"/>
      <c r="BX2058" s="40"/>
      <c r="BZ2058" s="9"/>
      <c r="CA2058" s="9"/>
      <c r="CB2058" s="40"/>
      <c r="CC2058" s="9"/>
      <c r="CD2058" s="9"/>
      <c r="CE2058" s="40"/>
    </row>
    <row r="2059" spans="1:83" x14ac:dyDescent="0.25">
      <c r="A2059">
        <v>81.099999999999994</v>
      </c>
      <c r="B2059" t="b">
        <v>1</v>
      </c>
      <c r="BE2059">
        <v>0.70167349726775952</v>
      </c>
      <c r="BF2059">
        <v>74.900000000000006</v>
      </c>
      <c r="BG2059">
        <v>74.265150631347865</v>
      </c>
      <c r="BH2059">
        <v>74.059757709362415</v>
      </c>
      <c r="BI2059">
        <v>83.732175337049085</v>
      </c>
      <c r="BJ2059">
        <f ca="1"/>
        <v>74.760868541702152</v>
      </c>
      <c r="BK2059">
        <f ca="1"/>
        <v>74.120464175538601</v>
      </c>
      <c r="BL2059">
        <v>73.150429683808298</v>
      </c>
      <c r="BM2059">
        <f ca="1"/>
        <v>75.234770516446758</v>
      </c>
      <c r="BN2059">
        <v>75.704637370313748</v>
      </c>
      <c r="BP2059" s="9"/>
      <c r="BQ2059" s="40"/>
      <c r="BR2059" s="9"/>
      <c r="BS2059" s="40"/>
      <c r="BU2059" s="9"/>
      <c r="BV2059" s="40"/>
      <c r="BW2059" s="9"/>
      <c r="BX2059" s="40"/>
      <c r="BZ2059" s="9"/>
      <c r="CA2059" s="9"/>
      <c r="CB2059" s="40"/>
      <c r="CC2059" s="9"/>
      <c r="CD2059" s="9"/>
      <c r="CE2059" s="40"/>
    </row>
    <row r="2060" spans="1:83" x14ac:dyDescent="0.25">
      <c r="A2060">
        <v>89</v>
      </c>
      <c r="B2060" t="b">
        <v>1</v>
      </c>
      <c r="BE2060">
        <v>0.70201502732240439</v>
      </c>
      <c r="BF2060">
        <v>74.900000000000006</v>
      </c>
      <c r="BG2060">
        <v>74.274531923712203</v>
      </c>
      <c r="BH2060">
        <v>74.07048673654451</v>
      </c>
      <c r="BI2060">
        <v>83.811470800122677</v>
      </c>
      <c r="BJ2060">
        <f ca="1"/>
        <v>74.768663657671894</v>
      </c>
      <c r="BK2060">
        <f ca="1"/>
        <v>74.130710733814567</v>
      </c>
      <c r="BL2060">
        <v>73.159534906608144</v>
      </c>
      <c r="BM2060">
        <f ca="1"/>
        <v>75.244102444853198</v>
      </c>
      <c r="BN2060">
        <v>75.713857167376489</v>
      </c>
      <c r="BP2060" s="9"/>
      <c r="BQ2060" s="40"/>
      <c r="BR2060" s="9"/>
      <c r="BS2060" s="40"/>
      <c r="BU2060" s="9"/>
      <c r="BV2060" s="40"/>
      <c r="BW2060" s="9"/>
      <c r="BX2060" s="40"/>
      <c r="BZ2060" s="9"/>
      <c r="CA2060" s="9"/>
      <c r="CB2060" s="40"/>
      <c r="CC2060" s="9"/>
      <c r="CD2060" s="9"/>
      <c r="CE2060" s="40"/>
    </row>
    <row r="2061" spans="1:83" x14ac:dyDescent="0.25">
      <c r="A2061">
        <v>86</v>
      </c>
      <c r="B2061" t="b">
        <v>1</v>
      </c>
      <c r="BE2061">
        <v>0.70235655737704916</v>
      </c>
      <c r="BF2061">
        <v>74.900000000000006</v>
      </c>
      <c r="BG2061">
        <v>74.283918118181901</v>
      </c>
      <c r="BH2061">
        <v>74.08122292560931</v>
      </c>
      <c r="BI2061">
        <v>83.890857198380246</v>
      </c>
      <c r="BJ2061">
        <f ca="1"/>
        <v>74.776461141729698</v>
      </c>
      <c r="BK2061">
        <f ca="1"/>
        <v>74.140963586011381</v>
      </c>
      <c r="BL2061">
        <v>73.168645348797511</v>
      </c>
      <c r="BM2061">
        <f ca="1"/>
        <v>75.253436288026847</v>
      </c>
      <c r="BN2061">
        <v>75.723078717613532</v>
      </c>
      <c r="BP2061" s="9"/>
      <c r="BQ2061" s="40"/>
      <c r="BR2061" s="9"/>
      <c r="BS2061" s="40"/>
      <c r="BU2061" s="9"/>
      <c r="BV2061" s="40"/>
      <c r="BW2061" s="9"/>
      <c r="BX2061" s="40"/>
      <c r="BZ2061" s="9"/>
      <c r="CA2061" s="9"/>
      <c r="CB2061" s="40"/>
      <c r="CC2061" s="9"/>
      <c r="CD2061" s="9"/>
      <c r="CE2061" s="40"/>
    </row>
    <row r="2062" spans="1:83" x14ac:dyDescent="0.25">
      <c r="A2062">
        <v>83</v>
      </c>
      <c r="B2062" t="b">
        <v>1</v>
      </c>
      <c r="BE2062">
        <v>0.70269808743169404</v>
      </c>
      <c r="BF2062">
        <v>74.900000000000006</v>
      </c>
      <c r="BG2062">
        <v>74.293309229009111</v>
      </c>
      <c r="BH2062">
        <v>74.09196629552585</v>
      </c>
      <c r="BI2062">
        <v>83.970334740628303</v>
      </c>
      <c r="BJ2062">
        <f ca="1"/>
        <v>74.784261003538347</v>
      </c>
      <c r="BK2062">
        <f ca="1"/>
        <v>74.151222749203384</v>
      </c>
      <c r="BL2062">
        <v>73.177761019362464</v>
      </c>
      <c r="BM2062">
        <f ca="1"/>
        <v>75.262772053664165</v>
      </c>
      <c r="BN2062">
        <v>75.732302028458577</v>
      </c>
      <c r="BP2062" s="9"/>
      <c r="BQ2062" s="40"/>
      <c r="BR2062" s="9"/>
      <c r="BS2062" s="40"/>
      <c r="BU2062" s="9"/>
      <c r="BV2062" s="40"/>
      <c r="BW2062" s="9"/>
      <c r="BX2062" s="40"/>
      <c r="BZ2062" s="9"/>
      <c r="CA2062" s="9"/>
      <c r="CB2062" s="40"/>
      <c r="CC2062" s="9"/>
      <c r="CD2062" s="9"/>
      <c r="CE2062" s="40"/>
    </row>
    <row r="2063" spans="1:83" x14ac:dyDescent="0.25">
      <c r="A2063">
        <v>82</v>
      </c>
      <c r="B2063" t="b">
        <v>1</v>
      </c>
      <c r="BE2063">
        <v>0.70303961748633881</v>
      </c>
      <c r="BF2063">
        <v>74.900000000000006</v>
      </c>
      <c r="BG2063">
        <v>74.302705270487451</v>
      </c>
      <c r="BH2063">
        <v>74.102716865322179</v>
      </c>
      <c r="BI2063">
        <v>84.049903636393267</v>
      </c>
      <c r="BJ2063">
        <f ca="1"/>
        <v>74.792063252784843</v>
      </c>
      <c r="BK2063">
        <f ca="1"/>
        <v>74.161488240516917</v>
      </c>
      <c r="BL2063">
        <v>73.186881927314843</v>
      </c>
      <c r="BM2063">
        <f ca="1"/>
        <v>75.272109749478759</v>
      </c>
      <c r="BN2063">
        <v>75.741527107361549</v>
      </c>
      <c r="BP2063" s="9"/>
      <c r="BQ2063" s="40"/>
      <c r="BR2063" s="9"/>
      <c r="BS2063" s="40"/>
      <c r="BU2063" s="9"/>
      <c r="BV2063" s="40"/>
      <c r="BW2063" s="9"/>
      <c r="BX2063" s="40"/>
      <c r="BZ2063" s="9"/>
      <c r="CA2063" s="9"/>
      <c r="CB2063" s="40"/>
      <c r="CC2063" s="9"/>
      <c r="CD2063" s="9"/>
      <c r="CE2063" s="40"/>
    </row>
    <row r="2064" spans="1:83" x14ac:dyDescent="0.25">
      <c r="A2064">
        <v>79.599999999999994</v>
      </c>
      <c r="B2064" t="b">
        <v>1</v>
      </c>
      <c r="BE2064">
        <v>0.70338114754098358</v>
      </c>
      <c r="BF2064">
        <v>74.900000000000006</v>
      </c>
      <c r="BG2064">
        <v>74.312106256952305</v>
      </c>
      <c r="BH2064">
        <v>74.113474654085721</v>
      </c>
      <c r="BI2064">
        <v>84.129564095925005</v>
      </c>
      <c r="BJ2064">
        <f ca="1"/>
        <v>74.799867899180683</v>
      </c>
      <c r="BK2064">
        <f ca="1"/>
        <v>74.171760077130557</v>
      </c>
      <c r="BL2064">
        <v>73.196008081692412</v>
      </c>
      <c r="BM2064">
        <f ca="1"/>
        <v>75.281449383201462</v>
      </c>
      <c r="BN2064">
        <v>75.750753961788604</v>
      </c>
      <c r="BP2064" s="9"/>
      <c r="BQ2064" s="40"/>
      <c r="BR2064" s="9"/>
      <c r="BS2064" s="40"/>
      <c r="BU2064" s="9"/>
      <c r="BV2064" s="40"/>
      <c r="BW2064" s="9"/>
      <c r="BX2064" s="40"/>
      <c r="BZ2064" s="9"/>
      <c r="CA2064" s="9"/>
      <c r="CB2064" s="40"/>
      <c r="CC2064" s="9"/>
      <c r="CD2064" s="9"/>
      <c r="CE2064" s="40"/>
    </row>
    <row r="2065" spans="1:83" x14ac:dyDescent="0.25">
      <c r="A2065">
        <v>79.3</v>
      </c>
      <c r="B2065" t="b">
        <v>1</v>
      </c>
      <c r="BE2065">
        <v>0.70372267759562845</v>
      </c>
      <c r="BF2065">
        <v>74.900000000000006</v>
      </c>
      <c r="BG2065">
        <v>74.321512202780966</v>
      </c>
      <c r="BH2065">
        <v>74.124239680963257</v>
      </c>
      <c r="BI2065">
        <v>84.209316330200025</v>
      </c>
      <c r="BJ2065">
        <f ca="1"/>
        <v>74.807674952461852</v>
      </c>
      <c r="BK2065">
        <f ca="1"/>
        <v>74.182038276275264</v>
      </c>
      <c r="BL2065">
        <v>73.205139491558995</v>
      </c>
      <c r="BM2065">
        <f ca="1"/>
        <v>75.290790962580346</v>
      </c>
      <c r="BN2065">
        <v>75.759982599222297</v>
      </c>
      <c r="BP2065" s="9"/>
      <c r="BQ2065" s="40"/>
      <c r="BR2065" s="9"/>
      <c r="BS2065" s="40"/>
      <c r="BU2065" s="9"/>
      <c r="BV2065" s="40"/>
      <c r="BW2065" s="9"/>
      <c r="BX2065" s="40"/>
      <c r="BZ2065" s="9"/>
      <c r="CA2065" s="9"/>
      <c r="CB2065" s="40"/>
      <c r="CC2065" s="9"/>
      <c r="CD2065" s="9"/>
      <c r="CE2065" s="40"/>
    </row>
    <row r="2066" spans="1:83" x14ac:dyDescent="0.25">
      <c r="A2066">
        <v>79</v>
      </c>
      <c r="B2066" t="b">
        <v>1</v>
      </c>
      <c r="BE2066">
        <v>0.70406420765027322</v>
      </c>
      <c r="BF2066">
        <v>74.900000000000006</v>
      </c>
      <c r="BG2066">
        <v>74.330923122392861</v>
      </c>
      <c r="BH2066">
        <v>74.135011965161596</v>
      </c>
      <c r="BI2066">
        <v>84.289160550924763</v>
      </c>
      <c r="BJ2066">
        <f ca="1"/>
        <v>74.815484422389019</v>
      </c>
      <c r="BK2066">
        <f ca="1"/>
        <v>74.192322855234721</v>
      </c>
      <c r="BL2066">
        <v>73.21427616600451</v>
      </c>
      <c r="BM2066">
        <f ca="1"/>
        <v>75.300134495380846</v>
      </c>
      <c r="BN2066">
        <v>75.769213027161612</v>
      </c>
      <c r="BP2066" s="9"/>
      <c r="BQ2066" s="40"/>
      <c r="BR2066" s="9"/>
      <c r="BS2066" s="40"/>
      <c r="BU2066" s="9"/>
      <c r="BV2066" s="40"/>
      <c r="BW2066" s="9"/>
      <c r="BX2066" s="40"/>
      <c r="BZ2066" s="9"/>
      <c r="CA2066" s="9"/>
      <c r="CB2066" s="40"/>
      <c r="CC2066" s="9"/>
      <c r="CD2066" s="9"/>
      <c r="CE2066" s="40"/>
    </row>
    <row r="2067" spans="1:83" x14ac:dyDescent="0.25">
      <c r="A2067">
        <v>78.7</v>
      </c>
      <c r="B2067" t="b">
        <v>1</v>
      </c>
      <c r="BE2067">
        <v>0.70440573770491799</v>
      </c>
      <c r="BF2067">
        <v>74.900000000000006</v>
      </c>
      <c r="BG2067">
        <v>74.340339030249709</v>
      </c>
      <c r="BH2067">
        <v>74.145791525947431</v>
      </c>
      <c r="BI2067">
        <v>84.369096970539189</v>
      </c>
      <c r="BJ2067">
        <f ca="1"/>
        <v>74.82329631874768</v>
      </c>
      <c r="BK2067">
        <f ca="1"/>
        <v>74.202613831345531</v>
      </c>
      <c r="BL2067">
        <v>73.22341811414509</v>
      </c>
      <c r="BM2067">
        <f ca="1"/>
        <v>75.309479989385906</v>
      </c>
      <c r="BN2067">
        <v>75.778445253122044</v>
      </c>
      <c r="BP2067" s="9"/>
      <c r="BQ2067" s="40"/>
      <c r="BR2067" s="9"/>
      <c r="BS2067" s="40"/>
      <c r="BU2067" s="9"/>
      <c r="BV2067" s="40"/>
      <c r="BW2067" s="9"/>
      <c r="BX2067" s="40"/>
      <c r="BZ2067" s="9"/>
      <c r="CA2067" s="9"/>
      <c r="CB2067" s="40"/>
      <c r="CC2067" s="9"/>
      <c r="CD2067" s="9"/>
      <c r="CE2067" s="40"/>
    </row>
    <row r="2068" spans="1:83" x14ac:dyDescent="0.25">
      <c r="A2068">
        <v>78.5</v>
      </c>
      <c r="B2068" t="b">
        <v>1</v>
      </c>
      <c r="BE2068">
        <v>0.70474726775956287</v>
      </c>
      <c r="BF2068">
        <v>74.900000000000006</v>
      </c>
      <c r="BG2068">
        <v>74.34975994085579</v>
      </c>
      <c r="BH2068">
        <v>74.156578382648078</v>
      </c>
      <c r="BI2068">
        <v>84.44912580222001</v>
      </c>
      <c r="BJ2068">
        <f ca="1"/>
        <v>74.831110651348169</v>
      </c>
      <c r="BK2068">
        <f ca="1"/>
        <v>74.212911221997487</v>
      </c>
      <c r="BL2068">
        <v>73.232565345123248</v>
      </c>
      <c r="BM2068">
        <f ca="1"/>
        <v>75.318827452395922</v>
      </c>
      <c r="BN2068">
        <v>75.787679284635672</v>
      </c>
      <c r="BP2068" s="9"/>
      <c r="BQ2068" s="40"/>
      <c r="BR2068" s="9"/>
      <c r="BS2068" s="40"/>
      <c r="BU2068" s="9"/>
      <c r="BV2068" s="40"/>
      <c r="BW2068" s="9"/>
      <c r="BX2068" s="40"/>
      <c r="BZ2068" s="9"/>
      <c r="CA2068" s="9"/>
      <c r="CB2068" s="40"/>
      <c r="CC2068" s="9"/>
      <c r="CD2068" s="9"/>
      <c r="CE2068" s="40"/>
    </row>
    <row r="2069" spans="1:83" x14ac:dyDescent="0.25">
      <c r="A2069">
        <v>77.7</v>
      </c>
      <c r="B2069" t="b">
        <v>1</v>
      </c>
      <c r="BE2069">
        <v>0.70508879781420764</v>
      </c>
      <c r="BF2069">
        <v>74.900000000000006</v>
      </c>
      <c r="BG2069">
        <v>74.359185868758061</v>
      </c>
      <c r="BH2069">
        <v>74.167372554651365</v>
      </c>
      <c r="BI2069">
        <v>84.529247259884073</v>
      </c>
      <c r="BJ2069">
        <f ca="1"/>
        <v>74.83892743002589</v>
      </c>
      <c r="BK2069">
        <f ca="1"/>
        <v>74.22321504463379</v>
      </c>
      <c r="BL2069">
        <v>73.241717868107926</v>
      </c>
      <c r="BM2069">
        <f ca="1"/>
        <v>75.328176892228967</v>
      </c>
      <c r="BN2069">
        <v>75.796915129251246</v>
      </c>
      <c r="BP2069" s="9"/>
      <c r="BQ2069" s="40"/>
      <c r="BR2069" s="9"/>
      <c r="BS2069" s="40"/>
      <c r="BU2069" s="9"/>
      <c r="BV2069" s="40"/>
      <c r="BW2069" s="9"/>
      <c r="BX2069" s="40"/>
      <c r="BZ2069" s="9"/>
      <c r="CA2069" s="9"/>
      <c r="CB2069" s="40"/>
      <c r="CC2069" s="9"/>
      <c r="CD2069" s="9"/>
      <c r="CE2069" s="40"/>
    </row>
    <row r="2070" spans="1:83" x14ac:dyDescent="0.25">
      <c r="A2070">
        <v>78</v>
      </c>
      <c r="B2070" t="b">
        <v>1</v>
      </c>
      <c r="BE2070">
        <v>0.70543032786885251</v>
      </c>
      <c r="BF2070">
        <v>74.900000000000006</v>
      </c>
      <c r="BG2070">
        <v>74.368616828546408</v>
      </c>
      <c r="BH2070">
        <v>74.178174061406125</v>
      </c>
      <c r="BI2070">
        <v>84.609461558191924</v>
      </c>
      <c r="BJ2070">
        <f ca="1"/>
        <v>74.846746664641401</v>
      </c>
      <c r="BK2070">
        <f ca="1"/>
        <v>74.233525316751326</v>
      </c>
      <c r="BL2070">
        <v>73.250875692294642</v>
      </c>
      <c r="BM2070">
        <f ca="1"/>
        <v>75.33752831672075</v>
      </c>
      <c r="BN2070">
        <v>75.806152794534285</v>
      </c>
      <c r="BP2070" s="9"/>
      <c r="BQ2070" s="40"/>
      <c r="BR2070" s="9"/>
      <c r="BS2070" s="40"/>
      <c r="BU2070" s="9"/>
      <c r="BV2070" s="40"/>
      <c r="BW2070" s="9"/>
      <c r="BX2070" s="40"/>
      <c r="BZ2070" s="9"/>
      <c r="CA2070" s="9"/>
      <c r="CB2070" s="40"/>
      <c r="CC2070" s="9"/>
      <c r="CD2070" s="9"/>
      <c r="CE2070" s="40"/>
    </row>
    <row r="2071" spans="1:83" x14ac:dyDescent="0.25">
      <c r="A2071">
        <v>77.3</v>
      </c>
      <c r="B2071" t="b">
        <v>1</v>
      </c>
      <c r="BE2071">
        <v>0.70577185792349728</v>
      </c>
      <c r="BF2071">
        <v>74.900000000000006</v>
      </c>
      <c r="BG2071">
        <v>74.378052834853833</v>
      </c>
      <c r="BH2071">
        <v>74.188982922422383</v>
      </c>
      <c r="BI2071">
        <v>84.689768912551145</v>
      </c>
      <c r="BJ2071">
        <f ca="1"/>
        <v>74.85456836508051</v>
      </c>
      <c r="BK2071">
        <f ca="1"/>
        <v>74.24384205590097</v>
      </c>
      <c r="BL2071">
        <v>73.260038826905514</v>
      </c>
      <c r="BM2071">
        <f ca="1"/>
        <v>75.3468817337248</v>
      </c>
      <c r="BN2071">
        <v>75.81539228806713</v>
      </c>
      <c r="BP2071" s="9"/>
      <c r="BQ2071" s="40"/>
      <c r="BR2071" s="9"/>
      <c r="BS2071" s="40"/>
      <c r="BU2071" s="9"/>
      <c r="BV2071" s="40"/>
      <c r="BW2071" s="9"/>
      <c r="BX2071" s="40"/>
      <c r="BZ2071" s="9"/>
      <c r="CA2071" s="9"/>
      <c r="CB2071" s="40"/>
      <c r="CC2071" s="9"/>
      <c r="CD2071" s="9"/>
      <c r="CE2071" s="40"/>
    </row>
    <row r="2072" spans="1:83" x14ac:dyDescent="0.25">
      <c r="A2072">
        <v>77.2</v>
      </c>
      <c r="B2072" t="b">
        <v>1</v>
      </c>
      <c r="BE2072">
        <v>0.70611338797814205</v>
      </c>
      <c r="BF2072">
        <v>74.900000000000006</v>
      </c>
      <c r="BG2072">
        <v>74.387493902356681</v>
      </c>
      <c r="BH2072">
        <v>74.19979915727184</v>
      </c>
      <c r="BI2072">
        <v>84.770169539119905</v>
      </c>
      <c r="BJ2072">
        <f ca="1"/>
        <v>74.862392541254493</v>
      </c>
      <c r="BK2072">
        <f ca="1"/>
        <v>74.254165279687669</v>
      </c>
      <c r="BL2072">
        <v>73.269207281189509</v>
      </c>
      <c r="BM2072">
        <f ca="1"/>
        <v>75.356237151112495</v>
      </c>
      <c r="BN2072">
        <v>75.824633617448995</v>
      </c>
      <c r="BP2072" s="9"/>
      <c r="BQ2072" s="40"/>
      <c r="BR2072" s="9"/>
      <c r="BS2072" s="40"/>
      <c r="BU2072" s="9"/>
      <c r="BV2072" s="40"/>
      <c r="BW2072" s="9"/>
      <c r="BX2072" s="40"/>
      <c r="BZ2072" s="9"/>
      <c r="CA2072" s="9"/>
      <c r="CB2072" s="40"/>
      <c r="CC2072" s="9"/>
      <c r="CD2072" s="9"/>
      <c r="CE2072" s="40"/>
    </row>
    <row r="2073" spans="1:83" x14ac:dyDescent="0.25">
      <c r="A2073">
        <v>76.900000000000006</v>
      </c>
      <c r="B2073" t="b">
        <v>1</v>
      </c>
      <c r="BE2073">
        <v>0.70645491803278693</v>
      </c>
      <c r="BF2073">
        <v>74.900000000000006</v>
      </c>
      <c r="BG2073">
        <v>74.396940045774812</v>
      </c>
      <c r="BH2073">
        <v>74.210622785587773</v>
      </c>
      <c r="BI2073">
        <v>84.85066365481039</v>
      </c>
      <c r="BJ2073">
        <f ca="1"/>
        <v>74.870219203100064</v>
      </c>
      <c r="BK2073">
        <f ca="1"/>
        <v>74.264495005770897</v>
      </c>
      <c r="BL2073">
        <v>73.278381064422405</v>
      </c>
      <c r="BM2073">
        <f ca="1"/>
        <v>75.365594576773162</v>
      </c>
      <c r="BN2073">
        <v>75.833876790296159</v>
      </c>
      <c r="BP2073" s="9"/>
      <c r="BQ2073" s="40"/>
      <c r="BR2073" s="9"/>
      <c r="BS2073" s="40"/>
      <c r="BU2073" s="9"/>
      <c r="BV2073" s="40"/>
      <c r="BW2073" s="9"/>
      <c r="BX2073" s="40"/>
      <c r="BZ2073" s="9"/>
      <c r="CA2073" s="9"/>
      <c r="CB2073" s="40"/>
      <c r="CC2073" s="9"/>
      <c r="CD2073" s="9"/>
      <c r="CE2073" s="40"/>
    </row>
    <row r="2074" spans="1:83" x14ac:dyDescent="0.25">
      <c r="A2074">
        <v>76.599999999999994</v>
      </c>
      <c r="B2074" t="b">
        <v>1</v>
      </c>
      <c r="BE2074">
        <v>0.70679644808743169</v>
      </c>
      <c r="BF2074">
        <v>74.900000000000006</v>
      </c>
      <c r="BG2074">
        <v>74.406391279871812</v>
      </c>
      <c r="BH2074">
        <v>74.221453827065716</v>
      </c>
      <c r="BI2074">
        <v>84.931251477292321</v>
      </c>
      <c r="BJ2074">
        <f ca="1"/>
        <v>74.878048360579669</v>
      </c>
      <c r="BK2074">
        <f ca="1"/>
        <v>74.274831251864782</v>
      </c>
      <c r="BL2074">
        <v>73.287560185907026</v>
      </c>
      <c r="BM2074">
        <f ca="1"/>
        <v>75.374954018614133</v>
      </c>
      <c r="BN2074">
        <v>75.843121814241883</v>
      </c>
      <c r="BP2074" s="9"/>
      <c r="BQ2074" s="40"/>
      <c r="BR2074" s="9"/>
      <c r="BS2074" s="40"/>
      <c r="BU2074" s="9"/>
      <c r="BV2074" s="40"/>
      <c r="BW2074" s="9"/>
      <c r="BX2074" s="40"/>
      <c r="BZ2074" s="9"/>
      <c r="CA2074" s="9"/>
      <c r="CB2074" s="40"/>
      <c r="CC2074" s="9"/>
      <c r="CD2074" s="9"/>
      <c r="CE2074" s="40"/>
    </row>
    <row r="2075" spans="1:83" x14ac:dyDescent="0.25">
      <c r="A2075">
        <v>78.2</v>
      </c>
      <c r="B2075" t="b">
        <v>1</v>
      </c>
      <c r="BE2075">
        <v>0.70713797814207646</v>
      </c>
      <c r="BF2075">
        <v>74.900000000000006</v>
      </c>
      <c r="BG2075">
        <v>74.415847619455221</v>
      </c>
      <c r="BH2075">
        <v>74.232292301463673</v>
      </c>
      <c r="BI2075">
        <v>85.011933224996511</v>
      </c>
      <c r="BJ2075">
        <f ca="1"/>
        <v>74.885880023681494</v>
      </c>
      <c r="BK2075">
        <f ca="1"/>
        <v>74.285174035738407</v>
      </c>
      <c r="BL2075">
        <v>73.296744654973239</v>
      </c>
      <c r="BM2075">
        <f ca="1"/>
        <v>75.384315484560872</v>
      </c>
      <c r="BN2075">
        <v>75.852368696936651</v>
      </c>
      <c r="BP2075" s="9"/>
      <c r="BQ2075" s="40"/>
      <c r="BR2075" s="9"/>
      <c r="BS2075" s="40"/>
      <c r="BU2075" s="9"/>
      <c r="BV2075" s="40"/>
      <c r="BW2075" s="9"/>
      <c r="BX2075" s="40"/>
      <c r="BZ2075" s="9"/>
      <c r="CA2075" s="9"/>
      <c r="CB2075" s="40"/>
      <c r="CC2075" s="9"/>
      <c r="CD2075" s="9"/>
      <c r="CE2075" s="40"/>
    </row>
    <row r="2076" spans="1:83" x14ac:dyDescent="0.25">
      <c r="A2076">
        <v>78.099999999999994</v>
      </c>
      <c r="B2076" t="b">
        <v>1</v>
      </c>
      <c r="BE2076">
        <v>0.70747950819672134</v>
      </c>
      <c r="BF2076">
        <v>75</v>
      </c>
      <c r="BG2076">
        <v>74.425309079376717</v>
      </c>
      <c r="BH2076">
        <v>74.243138228602049</v>
      </c>
      <c r="BI2076">
        <v>85.092709117118474</v>
      </c>
      <c r="BJ2076">
        <f ca="1"/>
        <v>74.893714202419631</v>
      </c>
      <c r="BK2076">
        <f ca="1"/>
        <v>74.295523375216064</v>
      </c>
      <c r="BL2076">
        <v>73.305934480978152</v>
      </c>
      <c r="BM2076">
        <f ca="1"/>
        <v>75.393678982557063</v>
      </c>
      <c r="BN2076">
        <v>75.861617446048143</v>
      </c>
      <c r="BP2076" s="9"/>
      <c r="BQ2076" s="40"/>
      <c r="BR2076" s="9"/>
      <c r="BS2076" s="40"/>
      <c r="BU2076" s="9"/>
      <c r="BV2076" s="40"/>
      <c r="BW2076" s="9"/>
      <c r="BX2076" s="40"/>
      <c r="BZ2076" s="9"/>
      <c r="CA2076" s="9"/>
      <c r="CB2076" s="40"/>
      <c r="CC2076" s="9"/>
      <c r="CD2076" s="9"/>
      <c r="CE2076" s="40"/>
    </row>
    <row r="2077" spans="1:83" x14ac:dyDescent="0.25">
      <c r="A2077">
        <v>77.900000000000006</v>
      </c>
      <c r="B2077" t="b">
        <v>1</v>
      </c>
      <c r="BE2077">
        <v>0.70782103825136611</v>
      </c>
      <c r="BF2077">
        <v>75</v>
      </c>
      <c r="BG2077">
        <v>74.434775674532347</v>
      </c>
      <c r="BH2077">
        <v>74.253991628364602</v>
      </c>
      <c r="BI2077">
        <v>85.173579373621834</v>
      </c>
      <c r="BJ2077">
        <f ca="1"/>
        <v>74.90155090683426</v>
      </c>
      <c r="BK2077">
        <f ca="1"/>
        <v>74.305879288177508</v>
      </c>
      <c r="BL2077">
        <v>73.315129673306203</v>
      </c>
      <c r="BM2077">
        <f ca="1"/>
        <v>75.403044520564649</v>
      </c>
      <c r="BN2077">
        <v>75.870868069261377</v>
      </c>
      <c r="BP2077" s="9"/>
      <c r="BQ2077" s="40"/>
      <c r="BR2077" s="9"/>
      <c r="BS2077" s="40"/>
      <c r="BU2077" s="9"/>
      <c r="BV2077" s="40"/>
      <c r="BW2077" s="9"/>
      <c r="BX2077" s="40"/>
      <c r="BZ2077" s="9"/>
      <c r="CA2077" s="9"/>
      <c r="CB2077" s="40"/>
      <c r="CC2077" s="9"/>
      <c r="CD2077" s="9"/>
      <c r="CE2077" s="40"/>
    </row>
    <row r="2078" spans="1:83" x14ac:dyDescent="0.25">
      <c r="A2078">
        <v>77.8</v>
      </c>
      <c r="B2078" t="b">
        <v>1</v>
      </c>
      <c r="BE2078">
        <v>0.70816256830601088</v>
      </c>
      <c r="BF2078">
        <v>75</v>
      </c>
      <c r="BG2078">
        <v>74.44424741986272</v>
      </c>
      <c r="BH2078">
        <v>74.264852520697985</v>
      </c>
      <c r="BI2078">
        <v>85.254544215242049</v>
      </c>
      <c r="BJ2078">
        <f ca="1"/>
        <v>74.909390146991669</v>
      </c>
      <c r="BK2078">
        <f ca="1"/>
        <v>74.316241792558216</v>
      </c>
      <c r="BL2078">
        <v>73.324330241369225</v>
      </c>
      <c r="BM2078">
        <f ca="1"/>
        <v>75.412412106563949</v>
      </c>
      <c r="BN2078">
        <v>75.88012057427872</v>
      </c>
      <c r="BP2078" s="9"/>
      <c r="BQ2078" s="40"/>
      <c r="BR2078" s="9"/>
      <c r="BS2078" s="40"/>
      <c r="BU2078" s="9"/>
      <c r="BV2078" s="40"/>
      <c r="BW2078" s="9"/>
      <c r="BX2078" s="40"/>
      <c r="BZ2078" s="9"/>
      <c r="CA2078" s="9"/>
      <c r="CB2078" s="40"/>
      <c r="CC2078" s="9"/>
      <c r="CD2078" s="9"/>
      <c r="CE2078" s="40"/>
    </row>
    <row r="2079" spans="1:83" x14ac:dyDescent="0.25">
      <c r="A2079">
        <v>77.5</v>
      </c>
      <c r="B2079" t="b">
        <v>1</v>
      </c>
      <c r="BE2079">
        <v>0.70850409836065575</v>
      </c>
      <c r="BF2079">
        <v>75</v>
      </c>
      <c r="BG2079">
        <v>74.453724330353225</v>
      </c>
      <c r="BH2079">
        <v>74.275720925612788</v>
      </c>
      <c r="BI2079">
        <v>85.335603863490064</v>
      </c>
      <c r="BJ2079">
        <f ca="1"/>
        <v>74.917231932984464</v>
      </c>
      <c r="BK2079">
        <f ca="1"/>
        <v>74.326610906349671</v>
      </c>
      <c r="BL2079">
        <v>73.333536194606637</v>
      </c>
      <c r="BM2079">
        <f ca="1"/>
        <v>75.421781748553769</v>
      </c>
      <c r="BN2079">
        <v>75.889374968820078</v>
      </c>
      <c r="BP2079" s="9"/>
      <c r="BQ2079" s="40"/>
      <c r="BR2079" s="9"/>
      <c r="BS2079" s="40"/>
      <c r="BU2079" s="9"/>
      <c r="BV2079" s="40"/>
      <c r="BW2079" s="9"/>
      <c r="BX2079" s="40"/>
      <c r="BZ2079" s="9"/>
      <c r="CA2079" s="9"/>
      <c r="CB2079" s="40"/>
      <c r="CC2079" s="9"/>
      <c r="CD2079" s="9"/>
      <c r="CE2079" s="40"/>
    </row>
    <row r="2080" spans="1:83" x14ac:dyDescent="0.25">
      <c r="A2080">
        <v>77.3</v>
      </c>
      <c r="B2080" t="b">
        <v>1</v>
      </c>
      <c r="BE2080">
        <v>0.70884562841530052</v>
      </c>
      <c r="BF2080">
        <v>75</v>
      </c>
      <c r="BG2080">
        <v>74.463206421034243</v>
      </c>
      <c r="BH2080">
        <v>74.286596863183235</v>
      </c>
      <c r="BI2080">
        <v>85.416758540655763</v>
      </c>
      <c r="BJ2080">
        <f ca="1"/>
        <v>74.925076274931655</v>
      </c>
      <c r="BK2080">
        <f ca="1"/>
        <v>74.336986647599616</v>
      </c>
      <c r="BL2080">
        <v>73.342747542485469</v>
      </c>
      <c r="BM2080">
        <f ca="1"/>
        <v>75.431153454551421</v>
      </c>
      <c r="BN2080">
        <v>75.898631260622892</v>
      </c>
      <c r="BP2080" s="9"/>
      <c r="BQ2080" s="40"/>
      <c r="BR2080" s="9"/>
      <c r="BS2080" s="40"/>
      <c r="BU2080" s="9"/>
      <c r="BV2080" s="40"/>
      <c r="BW2080" s="9"/>
      <c r="BX2080" s="40"/>
      <c r="BZ2080" s="9"/>
      <c r="CA2080" s="9"/>
      <c r="CB2080" s="40"/>
      <c r="CC2080" s="9"/>
      <c r="CD2080" s="9"/>
      <c r="CE2080" s="40"/>
    </row>
    <row r="2081" spans="1:83" x14ac:dyDescent="0.25">
      <c r="A2081">
        <v>77</v>
      </c>
      <c r="B2081" t="b">
        <v>1</v>
      </c>
      <c r="BE2081">
        <v>0.7091871584699454</v>
      </c>
      <c r="BF2081">
        <v>75</v>
      </c>
      <c r="BG2081">
        <v>74.47269370698136</v>
      </c>
      <c r="BH2081">
        <v>74.297480353547869</v>
      </c>
      <c r="BI2081">
        <v>85.49800846981185</v>
      </c>
      <c r="BJ2081">
        <f ca="1"/>
        <v>74.932923182978854</v>
      </c>
      <c r="BK2081">
        <f ca="1"/>
        <v>74.347369034412282</v>
      </c>
      <c r="BL2081">
        <v>73.351964294500576</v>
      </c>
      <c r="BM2081">
        <f ca="1"/>
        <v>75.440527232592885</v>
      </c>
      <c r="BN2081">
        <v>75.907889457442238</v>
      </c>
      <c r="BP2081" s="9"/>
      <c r="BQ2081" s="40"/>
      <c r="BR2081" s="9"/>
      <c r="BS2081" s="40"/>
      <c r="BU2081" s="9"/>
      <c r="BV2081" s="40"/>
      <c r="BW2081" s="9"/>
      <c r="BX2081" s="40"/>
      <c r="BZ2081" s="9"/>
      <c r="CA2081" s="9"/>
      <c r="CB2081" s="40"/>
      <c r="CC2081" s="9"/>
      <c r="CD2081" s="9"/>
      <c r="CE2081" s="40"/>
    </row>
    <row r="2082" spans="1:83" x14ac:dyDescent="0.25">
      <c r="A2082">
        <v>76.8</v>
      </c>
      <c r="B2082" t="b">
        <v>1</v>
      </c>
      <c r="BE2082">
        <v>0.70952868852459017</v>
      </c>
      <c r="BF2082">
        <v>75</v>
      </c>
      <c r="BG2082">
        <v>74.482186203315578</v>
      </c>
      <c r="BH2082">
        <v>74.308371416909551</v>
      </c>
      <c r="BI2082">
        <v>85.579353874817315</v>
      </c>
      <c r="BJ2082">
        <f ca="1"/>
        <v>74.940772667298319</v>
      </c>
      <c r="BK2082">
        <f ca="1"/>
        <v>74.357758084948699</v>
      </c>
      <c r="BL2082">
        <v>73.361186460174636</v>
      </c>
      <c r="BM2082">
        <f ca="1"/>
        <v>75.449903090732832</v>
      </c>
      <c r="BN2082">
        <v>75.917149567050927</v>
      </c>
      <c r="BP2082" s="9"/>
      <c r="BQ2082" s="40"/>
      <c r="BR2082" s="9"/>
      <c r="BS2082" s="40"/>
      <c r="BU2082" s="9"/>
      <c r="BV2082" s="40"/>
      <c r="BW2082" s="9"/>
      <c r="BX2082" s="40"/>
      <c r="BZ2082" s="9"/>
      <c r="CA2082" s="9"/>
      <c r="CB2082" s="40"/>
      <c r="CC2082" s="9"/>
      <c r="CD2082" s="9"/>
      <c r="CE2082" s="40"/>
    </row>
    <row r="2083" spans="1:83" x14ac:dyDescent="0.25">
      <c r="A2083">
        <v>76.7</v>
      </c>
      <c r="B2083" t="b">
        <v>1</v>
      </c>
      <c r="BE2083">
        <v>0.70987021857923494</v>
      </c>
      <c r="BF2083">
        <v>75</v>
      </c>
      <c r="BG2083">
        <v>74.491683925203546</v>
      </c>
      <c r="BH2083">
        <v>74.319270073536089</v>
      </c>
      <c r="BI2083">
        <v>85.660794980321327</v>
      </c>
      <c r="BJ2083">
        <f ca="1"/>
        <v>74.94862473808918</v>
      </c>
      <c r="BK2083">
        <f ca="1"/>
        <v>74.368153817426986</v>
      </c>
      <c r="BL2083">
        <v>73.370414049058397</v>
      </c>
      <c r="BM2083">
        <f ca="1"/>
        <v>75.459281037044761</v>
      </c>
      <c r="BN2083">
        <v>75.926411597239593</v>
      </c>
      <c r="BP2083" s="9"/>
      <c r="BQ2083" s="40"/>
      <c r="BR2083" s="9"/>
      <c r="BS2083" s="40"/>
      <c r="BU2083" s="9"/>
      <c r="BV2083" s="40"/>
      <c r="BW2083" s="9"/>
      <c r="BX2083" s="40"/>
      <c r="BZ2083" s="9"/>
      <c r="CA2083" s="9"/>
      <c r="CB2083" s="40"/>
      <c r="CC2083" s="9"/>
      <c r="CD2083" s="9"/>
      <c r="CE2083" s="40"/>
    </row>
    <row r="2084" spans="1:83" x14ac:dyDescent="0.25">
      <c r="A2084">
        <v>76.599999999999994</v>
      </c>
      <c r="B2084" t="b">
        <v>1</v>
      </c>
      <c r="BE2084">
        <v>0.71021174863387981</v>
      </c>
      <c r="BF2084">
        <v>75</v>
      </c>
      <c r="BG2084">
        <v>74.50118688785777</v>
      </c>
      <c r="BH2084">
        <v>74.330176343760357</v>
      </c>
      <c r="BI2084">
        <v>85.742332011766834</v>
      </c>
      <c r="BJ2084">
        <f ca="1"/>
        <v>74.95647940557744</v>
      </c>
      <c r="BK2084">
        <f ca="1"/>
        <v>74.378556250122543</v>
      </c>
      <c r="BL2084">
        <v>73.379647070730655</v>
      </c>
      <c r="BM2084">
        <f ca="1"/>
        <v>75.4686610796211</v>
      </c>
      <c r="BN2084">
        <v>75.935675555816772</v>
      </c>
      <c r="BP2084" s="9"/>
      <c r="BQ2084" s="40"/>
      <c r="BR2084" s="9"/>
      <c r="BS2084" s="40"/>
      <c r="BU2084" s="9"/>
      <c r="BV2084" s="40"/>
      <c r="BW2084" s="9"/>
      <c r="BX2084" s="40"/>
      <c r="BZ2084" s="9"/>
      <c r="CA2084" s="9"/>
      <c r="CB2084" s="40"/>
      <c r="CC2084" s="9"/>
      <c r="CD2084" s="9"/>
      <c r="CE2084" s="40"/>
    </row>
    <row r="2085" spans="1:83" x14ac:dyDescent="0.25">
      <c r="A2085">
        <v>76.599999999999994</v>
      </c>
      <c r="B2085" t="b">
        <v>1</v>
      </c>
      <c r="BE2085">
        <v>0.71055327868852458</v>
      </c>
      <c r="BF2085">
        <v>75</v>
      </c>
      <c r="BG2085">
        <v>74.510695106536815</v>
      </c>
      <c r="BH2085">
        <v>74.34109024798056</v>
      </c>
      <c r="BI2085">
        <v>85.823965195394322</v>
      </c>
      <c r="BJ2085">
        <f ca="1"/>
        <v>74.964336680016245</v>
      </c>
      <c r="BK2085">
        <f ca="1"/>
        <v>74.388965401368409</v>
      </c>
      <c r="BL2085">
        <v>73.38888553479849</v>
      </c>
      <c r="BM2085">
        <f ca="1"/>
        <v>75.478043226573192</v>
      </c>
      <c r="BN2085">
        <v>75.944941450608979</v>
      </c>
      <c r="BP2085" s="9"/>
      <c r="BQ2085" s="40"/>
      <c r="BR2085" s="9"/>
      <c r="BS2085" s="40"/>
      <c r="BU2085" s="9"/>
      <c r="BV2085" s="40"/>
      <c r="BW2085" s="9"/>
      <c r="BX2085" s="40"/>
      <c r="BZ2085" s="9"/>
      <c r="CA2085" s="9"/>
      <c r="CB2085" s="40"/>
      <c r="CC2085" s="9"/>
      <c r="CD2085" s="9"/>
      <c r="CE2085" s="40"/>
    </row>
    <row r="2086" spans="1:83" x14ac:dyDescent="0.25">
      <c r="A2086">
        <v>76.599999999999994</v>
      </c>
      <c r="B2086" t="b">
        <v>1</v>
      </c>
      <c r="BE2086">
        <v>0.71089480874316935</v>
      </c>
      <c r="BF2086">
        <v>75</v>
      </c>
      <c r="BG2086">
        <v>74.520208596545558</v>
      </c>
      <c r="BH2086">
        <v>74.352011806660684</v>
      </c>
      <c r="BI2086">
        <v>85.905694758245644</v>
      </c>
      <c r="BJ2086">
        <f ca="1"/>
        <v>74.972196571685956</v>
      </c>
      <c r="BK2086">
        <f ca="1"/>
        <v>74.399381289555464</v>
      </c>
      <c r="BL2086">
        <v>73.398129450897287</v>
      </c>
      <c r="BM2086">
        <f ca="1"/>
        <v>75.487427486031535</v>
      </c>
      <c r="BN2086">
        <v>75.954209289460792</v>
      </c>
      <c r="BP2086" s="9"/>
      <c r="BQ2086" s="40"/>
      <c r="BR2086" s="9"/>
      <c r="BS2086" s="40"/>
      <c r="BU2086" s="9"/>
      <c r="BV2086" s="40"/>
      <c r="BW2086" s="9"/>
      <c r="BX2086" s="40"/>
      <c r="BZ2086" s="9"/>
      <c r="CA2086" s="9"/>
      <c r="CB2086" s="40"/>
      <c r="CC2086" s="9"/>
      <c r="CD2086" s="9"/>
      <c r="CE2086" s="40"/>
    </row>
    <row r="2087" spans="1:83" x14ac:dyDescent="0.25">
      <c r="A2087">
        <v>76.5</v>
      </c>
      <c r="B2087" t="b">
        <v>1</v>
      </c>
      <c r="BE2087">
        <v>0.71123633879781423</v>
      </c>
      <c r="BF2087">
        <v>75</v>
      </c>
      <c r="BG2087">
        <v>74.52972737323536</v>
      </c>
      <c r="BH2087">
        <v>74.362941040330696</v>
      </c>
      <c r="BI2087">
        <v>85.987520928167754</v>
      </c>
      <c r="BJ2087">
        <f ca="1"/>
        <v>74.980059090894315</v>
      </c>
      <c r="BK2087">
        <f ca="1"/>
        <v>74.409803933132764</v>
      </c>
      <c r="BL2087">
        <v>73.407378828690923</v>
      </c>
      <c r="BM2087">
        <f ca="1"/>
        <v>75.496813866145786</v>
      </c>
      <c r="BN2087">
        <v>75.963479080234947</v>
      </c>
      <c r="BP2087" s="9"/>
      <c r="BQ2087" s="40"/>
      <c r="BR2087" s="9"/>
      <c r="BS2087" s="40"/>
      <c r="BU2087" s="9"/>
      <c r="BV2087" s="40"/>
      <c r="BW2087" s="9"/>
      <c r="BX2087" s="40"/>
      <c r="BZ2087" s="9"/>
      <c r="CA2087" s="9"/>
      <c r="CB2087" s="40"/>
      <c r="CC2087" s="9"/>
      <c r="CD2087" s="9"/>
      <c r="CE2087" s="40"/>
    </row>
    <row r="2088" spans="1:83" x14ac:dyDescent="0.25">
      <c r="A2088">
        <v>76.400000000000006</v>
      </c>
      <c r="B2088" t="b">
        <v>1</v>
      </c>
      <c r="BE2088">
        <v>0.71157786885245899</v>
      </c>
      <c r="BF2088">
        <v>75</v>
      </c>
      <c r="BG2088">
        <v>74.539251452004351</v>
      </c>
      <c r="BH2088">
        <v>74.373877969586957</v>
      </c>
      <c r="BI2088">
        <v>86.069443933816473</v>
      </c>
      <c r="BJ2088">
        <f ca="1"/>
        <v>74.987924247976494</v>
      </c>
      <c r="BK2088">
        <f ca="1"/>
        <v>74.420233350607745</v>
      </c>
      <c r="BL2088">
        <v>73.416633677871857</v>
      </c>
      <c r="BM2088">
        <f ca="1"/>
        <v>75.506202375084783</v>
      </c>
      <c r="BN2088">
        <v>75.972750830812444</v>
      </c>
      <c r="BP2088" s="9"/>
      <c r="BQ2088" s="40"/>
      <c r="BR2088" s="9"/>
      <c r="BS2088" s="40"/>
      <c r="BU2088" s="9"/>
      <c r="BV2088" s="40"/>
      <c r="BW2088" s="9"/>
      <c r="BX2088" s="40"/>
      <c r="BZ2088" s="9"/>
      <c r="CA2088" s="9"/>
      <c r="CB2088" s="40"/>
      <c r="CC2088" s="9"/>
      <c r="CD2088" s="9"/>
      <c r="CE2088" s="40"/>
    </row>
    <row r="2089" spans="1:83" x14ac:dyDescent="0.25">
      <c r="A2089">
        <v>76.3</v>
      </c>
      <c r="B2089" t="b">
        <v>1</v>
      </c>
      <c r="BE2089">
        <v>0.71191939890710387</v>
      </c>
      <c r="BF2089">
        <v>75</v>
      </c>
      <c r="BG2089">
        <v>74.548780848297596</v>
      </c>
      <c r="BH2089">
        <v>74.384822615092475</v>
      </c>
      <c r="BI2089">
        <v>86.151464004660497</v>
      </c>
      <c r="BJ2089">
        <f ca="1"/>
        <v>74.995792053295361</v>
      </c>
      <c r="BK2089">
        <f ca="1"/>
        <v>74.430669560546605</v>
      </c>
      <c r="BL2089">
        <v>73.425894008161251</v>
      </c>
      <c r="BM2089">
        <f ca="1"/>
        <v>75.51559302103685</v>
      </c>
      <c r="BN2089">
        <v>75.982024549092586</v>
      </c>
      <c r="BP2089" s="9"/>
      <c r="BQ2089" s="40"/>
      <c r="BR2089" s="9"/>
      <c r="BS2089" s="40"/>
      <c r="BU2089" s="9"/>
      <c r="BV2089" s="40"/>
      <c r="BW2089" s="9"/>
      <c r="BX2089" s="40"/>
      <c r="BZ2089" s="9"/>
      <c r="CA2089" s="9"/>
      <c r="CB2089" s="40"/>
      <c r="CC2089" s="9"/>
      <c r="CD2089" s="9"/>
      <c r="CE2089" s="40"/>
    </row>
    <row r="2090" spans="1:83" x14ac:dyDescent="0.25">
      <c r="A2090">
        <v>76.2</v>
      </c>
      <c r="B2090" t="b">
        <v>1</v>
      </c>
      <c r="BE2090">
        <v>0.71226092896174864</v>
      </c>
      <c r="BF2090">
        <v>75</v>
      </c>
      <c r="BG2090">
        <v>74.558315577607388</v>
      </c>
      <c r="BH2090">
        <v>74.395774997577206</v>
      </c>
      <c r="BI2090">
        <v>86.233581370984993</v>
      </c>
      <c r="BJ2090">
        <f ca="1"/>
        <v>75.00366251724148</v>
      </c>
      <c r="BK2090">
        <f ca="1"/>
        <v>74.441112581574458</v>
      </c>
      <c r="BL2090">
        <v>73.435159829309043</v>
      </c>
      <c r="BM2090">
        <f ca="1"/>
        <v>75.524985812209621</v>
      </c>
      <c r="BN2090">
        <v>75.991300242993077</v>
      </c>
      <c r="BP2090" s="9"/>
      <c r="BQ2090" s="40"/>
      <c r="BR2090" s="9"/>
      <c r="BS2090" s="40"/>
      <c r="BU2090" s="9"/>
      <c r="BV2090" s="40"/>
      <c r="BW2090" s="9"/>
      <c r="BX2090" s="40"/>
      <c r="BZ2090" s="9"/>
      <c r="CA2090" s="9"/>
      <c r="CB2090" s="40"/>
      <c r="CC2090" s="9"/>
      <c r="CD2090" s="9"/>
      <c r="CE2090" s="40"/>
    </row>
    <row r="2091" spans="1:83" x14ac:dyDescent="0.25">
      <c r="A2091">
        <v>82.3</v>
      </c>
      <c r="B2091" t="b">
        <v>1</v>
      </c>
      <c r="BE2091">
        <v>0.71260245901639341</v>
      </c>
      <c r="BF2091">
        <v>75</v>
      </c>
      <c r="BG2091">
        <v>74.567855655473366</v>
      </c>
      <c r="BH2091">
        <v>74.406735137838325</v>
      </c>
      <c r="BI2091">
        <v>86.315796263895734</v>
      </c>
      <c r="BJ2091">
        <f ca="1"/>
        <v>75.011535650233412</v>
      </c>
      <c r="BK2091">
        <f ca="1"/>
        <v>74.451562432375709</v>
      </c>
      <c r="BL2091">
        <v>73.444431151094193</v>
      </c>
      <c r="BM2091">
        <f ca="1"/>
        <v>75.534380756830359</v>
      </c>
      <c r="BN2091">
        <v>76.000577920450183</v>
      </c>
      <c r="BP2091" s="9"/>
      <c r="BQ2091" s="40"/>
      <c r="BR2091" s="9"/>
      <c r="BS2091" s="40"/>
      <c r="BU2091" s="9"/>
      <c r="BV2091" s="40"/>
      <c r="BW2091" s="9"/>
      <c r="BX2091" s="40"/>
      <c r="BZ2091" s="9"/>
      <c r="CA2091" s="9"/>
      <c r="CB2091" s="40"/>
      <c r="CC2091" s="9"/>
      <c r="CD2091" s="9"/>
      <c r="CE2091" s="40"/>
    </row>
    <row r="2092" spans="1:83" x14ac:dyDescent="0.25">
      <c r="A2092">
        <v>82</v>
      </c>
      <c r="B2092" t="b">
        <v>1</v>
      </c>
      <c r="BE2092">
        <v>0.71294398907103829</v>
      </c>
      <c r="BF2092">
        <v>75</v>
      </c>
      <c r="BG2092">
        <v>74.577401097482863</v>
      </c>
      <c r="BH2092">
        <v>74.417703056740848</v>
      </c>
      <c r="BI2092">
        <v>86.398108915322894</v>
      </c>
      <c r="BJ2092">
        <f ca="1"/>
        <v>75.019411462717684</v>
      </c>
      <c r="BK2092">
        <f ca="1"/>
        <v>74.462019131694362</v>
      </c>
      <c r="BL2092">
        <v>73.453707983324648</v>
      </c>
      <c r="BM2092">
        <f ca="1"/>
        <v>75.543777863145905</v>
      </c>
      <c r="BN2092">
        <v>76.009857589418715</v>
      </c>
      <c r="BP2092" s="9"/>
      <c r="BQ2092" s="40"/>
      <c r="BR2092" s="9"/>
      <c r="BS2092" s="40"/>
      <c r="BU2092" s="9"/>
      <c r="BV2092" s="40"/>
      <c r="BW2092" s="9"/>
      <c r="BX2092" s="40"/>
      <c r="BZ2092" s="9"/>
      <c r="CA2092" s="9"/>
      <c r="CB2092" s="40"/>
      <c r="CC2092" s="9"/>
      <c r="CD2092" s="9"/>
      <c r="CE2092" s="40"/>
    </row>
    <row r="2093" spans="1:83" x14ac:dyDescent="0.25">
      <c r="A2093">
        <v>81.7</v>
      </c>
      <c r="B2093" t="b">
        <v>1</v>
      </c>
      <c r="BE2093">
        <v>0.71328551912568305</v>
      </c>
      <c r="BF2093">
        <v>75</v>
      </c>
      <c r="BG2093">
        <v>74.586951919271058</v>
      </c>
      <c r="BH2093">
        <v>74.428678775217421</v>
      </c>
      <c r="BI2093">
        <v>86.480519558024838</v>
      </c>
      <c r="BJ2093">
        <f ca="1"/>
        <v>75.027289965169032</v>
      </c>
      <c r="BK2093">
        <f ca="1"/>
        <v>74.472482698334133</v>
      </c>
      <c r="BL2093">
        <v>73.462990335837588</v>
      </c>
      <c r="BM2093">
        <f ca="1"/>
        <v>75.553177139422843</v>
      </c>
      <c r="BN2093">
        <v>76.019139257872183</v>
      </c>
      <c r="BP2093" s="9"/>
      <c r="BQ2093" s="40"/>
      <c r="BR2093" s="9"/>
      <c r="BS2093" s="40"/>
      <c r="BU2093" s="9"/>
      <c r="BV2093" s="40"/>
      <c r="BW2093" s="9"/>
      <c r="BX2093" s="40"/>
      <c r="BZ2093" s="9"/>
      <c r="CA2093" s="9"/>
      <c r="CB2093" s="40"/>
      <c r="CC2093" s="9"/>
      <c r="CD2093" s="9"/>
      <c r="CE2093" s="40"/>
    </row>
    <row r="2094" spans="1:83" x14ac:dyDescent="0.25">
      <c r="A2094">
        <v>81.2</v>
      </c>
      <c r="B2094" t="b">
        <v>1</v>
      </c>
      <c r="BE2094">
        <v>0.71362704918032782</v>
      </c>
      <c r="BF2094">
        <v>75</v>
      </c>
      <c r="BG2094">
        <v>74.596508136521223</v>
      </c>
      <c r="BH2094">
        <v>74.439662314269228</v>
      </c>
      <c r="BI2094">
        <v>86.563028425592364</v>
      </c>
      <c r="BJ2094">
        <f ca="1"/>
        <v>75.035171168090557</v>
      </c>
      <c r="BK2094">
        <f ca="1"/>
        <v>74.482953151158966</v>
      </c>
      <c r="BL2094">
        <v>73.47227821849944</v>
      </c>
      <c r="BM2094">
        <f ca="1"/>
        <v>75.562578593947578</v>
      </c>
      <c r="BN2094">
        <v>76.028422933802858</v>
      </c>
      <c r="BP2094" s="9"/>
      <c r="BQ2094" s="40"/>
      <c r="BR2094" s="9"/>
      <c r="BS2094" s="40"/>
      <c r="BU2094" s="9"/>
      <c r="BV2094" s="40"/>
      <c r="BW2094" s="9"/>
      <c r="BX2094" s="40"/>
      <c r="BZ2094" s="9"/>
      <c r="CA2094" s="9"/>
      <c r="CB2094" s="40"/>
      <c r="CC2094" s="9"/>
      <c r="CD2094" s="9"/>
      <c r="CE2094" s="40"/>
    </row>
    <row r="2095" spans="1:83" x14ac:dyDescent="0.25">
      <c r="A2095">
        <v>81.099999999999994</v>
      </c>
      <c r="B2095" t="b">
        <v>1</v>
      </c>
      <c r="BE2095">
        <v>0.7139685792349727</v>
      </c>
      <c r="BF2095">
        <v>75</v>
      </c>
      <c r="BG2095">
        <v>74.606069764964985</v>
      </c>
      <c r="BH2095">
        <v>74.450653694965894</v>
      </c>
      <c r="BI2095">
        <v>86.645635752452421</v>
      </c>
      <c r="BJ2095">
        <f ca="1"/>
        <v>75.043055082013765</v>
      </c>
      <c r="BK2095">
        <f ca="1"/>
        <v>74.493430509093145</v>
      </c>
      <c r="BL2095">
        <v>73.481571641206131</v>
      </c>
      <c r="BM2095">
        <f ca="1"/>
        <v>75.571982235026411</v>
      </c>
      <c r="BN2095">
        <v>76.037708625221882</v>
      </c>
      <c r="BP2095" s="9"/>
      <c r="BQ2095" s="40"/>
      <c r="BR2095" s="9"/>
      <c r="BS2095" s="40"/>
      <c r="BU2095" s="9"/>
      <c r="BV2095" s="40"/>
      <c r="BW2095" s="9"/>
      <c r="BX2095" s="40"/>
      <c r="BZ2095" s="9"/>
      <c r="CA2095" s="9"/>
      <c r="CB2095" s="40"/>
      <c r="CC2095" s="9"/>
      <c r="CD2095" s="9"/>
      <c r="CE2095" s="40"/>
    </row>
    <row r="2096" spans="1:83" x14ac:dyDescent="0.25">
      <c r="A2096">
        <v>87</v>
      </c>
      <c r="B2096" t="b">
        <v>1</v>
      </c>
      <c r="BE2096">
        <v>0.71431010928961747</v>
      </c>
      <c r="BF2096">
        <v>75</v>
      </c>
      <c r="BG2096">
        <v>74.615636820382491</v>
      </c>
      <c r="BH2096">
        <v>74.461652938446051</v>
      </c>
      <c r="BI2096">
        <v>86.728341773872188</v>
      </c>
      <c r="BJ2096">
        <f ca="1"/>
        <v>75.050941717498787</v>
      </c>
      <c r="BK2096">
        <f ca="1"/>
        <v>74.503914791121687</v>
      </c>
      <c r="BL2096">
        <v>73.490870613883061</v>
      </c>
      <c r="BM2096">
        <f ca="1"/>
        <v>75.581388070985639</v>
      </c>
      <c r="BN2096">
        <v>76.046996340159353</v>
      </c>
      <c r="BP2096" s="9"/>
      <c r="BQ2096" s="40"/>
      <c r="BR2096" s="9"/>
      <c r="BS2096" s="40"/>
      <c r="BU2096" s="9"/>
      <c r="BV2096" s="40"/>
      <c r="BW2096" s="9"/>
      <c r="BX2096" s="40"/>
      <c r="BZ2096" s="9"/>
      <c r="CA2096" s="9"/>
      <c r="CB2096" s="40"/>
      <c r="CC2096" s="9"/>
      <c r="CD2096" s="9"/>
      <c r="CE2096" s="40"/>
    </row>
    <row r="2097" spans="1:83" x14ac:dyDescent="0.25">
      <c r="A2097">
        <v>86</v>
      </c>
      <c r="B2097" t="b">
        <v>1</v>
      </c>
      <c r="BE2097">
        <v>0.71465163934426235</v>
      </c>
      <c r="BF2097">
        <v>75</v>
      </c>
      <c r="BG2097">
        <v>74.625209318602728</v>
      </c>
      <c r="BH2097">
        <v>74.472660065917466</v>
      </c>
      <c r="BI2097">
        <v>86.811146725963198</v>
      </c>
      <c r="BJ2097">
        <f ca="1"/>
        <v>75.058831085134543</v>
      </c>
      <c r="BK2097">
        <f ca="1"/>
        <v>74.51440601629055</v>
      </c>
      <c r="BL2097">
        <v>73.500175146485361</v>
      </c>
      <c r="BM2097">
        <f ca="1"/>
        <v>75.590796110171695</v>
      </c>
      <c r="BN2097">
        <v>76.0562860866644</v>
      </c>
      <c r="BP2097" s="9"/>
      <c r="BQ2097" s="40"/>
      <c r="BR2097" s="9"/>
      <c r="BS2097" s="40"/>
      <c r="BU2097" s="9"/>
      <c r="BV2097" s="40"/>
      <c r="BW2097" s="9"/>
      <c r="BX2097" s="40"/>
      <c r="BZ2097" s="9"/>
      <c r="CA2097" s="9"/>
      <c r="CB2097" s="40"/>
      <c r="CC2097" s="9"/>
      <c r="CD2097" s="9"/>
      <c r="CE2097" s="40"/>
    </row>
    <row r="2098" spans="1:83" x14ac:dyDescent="0.25">
      <c r="A2098">
        <v>83</v>
      </c>
      <c r="B2098" t="b">
        <v>1</v>
      </c>
      <c r="BE2098">
        <v>0.71499316939890711</v>
      </c>
      <c r="BF2098">
        <v>75</v>
      </c>
      <c r="BG2098">
        <v>74.634787275503683</v>
      </c>
      <c r="BH2098">
        <v>74.483675098657628</v>
      </c>
      <c r="BI2098">
        <v>86.894050845685172</v>
      </c>
      <c r="BJ2098">
        <f ca="1"/>
        <v>75.066723195538813</v>
      </c>
      <c r="BK2098">
        <f ca="1"/>
        <v>74.524904203706996</v>
      </c>
      <c r="BL2098">
        <v>73.509485248997919</v>
      </c>
      <c r="BM2098">
        <f ca="1"/>
        <v>75.600206360951177</v>
      </c>
      <c r="BN2098">
        <v>76.065577872805278</v>
      </c>
      <c r="BP2098" s="9"/>
      <c r="BQ2098" s="40"/>
      <c r="BR2098" s="9"/>
      <c r="BS2098" s="40"/>
      <c r="BU2098" s="9"/>
      <c r="BV2098" s="40"/>
      <c r="BW2098" s="9"/>
      <c r="BX2098" s="40"/>
      <c r="BZ2098" s="9"/>
      <c r="CA2098" s="9"/>
      <c r="CB2098" s="40"/>
      <c r="CC2098" s="9"/>
      <c r="CD2098" s="9"/>
      <c r="CE2098" s="40"/>
    </row>
    <row r="2099" spans="1:83" x14ac:dyDescent="0.25">
      <c r="A2099">
        <v>79.8</v>
      </c>
      <c r="B2099" t="b">
        <v>1</v>
      </c>
      <c r="BE2099">
        <v>0.71533469945355188</v>
      </c>
      <c r="BF2099">
        <v>75</v>
      </c>
      <c r="BG2099">
        <v>74.644370707012627</v>
      </c>
      <c r="BH2099">
        <v>74.49469805801381</v>
      </c>
      <c r="BI2099">
        <v>86.977054370850283</v>
      </c>
      <c r="BJ2099">
        <f ca="1"/>
        <v>75.074618059358414</v>
      </c>
      <c r="BK2099">
        <f ca="1"/>
        <v>74.535409372539874</v>
      </c>
      <c r="BL2099">
        <v>73.518800931435592</v>
      </c>
      <c r="BM2099">
        <f ca="1"/>
        <v>75.609618831710961</v>
      </c>
      <c r="BN2099">
        <v>76.074871706669484</v>
      </c>
      <c r="BP2099" s="9"/>
      <c r="BQ2099" s="40"/>
      <c r="BR2099" s="9"/>
      <c r="BS2099" s="40"/>
      <c r="BU2099" s="9"/>
      <c r="BV2099" s="40"/>
      <c r="BW2099" s="9"/>
      <c r="BX2099" s="40"/>
      <c r="BZ2099" s="9"/>
      <c r="CA2099" s="9"/>
      <c r="CB2099" s="40"/>
      <c r="CC2099" s="9"/>
      <c r="CD2099" s="9"/>
      <c r="CE2099" s="40"/>
    </row>
    <row r="2100" spans="1:83" x14ac:dyDescent="0.25">
      <c r="A2100">
        <v>79.400000000000006</v>
      </c>
      <c r="B2100" t="b">
        <v>1</v>
      </c>
      <c r="BE2100">
        <v>0.71567622950819676</v>
      </c>
      <c r="BF2100">
        <v>75</v>
      </c>
      <c r="BG2100">
        <v>74.653959629106325</v>
      </c>
      <c r="BH2100">
        <v>74.505728965403634</v>
      </c>
      <c r="BI2100">
        <v>87.060157540127179</v>
      </c>
      <c r="BJ2100">
        <f ca="1"/>
        <v>75.082515687269392</v>
      </c>
      <c r="BK2100">
        <f ca="1"/>
        <v>74.545921542019869</v>
      </c>
      <c r="BL2100">
        <v>73.528122203843225</v>
      </c>
      <c r="BM2100">
        <f ca="1"/>
        <v>75.619033530858374</v>
      </c>
      <c r="BN2100">
        <v>76.084167596363812</v>
      </c>
      <c r="BP2100" s="9"/>
      <c r="BQ2100" s="40"/>
      <c r="BR2100" s="9"/>
      <c r="BS2100" s="40"/>
      <c r="BU2100" s="9"/>
      <c r="BV2100" s="40"/>
      <c r="BW2100" s="9"/>
      <c r="BX2100" s="40"/>
      <c r="BZ2100" s="9"/>
      <c r="CA2100" s="9"/>
      <c r="CB2100" s="40"/>
      <c r="CC2100" s="9"/>
      <c r="CD2100" s="9"/>
      <c r="CE2100" s="40"/>
    </row>
    <row r="2101" spans="1:83" x14ac:dyDescent="0.25">
      <c r="A2101">
        <v>78.7</v>
      </c>
      <c r="B2101" t="b">
        <v>1</v>
      </c>
      <c r="BE2101">
        <v>0.71601775956284153</v>
      </c>
      <c r="BF2101">
        <v>75</v>
      </c>
      <c r="BG2101">
        <v>74.663554057811325</v>
      </c>
      <c r="BH2101">
        <v>74.516767842315261</v>
      </c>
      <c r="BI2101">
        <v>87.143360593044989</v>
      </c>
      <c r="BJ2101">
        <f ca="1"/>
        <v>75.09041608997704</v>
      </c>
      <c r="BK2101">
        <f ca="1"/>
        <v>74.556440731439864</v>
      </c>
      <c r="BL2101">
        <v>73.537449076295857</v>
      </c>
      <c r="BM2101">
        <f ca="1"/>
        <v>75.62845046682115</v>
      </c>
      <c r="BN2101">
        <v>76.0934655500145</v>
      </c>
      <c r="BP2101" s="9"/>
      <c r="BQ2101" s="40"/>
      <c r="BR2101" s="9"/>
      <c r="BS2101" s="40"/>
      <c r="BU2101" s="9"/>
      <c r="BV2101" s="40"/>
      <c r="BW2101" s="9"/>
      <c r="BX2101" s="40"/>
      <c r="BZ2101" s="9"/>
      <c r="CA2101" s="9"/>
      <c r="CB2101" s="40"/>
      <c r="CC2101" s="9"/>
      <c r="CD2101" s="9"/>
      <c r="CE2101" s="40"/>
    </row>
    <row r="2102" spans="1:83" x14ac:dyDescent="0.25">
      <c r="A2102">
        <v>78.2</v>
      </c>
      <c r="B2102" t="b">
        <v>1</v>
      </c>
      <c r="BE2102">
        <v>0.71635928961748629</v>
      </c>
      <c r="BF2102">
        <v>75</v>
      </c>
      <c r="BG2102">
        <v>74.673154009204097</v>
      </c>
      <c r="BH2102">
        <v>74.527814710307865</v>
      </c>
      <c r="BI2102">
        <v>87.226663769997685</v>
      </c>
      <c r="BJ2102">
        <f ca="1"/>
        <v>75.098319278216238</v>
      </c>
      <c r="BK2102">
        <f ca="1"/>
        <v>74.566966960155156</v>
      </c>
      <c r="BL2102">
        <v>73.546781558898871</v>
      </c>
      <c r="BM2102">
        <f ca="1"/>
        <v>75.637869648047641</v>
      </c>
      <c r="BN2102">
        <v>76.102765575767236</v>
      </c>
      <c r="BP2102" s="9"/>
      <c r="BQ2102" s="40"/>
      <c r="BR2102" s="9"/>
      <c r="BS2102" s="40"/>
      <c r="BU2102" s="9"/>
      <c r="BV2102" s="40"/>
      <c r="BW2102" s="9"/>
      <c r="BX2102" s="40"/>
      <c r="BZ2102" s="9"/>
      <c r="CA2102" s="9"/>
      <c r="CB2102" s="40"/>
      <c r="CC2102" s="9"/>
      <c r="CD2102" s="9"/>
      <c r="CE2102" s="40"/>
    </row>
    <row r="2103" spans="1:83" x14ac:dyDescent="0.25">
      <c r="A2103">
        <v>77.599999999999994</v>
      </c>
      <c r="B2103" t="b">
        <v>1</v>
      </c>
      <c r="BE2103">
        <v>0.71670081967213117</v>
      </c>
      <c r="BF2103">
        <v>75</v>
      </c>
      <c r="BG2103">
        <v>74.682759499411404</v>
      </c>
      <c r="BH2103">
        <v>74.538869591011789</v>
      </c>
      <c r="BI2103">
        <v>87.310067312248108</v>
      </c>
      <c r="BJ2103">
        <f ca="1"/>
        <v>75.10622526275138</v>
      </c>
      <c r="BK2103">
        <f ca="1"/>
        <v>74.577500247583885</v>
      </c>
      <c r="BL2103">
        <v>73.556119661788031</v>
      </c>
      <c r="BM2103">
        <f ca="1"/>
        <v>75.647291083006905</v>
      </c>
      <c r="BN2103">
        <v>76.112067681787352</v>
      </c>
      <c r="BP2103" s="9"/>
      <c r="BQ2103" s="40"/>
      <c r="BR2103" s="9"/>
      <c r="BS2103" s="40"/>
      <c r="BU2103" s="9"/>
      <c r="BV2103" s="40"/>
      <c r="BW2103" s="9"/>
      <c r="BX2103" s="40"/>
      <c r="BZ2103" s="9"/>
      <c r="CA2103" s="9"/>
      <c r="CB2103" s="40"/>
      <c r="CC2103" s="9"/>
      <c r="CD2103" s="9"/>
      <c r="CE2103" s="40"/>
    </row>
    <row r="2104" spans="1:83" x14ac:dyDescent="0.25">
      <c r="A2104">
        <v>77.099999999999994</v>
      </c>
      <c r="B2104" t="b">
        <v>1</v>
      </c>
      <c r="BE2104">
        <v>0.71704234972677594</v>
      </c>
      <c r="BF2104">
        <v>75</v>
      </c>
      <c r="BG2104">
        <v>74.692370544610441</v>
      </c>
      <c r="BH2104">
        <v>74.549932506129053</v>
      </c>
      <c r="BI2104">
        <v>87.393571461932112</v>
      </c>
      <c r="BJ2104">
        <f ca="1"/>
        <v>75.114134054376734</v>
      </c>
      <c r="BK2104">
        <f ca="1"/>
        <v>74.588040613207198</v>
      </c>
      <c r="BL2104">
        <v>73.565463395129669</v>
      </c>
      <c r="BM2104">
        <f ca="1"/>
        <v>75.65671478018875</v>
      </c>
      <c r="BN2104">
        <v>76.121371876259815</v>
      </c>
      <c r="BP2104" s="9"/>
      <c r="BQ2104" s="40"/>
      <c r="BR2104" s="9"/>
      <c r="BS2104" s="40"/>
      <c r="BU2104" s="9"/>
      <c r="BV2104" s="40"/>
      <c r="BW2104" s="9"/>
      <c r="BX2104" s="40"/>
      <c r="BZ2104" s="9"/>
      <c r="CA2104" s="9"/>
      <c r="CB2104" s="40"/>
      <c r="CC2104" s="9"/>
      <c r="CD2104" s="9"/>
      <c r="CE2104" s="40"/>
    </row>
    <row r="2105" spans="1:83" x14ac:dyDescent="0.25">
      <c r="A2105">
        <v>76.7</v>
      </c>
      <c r="B2105" t="b">
        <v>1</v>
      </c>
      <c r="BE2105">
        <v>0.71738387978142082</v>
      </c>
      <c r="BF2105">
        <v>75</v>
      </c>
      <c r="BG2105">
        <v>74.701987161029152</v>
      </c>
      <c r="BH2105">
        <v>74.561003477433616</v>
      </c>
      <c r="BI2105">
        <v>87.477176462062971</v>
      </c>
      <c r="BJ2105">
        <f ca="1"/>
        <v>75.122045663916438</v>
      </c>
      <c r="BK2105">
        <f ca="1"/>
        <v>74.598588076569641</v>
      </c>
      <c r="BL2105">
        <v>73.574812769120797</v>
      </c>
      <c r="BM2105">
        <f ca="1"/>
        <v>75.666140748103871</v>
      </c>
      <c r="BN2105">
        <v>76.130678167389448</v>
      </c>
      <c r="BP2105" s="9"/>
      <c r="BQ2105" s="40"/>
      <c r="BR2105" s="9"/>
      <c r="BS2105" s="40"/>
      <c r="BU2105" s="9"/>
      <c r="BV2105" s="40"/>
      <c r="BW2105" s="9"/>
      <c r="BX2105" s="40"/>
      <c r="BZ2105" s="9"/>
      <c r="CA2105" s="9"/>
      <c r="CB2105" s="40"/>
      <c r="CC2105" s="9"/>
      <c r="CD2105" s="9"/>
      <c r="CE2105" s="40"/>
    </row>
    <row r="2106" spans="1:83" x14ac:dyDescent="0.25">
      <c r="A2106">
        <v>76</v>
      </c>
      <c r="B2106" t="b">
        <v>1</v>
      </c>
      <c r="BE2106">
        <v>0.71772540983606559</v>
      </c>
      <c r="BF2106">
        <v>75</v>
      </c>
      <c r="BG2106">
        <v>74.711609364946412</v>
      </c>
      <c r="BH2106">
        <v>74.572082526771922</v>
      </c>
      <c r="BI2106">
        <v>87.560882556535404</v>
      </c>
      <c r="BJ2106">
        <f ca="1"/>
        <v>75.129960102224672</v>
      </c>
      <c r="BK2106">
        <f ca="1"/>
        <v>74.609142657279463</v>
      </c>
      <c r="BL2106">
        <v>73.584167793989266</v>
      </c>
      <c r="BM2106">
        <f ca="1"/>
        <v>75.675568995283911</v>
      </c>
      <c r="BN2106">
        <v>76.139986563400896</v>
      </c>
      <c r="BP2106" s="9"/>
      <c r="BQ2106" s="40"/>
      <c r="BR2106" s="9"/>
      <c r="BS2106" s="40"/>
      <c r="BU2106" s="9"/>
      <c r="BV2106" s="40"/>
      <c r="BW2106" s="9"/>
      <c r="BX2106" s="40"/>
      <c r="BZ2106" s="9"/>
      <c r="CA2106" s="9"/>
      <c r="CB2106" s="40"/>
      <c r="CC2106" s="9"/>
      <c r="CD2106" s="9"/>
      <c r="CE2106" s="40"/>
    </row>
    <row r="2107" spans="1:83" x14ac:dyDescent="0.25">
      <c r="A2107">
        <v>72.099999999999994</v>
      </c>
      <c r="B2107" t="b">
        <v>1</v>
      </c>
      <c r="BE2107">
        <v>0.71806693989071035</v>
      </c>
      <c r="BF2107">
        <v>75</v>
      </c>
      <c r="BG2107">
        <v>74.721237172692327</v>
      </c>
      <c r="BH2107">
        <v>74.583169676062781</v>
      </c>
      <c r="BI2107">
        <v>87.64468999012999</v>
      </c>
      <c r="BJ2107">
        <f ca="1"/>
        <v>75.137877380185955</v>
      </c>
      <c r="BK2107">
        <f ca="1"/>
        <v>74.619704375008865</v>
      </c>
      <c r="BL2107">
        <v>73.59352847999385</v>
      </c>
      <c r="BM2107">
        <f ca="1"/>
        <v>75.684999530281658</v>
      </c>
      <c r="BN2107">
        <v>76.149297072538786</v>
      </c>
      <c r="BP2107" s="9"/>
      <c r="BQ2107" s="40"/>
      <c r="BR2107" s="9"/>
      <c r="BS2107" s="40"/>
      <c r="BU2107" s="9"/>
      <c r="BV2107" s="40"/>
      <c r="BW2107" s="9"/>
      <c r="BX2107" s="40"/>
      <c r="BZ2107" s="9"/>
      <c r="CA2107" s="9"/>
      <c r="CB2107" s="40"/>
      <c r="CC2107" s="9"/>
      <c r="CD2107" s="9"/>
      <c r="CE2107" s="40"/>
    </row>
    <row r="2108" spans="1:83" x14ac:dyDescent="0.25">
      <c r="A2108">
        <v>71.8</v>
      </c>
      <c r="B2108" t="b">
        <v>1</v>
      </c>
      <c r="BE2108">
        <v>0.71840846994535523</v>
      </c>
      <c r="BF2108">
        <v>75</v>
      </c>
      <c r="BG2108">
        <v>74.730870600648458</v>
      </c>
      <c r="BH2108">
        <v>74.594264947298257</v>
      </c>
      <c r="BI2108">
        <v>87.728599008517463</v>
      </c>
      <c r="BJ2108">
        <f ca="1"/>
        <v>75.145797508715077</v>
      </c>
      <c r="BK2108">
        <f ca="1"/>
        <v>74.63027324949438</v>
      </c>
      <c r="BL2108">
        <v>73.602894837424415</v>
      </c>
      <c r="BM2108">
        <f ca="1"/>
        <v>75.694432361671048</v>
      </c>
      <c r="BN2108">
        <v>76.158609703067825</v>
      </c>
      <c r="BP2108" s="9"/>
      <c r="BQ2108" s="40"/>
      <c r="BR2108" s="9"/>
      <c r="BS2108" s="40"/>
      <c r="BU2108" s="9"/>
      <c r="BV2108" s="40"/>
      <c r="BW2108" s="9"/>
      <c r="BX2108" s="40"/>
      <c r="BZ2108" s="9"/>
      <c r="CA2108" s="9"/>
      <c r="CB2108" s="40"/>
      <c r="CC2108" s="9"/>
      <c r="CD2108" s="9"/>
      <c r="CE2108" s="40"/>
    </row>
    <row r="2109" spans="1:83" x14ac:dyDescent="0.25">
      <c r="A2109">
        <v>71.7</v>
      </c>
      <c r="B2109" t="b">
        <v>1</v>
      </c>
      <c r="BE2109">
        <v>0.71875</v>
      </c>
      <c r="BF2109">
        <v>75.099999999999994</v>
      </c>
      <c r="BG2109">
        <v>74.740509665248098</v>
      </c>
      <c r="BH2109">
        <v>74.605368362543658</v>
      </c>
      <c r="BI2109">
        <v>87.812609858262888</v>
      </c>
      <c r="BJ2109">
        <f ca="1"/>
        <v>75.15372049875738</v>
      </c>
      <c r="BK2109">
        <f ca="1"/>
        <v>74.640849300537141</v>
      </c>
      <c r="BL2109">
        <v>73.612266876602035</v>
      </c>
      <c r="BM2109">
        <f ca="1"/>
        <v>75.703867498047273</v>
      </c>
      <c r="BN2109">
        <v>76.167924463272897</v>
      </c>
      <c r="BP2109" s="9"/>
      <c r="BQ2109" s="40"/>
      <c r="BR2109" s="9"/>
      <c r="BS2109" s="40"/>
      <c r="BU2109" s="9"/>
      <c r="BV2109" s="40"/>
      <c r="BW2109" s="9"/>
      <c r="BX2109" s="40"/>
      <c r="BZ2109" s="9"/>
      <c r="CA2109" s="9"/>
      <c r="CB2109" s="40"/>
      <c r="CC2109" s="9"/>
      <c r="CD2109" s="9"/>
      <c r="CE2109" s="40"/>
    </row>
    <row r="2110" spans="1:83" x14ac:dyDescent="0.25">
      <c r="A2110">
        <v>79</v>
      </c>
      <c r="B2110" t="b">
        <v>1</v>
      </c>
      <c r="BE2110">
        <v>0.71909153005464477</v>
      </c>
      <c r="BF2110">
        <v>75.099999999999994</v>
      </c>
      <c r="BG2110">
        <v>74.75015438297649</v>
      </c>
      <c r="BH2110">
        <v>74.616479943938188</v>
      </c>
      <c r="BI2110">
        <v>87.896722786830182</v>
      </c>
      <c r="BJ2110">
        <f ca="1"/>
        <v>75.161646361288916</v>
      </c>
      <c r="BK2110">
        <f ca="1"/>
        <v>74.651432548003214</v>
      </c>
      <c r="BL2110">
        <v>73.621644607879119</v>
      </c>
      <c r="BM2110">
        <f ca="1"/>
        <v>75.713304948026931</v>
      </c>
      <c r="BN2110">
        <v>76.177241361459153</v>
      </c>
      <c r="BP2110" s="9"/>
      <c r="BQ2110" s="40"/>
      <c r="BR2110" s="9"/>
      <c r="BS2110" s="40"/>
      <c r="BU2110" s="9"/>
      <c r="BV2110" s="40"/>
      <c r="BW2110" s="9"/>
      <c r="BX2110" s="40"/>
      <c r="BZ2110" s="9"/>
      <c r="CA2110" s="9"/>
      <c r="CB2110" s="40"/>
      <c r="CC2110" s="9"/>
      <c r="CD2110" s="9"/>
      <c r="CE2110" s="40"/>
    </row>
    <row r="2111" spans="1:83" x14ac:dyDescent="0.25">
      <c r="A2111">
        <v>77</v>
      </c>
      <c r="B2111" t="b">
        <v>1</v>
      </c>
      <c r="BE2111">
        <v>0.71943306010928965</v>
      </c>
      <c r="BF2111">
        <v>75.099999999999994</v>
      </c>
      <c r="BG2111">
        <v>74.75980477037109</v>
      </c>
      <c r="BH2111">
        <v>74.62759971369502</v>
      </c>
      <c r="BI2111">
        <v>87.98093804258643</v>
      </c>
      <c r="BJ2111">
        <f ca="1"/>
        <v>75.169575107316561</v>
      </c>
      <c r="BK2111">
        <f ca="1"/>
        <v>74.662023011823905</v>
      </c>
      <c r="BL2111">
        <v>73.631028041639553</v>
      </c>
      <c r="BM2111">
        <f ca="1"/>
        <v>75.722744720248116</v>
      </c>
      <c r="BN2111">
        <v>76.186560405952065</v>
      </c>
      <c r="BP2111" s="9"/>
      <c r="BQ2111" s="40"/>
      <c r="BR2111" s="9"/>
      <c r="BS2111" s="40"/>
      <c r="BU2111" s="9"/>
      <c r="BV2111" s="40"/>
      <c r="BW2111" s="9"/>
      <c r="BX2111" s="40"/>
      <c r="BZ2111" s="9"/>
      <c r="CA2111" s="9"/>
      <c r="CB2111" s="40"/>
      <c r="CC2111" s="9"/>
      <c r="CD2111" s="9"/>
      <c r="CE2111" s="40"/>
    </row>
    <row r="2112" spans="1:83" x14ac:dyDescent="0.25">
      <c r="A2112">
        <v>68.8</v>
      </c>
      <c r="B2112" t="b">
        <v>1</v>
      </c>
      <c r="BE2112">
        <v>0.71977459016393441</v>
      </c>
      <c r="BF2112">
        <v>75.099999999999994</v>
      </c>
      <c r="BG2112">
        <v>74.769460844021836</v>
      </c>
      <c r="BH2112">
        <v>74.638727694101703</v>
      </c>
      <c r="BI2112">
        <v>88.065255874806198</v>
      </c>
      <c r="BJ2112">
        <f ca="1"/>
        <v>75.177506747878212</v>
      </c>
      <c r="BK2112">
        <f ca="1"/>
        <v>74.672620711996089</v>
      </c>
      <c r="BL2112">
        <v>73.640417188298855</v>
      </c>
      <c r="BM2112">
        <f ca="1"/>
        <v>75.732186823370498</v>
      </c>
      <c r="BN2112">
        <v>76.195881605097597</v>
      </c>
      <c r="BP2112" s="9"/>
      <c r="BQ2112" s="40"/>
      <c r="BR2112" s="9"/>
      <c r="BS2112" s="40"/>
      <c r="BU2112" s="9"/>
      <c r="BV2112" s="40"/>
      <c r="BW2112" s="9"/>
      <c r="BX2112" s="40"/>
      <c r="BZ2112" s="9"/>
      <c r="CA2112" s="9"/>
      <c r="CB2112" s="40"/>
      <c r="CC2112" s="9"/>
      <c r="CD2112" s="9"/>
      <c r="CE2112" s="40"/>
    </row>
    <row r="2113" spans="1:83" x14ac:dyDescent="0.25">
      <c r="A2113">
        <v>69</v>
      </c>
      <c r="B2113" t="b">
        <v>1</v>
      </c>
      <c r="BE2113">
        <v>0.72011612021857918</v>
      </c>
      <c r="BF2113">
        <v>75.099999999999994</v>
      </c>
      <c r="BG2113">
        <v>74.7791226205714</v>
      </c>
      <c r="BH2113">
        <v>74.649863907520825</v>
      </c>
      <c r="BI2113">
        <v>88.1496765336761</v>
      </c>
      <c r="BJ2113">
        <f ca="1"/>
        <v>75.18544129404286</v>
      </c>
      <c r="BK2113">
        <f ca="1"/>
        <v>74.683225668582523</v>
      </c>
      <c r="BL2113">
        <v>73.649812058304249</v>
      </c>
      <c r="BM2113">
        <f ca="1"/>
        <v>75.741631266075444</v>
      </c>
      <c r="BN2113">
        <v>76.205204967262276</v>
      </c>
      <c r="BP2113" s="9"/>
      <c r="BQ2113" s="40"/>
      <c r="BR2113" s="9"/>
      <c r="BS2113" s="40"/>
      <c r="BU2113" s="9"/>
      <c r="BV2113" s="40"/>
      <c r="BW2113" s="9"/>
      <c r="BX2113" s="40"/>
      <c r="BZ2113" s="9"/>
      <c r="CA2113" s="9"/>
      <c r="CB2113" s="40"/>
      <c r="CC2113" s="9"/>
      <c r="CD2113" s="9"/>
      <c r="CE2113" s="40"/>
    </row>
    <row r="2114" spans="1:83" x14ac:dyDescent="0.25">
      <c r="A2114">
        <v>68.900000000000006</v>
      </c>
      <c r="B2114" t="b">
        <v>1</v>
      </c>
      <c r="BE2114">
        <v>0.72045765027322406</v>
      </c>
      <c r="BF2114">
        <v>75.099999999999994</v>
      </c>
      <c r="BG2114">
        <v>74.788790116715433</v>
      </c>
      <c r="BH2114">
        <v>74.661008376389901</v>
      </c>
      <c r="BI2114">
        <v>88.234200270299183</v>
      </c>
      <c r="BJ2114">
        <f ca="1"/>
        <v>75.193378756910832</v>
      </c>
      <c r="BK2114">
        <f ca="1"/>
        <v>74.693837901712143</v>
      </c>
      <c r="BL2114">
        <v>73.659212662134863</v>
      </c>
      <c r="BM2114">
        <f ca="1"/>
        <v>75.75107805706611</v>
      </c>
      <c r="BN2114">
        <v>76.214530500833263</v>
      </c>
      <c r="BP2114" s="9"/>
      <c r="BQ2114" s="40"/>
      <c r="BR2114" s="9"/>
      <c r="BS2114" s="40"/>
      <c r="BU2114" s="9"/>
      <c r="BV2114" s="40"/>
      <c r="BW2114" s="9"/>
      <c r="BX2114" s="40"/>
      <c r="BZ2114" s="9"/>
      <c r="CA2114" s="9"/>
      <c r="CB2114" s="40"/>
      <c r="CC2114" s="9"/>
      <c r="CD2114" s="9"/>
      <c r="CE2114" s="40"/>
    </row>
    <row r="2115" spans="1:83" x14ac:dyDescent="0.25">
      <c r="A2115">
        <v>68.3</v>
      </c>
      <c r="B2115" t="b">
        <v>1</v>
      </c>
      <c r="BE2115">
        <v>0.72079918032786883</v>
      </c>
      <c r="BF2115">
        <v>75.099999999999994</v>
      </c>
      <c r="BG2115">
        <v>74.798463349202834</v>
      </c>
      <c r="BH2115">
        <v>74.672161123222281</v>
      </c>
      <c r="BI2115">
        <v>88.318827336699329</v>
      </c>
      <c r="BJ2115">
        <f ca="1"/>
        <v>75.201319147613958</v>
      </c>
      <c r="BK2115">
        <f ca="1"/>
        <v>74.704457431580465</v>
      </c>
      <c r="BL2115">
        <v>73.668619010301839</v>
      </c>
      <c r="BM2115">
        <f ca="1"/>
        <v>75.760527205067561</v>
      </c>
      <c r="BN2115">
        <v>76.223858214218495</v>
      </c>
      <c r="BP2115" s="9"/>
      <c r="BQ2115" s="40"/>
      <c r="BR2115" s="9"/>
      <c r="BS2115" s="40"/>
      <c r="BU2115" s="9"/>
      <c r="BV2115" s="40"/>
      <c r="BW2115" s="9"/>
      <c r="BX2115" s="40"/>
      <c r="BZ2115" s="9"/>
      <c r="CA2115" s="9"/>
      <c r="CB2115" s="40"/>
      <c r="CC2115" s="9"/>
      <c r="CD2115" s="9"/>
      <c r="CE2115" s="40"/>
    </row>
    <row r="2116" spans="1:83" x14ac:dyDescent="0.25">
      <c r="A2116">
        <v>68</v>
      </c>
      <c r="B2116" t="b">
        <v>1</v>
      </c>
      <c r="BE2116">
        <v>0.72114071038251371</v>
      </c>
      <c r="BF2116">
        <v>75.099999999999994</v>
      </c>
      <c r="BG2116">
        <v>74.808142334836035</v>
      </c>
      <c r="BH2116">
        <v>74.683322170606942</v>
      </c>
      <c r="BI2116">
        <v>88.403557985825969</v>
      </c>
      <c r="BJ2116">
        <f ca="1"/>
        <v>75.209262477315619</v>
      </c>
      <c r="BK2116">
        <f ca="1"/>
        <v>74.715084278449794</v>
      </c>
      <c r="BL2116">
        <v>73.678031113348482</v>
      </c>
      <c r="BM2116">
        <f ca="1"/>
        <v>75.769978718826863</v>
      </c>
      <c r="BN2116">
        <v>76.233188115846772</v>
      </c>
      <c r="BP2116" s="9"/>
      <c r="BQ2116" s="40"/>
      <c r="BR2116" s="9"/>
      <c r="BS2116" s="40"/>
      <c r="BU2116" s="9"/>
      <c r="BV2116" s="40"/>
      <c r="BW2116" s="9"/>
      <c r="BX2116" s="40"/>
      <c r="BZ2116" s="9"/>
      <c r="CA2116" s="9"/>
      <c r="CB2116" s="40"/>
      <c r="CC2116" s="9"/>
      <c r="CD2116" s="9"/>
      <c r="CE2116" s="40"/>
    </row>
    <row r="2117" spans="1:83" x14ac:dyDescent="0.25">
      <c r="A2117">
        <v>67.3</v>
      </c>
      <c r="B2117" t="b">
        <v>1</v>
      </c>
      <c r="BE2117">
        <v>0.72148224043715847</v>
      </c>
      <c r="BF2117">
        <v>75.099999999999994</v>
      </c>
      <c r="BG2117">
        <v>74.817827090471212</v>
      </c>
      <c r="BH2117">
        <v>74.694491541209445</v>
      </c>
      <c r="BI2117">
        <v>88.488392471558356</v>
      </c>
      <c r="BJ2117">
        <f ca="1"/>
        <v>75.21720875721104</v>
      </c>
      <c r="BK2117">
        <f ca="1"/>
        <v>74.725718462649667</v>
      </c>
      <c r="BL2117">
        <v>73.68744898185038</v>
      </c>
      <c r="BM2117">
        <f ca="1"/>
        <v>75.779432607113222</v>
      </c>
      <c r="BN2117">
        <v>76.242520214167811</v>
      </c>
      <c r="BP2117" s="9"/>
      <c r="BQ2117" s="40"/>
      <c r="BR2117" s="9"/>
      <c r="BS2117" s="40"/>
      <c r="BU2117" s="9"/>
      <c r="BV2117" s="40"/>
      <c r="BW2117" s="9"/>
      <c r="BX2117" s="40"/>
      <c r="BZ2117" s="9"/>
      <c r="CA2117" s="9"/>
      <c r="CB2117" s="40"/>
      <c r="CC2117" s="9"/>
      <c r="CD2117" s="9"/>
      <c r="CE2117" s="40"/>
    </row>
    <row r="2118" spans="1:83" x14ac:dyDescent="0.25">
      <c r="A2118">
        <v>68</v>
      </c>
      <c r="B2118" t="b">
        <v>1</v>
      </c>
      <c r="BE2118">
        <v>0.72182377049180324</v>
      </c>
      <c r="BF2118">
        <v>75.099999999999994</v>
      </c>
      <c r="BG2118">
        <v>74.827517633018587</v>
      </c>
      <c r="BH2118">
        <v>74.705669257771689</v>
      </c>
      <c r="BI2118">
        <v>88.573331048710401</v>
      </c>
      <c r="BJ2118">
        <f ca="1"/>
        <v>75.225157998527379</v>
      </c>
      <c r="BK2118">
        <f ca="1"/>
        <v>74.736360004577094</v>
      </c>
      <c r="BL2118">
        <v>73.696872626415541</v>
      </c>
      <c r="BM2118">
        <f ca="1"/>
        <v>75.788888878717998</v>
      </c>
      <c r="BN2118">
        <v>76.251854517652419</v>
      </c>
      <c r="BP2118" s="9"/>
      <c r="BQ2118" s="40"/>
      <c r="BR2118" s="9"/>
      <c r="BS2118" s="40"/>
      <c r="BU2118" s="9"/>
      <c r="BV2118" s="40"/>
      <c r="BW2118" s="9"/>
      <c r="BX2118" s="40"/>
      <c r="BZ2118" s="9"/>
      <c r="CA2118" s="9"/>
      <c r="CB2118" s="40"/>
      <c r="CC2118" s="9"/>
      <c r="CD2118" s="9"/>
      <c r="CE2118" s="40"/>
    </row>
    <row r="2119" spans="1:83" x14ac:dyDescent="0.25">
      <c r="A2119">
        <v>67.599999999999994</v>
      </c>
      <c r="B2119" t="b">
        <v>1</v>
      </c>
      <c r="BE2119">
        <v>0.72216530054644812</v>
      </c>
      <c r="BF2119">
        <v>75.2</v>
      </c>
      <c r="BG2119">
        <v>74.837213979442708</v>
      </c>
      <c r="BH2119">
        <v>74.716855343112925</v>
      </c>
      <c r="BI2119">
        <v>88.658373973035069</v>
      </c>
      <c r="BJ2119">
        <f ca="1"/>
        <v>75.233110212523883</v>
      </c>
      <c r="BK2119">
        <f ca="1"/>
        <v>74.747008924696942</v>
      </c>
      <c r="BL2119">
        <v>73.706302057684553</v>
      </c>
      <c r="BM2119">
        <f ca="1"/>
        <v>75.798347542454948</v>
      </c>
      <c r="BN2119">
        <v>76.261191034792589</v>
      </c>
      <c r="BP2119" s="9"/>
      <c r="BQ2119" s="40"/>
      <c r="BR2119" s="9"/>
      <c r="BS2119" s="40"/>
      <c r="BU2119" s="9"/>
      <c r="BV2119" s="40"/>
      <c r="BW2119" s="9"/>
      <c r="BX2119" s="40"/>
      <c r="BZ2119" s="9"/>
      <c r="CA2119" s="9"/>
      <c r="CB2119" s="40"/>
      <c r="CC2119" s="9"/>
      <c r="CD2119" s="9"/>
      <c r="CE2119" s="40"/>
    </row>
    <row r="2120" spans="1:83" x14ac:dyDescent="0.25">
      <c r="A2120">
        <v>67.5</v>
      </c>
      <c r="B2120" t="b">
        <v>1</v>
      </c>
      <c r="BE2120">
        <v>0.72250683060109289</v>
      </c>
      <c r="BF2120">
        <v>75.2</v>
      </c>
      <c r="BG2120">
        <v>74.846916146762652</v>
      </c>
      <c r="BH2120">
        <v>74.728049820129669</v>
      </c>
      <c r="BI2120">
        <v>88.743521501229026</v>
      </c>
      <c r="BJ2120">
        <f ca="1"/>
        <v>75.241065410492084</v>
      </c>
      <c r="BK2120">
        <f ca="1"/>
        <v>74.757665243542263</v>
      </c>
      <c r="BL2120">
        <v>73.715737286330722</v>
      </c>
      <c r="BM2120">
        <f ca="1"/>
        <v>75.807808607160226</v>
      </c>
      <c r="BN2120">
        <v>76.270529774101519</v>
      </c>
      <c r="BP2120" s="9"/>
      <c r="BQ2120" s="40"/>
      <c r="BR2120" s="9"/>
      <c r="BS2120" s="40"/>
      <c r="BU2120" s="9"/>
      <c r="BV2120" s="40"/>
      <c r="BW2120" s="9"/>
      <c r="BX2120" s="40"/>
      <c r="BZ2120" s="9"/>
      <c r="CA2120" s="9"/>
      <c r="CB2120" s="40"/>
      <c r="CC2120" s="9"/>
      <c r="CD2120" s="9"/>
      <c r="CE2120" s="40"/>
    </row>
    <row r="2121" spans="1:83" x14ac:dyDescent="0.25">
      <c r="A2121">
        <v>67.599999999999994</v>
      </c>
      <c r="B2121" t="b">
        <v>1</v>
      </c>
      <c r="BE2121">
        <v>0.72284836065573765</v>
      </c>
      <c r="BF2121">
        <v>75.2</v>
      </c>
      <c r="BG2121">
        <v>74.856624152052376</v>
      </c>
      <c r="BH2121">
        <v>74.73925271179624</v>
      </c>
      <c r="BI2121">
        <v>88.828773890937399</v>
      </c>
      <c r="BJ2121">
        <f ca="1"/>
        <v>75.24902360375593</v>
      </c>
      <c r="BK2121">
        <f ca="1"/>
        <v>74.768328981714561</v>
      </c>
      <c r="BL2121">
        <v>73.725178323060192</v>
      </c>
      <c r="BM2121">
        <f ca="1"/>
        <v>75.817272081692522</v>
      </c>
      <c r="BN2121">
        <v>76.279870744113794</v>
      </c>
      <c r="BP2121" s="9"/>
      <c r="BQ2121" s="40"/>
      <c r="BR2121" s="9"/>
      <c r="BS2121" s="40"/>
      <c r="BU2121" s="9"/>
      <c r="BV2121" s="40"/>
      <c r="BW2121" s="9"/>
      <c r="BX2121" s="40"/>
      <c r="BZ2121" s="9"/>
      <c r="CA2121" s="9"/>
      <c r="CB2121" s="40"/>
      <c r="CC2121" s="9"/>
      <c r="CD2121" s="9"/>
      <c r="CE2121" s="40"/>
    </row>
    <row r="2122" spans="1:83" x14ac:dyDescent="0.25">
      <c r="A2122">
        <v>67.099999999999994</v>
      </c>
      <c r="B2122" t="b">
        <v>1</v>
      </c>
      <c r="BE2122">
        <v>0.72318989071038253</v>
      </c>
      <c r="BF2122">
        <v>75.2</v>
      </c>
      <c r="BG2122">
        <v>74.866338012440934</v>
      </c>
      <c r="BH2122">
        <v>74.750464041165245</v>
      </c>
      <c r="BI2122">
        <v>88.914131400758379</v>
      </c>
      <c r="BJ2122">
        <f ca="1"/>
        <v>75.256984803671983</v>
      </c>
      <c r="BK2122">
        <f ca="1"/>
        <v>74.779000159884291</v>
      </c>
      <c r="BL2122">
        <v>73.73462517861212</v>
      </c>
      <c r="BM2122">
        <f ca="1"/>
        <v>75.826737974933195</v>
      </c>
      <c r="BN2122">
        <v>76.289213953385513</v>
      </c>
      <c r="BP2122" s="9"/>
      <c r="BQ2122" s="40"/>
      <c r="BR2122" s="9"/>
      <c r="BS2122" s="40"/>
      <c r="BU2122" s="9"/>
      <c r="BV2122" s="40"/>
      <c r="BW2122" s="9"/>
      <c r="BX2122" s="40"/>
      <c r="BZ2122" s="9"/>
      <c r="CA2122" s="9"/>
      <c r="CB2122" s="40"/>
      <c r="CC2122" s="9"/>
      <c r="CD2122" s="9"/>
      <c r="CE2122" s="40"/>
    </row>
    <row r="2123" spans="1:83" x14ac:dyDescent="0.25">
      <c r="A2123">
        <v>75</v>
      </c>
      <c r="B2123" t="b">
        <v>1</v>
      </c>
      <c r="BE2123">
        <v>0.7235314207650273</v>
      </c>
      <c r="BF2123">
        <v>75.2</v>
      </c>
      <c r="BG2123">
        <v>74.876057745112746</v>
      </c>
      <c r="BH2123">
        <v>74.761683831367719</v>
      </c>
      <c r="BI2123">
        <v>88.999594290247828</v>
      </c>
      <c r="BJ2123">
        <f ca="1"/>
        <v>75.264949021629604</v>
      </c>
      <c r="BK2123">
        <f ca="1"/>
        <v>74.789678798790973</v>
      </c>
      <c r="BL2123">
        <v>73.744077863758761</v>
      </c>
      <c r="BM2123">
        <f ca="1"/>
        <v>75.83620629578634</v>
      </c>
      <c r="BN2123">
        <v>76.298559410494278</v>
      </c>
      <c r="BP2123" s="9"/>
      <c r="BQ2123" s="40"/>
      <c r="BR2123" s="9"/>
      <c r="BS2123" s="40"/>
      <c r="BU2123" s="9"/>
      <c r="BV2123" s="40"/>
      <c r="BW2123" s="9"/>
      <c r="BX2123" s="40"/>
      <c r="BZ2123" s="9"/>
      <c r="CA2123" s="9"/>
      <c r="CB2123" s="40"/>
      <c r="CC2123" s="9"/>
      <c r="CD2123" s="9"/>
      <c r="CE2123" s="40"/>
    </row>
    <row r="2124" spans="1:83" x14ac:dyDescent="0.25">
      <c r="A2124">
        <v>74.8</v>
      </c>
      <c r="B2124" t="b">
        <v>1</v>
      </c>
      <c r="BE2124">
        <v>0.72387295081967218</v>
      </c>
      <c r="BF2124">
        <v>75.2</v>
      </c>
      <c r="BG2124">
        <v>74.885783367307909</v>
      </c>
      <c r="BH2124">
        <v>74.772912105613841</v>
      </c>
      <c r="BI2124">
        <v>89.085162819924264</v>
      </c>
      <c r="BJ2124">
        <f ca="1"/>
        <v>75.272916269050995</v>
      </c>
      <c r="BK2124">
        <f ca="1"/>
        <v>74.800364919243734</v>
      </c>
      <c r="BL2124">
        <v>73.753536389305694</v>
      </c>
      <c r="BM2124">
        <f ca="1"/>
        <v>75.845677053178974</v>
      </c>
      <c r="BN2124">
        <v>76.307907124039417</v>
      </c>
      <c r="BP2124" s="9"/>
      <c r="BQ2124" s="40"/>
      <c r="BR2124" s="9"/>
      <c r="BS2124" s="40"/>
      <c r="BU2124" s="9"/>
      <c r="BV2124" s="40"/>
      <c r="BW2124" s="9"/>
      <c r="BX2124" s="40"/>
      <c r="BZ2124" s="9"/>
      <c r="CA2124" s="9"/>
      <c r="CB2124" s="40"/>
      <c r="CC2124" s="9"/>
      <c r="CD2124" s="9"/>
      <c r="CE2124" s="40"/>
    </row>
    <row r="2125" spans="1:83" x14ac:dyDescent="0.25">
      <c r="A2125">
        <v>74.599999999999994</v>
      </c>
      <c r="B2125" t="b">
        <v>1</v>
      </c>
      <c r="BE2125">
        <v>0.72421448087431695</v>
      </c>
      <c r="BF2125">
        <v>75.2</v>
      </c>
      <c r="BG2125">
        <v>74.895514896322439</v>
      </c>
      <c r="BH2125">
        <v>74.78414888719287</v>
      </c>
      <c r="BI2125">
        <v>89.170837251273326</v>
      </c>
      <c r="BJ2125">
        <f ca="1"/>
        <v>75.280886557391526</v>
      </c>
      <c r="BK2125">
        <f ca="1"/>
        <v>74.811058542121557</v>
      </c>
      <c r="BL2125">
        <v>73.763000766091864</v>
      </c>
      <c r="BM2125">
        <f ca="1"/>
        <v>75.855150256061009</v>
      </c>
      <c r="BN2125">
        <v>76.317257102642031</v>
      </c>
      <c r="BP2125" s="9"/>
      <c r="BQ2125" s="40"/>
      <c r="BR2125" s="9"/>
      <c r="BS2125" s="40"/>
      <c r="BU2125" s="9"/>
      <c r="BV2125" s="40"/>
      <c r="BW2125" s="9"/>
      <c r="BX2125" s="40"/>
      <c r="BZ2125" s="9"/>
      <c r="CA2125" s="9"/>
      <c r="CB2125" s="40"/>
      <c r="CC2125" s="9"/>
      <c r="CD2125" s="9"/>
      <c r="CE2125" s="40"/>
    </row>
    <row r="2126" spans="1:83" x14ac:dyDescent="0.25">
      <c r="A2126">
        <v>74.400000000000006</v>
      </c>
      <c r="B2126" t="b">
        <v>1</v>
      </c>
      <c r="BE2126">
        <v>0.72455601092896171</v>
      </c>
      <c r="BF2126">
        <v>75.2</v>
      </c>
      <c r="BG2126">
        <v>74.905252349508572</v>
      </c>
      <c r="BH2126">
        <v>74.795394199474188</v>
      </c>
      <c r="BI2126">
        <v>89.256617846752832</v>
      </c>
      <c r="BJ2126">
        <f ca="1"/>
        <v>75.288859898139833</v>
      </c>
      <c r="BK2126">
        <f ca="1"/>
        <v>74.821759688373618</v>
      </c>
      <c r="BL2126">
        <v>73.772471004989853</v>
      </c>
      <c r="BM2126">
        <f ca="1"/>
        <v>75.864625913405533</v>
      </c>
      <c r="BN2126">
        <v>76.326609354945077</v>
      </c>
      <c r="BP2126" s="9"/>
      <c r="BQ2126" s="40"/>
      <c r="BR2126" s="9"/>
      <c r="BS2126" s="40"/>
      <c r="BU2126" s="9"/>
      <c r="BV2126" s="40"/>
      <c r="BW2126" s="9"/>
      <c r="BX2126" s="40"/>
      <c r="BZ2126" s="9"/>
      <c r="CA2126" s="9"/>
      <c r="CB2126" s="40"/>
      <c r="CC2126" s="9"/>
      <c r="CD2126" s="9"/>
      <c r="CE2126" s="40"/>
    </row>
    <row r="2127" spans="1:83" x14ac:dyDescent="0.25">
      <c r="A2127">
        <v>74.3</v>
      </c>
      <c r="B2127" t="b">
        <v>1</v>
      </c>
      <c r="BE2127">
        <v>0.72489754098360659</v>
      </c>
      <c r="BF2127">
        <v>75.2</v>
      </c>
      <c r="BG2127">
        <v>74.914995744275046</v>
      </c>
      <c r="BH2127">
        <v>74.806648065906913</v>
      </c>
      <c r="BI2127">
        <v>89.342504869797452</v>
      </c>
      <c r="BJ2127">
        <f ca="1"/>
        <v>75.296836302817937</v>
      </c>
      <c r="BK2127">
        <f ca="1"/>
        <v>74.832468379019673</v>
      </c>
      <c r="BL2127">
        <v>73.781947116905911</v>
      </c>
      <c r="BM2127">
        <f ca="1"/>
        <v>75.87410403420877</v>
      </c>
      <c r="BN2127">
        <v>76.335963889613566</v>
      </c>
      <c r="BP2127" s="9"/>
      <c r="BQ2127" s="40"/>
      <c r="BR2127" s="9"/>
      <c r="BS2127" s="40"/>
      <c r="BU2127" s="9"/>
      <c r="BV2127" s="40"/>
      <c r="BW2127" s="9"/>
      <c r="BX2127" s="40"/>
      <c r="BZ2127" s="9"/>
      <c r="CA2127" s="9"/>
      <c r="CB2127" s="40"/>
      <c r="CC2127" s="9"/>
      <c r="CD2127" s="9"/>
      <c r="CE2127" s="40"/>
    </row>
    <row r="2128" spans="1:83" x14ac:dyDescent="0.25">
      <c r="A2128">
        <v>73.400000000000006</v>
      </c>
      <c r="B2128" t="b">
        <v>1</v>
      </c>
      <c r="BE2128">
        <v>0.72523907103825136</v>
      </c>
      <c r="BF2128">
        <v>75.2</v>
      </c>
      <c r="BG2128">
        <v>74.924745098087314</v>
      </c>
      <c r="BH2128">
        <v>74.817910510021065</v>
      </c>
      <c r="BI2128">
        <v>89.428498584823558</v>
      </c>
      <c r="BJ2128">
        <f ca="1"/>
        <v>75.304815782981521</v>
      </c>
      <c r="BK2128">
        <f ca="1"/>
        <v>74.843184635150379</v>
      </c>
      <c r="BL2128">
        <v>73.791429112780136</v>
      </c>
      <c r="BM2128">
        <f ca="1"/>
        <v>75.883584627490308</v>
      </c>
      <c r="BN2128">
        <v>76.345320715334552</v>
      </c>
      <c r="BP2128" s="9"/>
      <c r="BQ2128" s="40"/>
      <c r="BR2128" s="9"/>
      <c r="BS2128" s="40"/>
      <c r="BU2128" s="9"/>
      <c r="BV2128" s="40"/>
      <c r="BW2128" s="9"/>
      <c r="BX2128" s="40"/>
      <c r="BZ2128" s="9"/>
      <c r="CA2128" s="9"/>
      <c r="CB2128" s="40"/>
      <c r="CC2128" s="9"/>
      <c r="CD2128" s="9"/>
      <c r="CE2128" s="40"/>
    </row>
    <row r="2129" spans="1:83" x14ac:dyDescent="0.25">
      <c r="A2129">
        <v>73.099999999999994</v>
      </c>
      <c r="B2129" t="b">
        <v>1</v>
      </c>
      <c r="BE2129">
        <v>0.72558060109289613</v>
      </c>
      <c r="BF2129">
        <v>75.2</v>
      </c>
      <c r="BG2129">
        <v>74.934500428467956</v>
      </c>
      <c r="BH2129">
        <v>74.829181555427368</v>
      </c>
      <c r="BI2129">
        <v>89.514599257234238</v>
      </c>
      <c r="BJ2129">
        <f ca="1"/>
        <v>75.312798350220007</v>
      </c>
      <c r="BK2129">
        <f ca="1"/>
        <v>74.853908477927675</v>
      </c>
      <c r="BL2129">
        <v>73.800917003586676</v>
      </c>
      <c r="BM2129">
        <f ca="1"/>
        <v>75.893067702293123</v>
      </c>
      <c r="BN2129">
        <v>76.35467984081734</v>
      </c>
      <c r="BP2129" s="9"/>
      <c r="BQ2129" s="40"/>
      <c r="BR2129" s="9"/>
      <c r="BS2129" s="40"/>
      <c r="BU2129" s="9"/>
      <c r="BV2129" s="40"/>
      <c r="BW2129" s="9"/>
      <c r="BX2129" s="40"/>
      <c r="BZ2129" s="9"/>
      <c r="CA2129" s="9"/>
      <c r="CB2129" s="40"/>
      <c r="CC2129" s="9"/>
      <c r="CD2129" s="9"/>
      <c r="CE2129" s="40"/>
    </row>
    <row r="2130" spans="1:83" x14ac:dyDescent="0.25">
      <c r="A2130">
        <v>73.099999999999994</v>
      </c>
      <c r="B2130" t="b">
        <v>1</v>
      </c>
      <c r="BE2130">
        <v>0.72592213114754101</v>
      </c>
      <c r="BF2130">
        <v>75.2</v>
      </c>
      <c r="BG2130">
        <v>74.944261752996837</v>
      </c>
      <c r="BH2130">
        <v>74.840461225817933</v>
      </c>
      <c r="BI2130">
        <v>89.600807153424086</v>
      </c>
      <c r="BJ2130">
        <f ca="1"/>
        <v>75.320784016156793</v>
      </c>
      <c r="BK2130">
        <f ca="1"/>
        <v>74.864639928585106</v>
      </c>
      <c r="BL2130">
        <v>73.810410800333827</v>
      </c>
      <c r="BM2130">
        <f ca="1"/>
        <v>75.902553267683757</v>
      </c>
      <c r="BN2130">
        <v>76.36404127479355</v>
      </c>
      <c r="BP2130" s="9"/>
      <c r="BQ2130" s="40"/>
      <c r="BR2130" s="9"/>
      <c r="BS2130" s="40"/>
      <c r="BU2130" s="9"/>
      <c r="BV2130" s="40"/>
      <c r="BW2130" s="9"/>
      <c r="BX2130" s="40"/>
      <c r="BZ2130" s="9"/>
      <c r="CA2130" s="9"/>
      <c r="CB2130" s="40"/>
      <c r="CC2130" s="9"/>
      <c r="CD2130" s="9"/>
      <c r="CE2130" s="40"/>
    </row>
    <row r="2131" spans="1:83" x14ac:dyDescent="0.25">
      <c r="A2131">
        <v>72.900000000000006</v>
      </c>
      <c r="B2131" t="b">
        <v>1</v>
      </c>
      <c r="BE2131">
        <v>0.72626366120218577</v>
      </c>
      <c r="BF2131">
        <v>75.2</v>
      </c>
      <c r="BG2131">
        <v>74.954029089311433</v>
      </c>
      <c r="BH2131">
        <v>74.851749544966708</v>
      </c>
      <c r="BI2131">
        <v>89.687122540784117</v>
      </c>
      <c r="BJ2131">
        <f ca="1"/>
        <v>75.328772792449371</v>
      </c>
      <c r="BK2131">
        <f ca="1"/>
        <v>74.875379008428183</v>
      </c>
      <c r="BL2131">
        <v>73.819910514064134</v>
      </c>
      <c r="BM2131">
        <f ca="1"/>
        <v>75.912041332752423</v>
      </c>
      <c r="BN2131">
        <v>76.373405026017181</v>
      </c>
      <c r="BP2131" s="9"/>
      <c r="BQ2131" s="40"/>
      <c r="BR2131" s="9"/>
      <c r="BS2131" s="40"/>
      <c r="BU2131" s="9"/>
      <c r="BV2131" s="40"/>
      <c r="BW2131" s="9"/>
      <c r="BX2131" s="40"/>
      <c r="BZ2131" s="9"/>
      <c r="CA2131" s="9"/>
      <c r="CB2131" s="40"/>
      <c r="CC2131" s="9"/>
      <c r="CD2131" s="9"/>
      <c r="CE2131" s="40"/>
    </row>
    <row r="2132" spans="1:83" x14ac:dyDescent="0.25">
      <c r="A2132">
        <v>72.5</v>
      </c>
      <c r="B2132" t="b">
        <v>1</v>
      </c>
      <c r="BE2132">
        <v>0.72660519125683065</v>
      </c>
      <c r="BF2132">
        <v>75.2</v>
      </c>
      <c r="BG2132">
        <v>74.963802455107185</v>
      </c>
      <c r="BH2132">
        <v>74.863046536729627</v>
      </c>
      <c r="BI2132">
        <v>89.773545687706928</v>
      </c>
      <c r="BJ2132">
        <f ca="1"/>
        <v>75.336764690789536</v>
      </c>
      <c r="BK2132">
        <f ca="1"/>
        <v>74.886125738834764</v>
      </c>
      <c r="BL2132">
        <v>73.829416155854673</v>
      </c>
      <c r="BM2132">
        <f ca="1"/>
        <v>75.921531906613041</v>
      </c>
      <c r="BN2132">
        <v>76.382771103264844</v>
      </c>
      <c r="BP2132" s="9"/>
      <c r="BQ2132" s="40"/>
      <c r="BR2132" s="9"/>
      <c r="BS2132" s="40"/>
      <c r="BU2132" s="9"/>
      <c r="BV2132" s="40"/>
      <c r="BW2132" s="9"/>
      <c r="BX2132" s="40"/>
      <c r="BZ2132" s="9"/>
      <c r="CA2132" s="9"/>
      <c r="CB2132" s="40"/>
      <c r="CC2132" s="9"/>
      <c r="CD2132" s="9"/>
      <c r="CE2132" s="40"/>
    </row>
    <row r="2133" spans="1:83" x14ac:dyDescent="0.25">
      <c r="A2133">
        <v>71.900000000000006</v>
      </c>
      <c r="B2133" t="b">
        <v>1</v>
      </c>
      <c r="BE2133">
        <v>0.72694672131147542</v>
      </c>
      <c r="BF2133">
        <v>75.2</v>
      </c>
      <c r="BG2133">
        <v>74.973581868137657</v>
      </c>
      <c r="BH2133">
        <v>74.874352225045413</v>
      </c>
      <c r="BI2133">
        <v>89.860076863591487</v>
      </c>
      <c r="BJ2133">
        <f ca="1"/>
        <v>75.344759722903603</v>
      </c>
      <c r="BK2133">
        <f ca="1"/>
        <v>74.896880141255394</v>
      </c>
      <c r="BL2133">
        <v>73.838927736817084</v>
      </c>
      <c r="BM2133">
        <f ca="1"/>
        <v>75.931024998403473</v>
      </c>
      <c r="BN2133">
        <v>76.392139515335714</v>
      </c>
      <c r="BP2133" s="9"/>
      <c r="BQ2133" s="40"/>
      <c r="BR2133" s="9"/>
      <c r="BS2133" s="40"/>
      <c r="BU2133" s="9"/>
      <c r="BV2133" s="40"/>
      <c r="BW2133" s="9"/>
      <c r="BX2133" s="40"/>
      <c r="BZ2133" s="9"/>
      <c r="CA2133" s="9"/>
      <c r="CB2133" s="40"/>
      <c r="CC2133" s="9"/>
      <c r="CD2133" s="9"/>
      <c r="CE2133" s="40"/>
    </row>
    <row r="2134" spans="1:83" x14ac:dyDescent="0.25">
      <c r="A2134">
        <v>71.7</v>
      </c>
      <c r="B2134" t="b">
        <v>1</v>
      </c>
      <c r="BE2134">
        <v>0.72728825136612019</v>
      </c>
      <c r="BF2134">
        <v>75.3</v>
      </c>
      <c r="BG2134">
        <v>74.983367346214962</v>
      </c>
      <c r="BH2134">
        <v>74.885666633935571</v>
      </c>
      <c r="BI2134">
        <v>89.946716338848333</v>
      </c>
      <c r="BJ2134">
        <f ca="1"/>
        <v>75.352757900552476</v>
      </c>
      <c r="BK2134">
        <f ca="1"/>
        <v>74.907642237213665</v>
      </c>
      <c r="BL2134">
        <v>73.848445268097763</v>
      </c>
      <c r="BM2134">
        <f ca="1"/>
        <v>75.940520617285586</v>
      </c>
      <c r="BN2134">
        <v>76.401510271051777</v>
      </c>
      <c r="BP2134" s="9"/>
      <c r="BQ2134" s="40"/>
      <c r="BR2134" s="9"/>
      <c r="BS2134" s="40"/>
      <c r="BU2134" s="9"/>
      <c r="BV2134" s="40"/>
      <c r="BW2134" s="9"/>
      <c r="BX2134" s="40"/>
      <c r="BZ2134" s="9"/>
      <c r="CA2134" s="9"/>
      <c r="CB2134" s="40"/>
      <c r="CC2134" s="9"/>
      <c r="CD2134" s="9"/>
      <c r="CE2134" s="40"/>
    </row>
    <row r="2135" spans="1:83" x14ac:dyDescent="0.25">
      <c r="A2135">
        <v>71.099999999999994</v>
      </c>
      <c r="B2135" t="b">
        <v>1</v>
      </c>
      <c r="BE2135">
        <v>0.72762978142076506</v>
      </c>
      <c r="BF2135">
        <v>75.3</v>
      </c>
      <c r="BG2135">
        <v>74.993158907209974</v>
      </c>
      <c r="BH2135">
        <v>74.896989787505049</v>
      </c>
      <c r="BI2135">
        <v>90.033464384904605</v>
      </c>
      <c r="BJ2135">
        <f ca="1"/>
        <v>75.360759235531916</v>
      </c>
      <c r="BK2135">
        <f ca="1"/>
        <v>74.918412048306621</v>
      </c>
      <c r="BL2135">
        <v>73.857968760878009</v>
      </c>
      <c r="BM2135">
        <f ca="1"/>
        <v>75.950018772445318</v>
      </c>
      <c r="BN2135">
        <v>76.410883379257868</v>
      </c>
      <c r="BP2135" s="9"/>
      <c r="BQ2135" s="40"/>
      <c r="BR2135" s="9"/>
      <c r="BS2135" s="40"/>
      <c r="BU2135" s="9"/>
      <c r="BV2135" s="40"/>
      <c r="BW2135" s="9"/>
      <c r="BX2135" s="40"/>
      <c r="BZ2135" s="9"/>
      <c r="CA2135" s="9"/>
      <c r="CB2135" s="40"/>
      <c r="CC2135" s="9"/>
      <c r="CD2135" s="9"/>
      <c r="CE2135" s="40"/>
    </row>
    <row r="2136" spans="1:83" x14ac:dyDescent="0.25">
      <c r="A2136">
        <v>77</v>
      </c>
      <c r="B2136" t="b">
        <v>1</v>
      </c>
      <c r="BE2136">
        <v>0.72797131147540983</v>
      </c>
      <c r="BF2136">
        <v>75.3</v>
      </c>
      <c r="BG2136">
        <v>75.002956569052614</v>
      </c>
      <c r="BH2136">
        <v>74.908321709942726</v>
      </c>
      <c r="BI2136">
        <v>90.120321274209033</v>
      </c>
      <c r="BJ2136">
        <f ca="1"/>
        <v>75.368763739672673</v>
      </c>
      <c r="BK2136">
        <f ca="1"/>
        <v>74.929189596205035</v>
      </c>
      <c r="BL2136">
        <v>73.867498226374224</v>
      </c>
      <c r="BM2136">
        <f ca="1"/>
        <v>75.959519473092897</v>
      </c>
      <c r="BN2136">
        <v>76.420258848821803</v>
      </c>
      <c r="BP2136" s="9"/>
      <c r="BQ2136" s="40"/>
      <c r="BR2136" s="9"/>
      <c r="BS2136" s="40"/>
      <c r="BU2136" s="9"/>
      <c r="BV2136" s="40"/>
      <c r="BW2136" s="9"/>
      <c r="BX2136" s="40"/>
      <c r="BZ2136" s="9"/>
      <c r="CA2136" s="9"/>
      <c r="CB2136" s="40"/>
      <c r="CC2136" s="9"/>
      <c r="CD2136" s="9"/>
      <c r="CE2136" s="40"/>
    </row>
    <row r="2137" spans="1:83" x14ac:dyDescent="0.25">
      <c r="A2137">
        <v>78</v>
      </c>
      <c r="B2137" t="b">
        <v>1</v>
      </c>
      <c r="BE2137">
        <v>0.7283128415300546</v>
      </c>
      <c r="BF2137">
        <v>75.3</v>
      </c>
      <c r="BG2137">
        <v>75.012760349732218</v>
      </c>
      <c r="BH2137">
        <v>74.919662425521494</v>
      </c>
      <c r="BI2137">
        <v>90.207287280237267</v>
      </c>
      <c r="BJ2137">
        <f ca="1"/>
        <v>75.376771424840712</v>
      </c>
      <c r="BK2137">
        <f ca="1"/>
        <v>74.939974902653901</v>
      </c>
      <c r="BL2137">
        <v>73.877033675837978</v>
      </c>
      <c r="BM2137">
        <f ca="1"/>
        <v>75.969022728462861</v>
      </c>
      <c r="BN2137">
        <v>76.429636688634474</v>
      </c>
      <c r="BP2137" s="9"/>
      <c r="BQ2137" s="40"/>
      <c r="BR2137" s="9"/>
      <c r="BS2137" s="40"/>
      <c r="BU2137" s="9"/>
      <c r="BV2137" s="40"/>
      <c r="BW2137" s="9"/>
      <c r="BX2137" s="40"/>
      <c r="BZ2137" s="9"/>
      <c r="CA2137" s="9"/>
      <c r="CB2137" s="40"/>
      <c r="CC2137" s="9"/>
      <c r="CD2137" s="9"/>
      <c r="CE2137" s="40"/>
    </row>
    <row r="2138" spans="1:83" x14ac:dyDescent="0.25">
      <c r="A2138">
        <v>77</v>
      </c>
      <c r="B2138" t="b">
        <v>1</v>
      </c>
      <c r="BE2138">
        <v>0.72865437158469948</v>
      </c>
      <c r="BF2138">
        <v>75.3</v>
      </c>
      <c r="BG2138">
        <v>75.022570267297766</v>
      </c>
      <c r="BH2138">
        <v>74.931011958599143</v>
      </c>
      <c r="BI2138">
        <v>90.294362677496878</v>
      </c>
      <c r="BJ2138">
        <f ca="1"/>
        <v>75.384782302937325</v>
      </c>
      <c r="BK2138">
        <f ca="1"/>
        <v>74.950767989472681</v>
      </c>
      <c r="BL2138">
        <v>73.88657512055623</v>
      </c>
      <c r="BM2138">
        <f ca="1"/>
        <v>75.978528547814264</v>
      </c>
      <c r="BN2138">
        <v>76.439016907610011</v>
      </c>
      <c r="BP2138" s="9"/>
      <c r="BQ2138" s="40"/>
      <c r="BR2138" s="9"/>
      <c r="BS2138" s="40"/>
      <c r="BU2138" s="9"/>
      <c r="BV2138" s="40"/>
      <c r="BW2138" s="9"/>
      <c r="BX2138" s="40"/>
      <c r="BZ2138" s="9"/>
      <c r="CA2138" s="9"/>
      <c r="CB2138" s="40"/>
      <c r="CC2138" s="9"/>
      <c r="CD2138" s="9"/>
      <c r="CE2138" s="40"/>
    </row>
    <row r="2139" spans="1:83" x14ac:dyDescent="0.25">
      <c r="A2139">
        <v>75</v>
      </c>
      <c r="B2139" t="b">
        <v>1</v>
      </c>
      <c r="BE2139">
        <v>0.72899590163934425</v>
      </c>
      <c r="BF2139">
        <v>75.3</v>
      </c>
      <c r="BG2139">
        <v>75.03238633985822</v>
      </c>
      <c r="BH2139">
        <v>74.942370333618285</v>
      </c>
      <c r="BI2139">
        <v>90.381547741532643</v>
      </c>
      <c r="BJ2139">
        <f ca="1"/>
        <v>75.392796385899359</v>
      </c>
      <c r="BK2139">
        <f ca="1"/>
        <v>74.961568878555767</v>
      </c>
      <c r="BL2139">
        <v>73.896122571851492</v>
      </c>
      <c r="BM2139">
        <f ca="1"/>
        <v>75.988036940430689</v>
      </c>
      <c r="BN2139">
        <v>76.448399514685804</v>
      </c>
      <c r="BP2139" s="9"/>
      <c r="BQ2139" s="40"/>
      <c r="BR2139" s="9"/>
      <c r="BS2139" s="40"/>
      <c r="BU2139" s="9"/>
      <c r="BV2139" s="40"/>
      <c r="BW2139" s="9"/>
      <c r="BX2139" s="40"/>
      <c r="BZ2139" s="9"/>
      <c r="CA2139" s="9"/>
      <c r="CB2139" s="40"/>
      <c r="CC2139" s="9"/>
      <c r="CD2139" s="9"/>
      <c r="CE2139" s="40"/>
    </row>
    <row r="2140" spans="1:83" x14ac:dyDescent="0.25">
      <c r="A2140">
        <v>73</v>
      </c>
      <c r="B2140" t="b">
        <v>1</v>
      </c>
      <c r="BE2140">
        <v>0.72933743169398912</v>
      </c>
      <c r="BF2140">
        <v>75.3</v>
      </c>
      <c r="BG2140">
        <v>75.04220858558277</v>
      </c>
      <c r="BH2140">
        <v>74.953737575107212</v>
      </c>
      <c r="BI2140">
        <v>90.468842748931763</v>
      </c>
      <c r="BJ2140">
        <f ca="1"/>
        <v>75.400813685699418</v>
      </c>
      <c r="BK2140">
        <f ca="1"/>
        <v>74.972377591872856</v>
      </c>
      <c r="BL2140">
        <v>73.905676041081904</v>
      </c>
      <c r="BM2140">
        <f ca="1"/>
        <v>75.997547915620473</v>
      </c>
      <c r="BN2140">
        <v>76.457784518822734</v>
      </c>
      <c r="BP2140" s="9"/>
      <c r="BQ2140" s="40"/>
      <c r="BR2140" s="9"/>
      <c r="BS2140" s="40"/>
      <c r="BU2140" s="9"/>
      <c r="BV2140" s="40"/>
      <c r="BW2140" s="9"/>
      <c r="BX2140" s="40"/>
      <c r="BZ2140" s="9"/>
      <c r="CA2140" s="9"/>
      <c r="CB2140" s="40"/>
      <c r="CC2140" s="9"/>
      <c r="CD2140" s="9"/>
      <c r="CE2140" s="40"/>
    </row>
    <row r="2141" spans="1:83" x14ac:dyDescent="0.25">
      <c r="A2141">
        <v>70</v>
      </c>
      <c r="B2141" t="b">
        <v>1</v>
      </c>
      <c r="BE2141">
        <v>0.72967896174863389</v>
      </c>
      <c r="BF2141">
        <v>75.3</v>
      </c>
      <c r="BG2141">
        <v>75.052037022701242</v>
      </c>
      <c r="BH2141">
        <v>74.965113707680132</v>
      </c>
      <c r="BI2141">
        <v>90.556247977329065</v>
      </c>
      <c r="BJ2141">
        <f ca="1"/>
        <v>75.408834214346015</v>
      </c>
      <c r="BK2141">
        <f ca="1"/>
        <v>74.983194151469249</v>
      </c>
      <c r="BL2141">
        <v>73.9152355396415</v>
      </c>
      <c r="BM2141">
        <f ca="1"/>
        <v>76.007061482716793</v>
      </c>
      <c r="BN2141">
        <v>76.46717192900519</v>
      </c>
      <c r="BP2141" s="9"/>
      <c r="BQ2141" s="40"/>
      <c r="BR2141" s="9"/>
      <c r="BS2141" s="40"/>
      <c r="BU2141" s="9"/>
      <c r="BV2141" s="40"/>
      <c r="BW2141" s="9"/>
      <c r="BX2141" s="40"/>
      <c r="BZ2141" s="9"/>
      <c r="CA2141" s="9"/>
      <c r="CB2141" s="40"/>
      <c r="CC2141" s="9"/>
      <c r="CD2141" s="9"/>
      <c r="CE2141" s="40"/>
    </row>
    <row r="2142" spans="1:83" x14ac:dyDescent="0.25">
      <c r="A2142">
        <v>69.599999999999994</v>
      </c>
      <c r="B2142" t="b">
        <v>1</v>
      </c>
      <c r="BE2142">
        <v>0.73002049180327866</v>
      </c>
      <c r="BF2142">
        <v>75.3</v>
      </c>
      <c r="BG2142">
        <v>75.061871669504299</v>
      </c>
      <c r="BH2142">
        <v>74.976498756037529</v>
      </c>
      <c r="BI2142">
        <v>90.643763705412411</v>
      </c>
      <c r="BJ2142">
        <f ca="1"/>
        <v>75.416857983883702</v>
      </c>
      <c r="BK2142">
        <f ca="1"/>
        <v>74.994018579466285</v>
      </c>
      <c r="BL2142">
        <v>73.924801078960286</v>
      </c>
      <c r="BM2142">
        <f ca="1"/>
        <v>76.016577651077782</v>
      </c>
      <c r="BN2142">
        <v>76.476561754241231</v>
      </c>
      <c r="BP2142" s="9"/>
      <c r="BQ2142" s="40"/>
      <c r="BR2142" s="9"/>
      <c r="BS2142" s="40"/>
      <c r="BU2142" s="9"/>
      <c r="BV2142" s="40"/>
      <c r="BW2142" s="9"/>
      <c r="BX2142" s="40"/>
      <c r="BZ2142" s="9"/>
      <c r="CA2142" s="9"/>
      <c r="CB2142" s="40"/>
      <c r="CC2142" s="9"/>
      <c r="CD2142" s="9"/>
      <c r="CE2142" s="40"/>
    </row>
    <row r="2143" spans="1:83" x14ac:dyDescent="0.25">
      <c r="A2143">
        <v>69.400000000000006</v>
      </c>
      <c r="B2143" t="b">
        <v>1</v>
      </c>
      <c r="BE2143">
        <v>0.73036202185792354</v>
      </c>
      <c r="BF2143">
        <v>75.3</v>
      </c>
      <c r="BG2143">
        <v>75.071712544343796</v>
      </c>
      <c r="BH2143">
        <v>74.987892744966842</v>
      </c>
      <c r="BI2143">
        <v>90.731390212927977</v>
      </c>
      <c r="BJ2143">
        <f ca="1"/>
        <v>75.42488500639341</v>
      </c>
      <c r="BK2143">
        <f ca="1"/>
        <v>75.004850898061775</v>
      </c>
      <c r="BL2143">
        <v>73.93437267050443</v>
      </c>
      <c r="BM2143">
        <f ca="1"/>
        <v>76.026096430086611</v>
      </c>
      <c r="BN2143">
        <v>76.485954003562696</v>
      </c>
      <c r="BP2143" s="9"/>
      <c r="BQ2143" s="40"/>
      <c r="BR2143" s="9"/>
      <c r="BS2143" s="40"/>
      <c r="BU2143" s="9"/>
      <c r="BV2143" s="40"/>
      <c r="BW2143" s="9"/>
      <c r="BX2143" s="40"/>
      <c r="BZ2143" s="9"/>
      <c r="CA2143" s="9"/>
      <c r="CB2143" s="40"/>
      <c r="CC2143" s="9"/>
      <c r="CD2143" s="9"/>
      <c r="CE2143" s="40"/>
    </row>
    <row r="2144" spans="1:83" x14ac:dyDescent="0.25">
      <c r="A2144">
        <v>68.400000000000006</v>
      </c>
      <c r="B2144" t="b">
        <v>1</v>
      </c>
      <c r="BE2144">
        <v>0.73070355191256831</v>
      </c>
      <c r="BF2144">
        <v>75.3</v>
      </c>
      <c r="BG2144">
        <v>75.081559665633094</v>
      </c>
      <c r="BH2144">
        <v>74.999295699342639</v>
      </c>
      <c r="BI2144">
        <v>90.819127780685562</v>
      </c>
      <c r="BJ2144">
        <f ca="1"/>
        <v>75.43291529399248</v>
      </c>
      <c r="BK2144">
        <f ca="1"/>
        <v>75.015691129530282</v>
      </c>
      <c r="BL2144">
        <v>73.943950325776441</v>
      </c>
      <c r="BM2144">
        <f ca="1"/>
        <v>76.035617829151661</v>
      </c>
      <c r="BN2144">
        <v>76.495348686025324</v>
      </c>
      <c r="BP2144" s="9"/>
      <c r="BQ2144" s="40"/>
      <c r="BR2144" s="9"/>
      <c r="BS2144" s="40"/>
      <c r="BU2144" s="9"/>
      <c r="BV2144" s="40"/>
      <c r="BW2144" s="9"/>
      <c r="BX2144" s="40"/>
      <c r="BZ2144" s="9"/>
      <c r="CA2144" s="9"/>
      <c r="CB2144" s="40"/>
      <c r="CC2144" s="9"/>
      <c r="CD2144" s="9"/>
      <c r="CE2144" s="40"/>
    </row>
    <row r="2145" spans="1:83" x14ac:dyDescent="0.25">
      <c r="A2145">
        <v>68.2</v>
      </c>
      <c r="B2145" t="b">
        <v>1</v>
      </c>
      <c r="BE2145">
        <v>0.73104508196721307</v>
      </c>
      <c r="BF2145">
        <v>75.3</v>
      </c>
      <c r="BG2145">
        <v>75.091413051847326</v>
      </c>
      <c r="BH2145">
        <v>75.01070764412718</v>
      </c>
      <c r="BI2145">
        <v>90.906976690564065</v>
      </c>
      <c r="BJ2145">
        <f ca="1"/>
        <v>75.440948858834915</v>
      </c>
      <c r="BK2145">
        <f ca="1"/>
        <v>75.026539296223589</v>
      </c>
      <c r="BL2145">
        <v>73.953534056315291</v>
      </c>
      <c r="BM2145">
        <f ca="1"/>
        <v>76.045141857706653</v>
      </c>
      <c r="BN2145">
        <v>76.504745810708826</v>
      </c>
      <c r="BP2145" s="9"/>
      <c r="BQ2145" s="40"/>
      <c r="BR2145" s="9"/>
      <c r="BS2145" s="40"/>
      <c r="BU2145" s="9"/>
      <c r="BV2145" s="40"/>
      <c r="BW2145" s="9"/>
      <c r="BX2145" s="40"/>
      <c r="BZ2145" s="9"/>
      <c r="CA2145" s="9"/>
      <c r="CB2145" s="40"/>
      <c r="CC2145" s="9"/>
      <c r="CD2145" s="9"/>
      <c r="CE2145" s="40"/>
    </row>
    <row r="2146" spans="1:83" x14ac:dyDescent="0.25">
      <c r="A2146">
        <v>67.5</v>
      </c>
      <c r="B2146" t="b">
        <v>1</v>
      </c>
      <c r="BE2146">
        <v>0.73138661202185795</v>
      </c>
      <c r="BF2146">
        <v>75.3</v>
      </c>
      <c r="BG2146">
        <v>75.101272721523799</v>
      </c>
      <c r="BH2146">
        <v>75.02212860437092</v>
      </c>
      <c r="BI2146">
        <v>90.994937225516949</v>
      </c>
      <c r="BJ2146">
        <f ca="1"/>
        <v>75.448985713111611</v>
      </c>
      <c r="BK2146">
        <f ca="1"/>
        <v>75.037395420571031</v>
      </c>
      <c r="BL2146">
        <v>73.963123873696574</v>
      </c>
      <c r="BM2146">
        <f ca="1"/>
        <v>76.054668525210758</v>
      </c>
      <c r="BN2146">
        <v>76.514145386717118</v>
      </c>
      <c r="BP2146" s="9"/>
      <c r="BQ2146" s="40"/>
      <c r="BR2146" s="9"/>
      <c r="BS2146" s="40"/>
      <c r="BU2146" s="9"/>
      <c r="BV2146" s="40"/>
      <c r="BW2146" s="9"/>
      <c r="BX2146" s="40"/>
      <c r="BZ2146" s="9"/>
      <c r="CA2146" s="9"/>
      <c r="CB2146" s="40"/>
      <c r="CC2146" s="9"/>
      <c r="CD2146" s="9"/>
      <c r="CE2146" s="40"/>
    </row>
    <row r="2147" spans="1:83" x14ac:dyDescent="0.25">
      <c r="A2147">
        <v>67.3</v>
      </c>
      <c r="B2147" t="b">
        <v>1</v>
      </c>
      <c r="BE2147">
        <v>0.73172814207650272</v>
      </c>
      <c r="BF2147">
        <v>75.3</v>
      </c>
      <c r="BG2147">
        <v>75.111138693262205</v>
      </c>
      <c r="BH2147">
        <v>75.033558605212818</v>
      </c>
      <c r="BI2147">
        <v>91.083009669577507</v>
      </c>
      <c r="BJ2147">
        <f ca="1"/>
        <v>75.45702586905044</v>
      </c>
      <c r="BK2147">
        <f ca="1"/>
        <v>75.04825952507997</v>
      </c>
      <c r="BL2147">
        <v>73.972719789532746</v>
      </c>
      <c r="BM2147">
        <f ca="1"/>
        <v>76.064197841148697</v>
      </c>
      <c r="BN2147">
        <v>76.523547423178286</v>
      </c>
      <c r="BP2147" s="9"/>
      <c r="BQ2147" s="40"/>
      <c r="BR2147" s="9"/>
      <c r="BS2147" s="40"/>
      <c r="BU2147" s="9"/>
      <c r="BV2147" s="40"/>
      <c r="BW2147" s="9"/>
      <c r="BX2147" s="40"/>
      <c r="BZ2147" s="9"/>
      <c r="CA2147" s="9"/>
      <c r="CB2147" s="40"/>
      <c r="CC2147" s="9"/>
      <c r="CD2147" s="9"/>
      <c r="CE2147" s="40"/>
    </row>
    <row r="2148" spans="1:83" x14ac:dyDescent="0.25">
      <c r="A2148">
        <v>66.400000000000006</v>
      </c>
      <c r="B2148" t="b">
        <v>1</v>
      </c>
      <c r="BE2148">
        <v>0.73206967213114749</v>
      </c>
      <c r="BF2148">
        <v>75.3</v>
      </c>
      <c r="BG2148">
        <v>75.121010985725007</v>
      </c>
      <c r="BH2148">
        <v>75.044997671880921</v>
      </c>
      <c r="BI2148">
        <v>91.171194307864653</v>
      </c>
      <c r="BJ2148">
        <f ca="1"/>
        <v>75.465069338916564</v>
      </c>
      <c r="BK2148">
        <f ca="1"/>
        <v>75.05913163233609</v>
      </c>
      <c r="BL2148">
        <v>73.982321815473185</v>
      </c>
      <c r="BM2148">
        <f ca="1"/>
        <v>76.073729815030902</v>
      </c>
      <c r="BN2148">
        <v>76.532951929244831</v>
      </c>
      <c r="BP2148" s="9"/>
      <c r="BQ2148" s="40"/>
      <c r="BR2148" s="9"/>
      <c r="BS2148" s="40"/>
      <c r="BU2148" s="9"/>
      <c r="BV2148" s="40"/>
      <c r="BW2148" s="9"/>
      <c r="BX2148" s="40"/>
      <c r="BZ2148" s="9"/>
      <c r="CA2148" s="9"/>
      <c r="CB2148" s="40"/>
      <c r="CC2148" s="9"/>
      <c r="CD2148" s="9"/>
      <c r="CE2148" s="40"/>
    </row>
    <row r="2149" spans="1:83" x14ac:dyDescent="0.25">
      <c r="A2149">
        <v>65</v>
      </c>
      <c r="B2149" t="b">
        <v>1</v>
      </c>
      <c r="BE2149">
        <v>0.73241120218579236</v>
      </c>
      <c r="BF2149">
        <v>75.3</v>
      </c>
      <c r="BG2149">
        <v>75.130889617637706</v>
      </c>
      <c r="BH2149">
        <v>75.05644582969272</v>
      </c>
      <c r="BI2149">
        <v>91.259491426588284</v>
      </c>
      <c r="BJ2149">
        <f ca="1"/>
        <v>75.473116135012532</v>
      </c>
      <c r="BK2149">
        <f ca="1"/>
        <v>75.070011765003855</v>
      </c>
      <c r="BL2149">
        <v>73.991929963204413</v>
      </c>
      <c r="BM2149">
        <f ca="1"/>
        <v>76.083264456393593</v>
      </c>
      <c r="BN2149">
        <v>76.542358914093725</v>
      </c>
      <c r="BP2149" s="9"/>
      <c r="BQ2149" s="40"/>
      <c r="BR2149" s="9"/>
      <c r="BS2149" s="40"/>
      <c r="BU2149" s="9"/>
      <c r="BV2149" s="40"/>
      <c r="BW2149" s="9"/>
      <c r="BX2149" s="40"/>
      <c r="BZ2149" s="9"/>
      <c r="CA2149" s="9"/>
      <c r="CB2149" s="40"/>
      <c r="CC2149" s="9"/>
      <c r="CD2149" s="9"/>
      <c r="CE2149" s="40"/>
    </row>
    <row r="2150" spans="1:83" x14ac:dyDescent="0.25">
      <c r="A2150">
        <v>64.900000000000006</v>
      </c>
      <c r="B2150" t="b">
        <v>1</v>
      </c>
      <c r="BE2150">
        <v>0.73275273224043713</v>
      </c>
      <c r="BF2150">
        <v>75.400000000000006</v>
      </c>
      <c r="BG2150">
        <v>75.140774607789254</v>
      </c>
      <c r="BH2150">
        <v>75.067903104055603</v>
      </c>
      <c r="BI2150">
        <v>91.347901313054805</v>
      </c>
      <c r="BJ2150">
        <f ca="1"/>
        <v>75.481166269678525</v>
      </c>
      <c r="BK2150">
        <f ca="1"/>
        <v>75.0808999458269</v>
      </c>
      <c r="BL2150">
        <v>74.001544244450272</v>
      </c>
      <c r="BM2150">
        <f ca="1"/>
        <v>76.092801774799014</v>
      </c>
      <c r="BN2150">
        <v>76.55176838692654</v>
      </c>
      <c r="BP2150" s="9"/>
      <c r="BQ2150" s="40"/>
      <c r="BR2150" s="9"/>
      <c r="BS2150" s="40"/>
      <c r="BU2150" s="9"/>
      <c r="BV2150" s="40"/>
      <c r="BW2150" s="9"/>
      <c r="BX2150" s="40"/>
      <c r="BZ2150" s="9"/>
      <c r="CA2150" s="9"/>
      <c r="CB2150" s="40"/>
      <c r="CC2150" s="9"/>
      <c r="CD2150" s="9"/>
      <c r="CE2150" s="40"/>
    </row>
    <row r="2151" spans="1:83" x14ac:dyDescent="0.25">
      <c r="A2151">
        <v>64.599999999999994</v>
      </c>
      <c r="B2151" t="b">
        <v>1</v>
      </c>
      <c r="BE2151">
        <v>0.73309426229508201</v>
      </c>
      <c r="BF2151">
        <v>75.400000000000006</v>
      </c>
      <c r="BG2151">
        <v>75.150665975032226</v>
      </c>
      <c r="BH2151">
        <v>75.079369520467466</v>
      </c>
      <c r="BI2151">
        <v>91.436424255672961</v>
      </c>
      <c r="BJ2151">
        <f ca="1"/>
        <v>75.489219755292552</v>
      </c>
      <c r="BK2151">
        <f ca="1"/>
        <v>75.091796197628426</v>
      </c>
      <c r="BL2151">
        <v>74.011164670972065</v>
      </c>
      <c r="BM2151">
        <f ca="1"/>
        <v>76.102341779835399</v>
      </c>
      <c r="BN2151">
        <v>76.561180356969601</v>
      </c>
      <c r="BP2151" s="9"/>
      <c r="BQ2151" s="40"/>
      <c r="BR2151" s="9"/>
      <c r="BS2151" s="40"/>
      <c r="BU2151" s="9"/>
      <c r="BV2151" s="40"/>
      <c r="BW2151" s="9"/>
      <c r="BX2151" s="40"/>
      <c r="BZ2151" s="9"/>
      <c r="CA2151" s="9"/>
      <c r="CB2151" s="40"/>
      <c r="CC2151" s="9"/>
      <c r="CD2151" s="9"/>
      <c r="CE2151" s="40"/>
    </row>
    <row r="2152" spans="1:83" x14ac:dyDescent="0.25">
      <c r="A2152">
        <v>64.8</v>
      </c>
      <c r="B2152" t="b">
        <v>1</v>
      </c>
      <c r="BE2152">
        <v>0.73343579234972678</v>
      </c>
      <c r="BF2152">
        <v>75.400000000000006</v>
      </c>
      <c r="BG2152">
        <v>75.160563738283315</v>
      </c>
      <c r="BH2152">
        <v>75.090845104516916</v>
      </c>
      <c r="BI2152">
        <v>91.525060543959185</v>
      </c>
      <c r="BJ2152">
        <f ca="1"/>
        <v>75.497276604270581</v>
      </c>
      <c r="BK2152">
        <f ca="1"/>
        <v>75.102700543311613</v>
      </c>
      <c r="BL2152">
        <v>74.020791254568721</v>
      </c>
      <c r="BM2152">
        <f ca="1"/>
        <v>76.111884481117229</v>
      </c>
      <c r="BN2152">
        <v>76.570594833474061</v>
      </c>
      <c r="BP2152" s="9"/>
      <c r="BQ2152" s="40"/>
      <c r="BR2152" s="9"/>
      <c r="BS2152" s="40"/>
      <c r="BU2152" s="9"/>
      <c r="BV2152" s="40"/>
      <c r="BW2152" s="9"/>
      <c r="BX2152" s="40"/>
      <c r="BZ2152" s="9"/>
      <c r="CA2152" s="9"/>
      <c r="CB2152" s="40"/>
      <c r="CC2152" s="9"/>
      <c r="CD2152" s="9"/>
      <c r="CE2152" s="40"/>
    </row>
    <row r="2153" spans="1:83" x14ac:dyDescent="0.25">
      <c r="A2153">
        <v>65.099999999999994</v>
      </c>
      <c r="B2153" t="b">
        <v>1</v>
      </c>
      <c r="BE2153">
        <v>0.73377732240437155</v>
      </c>
      <c r="BF2153">
        <v>75.400000000000006</v>
      </c>
      <c r="BG2153">
        <v>75.170467916523506</v>
      </c>
      <c r="BH2153">
        <v>75.102329881883975</v>
      </c>
      <c r="BI2153">
        <v>91.613810468543576</v>
      </c>
      <c r="BJ2153">
        <f ca="1"/>
        <v>75.505336829066877</v>
      </c>
      <c r="BK2153">
        <f ca="1"/>
        <v>75.113613005860032</v>
      </c>
      <c r="BL2153">
        <v>74.030424007076988</v>
      </c>
      <c r="BM2153">
        <f ca="1"/>
        <v>76.121429888285334</v>
      </c>
      <c r="BN2153">
        <v>76.580011825716056</v>
      </c>
      <c r="BP2153" s="9"/>
      <c r="BQ2153" s="40"/>
      <c r="BR2153" s="9"/>
      <c r="BS2153" s="40"/>
      <c r="BU2153" s="9"/>
      <c r="BV2153" s="40"/>
      <c r="BW2153" s="9"/>
      <c r="BX2153" s="40"/>
      <c r="BZ2153" s="9"/>
      <c r="CA2153" s="9"/>
      <c r="CB2153" s="40"/>
      <c r="CC2153" s="9"/>
      <c r="CD2153" s="9"/>
      <c r="CE2153" s="40"/>
    </row>
    <row r="2154" spans="1:83" x14ac:dyDescent="0.25">
      <c r="A2154">
        <v>65</v>
      </c>
      <c r="B2154" t="b">
        <v>1</v>
      </c>
      <c r="BE2154">
        <v>0.73411885245901642</v>
      </c>
      <c r="BF2154">
        <v>75.400000000000006</v>
      </c>
      <c r="BG2154">
        <v>75.180378528798542</v>
      </c>
      <c r="BH2154">
        <v>75.113823878340455</v>
      </c>
      <c r="BI2154">
        <v>91.702674321175394</v>
      </c>
      <c r="BJ2154">
        <f ca="1"/>
        <v>75.513400442174046</v>
      </c>
      <c r="BK2154">
        <f ca="1"/>
        <v>75.124533608338012</v>
      </c>
      <c r="BL2154">
        <v>74.04006294037157</v>
      </c>
      <c r="BM2154">
        <f ca="1"/>
        <v>76.130978011007002</v>
      </c>
      <c r="BN2154">
        <v>76.589431342996818</v>
      </c>
      <c r="BP2154" s="9"/>
      <c r="BQ2154" s="40"/>
      <c r="BR2154" s="9"/>
      <c r="BS2154" s="40"/>
      <c r="BU2154" s="9"/>
      <c r="BV2154" s="40"/>
      <c r="BW2154" s="9"/>
      <c r="BX2154" s="40"/>
      <c r="BZ2154" s="9"/>
      <c r="CA2154" s="9"/>
      <c r="CB2154" s="40"/>
      <c r="CC2154" s="9"/>
      <c r="CD2154" s="9"/>
      <c r="CE2154" s="40"/>
    </row>
    <row r="2155" spans="1:83" x14ac:dyDescent="0.25">
      <c r="A2155">
        <v>66.099999999999994</v>
      </c>
      <c r="B2155" t="b">
        <v>1</v>
      </c>
      <c r="BE2155">
        <v>0.73446038251366119</v>
      </c>
      <c r="BF2155">
        <v>75.400000000000006</v>
      </c>
      <c r="BG2155">
        <v>75.190295594219123</v>
      </c>
      <c r="BH2155">
        <v>75.125327119750395</v>
      </c>
      <c r="BI2155">
        <v>91.791652394728899</v>
      </c>
      <c r="BJ2155">
        <f ca="1"/>
        <v>75.521467456123275</v>
      </c>
      <c r="BK2155">
        <f ca="1"/>
        <v>75.135462373891116</v>
      </c>
      <c r="BL2155">
        <v>74.049708066365326</v>
      </c>
      <c r="BM2155">
        <f ca="1"/>
        <v>76.140528858976054</v>
      </c>
      <c r="BN2155">
        <v>76.598853394642788</v>
      </c>
      <c r="BP2155" s="9"/>
      <c r="BQ2155" s="40"/>
      <c r="BR2155" s="9"/>
      <c r="BS2155" s="40"/>
      <c r="BU2155" s="9"/>
      <c r="BV2155" s="40"/>
      <c r="BW2155" s="9"/>
      <c r="BX2155" s="40"/>
      <c r="BZ2155" s="9"/>
      <c r="CA2155" s="9"/>
      <c r="CB2155" s="40"/>
      <c r="CC2155" s="9"/>
      <c r="CD2155" s="9"/>
      <c r="CE2155" s="40"/>
    </row>
    <row r="2156" spans="1:83" x14ac:dyDescent="0.25">
      <c r="A2156">
        <v>65.7</v>
      </c>
      <c r="B2156" t="b">
        <v>1</v>
      </c>
      <c r="BE2156">
        <v>0.73480191256830596</v>
      </c>
      <c r="BF2156">
        <v>75.400000000000006</v>
      </c>
      <c r="BG2156">
        <v>75.200219131961319</v>
      </c>
      <c r="BH2156">
        <v>75.136839632070405</v>
      </c>
      <c r="BI2156">
        <v>91.880744983209155</v>
      </c>
      <c r="BJ2156">
        <f ca="1"/>
        <v>75.529537883484636</v>
      </c>
      <c r="BK2156">
        <f ca="1"/>
        <v>75.146399325746529</v>
      </c>
      <c r="BL2156">
        <v>74.059359397009459</v>
      </c>
      <c r="BM2156">
        <f ca="1"/>
        <v>76.150082441913128</v>
      </c>
      <c r="BN2156">
        <v>76.608277990005803</v>
      </c>
      <c r="BP2156" s="9"/>
      <c r="BQ2156" s="40"/>
      <c r="BR2156" s="9"/>
      <c r="BS2156" s="40"/>
      <c r="BU2156" s="9"/>
      <c r="BV2156" s="40"/>
      <c r="BW2156" s="9"/>
      <c r="BX2156" s="40"/>
      <c r="BZ2156" s="9"/>
      <c r="CA2156" s="9"/>
      <c r="CB2156" s="40"/>
      <c r="CC2156" s="9"/>
      <c r="CD2156" s="9"/>
      <c r="CE2156" s="40"/>
    </row>
    <row r="2157" spans="1:83" x14ac:dyDescent="0.25">
      <c r="A2157">
        <v>65.2</v>
      </c>
      <c r="B2157" t="b">
        <v>1</v>
      </c>
      <c r="BE2157">
        <v>0.73514344262295084</v>
      </c>
      <c r="BF2157">
        <v>75.400000000000006</v>
      </c>
      <c r="BG2157">
        <v>75.210149161266941</v>
      </c>
      <c r="BH2157">
        <v>75.148361441350644</v>
      </c>
      <c r="BI2157">
        <v>91.969952381757935</v>
      </c>
      <c r="BJ2157">
        <f ca="1"/>
        <v>75.537611736867149</v>
      </c>
      <c r="BK2157">
        <f ca="1"/>
        <v>75.157344487213436</v>
      </c>
      <c r="BL2157">
        <v>74.069016944293608</v>
      </c>
      <c r="BM2157">
        <f ca="1"/>
        <v>76.15963876956566</v>
      </c>
      <c r="BN2157">
        <v>76.617705138463094</v>
      </c>
      <c r="BP2157" s="9"/>
      <c r="BQ2157" s="40"/>
      <c r="BR2157" s="9"/>
      <c r="BS2157" s="40"/>
      <c r="BU2157" s="9"/>
      <c r="BV2157" s="40"/>
      <c r="BW2157" s="9"/>
      <c r="BX2157" s="40"/>
      <c r="BZ2157" s="9"/>
      <c r="CA2157" s="9"/>
      <c r="CB2157" s="40"/>
      <c r="CC2157" s="9"/>
      <c r="CD2157" s="9"/>
      <c r="CE2157" s="40"/>
    </row>
    <row r="2158" spans="1:83" x14ac:dyDescent="0.25">
      <c r="A2158">
        <v>64.599999999999994</v>
      </c>
      <c r="B2158" t="b">
        <v>1</v>
      </c>
      <c r="BE2158">
        <v>0.73548497267759561</v>
      </c>
      <c r="BF2158">
        <v>75.400000000000006</v>
      </c>
      <c r="BG2158">
        <v>75.220085701443722</v>
      </c>
      <c r="BH2158">
        <v>75.159892573734638</v>
      </c>
      <c r="BI2158">
        <v>92.059274886659281</v>
      </c>
      <c r="BJ2158">
        <f ca="1"/>
        <v>75.545689028919099</v>
      </c>
      <c r="BK2158">
        <f ca="1"/>
        <v>75.168297881683529</v>
      </c>
      <c r="BL2158">
        <v>74.078680720246126</v>
      </c>
      <c r="BM2158">
        <f ca="1"/>
        <v>76.16919785170812</v>
      </c>
      <c r="BN2158">
        <v>76.627134849417558</v>
      </c>
      <c r="BP2158" s="9"/>
      <c r="BQ2158" s="40"/>
      <c r="BR2158" s="9"/>
      <c r="BS2158" s="40"/>
      <c r="BU2158" s="9"/>
      <c r="BV2158" s="40"/>
      <c r="BW2158" s="9"/>
      <c r="BX2158" s="40"/>
      <c r="BZ2158" s="9"/>
      <c r="CA2158" s="9"/>
      <c r="CB2158" s="40"/>
      <c r="CC2158" s="9"/>
      <c r="CD2158" s="9"/>
      <c r="CE2158" s="40"/>
    </row>
    <row r="2159" spans="1:83" x14ac:dyDescent="0.25">
      <c r="A2159">
        <v>63.8</v>
      </c>
      <c r="B2159" t="b">
        <v>1</v>
      </c>
      <c r="BE2159">
        <v>0.73582650273224048</v>
      </c>
      <c r="BF2159">
        <v>75.400000000000006</v>
      </c>
      <c r="BG2159">
        <v>75.230028771865861</v>
      </c>
      <c r="BH2159">
        <v>75.171433055460213</v>
      </c>
      <c r="BI2159">
        <v>92.148712795345858</v>
      </c>
      <c r="BJ2159">
        <f ca="1"/>
        <v>75.553769772328124</v>
      </c>
      <c r="BK2159">
        <f ca="1"/>
        <v>75.179259532631363</v>
      </c>
      <c r="BL2159">
        <v>74.088350736934188</v>
      </c>
      <c r="BM2159">
        <f ca="1"/>
        <v>76.178759698142059</v>
      </c>
      <c r="BN2159">
        <v>76.636567132297813</v>
      </c>
      <c r="BP2159" s="9"/>
      <c r="BQ2159" s="40"/>
      <c r="BR2159" s="9"/>
      <c r="BS2159" s="40"/>
      <c r="BU2159" s="9"/>
      <c r="BV2159" s="40"/>
      <c r="BW2159" s="9"/>
      <c r="BX2159" s="40"/>
      <c r="BZ2159" s="9"/>
      <c r="CA2159" s="9"/>
      <c r="CB2159" s="40"/>
      <c r="CC2159" s="9"/>
      <c r="CD2159" s="9"/>
      <c r="CE2159" s="40"/>
    </row>
    <row r="2160" spans="1:83" x14ac:dyDescent="0.25">
      <c r="A2160">
        <v>62.8</v>
      </c>
      <c r="B2160" t="b">
        <v>1</v>
      </c>
      <c r="BE2160">
        <v>0.73616803278688525</v>
      </c>
      <c r="BF2160">
        <v>75.400000000000006</v>
      </c>
      <c r="BG2160">
        <v>75.239978391974176</v>
      </c>
      <c r="BH2160">
        <v>75.182982912859785</v>
      </c>
      <c r="BI2160">
        <v>92.238266406404492</v>
      </c>
      <c r="BJ2160">
        <f ca="1"/>
        <v>75.561853979821564</v>
      </c>
      <c r="BK2160">
        <f ca="1"/>
        <v>75.190229463614756</v>
      </c>
      <c r="BL2160">
        <v>74.098027006463951</v>
      </c>
      <c r="BM2160">
        <f ca="1"/>
        <v>76.188324318696289</v>
      </c>
      <c r="BN2160">
        <v>76.646001996558255</v>
      </c>
      <c r="BP2160" s="9"/>
      <c r="BQ2160" s="40"/>
      <c r="BR2160" s="9"/>
      <c r="BS2160" s="40"/>
      <c r="BU2160" s="9"/>
      <c r="BV2160" s="40"/>
      <c r="BW2160" s="9"/>
      <c r="BX2160" s="40"/>
      <c r="BZ2160" s="9"/>
      <c r="CA2160" s="9"/>
      <c r="CB2160" s="40"/>
      <c r="CC2160" s="9"/>
      <c r="CD2160" s="9"/>
      <c r="CE2160" s="40"/>
    </row>
    <row r="2161" spans="1:83" x14ac:dyDescent="0.25">
      <c r="A2161">
        <v>61</v>
      </c>
      <c r="B2161" t="b">
        <v>1</v>
      </c>
      <c r="BE2161">
        <v>0.73650956284153002</v>
      </c>
      <c r="BF2161">
        <v>75.400000000000006</v>
      </c>
      <c r="BG2161">
        <v>75.249934581276605</v>
      </c>
      <c r="BH2161">
        <v>75.194542172361011</v>
      </c>
      <c r="BI2161">
        <v>92.327936019582395</v>
      </c>
      <c r="BJ2161">
        <f ca="1"/>
        <v>75.569941664166507</v>
      </c>
      <c r="BK2161">
        <f ca="1"/>
        <v>75.201207698275326</v>
      </c>
      <c r="BL2161">
        <v>74.107709540980821</v>
      </c>
      <c r="BM2161">
        <f ca="1"/>
        <v>76.197891723227045</v>
      </c>
      <c r="BN2161">
        <v>76.655439451679328</v>
      </c>
      <c r="BP2161" s="9"/>
      <c r="BQ2161" s="40"/>
      <c r="BR2161" s="9"/>
      <c r="BS2161" s="40"/>
      <c r="BU2161" s="9"/>
      <c r="BV2161" s="40"/>
      <c r="BW2161" s="9"/>
      <c r="BX2161" s="40"/>
      <c r="BZ2161" s="9"/>
      <c r="CA2161" s="9"/>
      <c r="CB2161" s="40"/>
      <c r="CC2161" s="9"/>
      <c r="CD2161" s="9"/>
      <c r="CE2161" s="40"/>
    </row>
    <row r="2162" spans="1:83" x14ac:dyDescent="0.25">
      <c r="A2162">
        <v>68</v>
      </c>
      <c r="B2162" t="b">
        <v>1</v>
      </c>
      <c r="BE2162">
        <v>0.7368510928961749</v>
      </c>
      <c r="BF2162">
        <v>75.400000000000006</v>
      </c>
      <c r="BG2162">
        <v>75.259897359348415</v>
      </c>
      <c r="BH2162">
        <v>75.206110860487087</v>
      </c>
      <c r="BI2162">
        <v>92.417721935793139</v>
      </c>
      <c r="BJ2162">
        <f ca="1"/>
        <v>75.578032838170159</v>
      </c>
      <c r="BK2162">
        <f ca="1"/>
        <v>75.212194260338805</v>
      </c>
      <c r="BL2162">
        <v>74.117398352669539</v>
      </c>
      <c r="BM2162">
        <f ca="1"/>
        <v>76.207461921618105</v>
      </c>
      <c r="BN2162">
        <v>76.664879507167598</v>
      </c>
      <c r="BP2162" s="9"/>
      <c r="BQ2162" s="40"/>
      <c r="BR2162" s="9"/>
      <c r="BS2162" s="40"/>
      <c r="BU2162" s="9"/>
      <c r="BV2162" s="40"/>
      <c r="BW2162" s="9"/>
      <c r="BX2162" s="40"/>
      <c r="BZ2162" s="9"/>
      <c r="CA2162" s="9"/>
      <c r="CB2162" s="40"/>
      <c r="CC2162" s="9"/>
      <c r="CD2162" s="9"/>
      <c r="CE2162" s="40"/>
    </row>
    <row r="2163" spans="1:83" x14ac:dyDescent="0.25">
      <c r="A2163">
        <v>59.6</v>
      </c>
      <c r="B2163" t="b">
        <v>1</v>
      </c>
      <c r="BE2163">
        <v>0.73719262295081966</v>
      </c>
      <c r="BF2163">
        <v>75.400000000000006</v>
      </c>
      <c r="BG2163">
        <v>75.269866745832644</v>
      </c>
      <c r="BH2163">
        <v>75.217689003857259</v>
      </c>
      <c r="BI2163">
        <v>92.507624457122617</v>
      </c>
      <c r="BJ2163">
        <f ca="1"/>
        <v>75.586127514679902</v>
      </c>
      <c r="BK2163">
        <f ca="1"/>
        <v>75.223189173615566</v>
      </c>
      <c r="BL2163">
        <v>74.127093453754384</v>
      </c>
      <c r="BM2163">
        <f ca="1"/>
        <v>76.217034923780844</v>
      </c>
      <c r="BN2163">
        <v>76.674322172555847</v>
      </c>
      <c r="BP2163" s="9"/>
      <c r="BQ2163" s="40"/>
      <c r="BR2163" s="9"/>
      <c r="BS2163" s="40"/>
      <c r="BU2163" s="9"/>
      <c r="BV2163" s="40"/>
      <c r="BW2163" s="9"/>
      <c r="BX2163" s="40"/>
      <c r="BZ2163" s="9"/>
      <c r="CA2163" s="9"/>
      <c r="CB2163" s="40"/>
      <c r="CC2163" s="9"/>
      <c r="CD2163" s="9"/>
      <c r="CE2163" s="40"/>
    </row>
    <row r="2164" spans="1:83" x14ac:dyDescent="0.25">
      <c r="A2164">
        <v>57.6</v>
      </c>
      <c r="B2164" t="b">
        <v>1</v>
      </c>
      <c r="BE2164">
        <v>0.73753415300546443</v>
      </c>
      <c r="BF2164">
        <v>75.400000000000006</v>
      </c>
      <c r="BG2164">
        <v>75.279842760440431</v>
      </c>
      <c r="BH2164">
        <v>75.229276629187609</v>
      </c>
      <c r="BI2164">
        <v>92.597643886835243</v>
      </c>
      <c r="BJ2164">
        <f ca="1"/>
        <v>75.594225706583643</v>
      </c>
      <c r="BK2164">
        <f ca="1"/>
        <v>75.234192462000976</v>
      </c>
      <c r="BL2164">
        <v>74.136794856499392</v>
      </c>
      <c r="BM2164">
        <f ca="1"/>
        <v>76.226610739654532</v>
      </c>
      <c r="BN2164">
        <v>76.683767457403206</v>
      </c>
      <c r="BP2164" s="9"/>
      <c r="BQ2164" s="40"/>
      <c r="BR2164" s="9"/>
      <c r="BS2164" s="40"/>
      <c r="BU2164" s="9"/>
      <c r="BV2164" s="40"/>
      <c r="BW2164" s="9"/>
      <c r="BX2164" s="40"/>
      <c r="BZ2164" s="9"/>
      <c r="CA2164" s="9"/>
      <c r="CB2164" s="40"/>
      <c r="CC2164" s="9"/>
      <c r="CD2164" s="9"/>
      <c r="CE2164" s="40"/>
    </row>
    <row r="2165" spans="1:83" x14ac:dyDescent="0.25">
      <c r="A2165">
        <v>55.3</v>
      </c>
      <c r="B2165" t="b">
        <v>1</v>
      </c>
      <c r="BE2165">
        <v>0.73787568306010931</v>
      </c>
      <c r="BF2165">
        <v>75.400000000000006</v>
      </c>
      <c r="BG2165">
        <v>75.28982542295131</v>
      </c>
      <c r="BH2165">
        <v>75.240873763291148</v>
      </c>
      <c r="BI2165">
        <v>92.68778052938012</v>
      </c>
      <c r="BJ2165">
        <f ca="1"/>
        <v>75.602327426809921</v>
      </c>
      <c r="BK2165">
        <f ca="1"/>
        <v>75.24520414947591</v>
      </c>
      <c r="BL2165">
        <v>74.146502573208494</v>
      </c>
      <c r="BM2165">
        <f ca="1"/>
        <v>76.23618937920628</v>
      </c>
      <c r="BN2165">
        <v>76.693215371295338</v>
      </c>
      <c r="BP2165" s="9"/>
      <c r="BQ2165" s="40"/>
      <c r="BR2165" s="9"/>
      <c r="BS2165" s="40"/>
      <c r="BU2165" s="9"/>
      <c r="BV2165" s="40"/>
      <c r="BW2165" s="9"/>
      <c r="BX2165" s="40"/>
      <c r="BZ2165" s="9"/>
      <c r="CA2165" s="9"/>
      <c r="CB2165" s="40"/>
      <c r="CC2165" s="9"/>
      <c r="CD2165" s="9"/>
      <c r="CE2165" s="40"/>
    </row>
    <row r="2166" spans="1:83" x14ac:dyDescent="0.25">
      <c r="A2166">
        <v>53.4</v>
      </c>
      <c r="B2166" t="b">
        <v>1</v>
      </c>
      <c r="BE2166">
        <v>0.73821721311475408</v>
      </c>
      <c r="BF2166">
        <v>75.400000000000006</v>
      </c>
      <c r="BG2166">
        <v>75.299814753213667</v>
      </c>
      <c r="BH2166">
        <v>75.252480433078517</v>
      </c>
      <c r="BI2166">
        <v>92.778034690396993</v>
      </c>
      <c r="BJ2166">
        <f ca="1"/>
        <v>75.610432688328217</v>
      </c>
      <c r="BK2166">
        <f ca="1"/>
        <v>75.256224260107146</v>
      </c>
      <c r="BL2166">
        <v>74.156216616225706</v>
      </c>
      <c r="BM2166">
        <f ca="1"/>
        <v>76.245770852431363</v>
      </c>
      <c r="BN2166">
        <v>76.702665923844549</v>
      </c>
      <c r="BP2166" s="9"/>
      <c r="BQ2166" s="40"/>
      <c r="BR2166" s="9"/>
      <c r="BS2166" s="40"/>
      <c r="BU2166" s="9"/>
      <c r="BV2166" s="40"/>
      <c r="BW2166" s="9"/>
      <c r="BX2166" s="40"/>
      <c r="BZ2166" s="9"/>
      <c r="CA2166" s="9"/>
      <c r="CB2166" s="40"/>
      <c r="CC2166" s="9"/>
      <c r="CD2166" s="9"/>
      <c r="CE2166" s="40"/>
    </row>
    <row r="2167" spans="1:83" x14ac:dyDescent="0.25">
      <c r="A2167">
        <v>52</v>
      </c>
      <c r="B2167" t="b">
        <v>1</v>
      </c>
      <c r="BE2167">
        <v>0.73855874316939896</v>
      </c>
      <c r="BF2167">
        <v>75.400000000000006</v>
      </c>
      <c r="BG2167">
        <v>75.309810771144996</v>
      </c>
      <c r="BH2167">
        <v>75.264096665558654</v>
      </c>
      <c r="BI2167">
        <v>92.868406676722842</v>
      </c>
      <c r="BJ2167">
        <f ca="1"/>
        <v>75.618541504149022</v>
      </c>
      <c r="BK2167">
        <f ca="1"/>
        <v>75.267252818047808</v>
      </c>
      <c r="BL2167">
        <v>74.165936997935333</v>
      </c>
      <c r="BM2167">
        <f ca="1"/>
        <v>76.255355169353251</v>
      </c>
      <c r="BN2167">
        <v>76.712119124689892</v>
      </c>
      <c r="BP2167" s="9"/>
      <c r="BQ2167" s="40"/>
      <c r="BR2167" s="9"/>
      <c r="BS2167" s="40"/>
      <c r="BU2167" s="9"/>
      <c r="BV2167" s="40"/>
      <c r="BW2167" s="9"/>
      <c r="BX2167" s="40"/>
      <c r="BZ2167" s="9"/>
      <c r="CA2167" s="9"/>
      <c r="CB2167" s="40"/>
      <c r="CC2167" s="9"/>
      <c r="CD2167" s="9"/>
      <c r="CE2167" s="40"/>
    </row>
    <row r="2168" spans="1:83" x14ac:dyDescent="0.25">
      <c r="A2168">
        <v>57</v>
      </c>
      <c r="B2168" t="b">
        <v>1</v>
      </c>
      <c r="BE2168">
        <v>0.73890027322404372</v>
      </c>
      <c r="BF2168">
        <v>75.400000000000006</v>
      </c>
      <c r="BG2168">
        <v>75.319813496732294</v>
      </c>
      <c r="BH2168">
        <v>75.275722487838877</v>
      </c>
      <c r="BI2168">
        <v>92.958896796397738</v>
      </c>
      <c r="BJ2168">
        <f ca="1"/>
        <v>75.626653887324238</v>
      </c>
      <c r="BK2168">
        <f ca="1"/>
        <v>75.278289847537891</v>
      </c>
      <c r="BL2168">
        <v>74.175663730762125</v>
      </c>
      <c r="BM2168">
        <f ca="1"/>
        <v>76.264942340023751</v>
      </c>
      <c r="BN2168">
        <v>76.72157498349732</v>
      </c>
      <c r="BP2168" s="9"/>
      <c r="BQ2168" s="40"/>
      <c r="BR2168" s="9"/>
      <c r="BS2168" s="40"/>
      <c r="BU2168" s="9"/>
      <c r="BV2168" s="40"/>
      <c r="BW2168" s="9"/>
      <c r="BX2168" s="40"/>
      <c r="BZ2168" s="9"/>
      <c r="CA2168" s="9"/>
      <c r="CB2168" s="40"/>
      <c r="CC2168" s="9"/>
      <c r="CD2168" s="9"/>
      <c r="CE2168" s="40"/>
    </row>
    <row r="2169" spans="1:83" x14ac:dyDescent="0.25">
      <c r="A2169">
        <v>48.6</v>
      </c>
      <c r="B2169" t="b">
        <v>1</v>
      </c>
      <c r="BE2169">
        <v>0.73924180327868849</v>
      </c>
      <c r="BF2169">
        <v>75.400000000000006</v>
      </c>
      <c r="BG2169">
        <v>75.329822950032479</v>
      </c>
      <c r="BH2169">
        <v>75.287357927125882</v>
      </c>
      <c r="BI2169">
        <v>93.049505358671453</v>
      </c>
      <c r="BJ2169">
        <f ca="1"/>
        <v>75.634769850947237</v>
      </c>
      <c r="BK2169">
        <f ca="1"/>
        <v>75.289335372904532</v>
      </c>
      <c r="BL2169">
        <v>74.185396827171473</v>
      </c>
      <c r="BM2169">
        <f ca="1"/>
        <v>76.274532374523204</v>
      </c>
      <c r="BN2169">
        <v>76.731033509959829</v>
      </c>
      <c r="BP2169" s="9"/>
      <c r="BQ2169" s="40"/>
      <c r="BR2169" s="9"/>
      <c r="BS2169" s="40"/>
      <c r="BU2169" s="9"/>
      <c r="BV2169" s="40"/>
      <c r="BW2169" s="9"/>
      <c r="BX2169" s="40"/>
      <c r="BZ2169" s="9"/>
      <c r="CA2169" s="9"/>
      <c r="CB2169" s="40"/>
      <c r="CC2169" s="9"/>
      <c r="CD2169" s="9"/>
      <c r="CE2169" s="40"/>
    </row>
    <row r="2170" spans="1:83" x14ac:dyDescent="0.25">
      <c r="A2170">
        <v>48.3</v>
      </c>
      <c r="B2170" t="b">
        <v>1</v>
      </c>
      <c r="BE2170">
        <v>0.73958333333333337</v>
      </c>
      <c r="BF2170">
        <v>75.400000000000006</v>
      </c>
      <c r="BG2170">
        <v>75.33983915117264</v>
      </c>
      <c r="BH2170">
        <v>75.299003010725968</v>
      </c>
      <c r="BI2170">
        <v>93.140232674009653</v>
      </c>
      <c r="BJ2170">
        <f ca="1"/>
        <v>75.642889408153195</v>
      </c>
      <c r="BK2170">
        <f ca="1"/>
        <v>75.300389418562716</v>
      </c>
      <c r="BL2170">
        <v>74.195136299669628</v>
      </c>
      <c r="BM2170">
        <f ca="1"/>
        <v>76.284125282960588</v>
      </c>
      <c r="BN2170">
        <v>76.740494713797602</v>
      </c>
      <c r="BP2170" s="9"/>
      <c r="BQ2170" s="40"/>
      <c r="BR2170" s="9"/>
      <c r="BS2170" s="40"/>
      <c r="BU2170" s="9"/>
      <c r="BV2170" s="40"/>
      <c r="BW2170" s="9"/>
      <c r="BX2170" s="40"/>
      <c r="BZ2170" s="9"/>
      <c r="CA2170" s="9"/>
      <c r="CB2170" s="40"/>
      <c r="CC2170" s="9"/>
      <c r="CD2170" s="9"/>
      <c r="CE2170" s="40"/>
    </row>
    <row r="2171" spans="1:83" x14ac:dyDescent="0.25">
      <c r="A2171" t="str">
        <v/>
      </c>
      <c r="B2171" t="b">
        <v>0</v>
      </c>
      <c r="BE2171">
        <v>0.73992486338797814</v>
      </c>
      <c r="BF2171">
        <v>75.5</v>
      </c>
      <c r="BG2171">
        <v>75.349862120350508</v>
      </c>
      <c r="BH2171">
        <v>75.310657766045537</v>
      </c>
      <c r="BI2171">
        <v>93.231079054100292</v>
      </c>
      <c r="BJ2171">
        <f ca="1"/>
        <v>75.651012572119242</v>
      </c>
      <c r="BK2171">
        <f ca="1"/>
        <v>75.311452009015511</v>
      </c>
      <c r="BL2171">
        <v>74.204882160803805</v>
      </c>
      <c r="BM2171">
        <f ca="1"/>
        <v>76.29372107547367</v>
      </c>
      <c r="BN2171">
        <v>76.749958604758092</v>
      </c>
      <c r="BP2171" s="9"/>
      <c r="BQ2171" s="40"/>
      <c r="BR2171" s="9"/>
      <c r="BS2171" s="40"/>
      <c r="BU2171" s="9"/>
      <c r="BV2171" s="40"/>
      <c r="BW2171" s="9"/>
      <c r="BX2171" s="40"/>
      <c r="BZ2171" s="9"/>
      <c r="CA2171" s="9"/>
      <c r="CB2171" s="40"/>
      <c r="CC2171" s="9"/>
      <c r="CD2171" s="9"/>
      <c r="CE2171" s="40"/>
    </row>
    <row r="2172" spans="1:83" x14ac:dyDescent="0.25">
      <c r="A2172">
        <v>75.2</v>
      </c>
      <c r="B2172" t="b">
        <v>1</v>
      </c>
      <c r="BE2172">
        <v>0.74026639344262291</v>
      </c>
      <c r="BF2172">
        <v>75.5</v>
      </c>
      <c r="BG2172">
        <v>75.359891877834755</v>
      </c>
      <c r="BH2172">
        <v>75.322322220591758</v>
      </c>
      <c r="BI2172">
        <v>93.322044811860067</v>
      </c>
      <c r="BJ2172">
        <f ca="1"/>
        <v>75.659139356064699</v>
      </c>
      <c r="BK2172">
        <f ca="1"/>
        <v>75.322523168854644</v>
      </c>
      <c r="BL2172">
        <v>74.214634423162465</v>
      </c>
      <c r="BM2172">
        <f ca="1"/>
        <v>76.303319762229123</v>
      </c>
      <c r="BN2172">
        <v>76.759425192616263</v>
      </c>
      <c r="BP2172" s="9"/>
      <c r="BQ2172" s="40"/>
      <c r="BR2172" s="9"/>
      <c r="BS2172" s="40"/>
      <c r="BU2172" s="9"/>
      <c r="BV2172" s="40"/>
      <c r="BW2172" s="9"/>
      <c r="BX2172" s="40"/>
      <c r="BZ2172" s="9"/>
      <c r="CA2172" s="9"/>
      <c r="CB2172" s="40"/>
      <c r="CC2172" s="9"/>
      <c r="CD2172" s="9"/>
      <c r="CE2172" s="40"/>
    </row>
    <row r="2173" spans="1:83" x14ac:dyDescent="0.25">
      <c r="A2173">
        <v>75</v>
      </c>
      <c r="B2173" t="b">
        <v>1</v>
      </c>
      <c r="BE2173">
        <v>0.74060792349726778</v>
      </c>
      <c r="BF2173">
        <v>75.5</v>
      </c>
      <c r="BG2173">
        <v>75.369928443965406</v>
      </c>
      <c r="BH2173">
        <v>75.333996401973096</v>
      </c>
      <c r="BI2173">
        <v>93.413130261440926</v>
      </c>
      <c r="BJ2173">
        <f ca="1"/>
        <v>75.66726977325132</v>
      </c>
      <c r="BK2173">
        <f ca="1"/>
        <v>75.333602922760903</v>
      </c>
      <c r="BL2173">
        <v>74.22439309937549</v>
      </c>
      <c r="BM2173">
        <f ca="1"/>
        <v>76.312921353422752</v>
      </c>
      <c r="BN2173">
        <v>76.768894487174578</v>
      </c>
      <c r="BP2173" s="9"/>
      <c r="BQ2173" s="40"/>
      <c r="BR2173" s="9"/>
      <c r="BS2173" s="40"/>
      <c r="BU2173" s="9"/>
      <c r="BV2173" s="40"/>
      <c r="BW2173" s="9"/>
      <c r="BX2173" s="40"/>
      <c r="BZ2173" s="9"/>
      <c r="CA2173" s="9"/>
      <c r="CB2173" s="40"/>
      <c r="CC2173" s="9"/>
      <c r="CD2173" s="9"/>
      <c r="CE2173" s="40"/>
    </row>
    <row r="2174" spans="1:83" x14ac:dyDescent="0.25">
      <c r="A2174">
        <v>74.8</v>
      </c>
      <c r="B2174" t="b">
        <v>1</v>
      </c>
      <c r="BE2174">
        <v>0.74094945355191255</v>
      </c>
      <c r="BF2174">
        <v>75.5</v>
      </c>
      <c r="BG2174">
        <v>75.379971839154166</v>
      </c>
      <c r="BH2174">
        <v>75.345680337899765</v>
      </c>
      <c r="BI2174">
        <v>93.504335718236391</v>
      </c>
      <c r="BJ2174">
        <f ca="1"/>
        <v>75.675403836983506</v>
      </c>
      <c r="BK2174">
        <f ca="1"/>
        <v>75.344691295504688</v>
      </c>
      <c r="BL2174">
        <v>74.234158202114273</v>
      </c>
      <c r="BM2174">
        <f ca="1"/>
        <v>76.322525859279537</v>
      </c>
      <c r="BN2174">
        <v>76.778366498263267</v>
      </c>
      <c r="BP2174" s="9"/>
      <c r="BQ2174" s="40"/>
      <c r="BR2174" s="9"/>
      <c r="BS2174" s="40"/>
      <c r="BU2174" s="9"/>
      <c r="BV2174" s="40"/>
      <c r="BW2174" s="9"/>
      <c r="BX2174" s="40"/>
      <c r="BZ2174" s="9"/>
      <c r="CA2174" s="9"/>
      <c r="CB2174" s="40"/>
      <c r="CC2174" s="9"/>
      <c r="CD2174" s="9"/>
      <c r="CE2174" s="40"/>
    </row>
    <row r="2175" spans="1:83" x14ac:dyDescent="0.25">
      <c r="A2175">
        <v>74.7</v>
      </c>
      <c r="B2175" t="b">
        <v>1</v>
      </c>
      <c r="BE2175">
        <v>0.74129098360655743</v>
      </c>
      <c r="BF2175">
        <v>75.5</v>
      </c>
      <c r="BG2175">
        <v>75.390022083884858</v>
      </c>
      <c r="BH2175">
        <v>75.357374056184184</v>
      </c>
      <c r="BI2175">
        <v>93.59566149888839</v>
      </c>
      <c r="BJ2175">
        <f ca="1"/>
        <v>75.683541560608518</v>
      </c>
      <c r="BK2175">
        <f ca="1"/>
        <v>75.35578831194637</v>
      </c>
      <c r="BL2175">
        <v>74.243929744092043</v>
      </c>
      <c r="BM2175">
        <f ca="1"/>
        <v>76.332133290053847</v>
      </c>
      <c r="BN2175">
        <v>76.78784123574043</v>
      </c>
      <c r="BP2175" s="9"/>
      <c r="BQ2175" s="40"/>
      <c r="BR2175" s="9"/>
      <c r="BS2175" s="40"/>
      <c r="BU2175" s="9"/>
      <c r="BV2175" s="40"/>
      <c r="BW2175" s="9"/>
      <c r="BX2175" s="40"/>
      <c r="BZ2175" s="9"/>
      <c r="CA2175" s="9"/>
      <c r="CB2175" s="40"/>
      <c r="CC2175" s="9"/>
      <c r="CD2175" s="9"/>
      <c r="CE2175" s="40"/>
    </row>
    <row r="2176" spans="1:83" x14ac:dyDescent="0.25">
      <c r="A2176">
        <v>74.599999999999994</v>
      </c>
      <c r="B2176" t="b">
        <v>1</v>
      </c>
      <c r="BE2176">
        <v>0.7416325136612022</v>
      </c>
      <c r="BF2176">
        <v>75.5</v>
      </c>
      <c r="BG2176">
        <v>75.40007919871374</v>
      </c>
      <c r="BH2176">
        <v>75.369077584741731</v>
      </c>
      <c r="BI2176">
        <v>93.687107921293588</v>
      </c>
      <c r="BJ2176">
        <f ca="1"/>
        <v>75.691682957516733</v>
      </c>
      <c r="BK2176">
        <f ca="1"/>
        <v>75.366893997036854</v>
      </c>
      <c r="BL2176">
        <v>74.25370773806398</v>
      </c>
      <c r="BM2176">
        <f ca="1"/>
        <v>76.341743656029593</v>
      </c>
      <c r="BN2176">
        <v>76.797318709492131</v>
      </c>
      <c r="BP2176" s="9"/>
      <c r="BQ2176" s="40"/>
      <c r="BR2176" s="9"/>
      <c r="BS2176" s="40"/>
      <c r="BU2176" s="9"/>
      <c r="BV2176" s="40"/>
      <c r="BW2176" s="9"/>
      <c r="BX2176" s="40"/>
      <c r="BZ2176" s="9"/>
      <c r="CA2176" s="9"/>
      <c r="CB2176" s="40"/>
      <c r="CC2176" s="9"/>
      <c r="CD2176" s="9"/>
      <c r="CE2176" s="40"/>
    </row>
    <row r="2177" spans="1:83" x14ac:dyDescent="0.25">
      <c r="A2177">
        <v>74.2</v>
      </c>
      <c r="B2177" t="b">
        <v>1</v>
      </c>
      <c r="BE2177">
        <v>0.74197404371584696</v>
      </c>
      <c r="BF2177">
        <v>75.5</v>
      </c>
      <c r="BG2177">
        <v>75.410143204269914</v>
      </c>
      <c r="BH2177">
        <v>75.380790951591038</v>
      </c>
      <c r="BI2177">
        <v>93.778675304610246</v>
      </c>
      <c r="BJ2177">
        <f ca="1"/>
        <v>75.699828041141814</v>
      </c>
      <c r="BK2177">
        <f ca="1"/>
        <v>75.378008375817984</v>
      </c>
      <c r="BL2177">
        <v>74.263492196827443</v>
      </c>
      <c r="BM2177">
        <f ca="1"/>
        <v>76.351356967520289</v>
      </c>
      <c r="BN2177">
        <v>76.806798929432603</v>
      </c>
      <c r="BP2177" s="9"/>
      <c r="BQ2177" s="40"/>
      <c r="BR2177" s="9"/>
      <c r="BS2177" s="40"/>
      <c r="BU2177" s="9"/>
      <c r="BV2177" s="40"/>
      <c r="BW2177" s="9"/>
      <c r="BX2177" s="40"/>
      <c r="BZ2177" s="9"/>
      <c r="CA2177" s="9"/>
      <c r="CB2177" s="40"/>
      <c r="CC2177" s="9"/>
      <c r="CD2177" s="9"/>
      <c r="CE2177" s="40"/>
    </row>
    <row r="2178" spans="1:83" x14ac:dyDescent="0.25">
      <c r="A2178">
        <v>74.3</v>
      </c>
      <c r="B2178" t="b">
        <v>1</v>
      </c>
      <c r="BE2178">
        <v>0.74231557377049184</v>
      </c>
      <c r="BF2178">
        <v>75.5</v>
      </c>
      <c r="BG2178">
        <v>75.420214121255697</v>
      </c>
      <c r="BH2178">
        <v>75.392514184854889</v>
      </c>
      <c r="BI2178">
        <v>93.870363969264758</v>
      </c>
      <c r="BJ2178">
        <f ca="1"/>
        <v>75.707976824961051</v>
      </c>
      <c r="BK2178">
        <f ca="1"/>
        <v>75.389131473423063</v>
      </c>
      <c r="BL2178">
        <v>74.273283133222137</v>
      </c>
      <c r="BM2178">
        <f ca="1"/>
        <v>76.360973234869306</v>
      </c>
      <c r="BN2178">
        <v>76.816281905504368</v>
      </c>
      <c r="BP2178" s="9"/>
      <c r="BQ2178" s="40"/>
      <c r="BR2178" s="9"/>
      <c r="BS2178" s="40"/>
      <c r="BU2178" s="9"/>
      <c r="BV2178" s="40"/>
      <c r="BW2178" s="9"/>
      <c r="BX2178" s="40"/>
      <c r="BZ2178" s="9"/>
      <c r="CA2178" s="9"/>
      <c r="CB2178" s="40"/>
      <c r="CC2178" s="9"/>
      <c r="CD2178" s="9"/>
      <c r="CE2178" s="40"/>
    </row>
    <row r="2179" spans="1:83" x14ac:dyDescent="0.25">
      <c r="A2179">
        <v>74.099999999999994</v>
      </c>
      <c r="B2179" t="b">
        <v>1</v>
      </c>
      <c r="BE2179">
        <v>0.74265710382513661</v>
      </c>
      <c r="BF2179">
        <v>75.5</v>
      </c>
      <c r="BG2179">
        <v>75.430291970447016</v>
      </c>
      <c r="BH2179">
        <v>75.404247312760191</v>
      </c>
      <c r="BI2179">
        <v>93.962174236958404</v>
      </c>
      <c r="BJ2179">
        <f ca="1"/>
        <v>75.716129322495476</v>
      </c>
      <c r="BK2179">
        <f ca="1"/>
        <v>75.400263315077325</v>
      </c>
      <c r="BL2179">
        <v>74.283080560130344</v>
      </c>
      <c r="BM2179">
        <f ca="1"/>
        <v>76.370592468449985</v>
      </c>
      <c r="BN2179">
        <v>76.825767647678347</v>
      </c>
      <c r="BP2179" s="9"/>
      <c r="BQ2179" s="40"/>
      <c r="BR2179" s="9"/>
      <c r="BS2179" s="40"/>
      <c r="BU2179" s="9"/>
      <c r="BV2179" s="40"/>
      <c r="BW2179" s="9"/>
      <c r="BX2179" s="40"/>
      <c r="BZ2179" s="9"/>
      <c r="CA2179" s="9"/>
      <c r="CB2179" s="40"/>
      <c r="CC2179" s="9"/>
      <c r="CD2179" s="9"/>
      <c r="CE2179" s="40"/>
    </row>
    <row r="2180" spans="1:83" x14ac:dyDescent="0.25">
      <c r="A2180">
        <v>73.900000000000006</v>
      </c>
      <c r="B2180" t="b">
        <v>1</v>
      </c>
      <c r="BE2180">
        <v>0.74299863387978138</v>
      </c>
      <c r="BF2180">
        <v>75.5</v>
      </c>
      <c r="BG2180">
        <v>75.440376772693796</v>
      </c>
      <c r="BH2180">
        <v>75.415990363639196</v>
      </c>
      <c r="BI2180">
        <v>94.054106430674167</v>
      </c>
      <c r="BJ2180">
        <f ca="1"/>
        <v>75.724285547310174</v>
      </c>
      <c r="BK2180">
        <f ca="1"/>
        <v>75.41140392609843</v>
      </c>
      <c r="BL2180">
        <v>74.292884490477064</v>
      </c>
      <c r="BM2180">
        <f ca="1"/>
        <v>76.380214678665766</v>
      </c>
      <c r="BN2180">
        <v>76.835256165954036</v>
      </c>
      <c r="BP2180" s="9"/>
      <c r="BQ2180" s="40"/>
      <c r="BR2180" s="9"/>
      <c r="BS2180" s="40"/>
      <c r="BU2180" s="9"/>
      <c r="BV2180" s="40"/>
      <c r="BW2180" s="9"/>
      <c r="BX2180" s="40"/>
      <c r="BZ2180" s="9"/>
      <c r="CA2180" s="9"/>
      <c r="CB2180" s="40"/>
      <c r="CC2180" s="9"/>
      <c r="CD2180" s="9"/>
      <c r="CE2180" s="40"/>
    </row>
    <row r="2181" spans="1:83" x14ac:dyDescent="0.25">
      <c r="A2181">
        <v>73.5</v>
      </c>
      <c r="B2181" t="b">
        <v>1</v>
      </c>
      <c r="BE2181">
        <v>0.74334016393442626</v>
      </c>
      <c r="BF2181">
        <v>75.5</v>
      </c>
      <c r="BG2181">
        <v>75.450468548920341</v>
      </c>
      <c r="BH2181">
        <v>75.427743365929615</v>
      </c>
      <c r="BI2181">
        <v>94.146160874683588</v>
      </c>
      <c r="BJ2181">
        <f ca="1"/>
        <v>75.732445513014412</v>
      </c>
      <c r="BK2181">
        <f ca="1"/>
        <v>75.422553331896907</v>
      </c>
      <c r="BL2181">
        <v>74.302694937230314</v>
      </c>
      <c r="BM2181">
        <f ca="1"/>
        <v>76.389839875950358</v>
      </c>
      <c r="BN2181">
        <v>76.844747470359664</v>
      </c>
      <c r="BP2181" s="9"/>
      <c r="BQ2181" s="40"/>
      <c r="BR2181" s="9"/>
      <c r="BS2181" s="40"/>
      <c r="BU2181" s="9"/>
      <c r="BV2181" s="40"/>
      <c r="BW2181" s="9"/>
      <c r="BX2181" s="40"/>
      <c r="BZ2181" s="9"/>
      <c r="CA2181" s="9"/>
      <c r="CB2181" s="40"/>
      <c r="CC2181" s="9"/>
      <c r="CD2181" s="9"/>
      <c r="CE2181" s="40"/>
    </row>
    <row r="2182" spans="1:83" x14ac:dyDescent="0.25">
      <c r="A2182">
        <v>73.099999999999994</v>
      </c>
      <c r="B2182" t="b">
        <v>1</v>
      </c>
      <c r="BE2182">
        <v>0.74368169398907102</v>
      </c>
      <c r="BF2182">
        <v>75.5</v>
      </c>
      <c r="BG2182">
        <v>75.460567320125719</v>
      </c>
      <c r="BH2182">
        <v>75.4395063481752</v>
      </c>
      <c r="BI2182">
        <v>94.238337894553396</v>
      </c>
      <c r="BJ2182">
        <f ca="1"/>
        <v>75.740609233262063</v>
      </c>
      <c r="BK2182">
        <f ca="1"/>
        <v>75.43371155797665</v>
      </c>
      <c r="BL2182">
        <v>74.312511913401195</v>
      </c>
      <c r="BM2182">
        <f ca="1"/>
        <v>76.399468070767895</v>
      </c>
      <c r="BN2182">
        <v>76.854241570952297</v>
      </c>
      <c r="BP2182" s="9"/>
      <c r="BQ2182" s="40"/>
      <c r="BR2182" s="9"/>
      <c r="BS2182" s="40"/>
      <c r="BU2182" s="9"/>
      <c r="BV2182" s="40"/>
      <c r="BW2182" s="9"/>
      <c r="BX2182" s="40"/>
      <c r="BZ2182" s="9"/>
      <c r="CA2182" s="9"/>
      <c r="CB2182" s="40"/>
      <c r="CC2182" s="9"/>
      <c r="CD2182" s="9"/>
      <c r="CE2182" s="40"/>
    </row>
    <row r="2183" spans="1:83" x14ac:dyDescent="0.25">
      <c r="A2183">
        <v>72.599999999999994</v>
      </c>
      <c r="B2183" t="b">
        <v>1</v>
      </c>
      <c r="BE2183">
        <v>0.74402322404371579</v>
      </c>
      <c r="BF2183">
        <v>75.5</v>
      </c>
      <c r="BG2183">
        <v>75.470673107384158</v>
      </c>
      <c r="BH2183">
        <v>75.451279339026527</v>
      </c>
      <c r="BI2183">
        <v>94.330637817152777</v>
      </c>
      <c r="BJ2183">
        <f ca="1"/>
        <v>75.748776721751653</v>
      </c>
      <c r="BK2183">
        <f ca="1"/>
        <v>75.444878629935516</v>
      </c>
      <c r="BL2183">
        <v>74.322335432044213</v>
      </c>
      <c r="BM2183">
        <f ca="1"/>
        <v>76.40909927361308</v>
      </c>
      <c r="BN2183">
        <v>76.863738477818018</v>
      </c>
      <c r="BP2183" s="9"/>
      <c r="BQ2183" s="40"/>
      <c r="BR2183" s="9"/>
      <c r="BS2183" s="40"/>
      <c r="BU2183" s="9"/>
      <c r="BV2183" s="40"/>
      <c r="BW2183" s="9"/>
      <c r="BX2183" s="40"/>
      <c r="BZ2183" s="9"/>
      <c r="CA2183" s="9"/>
      <c r="CB2183" s="40"/>
      <c r="CC2183" s="9"/>
      <c r="CD2183" s="9"/>
      <c r="CE2183" s="40"/>
    </row>
    <row r="2184" spans="1:83" x14ac:dyDescent="0.25">
      <c r="A2184">
        <v>72.2</v>
      </c>
      <c r="B2184" t="b">
        <v>1</v>
      </c>
      <c r="BE2184">
        <v>0.74436475409836067</v>
      </c>
      <c r="BF2184">
        <v>75.599999999999994</v>
      </c>
      <c r="BG2184">
        <v>75.480785931845489</v>
      </c>
      <c r="BH2184">
        <v>75.463062367241392</v>
      </c>
      <c r="BI2184">
        <v>94.423060970660046</v>
      </c>
      <c r="BJ2184">
        <f ca="1"/>
        <v>75.756947992226685</v>
      </c>
      <c r="BK2184">
        <f ca="1"/>
        <v>75.456054573465678</v>
      </c>
      <c r="BL2184">
        <v>74.332165506257411</v>
      </c>
      <c r="BM2184">
        <f ca="1"/>
        <v>76.418733495011352</v>
      </c>
      <c r="BN2184">
        <v>76.873238201072041</v>
      </c>
      <c r="BP2184" s="9"/>
      <c r="BQ2184" s="40"/>
      <c r="BR2184" s="9"/>
      <c r="BS2184" s="40"/>
      <c r="BU2184" s="9"/>
      <c r="BV2184" s="40"/>
      <c r="BW2184" s="9"/>
      <c r="BX2184" s="40"/>
      <c r="BZ2184" s="9"/>
      <c r="CA2184" s="9"/>
      <c r="CB2184" s="40"/>
      <c r="CC2184" s="9"/>
      <c r="CD2184" s="9"/>
      <c r="CE2184" s="40"/>
    </row>
    <row r="2185" spans="1:83" x14ac:dyDescent="0.25">
      <c r="A2185">
        <v>72</v>
      </c>
      <c r="B2185" t="b">
        <v>1</v>
      </c>
      <c r="BE2185">
        <v>0.74470628415300544</v>
      </c>
      <c r="BF2185">
        <v>75.599999999999994</v>
      </c>
      <c r="BG2185">
        <v>75.490905814735456</v>
      </c>
      <c r="BH2185">
        <v>75.474855461685451</v>
      </c>
      <c r="BI2185">
        <v>94.515607684569744</v>
      </c>
      <c r="BJ2185">
        <f ca="1"/>
        <v>75.765123058475936</v>
      </c>
      <c r="BK2185">
        <f ca="1"/>
        <v>75.467239414354168</v>
      </c>
      <c r="BL2185">
        <v>74.342002149182619</v>
      </c>
      <c r="BM2185">
        <f ca="1"/>
        <v>76.428370745519032</v>
      </c>
      <c r="BN2185">
        <v>76.882740750858915</v>
      </c>
      <c r="BP2185" s="9"/>
      <c r="BQ2185" s="40"/>
      <c r="BR2185" s="9"/>
      <c r="BS2185" s="40"/>
      <c r="BU2185" s="9"/>
      <c r="BV2185" s="40"/>
      <c r="BW2185" s="9"/>
      <c r="BX2185" s="40"/>
      <c r="BZ2185" s="9"/>
      <c r="CA2185" s="9"/>
      <c r="CB2185" s="40"/>
      <c r="CC2185" s="9"/>
      <c r="CD2185" s="9"/>
      <c r="CE2185" s="40"/>
    </row>
    <row r="2186" spans="1:83" x14ac:dyDescent="0.25">
      <c r="A2186">
        <v>71.8</v>
      </c>
      <c r="B2186" t="b">
        <v>1</v>
      </c>
      <c r="BE2186">
        <v>0.74504781420765032</v>
      </c>
      <c r="BF2186">
        <v>75.599999999999994</v>
      </c>
      <c r="BG2186">
        <v>75.501032777356187</v>
      </c>
      <c r="BH2186">
        <v>75.486658651332647</v>
      </c>
      <c r="BI2186">
        <v>94.608278289699726</v>
      </c>
      <c r="BJ2186">
        <f ca="1"/>
        <v>75.773301934333531</v>
      </c>
      <c r="BK2186">
        <f ca="1"/>
        <v>75.478433178483428</v>
      </c>
      <c r="BL2186">
        <v>74.351845374005606</v>
      </c>
      <c r="BM2186">
        <f ca="1"/>
        <v>76.438011035723477</v>
      </c>
      <c r="BN2186">
        <v>76.8922461373526</v>
      </c>
      <c r="BP2186" s="9"/>
      <c r="BQ2186" s="40"/>
      <c r="BR2186" s="9"/>
      <c r="BS2186" s="40"/>
      <c r="BU2186" s="9"/>
      <c r="BV2186" s="40"/>
      <c r="BW2186" s="9"/>
      <c r="BX2186" s="40"/>
      <c r="BZ2186" s="9"/>
      <c r="CA2186" s="9"/>
      <c r="CB2186" s="40"/>
      <c r="CC2186" s="9"/>
      <c r="CD2186" s="9"/>
      <c r="CE2186" s="40"/>
    </row>
    <row r="2187" spans="1:83" x14ac:dyDescent="0.25">
      <c r="A2187">
        <v>71.599999999999994</v>
      </c>
      <c r="B2187" t="b">
        <v>1</v>
      </c>
      <c r="BE2187">
        <v>0.74538934426229508</v>
      </c>
      <c r="BF2187">
        <v>75.599999999999994</v>
      </c>
      <c r="BG2187">
        <v>75.511166841086606</v>
      </c>
      <c r="BH2187">
        <v>75.498471965266091</v>
      </c>
      <c r="BI2187">
        <v>94.70107311819811</v>
      </c>
      <c r="BJ2187">
        <f ca="1"/>
        <v>75.781484633679398</v>
      </c>
      <c r="BK2187">
        <f ca="1"/>
        <v>75.489635891831796</v>
      </c>
      <c r="BL2187">
        <v>74.361695193956308</v>
      </c>
      <c r="BM2187">
        <f ca="1"/>
        <v>76.447654376243221</v>
      </c>
      <c r="BN2187">
        <v>76.901754370756692</v>
      </c>
      <c r="BP2187" s="9"/>
      <c r="BQ2187" s="40"/>
      <c r="BR2187" s="9"/>
      <c r="BS2187" s="40"/>
      <c r="BU2187" s="9"/>
      <c r="BV2187" s="40"/>
      <c r="BW2187" s="9"/>
      <c r="BX2187" s="40"/>
      <c r="BZ2187" s="9"/>
      <c r="CA2187" s="9"/>
      <c r="CB2187" s="40"/>
      <c r="CC2187" s="9"/>
      <c r="CD2187" s="9"/>
      <c r="CE2187" s="40"/>
    </row>
    <row r="2188" spans="1:83" x14ac:dyDescent="0.25">
      <c r="A2188">
        <v>73.2</v>
      </c>
      <c r="B2188" t="b">
        <v>1</v>
      </c>
      <c r="BE2188">
        <v>0.74573087431693985</v>
      </c>
      <c r="BF2188">
        <v>75.599999999999994</v>
      </c>
      <c r="BG2188">
        <v>75.521308027382773</v>
      </c>
      <c r="BH2188">
        <v>75.510295432678348</v>
      </c>
      <c r="BI2188">
        <v>94.793992503550669</v>
      </c>
      <c r="BJ2188">
        <f ca="1"/>
        <v>75.789671170439334</v>
      </c>
      <c r="BK2188">
        <f ca="1"/>
        <v>75.500847580473987</v>
      </c>
      <c r="BL2188">
        <v>74.371551622309084</v>
      </c>
      <c r="BM2188">
        <f ca="1"/>
        <v>76.457300777728207</v>
      </c>
      <c r="BN2188">
        <v>76.911265461304481</v>
      </c>
      <c r="BP2188" s="9"/>
      <c r="BQ2188" s="40"/>
      <c r="BR2188" s="9"/>
      <c r="BS2188" s="40"/>
      <c r="BU2188" s="9"/>
      <c r="BV2188" s="40"/>
      <c r="BW2188" s="9"/>
      <c r="BX2188" s="40"/>
      <c r="BZ2188" s="9"/>
      <c r="CA2188" s="9"/>
      <c r="CB2188" s="40"/>
      <c r="CC2188" s="9"/>
      <c r="CD2188" s="9"/>
      <c r="CE2188" s="40"/>
    </row>
    <row r="2189" spans="1:83" x14ac:dyDescent="0.25">
      <c r="A2189">
        <v>73.099999999999994</v>
      </c>
      <c r="B2189" t="b">
        <v>1</v>
      </c>
      <c r="BE2189">
        <v>0.74607240437158473</v>
      </c>
      <c r="BF2189">
        <v>75.599999999999994</v>
      </c>
      <c r="BG2189">
        <v>75.531456357778353</v>
      </c>
      <c r="BH2189">
        <v>75.522129082872056</v>
      </c>
      <c r="BI2189">
        <v>94.887036780587792</v>
      </c>
      <c r="BJ2189">
        <f ca="1"/>
        <v>75.797861558585353</v>
      </c>
      <c r="BK2189">
        <f ca="1"/>
        <v>75.512068270581594</v>
      </c>
      <c r="BL2189">
        <v>74.381414672382846</v>
      </c>
      <c r="BM2189">
        <f ca="1"/>
        <v>76.466950250859853</v>
      </c>
      <c r="BN2189">
        <v>76.92077941925919</v>
      </c>
      <c r="BP2189" s="9"/>
      <c r="BQ2189" s="40"/>
      <c r="BR2189" s="9"/>
      <c r="BS2189" s="40"/>
      <c r="BU2189" s="9"/>
      <c r="BV2189" s="40"/>
      <c r="BW2189" s="9"/>
      <c r="BX2189" s="40"/>
      <c r="BZ2189" s="9"/>
      <c r="CA2189" s="9"/>
      <c r="CB2189" s="40"/>
      <c r="CC2189" s="9"/>
      <c r="CD2189" s="9"/>
      <c r="CE2189" s="40"/>
    </row>
    <row r="2190" spans="1:83" x14ac:dyDescent="0.25">
      <c r="A2190">
        <v>72.7</v>
      </c>
      <c r="B2190" t="b">
        <v>1</v>
      </c>
      <c r="BE2190">
        <v>0.7464139344262295</v>
      </c>
      <c r="BF2190">
        <v>75.599999999999994</v>
      </c>
      <c r="BG2190">
        <v>75.541611853885001</v>
      </c>
      <c r="BH2190">
        <v>75.533972945260757</v>
      </c>
      <c r="BI2190">
        <v>94.980206285491803</v>
      </c>
      <c r="BJ2190">
        <f ca="1"/>
        <v>75.806055812135895</v>
      </c>
      <c r="BK2190">
        <f ca="1"/>
        <v>75.523297988423678</v>
      </c>
      <c r="BL2190">
        <v>74.391284357541309</v>
      </c>
      <c r="BM2190">
        <f ca="1"/>
        <v>76.476602806351238</v>
      </c>
      <c r="BN2190">
        <v>76.930296254914111</v>
      </c>
      <c r="BP2190" s="9"/>
      <c r="BQ2190" s="40"/>
      <c r="BR2190" s="9"/>
      <c r="BS2190" s="40"/>
      <c r="BU2190" s="9"/>
      <c r="BV2190" s="40"/>
      <c r="BW2190" s="9"/>
      <c r="BX2190" s="40"/>
      <c r="BZ2190" s="9"/>
      <c r="CA2190" s="9"/>
      <c r="CB2190" s="40"/>
      <c r="CC2190" s="9"/>
      <c r="CD2190" s="9"/>
      <c r="CE2190" s="40"/>
    </row>
    <row r="2191" spans="1:83" x14ac:dyDescent="0.25">
      <c r="A2191">
        <v>72.8</v>
      </c>
      <c r="B2191" t="b">
        <v>1</v>
      </c>
      <c r="BE2191">
        <v>0.74675546448087426</v>
      </c>
      <c r="BF2191">
        <v>75.599999999999994</v>
      </c>
      <c r="BG2191">
        <v>75.551774537392831</v>
      </c>
      <c r="BH2191">
        <v>75.545827049369194</v>
      </c>
      <c r="BI2191">
        <v>95.073501355804297</v>
      </c>
      <c r="BJ2191">
        <f ca="1"/>
        <v>75.814253945156096</v>
      </c>
      <c r="BK2191">
        <f ca="1"/>
        <v>75.534536760367232</v>
      </c>
      <c r="BL2191">
        <v>74.401160691193212</v>
      </c>
      <c r="BM2191">
        <f ca="1"/>
        <v>76.486258454947333</v>
      </c>
      <c r="BN2191">
        <v>76.939815978592719</v>
      </c>
      <c r="BP2191" s="9"/>
      <c r="BQ2191" s="40"/>
      <c r="BR2191" s="9"/>
      <c r="BS2191" s="40"/>
      <c r="BU2191" s="9"/>
      <c r="BV2191" s="40"/>
      <c r="BW2191" s="9"/>
      <c r="BX2191" s="40"/>
      <c r="BZ2191" s="9"/>
      <c r="CA2191" s="9"/>
      <c r="CB2191" s="40"/>
      <c r="CC2191" s="9"/>
      <c r="CD2191" s="9"/>
      <c r="CE2191" s="40"/>
    </row>
    <row r="2192" spans="1:83" x14ac:dyDescent="0.25">
      <c r="A2192">
        <v>72.7</v>
      </c>
      <c r="B2192" t="b">
        <v>1</v>
      </c>
      <c r="BE2192">
        <v>0.74709699453551914</v>
      </c>
      <c r="BF2192">
        <v>75.599999999999994</v>
      </c>
      <c r="BG2192">
        <v>75.561944430070724</v>
      </c>
      <c r="BH2192">
        <v>75.557691424834104</v>
      </c>
      <c r="BI2192">
        <v>95.166922330433437</v>
      </c>
      <c r="BJ2192">
        <f ca="1"/>
        <v>75.822455971758046</v>
      </c>
      <c r="BK2192">
        <f ca="1"/>
        <v>75.545784612877682</v>
      </c>
      <c r="BL2192">
        <v>74.411043686792539</v>
      </c>
      <c r="BM2192">
        <f ca="1"/>
        <v>76.495917207425052</v>
      </c>
      <c r="BN2192">
        <v>76.949338600648815</v>
      </c>
      <c r="BP2192" s="9"/>
      <c r="BQ2192" s="40"/>
      <c r="BR2192" s="9"/>
      <c r="BS2192" s="40"/>
      <c r="BU2192" s="9"/>
      <c r="BV2192" s="40"/>
      <c r="BW2192" s="9"/>
      <c r="BX2192" s="40"/>
      <c r="BZ2192" s="9"/>
      <c r="CA2192" s="9"/>
      <c r="CB2192" s="40"/>
      <c r="CC2192" s="9"/>
      <c r="CD2192" s="9"/>
      <c r="CE2192" s="40"/>
    </row>
    <row r="2193" spans="1:83" x14ac:dyDescent="0.25">
      <c r="A2193">
        <v>72.5</v>
      </c>
      <c r="B2193" t="b">
        <v>1</v>
      </c>
      <c r="BE2193">
        <v>0.74743852459016391</v>
      </c>
      <c r="BF2193">
        <v>75.599999999999994</v>
      </c>
      <c r="BG2193">
        <v>75.572121553766863</v>
      </c>
      <c r="BH2193">
        <v>75.569566101404718</v>
      </c>
      <c r="BI2193">
        <v>95.260469549661238</v>
      </c>
      <c r="BJ2193">
        <f ca="1"/>
        <v>75.830661906100985</v>
      </c>
      <c r="BK2193">
        <f ca="1"/>
        <v>75.557041572519481</v>
      </c>
      <c r="BL2193">
        <v>74.420933357838635</v>
      </c>
      <c r="BM2193">
        <f ca="1"/>
        <v>76.505579074593484</v>
      </c>
      <c r="BN2193">
        <v>76.958864131466783</v>
      </c>
      <c r="BP2193" s="9"/>
      <c r="BQ2193" s="40"/>
      <c r="BR2193" s="9"/>
      <c r="BS2193" s="40"/>
      <c r="BU2193" s="9"/>
      <c r="BV2193" s="40"/>
      <c r="BW2193" s="9"/>
      <c r="BX2193" s="40"/>
      <c r="BZ2193" s="9"/>
      <c r="CA2193" s="9"/>
      <c r="CB2193" s="40"/>
      <c r="CC2193" s="9"/>
      <c r="CD2193" s="9"/>
      <c r="CE2193" s="40"/>
    </row>
    <row r="2194" spans="1:83" x14ac:dyDescent="0.25">
      <c r="A2194">
        <v>72.3</v>
      </c>
      <c r="B2194" t="b">
        <v>1</v>
      </c>
      <c r="BE2194">
        <v>0.74778005464480879</v>
      </c>
      <c r="BF2194">
        <v>75.599999999999994</v>
      </c>
      <c r="BG2194">
        <v>75.582305930409078</v>
      </c>
      <c r="BH2194">
        <v>75.581451108943398</v>
      </c>
      <c r="BI2194">
        <v>95.354143355151265</v>
      </c>
      <c r="BJ2194">
        <f ca="1"/>
        <v>75.838871762391648</v>
      </c>
      <c r="BK2194">
        <f ca="1"/>
        <v>75.568307665956581</v>
      </c>
      <c r="BL2194">
        <v>74.430829717876591</v>
      </c>
      <c r="BM2194">
        <f ca="1"/>
        <v>76.515244067294091</v>
      </c>
      <c r="BN2194">
        <v>76.968392581461615</v>
      </c>
      <c r="BP2194" s="9"/>
      <c r="BQ2194" s="40"/>
      <c r="BR2194" s="9"/>
      <c r="BS2194" s="40"/>
      <c r="BU2194" s="9"/>
      <c r="BV2194" s="40"/>
      <c r="BW2194" s="9"/>
      <c r="BX2194" s="40"/>
      <c r="BZ2194" s="9"/>
      <c r="CA2194" s="9"/>
      <c r="CB2194" s="40"/>
      <c r="CC2194" s="9"/>
      <c r="CD2194" s="9"/>
      <c r="CE2194" s="40"/>
    </row>
    <row r="2195" spans="1:83" x14ac:dyDescent="0.25">
      <c r="A2195">
        <v>72.099999999999994</v>
      </c>
      <c r="B2195" t="b">
        <v>1</v>
      </c>
      <c r="BE2195">
        <v>0.74812158469945356</v>
      </c>
      <c r="BF2195">
        <v>75.599999999999994</v>
      </c>
      <c r="BG2195">
        <v>75.592497582005308</v>
      </c>
      <c r="BH2195">
        <v>75.593346477426138</v>
      </c>
      <c r="BI2195">
        <v>95.447944089955826</v>
      </c>
      <c r="BJ2195">
        <f ca="1"/>
        <v>75.84708555488443</v>
      </c>
      <c r="BK2195">
        <f ca="1"/>
        <v>75.579582919952969</v>
      </c>
      <c r="BL2195">
        <v>74.440732780497285</v>
      </c>
      <c r="BM2195">
        <f ca="1"/>
        <v>76.524912196400734</v>
      </c>
      <c r="BN2195">
        <v>76.977923961079171</v>
      </c>
      <c r="BP2195" s="9"/>
      <c r="BQ2195" s="40"/>
      <c r="BR2195" s="9"/>
      <c r="BS2195" s="40"/>
      <c r="BU2195" s="9"/>
      <c r="BV2195" s="40"/>
      <c r="BW2195" s="9"/>
      <c r="BX2195" s="40"/>
      <c r="BZ2195" s="9"/>
      <c r="CA2195" s="9"/>
      <c r="CB2195" s="40"/>
      <c r="CC2195" s="9"/>
      <c r="CD2195" s="9"/>
      <c r="CE2195" s="40"/>
    </row>
    <row r="2196" spans="1:83" x14ac:dyDescent="0.25">
      <c r="A2196">
        <v>71.900000000000006</v>
      </c>
      <c r="B2196" t="b">
        <v>1</v>
      </c>
      <c r="BE2196">
        <v>0.74846311475409832</v>
      </c>
      <c r="BF2196">
        <v>75.599999999999994</v>
      </c>
      <c r="BG2196">
        <v>75.602696530644039</v>
      </c>
      <c r="BH2196">
        <v>75.605252236943556</v>
      </c>
      <c r="BI2196">
        <v>95.541872098523683</v>
      </c>
      <c r="BJ2196">
        <f ca="1"/>
        <v>75.855303297881733</v>
      </c>
      <c r="BK2196">
        <f ca="1"/>
        <v>75.590867361373256</v>
      </c>
      <c r="BL2196">
        <v>74.450642559337751</v>
      </c>
      <c r="BM2196">
        <f ca="1"/>
        <v>76.534583472820046</v>
      </c>
      <c r="BN2196">
        <v>76.987458280796247</v>
      </c>
      <c r="BP2196" s="9"/>
      <c r="BQ2196" s="40"/>
      <c r="BR2196" s="9"/>
      <c r="BS2196" s="40"/>
      <c r="BU2196" s="9"/>
      <c r="BV2196" s="40"/>
      <c r="BW2196" s="9"/>
      <c r="BX2196" s="40"/>
      <c r="BZ2196" s="9"/>
      <c r="CA2196" s="9"/>
      <c r="CB2196" s="40"/>
      <c r="CC2196" s="9"/>
      <c r="CD2196" s="9"/>
      <c r="CE2196" s="40"/>
    </row>
    <row r="2197" spans="1:83" x14ac:dyDescent="0.25">
      <c r="A2197">
        <v>71.7</v>
      </c>
      <c r="B2197" t="b">
        <v>1</v>
      </c>
      <c r="BE2197">
        <v>0.7488046448087432</v>
      </c>
      <c r="BF2197">
        <v>75.599999999999994</v>
      </c>
      <c r="BG2197">
        <v>75.612902798494716</v>
      </c>
      <c r="BH2197">
        <v>75.617168417700952</v>
      </c>
      <c r="BI2197">
        <v>95.635927726707678</v>
      </c>
      <c r="BJ2197">
        <f ca="1"/>
        <v>75.863525005734118</v>
      </c>
      <c r="BK2197">
        <f ca="1"/>
        <v>75.602161017183192</v>
      </c>
      <c r="BL2197">
        <v>74.460559068081295</v>
      </c>
      <c r="BM2197">
        <f ca="1"/>
        <v>76.544257907491371</v>
      </c>
      <c r="BN2197">
        <v>76.996995551120833</v>
      </c>
      <c r="BP2197" s="9"/>
      <c r="BQ2197" s="40"/>
      <c r="BR2197" s="9"/>
      <c r="BS2197" s="40"/>
      <c r="BU2197" s="9"/>
      <c r="BV2197" s="40"/>
      <c r="BW2197" s="9"/>
      <c r="BX2197" s="40"/>
      <c r="BZ2197" s="9"/>
      <c r="CA2197" s="9"/>
      <c r="CB2197" s="40"/>
      <c r="CC2197" s="9"/>
      <c r="CD2197" s="9"/>
      <c r="CE2197" s="40"/>
    </row>
    <row r="2198" spans="1:83" x14ac:dyDescent="0.25">
      <c r="A2198">
        <v>71.400000000000006</v>
      </c>
      <c r="B2198" t="b">
        <v>1</v>
      </c>
      <c r="BE2198">
        <v>0.74914617486338797</v>
      </c>
      <c r="BF2198">
        <v>75.599999999999994</v>
      </c>
      <c r="BG2198">
        <v>75.623116407808155</v>
      </c>
      <c r="BH2198">
        <v>75.629095050019302</v>
      </c>
      <c r="BI2198">
        <v>95.730111321772156</v>
      </c>
      <c r="BJ2198">
        <f ca="1"/>
        <v>75.871750692840678</v>
      </c>
      <c r="BK2198">
        <f ca="1"/>
        <v>75.613463914450151</v>
      </c>
      <c r="BL2198">
        <v>74.47048232045772</v>
      </c>
      <c r="BM2198">
        <f ca="1"/>
        <v>76.553935511387138</v>
      </c>
      <c r="BN2198">
        <v>77.006535782592181</v>
      </c>
      <c r="BP2198" s="9"/>
      <c r="BQ2198" s="40"/>
      <c r="BR2198" s="9"/>
      <c r="BS2198" s="40"/>
      <c r="BU2198" s="9"/>
      <c r="BV2198" s="40"/>
      <c r="BW2198" s="9"/>
      <c r="BX2198" s="40"/>
      <c r="BZ2198" s="9"/>
      <c r="CA2198" s="9"/>
      <c r="CB2198" s="40"/>
      <c r="CC2198" s="9"/>
      <c r="CD2198" s="9"/>
      <c r="CE2198" s="40"/>
    </row>
    <row r="2199" spans="1:83" x14ac:dyDescent="0.25">
      <c r="A2199">
        <v>71.2</v>
      </c>
      <c r="B2199" t="b">
        <v>1</v>
      </c>
      <c r="BE2199">
        <v>0.74948770491803274</v>
      </c>
      <c r="BF2199">
        <v>75.599999999999994</v>
      </c>
      <c r="BG2199">
        <v>75.633337380917069</v>
      </c>
      <c r="BH2199">
        <v>75.64103216433584</v>
      </c>
      <c r="BI2199">
        <v>95.824423232400918</v>
      </c>
      <c r="BJ2199">
        <f ca="1"/>
        <v>75.879980373649232</v>
      </c>
      <c r="BK2199">
        <f ca="1"/>
        <v>75.624776080343764</v>
      </c>
      <c r="BL2199">
        <v>74.480412330243638</v>
      </c>
      <c r="BM2199">
        <f ca="1"/>
        <v>76.563616295512844</v>
      </c>
      <c r="BN2199">
        <v>77.01607898578105</v>
      </c>
      <c r="BP2199" s="9"/>
      <c r="BQ2199" s="40"/>
      <c r="BR2199" s="9"/>
      <c r="BS2199" s="40"/>
      <c r="BU2199" s="9"/>
      <c r="BV2199" s="40"/>
      <c r="BW2199" s="9"/>
      <c r="BX2199" s="40"/>
      <c r="BZ2199" s="9"/>
      <c r="CA2199" s="9"/>
      <c r="CB2199" s="40"/>
      <c r="CC2199" s="9"/>
      <c r="CD2199" s="9"/>
      <c r="CE2199" s="40"/>
    </row>
    <row r="2200" spans="1:83" x14ac:dyDescent="0.25">
      <c r="A2200">
        <v>71</v>
      </c>
      <c r="B2200" t="b">
        <v>1</v>
      </c>
      <c r="BE2200">
        <v>0.74982923497267762</v>
      </c>
      <c r="BF2200">
        <v>75.7</v>
      </c>
      <c r="BG2200">
        <v>75.643565740236369</v>
      </c>
      <c r="BH2200">
        <v>75.652979791204544</v>
      </c>
      <c r="BI2200">
        <v>95.918863808704828</v>
      </c>
      <c r="BJ2200">
        <f ca="1"/>
        <v>75.888214062656601</v>
      </c>
      <c r="BK2200">
        <f ca="1"/>
        <v>75.63609754213644</v>
      </c>
      <c r="BL2200">
        <v>74.490349111262589</v>
      </c>
      <c r="BM2200">
        <f ca="1"/>
        <v>76.573300270907424</v>
      </c>
      <c r="BN2200">
        <v>77.025625171289789</v>
      </c>
      <c r="BP2200" s="9"/>
      <c r="BQ2200" s="40"/>
      <c r="BR2200" s="9"/>
      <c r="BS2200" s="40"/>
      <c r="BU2200" s="9"/>
      <c r="BV2200" s="40"/>
      <c r="BW2200" s="9"/>
      <c r="BX2200" s="40"/>
      <c r="BZ2200" s="9"/>
      <c r="CA2200" s="9"/>
      <c r="CB2200" s="40"/>
      <c r="CC2200" s="9"/>
      <c r="CD2200" s="9"/>
      <c r="CE2200" s="40"/>
    </row>
    <row r="2201" spans="1:83" x14ac:dyDescent="0.25">
      <c r="A2201">
        <v>79</v>
      </c>
      <c r="B2201" t="b">
        <v>1</v>
      </c>
      <c r="BE2201">
        <v>0.75017076502732238</v>
      </c>
      <c r="BF2201">
        <v>75.7</v>
      </c>
      <c r="BG2201">
        <v>75.653801508263754</v>
      </c>
      <c r="BH2201">
        <v>75.664937961297042</v>
      </c>
      <c r="BI2201">
        <v>96.013433402229552</v>
      </c>
      <c r="BJ2201">
        <f ca="1"/>
        <v>75.896451774408931</v>
      </c>
      <c r="BK2201">
        <f ca="1"/>
        <v>75.647428327203869</v>
      </c>
      <c r="BL2201">
        <v>74.500292677385332</v>
      </c>
      <c r="BM2201">
        <f ca="1"/>
        <v>76.582987448643237</v>
      </c>
      <c r="BN2201">
        <v>77.035174349752523</v>
      </c>
      <c r="BP2201" s="9"/>
      <c r="BQ2201" s="40"/>
      <c r="BR2201" s="9"/>
      <c r="BS2201" s="40"/>
      <c r="BU2201" s="9"/>
      <c r="BV2201" s="40"/>
      <c r="BW2201" s="9"/>
      <c r="BX2201" s="40"/>
      <c r="BZ2201" s="9"/>
      <c r="CA2201" s="9"/>
      <c r="CB2201" s="40"/>
      <c r="CC2201" s="9"/>
      <c r="CD2201" s="9"/>
      <c r="CE2201" s="40"/>
    </row>
    <row r="2202" spans="1:83" x14ac:dyDescent="0.25">
      <c r="A2202">
        <v>79</v>
      </c>
      <c r="B2202" t="b">
        <v>1</v>
      </c>
      <c r="BE2202">
        <v>0.75051229508196726</v>
      </c>
      <c r="BF2202">
        <v>75.7</v>
      </c>
      <c r="BG2202">
        <v>75.664044707580061</v>
      </c>
      <c r="BH2202">
        <v>75.676906705402857</v>
      </c>
      <c r="BI2202">
        <v>96.108132365963627</v>
      </c>
      <c r="BJ2202">
        <f ca="1"/>
        <v>75.904693523501848</v>
      </c>
      <c r="BK2202">
        <f ca="1"/>
        <v>75.658768463025694</v>
      </c>
      <c r="BL2202">
        <v>74.510243042530035</v>
      </c>
      <c r="BM2202">
        <f ca="1"/>
        <v>76.592677839826351</v>
      </c>
      <c r="BN2202">
        <v>77.04472653183538</v>
      </c>
      <c r="BP2202" s="9"/>
      <c r="BQ2202" s="40"/>
      <c r="BR2202" s="9"/>
      <c r="BS2202" s="40"/>
      <c r="BU2202" s="9"/>
      <c r="BV2202" s="40"/>
      <c r="BW2202" s="9"/>
      <c r="BX2202" s="40"/>
      <c r="BZ2202" s="9"/>
      <c r="CA2202" s="9"/>
      <c r="CB2202" s="40"/>
      <c r="CC2202" s="9"/>
      <c r="CD2202" s="9"/>
      <c r="CE2202" s="40"/>
    </row>
    <row r="2203" spans="1:83" x14ac:dyDescent="0.25">
      <c r="A2203">
        <v>79</v>
      </c>
      <c r="B2203" t="b">
        <v>1</v>
      </c>
      <c r="BE2203">
        <v>0.75085382513661203</v>
      </c>
      <c r="BF2203">
        <v>75.7</v>
      </c>
      <c r="BG2203">
        <v>75.674295360849712</v>
      </c>
      <c r="BH2203">
        <v>75.688886054430327</v>
      </c>
      <c r="BI2203">
        <v>96.202961054346048</v>
      </c>
      <c r="BJ2203">
        <f ca="1"/>
        <v>75.912939324580805</v>
      </c>
      <c r="BK2203">
        <f ca="1"/>
        <v>75.670117977185939</v>
      </c>
      <c r="BL2203">
        <v>74.520200220662488</v>
      </c>
      <c r="BM2203">
        <f ca="1"/>
        <v>76.602371455596639</v>
      </c>
      <c r="BN2203">
        <v>77.054281728236546</v>
      </c>
      <c r="BP2203" s="9"/>
      <c r="BQ2203" s="40"/>
      <c r="BR2203" s="9"/>
      <c r="BS2203" s="40"/>
      <c r="BU2203" s="9"/>
      <c r="BV2203" s="40"/>
      <c r="BW2203" s="9"/>
      <c r="BX2203" s="40"/>
      <c r="BZ2203" s="9"/>
      <c r="CA2203" s="9"/>
      <c r="CB2203" s="40"/>
      <c r="CC2203" s="9"/>
      <c r="CD2203" s="9"/>
      <c r="CE2203" s="40"/>
    </row>
    <row r="2204" spans="1:83" x14ac:dyDescent="0.25">
      <c r="A2204">
        <v>74</v>
      </c>
      <c r="B2204" t="b">
        <v>1</v>
      </c>
      <c r="BE2204">
        <v>0.7511953551912568</v>
      </c>
      <c r="BF2204">
        <v>75.7</v>
      </c>
      <c r="BG2204">
        <v>75.684553490821258</v>
      </c>
      <c r="BH2204">
        <v>75.700876039407248</v>
      </c>
      <c r="BI2204">
        <v>96.297919823274569</v>
      </c>
      <c r="BJ2204">
        <f ca="1"/>
        <v>75.921189192341387</v>
      </c>
      <c r="BK2204">
        <f ca="1"/>
        <v>75.681476897373699</v>
      </c>
      <c r="BL2204">
        <v>74.530164225796426</v>
      </c>
      <c r="BM2204">
        <f ca="1"/>
        <v>76.612068307128069</v>
      </c>
      <c r="BN2204">
        <v>77.063839949686525</v>
      </c>
      <c r="BP2204" s="9"/>
      <c r="BQ2204" s="40"/>
      <c r="BR2204" s="9"/>
      <c r="BS2204" s="40"/>
      <c r="BU2204" s="9"/>
      <c r="BV2204" s="40"/>
      <c r="BW2204" s="9"/>
      <c r="BX2204" s="40"/>
      <c r="BZ2204" s="9"/>
      <c r="CA2204" s="9"/>
      <c r="CB2204" s="40"/>
      <c r="CC2204" s="9"/>
      <c r="CD2204" s="9"/>
      <c r="CE2204" s="40"/>
    </row>
    <row r="2205" spans="1:83" x14ac:dyDescent="0.25">
      <c r="A2205">
        <v>73.8</v>
      </c>
      <c r="B2205" t="b">
        <v>1</v>
      </c>
      <c r="BE2205">
        <v>0.75153688524590168</v>
      </c>
      <c r="BF2205">
        <v>75.7</v>
      </c>
      <c r="BG2205">
        <v>75.694819120327722</v>
      </c>
      <c r="BH2205">
        <v>75.712876691481426</v>
      </c>
      <c r="BI2205">
        <v>96.393009030113532</v>
      </c>
      <c r="BJ2205">
        <f ca="1"/>
        <v>75.929443141529489</v>
      </c>
      <c r="BK2205">
        <f ca="1"/>
        <v>75.692845251383616</v>
      </c>
      <c r="BL2205">
        <v>74.540135071993632</v>
      </c>
      <c r="BM2205">
        <f ca="1"/>
        <v>76.621768405628742</v>
      </c>
      <c r="BN2205">
        <v>77.073401206948276</v>
      </c>
      <c r="BP2205" s="9"/>
      <c r="BQ2205" s="40"/>
      <c r="BR2205" s="9"/>
      <c r="BS2205" s="40"/>
      <c r="BU2205" s="9"/>
      <c r="BV2205" s="40"/>
      <c r="BW2205" s="9"/>
      <c r="BX2205" s="40"/>
      <c r="BZ2205" s="9"/>
      <c r="CA2205" s="9"/>
      <c r="CB2205" s="40"/>
      <c r="CC2205" s="9"/>
      <c r="CD2205" s="9"/>
      <c r="CE2205" s="40"/>
    </row>
    <row r="2206" spans="1:83" x14ac:dyDescent="0.25">
      <c r="A2206">
        <v>73.599999999999994</v>
      </c>
      <c r="B2206" t="b">
        <v>1</v>
      </c>
      <c r="BE2206">
        <v>0.75187841530054644</v>
      </c>
      <c r="BF2206">
        <v>75.7</v>
      </c>
      <c r="BG2206">
        <v>75.705092272287146</v>
      </c>
      <c r="BH2206">
        <v>75.724888041921304</v>
      </c>
      <c r="BI2206">
        <v>96.488229033701828</v>
      </c>
      <c r="BJ2206">
        <f ca="1"/>
        <v>75.937701186941666</v>
      </c>
      <c r="BK2206">
        <f ca="1"/>
        <v>75.704223067116473</v>
      </c>
      <c r="BL2206">
        <v>74.550112773364248</v>
      </c>
      <c r="BM2206">
        <f ca="1"/>
        <v>76.631471762341178</v>
      </c>
      <c r="BN2206">
        <v>77.082965510817331</v>
      </c>
      <c r="BP2206" s="9"/>
      <c r="BQ2206" s="40"/>
      <c r="BR2206" s="9"/>
      <c r="BS2206" s="40"/>
      <c r="BU2206" s="9"/>
      <c r="BV2206" s="40"/>
      <c r="BW2206" s="9"/>
      <c r="BX2206" s="40"/>
      <c r="BZ2206" s="9"/>
      <c r="CA2206" s="9"/>
      <c r="CB2206" s="40"/>
      <c r="CC2206" s="9"/>
      <c r="CD2206" s="9"/>
      <c r="CE2206" s="40"/>
    </row>
    <row r="2207" spans="1:83" x14ac:dyDescent="0.25">
      <c r="A2207">
        <v>73.2</v>
      </c>
      <c r="B2207" t="b">
        <v>1</v>
      </c>
      <c r="BE2207">
        <v>0.75221994535519121</v>
      </c>
      <c r="BF2207">
        <v>75.7</v>
      </c>
      <c r="BG2207">
        <v>75.715372969702969</v>
      </c>
      <c r="BH2207">
        <v>75.736910122116825</v>
      </c>
      <c r="BI2207">
        <v>96.583580194361318</v>
      </c>
      <c r="BJ2207">
        <f ca="1"/>
        <v>75.94596334342539</v>
      </c>
      <c r="BK2207">
        <f ca="1"/>
        <v>75.715610372579846</v>
      </c>
      <c r="BL2207">
        <v>74.560097344067003</v>
      </c>
      <c r="BM2207">
        <f ca="1"/>
        <v>76.641178388542428</v>
      </c>
      <c r="BN2207">
        <v>77.092532872122035</v>
      </c>
      <c r="BP2207" s="9"/>
      <c r="BQ2207" s="40"/>
      <c r="BR2207" s="9"/>
      <c r="BS2207" s="40"/>
      <c r="BU2207" s="9"/>
      <c r="BV2207" s="40"/>
      <c r="BW2207" s="9"/>
      <c r="BX2207" s="40"/>
      <c r="BZ2207" s="9"/>
      <c r="CA2207" s="9"/>
      <c r="CB2207" s="40"/>
      <c r="CC2207" s="9"/>
      <c r="CD2207" s="9"/>
      <c r="CE2207" s="40"/>
    </row>
    <row r="2208" spans="1:83" x14ac:dyDescent="0.25">
      <c r="A2208">
        <v>73</v>
      </c>
      <c r="B2208" t="b">
        <v>1</v>
      </c>
      <c r="BE2208">
        <v>0.75256147540983609</v>
      </c>
      <c r="BF2208">
        <v>75.7</v>
      </c>
      <c r="BG2208">
        <v>75.725661235664589</v>
      </c>
      <c r="BH2208">
        <v>75.748942963579779</v>
      </c>
      <c r="BI2208">
        <v>96.679062873904812</v>
      </c>
      <c r="BJ2208">
        <f ca="1"/>
        <v>75.954229625879293</v>
      </c>
      <c r="BK2208">
        <f ca="1"/>
        <v>75.727007195888575</v>
      </c>
      <c r="BL2208">
        <v>74.570088798309399</v>
      </c>
      <c r="BM2208">
        <f ca="1"/>
        <v>76.650888295544277</v>
      </c>
      <c r="BN2208">
        <v>77.102103301723687</v>
      </c>
      <c r="BP2208" s="9"/>
      <c r="BQ2208" s="40"/>
      <c r="BR2208" s="9"/>
      <c r="BS2208" s="40"/>
      <c r="BU2208" s="9"/>
      <c r="BV2208" s="40"/>
      <c r="BW2208" s="9"/>
      <c r="BX2208" s="40"/>
      <c r="BZ2208" s="9"/>
      <c r="CA2208" s="9"/>
      <c r="CB2208" s="40"/>
      <c r="CC2208" s="9"/>
      <c r="CD2208" s="9"/>
      <c r="CE2208" s="40"/>
    </row>
    <row r="2209" spans="1:83" x14ac:dyDescent="0.25">
      <c r="A2209">
        <v>72.599999999999994</v>
      </c>
      <c r="B2209" t="b">
        <v>1</v>
      </c>
      <c r="BE2209">
        <v>0.75290300546448086</v>
      </c>
      <c r="BF2209">
        <v>75.7</v>
      </c>
      <c r="BG2209">
        <v>75.735957093347736</v>
      </c>
      <c r="BH2209">
        <v>75.760986597944765</v>
      </c>
      <c r="BI2209">
        <v>96.774677435644236</v>
      </c>
      <c r="BJ2209">
        <f ca="1"/>
        <v>75.962500049253507</v>
      </c>
      <c r="BK2209">
        <f ca="1"/>
        <v>75.738413565265418</v>
      </c>
      <c r="BL2209">
        <v>74.580087150348007</v>
      </c>
      <c r="BM2209">
        <f ca="1"/>
        <v>76.66060149469341</v>
      </c>
      <c r="BN2209">
        <v>77.111676810516713</v>
      </c>
      <c r="BP2209" s="9"/>
      <c r="BQ2209" s="40"/>
      <c r="BR2209" s="9"/>
      <c r="BS2209" s="40"/>
      <c r="BU2209" s="9"/>
      <c r="BV2209" s="40"/>
      <c r="BW2209" s="9"/>
      <c r="BX2209" s="40"/>
      <c r="BZ2209" s="9"/>
      <c r="CA2209" s="9"/>
      <c r="CB2209" s="40"/>
      <c r="CC2209" s="9"/>
      <c r="CD2209" s="9"/>
      <c r="CE2209" s="40"/>
    </row>
    <row r="2210" spans="1:83" x14ac:dyDescent="0.25">
      <c r="A2210">
        <v>76</v>
      </c>
      <c r="B2210" t="b">
        <v>1</v>
      </c>
      <c r="BE2210">
        <v>0.75324453551912574</v>
      </c>
      <c r="BF2210">
        <v>75.8</v>
      </c>
      <c r="BG2210">
        <v>75.74626056601501</v>
      </c>
      <c r="BH2210">
        <v>75.773041056969632</v>
      </c>
      <c r="BI2210">
        <v>96.870424244399175</v>
      </c>
      <c r="BJ2210">
        <f ca="1"/>
        <v>75.970774628549918</v>
      </c>
      <c r="BK2210">
        <f ca="1"/>
        <v>75.749829509041646</v>
      </c>
      <c r="BL2210">
        <v>74.59009241448868</v>
      </c>
      <c r="BM2210">
        <f ca="1"/>
        <v>76.67031799737164</v>
      </c>
      <c r="BN2210">
        <v>77.121253409428846</v>
      </c>
      <c r="BP2210" s="9"/>
      <c r="BQ2210" s="40"/>
      <c r="BR2210" s="9"/>
      <c r="BS2210" s="40"/>
      <c r="BU2210" s="9"/>
      <c r="BV2210" s="40"/>
      <c r="BW2210" s="9"/>
      <c r="BX2210" s="40"/>
      <c r="BZ2210" s="9"/>
      <c r="CA2210" s="9"/>
      <c r="CB2210" s="40"/>
      <c r="CC2210" s="9"/>
      <c r="CD2210" s="9"/>
      <c r="CE2210" s="40"/>
    </row>
    <row r="2211" spans="1:83" x14ac:dyDescent="0.25">
      <c r="A2211">
        <v>72.5</v>
      </c>
      <c r="B2211" t="b">
        <v>1</v>
      </c>
      <c r="BE2211">
        <v>0.7535860655737705</v>
      </c>
      <c r="BF2211">
        <v>75.8</v>
      </c>
      <c r="BG2211">
        <v>75.756571677016311</v>
      </c>
      <c r="BH2211">
        <v>75.785106372536475</v>
      </c>
      <c r="BI2211">
        <v>96.966303666504984</v>
      </c>
      <c r="BJ2211">
        <f ca="1"/>
        <v>75.979053378822442</v>
      </c>
      <c r="BK2211">
        <f ca="1"/>
        <v>75.761255055657571</v>
      </c>
      <c r="BL2211">
        <v>74.600104605086756</v>
      </c>
      <c r="BM2211">
        <f ca="1"/>
        <v>76.680037814995998</v>
      </c>
      <c r="BN2211">
        <v>77.130833109421218</v>
      </c>
      <c r="BP2211" s="9"/>
      <c r="BQ2211" s="40"/>
      <c r="BR2211" s="9"/>
      <c r="BS2211" s="40"/>
      <c r="BU2211" s="9"/>
      <c r="BV2211" s="40"/>
      <c r="BW2211" s="9"/>
      <c r="BX2211" s="40"/>
      <c r="BZ2211" s="9"/>
      <c r="CA2211" s="9"/>
      <c r="CB2211" s="40"/>
      <c r="CC2211" s="9"/>
      <c r="CD2211" s="9"/>
      <c r="CE2211" s="40"/>
    </row>
    <row r="2212" spans="1:83" x14ac:dyDescent="0.25">
      <c r="A2212">
        <v>72.2</v>
      </c>
      <c r="B2212" t="b">
        <v>1</v>
      </c>
      <c r="BE2212">
        <v>0.75392759562841527</v>
      </c>
      <c r="BF2212">
        <v>75.8</v>
      </c>
      <c r="BG2212">
        <v>75.766890449789344</v>
      </c>
      <c r="BH2212">
        <v>75.797182576651878</v>
      </c>
      <c r="BI2212">
        <v>97.062316069821392</v>
      </c>
      <c r="BJ2212">
        <f ca="1"/>
        <v>75.987336315177316</v>
      </c>
      <c r="BK2212">
        <f ca="1"/>
        <v>75.772690233663198</v>
      </c>
      <c r="BL2212">
        <v>74.610123736547365</v>
      </c>
      <c r="BM2212">
        <f ca="1"/>
        <v>76.689760959019011</v>
      </c>
      <c r="BN2212">
        <v>77.140415921488739</v>
      </c>
      <c r="BP2212" s="9"/>
      <c r="BQ2212" s="40"/>
      <c r="BR2212" s="9"/>
      <c r="BS2212" s="40"/>
      <c r="BU2212" s="9"/>
      <c r="BV2212" s="40"/>
      <c r="BW2212" s="9"/>
      <c r="BX2212" s="40"/>
      <c r="BZ2212" s="9"/>
      <c r="CA2212" s="9"/>
      <c r="CB2212" s="40"/>
      <c r="CC2212" s="9"/>
      <c r="CD2212" s="9"/>
      <c r="CE2212" s="40"/>
    </row>
    <row r="2213" spans="1:83" x14ac:dyDescent="0.25">
      <c r="A2213">
        <v>72</v>
      </c>
      <c r="B2213" t="b">
        <v>1</v>
      </c>
      <c r="BE2213">
        <v>0.75426912568306015</v>
      </c>
      <c r="BF2213">
        <v>75.8</v>
      </c>
      <c r="BG2213">
        <v>75.777216907860108</v>
      </c>
      <c r="BH2213">
        <v>75.809269701447889</v>
      </c>
      <c r="BI2213">
        <v>97.158461823740808</v>
      </c>
      <c r="BJ2213">
        <f ca="1"/>
        <v>75.995623452773401</v>
      </c>
      <c r="BK2213">
        <f ca="1"/>
        <v>75.784135071718836</v>
      </c>
      <c r="BL2213">
        <v>74.620149823325633</v>
      </c>
      <c r="BM2213">
        <f ca="1"/>
        <v>76.699487440928849</v>
      </c>
      <c r="BN2213">
        <v>77.150001856659998</v>
      </c>
      <c r="BP2213" s="9"/>
      <c r="BQ2213" s="40"/>
      <c r="BR2213" s="9"/>
      <c r="BS2213" s="40"/>
      <c r="BU2213" s="9"/>
      <c r="BV2213" s="40"/>
      <c r="BW2213" s="9"/>
      <c r="BX2213" s="40"/>
      <c r="BZ2213" s="9"/>
      <c r="CA2213" s="9"/>
      <c r="CB2213" s="40"/>
      <c r="CC2213" s="9"/>
      <c r="CD2213" s="9"/>
      <c r="CE2213" s="40"/>
    </row>
    <row r="2214" spans="1:83" x14ac:dyDescent="0.25">
      <c r="A2214">
        <v>71.599999999999994</v>
      </c>
      <c r="B2214" t="b">
        <v>1</v>
      </c>
      <c r="BE2214">
        <v>0.75461065573770492</v>
      </c>
      <c r="BF2214">
        <v>75.8</v>
      </c>
      <c r="BG2214">
        <v>75.787551074843321</v>
      </c>
      <c r="BH2214">
        <v>75.821367779182765</v>
      </c>
      <c r="BI2214">
        <v>97.254741299196908</v>
      </c>
      <c r="BJ2214">
        <f ca="1"/>
        <v>76.003914806822451</v>
      </c>
      <c r="BK2214">
        <f ca="1"/>
        <v>75.795589598595669</v>
      </c>
      <c r="BL2214">
        <v>74.63018287992692</v>
      </c>
      <c r="BM2214">
        <f ca="1"/>
        <v>76.709217272249504</v>
      </c>
      <c r="BN2214">
        <v>77.159590925997662</v>
      </c>
      <c r="BP2214" s="9"/>
      <c r="BQ2214" s="40"/>
      <c r="BR2214" s="9"/>
      <c r="BS2214" s="40"/>
      <c r="BU2214" s="9"/>
      <c r="BV2214" s="40"/>
      <c r="BW2214" s="9"/>
      <c r="BX2214" s="40"/>
      <c r="BZ2214" s="9"/>
      <c r="CA2214" s="9"/>
      <c r="CB2214" s="40"/>
      <c r="CC2214" s="9"/>
      <c r="CD2214" s="9"/>
      <c r="CE2214" s="40"/>
    </row>
    <row r="2215" spans="1:83" x14ac:dyDescent="0.25">
      <c r="A2215">
        <v>71.400000000000006</v>
      </c>
      <c r="B2215" t="b">
        <v>1</v>
      </c>
      <c r="BE2215">
        <v>0.75495218579234968</v>
      </c>
      <c r="BF2215">
        <v>75.8</v>
      </c>
      <c r="BG2215">
        <v>75.797892974442988</v>
      </c>
      <c r="BH2215">
        <v>75.833476842241438</v>
      </c>
      <c r="BI2215">
        <v>97.351154868673291</v>
      </c>
      <c r="BJ2215">
        <f ca="1"/>
        <v>76.012210392589424</v>
      </c>
      <c r="BK2215">
        <f ca="1"/>
        <v>75.807053843176348</v>
      </c>
      <c r="BL2215">
        <v>74.640222920907064</v>
      </c>
      <c r="BM2215">
        <f ca="1"/>
        <v>76.718950464540967</v>
      </c>
      <c r="BN2215">
        <v>77.169183140598548</v>
      </c>
      <c r="BP2215" s="9"/>
      <c r="BQ2215" s="40"/>
      <c r="BR2215" s="9"/>
      <c r="BS2215" s="40"/>
      <c r="BU2215" s="9"/>
      <c r="BV2215" s="40"/>
      <c r="BW2215" s="9"/>
      <c r="BX2215" s="40"/>
      <c r="BZ2215" s="9"/>
      <c r="CA2215" s="9"/>
      <c r="CB2215" s="40"/>
      <c r="CC2215" s="9"/>
      <c r="CD2215" s="9"/>
      <c r="CE2215" s="40"/>
    </row>
    <row r="2216" spans="1:83" x14ac:dyDescent="0.25">
      <c r="A2216">
        <v>79</v>
      </c>
      <c r="B2216" t="b">
        <v>1</v>
      </c>
      <c r="BE2216">
        <v>0.75529371584699456</v>
      </c>
      <c r="BF2216">
        <v>75.8</v>
      </c>
      <c r="BG2216">
        <v>75.80824263045281</v>
      </c>
      <c r="BH2216">
        <v>75.845596923136426</v>
      </c>
      <c r="BI2216">
        <v>97.447702906212058</v>
      </c>
      <c r="BJ2216">
        <f ca="1"/>
        <v>76.020510225392769</v>
      </c>
      <c r="BK2216">
        <f ca="1"/>
        <v>75.818527834455693</v>
      </c>
      <c r="BL2216">
        <v>74.650269960872677</v>
      </c>
      <c r="BM2216">
        <f ca="1"/>
        <v>76.728687029399453</v>
      </c>
      <c r="BN2216">
        <v>77.178778511593848</v>
      </c>
      <c r="BP2216" s="9"/>
      <c r="BQ2216" s="40"/>
      <c r="BR2216" s="9"/>
      <c r="BS2216" s="40"/>
      <c r="BU2216" s="9"/>
      <c r="BV2216" s="40"/>
      <c r="BW2216" s="9"/>
      <c r="BX2216" s="40"/>
      <c r="BZ2216" s="9"/>
      <c r="CA2216" s="9"/>
      <c r="CB2216" s="40"/>
      <c r="CC2216" s="9"/>
      <c r="CD2216" s="9"/>
      <c r="CE2216" s="40"/>
    </row>
    <row r="2217" spans="1:83" x14ac:dyDescent="0.25">
      <c r="A2217">
        <v>76</v>
      </c>
      <c r="B2217" t="b">
        <v>1</v>
      </c>
      <c r="BE2217">
        <v>0.75563524590163933</v>
      </c>
      <c r="BF2217">
        <v>75.8</v>
      </c>
      <c r="BG2217">
        <v>75.818600066756758</v>
      </c>
      <c r="BH2217">
        <v>75.8577280545083</v>
      </c>
      <c r="BI2217">
        <v>97.54438578742247</v>
      </c>
      <c r="BJ2217">
        <f ca="1"/>
        <v>76.028814320604724</v>
      </c>
      <c r="BK2217">
        <f ca="1"/>
        <v>75.830011601541202</v>
      </c>
      <c r="BL2217">
        <v>74.660324014481318</v>
      </c>
      <c r="BM2217">
        <f ca="1"/>
        <v>76.738426978457525</v>
      </c>
      <c r="BN2217">
        <v>77.188377050149228</v>
      </c>
      <c r="BP2217" s="9"/>
      <c r="BQ2217" s="40"/>
      <c r="BR2217" s="9"/>
      <c r="BS2217" s="40"/>
      <c r="BU2217" s="9"/>
      <c r="BV2217" s="40"/>
      <c r="BW2217" s="9"/>
      <c r="BX2217" s="40"/>
      <c r="BZ2217" s="9"/>
      <c r="CA2217" s="9"/>
      <c r="CB2217" s="40"/>
      <c r="CC2217" s="9"/>
      <c r="CD2217" s="9"/>
      <c r="CE2217" s="40"/>
    </row>
    <row r="2218" spans="1:83" x14ac:dyDescent="0.25">
      <c r="A2218">
        <v>75</v>
      </c>
      <c r="B2218" t="b">
        <v>1</v>
      </c>
      <c r="BE2218">
        <v>0.75597677595628421</v>
      </c>
      <c r="BF2218">
        <v>75.8</v>
      </c>
      <c r="BG2218">
        <v>75.828965307329497</v>
      </c>
      <c r="BH2218">
        <v>75.869870269126665</v>
      </c>
      <c r="BI2218">
        <v>97.64120388948983</v>
      </c>
      <c r="BJ2218">
        <f ca="1"/>
        <v>76.037122693651582</v>
      </c>
      <c r="BK2218">
        <f ca="1"/>
        <v>75.841505173653744</v>
      </c>
      <c r="BL2218">
        <v>74.670385096441791</v>
      </c>
      <c r="BM2218">
        <f ca="1"/>
        <v>76.7481703233844</v>
      </c>
      <c r="BN2218">
        <v>77.197978767465116</v>
      </c>
      <c r="BP2218" s="9"/>
      <c r="BQ2218" s="40"/>
      <c r="BR2218" s="9"/>
      <c r="BS2218" s="40"/>
      <c r="BU2218" s="9"/>
      <c r="BV2218" s="40"/>
      <c r="BW2218" s="9"/>
      <c r="BX2218" s="40"/>
      <c r="BZ2218" s="9"/>
      <c r="CA2218" s="9"/>
      <c r="CB2218" s="40"/>
      <c r="CC2218" s="9"/>
      <c r="CD2218" s="9"/>
      <c r="CE2218" s="40"/>
    </row>
    <row r="2219" spans="1:83" x14ac:dyDescent="0.25">
      <c r="A2219">
        <v>72</v>
      </c>
      <c r="B2219" t="b">
        <v>1</v>
      </c>
      <c r="BE2219">
        <v>0.75631830601092898</v>
      </c>
      <c r="BF2219">
        <v>75.8</v>
      </c>
      <c r="BG2219">
        <v>75.839338376236924</v>
      </c>
      <c r="BH2219">
        <v>75.882023599890687</v>
      </c>
      <c r="BI2219">
        <v>97.738157591184205</v>
      </c>
      <c r="BJ2219">
        <f ca="1"/>
        <v>76.045435360014068</v>
      </c>
      <c r="BK2219">
        <f ca="1"/>
        <v>75.853008580128161</v>
      </c>
      <c r="BL2219">
        <v>74.680453221514369</v>
      </c>
      <c r="BM2219">
        <f ca="1"/>
        <v>76.757917075885999</v>
      </c>
      <c r="BN2219">
        <v>77.207583674776828</v>
      </c>
      <c r="BP2219" s="9"/>
      <c r="BQ2219" s="40"/>
      <c r="BR2219" s="9"/>
      <c r="BS2219" s="40"/>
      <c r="BU2219" s="9"/>
      <c r="BV2219" s="40"/>
      <c r="BW2219" s="9"/>
      <c r="BX2219" s="40"/>
      <c r="BZ2219" s="9"/>
      <c r="CA2219" s="9"/>
      <c r="CB2219" s="40"/>
      <c r="CC2219" s="9"/>
      <c r="CD2219" s="9"/>
      <c r="CE2219" s="40"/>
    </row>
    <row r="2220" spans="1:83" x14ac:dyDescent="0.25">
      <c r="A2220" t="str">
        <v/>
      </c>
      <c r="B2220" t="b">
        <v>0</v>
      </c>
      <c r="BE2220">
        <v>0.75665983606557374</v>
      </c>
      <c r="BF2220">
        <v>75.8</v>
      </c>
      <c r="BG2220">
        <v>75.849719297636682</v>
      </c>
      <c r="BH2220">
        <v>75.894188079829874</v>
      </c>
      <c r="BI2220">
        <v>97.835247272869381</v>
      </c>
      <c r="BJ2220">
        <f ca="1"/>
        <v>76.053752335227543</v>
      </c>
      <c r="BK2220">
        <f ca="1"/>
        <v>75.86452185041388</v>
      </c>
      <c r="BL2220">
        <v>74.690528404511085</v>
      </c>
      <c r="BM2220">
        <f ca="1"/>
        <v>76.767667247705234</v>
      </c>
      <c r="BN2220">
        <v>77.217191783354707</v>
      </c>
      <c r="BP2220" s="9"/>
      <c r="BQ2220" s="40"/>
      <c r="BR2220" s="9"/>
      <c r="BS2220" s="40"/>
      <c r="BU2220" s="9"/>
      <c r="BV2220" s="40"/>
      <c r="BW2220" s="9"/>
      <c r="BX2220" s="40"/>
      <c r="BZ2220" s="9"/>
      <c r="CA2220" s="9"/>
      <c r="CB2220" s="40"/>
      <c r="CC2220" s="9"/>
      <c r="CD2220" s="9"/>
      <c r="CE2220" s="40"/>
    </row>
    <row r="2221" spans="1:83" x14ac:dyDescent="0.25">
      <c r="A2221">
        <v>67.5</v>
      </c>
      <c r="B2221" t="b">
        <v>1</v>
      </c>
      <c r="BE2221">
        <v>0.75700136612021862</v>
      </c>
      <c r="BF2221">
        <v>75.8</v>
      </c>
      <c r="BG2221">
        <v>75.860108095778642</v>
      </c>
      <c r="BH2221">
        <v>75.906363742104887</v>
      </c>
      <c r="BI2221">
        <v>97.932473316511874</v>
      </c>
      <c r="BJ2221">
        <f ca="1"/>
        <v>76.062073634882381</v>
      </c>
      <c r="BK2221">
        <f ca="1"/>
        <v>75.876045014075615</v>
      </c>
      <c r="BL2221">
        <v>74.700610660295965</v>
      </c>
      <c r="BM2221">
        <f ca="1"/>
        <v>76.777420850622192</v>
      </c>
      <c r="BN2221">
        <v>77.226803104504455</v>
      </c>
      <c r="BP2221" s="9"/>
      <c r="BQ2221" s="40"/>
      <c r="BR2221" s="9"/>
      <c r="BS2221" s="40"/>
      <c r="BU2221" s="9"/>
      <c r="BV2221" s="40"/>
      <c r="BW2221" s="9"/>
      <c r="BX2221" s="40"/>
      <c r="BZ2221" s="9"/>
      <c r="CA2221" s="9"/>
      <c r="CB2221" s="40"/>
      <c r="CC2221" s="9"/>
      <c r="CD2221" s="9"/>
      <c r="CE2221" s="40"/>
    </row>
    <row r="2222" spans="1:83" x14ac:dyDescent="0.25">
      <c r="A2222">
        <v>67.3</v>
      </c>
      <c r="B2222" t="b">
        <v>1</v>
      </c>
      <c r="BE2222">
        <v>0.75734289617486339</v>
      </c>
      <c r="BF2222">
        <v>75.8</v>
      </c>
      <c r="BG2222">
        <v>75.870504795005402</v>
      </c>
      <c r="BH2222">
        <v>75.918550620008077</v>
      </c>
      <c r="BI2222">
        <v>98.029836105689753</v>
      </c>
      <c r="BJ2222">
        <f ca="1"/>
        <v>76.070399274624251</v>
      </c>
      <c r="BK2222">
        <f ca="1"/>
        <v>75.887578100793917</v>
      </c>
      <c r="BL2222">
        <v>74.710700003785234</v>
      </c>
      <c r="BM2222">
        <f ca="1"/>
        <v>76.787177896454253</v>
      </c>
      <c r="BN2222">
        <v>77.236417649567073</v>
      </c>
      <c r="BP2222" s="9"/>
      <c r="BQ2222" s="40"/>
      <c r="BR2222" s="9"/>
      <c r="BS2222" s="40"/>
      <c r="BU2222" s="9"/>
      <c r="BV2222" s="40"/>
      <c r="BW2222" s="9"/>
      <c r="BX2222" s="40"/>
      <c r="BZ2222" s="9"/>
      <c r="CA2222" s="9"/>
      <c r="CB2222" s="40"/>
      <c r="CC2222" s="9"/>
      <c r="CD2222" s="9"/>
      <c r="CE2222" s="40"/>
    </row>
    <row r="2223" spans="1:83" x14ac:dyDescent="0.25">
      <c r="A2223">
        <v>67.099999999999994</v>
      </c>
      <c r="B2223" t="b">
        <v>1</v>
      </c>
      <c r="BE2223">
        <v>0.75768442622950816</v>
      </c>
      <c r="BF2223">
        <v>75.8</v>
      </c>
      <c r="BG2223">
        <v>75.88090941975284</v>
      </c>
      <c r="BH2223">
        <v>75.930748746964298</v>
      </c>
      <c r="BI2223">
        <v>98.127336025601906</v>
      </c>
      <c r="BJ2223">
        <f ca="1"/>
        <v>76.078729270154412</v>
      </c>
      <c r="BK2223">
        <f ca="1"/>
        <v>75.899121140365907</v>
      </c>
      <c r="BL2223">
        <v>74.720796449947684</v>
      </c>
      <c r="BM2223">
        <f ca="1"/>
        <v>76.796938397056437</v>
      </c>
      <c r="BN2223">
        <v>77.246035429919345</v>
      </c>
      <c r="BP2223" s="9"/>
      <c r="BQ2223" s="40"/>
      <c r="BR2223" s="9"/>
      <c r="BS2223" s="40"/>
      <c r="BU2223" s="9"/>
      <c r="BV2223" s="40"/>
      <c r="BW2223" s="9"/>
      <c r="BX2223" s="40"/>
      <c r="BZ2223" s="9"/>
      <c r="CA2223" s="9"/>
      <c r="CB2223" s="40"/>
      <c r="CC2223" s="9"/>
      <c r="CD2223" s="9"/>
      <c r="CE2223" s="40"/>
    </row>
    <row r="2224" spans="1:83" x14ac:dyDescent="0.25">
      <c r="A2224">
        <v>66.900000000000006</v>
      </c>
      <c r="B2224" t="b">
        <v>1</v>
      </c>
      <c r="BE2224">
        <v>0.75802595628415304</v>
      </c>
      <c r="BF2224">
        <v>75.900000000000006</v>
      </c>
      <c r="BG2224">
        <v>75.891321994550609</v>
      </c>
      <c r="BH2224">
        <v>75.942958156531816</v>
      </c>
      <c r="BI2224">
        <v>98.224973463077177</v>
      </c>
      <c r="BJ2224">
        <f ca="1"/>
        <v>76.087063637230088</v>
      </c>
      <c r="BK2224">
        <f ca="1"/>
        <v>75.910674162705817</v>
      </c>
      <c r="BL2224">
        <v>74.730900013804828</v>
      </c>
      <c r="BM2224">
        <f ca="1"/>
        <v>76.806702364321453</v>
      </c>
      <c r="BN2224">
        <v>77.255656456973782</v>
      </c>
      <c r="BP2224" s="9"/>
      <c r="BQ2224" s="40"/>
      <c r="BR2224" s="9"/>
      <c r="BS2224" s="40"/>
      <c r="BU2224" s="9"/>
      <c r="BV2224" s="40"/>
      <c r="BW2224" s="9"/>
      <c r="BX2224" s="40"/>
      <c r="BZ2224" s="9"/>
      <c r="CA2224" s="9"/>
      <c r="CB2224" s="40"/>
      <c r="CC2224" s="9"/>
      <c r="CD2224" s="9"/>
      <c r="CE2224" s="40"/>
    </row>
    <row r="2225" spans="1:83" x14ac:dyDescent="0.25">
      <c r="A2225">
        <v>66.599999999999994</v>
      </c>
      <c r="B2225" t="b">
        <v>1</v>
      </c>
      <c r="BE2225">
        <v>0.7583674863387978</v>
      </c>
      <c r="BF2225">
        <v>75.900000000000006</v>
      </c>
      <c r="BG2225">
        <v>75.901742544022667</v>
      </c>
      <c r="BH2225">
        <v>75.955178882402834</v>
      </c>
      <c r="BI2225">
        <v>98.322748806583363</v>
      </c>
      <c r="BJ2225">
        <f ca="1"/>
        <v>76.095402391664635</v>
      </c>
      <c r="BK2225">
        <f ca="1"/>
        <v>75.922237197845746</v>
      </c>
      <c r="BL2225">
        <v>74.741010710431226</v>
      </c>
      <c r="BM2225">
        <f ca="1"/>
        <v>76.816469810179939</v>
      </c>
      <c r="BN2225">
        <v>77.26528074217893</v>
      </c>
      <c r="BP2225" s="9"/>
      <c r="BQ2225" s="40"/>
      <c r="BR2225" s="9"/>
      <c r="BS2225" s="40"/>
      <c r="BU2225" s="9"/>
      <c r="BV2225" s="40"/>
      <c r="BW2225" s="9"/>
      <c r="BX2225" s="40"/>
      <c r="BZ2225" s="9"/>
      <c r="CA2225" s="9"/>
      <c r="CB2225" s="40"/>
      <c r="CC2225" s="9"/>
      <c r="CD2225" s="9"/>
      <c r="CE2225" s="40"/>
    </row>
    <row r="2226" spans="1:83" x14ac:dyDescent="0.25">
      <c r="A2226">
        <v>66.2</v>
      </c>
      <c r="B2226" t="b">
        <v>1</v>
      </c>
      <c r="BE2226">
        <v>0.75870901639344257</v>
      </c>
      <c r="BF2226">
        <v>75.900000000000006</v>
      </c>
      <c r="BG2226">
        <v>75.91217109288776</v>
      </c>
      <c r="BH2226">
        <v>75.967410958404329</v>
      </c>
      <c r="BI2226">
        <v>98.420662446236761</v>
      </c>
      <c r="BJ2226">
        <f ca="1"/>
        <v>76.103745549328039</v>
      </c>
      <c r="BK2226">
        <f ca="1"/>
        <v>75.933810275936281</v>
      </c>
      <c r="BL2226">
        <v>74.751128554954676</v>
      </c>
      <c r="BM2226">
        <f ca="1"/>
        <v>76.826240746600746</v>
      </c>
      <c r="BN2226">
        <v>77.274908297019522</v>
      </c>
      <c r="BP2226" s="9"/>
      <c r="BQ2226" s="40"/>
      <c r="BR2226" s="9"/>
      <c r="BS2226" s="40"/>
      <c r="BU2226" s="9"/>
      <c r="BV2226" s="40"/>
      <c r="BW2226" s="9"/>
      <c r="BX2226" s="40"/>
      <c r="BZ2226" s="9"/>
      <c r="CA2226" s="9"/>
      <c r="CB2226" s="40"/>
      <c r="CC2226" s="9"/>
      <c r="CD2226" s="9"/>
      <c r="CE2226" s="40"/>
    </row>
    <row r="2227" spans="1:83" x14ac:dyDescent="0.25">
      <c r="A2227">
        <v>65.8</v>
      </c>
      <c r="B2227" t="b">
        <v>1</v>
      </c>
      <c r="BE2227">
        <v>0.75905054644808745</v>
      </c>
      <c r="BF2227">
        <v>75.900000000000006</v>
      </c>
      <c r="BG2227">
        <v>75.922607665960044</v>
      </c>
      <c r="BH2227">
        <v>75.979654418498683</v>
      </c>
      <c r="BI2227">
        <v>98.518714773811396</v>
      </c>
      <c r="BJ2227">
        <f ca="1"/>
        <v>76.112093126147073</v>
      </c>
      <c r="BK2227">
        <f ca="1"/>
        <v>75.945393427247126</v>
      </c>
      <c r="BL2227">
        <v>74.761253562556604</v>
      </c>
      <c r="BM2227">
        <f ca="1"/>
        <v>76.836015185591009</v>
      </c>
      <c r="BN2227">
        <v>77.284539133016693</v>
      </c>
      <c r="BP2227" s="9"/>
      <c r="BQ2227" s="40"/>
      <c r="BR2227" s="9"/>
      <c r="BS2227" s="40"/>
      <c r="BU2227" s="9"/>
      <c r="BV2227" s="40"/>
      <c r="BW2227" s="9"/>
      <c r="BX2227" s="40"/>
      <c r="BZ2227" s="9"/>
      <c r="CA2227" s="9"/>
      <c r="CB2227" s="40"/>
      <c r="CC2227" s="9"/>
      <c r="CD2227" s="9"/>
      <c r="CE2227" s="40"/>
    </row>
    <row r="2228" spans="1:83" x14ac:dyDescent="0.25">
      <c r="A2228">
        <v>65.400000000000006</v>
      </c>
      <c r="B2228" t="b">
        <v>1</v>
      </c>
      <c r="BE2228">
        <v>0.75939207650273222</v>
      </c>
      <c r="BF2228">
        <v>75.900000000000006</v>
      </c>
      <c r="BG2228">
        <v>75.933052288149497</v>
      </c>
      <c r="BH2228">
        <v>75.991909296784769</v>
      </c>
      <c r="BI2228">
        <v>98.616906182748338</v>
      </c>
      <c r="BJ2228">
        <f ca="1"/>
        <v>76.120445138105737</v>
      </c>
      <c r="BK2228">
        <f ca="1"/>
        <v>75.956986682167795</v>
      </c>
      <c r="BL2228">
        <v>74.771385748472184</v>
      </c>
      <c r="BM2228">
        <f ca="1"/>
        <v>76.845793139196431</v>
      </c>
      <c r="BN2228">
        <v>77.294173261728147</v>
      </c>
      <c r="BP2228" s="9"/>
      <c r="BQ2228" s="40"/>
      <c r="BR2228" s="9"/>
      <c r="BS2228" s="40"/>
      <c r="BU2228" s="9"/>
      <c r="BV2228" s="40"/>
      <c r="BW2228" s="9"/>
      <c r="BX2228" s="40"/>
      <c r="BZ2228" s="9"/>
      <c r="CA2228" s="9"/>
      <c r="CB2228" s="40"/>
      <c r="CC2228" s="9"/>
      <c r="CD2228" s="9"/>
      <c r="CE2228" s="40"/>
    </row>
    <row r="2229" spans="1:83" x14ac:dyDescent="0.25">
      <c r="A2229">
        <v>65.099999999999994</v>
      </c>
      <c r="B2229" t="b">
        <v>1</v>
      </c>
      <c r="BE2229">
        <v>0.75973360655737709</v>
      </c>
      <c r="BF2229">
        <v>75.900000000000006</v>
      </c>
      <c r="BG2229">
        <v>75.943504984462564</v>
      </c>
      <c r="BH2229">
        <v>76.004175627498384</v>
      </c>
      <c r="BI2229">
        <v>98.715237068165308</v>
      </c>
      <c r="BJ2229">
        <f ca="1"/>
        <v>76.128801601245499</v>
      </c>
      <c r="BK2229">
        <f ca="1"/>
        <v>75.968590071208325</v>
      </c>
      <c r="BL2229">
        <v>74.781525127990719</v>
      </c>
      <c r="BM2229">
        <f ca="1"/>
        <v>76.855574619501525</v>
      </c>
      <c r="BN2229">
        <v>77.303810694748393</v>
      </c>
      <c r="BP2229" s="9"/>
      <c r="BQ2229" s="40"/>
      <c r="BR2229" s="9"/>
      <c r="BS2229" s="40"/>
      <c r="BU2229" s="9"/>
      <c r="BV2229" s="40"/>
      <c r="BW2229" s="9"/>
      <c r="BX2229" s="40"/>
      <c r="BZ2229" s="9"/>
      <c r="CA2229" s="9"/>
      <c r="CB2229" s="40"/>
      <c r="CC2229" s="9"/>
      <c r="CD2229" s="9"/>
      <c r="CE2229" s="40"/>
    </row>
    <row r="2230" spans="1:83" x14ac:dyDescent="0.25">
      <c r="A2230">
        <v>64.7</v>
      </c>
      <c r="B2230" t="b">
        <v>1</v>
      </c>
      <c r="BE2230">
        <v>0.76007513661202186</v>
      </c>
      <c r="BF2230">
        <v>75.900000000000006</v>
      </c>
      <c r="BG2230">
        <v>75.953965780002591</v>
      </c>
      <c r="BH2230">
        <v>76.016453445013184</v>
      </c>
      <c r="BI2230">
        <v>98.813707826866107</v>
      </c>
      <c r="BJ2230">
        <f ca="1"/>
        <v>76.137162531665652</v>
      </c>
      <c r="BK2230">
        <f ca="1"/>
        <v>75.980203624999845</v>
      </c>
      <c r="BL2230">
        <v>74.791671716455824</v>
      </c>
      <c r="BM2230">
        <f ca="1"/>
        <v>76.865359638629656</v>
      </c>
      <c r="BN2230">
        <v>77.313451443708843</v>
      </c>
      <c r="BP2230" s="9"/>
      <c r="BQ2230" s="40"/>
      <c r="BR2230" s="9"/>
      <c r="BS2230" s="40"/>
      <c r="BU2230" s="9"/>
      <c r="BV2230" s="40"/>
      <c r="BW2230" s="9"/>
      <c r="BX2230" s="40"/>
      <c r="BZ2230" s="9"/>
      <c r="CA2230" s="9"/>
      <c r="CB2230" s="40"/>
      <c r="CC2230" s="9"/>
      <c r="CD2230" s="9"/>
      <c r="CE2230" s="40"/>
    </row>
    <row r="2231" spans="1:83" x14ac:dyDescent="0.25">
      <c r="A2231">
        <v>64.3</v>
      </c>
      <c r="B2231" t="b">
        <v>1</v>
      </c>
      <c r="BE2231">
        <v>0.76041666666666663</v>
      </c>
      <c r="BF2231">
        <v>75.900000000000006</v>
      </c>
      <c r="BG2231">
        <v>75.964434699970468</v>
      </c>
      <c r="BH2231">
        <v>76.028742783841309</v>
      </c>
      <c r="BI2231">
        <v>98.912318857350371</v>
      </c>
      <c r="BJ2231">
        <f ca="1"/>
        <v>76.145527945523597</v>
      </c>
      <c r="BK2231">
        <f ca="1"/>
        <v>75.991827374295369</v>
      </c>
      <c r="BL2231">
        <v>74.801825529265756</v>
      </c>
      <c r="BM2231">
        <f ca="1"/>
        <v>76.87514820874344</v>
      </c>
      <c r="BN2231">
        <v>77.323095520278144</v>
      </c>
      <c r="BP2231" s="9"/>
      <c r="BQ2231" s="40"/>
      <c r="BR2231" s="9"/>
      <c r="BS2231" s="40"/>
      <c r="BU2231" s="9"/>
      <c r="BV2231" s="40"/>
      <c r="BW2231" s="9"/>
      <c r="BX2231" s="40"/>
      <c r="BZ2231" s="9"/>
      <c r="CA2231" s="9"/>
      <c r="CB2231" s="40"/>
      <c r="CC2231" s="9"/>
      <c r="CD2231" s="9"/>
      <c r="CE2231" s="40"/>
    </row>
    <row r="2232" spans="1:83" x14ac:dyDescent="0.25">
      <c r="A2232">
        <v>63.8</v>
      </c>
      <c r="B2232" t="b">
        <v>1</v>
      </c>
      <c r="BE2232">
        <v>0.76075819672131151</v>
      </c>
      <c r="BF2232">
        <v>76</v>
      </c>
      <c r="BG2232">
        <v>75.974911769665127</v>
      </c>
      <c r="BH2232">
        <v>76.041043678634466</v>
      </c>
      <c r="BI2232">
        <v>99.011070559823111</v>
      </c>
      <c r="BJ2232">
        <f ca="1"/>
        <v>76.153897859035297</v>
      </c>
      <c r="BK2232">
        <f ca="1"/>
        <v>76.003461349970408</v>
      </c>
      <c r="BL2232">
        <v>74.811986581873683</v>
      </c>
      <c r="BM2232">
        <f ca="1"/>
        <v>76.884940342044828</v>
      </c>
      <c r="BN2232">
        <v>77.332742936162276</v>
      </c>
      <c r="BP2232" s="9"/>
      <c r="BQ2232" s="40"/>
      <c r="BR2232" s="9"/>
      <c r="BS2232" s="40"/>
      <c r="BU2232" s="9"/>
      <c r="BV2232" s="40"/>
      <c r="BW2232" s="9"/>
      <c r="BX2232" s="40"/>
      <c r="BZ2232" s="9"/>
      <c r="CA2232" s="9"/>
      <c r="CB2232" s="40"/>
      <c r="CC2232" s="9"/>
      <c r="CD2232" s="9"/>
      <c r="CE2232" s="40"/>
    </row>
    <row r="2233" spans="1:83" x14ac:dyDescent="0.25">
      <c r="A2233">
        <v>63.4</v>
      </c>
      <c r="B2233" t="b">
        <v>1</v>
      </c>
      <c r="BE2233">
        <v>0.76109972677595628</v>
      </c>
      <c r="BF2233">
        <v>76</v>
      </c>
      <c r="BG2233">
        <v>75.985397014484079</v>
      </c>
      <c r="BH2233">
        <v>76.053356164184322</v>
      </c>
      <c r="BI2233">
        <v>99.10996333620443</v>
      </c>
      <c r="BJ2233">
        <f ca="1"/>
        <v>76.162272288475393</v>
      </c>
      <c r="BK2233">
        <f ca="1"/>
        <v>76.015105583023697</v>
      </c>
      <c r="BL2233">
        <v>74.822154889787925</v>
      </c>
      <c r="BM2233">
        <f ca="1"/>
        <v>76.894736050775393</v>
      </c>
      <c r="BN2233">
        <v>77.34239370310479</v>
      </c>
      <c r="BP2233" s="9"/>
      <c r="BQ2233" s="40"/>
      <c r="BR2233" s="9"/>
      <c r="BS2233" s="40"/>
      <c r="BU2233" s="9"/>
      <c r="BV2233" s="40"/>
      <c r="BW2233" s="9"/>
      <c r="BX2233" s="40"/>
      <c r="BZ2233" s="9"/>
      <c r="CA2233" s="9"/>
      <c r="CB2233" s="40"/>
      <c r="CC2233" s="9"/>
      <c r="CD2233" s="9"/>
      <c r="CE2233" s="40"/>
    </row>
    <row r="2234" spans="1:83" x14ac:dyDescent="0.25">
      <c r="A2234">
        <v>63.1</v>
      </c>
      <c r="B2234" t="b">
        <v>1</v>
      </c>
      <c r="BE2234">
        <v>0.76144125683060104</v>
      </c>
      <c r="BF2234">
        <v>76</v>
      </c>
      <c r="BG2234">
        <v>75.99589045992397</v>
      </c>
      <c r="BH2234">
        <v>76.065680275423716</v>
      </c>
      <c r="BI2234">
        <v>99.208997590139532</v>
      </c>
      <c r="BJ2234">
        <f ca="1"/>
        <v>76.170651250177741</v>
      </c>
      <c r="BK2234">
        <f ca="1"/>
        <v>76.02676010457786</v>
      </c>
      <c r="BL2234">
        <v>74.832330468572252</v>
      </c>
      <c r="BM2234">
        <f ca="1"/>
        <v>76.904535347216438</v>
      </c>
      <c r="BN2234">
        <v>77.352047832886967</v>
      </c>
      <c r="BP2234" s="9"/>
      <c r="BQ2234" s="40"/>
      <c r="BR2234" s="9"/>
      <c r="BS2234" s="40"/>
      <c r="BU2234" s="9"/>
      <c r="BV2234" s="40"/>
      <c r="BW2234" s="9"/>
      <c r="BX2234" s="40"/>
      <c r="BZ2234" s="9"/>
      <c r="CA2234" s="9"/>
      <c r="CB2234" s="40"/>
      <c r="CC2234" s="9"/>
      <c r="CD2234" s="9"/>
      <c r="CE2234" s="40"/>
    </row>
    <row r="2235" spans="1:83" x14ac:dyDescent="0.25">
      <c r="A2235">
        <v>62.8</v>
      </c>
      <c r="B2235" t="b">
        <v>1</v>
      </c>
      <c r="BE2235">
        <v>0.76178278688524592</v>
      </c>
      <c r="BF2235">
        <v>76</v>
      </c>
      <c r="BG2235">
        <v>76.006392131581222</v>
      </c>
      <c r="BH2235">
        <v>76.078016047427127</v>
      </c>
      <c r="BI2235">
        <v>99.30817372700848</v>
      </c>
      <c r="BJ2235">
        <f ca="1"/>
        <v>76.179034760535657</v>
      </c>
      <c r="BK2235">
        <f ca="1"/>
        <v>76.038424945880138</v>
      </c>
      <c r="BL2235">
        <v>74.842513333846156</v>
      </c>
      <c r="BM2235">
        <f ca="1"/>
        <v>76.914338243689329</v>
      </c>
      <c r="BN2235">
        <v>77.361705337328118</v>
      </c>
      <c r="BP2235" s="9"/>
      <c r="BQ2235" s="40"/>
      <c r="BR2235" s="9"/>
      <c r="BS2235" s="40"/>
      <c r="BU2235" s="9"/>
      <c r="BV2235" s="40"/>
      <c r="BW2235" s="9"/>
      <c r="BX2235" s="40"/>
      <c r="BZ2235" s="9"/>
      <c r="CA2235" s="9"/>
      <c r="CB2235" s="40"/>
      <c r="CC2235" s="9"/>
      <c r="CD2235" s="9"/>
      <c r="CE2235" s="40"/>
    </row>
    <row r="2236" spans="1:83" x14ac:dyDescent="0.25">
      <c r="A2236">
        <v>62.6</v>
      </c>
      <c r="B2236" t="b">
        <v>1</v>
      </c>
      <c r="BE2236">
        <v>0.76212431693989069</v>
      </c>
      <c r="BF2236">
        <v>76</v>
      </c>
      <c r="BG2236">
        <v>76.016902055152443</v>
      </c>
      <c r="BH2236">
        <v>76.090363515411539</v>
      </c>
      <c r="BI2236">
        <v>99.407492153936019</v>
      </c>
      <c r="BJ2236">
        <f ca="1"/>
        <v>76.187422836002241</v>
      </c>
      <c r="BK2236">
        <f ca="1"/>
        <v>76.050100138303065</v>
      </c>
      <c r="BL2236">
        <v>74.852703501285134</v>
      </c>
      <c r="BM2236">
        <f ca="1"/>
        <v>76.92414475255562</v>
      </c>
      <c r="BN2236">
        <v>77.371366228285638</v>
      </c>
      <c r="BP2236" s="9"/>
      <c r="BQ2236" s="40"/>
      <c r="BR2236" s="9"/>
      <c r="BS2236" s="40"/>
      <c r="BU2236" s="9"/>
      <c r="BV2236" s="40"/>
      <c r="BW2236" s="9"/>
      <c r="BX2236" s="40"/>
      <c r="BZ2236" s="9"/>
      <c r="CA2236" s="9"/>
      <c r="CB2236" s="40"/>
      <c r="CC2236" s="9"/>
      <c r="CD2236" s="9"/>
      <c r="CE2236" s="40"/>
    </row>
    <row r="2237" spans="1:83" x14ac:dyDescent="0.25">
      <c r="A2237">
        <v>74.5</v>
      </c>
      <c r="B2237" t="b">
        <v>1</v>
      </c>
      <c r="BE2237">
        <v>0.76246584699453557</v>
      </c>
      <c r="BF2237">
        <v>76</v>
      </c>
      <c r="BG2237">
        <v>76.027420256435136</v>
      </c>
      <c r="BH2237">
        <v>76.102722714737354</v>
      </c>
      <c r="BI2237">
        <v>99.50695327980192</v>
      </c>
      <c r="BJ2237">
        <f ca="1"/>
        <v>76.195815493090691</v>
      </c>
      <c r="BK2237">
        <f ca="1"/>
        <v>76.06178571334523</v>
      </c>
      <c r="BL2237">
        <v>74.862900986620986</v>
      </c>
      <c r="BM2237">
        <f ca="1"/>
        <v>76.933954886217279</v>
      </c>
      <c r="BN2237">
        <v>77.381030517655333</v>
      </c>
      <c r="BP2237" s="9"/>
      <c r="BQ2237" s="40"/>
      <c r="BR2237" s="9"/>
      <c r="BS2237" s="40"/>
      <c r="BU2237" s="9"/>
      <c r="BV2237" s="40"/>
      <c r="BW2237" s="9"/>
      <c r="BX2237" s="40"/>
      <c r="BZ2237" s="9"/>
      <c r="CA2237" s="9"/>
      <c r="CB2237" s="40"/>
      <c r="CC2237" s="9"/>
      <c r="CD2237" s="9"/>
      <c r="CE2237" s="40"/>
    </row>
    <row r="2238" spans="1:83" x14ac:dyDescent="0.25">
      <c r="A2238">
        <v>74.400000000000006</v>
      </c>
      <c r="B2238" t="b">
        <v>1</v>
      </c>
      <c r="BE2238">
        <v>0.76280737704918034</v>
      </c>
      <c r="BF2238">
        <v>76</v>
      </c>
      <c r="BG2238">
        <v>76.037946761328158</v>
      </c>
      <c r="BH2238">
        <v>76.115093680909212</v>
      </c>
      <c r="BI2238">
        <v>99.606557515250756</v>
      </c>
      <c r="BJ2238">
        <f ca="1"/>
        <v>76.204212748374772</v>
      </c>
      <c r="BK2238">
        <f ca="1"/>
        <v>76.073481702631923</v>
      </c>
      <c r="BL2238">
        <v>74.873105805642041</v>
      </c>
      <c r="BM2238">
        <f ca="1"/>
        <v>76.943768657116991</v>
      </c>
      <c r="BN2238">
        <v>77.390698217371593</v>
      </c>
      <c r="BP2238" s="9"/>
      <c r="BQ2238" s="40"/>
      <c r="BR2238" s="9"/>
      <c r="BS2238" s="40"/>
      <c r="BU2238" s="9"/>
      <c r="BV2238" s="40"/>
      <c r="BW2238" s="9"/>
      <c r="BX2238" s="40"/>
      <c r="BZ2238" s="9"/>
      <c r="CA2238" s="9"/>
      <c r="CB2238" s="40"/>
      <c r="CC2238" s="9"/>
      <c r="CD2238" s="9"/>
      <c r="CE2238" s="40"/>
    </row>
    <row r="2239" spans="1:83" x14ac:dyDescent="0.25">
      <c r="A2239">
        <v>74.3</v>
      </c>
      <c r="B2239" t="b">
        <v>1</v>
      </c>
      <c r="BE2239">
        <v>0.7631489071038251</v>
      </c>
      <c r="BF2239">
        <v>76</v>
      </c>
      <c r="BG2239">
        <v>76.048481595832385</v>
      </c>
      <c r="BH2239">
        <v>76.127476449576776</v>
      </c>
      <c r="BI2239">
        <v>99.706305272702309</v>
      </c>
      <c r="BJ2239">
        <f ca="1"/>
        <v>76.212614618489013</v>
      </c>
      <c r="BK2239">
        <f ca="1"/>
        <v>76.085188137915864</v>
      </c>
      <c r="BL2239">
        <v>74.883317974193517</v>
      </c>
      <c r="BM2239">
        <f ca="1"/>
        <v>76.953586077738251</v>
      </c>
      <c r="BN2239">
        <v>77.400369339407575</v>
      </c>
      <c r="BP2239" s="9"/>
      <c r="BQ2239" s="40"/>
      <c r="BR2239" s="9"/>
      <c r="BS2239" s="40"/>
      <c r="BU2239" s="9"/>
      <c r="BV2239" s="40"/>
      <c r="BW2239" s="9"/>
      <c r="BX2239" s="40"/>
      <c r="BZ2239" s="9"/>
      <c r="CA2239" s="9"/>
      <c r="CB2239" s="40"/>
      <c r="CC2239" s="9"/>
      <c r="CD2239" s="9"/>
      <c r="CE2239" s="40"/>
    </row>
    <row r="2240" spans="1:83" x14ac:dyDescent="0.25">
      <c r="A2240">
        <v>74.099999999999994</v>
      </c>
      <c r="B2240" t="b">
        <v>1</v>
      </c>
      <c r="BE2240">
        <v>0.76349043715846998</v>
      </c>
      <c r="BF2240">
        <v>76</v>
      </c>
      <c r="BG2240">
        <v>76.059024786051239</v>
      </c>
      <c r="BH2240">
        <v>76.139871056535398</v>
      </c>
      <c r="BI2240">
        <v>99.806196966361753</v>
      </c>
      <c r="BJ2240">
        <f ca="1"/>
        <v>76.221021120129137</v>
      </c>
      <c r="BK2240">
        <f ca="1"/>
        <v>76.096905051078011</v>
      </c>
      <c r="BL2240">
        <v>74.893537508177758</v>
      </c>
      <c r="BM2240">
        <f ca="1"/>
        <v>76.963407160605641</v>
      </c>
      <c r="BN2240">
        <v>77.410043895775416</v>
      </c>
      <c r="BP2240" s="9"/>
      <c r="BQ2240" s="40"/>
      <c r="BR2240" s="9"/>
      <c r="BS2240" s="40"/>
      <c r="BU2240" s="9"/>
      <c r="BV2240" s="40"/>
      <c r="BW2240" s="9"/>
      <c r="BX2240" s="40"/>
      <c r="BZ2240" s="9"/>
      <c r="CA2240" s="9"/>
      <c r="CB2240" s="40"/>
      <c r="CC2240" s="9"/>
      <c r="CD2240" s="9"/>
      <c r="CE2240" s="40"/>
    </row>
    <row r="2241" spans="1:83" x14ac:dyDescent="0.25">
      <c r="A2241">
        <v>73.900000000000006</v>
      </c>
      <c r="B2241" t="b">
        <v>1</v>
      </c>
      <c r="BE2241">
        <v>0.76383196721311475</v>
      </c>
      <c r="BF2241">
        <v>76</v>
      </c>
      <c r="BG2241">
        <v>76.06957635819127</v>
      </c>
      <c r="BH2241">
        <v>76.152277537727286</v>
      </c>
      <c r="BI2241">
        <v>99.906233012229833</v>
      </c>
      <c r="BJ2241">
        <f ca="1"/>
        <v>76.229432270052357</v>
      </c>
      <c r="BK2241">
        <f ca="1"/>
        <v>76.108632474128171</v>
      </c>
      <c r="BL2241">
        <v>74.903764423554549</v>
      </c>
      <c r="BM2241">
        <f ca="1"/>
        <v>76.973231918285066</v>
      </c>
      <c r="BN2241">
        <v>77.419721898526447</v>
      </c>
      <c r="BP2241" s="9"/>
      <c r="BQ2241" s="40"/>
      <c r="BR2241" s="9"/>
      <c r="BS2241" s="40"/>
      <c r="BU2241" s="9"/>
      <c r="BV2241" s="40"/>
      <c r="BW2241" s="9"/>
      <c r="BX2241" s="40"/>
      <c r="BZ2241" s="9"/>
      <c r="CA2241" s="9"/>
      <c r="CB2241" s="40"/>
      <c r="CC2241" s="9"/>
      <c r="CD2241" s="9"/>
      <c r="CE2241" s="40"/>
    </row>
    <row r="2242" spans="1:83" x14ac:dyDescent="0.25">
      <c r="A2242">
        <v>73.7</v>
      </c>
      <c r="B2242" t="b">
        <v>1</v>
      </c>
      <c r="BE2242">
        <v>0.76417349726775952</v>
      </c>
      <c r="BF2242">
        <v>76</v>
      </c>
      <c r="BG2242">
        <v>76.080136338562767</v>
      </c>
      <c r="BH2242">
        <v>76.164695929241958</v>
      </c>
      <c r="BI2242">
        <v>100.00641382811348</v>
      </c>
      <c r="BJ2242">
        <f ca="1"/>
        <v>76.237848085077786</v>
      </c>
      <c r="BK2242">
        <f ca="1"/>
        <v>76.1203704392058</v>
      </c>
      <c r="BL2242">
        <v>74.913998736341384</v>
      </c>
      <c r="BM2242">
        <f ca="1"/>
        <v>76.983060363383956</v>
      </c>
      <c r="BN2242">
        <v>77.429403359751433</v>
      </c>
      <c r="BP2242" s="9"/>
      <c r="BQ2242" s="40"/>
      <c r="BR2242" s="9"/>
      <c r="BS2242" s="40"/>
      <c r="BU2242" s="9"/>
      <c r="BV2242" s="40"/>
      <c r="BW2242" s="9"/>
      <c r="BX2242" s="40"/>
      <c r="BZ2242" s="9"/>
      <c r="CA2242" s="9"/>
      <c r="CB2242" s="40"/>
      <c r="CC2242" s="9"/>
      <c r="CD2242" s="9"/>
      <c r="CE2242" s="40"/>
    </row>
    <row r="2243" spans="1:83" x14ac:dyDescent="0.25">
      <c r="A2243">
        <v>73.400000000000006</v>
      </c>
      <c r="B2243" t="b">
        <v>1</v>
      </c>
      <c r="BE2243">
        <v>0.76451502732240439</v>
      </c>
      <c r="BF2243">
        <v>76</v>
      </c>
      <c r="BG2243">
        <v>76.090704753580326</v>
      </c>
      <c r="BH2243">
        <v>76.177126267317519</v>
      </c>
      <c r="BI2243">
        <v>100.10673983363618</v>
      </c>
      <c r="BJ2243">
        <f ca="1"/>
        <v>76.246268582086742</v>
      </c>
      <c r="BK2243">
        <f ca="1"/>
        <v>76.132118978580763</v>
      </c>
      <c r="BL2243">
        <v>74.924240462613795</v>
      </c>
      <c r="BM2243">
        <f ca="1"/>
        <v>76.992892508551478</v>
      </c>
      <c r="BN2243">
        <v>77.439088291580731</v>
      </c>
      <c r="BP2243" s="9"/>
      <c r="BQ2243" s="40"/>
      <c r="BR2243" s="9"/>
      <c r="BS2243" s="40"/>
      <c r="BU2243" s="9"/>
      <c r="BV2243" s="40"/>
      <c r="BW2243" s="9"/>
      <c r="BX2243" s="40"/>
      <c r="BZ2243" s="9"/>
      <c r="CA2243" s="9"/>
      <c r="CB2243" s="40"/>
      <c r="CC2243" s="9"/>
      <c r="CD2243" s="9"/>
      <c r="CE2243" s="40"/>
    </row>
    <row r="2244" spans="1:83" x14ac:dyDescent="0.25">
      <c r="A2244">
        <v>73.3</v>
      </c>
      <c r="B2244" t="b">
        <v>1</v>
      </c>
      <c r="BE2244">
        <v>0.76485655737704916</v>
      </c>
      <c r="BF2244">
        <v>76</v>
      </c>
      <c r="BG2244">
        <v>76.101281629763434</v>
      </c>
      <c r="BH2244">
        <v>76.189568588341061</v>
      </c>
      <c r="BI2244">
        <v>100.20721145024845</v>
      </c>
      <c r="BJ2244">
        <f ca="1"/>
        <v>76.254693778023125</v>
      </c>
      <c r="BK2244">
        <f ca="1"/>
        <v>76.143878124654023</v>
      </c>
      <c r="BL2244">
        <v>74.934489618505566</v>
      </c>
      <c r="BM2244">
        <f ca="1"/>
        <v>77.002728366478792</v>
      </c>
      <c r="BN2244">
        <v>77.448776706184546</v>
      </c>
      <c r="BP2244" s="9"/>
      <c r="BQ2244" s="40"/>
      <c r="BR2244" s="9"/>
      <c r="BS2244" s="40"/>
      <c r="BU2244" s="9"/>
      <c r="BV2244" s="40"/>
      <c r="BW2244" s="9"/>
      <c r="BX2244" s="40"/>
      <c r="BZ2244" s="9"/>
      <c r="CA2244" s="9"/>
      <c r="CB2244" s="40"/>
      <c r="CC2244" s="9"/>
      <c r="CD2244" s="9"/>
      <c r="CE2244" s="40"/>
    </row>
    <row r="2245" spans="1:83" x14ac:dyDescent="0.25">
      <c r="A2245">
        <v>73.2</v>
      </c>
      <c r="B2245" t="b">
        <v>1</v>
      </c>
      <c r="BE2245">
        <v>0.76519808743169404</v>
      </c>
      <c r="BF2245">
        <v>76</v>
      </c>
      <c r="BG2245">
        <v>76.11186699373711</v>
      </c>
      <c r="BH2245">
        <v>76.202022928849885</v>
      </c>
      <c r="BI2245">
        <v>100.3078291012386</v>
      </c>
      <c r="BJ2245">
        <f ca="1"/>
        <v>76.26312368989376</v>
      </c>
      <c r="BK2245">
        <f ca="1"/>
        <v>76.155647909958418</v>
      </c>
      <c r="BL2245">
        <v>74.94474622020914</v>
      </c>
      <c r="BM2245">
        <f ca="1"/>
        <v>77.01256794989925</v>
      </c>
      <c r="BN2245">
        <v>77.458468615773114</v>
      </c>
      <c r="BP2245" s="9"/>
      <c r="BQ2245" s="40"/>
      <c r="BR2245" s="9"/>
      <c r="BS2245" s="40"/>
      <c r="BU2245" s="9"/>
      <c r="BV2245" s="40"/>
      <c r="BW2245" s="9"/>
      <c r="BX2245" s="40"/>
      <c r="BZ2245" s="9"/>
      <c r="CA2245" s="9"/>
      <c r="CB2245" s="40"/>
      <c r="CC2245" s="9"/>
      <c r="CD2245" s="9"/>
      <c r="CE2245" s="40"/>
    </row>
    <row r="2246" spans="1:83" x14ac:dyDescent="0.25">
      <c r="A2246">
        <v>73.2</v>
      </c>
      <c r="B2246" t="b">
        <v>1</v>
      </c>
      <c r="BE2246">
        <v>0.76553961748633881</v>
      </c>
      <c r="BF2246">
        <v>76</v>
      </c>
      <c r="BG2246">
        <v>76.122460872232452</v>
      </c>
      <c r="BH2246">
        <v>76.214489325532071</v>
      </c>
      <c r="BI2246">
        <v>100.40859321174327</v>
      </c>
      <c r="BJ2246">
        <f ca="1"/>
        <v>76.27155833476877</v>
      </c>
      <c r="BK2246">
        <f ca="1"/>
        <v>76.167428367159431</v>
      </c>
      <c r="BL2246">
        <v>74.955010283975852</v>
      </c>
      <c r="BM2246">
        <f ca="1"/>
        <v>77.022411271588624</v>
      </c>
      <c r="BN2246">
        <v>77.46816403259696</v>
      </c>
      <c r="BP2246" s="9"/>
      <c r="BQ2246" s="40"/>
      <c r="BR2246" s="9"/>
      <c r="BS2246" s="40"/>
      <c r="BU2246" s="9"/>
      <c r="BV2246" s="40"/>
      <c r="BW2246" s="9"/>
      <c r="BX2246" s="40"/>
      <c r="BZ2246" s="9"/>
      <c r="CA2246" s="9"/>
      <c r="CB2246" s="40"/>
      <c r="CC2246" s="9"/>
      <c r="CD2246" s="9"/>
      <c r="CE2246" s="40"/>
    </row>
    <row r="2247" spans="1:83" x14ac:dyDescent="0.25">
      <c r="A2247">
        <v>73.099999999999994</v>
      </c>
      <c r="B2247" t="b">
        <v>1</v>
      </c>
      <c r="BE2247">
        <v>0.76588114754098358</v>
      </c>
      <c r="BF2247">
        <v>76</v>
      </c>
      <c r="BG2247">
        <v>76.133063292087314</v>
      </c>
      <c r="BH2247">
        <v>76.226967815227709</v>
      </c>
      <c r="BI2247">
        <v>100.50950420875837</v>
      </c>
      <c r="BJ2247">
        <f ca="1"/>
        <v>76.27999772978194</v>
      </c>
      <c r="BK2247">
        <f ca="1"/>
        <v>76.179219529055914</v>
      </c>
      <c r="BL2247">
        <v>74.965281826116225</v>
      </c>
      <c r="BM2247">
        <f ca="1"/>
        <v>77.03225834436536</v>
      </c>
      <c r="BN2247">
        <v>77.477862968947051</v>
      </c>
      <c r="BP2247" s="9"/>
      <c r="BQ2247" s="40"/>
      <c r="BR2247" s="9"/>
      <c r="BS2247" s="40"/>
      <c r="BU2247" s="9"/>
      <c r="BV2247" s="40"/>
      <c r="BW2247" s="9"/>
      <c r="BX2247" s="40"/>
      <c r="BZ2247" s="9"/>
      <c r="CA2247" s="9"/>
      <c r="CB2247" s="40"/>
      <c r="CC2247" s="9"/>
      <c r="CD2247" s="9"/>
      <c r="CE2247" s="40"/>
    </row>
    <row r="2248" spans="1:83" x14ac:dyDescent="0.25">
      <c r="A2248">
        <v>73.099999999999994</v>
      </c>
      <c r="B2248" t="b">
        <v>1</v>
      </c>
      <c r="BE2248">
        <v>0.76622267759562845</v>
      </c>
      <c r="BF2248">
        <v>76</v>
      </c>
      <c r="BG2248">
        <v>76.143674280246842</v>
      </c>
      <c r="BH2248">
        <v>76.239458434929332</v>
      </c>
      <c r="BI2248">
        <v>100.6105625211499</v>
      </c>
      <c r="BJ2248">
        <f ca="1"/>
        <v>76.288441892131075</v>
      </c>
      <c r="BK2248">
        <f ca="1"/>
        <v>76.191021428580896</v>
      </c>
      <c r="BL2248">
        <v>74.975560863000297</v>
      </c>
      <c r="BM2248">
        <f ca="1"/>
        <v>77.042109181090765</v>
      </c>
      <c r="BN2248">
        <v>77.487565437155098</v>
      </c>
      <c r="BP2248" s="9"/>
      <c r="BQ2248" s="40"/>
      <c r="BR2248" s="9"/>
      <c r="BS2248" s="40"/>
      <c r="BU2248" s="9"/>
      <c r="BV2248" s="40"/>
      <c r="BW2248" s="9"/>
      <c r="BX2248" s="40"/>
      <c r="BZ2248" s="9"/>
      <c r="CA2248" s="9"/>
      <c r="CB2248" s="40"/>
      <c r="CC2248" s="9"/>
      <c r="CD2248" s="9"/>
      <c r="CE2248" s="40"/>
    </row>
    <row r="2249" spans="1:83" x14ac:dyDescent="0.25">
      <c r="A2249">
        <v>73</v>
      </c>
      <c r="B2249" t="b">
        <v>1</v>
      </c>
      <c r="BE2249">
        <v>0.76656420765027322</v>
      </c>
      <c r="BF2249">
        <v>76</v>
      </c>
      <c r="BG2249">
        <v>76.154293863764124</v>
      </c>
      <c r="BH2249">
        <v>76.251961221783134</v>
      </c>
      <c r="BI2249">
        <v>100.71176857966475</v>
      </c>
      <c r="BJ2249">
        <f ca="1"/>
        <v>76.296890839078344</v>
      </c>
      <c r="BK2249">
        <f ca="1"/>
        <v>76.202834098802327</v>
      </c>
      <c r="BL2249">
        <v>74.985847411057918</v>
      </c>
      <c r="BM2249">
        <f ca="1"/>
        <v>77.051963794669305</v>
      </c>
      <c r="BN2249">
        <v>77.497271449593711</v>
      </c>
      <c r="BP2249" s="9"/>
      <c r="BQ2249" s="40"/>
      <c r="BR2249" s="9"/>
      <c r="BS2249" s="40"/>
      <c r="BU2249" s="9"/>
      <c r="BV2249" s="40"/>
      <c r="BW2249" s="9"/>
      <c r="BX2249" s="40"/>
      <c r="BZ2249" s="9"/>
      <c r="CA2249" s="9"/>
      <c r="CB2249" s="40"/>
      <c r="CC2249" s="9"/>
      <c r="CD2249" s="9"/>
      <c r="CE2249" s="40"/>
    </row>
    <row r="2250" spans="1:83" x14ac:dyDescent="0.25">
      <c r="A2250">
        <v>72.900000000000006</v>
      </c>
      <c r="B2250" t="b">
        <v>1</v>
      </c>
      <c r="BE2250">
        <v>0.76690573770491799</v>
      </c>
      <c r="BF2250">
        <v>76</v>
      </c>
      <c r="BG2250">
        <v>76.164922069800824</v>
      </c>
      <c r="BH2250">
        <v>76.264476213089807</v>
      </c>
      <c r="BI2250">
        <v>100.8131228169419</v>
      </c>
      <c r="BJ2250">
        <f ca="1"/>
        <v>76.305344587950714</v>
      </c>
      <c r="BK2250">
        <f ca="1"/>
        <v>76.214657572923883</v>
      </c>
      <c r="BL2250">
        <v>74.996141486779038</v>
      </c>
      <c r="BM2250">
        <f ca="1"/>
        <v>77.061822198048745</v>
      </c>
      <c r="BN2250">
        <v>77.506981018676612</v>
      </c>
      <c r="BP2250" s="9"/>
      <c r="BQ2250" s="40"/>
      <c r="BR2250" s="9"/>
      <c r="BS2250" s="40"/>
      <c r="BU2250" s="9"/>
      <c r="BV2250" s="40"/>
      <c r="BW2250" s="9"/>
      <c r="BX2250" s="40"/>
      <c r="BZ2250" s="9"/>
      <c r="CA2250" s="9"/>
      <c r="CB2250" s="40"/>
      <c r="CC2250" s="9"/>
      <c r="CD2250" s="9"/>
      <c r="CE2250" s="40"/>
    </row>
    <row r="2251" spans="1:83" x14ac:dyDescent="0.25">
      <c r="A2251">
        <v>72.8</v>
      </c>
      <c r="B2251" t="b">
        <v>1</v>
      </c>
      <c r="BE2251">
        <v>0.76724726775956287</v>
      </c>
      <c r="BF2251">
        <v>76</v>
      </c>
      <c r="BG2251">
        <v>76.175558925627797</v>
      </c>
      <c r="BH2251">
        <v>76.277003446305272</v>
      </c>
      <c r="BI2251">
        <v>100.91462566752341</v>
      </c>
      <c r="BJ2251">
        <f ca="1"/>
        <v>76.313803156140267</v>
      </c>
      <c r="BK2251">
        <f ca="1"/>
        <v>76.226491884285707</v>
      </c>
      <c r="BL2251">
        <v>75.006443106714073</v>
      </c>
      <c r="BM2251">
        <f ca="1"/>
        <v>77.07168440422052</v>
      </c>
      <c r="BN2251">
        <v>77.516694156858932</v>
      </c>
      <c r="BP2251" s="9"/>
      <c r="BQ2251" s="40"/>
      <c r="BR2251" s="9"/>
      <c r="BS2251" s="40"/>
      <c r="BU2251" s="9"/>
      <c r="BV2251" s="40"/>
      <c r="BW2251" s="9"/>
      <c r="BX2251" s="40"/>
      <c r="BZ2251" s="9"/>
      <c r="CA2251" s="9"/>
      <c r="CB2251" s="40"/>
      <c r="CC2251" s="9"/>
      <c r="CD2251" s="9"/>
      <c r="CE2251" s="40"/>
    </row>
    <row r="2252" spans="1:83" x14ac:dyDescent="0.25">
      <c r="A2252">
        <v>72.599999999999994</v>
      </c>
      <c r="B2252" t="b">
        <v>1</v>
      </c>
      <c r="BE2252">
        <v>0.76758879781420764</v>
      </c>
      <c r="BF2252">
        <v>76</v>
      </c>
      <c r="BG2252">
        <v>76.186204458625681</v>
      </c>
      <c r="BH2252">
        <v>76.289542959041682</v>
      </c>
      <c r="BI2252">
        <v>101.0162775678656</v>
      </c>
      <c r="BJ2252">
        <f ca="1"/>
        <v>76.322266561104612</v>
      </c>
      <c r="BK2252">
        <f ca="1"/>
        <v>76.23833706636519</v>
      </c>
      <c r="BL2252">
        <v>75.016752287474134</v>
      </c>
      <c r="BM2252">
        <f ca="1"/>
        <v>77.081550426219806</v>
      </c>
      <c r="BN2252">
        <v>77.526410876637371</v>
      </c>
      <c r="BP2252" s="9"/>
      <c r="BQ2252" s="40"/>
      <c r="BR2252" s="9"/>
      <c r="BS2252" s="40"/>
      <c r="BU2252" s="9"/>
      <c r="BV2252" s="40"/>
      <c r="BW2252" s="9"/>
      <c r="BX2252" s="40"/>
      <c r="BZ2252" s="9"/>
      <c r="CA2252" s="9"/>
      <c r="CB2252" s="40"/>
      <c r="CC2252" s="9"/>
      <c r="CD2252" s="9"/>
      <c r="CE2252" s="40"/>
    </row>
    <row r="2253" spans="1:83" x14ac:dyDescent="0.25">
      <c r="A2253">
        <v>66.7</v>
      </c>
      <c r="B2253" t="b">
        <v>1</v>
      </c>
      <c r="BE2253">
        <v>0.76793032786885251</v>
      </c>
      <c r="BF2253">
        <v>76</v>
      </c>
      <c r="BG2253">
        <v>76.196858696285602</v>
      </c>
      <c r="BH2253">
        <v>76.302094789068406</v>
      </c>
      <c r="BI2253">
        <v>101.11807895635042</v>
      </c>
      <c r="BJ2253">
        <f ca="1"/>
        <v>76.330734820367198</v>
      </c>
      <c r="BK2253">
        <f ca="1"/>
        <v>76.250193152777868</v>
      </c>
      <c r="BL2253">
        <v>75.02706904573138</v>
      </c>
      <c r="BM2253">
        <f ca="1"/>
        <v>77.091420277125863</v>
      </c>
      <c r="BN2253">
        <v>77.536131190550449</v>
      </c>
      <c r="BP2253" s="9"/>
      <c r="BQ2253" s="40"/>
      <c r="BR2253" s="9"/>
      <c r="BS2253" s="40"/>
      <c r="BU2253" s="9"/>
      <c r="BV2253" s="40"/>
      <c r="BW2253" s="9"/>
      <c r="BX2253" s="40"/>
      <c r="BZ2253" s="9"/>
      <c r="CA2253" s="9"/>
      <c r="CB2253" s="40"/>
      <c r="CC2253" s="9"/>
      <c r="CD2253" s="9"/>
      <c r="CE2253" s="40"/>
    </row>
    <row r="2254" spans="1:83" x14ac:dyDescent="0.25">
      <c r="A2254">
        <v>66.400000000000006</v>
      </c>
      <c r="B2254" t="b">
        <v>1</v>
      </c>
      <c r="BE2254">
        <v>0.76827185792349728</v>
      </c>
      <c r="BF2254">
        <v>76</v>
      </c>
      <c r="BG2254">
        <v>76.207521666209729</v>
      </c>
      <c r="BH2254">
        <v>76.314658974312877</v>
      </c>
      <c r="BI2254">
        <v>101.22003027329653</v>
      </c>
      <c r="BJ2254">
        <f ca="1"/>
        <v>76.339207951517778</v>
      </c>
      <c r="BK2254">
        <f ca="1"/>
        <v>76.262060177278087</v>
      </c>
      <c r="BL2254">
        <v>75.037393398219365</v>
      </c>
      <c r="BM2254">
        <f ca="1"/>
        <v>77.101293970062315</v>
      </c>
      <c r="BN2254">
        <v>77.54585511117871</v>
      </c>
      <c r="BP2254" s="9"/>
      <c r="BQ2254" s="40"/>
      <c r="BR2254" s="9"/>
      <c r="BS2254" s="40"/>
      <c r="BU2254" s="9"/>
      <c r="BV2254" s="40"/>
      <c r="BW2254" s="9"/>
      <c r="BX2254" s="40"/>
      <c r="BZ2254" s="9"/>
      <c r="CA2254" s="9"/>
      <c r="CB2254" s="40"/>
      <c r="CC2254" s="9"/>
      <c r="CD2254" s="9"/>
      <c r="CE2254" s="40"/>
    </row>
    <row r="2255" spans="1:83" x14ac:dyDescent="0.25">
      <c r="A2255">
        <v>66</v>
      </c>
      <c r="B2255" t="b">
        <v>1</v>
      </c>
      <c r="BE2255">
        <v>0.76861338797814205</v>
      </c>
      <c r="BF2255">
        <v>76</v>
      </c>
      <c r="BG2255">
        <v>76.218193396111971</v>
      </c>
      <c r="BH2255">
        <v>76.327235552861481</v>
      </c>
      <c r="BI2255">
        <v>101.32213196097111</v>
      </c>
      <c r="BJ2255">
        <f ca="1"/>
        <v>76.347685972212744</v>
      </c>
      <c r="BK2255">
        <f ca="1"/>
        <v>76.273938173759944</v>
      </c>
      <c r="BL2255">
        <v>75.047725361733285</v>
      </c>
      <c r="BM2255">
        <f ca="1"/>
        <v>77.111171518197253</v>
      </c>
      <c r="BN2255">
        <v>77.555582651144988</v>
      </c>
      <c r="BP2255" s="9"/>
      <c r="BQ2255" s="40"/>
      <c r="BR2255" s="9"/>
      <c r="BS2255" s="40"/>
      <c r="BU2255" s="9"/>
      <c r="BV2255" s="40"/>
      <c r="BW2255" s="9"/>
      <c r="BX2255" s="40"/>
      <c r="BZ2255" s="9"/>
      <c r="CA2255" s="9"/>
      <c r="CB2255" s="40"/>
      <c r="CC2255" s="9"/>
      <c r="CD2255" s="9"/>
      <c r="CE2255" s="40"/>
    </row>
    <row r="2256" spans="1:83" x14ac:dyDescent="0.25">
      <c r="A2256">
        <v>65.599999999999994</v>
      </c>
      <c r="B2256" t="b">
        <v>1</v>
      </c>
      <c r="BE2256">
        <v>0.76895491803278693</v>
      </c>
      <c r="BF2256">
        <v>76</v>
      </c>
      <c r="BG2256">
        <v>76.228873913818646</v>
      </c>
      <c r="BH2256">
        <v>76.339824562960416</v>
      </c>
      <c r="BI2256">
        <v>101.42438446360106</v>
      </c>
      <c r="BJ2256">
        <f ca="1"/>
        <v>76.356168900175547</v>
      </c>
      <c r="BK2256">
        <f ca="1"/>
        <v>76.285827176257939</v>
      </c>
      <c r="BL2256">
        <v>75.058064953130369</v>
      </c>
      <c r="BM2256">
        <f ca="1"/>
        <v>77.121052934743588</v>
      </c>
      <c r="BN2256">
        <v>77.565313823114636</v>
      </c>
      <c r="BP2256" s="9"/>
      <c r="BQ2256" s="40"/>
      <c r="BR2256" s="9"/>
      <c r="BS2256" s="40"/>
      <c r="BU2256" s="9"/>
      <c r="BV2256" s="40"/>
      <c r="BW2256" s="9"/>
      <c r="BX2256" s="40"/>
      <c r="BZ2256" s="9"/>
      <c r="CA2256" s="9"/>
      <c r="CB2256" s="40"/>
      <c r="CC2256" s="9"/>
      <c r="CD2256" s="9"/>
      <c r="CE2256" s="40"/>
    </row>
    <row r="2257" spans="1:83" x14ac:dyDescent="0.25">
      <c r="A2257">
        <v>64.900000000000006</v>
      </c>
      <c r="B2257" t="b">
        <v>1</v>
      </c>
      <c r="BE2257">
        <v>0.76929644808743169</v>
      </c>
      <c r="BF2257">
        <v>76.099999999999994</v>
      </c>
      <c r="BG2257">
        <v>76.239563247269047</v>
      </c>
      <c r="BH2257">
        <v>76.352426043016962</v>
      </c>
      <c r="BI2257">
        <v>101.52678822738466</v>
      </c>
      <c r="BJ2257">
        <f ca="1"/>
        <v>76.364656753197039</v>
      </c>
      <c r="BK2257">
        <f ca="1"/>
        <v>76.297727218947927</v>
      </c>
      <c r="BL2257">
        <v>75.068412189330147</v>
      </c>
      <c r="BM2257">
        <f ca="1"/>
        <v>77.130938232959281</v>
      </c>
      <c r="BN2257">
        <v>77.57504863979571</v>
      </c>
      <c r="BP2257" s="9"/>
      <c r="BQ2257" s="40"/>
      <c r="BR2257" s="9"/>
      <c r="BS2257" s="40"/>
      <c r="BU2257" s="9"/>
      <c r="BV2257" s="40"/>
      <c r="BW2257" s="9"/>
      <c r="BX2257" s="40"/>
      <c r="BZ2257" s="9"/>
      <c r="CA2257" s="9"/>
      <c r="CB2257" s="40"/>
      <c r="CC2257" s="9"/>
      <c r="CD2257" s="9"/>
      <c r="CE2257" s="40"/>
    </row>
    <row r="2258" spans="1:83" x14ac:dyDescent="0.25">
      <c r="A2258">
        <v>64.3</v>
      </c>
      <c r="B2258" t="b">
        <v>1</v>
      </c>
      <c r="BE2258">
        <v>0.76963797814207646</v>
      </c>
      <c r="BF2258">
        <v>76.099999999999994</v>
      </c>
      <c r="BG2258">
        <v>76.250261424516182</v>
      </c>
      <c r="BH2258">
        <v>76.365040031599833</v>
      </c>
      <c r="BI2258">
        <v>101.62934370050341</v>
      </c>
      <c r="BJ2258">
        <f ca="1"/>
        <v>76.373149549135874</v>
      </c>
      <c r="BK2258">
        <f ca="1"/>
        <v>76.309638336147898</v>
      </c>
      <c r="BL2258">
        <v>75.078767087314773</v>
      </c>
      <c r="BM2258">
        <f ca="1"/>
        <v>77.140827426147538</v>
      </c>
      <c r="BN2258">
        <v>77.584787113939228</v>
      </c>
      <c r="BP2258" s="9"/>
      <c r="BQ2258" s="40"/>
      <c r="BR2258" s="9"/>
      <c r="BS2258" s="40"/>
      <c r="BU2258" s="9"/>
      <c r="BV2258" s="40"/>
      <c r="BW2258" s="9"/>
      <c r="BX2258" s="40"/>
      <c r="BZ2258" s="9"/>
      <c r="CA2258" s="9"/>
      <c r="CB2258" s="40"/>
      <c r="CC2258" s="9"/>
      <c r="CD2258" s="9"/>
      <c r="CE2258" s="40"/>
    </row>
    <row r="2259" spans="1:83" x14ac:dyDescent="0.25">
      <c r="A2259">
        <v>63.5</v>
      </c>
      <c r="B2259" t="b">
        <v>1</v>
      </c>
      <c r="BE2259">
        <v>0.76997950819672134</v>
      </c>
      <c r="BF2259">
        <v>76.099999999999994</v>
      </c>
      <c r="BG2259">
        <v>76.260968473727374</v>
      </c>
      <c r="BH2259">
        <v>76.377666567440869</v>
      </c>
      <c r="BI2259">
        <v>101.73205133313363</v>
      </c>
      <c r="BJ2259">
        <f ca="1"/>
        <v>76.381647305918975</v>
      </c>
      <c r="BK2259">
        <f ca="1"/>
        <v>76.321560562318794</v>
      </c>
      <c r="BL2259">
        <v>75.089129664129402</v>
      </c>
      <c r="BM2259">
        <f ca="1"/>
        <v>77.1507205276571</v>
      </c>
      <c r="BN2259">
        <v>77.594529258339435</v>
      </c>
      <c r="BP2259" s="9"/>
      <c r="BQ2259" s="40"/>
      <c r="BR2259" s="9"/>
      <c r="BS2259" s="40"/>
      <c r="BU2259" s="9"/>
      <c r="BV2259" s="40"/>
      <c r="BW2259" s="9"/>
      <c r="BX2259" s="40"/>
      <c r="BZ2259" s="9"/>
      <c r="CA2259" s="9"/>
      <c r="CB2259" s="40"/>
      <c r="CC2259" s="9"/>
      <c r="CD2259" s="9"/>
      <c r="CE2259" s="40"/>
    </row>
    <row r="2260" spans="1:83" x14ac:dyDescent="0.25">
      <c r="A2260">
        <v>62.8</v>
      </c>
      <c r="B2260" t="b">
        <v>1</v>
      </c>
      <c r="BE2260">
        <v>0.77032103825136611</v>
      </c>
      <c r="BF2260">
        <v>76.099999999999994</v>
      </c>
      <c r="BG2260">
        <v>76.271684423184965</v>
      </c>
      <c r="BH2260">
        <v>76.390305689435223</v>
      </c>
      <c r="BI2260">
        <v>101.83491157745831</v>
      </c>
      <c r="BJ2260">
        <f ca="1"/>
        <v>76.390150041541801</v>
      </c>
      <c r="BK2260">
        <f ca="1"/>
        <v>76.333493932065352</v>
      </c>
      <c r="BL2260">
        <v>75.099499936882466</v>
      </c>
      <c r="BM2260">
        <f ca="1"/>
        <v>77.160617550882506</v>
      </c>
      <c r="BN2260">
        <v>77.604275085834018</v>
      </c>
      <c r="BP2260" s="9"/>
      <c r="BQ2260" s="40"/>
      <c r="BR2260" s="9"/>
      <c r="BS2260" s="40"/>
      <c r="BU2260" s="9"/>
      <c r="BV2260" s="40"/>
      <c r="BW2260" s="9"/>
      <c r="BX2260" s="40"/>
      <c r="BZ2260" s="9"/>
      <c r="CA2260" s="9"/>
      <c r="CB2260" s="40"/>
      <c r="CC2260" s="9"/>
      <c r="CD2260" s="9"/>
      <c r="CE2260" s="40"/>
    </row>
    <row r="2261" spans="1:83" x14ac:dyDescent="0.25">
      <c r="A2261">
        <v>62.1</v>
      </c>
      <c r="B2261" t="b">
        <v>1</v>
      </c>
      <c r="BE2261">
        <v>0.77066256830601088</v>
      </c>
      <c r="BF2261">
        <v>76.099999999999994</v>
      </c>
      <c r="BG2261">
        <v>76.282409301286989</v>
      </c>
      <c r="BH2261">
        <v>76.402957436642993</v>
      </c>
      <c r="BI2261">
        <v>101.93792488767923</v>
      </c>
      <c r="BJ2261">
        <f ca="1"/>
        <v>76.39865777406888</v>
      </c>
      <c r="BK2261">
        <f ca="1"/>
        <v>76.345438480136949</v>
      </c>
      <c r="BL2261">
        <v>75.109877922746023</v>
      </c>
      <c r="BM2261">
        <f ca="1"/>
        <v>77.170518509264298</v>
      </c>
      <c r="BN2261">
        <v>77.614024609304352</v>
      </c>
      <c r="BP2261" s="9"/>
      <c r="BQ2261" s="40"/>
      <c r="BR2261" s="9"/>
      <c r="BS2261" s="40"/>
      <c r="BU2261" s="9"/>
      <c r="BV2261" s="40"/>
      <c r="BW2261" s="9"/>
      <c r="BX2261" s="40"/>
      <c r="BZ2261" s="9"/>
      <c r="CA2261" s="9"/>
      <c r="CB2261" s="40"/>
      <c r="CC2261" s="9"/>
      <c r="CD2261" s="9"/>
      <c r="CE2261" s="40"/>
    </row>
    <row r="2262" spans="1:83" x14ac:dyDescent="0.25">
      <c r="A2262">
        <v>61.3</v>
      </c>
      <c r="B2262" t="b">
        <v>1</v>
      </c>
      <c r="BE2262">
        <v>0.77100409836065575</v>
      </c>
      <c r="BF2262">
        <v>76.099999999999994</v>
      </c>
      <c r="BG2262">
        <v>76.293143136547826</v>
      </c>
      <c r="BH2262">
        <v>76.415621848289746</v>
      </c>
      <c r="BI2262">
        <v>102.04109172002883</v>
      </c>
      <c r="BJ2262">
        <f ca="1"/>
        <v>76.407170521634129</v>
      </c>
      <c r="BK2262">
        <f ca="1"/>
        <v>76.357394241428437</v>
      </c>
      <c r="BL2262">
        <v>75.120263638956075</v>
      </c>
      <c r="BM2262">
        <f ca="1"/>
        <v>77.180423416289315</v>
      </c>
      <c r="BN2262">
        <v>77.62377784167569</v>
      </c>
      <c r="BP2262" s="9"/>
      <c r="BQ2262" s="40"/>
      <c r="BR2262" s="9"/>
      <c r="BS2262" s="40"/>
      <c r="BU2262" s="9"/>
      <c r="BV2262" s="40"/>
      <c r="BW2262" s="9"/>
      <c r="BX2262" s="40"/>
      <c r="BZ2262" s="9"/>
      <c r="CA2262" s="9"/>
      <c r="CB2262" s="40"/>
      <c r="CC2262" s="9"/>
      <c r="CD2262" s="9"/>
      <c r="CE2262" s="40"/>
    </row>
    <row r="2263" spans="1:83" x14ac:dyDescent="0.25">
      <c r="A2263">
        <v>65</v>
      </c>
      <c r="B2263" t="b">
        <v>1</v>
      </c>
      <c r="BE2263">
        <v>0.77134562841530052</v>
      </c>
      <c r="BF2263">
        <v>76.099999999999994</v>
      </c>
      <c r="BG2263">
        <v>76.303885957598851</v>
      </c>
      <c r="BH2263">
        <v>76.428298963767688</v>
      </c>
      <c r="BI2263">
        <v>102.1444125327823</v>
      </c>
      <c r="BJ2263">
        <f ca="1"/>
        <v>76.415688302441282</v>
      </c>
      <c r="BK2263">
        <f ca="1"/>
        <v>76.369361250981015</v>
      </c>
      <c r="BL2263">
        <v>75.130657102812933</v>
      </c>
      <c r="BM2263">
        <f ca="1"/>
        <v>77.190332285490896</v>
      </c>
      <c r="BN2263">
        <v>77.633534795917456</v>
      </c>
      <c r="BP2263" s="9"/>
      <c r="BQ2263" s="40"/>
      <c r="BR2263" s="9"/>
      <c r="BS2263" s="40"/>
      <c r="BU2263" s="9"/>
      <c r="BV2263" s="40"/>
      <c r="BW2263" s="9"/>
      <c r="BX2263" s="40"/>
      <c r="BZ2263" s="9"/>
      <c r="CA2263" s="9"/>
      <c r="CB2263" s="40"/>
      <c r="CC2263" s="9"/>
      <c r="CD2263" s="9"/>
      <c r="CE2263" s="40"/>
    </row>
    <row r="2264" spans="1:83" x14ac:dyDescent="0.25">
      <c r="A2264">
        <v>59.7</v>
      </c>
      <c r="B2264" t="b">
        <v>1</v>
      </c>
      <c r="BE2264">
        <v>0.7716871584699454</v>
      </c>
      <c r="BF2264">
        <v>76.099999999999994</v>
      </c>
      <c r="BG2264">
        <v>76.314637793189235</v>
      </c>
      <c r="BH2264">
        <v>76.44098882263647</v>
      </c>
      <c r="BI2264">
        <v>102.24788778627006</v>
      </c>
      <c r="BJ2264">
        <f ca="1"/>
        <v>76.424211134764292</v>
      </c>
      <c r="BK2264">
        <f ca="1"/>
        <v>76.381339543983103</v>
      </c>
      <c r="BL2264">
        <v>75.141058331681535</v>
      </c>
      <c r="BM2264">
        <f ca="1"/>
        <v>77.200245130449261</v>
      </c>
      <c r="BN2264">
        <v>77.643295485043524</v>
      </c>
      <c r="BP2264" s="9"/>
      <c r="BQ2264" s="40"/>
      <c r="BR2264" s="9"/>
      <c r="BS2264" s="40"/>
      <c r="BU2264" s="9"/>
      <c r="BV2264" s="40"/>
      <c r="BW2264" s="9"/>
      <c r="BX2264" s="40"/>
      <c r="BZ2264" s="9"/>
      <c r="CA2264" s="9"/>
      <c r="CB2264" s="40"/>
      <c r="CC2264" s="9"/>
      <c r="CD2264" s="9"/>
      <c r="CE2264" s="40"/>
    </row>
    <row r="2265" spans="1:83" x14ac:dyDescent="0.25">
      <c r="A2265">
        <v>59</v>
      </c>
      <c r="B2265" t="b">
        <v>1</v>
      </c>
      <c r="BE2265">
        <v>0.77202868852459017</v>
      </c>
      <c r="BF2265">
        <v>76.099999999999994</v>
      </c>
      <c r="BG2265">
        <v>76.325398672186481</v>
      </c>
      <c r="BH2265">
        <v>76.453691464624598</v>
      </c>
      <c r="BI2265">
        <v>102.35151794288964</v>
      </c>
      <c r="BJ2265">
        <f ca="1"/>
        <v>76.43273903694778</v>
      </c>
      <c r="BK2265">
        <f ca="1"/>
        <v>76.393329155771127</v>
      </c>
      <c r="BL2265">
        <v>75.151467342991751</v>
      </c>
      <c r="BM2265">
        <f ca="1"/>
        <v>77.210161964791538</v>
      </c>
      <c r="BN2265">
        <v>77.653059922112362</v>
      </c>
      <c r="BP2265" s="9"/>
      <c r="BQ2265" s="40"/>
      <c r="BR2265" s="9"/>
      <c r="BS2265" s="40"/>
      <c r="BU2265" s="9"/>
      <c r="BV2265" s="40"/>
      <c r="BW2265" s="9"/>
      <c r="BX2265" s="40"/>
      <c r="BZ2265" s="9"/>
      <c r="CA2265" s="9"/>
      <c r="CB2265" s="40"/>
      <c r="CC2265" s="9"/>
      <c r="CD2265" s="9"/>
      <c r="CE2265" s="40"/>
    </row>
    <row r="2266" spans="1:83" x14ac:dyDescent="0.25">
      <c r="A2266">
        <v>58.4</v>
      </c>
      <c r="B2266" t="b">
        <v>1</v>
      </c>
      <c r="BE2266">
        <v>0.77237021857923494</v>
      </c>
      <c r="BF2266">
        <v>76.099999999999994</v>
      </c>
      <c r="BG2266">
        <v>76.336168623577237</v>
      </c>
      <c r="BH2266">
        <v>76.466406929629798</v>
      </c>
      <c r="BI2266">
        <v>102.45530346711857</v>
      </c>
      <c r="BJ2266">
        <f ca="1"/>
        <v>76.441272027407365</v>
      </c>
      <c r="BK2266">
        <f ca="1"/>
        <v>76.405330121830531</v>
      </c>
      <c r="BL2266">
        <v>75.161884154238805</v>
      </c>
      <c r="BM2266">
        <f ca="1"/>
        <v>77.220082802192294</v>
      </c>
      <c r="BN2266">
        <v>77.66282812022736</v>
      </c>
      <c r="BP2266" s="9"/>
      <c r="BQ2266" s="40"/>
      <c r="BR2266" s="9"/>
      <c r="BS2266" s="40"/>
      <c r="BU2266" s="9"/>
      <c r="BV2266" s="40"/>
      <c r="BW2266" s="9"/>
      <c r="BX2266" s="40"/>
      <c r="BZ2266" s="9"/>
      <c r="CA2266" s="9"/>
      <c r="CB2266" s="40"/>
      <c r="CC2266" s="9"/>
      <c r="CD2266" s="9"/>
      <c r="CE2266" s="40"/>
    </row>
    <row r="2267" spans="1:83" x14ac:dyDescent="0.25">
      <c r="A2267">
        <v>57.9</v>
      </c>
      <c r="B2267" t="b">
        <v>1</v>
      </c>
      <c r="BE2267">
        <v>0.77271174863387981</v>
      </c>
      <c r="BF2267">
        <v>76.099999999999994</v>
      </c>
      <c r="BG2267">
        <v>76.346947676467948</v>
      </c>
      <c r="BH2267">
        <v>76.4791352577206</v>
      </c>
      <c r="BI2267">
        <v>102.55924482552649</v>
      </c>
      <c r="BJ2267">
        <f ca="1"/>
        <v>76.449810124630233</v>
      </c>
      <c r="BK2267">
        <f ca="1"/>
        <v>76.417342477796495</v>
      </c>
      <c r="BL2267">
        <v>75.172308782983521</v>
      </c>
      <c r="BM2267">
        <f ca="1"/>
        <v>77.230007656373616</v>
      </c>
      <c r="BN2267">
        <v>77.672600092537039</v>
      </c>
      <c r="BP2267" s="9"/>
      <c r="BQ2267" s="40"/>
      <c r="BR2267" s="9"/>
      <c r="BS2267" s="40"/>
      <c r="BU2267" s="9"/>
      <c r="BV2267" s="40"/>
      <c r="BW2267" s="9"/>
      <c r="BX2267" s="40"/>
      <c r="BZ2267" s="9"/>
      <c r="CA2267" s="9"/>
      <c r="CB2267" s="40"/>
      <c r="CC2267" s="9"/>
      <c r="CD2267" s="9"/>
      <c r="CE2267" s="40"/>
    </row>
    <row r="2268" spans="1:83" x14ac:dyDescent="0.25">
      <c r="A2268">
        <v>57.5</v>
      </c>
      <c r="B2268" t="b">
        <v>1</v>
      </c>
      <c r="BE2268">
        <v>0.77305327868852458</v>
      </c>
      <c r="BF2268">
        <v>76.2</v>
      </c>
      <c r="BG2268">
        <v>76.357735860085555</v>
      </c>
      <c r="BH2268">
        <v>76.491876489137127</v>
      </c>
      <c r="BI2268">
        <v>102.66334248678787</v>
      </c>
      <c r="BJ2268">
        <f ca="1"/>
        <v>76.458353347175347</v>
      </c>
      <c r="BK2268">
        <f ca="1"/>
        <v>76.429366259454966</v>
      </c>
      <c r="BL2268">
        <v>75.182741246852743</v>
      </c>
      <c r="BM2268">
        <f ca="1"/>
        <v>77.239936541105408</v>
      </c>
      <c r="BN2268">
        <v>77.682375852235339</v>
      </c>
      <c r="BP2268" s="9"/>
      <c r="BQ2268" s="40"/>
      <c r="BR2268" s="9"/>
      <c r="BS2268" s="40"/>
      <c r="BU2268" s="9"/>
      <c r="BV2268" s="40"/>
      <c r="BW2268" s="9"/>
      <c r="BX2268" s="40"/>
      <c r="BZ2268" s="9"/>
      <c r="CA2268" s="9"/>
      <c r="CB2268" s="40"/>
      <c r="CC2268" s="9"/>
      <c r="CD2268" s="9"/>
      <c r="CE2268" s="40"/>
    </row>
    <row r="2269" spans="1:83" x14ac:dyDescent="0.25">
      <c r="A2269">
        <v>75.599999999999994</v>
      </c>
      <c r="B2269" t="b">
        <v>1</v>
      </c>
      <c r="BE2269">
        <v>0.77339480874316935</v>
      </c>
      <c r="BF2269">
        <v>76.2</v>
      </c>
      <c r="BG2269">
        <v>76.368533203778242</v>
      </c>
      <c r="BH2269">
        <v>76.504630664291909</v>
      </c>
      <c r="BI2269">
        <v>102.76759692169466</v>
      </c>
      <c r="BJ2269">
        <f ca="1"/>
        <v>76.466901713674034</v>
      </c>
      <c r="BK2269">
        <f ca="1"/>
        <v>76.44140150274346</v>
      </c>
      <c r="BL2269">
        <v>75.193181563539667</v>
      </c>
      <c r="BM2269">
        <f ca="1"/>
        <v>77.249869470205695</v>
      </c>
      <c r="BN2269">
        <v>77.692155412561789</v>
      </c>
      <c r="BP2269" s="9"/>
      <c r="BQ2269" s="40"/>
      <c r="BR2269" s="9"/>
      <c r="BS2269" s="40"/>
      <c r="BU2269" s="9"/>
      <c r="BV2269" s="40"/>
      <c r="BW2269" s="9"/>
      <c r="BX2269" s="40"/>
      <c r="BZ2269" s="9"/>
      <c r="CA2269" s="9"/>
      <c r="CB2269" s="40"/>
      <c r="CC2269" s="9"/>
      <c r="CD2269" s="9"/>
      <c r="CE2269" s="40"/>
    </row>
    <row r="2270" spans="1:83" x14ac:dyDescent="0.25">
      <c r="A2270">
        <v>75.400000000000006</v>
      </c>
      <c r="B2270" t="b">
        <v>1</v>
      </c>
      <c r="BE2270">
        <v>0.77373633879781423</v>
      </c>
      <c r="BF2270">
        <v>76.2</v>
      </c>
      <c r="BG2270">
        <v>76.37933973701611</v>
      </c>
      <c r="BH2270">
        <v>76.51739782377129</v>
      </c>
      <c r="BI2270">
        <v>102.87200860316925</v>
      </c>
      <c r="BJ2270">
        <f ca="1"/>
        <v>76.475455242830392</v>
      </c>
      <c r="BK2270">
        <f ca="1"/>
        <v>76.453448243751978</v>
      </c>
      <c r="BL2270">
        <v>75.20362975080414</v>
      </c>
      <c r="BM2270">
        <f ca="1"/>
        <v>77.259806457540876</v>
      </c>
      <c r="BN2270">
        <v>77.70193878680189</v>
      </c>
      <c r="BP2270" s="9"/>
      <c r="BQ2270" s="40"/>
      <c r="BR2270" s="9"/>
      <c r="BS2270" s="40"/>
      <c r="BU2270" s="9"/>
      <c r="BV2270" s="40"/>
      <c r="BW2270" s="9"/>
      <c r="BX2270" s="40"/>
      <c r="BZ2270" s="9"/>
      <c r="CA2270" s="9"/>
      <c r="CB2270" s="40"/>
      <c r="CC2270" s="9"/>
      <c r="CD2270" s="9"/>
      <c r="CE2270" s="40"/>
    </row>
    <row r="2271" spans="1:83" x14ac:dyDescent="0.25">
      <c r="A2271">
        <v>75.3</v>
      </c>
      <c r="B2271" t="b">
        <v>1</v>
      </c>
      <c r="BE2271">
        <v>0.77407786885245899</v>
      </c>
      <c r="BF2271">
        <v>76.2</v>
      </c>
      <c r="BG2271">
        <v>76.390155489391901</v>
      </c>
      <c r="BH2271">
        <v>76.530178008336193</v>
      </c>
      <c r="BI2271">
        <v>102.97657800627695</v>
      </c>
      <c r="BJ2271">
        <f ca="1"/>
        <v>76.48401395342168</v>
      </c>
      <c r="BK2271">
        <f ca="1"/>
        <v>76.465506518723927</v>
      </c>
      <c r="BL2271">
        <v>75.214085826473095</v>
      </c>
      <c r="BM2271">
        <f ca="1"/>
        <v>77.269747517025962</v>
      </c>
      <c r="BN2271">
        <v>77.711725988287242</v>
      </c>
      <c r="BP2271" s="9"/>
      <c r="BQ2271" s="40"/>
      <c r="BR2271" s="9"/>
      <c r="BS2271" s="40"/>
      <c r="BU2271" s="9"/>
      <c r="BV2271" s="40"/>
      <c r="BW2271" s="9"/>
      <c r="BX2271" s="40"/>
      <c r="BZ2271" s="9"/>
      <c r="CA2271" s="9"/>
      <c r="CB2271" s="40"/>
      <c r="CC2271" s="9"/>
      <c r="CD2271" s="9"/>
      <c r="CE2271" s="40"/>
    </row>
    <row r="2272" spans="1:83" x14ac:dyDescent="0.25">
      <c r="A2272">
        <v>74.900000000000006</v>
      </c>
      <c r="B2272" t="b">
        <v>1</v>
      </c>
      <c r="BE2272">
        <v>0.77441939890710387</v>
      </c>
      <c r="BF2272">
        <v>76.2</v>
      </c>
      <c r="BG2272">
        <v>76.400980490621791</v>
      </c>
      <c r="BH2272">
        <v>76.542971258923302</v>
      </c>
      <c r="BI2272">
        <v>103.08130560823942</v>
      </c>
      <c r="BJ2272">
        <f ca="1"/>
        <v>76.49257786429871</v>
      </c>
      <c r="BK2272">
        <f ca="1"/>
        <v>76.477576364057057</v>
      </c>
      <c r="BL2272">
        <v>75.224549808440841</v>
      </c>
      <c r="BM2272">
        <f ca="1"/>
        <v>77.279692662624896</v>
      </c>
      <c r="BN2272">
        <v>77.721517030395873</v>
      </c>
      <c r="BP2272" s="9"/>
      <c r="BQ2272" s="40"/>
      <c r="BR2272" s="9"/>
      <c r="BS2272" s="40"/>
      <c r="BU2272" s="9"/>
      <c r="BV2272" s="40"/>
      <c r="BW2272" s="9"/>
      <c r="BX2272" s="40"/>
      <c r="BZ2272" s="9"/>
      <c r="CA2272" s="9"/>
      <c r="CB2272" s="40"/>
      <c r="CC2272" s="9"/>
      <c r="CD2272" s="9"/>
      <c r="CE2272" s="40"/>
    </row>
    <row r="2273" spans="1:83" x14ac:dyDescent="0.25">
      <c r="A2273">
        <v>74.599999999999994</v>
      </c>
      <c r="B2273" t="b">
        <v>1</v>
      </c>
      <c r="BE2273">
        <v>0.77476092896174864</v>
      </c>
      <c r="BF2273">
        <v>76.2</v>
      </c>
      <c r="BG2273">
        <v>76.41181477054603</v>
      </c>
      <c r="BH2273">
        <v>76.555777616645983</v>
      </c>
      <c r="BI2273">
        <v>103.18619188844728</v>
      </c>
      <c r="BJ2273">
        <f ca="1"/>
        <v>76.501146994386374</v>
      </c>
      <c r="BK2273">
        <f ca="1"/>
        <v>76.489657816304288</v>
      </c>
      <c r="BL2273">
        <v>75.235021714669443</v>
      </c>
      <c r="BM2273">
        <f ca="1"/>
        <v>77.28964190835076</v>
      </c>
      <c r="BN2273">
        <v>77.731311926552479</v>
      </c>
      <c r="BP2273" s="9"/>
      <c r="BQ2273" s="40"/>
      <c r="BR2273" s="9"/>
      <c r="BS2273" s="40"/>
      <c r="BU2273" s="9"/>
      <c r="BV2273" s="40"/>
      <c r="BW2273" s="9"/>
      <c r="BX2273" s="40"/>
      <c r="BZ2273" s="9"/>
      <c r="CA2273" s="9"/>
      <c r="CB2273" s="40"/>
      <c r="CC2273" s="9"/>
      <c r="CD2273" s="9"/>
      <c r="CE2273" s="40"/>
    </row>
    <row r="2274" spans="1:83" x14ac:dyDescent="0.25">
      <c r="A2274">
        <v>74.400000000000006</v>
      </c>
      <c r="B2274" t="b">
        <v>1</v>
      </c>
      <c r="BE2274">
        <v>0.77510245901639341</v>
      </c>
      <c r="BF2274">
        <v>76.2</v>
      </c>
      <c r="BG2274">
        <v>76.422658359129713</v>
      </c>
      <c r="BH2274">
        <v>76.568597122795524</v>
      </c>
      <c r="BI2274">
        <v>103.29123732847373</v>
      </c>
      <c r="BJ2274">
        <f ca="1"/>
        <v>76.509721362684047</v>
      </c>
      <c r="BK2274">
        <f ca="1"/>
        <v>76.501750912174728</v>
      </c>
      <c r="BL2274">
        <v>75.245501563189094</v>
      </c>
      <c r="BM2274">
        <f ca="1"/>
        <v>77.29959526826616</v>
      </c>
      <c r="BN2274">
        <v>77.741110690228695</v>
      </c>
      <c r="BP2274" s="9"/>
      <c r="BQ2274" s="40"/>
      <c r="BR2274" s="9"/>
      <c r="BS2274" s="40"/>
      <c r="BU2274" s="9"/>
      <c r="BV2274" s="40"/>
      <c r="BW2274" s="9"/>
      <c r="BX2274" s="40"/>
      <c r="BZ2274" s="9"/>
      <c r="CA2274" s="9"/>
      <c r="CB2274" s="40"/>
      <c r="CC2274" s="9"/>
      <c r="CD2274" s="9"/>
      <c r="CE2274" s="40"/>
    </row>
    <row r="2275" spans="1:83" x14ac:dyDescent="0.25">
      <c r="A2275">
        <v>74.099999999999994</v>
      </c>
      <c r="B2275" t="b">
        <v>1</v>
      </c>
      <c r="BE2275">
        <v>0.77544398907103829</v>
      </c>
      <c r="BF2275">
        <v>76.2</v>
      </c>
      <c r="BG2275">
        <v>76.433511286463556</v>
      </c>
      <c r="BH2275">
        <v>76.581429818841983</v>
      </c>
      <c r="BI2275">
        <v>103.39644241208748</v>
      </c>
      <c r="BJ2275">
        <f ca="1"/>
        <v>76.518300988266006</v>
      </c>
      <c r="BK2275">
        <f ca="1"/>
        <v>76.513855688534591</v>
      </c>
      <c r="BL2275">
        <v>75.255989372098469</v>
      </c>
      <c r="BM2275">
        <f ca="1"/>
        <v>77.309552756483342</v>
      </c>
      <c r="BN2275">
        <v>77.75091333494332</v>
      </c>
      <c r="BP2275" s="9"/>
      <c r="BQ2275" s="40"/>
      <c r="BR2275" s="9"/>
      <c r="BS2275" s="40"/>
      <c r="BU2275" s="9"/>
      <c r="BV2275" s="40"/>
      <c r="BW2275" s="9"/>
      <c r="BX2275" s="40"/>
      <c r="BZ2275" s="9"/>
      <c r="CA2275" s="9"/>
      <c r="CB2275" s="40"/>
      <c r="CC2275" s="9"/>
      <c r="CD2275" s="9"/>
      <c r="CE2275" s="40"/>
    </row>
    <row r="2276" spans="1:83" x14ac:dyDescent="0.25">
      <c r="A2276">
        <v>74</v>
      </c>
      <c r="B2276" t="b">
        <v>1</v>
      </c>
      <c r="BE2276">
        <v>0.77578551912568305</v>
      </c>
      <c r="BF2276">
        <v>76.2</v>
      </c>
      <c r="BG2276">
        <v>76.444373582764584</v>
      </c>
      <c r="BH2276">
        <v>76.5942757464355</v>
      </c>
      <c r="BI2276">
        <v>103.5018076252662</v>
      </c>
      <c r="BJ2276">
        <f ca="1"/>
        <v>76.526885890281918</v>
      </c>
      <c r="BK2276">
        <f ca="1"/>
        <v>76.525972182408069</v>
      </c>
      <c r="BL2276">
        <v>75.266485159565036</v>
      </c>
      <c r="BM2276">
        <f ca="1"/>
        <v>77.319514387164631</v>
      </c>
      <c r="BN2276">
        <v>77.760719874262634</v>
      </c>
      <c r="BP2276" s="9"/>
      <c r="BQ2276" s="40"/>
      <c r="BR2276" s="9"/>
      <c r="BS2276" s="40"/>
      <c r="BU2276" s="9"/>
      <c r="BV2276" s="40"/>
      <c r="BW2276" s="9"/>
      <c r="BX2276" s="40"/>
      <c r="BZ2276" s="9"/>
      <c r="CA2276" s="9"/>
      <c r="CB2276" s="40"/>
      <c r="CC2276" s="9"/>
      <c r="CD2276" s="9"/>
      <c r="CE2276" s="40"/>
    </row>
    <row r="2277" spans="1:83" x14ac:dyDescent="0.25">
      <c r="A2277">
        <v>73.8</v>
      </c>
      <c r="B2277" t="b">
        <v>1</v>
      </c>
      <c r="BE2277">
        <v>0.77612704918032782</v>
      </c>
      <c r="BF2277">
        <v>76.2</v>
      </c>
      <c r="BG2277">
        <v>76.455245278376935</v>
      </c>
      <c r="BH2277">
        <v>76.607134947407133</v>
      </c>
      <c r="BI2277">
        <v>103.6073334562101</v>
      </c>
      <c r="BJ2277">
        <f ca="1"/>
        <v>76.53547608795725</v>
      </c>
      <c r="BK2277">
        <f ca="1"/>
        <v>76.538100430978389</v>
      </c>
      <c r="BL2277">
        <v>75.276988943825543</v>
      </c>
      <c r="BM2277">
        <f ca="1"/>
        <v>77.329480174522601</v>
      </c>
      <c r="BN2277">
        <v>77.770530321800635</v>
      </c>
      <c r="BP2277" s="9"/>
      <c r="BQ2277" s="40"/>
      <c r="BR2277" s="9"/>
      <c r="BS2277" s="40"/>
      <c r="BU2277" s="9"/>
      <c r="BV2277" s="40"/>
      <c r="BW2277" s="9"/>
      <c r="BX2277" s="40"/>
      <c r="BZ2277" s="9"/>
      <c r="CA2277" s="9"/>
      <c r="CB2277" s="40"/>
      <c r="CC2277" s="9"/>
      <c r="CD2277" s="9"/>
      <c r="CE2277" s="40"/>
    </row>
    <row r="2278" spans="1:83" x14ac:dyDescent="0.25">
      <c r="A2278">
        <v>73.599999999999994</v>
      </c>
      <c r="B2278" t="b">
        <v>1</v>
      </c>
      <c r="BE2278">
        <v>0.7764685792349727</v>
      </c>
      <c r="BF2278">
        <v>76.2</v>
      </c>
      <c r="BG2278">
        <v>76.466126403772634</v>
      </c>
      <c r="BH2278">
        <v>76.620007463770165</v>
      </c>
      <c r="BI2278">
        <v>103.7130203953554</v>
      </c>
      <c r="BJ2278">
        <f ca="1"/>
        <v>76.544071600593753</v>
      </c>
      <c r="BK2278">
        <f ca="1"/>
        <v>76.550240471588651</v>
      </c>
      <c r="BL2278">
        <v>75.287500743186285</v>
      </c>
      <c r="BM2278">
        <f ca="1"/>
        <v>77.339450132820403</v>
      </c>
      <c r="BN2278">
        <v>77.780344691219284</v>
      </c>
      <c r="BP2278" s="9"/>
      <c r="BQ2278" s="40"/>
      <c r="BR2278" s="9"/>
      <c r="BS2278" s="40"/>
      <c r="BU2278" s="9"/>
      <c r="BV2278" s="40"/>
      <c r="BW2278" s="9"/>
      <c r="BX2278" s="40"/>
      <c r="BZ2278" s="9"/>
      <c r="CA2278" s="9"/>
      <c r="CB2278" s="40"/>
      <c r="CC2278" s="9"/>
      <c r="CD2278" s="9"/>
      <c r="CE2278" s="40"/>
    </row>
    <row r="2279" spans="1:83" x14ac:dyDescent="0.25">
      <c r="A2279">
        <v>73</v>
      </c>
      <c r="B2279" t="b">
        <v>1</v>
      </c>
      <c r="BE2279">
        <v>0.77681010928961747</v>
      </c>
      <c r="BF2279">
        <v>76.2</v>
      </c>
      <c r="BG2279">
        <v>76.47701698955224</v>
      </c>
      <c r="BH2279">
        <v>76.632893337721043</v>
      </c>
      <c r="BI2279">
        <v>103.818868935388</v>
      </c>
      <c r="BJ2279">
        <f ca="1"/>
        <v>76.552672447569847</v>
      </c>
      <c r="BK2279">
        <f ca="1"/>
        <v>76.562392341742864</v>
      </c>
      <c r="BL2279">
        <v>75.29802057602349</v>
      </c>
      <c r="BM2279">
        <f ca="1"/>
        <v>77.349424276372062</v>
      </c>
      <c r="BN2279">
        <v>77.790162996228844</v>
      </c>
      <c r="BP2279" s="9"/>
      <c r="BQ2279" s="40"/>
      <c r="BR2279" s="9"/>
      <c r="BS2279" s="40"/>
      <c r="BU2279" s="9"/>
      <c r="BV2279" s="40"/>
      <c r="BW2279" s="9"/>
      <c r="BX2279" s="40"/>
      <c r="BZ2279" s="9"/>
      <c r="CA2279" s="9"/>
      <c r="CB2279" s="40"/>
      <c r="CC2279" s="9"/>
      <c r="CD2279" s="9"/>
      <c r="CE2279" s="40"/>
    </row>
    <row r="2280" spans="1:83" x14ac:dyDescent="0.25">
      <c r="A2280">
        <v>73</v>
      </c>
      <c r="B2280" t="b">
        <v>1</v>
      </c>
      <c r="BE2280">
        <v>0.77715163934426235</v>
      </c>
      <c r="BF2280">
        <v>76.3</v>
      </c>
      <c r="BG2280">
        <v>76.487917066445775</v>
      </c>
      <c r="BH2280">
        <v>76.645792611640701</v>
      </c>
      <c r="BI2280">
        <v>103.92487957125732</v>
      </c>
      <c r="BJ2280">
        <f ca="1"/>
        <v>76.561278648341215</v>
      </c>
      <c r="BK2280">
        <f ca="1"/>
        <v>76.574556079106927</v>
      </c>
      <c r="BL2280">
        <v>75.30854846078374</v>
      </c>
      <c r="BM2280">
        <f ca="1"/>
        <v>77.359402619542706</v>
      </c>
      <c r="BN2280">
        <v>77.799985250588037</v>
      </c>
      <c r="BP2280" s="9"/>
      <c r="BQ2280" s="40"/>
      <c r="BR2280" s="9"/>
      <c r="BS2280" s="40"/>
      <c r="BU2280" s="9"/>
      <c r="BV2280" s="40"/>
      <c r="BW2280" s="9"/>
      <c r="BX2280" s="40"/>
      <c r="BZ2280" s="9"/>
      <c r="CA2280" s="9"/>
      <c r="CB2280" s="40"/>
      <c r="CC2280" s="9"/>
      <c r="CD2280" s="9"/>
      <c r="CE2280" s="40"/>
    </row>
    <row r="2281" spans="1:83" x14ac:dyDescent="0.25">
      <c r="A2281">
        <v>73</v>
      </c>
      <c r="B2281" t="b">
        <v>1</v>
      </c>
      <c r="BE2281">
        <v>0.77749316939890711</v>
      </c>
      <c r="BF2281">
        <v>76.3</v>
      </c>
      <c r="BG2281">
        <v>76.498826665313402</v>
      </c>
      <c r="BH2281">
        <v>76.658705328095238</v>
      </c>
      <c r="BI2281">
        <v>104.03105280019012</v>
      </c>
      <c r="BJ2281">
        <f ca="1"/>
        <v>76.569890222441117</v>
      </c>
      <c r="BK2281">
        <f ca="1"/>
        <v>76.586731721509494</v>
      </c>
      <c r="BL2281">
        <v>75.319084415984321</v>
      </c>
      <c r="BM2281">
        <f ca="1"/>
        <v>77.369385176748921</v>
      </c>
      <c r="BN2281">
        <v>77.809811468104485</v>
      </c>
      <c r="BP2281" s="9"/>
      <c r="BQ2281" s="40"/>
      <c r="BR2281" s="9"/>
      <c r="BS2281" s="40"/>
      <c r="BU2281" s="9"/>
      <c r="BV2281" s="40"/>
      <c r="BW2281" s="9"/>
      <c r="BX2281" s="40"/>
      <c r="BZ2281" s="9"/>
      <c r="CA2281" s="9"/>
      <c r="CB2281" s="40"/>
      <c r="CC2281" s="9"/>
      <c r="CD2281" s="9"/>
      <c r="CE2281" s="40"/>
    </row>
    <row r="2282" spans="1:83" x14ac:dyDescent="0.25">
      <c r="A2282">
        <v>72.900000000000006</v>
      </c>
      <c r="B2282" t="b">
        <v>1</v>
      </c>
      <c r="BE2282">
        <v>0.77783469945355188</v>
      </c>
      <c r="BF2282">
        <v>76.3</v>
      </c>
      <c r="BG2282">
        <v>76.509745817146225</v>
      </c>
      <c r="BH2282">
        <v>76.67163152983764</v>
      </c>
      <c r="BI2282">
        <v>104.13738912170456</v>
      </c>
      <c r="BJ2282">
        <f ca="1"/>
        <v>76.578507189480959</v>
      </c>
      <c r="BK2282">
        <f ca="1"/>
        <v>76.598919306943102</v>
      </c>
      <c r="BL2282">
        <v>75.32962846021357</v>
      </c>
      <c r="BM2282">
        <f ca="1"/>
        <v>77.37937196245899</v>
      </c>
      <c r="BN2282">
        <v>77.819641662634794</v>
      </c>
      <c r="BP2282" s="9"/>
      <c r="BQ2282" s="40"/>
      <c r="BR2282" s="9"/>
      <c r="BS2282" s="40"/>
      <c r="BU2282" s="9"/>
      <c r="BV2282" s="40"/>
      <c r="BW2282" s="9"/>
      <c r="BX2282" s="40"/>
      <c r="BZ2282" s="9"/>
      <c r="CA2282" s="9"/>
      <c r="CB2282" s="40"/>
      <c r="CC2282" s="9"/>
      <c r="CD2282" s="9"/>
      <c r="CE2282" s="40"/>
    </row>
    <row r="2283" spans="1:83" x14ac:dyDescent="0.25">
      <c r="A2283">
        <v>73.099999999999994</v>
      </c>
      <c r="B2283" t="b">
        <v>1</v>
      </c>
      <c r="BE2283">
        <v>0.77817622950819676</v>
      </c>
      <c r="BF2283">
        <v>76.3</v>
      </c>
      <c r="BG2283">
        <v>76.520674553067067</v>
      </c>
      <c r="BH2283">
        <v>76.684571259808422</v>
      </c>
      <c r="BI2283">
        <v>104.24388903762433</v>
      </c>
      <c r="BJ2283">
        <f ca="1"/>
        <v>76.587129569150733</v>
      </c>
      <c r="BK2283">
        <f ca="1"/>
        <v>76.611118873565047</v>
      </c>
      <c r="BL2283">
        <v>75.340180612131334</v>
      </c>
      <c r="BM2283">
        <f ca="1"/>
        <v>77.389362991193224</v>
      </c>
      <c r="BN2283">
        <v>77.829475848084968</v>
      </c>
      <c r="BP2283" s="9"/>
      <c r="BQ2283" s="40"/>
      <c r="BR2283" s="9"/>
      <c r="BS2283" s="40"/>
      <c r="BU2283" s="9"/>
      <c r="BV2283" s="40"/>
      <c r="BW2283" s="9"/>
      <c r="BX2283" s="40"/>
      <c r="BZ2283" s="9"/>
      <c r="CA2283" s="9"/>
      <c r="CB2283" s="40"/>
      <c r="CC2283" s="9"/>
      <c r="CD2283" s="9"/>
      <c r="CE2283" s="40"/>
    </row>
    <row r="2284" spans="1:83" x14ac:dyDescent="0.25">
      <c r="A2284">
        <v>72.599999999999994</v>
      </c>
      <c r="B2284" t="b">
        <v>1</v>
      </c>
      <c r="BE2284">
        <v>0.77851775956284153</v>
      </c>
      <c r="BF2284">
        <v>76.3</v>
      </c>
      <c r="BG2284">
        <v>76.531612904331325</v>
      </c>
      <c r="BH2284">
        <v>76.69752456113703</v>
      </c>
      <c r="BI2284">
        <v>104.35055305209262</v>
      </c>
      <c r="BJ2284">
        <f ca="1"/>
        <v>76.595757381219428</v>
      </c>
      <c r="BK2284">
        <f ca="1"/>
        <v>76.623330459698465</v>
      </c>
      <c r="BL2284">
        <v>75.350740890469268</v>
      </c>
      <c r="BM2284">
        <f ca="1"/>
        <v>77.399358277524215</v>
      </c>
      <c r="BN2284">
        <v>77.839314038410649</v>
      </c>
      <c r="BP2284" s="9"/>
      <c r="BQ2284" s="40"/>
      <c r="BR2284" s="9"/>
      <c r="BS2284" s="40"/>
      <c r="BU2284" s="9"/>
      <c r="BV2284" s="40"/>
      <c r="BW2284" s="9"/>
      <c r="BX2284" s="40"/>
      <c r="BZ2284" s="9"/>
      <c r="CA2284" s="9"/>
      <c r="CB2284" s="40"/>
      <c r="CC2284" s="9"/>
      <c r="CD2284" s="9"/>
      <c r="CE2284" s="40"/>
    </row>
    <row r="2285" spans="1:83" x14ac:dyDescent="0.25">
      <c r="A2285">
        <v>73.2</v>
      </c>
      <c r="B2285" t="b">
        <v>1</v>
      </c>
      <c r="BE2285">
        <v>0.77885928961748629</v>
      </c>
      <c r="BF2285">
        <v>76.3</v>
      </c>
      <c r="BG2285">
        <v>76.542560902327693</v>
      </c>
      <c r="BH2285">
        <v>76.710491477142867</v>
      </c>
      <c r="BI2285">
        <v>104.4573816715868</v>
      </c>
      <c r="BJ2285">
        <f ca="1"/>
        <v>76.604390645535631</v>
      </c>
      <c r="BK2285">
        <f ca="1"/>
        <v>76.635554103833272</v>
      </c>
      <c r="BL2285">
        <v>75.361309314031317</v>
      </c>
      <c r="BM2285">
        <f ca="1"/>
        <v>77.409357836077177</v>
      </c>
      <c r="BN2285">
        <v>77.849156247617358</v>
      </c>
      <c r="BP2285" s="9"/>
      <c r="BQ2285" s="40"/>
      <c r="BR2285" s="9"/>
      <c r="BS2285" s="40"/>
      <c r="BU2285" s="9"/>
      <c r="BV2285" s="40"/>
      <c r="BW2285" s="9"/>
      <c r="BX2285" s="40"/>
      <c r="BZ2285" s="9"/>
      <c r="CA2285" s="9"/>
      <c r="CB2285" s="40"/>
      <c r="CC2285" s="9"/>
      <c r="CD2285" s="9"/>
      <c r="CE2285" s="40"/>
    </row>
    <row r="2286" spans="1:83" x14ac:dyDescent="0.25">
      <c r="A2286">
        <v>73</v>
      </c>
      <c r="B2286" t="b">
        <v>1</v>
      </c>
      <c r="BE2286">
        <v>0.77920081967213117</v>
      </c>
      <c r="BF2286">
        <v>76.3</v>
      </c>
      <c r="BG2286">
        <v>76.553518578578959</v>
      </c>
      <c r="BH2286">
        <v>76.723472051336472</v>
      </c>
      <c r="BI2286">
        <v>104.56437540493263</v>
      </c>
      <c r="BJ2286">
        <f ca="1"/>
        <v>76.613029382027904</v>
      </c>
      <c r="BK2286">
        <f ca="1"/>
        <v>76.647789844627198</v>
      </c>
      <c r="BL2286">
        <v>75.371885901694014</v>
      </c>
      <c r="BM2286">
        <f ca="1"/>
        <v>77.419361681530191</v>
      </c>
      <c r="BN2286">
        <v>77.859002489760854</v>
      </c>
      <c r="BP2286" s="9"/>
      <c r="BQ2286" s="40"/>
      <c r="BR2286" s="9"/>
      <c r="BS2286" s="40"/>
      <c r="BU2286" s="9"/>
      <c r="BV2286" s="40"/>
      <c r="BW2286" s="9"/>
      <c r="BX2286" s="40"/>
      <c r="BZ2286" s="9"/>
      <c r="CA2286" s="9"/>
      <c r="CB2286" s="40"/>
      <c r="CC2286" s="9"/>
      <c r="CD2286" s="9"/>
      <c r="CE2286" s="40"/>
    </row>
    <row r="2287" spans="1:83" x14ac:dyDescent="0.25">
      <c r="A2287">
        <v>72.900000000000006</v>
      </c>
      <c r="B2287" t="b">
        <v>1</v>
      </c>
      <c r="BE2287">
        <v>0.77954234972677594</v>
      </c>
      <c r="BF2287">
        <v>76.3</v>
      </c>
      <c r="BG2287">
        <v>76.564485964742943</v>
      </c>
      <c r="BH2287">
        <v>76.736466327420743</v>
      </c>
      <c r="BI2287">
        <v>104.67153476331875</v>
      </c>
      <c r="BJ2287">
        <f ca="1"/>
        <v>76.621673610705258</v>
      </c>
      <c r="BK2287">
        <f ca="1"/>
        <v>76.660037720906814</v>
      </c>
      <c r="BL2287">
        <v>75.382470672406924</v>
      </c>
      <c r="BM2287">
        <f ca="1"/>
        <v>77.429369828614583</v>
      </c>
      <c r="BN2287">
        <v>77.868852778947343</v>
      </c>
      <c r="BP2287" s="9"/>
      <c r="BQ2287" s="40"/>
      <c r="BR2287" s="9"/>
      <c r="BS2287" s="40"/>
      <c r="BU2287" s="9"/>
      <c r="BV2287" s="40"/>
      <c r="BW2287" s="9"/>
      <c r="BX2287" s="40"/>
      <c r="BZ2287" s="9"/>
      <c r="CA2287" s="9"/>
      <c r="CB2287" s="40"/>
      <c r="CC2287" s="9"/>
      <c r="CD2287" s="9"/>
      <c r="CE2287" s="40"/>
    </row>
    <row r="2288" spans="1:83" x14ac:dyDescent="0.25">
      <c r="A2288">
        <v>72.7</v>
      </c>
      <c r="B2288" t="b">
        <v>1</v>
      </c>
      <c r="BE2288">
        <v>0.77988387978142082</v>
      </c>
      <c r="BF2288">
        <v>76.3</v>
      </c>
      <c r="BG2288">
        <v>76.575463092613148</v>
      </c>
      <c r="BH2288">
        <v>76.749474349292186</v>
      </c>
      <c r="BI2288">
        <v>104.77886026031155</v>
      </c>
      <c r="BJ2288">
        <f ca="1"/>
        <v>76.630323351657722</v>
      </c>
      <c r="BK2288">
        <f ca="1"/>
        <v>76.672297771668568</v>
      </c>
      <c r="BL2288">
        <v>75.393063645193052</v>
      </c>
      <c r="BM2288">
        <f ca="1"/>
        <v>77.439382292115127</v>
      </c>
      <c r="BN2288">
        <v>77.878707129333833</v>
      </c>
      <c r="BP2288" s="9"/>
      <c r="BQ2288" s="40"/>
      <c r="BR2288" s="9"/>
      <c r="BS2288" s="40"/>
      <c r="BU2288" s="9"/>
      <c r="BV2288" s="40"/>
      <c r="BW2288" s="9"/>
      <c r="BX2288" s="40"/>
      <c r="BZ2288" s="9"/>
      <c r="CA2288" s="9"/>
      <c r="CB2288" s="40"/>
      <c r="CC2288" s="9"/>
      <c r="CD2288" s="9"/>
      <c r="CE2288" s="40"/>
    </row>
    <row r="2289" spans="1:83" x14ac:dyDescent="0.25">
      <c r="A2289">
        <v>72.599999999999994</v>
      </c>
      <c r="B2289" t="b">
        <v>1</v>
      </c>
      <c r="BE2289">
        <v>0.78022540983606559</v>
      </c>
      <c r="BF2289">
        <v>76.3</v>
      </c>
      <c r="BG2289">
        <v>76.586449994119718</v>
      </c>
      <c r="BH2289">
        <v>76.76249616104181</v>
      </c>
      <c r="BI2289">
        <v>104.88635241186965</v>
      </c>
      <c r="BJ2289">
        <f ca="1"/>
        <v>76.638978625056808</v>
      </c>
      <c r="BK2289">
        <f ca="1"/>
        <v>76.684570036079805</v>
      </c>
      <c r="BL2289">
        <v>75.403664839149201</v>
      </c>
      <c r="BM2289">
        <f ca="1"/>
        <v>77.449399086870429</v>
      </c>
      <c r="BN2289">
        <v>77.888565555128338</v>
      </c>
      <c r="BP2289" s="9"/>
      <c r="BQ2289" s="40"/>
      <c r="BR2289" s="9"/>
      <c r="BS2289" s="40"/>
      <c r="BU2289" s="9"/>
      <c r="BV2289" s="40"/>
      <c r="BW2289" s="9"/>
      <c r="BX2289" s="40"/>
      <c r="BZ2289" s="9"/>
      <c r="CA2289" s="9"/>
      <c r="CB2289" s="40"/>
      <c r="CC2289" s="9"/>
      <c r="CD2289" s="9"/>
      <c r="CE2289" s="40"/>
    </row>
    <row r="2290" spans="1:83" x14ac:dyDescent="0.25">
      <c r="A2290">
        <v>72.400000000000006</v>
      </c>
      <c r="B2290" t="b">
        <v>1</v>
      </c>
      <c r="BE2290">
        <v>0.78056693989071035</v>
      </c>
      <c r="BF2290">
        <v>76.400000000000006</v>
      </c>
      <c r="BG2290">
        <v>76.597446701330171</v>
      </c>
      <c r="BH2290">
        <v>76.775531806956565</v>
      </c>
      <c r="BI2290">
        <v>104.9940117363591</v>
      </c>
      <c r="BJ2290">
        <f ca="1"/>
        <v>76.647639451155953</v>
      </c>
      <c r="BK2290">
        <f ca="1"/>
        <v>76.69685455347981</v>
      </c>
      <c r="BL2290">
        <v>75.414274273446395</v>
      </c>
      <c r="BM2290">
        <f ca="1"/>
        <v>77.45942022777318</v>
      </c>
      <c r="BN2290">
        <v>77.898428070590285</v>
      </c>
      <c r="BP2290" s="9"/>
      <c r="BQ2290" s="40"/>
      <c r="BR2290" s="9"/>
      <c r="BS2290" s="40"/>
      <c r="BU2290" s="9"/>
      <c r="BV2290" s="40"/>
      <c r="BW2290" s="9"/>
      <c r="BX2290" s="40"/>
      <c r="BZ2290" s="9"/>
      <c r="CA2290" s="9"/>
      <c r="CB2290" s="40"/>
      <c r="CC2290" s="9"/>
      <c r="CD2290" s="9"/>
      <c r="CE2290" s="40"/>
    </row>
    <row r="2291" spans="1:83" x14ac:dyDescent="0.25">
      <c r="A2291">
        <v>72.3</v>
      </c>
      <c r="B2291" t="b">
        <v>1</v>
      </c>
      <c r="BE2291">
        <v>0.78090846994535523</v>
      </c>
      <c r="BF2291">
        <v>76.400000000000006</v>
      </c>
      <c r="BG2291">
        <v>76.608453246450324</v>
      </c>
      <c r="BH2291">
        <v>76.788581331520561</v>
      </c>
      <c r="BI2291">
        <v>105.10183875456821</v>
      </c>
      <c r="BJ2291">
        <f ca="1"/>
        <v>76.656305850291048</v>
      </c>
      <c r="BK2291">
        <f ca="1"/>
        <v>76.709151363380869</v>
      </c>
      <c r="BL2291">
        <v>75.424891967330296</v>
      </c>
      <c r="BM2291">
        <f ca="1"/>
        <v>77.469445729770527</v>
      </c>
      <c r="BN2291">
        <v>77.908294690030658</v>
      </c>
      <c r="BP2291" s="9"/>
      <c r="BQ2291" s="40"/>
      <c r="BR2291" s="9"/>
      <c r="BS2291" s="40"/>
      <c r="BU2291" s="9"/>
      <c r="BV2291" s="40"/>
      <c r="BW2291" s="9"/>
      <c r="BX2291" s="40"/>
      <c r="BZ2291" s="9"/>
      <c r="CA2291" s="9"/>
      <c r="CB2291" s="40"/>
      <c r="CC2291" s="9"/>
      <c r="CD2291" s="9"/>
      <c r="CE2291" s="40"/>
    </row>
    <row r="2292" spans="1:83" x14ac:dyDescent="0.25">
      <c r="A2292">
        <v>72.2</v>
      </c>
      <c r="B2292" t="b">
        <v>1</v>
      </c>
      <c r="BE2292">
        <v>0.78125</v>
      </c>
      <c r="BF2292">
        <v>76.400000000000006</v>
      </c>
      <c r="BG2292">
        <v>76.619469661825036</v>
      </c>
      <c r="BH2292">
        <v>76.801644779416193</v>
      </c>
      <c r="BI2292">
        <v>105.20983398972254</v>
      </c>
      <c r="BJ2292">
        <f ca="1"/>
        <v>76.664977842880973</v>
      </c>
      <c r="BK2292">
        <f ca="1"/>
        <v>76.721460505469324</v>
      </c>
      <c r="BL2292">
        <v>75.435517940121571</v>
      </c>
      <c r="BM2292">
        <f ca="1"/>
        <v>77.479475607864359</v>
      </c>
      <c r="BN2292">
        <v>77.918165427812454</v>
      </c>
      <c r="BP2292" s="9"/>
      <c r="BQ2292" s="40"/>
      <c r="BR2292" s="9"/>
      <c r="BS2292" s="40"/>
      <c r="BU2292" s="9"/>
      <c r="BV2292" s="40"/>
      <c r="BW2292" s="9"/>
      <c r="BX2292" s="40"/>
      <c r="BZ2292" s="9"/>
      <c r="CA2292" s="9"/>
      <c r="CB2292" s="40"/>
      <c r="CC2292" s="9"/>
      <c r="CD2292" s="9"/>
      <c r="CE2292" s="40"/>
    </row>
    <row r="2293" spans="1:83" x14ac:dyDescent="0.25">
      <c r="A2293">
        <v>72.2</v>
      </c>
      <c r="B2293" t="b">
        <v>1</v>
      </c>
      <c r="BE2293">
        <v>0.78159153005464477</v>
      </c>
      <c r="BF2293">
        <v>76.400000000000006</v>
      </c>
      <c r="BG2293">
        <v>76.630495979939127</v>
      </c>
      <c r="BH2293">
        <v>76.814722195525306</v>
      </c>
      <c r="BI2293">
        <v>105.3179979675004</v>
      </c>
      <c r="BJ2293">
        <f ca="1"/>
        <v>76.673655449428054</v>
      </c>
      <c r="BK2293">
        <f ca="1"/>
        <v>76.733782019606608</v>
      </c>
      <c r="BL2293">
        <v>75.446152211216358</v>
      </c>
      <c r="BM2293">
        <f ca="1"/>
        <v>77.489509877111502</v>
      </c>
      <c r="BN2293">
        <v>77.928040298350851</v>
      </c>
      <c r="BP2293" s="9"/>
      <c r="BQ2293" s="40"/>
      <c r="BR2293" s="9"/>
      <c r="BS2293" s="40"/>
      <c r="BU2293" s="9"/>
      <c r="BV2293" s="40"/>
      <c r="BW2293" s="9"/>
      <c r="BX2293" s="40"/>
      <c r="BZ2293" s="9"/>
      <c r="CA2293" s="9"/>
      <c r="CB2293" s="40"/>
      <c r="CC2293" s="9"/>
      <c r="CD2293" s="9"/>
      <c r="CE2293" s="40"/>
    </row>
    <row r="2294" spans="1:83" x14ac:dyDescent="0.25">
      <c r="A2294">
        <v>72.2</v>
      </c>
      <c r="B2294" t="b">
        <v>1</v>
      </c>
      <c r="BE2294">
        <v>0.78193306010928965</v>
      </c>
      <c r="BF2294">
        <v>76.400000000000006</v>
      </c>
      <c r="BG2294">
        <v>76.64153223341826</v>
      </c>
      <c r="BH2294">
        <v>76.827813624930585</v>
      </c>
      <c r="BI2294">
        <v>105.42633121604808</v>
      </c>
      <c r="BJ2294">
        <f ca="1"/>
        <v>76.682338690518577</v>
      </c>
      <c r="BK2294">
        <f ca="1"/>
        <v>76.746115945830425</v>
      </c>
      <c r="BL2294">
        <v>75.456794800086655</v>
      </c>
      <c r="BM2294">
        <f ca="1"/>
        <v>77.49954855262429</v>
      </c>
      <c r="BN2294">
        <v>77.937919316113579</v>
      </c>
      <c r="BP2294" s="9"/>
      <c r="BQ2294" s="40"/>
      <c r="BR2294" s="9"/>
      <c r="BS2294" s="40"/>
      <c r="BU2294" s="9"/>
      <c r="BV2294" s="40"/>
      <c r="BW2294" s="9"/>
      <c r="BX2294" s="40"/>
      <c r="BZ2294" s="9"/>
      <c r="CA2294" s="9"/>
      <c r="CB2294" s="40"/>
      <c r="CC2294" s="9"/>
      <c r="CD2294" s="9"/>
      <c r="CE2294" s="40"/>
    </row>
    <row r="2295" spans="1:83" x14ac:dyDescent="0.25">
      <c r="A2295">
        <v>72.2</v>
      </c>
      <c r="B2295" t="b">
        <v>1</v>
      </c>
      <c r="BE2295">
        <v>0.78227459016393441</v>
      </c>
      <c r="BF2295">
        <v>76.400000000000006</v>
      </c>
      <c r="BG2295">
        <v>76.652578455029698</v>
      </c>
      <c r="BH2295">
        <v>76.840919112916495</v>
      </c>
      <c r="BI2295">
        <v>105.53483426599523</v>
      </c>
      <c r="BJ2295">
        <f ca="1"/>
        <v>76.691027586823338</v>
      </c>
      <c r="BK2295">
        <f ca="1"/>
        <v>76.758462324355719</v>
      </c>
      <c r="BL2295">
        <v>75.467445726280701</v>
      </c>
      <c r="BM2295">
        <f ca="1"/>
        <v>77.509591649570623</v>
      </c>
      <c r="BN2295">
        <v>77.947802495621175</v>
      </c>
      <c r="BP2295" s="9"/>
      <c r="BQ2295" s="40"/>
      <c r="BR2295" s="9"/>
      <c r="BS2295" s="40"/>
      <c r="BU2295" s="9"/>
      <c r="BV2295" s="40"/>
      <c r="BW2295" s="9"/>
      <c r="BX2295" s="40"/>
      <c r="BZ2295" s="9"/>
      <c r="CA2295" s="9"/>
      <c r="CB2295" s="40"/>
      <c r="CC2295" s="9"/>
      <c r="CD2295" s="9"/>
      <c r="CE2295" s="40"/>
    </row>
    <row r="2296" spans="1:83" x14ac:dyDescent="0.25">
      <c r="A2296">
        <v>72.099999999999994</v>
      </c>
      <c r="B2296" t="b">
        <v>1</v>
      </c>
      <c r="BE2296">
        <v>0.78261612021857918</v>
      </c>
      <c r="BF2296">
        <v>76.400000000000006</v>
      </c>
      <c r="BG2296">
        <v>76.663634677683277</v>
      </c>
      <c r="BH2296">
        <v>76.854038704971117</v>
      </c>
      <c r="BI2296">
        <v>105.6435076504706</v>
      </c>
      <c r="BJ2296">
        <f ca="1"/>
        <v>76.699722159098116</v>
      </c>
      <c r="BK2296">
        <f ca="1"/>
        <v>76.770821195575792</v>
      </c>
      <c r="BL2296">
        <v>75.47810500942343</v>
      </c>
      <c r="BM2296">
        <f ca="1"/>
        <v>77.519639183174434</v>
      </c>
      <c r="BN2296">
        <v>77.95768985144737</v>
      </c>
      <c r="BP2296" s="9"/>
      <c r="BQ2296" s="40"/>
      <c r="BR2296" s="9"/>
      <c r="BS2296" s="40"/>
      <c r="BU2296" s="9"/>
      <c r="BV2296" s="40"/>
      <c r="BW2296" s="9"/>
      <c r="BX2296" s="40"/>
      <c r="BZ2296" s="9"/>
      <c r="CA2296" s="9"/>
      <c r="CB2296" s="40"/>
      <c r="CC2296" s="9"/>
      <c r="CD2296" s="9"/>
      <c r="CE2296" s="40"/>
    </row>
    <row r="2297" spans="1:83" x14ac:dyDescent="0.25">
      <c r="A2297">
        <v>72.099999999999994</v>
      </c>
      <c r="B2297" t="b">
        <v>1</v>
      </c>
      <c r="BE2297">
        <v>0.78295765027322406</v>
      </c>
      <c r="BF2297">
        <v>76.400000000000006</v>
      </c>
      <c r="BG2297">
        <v>76.674700934432238</v>
      </c>
      <c r="BH2297">
        <v>76.867172446786725</v>
      </c>
      <c r="BI2297">
        <v>105.75235190511771</v>
      </c>
      <c r="BJ2297">
        <f ca="1"/>
        <v>76.708422428184207</v>
      </c>
      <c r="BK2297">
        <f ca="1"/>
        <v>76.783192600063444</v>
      </c>
      <c r="BL2297">
        <v>75.488772669216914</v>
      </c>
      <c r="BM2297">
        <f ca="1"/>
        <v>77.529691168715971</v>
      </c>
      <c r="BN2297">
        <v>77.967581398219266</v>
      </c>
      <c r="BP2297" s="9"/>
      <c r="BQ2297" s="40"/>
      <c r="BR2297" s="9"/>
      <c r="BS2297" s="40"/>
      <c r="BU2297" s="9"/>
      <c r="BV2297" s="40"/>
      <c r="BW2297" s="9"/>
      <c r="BX2297" s="40"/>
      <c r="BZ2297" s="9"/>
      <c r="CA2297" s="9"/>
      <c r="CB2297" s="40"/>
      <c r="CC2297" s="9"/>
      <c r="CD2297" s="9"/>
      <c r="CE2297" s="40"/>
    </row>
    <row r="2298" spans="1:83" x14ac:dyDescent="0.25">
      <c r="A2298">
        <v>72.099999999999994</v>
      </c>
      <c r="B2298" t="b">
        <v>1</v>
      </c>
      <c r="BE2298">
        <v>0.78329918032786883</v>
      </c>
      <c r="BF2298">
        <v>76.400000000000006</v>
      </c>
      <c r="BG2298">
        <v>76.685777258474062</v>
      </c>
      <c r="BH2298">
        <v>76.88032038426141</v>
      </c>
      <c r="BI2298">
        <v>105.86136756811062</v>
      </c>
      <c r="BJ2298">
        <f ca="1"/>
        <v>76.717128415008958</v>
      </c>
      <c r="BK2298">
        <f ca="1"/>
        <v>76.795576578572067</v>
      </c>
      <c r="BL2298">
        <v>75.499448725440743</v>
      </c>
      <c r="BM2298">
        <f ca="1"/>
        <v>77.539747621532129</v>
      </c>
      <c r="BN2298">
        <v>77.97747715061773</v>
      </c>
      <c r="BP2298" s="9"/>
      <c r="BQ2298" s="40"/>
      <c r="BR2298" s="9"/>
      <c r="BS2298" s="40"/>
      <c r="BU2298" s="9"/>
      <c r="BV2298" s="40"/>
      <c r="BW2298" s="9"/>
      <c r="BX2298" s="40"/>
      <c r="BZ2298" s="9"/>
      <c r="CA2298" s="9"/>
      <c r="CB2298" s="40"/>
      <c r="CC2298" s="9"/>
      <c r="CD2298" s="9"/>
      <c r="CE2298" s="40"/>
    </row>
    <row r="2299" spans="1:83" x14ac:dyDescent="0.25">
      <c r="A2299">
        <v>72</v>
      </c>
      <c r="B2299" t="b">
        <v>1</v>
      </c>
      <c r="BE2299">
        <v>0.78364071038251371</v>
      </c>
      <c r="BF2299">
        <v>76.5</v>
      </c>
      <c r="BG2299">
        <v>76.696863683151491</v>
      </c>
      <c r="BH2299">
        <v>76.893482563500442</v>
      </c>
      <c r="BI2299">
        <v>105.97055518017007</v>
      </c>
      <c r="BJ2299">
        <f ca="1"/>
        <v>76.7258401405863</v>
      </c>
      <c r="BK2299">
        <f ca="1"/>
        <v>76.807973172036753</v>
      </c>
      <c r="BL2299">
        <v>75.510133197952456</v>
      </c>
      <c r="BM2299">
        <f ca="1"/>
        <v>77.549808557016775</v>
      </c>
      <c r="BN2299">
        <v>77.987377123377726</v>
      </c>
      <c r="BP2299" s="9"/>
      <c r="BQ2299" s="40"/>
      <c r="BR2299" s="9"/>
      <c r="BS2299" s="40"/>
      <c r="BU2299" s="9"/>
      <c r="BV2299" s="40"/>
      <c r="BW2299" s="9"/>
      <c r="BX2299" s="40"/>
      <c r="BZ2299" s="9"/>
      <c r="CA2299" s="9"/>
      <c r="CB2299" s="40"/>
      <c r="CC2299" s="9"/>
      <c r="CD2299" s="9"/>
      <c r="CE2299" s="40"/>
    </row>
    <row r="2300" spans="1:83" x14ac:dyDescent="0.25">
      <c r="A2300">
        <v>71.8</v>
      </c>
      <c r="B2300" t="b">
        <v>1</v>
      </c>
      <c r="BE2300">
        <v>0.78398224043715847</v>
      </c>
      <c r="BF2300">
        <v>76.5</v>
      </c>
      <c r="BG2300">
        <v>76.707960241953273</v>
      </c>
      <c r="BH2300">
        <v>76.906659030817409</v>
      </c>
      <c r="BI2300">
        <v>106.0799152845793</v>
      </c>
      <c r="BJ2300">
        <f ca="1"/>
        <v>76.734557626017249</v>
      </c>
      <c r="BK2300">
        <f ca="1"/>
        <v>76.820382421575403</v>
      </c>
      <c r="BL2300">
        <v>75.520826106688034</v>
      </c>
      <c r="BM2300">
        <f ca="1"/>
        <v>77.559873990621043</v>
      </c>
      <c r="BN2300">
        <v>77.997281331288534</v>
      </c>
      <c r="BP2300" s="9"/>
      <c r="BQ2300" s="40"/>
      <c r="BR2300" s="9"/>
      <c r="BS2300" s="40"/>
      <c r="BU2300" s="9"/>
      <c r="BV2300" s="40"/>
      <c r="BW2300" s="9"/>
      <c r="BX2300" s="40"/>
      <c r="BZ2300" s="9"/>
      <c r="CA2300" s="9"/>
      <c r="CB2300" s="40"/>
      <c r="CC2300" s="9"/>
      <c r="CD2300" s="9"/>
      <c r="CE2300" s="40"/>
    </row>
    <row r="2301" spans="1:83" x14ac:dyDescent="0.25">
      <c r="A2301">
        <v>51</v>
      </c>
      <c r="B2301" t="b">
        <v>1</v>
      </c>
      <c r="BE2301">
        <v>0.78432377049180324</v>
      </c>
      <c r="BF2301">
        <v>76.5</v>
      </c>
      <c r="BG2301">
        <v>76.719066968515136</v>
      </c>
      <c r="BH2301">
        <v>76.919849832735338</v>
      </c>
      <c r="BI2301">
        <v>106.18944842720057</v>
      </c>
      <c r="BJ2301">
        <f ca="1"/>
        <v>76.743280892490489</v>
      </c>
      <c r="BK2301">
        <f ca="1"/>
        <v>76.832804368489917</v>
      </c>
      <c r="BL2301">
        <v>75.53152747166223</v>
      </c>
      <c r="BM2301">
        <f ca="1"/>
        <v>77.569943937853722</v>
      </c>
      <c r="BN2301">
        <v>78.007189789194172</v>
      </c>
      <c r="BP2301" s="9"/>
      <c r="BQ2301" s="40"/>
      <c r="BR2301" s="9"/>
      <c r="BS2301" s="40"/>
      <c r="BU2301" s="9"/>
      <c r="BV2301" s="40"/>
      <c r="BW2301" s="9"/>
      <c r="BX2301" s="40"/>
      <c r="BZ2301" s="9"/>
      <c r="CA2301" s="9"/>
      <c r="CB2301" s="40"/>
      <c r="CC2301" s="9"/>
      <c r="CD2301" s="9"/>
      <c r="CE2301" s="40"/>
    </row>
    <row r="2302" spans="1:83" x14ac:dyDescent="0.25">
      <c r="A2302">
        <v>48.1</v>
      </c>
      <c r="B2302" t="b">
        <v>1</v>
      </c>
      <c r="BE2302">
        <v>0.78466530054644812</v>
      </c>
      <c r="BF2302">
        <v>76.5</v>
      </c>
      <c r="BG2302">
        <v>76.730183896620716</v>
      </c>
      <c r="BH2302">
        <v>76.933055015988501</v>
      </c>
      <c r="BI2302">
        <v>106.29915515649135</v>
      </c>
      <c r="BJ2302">
        <f ca="1"/>
        <v>76.752009961282894</v>
      </c>
      <c r="BK2302">
        <f ca="1"/>
        <v>76.845239054267282</v>
      </c>
      <c r="BL2302">
        <v>75.542237312969121</v>
      </c>
      <c r="BM2302">
        <f ca="1"/>
        <v>77.580018414281582</v>
      </c>
      <c r="BN2302">
        <v>78.017102511993585</v>
      </c>
      <c r="BP2302" s="9"/>
      <c r="BQ2302" s="40"/>
      <c r="BR2302" s="9"/>
      <c r="BS2302" s="40"/>
      <c r="BU2302" s="9"/>
      <c r="BV2302" s="40"/>
      <c r="BW2302" s="9"/>
      <c r="BX2302" s="40"/>
      <c r="BZ2302" s="9"/>
      <c r="CA2302" s="9"/>
      <c r="CB2302" s="40"/>
      <c r="CC2302" s="9"/>
      <c r="CD2302" s="9"/>
      <c r="CE2302" s="40"/>
    </row>
    <row r="2303" spans="1:83" x14ac:dyDescent="0.25">
      <c r="A2303">
        <v>54</v>
      </c>
      <c r="B2303" t="b">
        <v>1</v>
      </c>
      <c r="BE2303">
        <v>0.78500683060109289</v>
      </c>
      <c r="BF2303">
        <v>76.5</v>
      </c>
      <c r="BG2303">
        <v>76.741311060202463</v>
      </c>
      <c r="BH2303">
        <v>76.946274627523266</v>
      </c>
      <c r="BI2303">
        <v>106.4090360235207</v>
      </c>
      <c r="BJ2303">
        <f ca="1"/>
        <v>76.760744853759988</v>
      </c>
      <c r="BK2303">
        <f ca="1"/>
        <v>76.857686520580771</v>
      </c>
      <c r="BL2303">
        <v>75.552955650782437</v>
      </c>
      <c r="BM2303">
        <f ca="1"/>
        <v>77.590097435529643</v>
      </c>
      <c r="BN2303">
        <v>78.027019514641097</v>
      </c>
      <c r="BP2303" s="9"/>
      <c r="BQ2303" s="40"/>
      <c r="BR2303" s="9"/>
      <c r="BS2303" s="40"/>
      <c r="BU2303" s="9"/>
      <c r="BV2303" s="40"/>
      <c r="BW2303" s="9"/>
      <c r="BX2303" s="40"/>
      <c r="BZ2303" s="9"/>
      <c r="CA2303" s="9"/>
      <c r="CB2303" s="40"/>
      <c r="CC2303" s="9"/>
      <c r="CD2303" s="9"/>
      <c r="CE2303" s="40"/>
    </row>
    <row r="2304" spans="1:83" x14ac:dyDescent="0.25">
      <c r="A2304">
        <v>49.7</v>
      </c>
      <c r="B2304" t="b">
        <v>1</v>
      </c>
      <c r="BE2304">
        <v>0.78534836065573765</v>
      </c>
      <c r="BF2304">
        <v>76.5</v>
      </c>
      <c r="BG2304">
        <v>76.752448493342513</v>
      </c>
      <c r="BH2304">
        <v>76.959508714499563</v>
      </c>
      <c r="BI2304">
        <v>106.5190915819861</v>
      </c>
      <c r="BJ2304">
        <f ca="1"/>
        <v>76.769485591376636</v>
      </c>
      <c r="BK2304">
        <f ca="1"/>
        <v>76.870146809291029</v>
      </c>
      <c r="BL2304">
        <v>75.563682505356084</v>
      </c>
      <c r="BM2304">
        <f ca="1"/>
        <v>77.600181017281614</v>
      </c>
      <c r="BN2304">
        <v>78.036940812146668</v>
      </c>
      <c r="BP2304" s="9"/>
      <c r="BQ2304" s="40"/>
      <c r="BR2304" s="9"/>
      <c r="BS2304" s="40"/>
      <c r="BU2304" s="9"/>
      <c r="BV2304" s="40"/>
      <c r="BW2304" s="9"/>
      <c r="BX2304" s="40"/>
      <c r="BZ2304" s="9"/>
      <c r="CA2304" s="9"/>
      <c r="CB2304" s="40"/>
      <c r="CC2304" s="9"/>
      <c r="CD2304" s="9"/>
      <c r="CE2304" s="40"/>
    </row>
    <row r="2305" spans="1:83" x14ac:dyDescent="0.25">
      <c r="A2305">
        <v>48.9</v>
      </c>
      <c r="B2305" t="b">
        <v>1</v>
      </c>
      <c r="BE2305">
        <v>0.78568989071038253</v>
      </c>
      <c r="BF2305">
        <v>76.5</v>
      </c>
      <c r="BG2305">
        <v>76.763596230273691</v>
      </c>
      <c r="BH2305">
        <v>76.972757324292445</v>
      </c>
      <c r="BI2305">
        <v>106.62932238823011</v>
      </c>
      <c r="BJ2305">
        <f ca="1"/>
        <v>76.77823219567756</v>
      </c>
      <c r="BK2305">
        <f ca="1"/>
        <v>76.882619962447365</v>
      </c>
      <c r="BL2305">
        <v>75.574417897024588</v>
      </c>
      <c r="BM2305">
        <f ca="1"/>
        <v>77.610269175280123</v>
      </c>
      <c r="BN2305">
        <v>78.046866419576176</v>
      </c>
      <c r="BP2305" s="9"/>
      <c r="BQ2305" s="40"/>
      <c r="BR2305" s="9"/>
      <c r="BS2305" s="40"/>
      <c r="BU2305" s="9"/>
      <c r="BV2305" s="40"/>
      <c r="BW2305" s="9"/>
      <c r="BX2305" s="40"/>
      <c r="BZ2305" s="9"/>
      <c r="CA2305" s="9"/>
      <c r="CB2305" s="40"/>
      <c r="CC2305" s="9"/>
      <c r="CD2305" s="9"/>
      <c r="CE2305" s="40"/>
    </row>
    <row r="2306" spans="1:83" x14ac:dyDescent="0.25">
      <c r="A2306">
        <v>48.1</v>
      </c>
      <c r="B2306" t="b">
        <v>1</v>
      </c>
      <c r="BE2306">
        <v>0.7860314207650273</v>
      </c>
      <c r="BF2306">
        <v>76.5</v>
      </c>
      <c r="BG2306">
        <v>76.774754305380384</v>
      </c>
      <c r="BH2306">
        <v>76.986020504493183</v>
      </c>
      <c r="BI2306">
        <v>106.73972900125709</v>
      </c>
      <c r="BJ2306">
        <f ca="1"/>
        <v>76.786984688297807</v>
      </c>
      <c r="BK2306">
        <f ca="1"/>
        <v>76.8951060222888</v>
      </c>
      <c r="BL2306">
        <v>75.585161846203476</v>
      </c>
      <c r="BM2306">
        <f ca="1"/>
        <v>77.620361925327174</v>
      </c>
      <c r="BN2306">
        <v>78.056796352051848</v>
      </c>
      <c r="BP2306" s="9"/>
      <c r="BQ2306" s="40"/>
      <c r="BR2306" s="9"/>
      <c r="BS2306" s="40"/>
      <c r="BU2306" s="9"/>
      <c r="BV2306" s="40"/>
      <c r="BW2306" s="9"/>
      <c r="BX2306" s="40"/>
      <c r="BZ2306" s="9"/>
      <c r="CA2306" s="9"/>
      <c r="CB2306" s="40"/>
      <c r="CC2306" s="9"/>
      <c r="CD2306" s="9"/>
      <c r="CE2306" s="40"/>
    </row>
    <row r="2307" spans="1:83" x14ac:dyDescent="0.25">
      <c r="A2307">
        <v>47.1</v>
      </c>
      <c r="B2307" t="b">
        <v>1</v>
      </c>
      <c r="BE2307">
        <v>0.78637295081967218</v>
      </c>
      <c r="BF2307">
        <v>76.599999999999994</v>
      </c>
      <c r="BG2307">
        <v>76.785922753199571</v>
      </c>
      <c r="BH2307">
        <v>76.999298302910546</v>
      </c>
      <c r="BI2307">
        <v>106.85031198275045</v>
      </c>
      <c r="BJ2307">
        <f ca="1"/>
        <v>76.79574309096337</v>
      </c>
      <c r="BK2307">
        <f ca="1"/>
        <v>76.907605031245382</v>
      </c>
      <c r="BL2307">
        <v>75.595914373389803</v>
      </c>
      <c r="BM2307">
        <f ca="1"/>
        <v>77.630459283284424</v>
      </c>
      <c r="BN2307">
        <v>78.066730624752481</v>
      </c>
      <c r="BP2307" s="9"/>
      <c r="BQ2307" s="40"/>
      <c r="BR2307" s="9"/>
      <c r="BS2307" s="40"/>
      <c r="BU2307" s="9"/>
      <c r="BV2307" s="40"/>
      <c r="BW2307" s="9"/>
      <c r="BX2307" s="40"/>
      <c r="BZ2307" s="9"/>
      <c r="CA2307" s="9"/>
      <c r="CB2307" s="40"/>
      <c r="CC2307" s="9"/>
      <c r="CD2307" s="9"/>
      <c r="CE2307" s="40"/>
    </row>
    <row r="2308" spans="1:83" x14ac:dyDescent="0.25">
      <c r="A2308">
        <v>46.2</v>
      </c>
      <c r="B2308" t="b">
        <v>1</v>
      </c>
      <c r="BE2308">
        <v>0.78671448087431695</v>
      </c>
      <c r="BF2308">
        <v>76.599999999999994</v>
      </c>
      <c r="BG2308">
        <v>76.797101608421656</v>
      </c>
      <c r="BH2308">
        <v>77.012590767572505</v>
      </c>
      <c r="BI2308">
        <v>106.96107189708961</v>
      </c>
      <c r="BJ2308">
        <f ca="1"/>
        <v>76.804507425491778</v>
      </c>
      <c r="BK2308">
        <f ca="1"/>
        <v>76.920117031939256</v>
      </c>
      <c r="BL2308">
        <v>75.606675499162549</v>
      </c>
      <c r="BM2308">
        <f ca="1"/>
        <v>77.640561265073515</v>
      </c>
      <c r="BN2308">
        <v>78.076669252913831</v>
      </c>
      <c r="BP2308" s="9"/>
      <c r="BQ2308" s="40"/>
      <c r="BR2308" s="9"/>
      <c r="BS2308" s="40"/>
      <c r="BU2308" s="9"/>
      <c r="BV2308" s="40"/>
      <c r="BW2308" s="9"/>
      <c r="BX2308" s="40"/>
      <c r="BZ2308" s="9"/>
      <c r="CA2308" s="9"/>
      <c r="CB2308" s="40"/>
      <c r="CC2308" s="9"/>
      <c r="CD2308" s="9"/>
      <c r="CE2308" s="40"/>
    </row>
    <row r="2309" spans="1:83" x14ac:dyDescent="0.25">
      <c r="A2309">
        <v>45.3</v>
      </c>
      <c r="B2309" t="b">
        <v>1</v>
      </c>
      <c r="BE2309">
        <v>0.78705601092896171</v>
      </c>
      <c r="BF2309">
        <v>76.599999999999994</v>
      </c>
      <c r="BG2309">
        <v>76.808290905891553</v>
      </c>
      <c r="BH2309">
        <v>77.025897946727454</v>
      </c>
      <c r="BI2309">
        <v>107.07200931136741</v>
      </c>
      <c r="BJ2309">
        <f ca="1"/>
        <v>76.813277713792644</v>
      </c>
      <c r="BK2309">
        <f ca="1"/>
        <v>76.932642067185967</v>
      </c>
      <c r="BL2309">
        <v>75.617445244183173</v>
      </c>
      <c r="BM2309">
        <f ca="1"/>
        <v>77.650667886676473</v>
      </c>
      <c r="BN2309">
        <v>78.086612251828939</v>
      </c>
      <c r="BP2309" s="9"/>
      <c r="BQ2309" s="40"/>
      <c r="BR2309" s="9"/>
      <c r="BS2309" s="40"/>
      <c r="BU2309" s="9"/>
      <c r="BV2309" s="40"/>
      <c r="BW2309" s="9"/>
      <c r="BX2309" s="40"/>
      <c r="BZ2309" s="9"/>
      <c r="CA2309" s="9"/>
      <c r="CB2309" s="40"/>
      <c r="CC2309" s="9"/>
      <c r="CD2309" s="9"/>
      <c r="CE2309" s="40"/>
    </row>
    <row r="2310" spans="1:83" x14ac:dyDescent="0.25">
      <c r="A2310">
        <v>44.3</v>
      </c>
      <c r="B2310" t="b">
        <v>1</v>
      </c>
      <c r="BE2310">
        <v>0.78739754098360659</v>
      </c>
      <c r="BF2310">
        <v>76.599999999999994</v>
      </c>
      <c r="BG2310">
        <v>76.819490680609562</v>
      </c>
      <c r="BH2310">
        <v>77.039219888845537</v>
      </c>
      <c r="BI2310">
        <v>107.18312479540747</v>
      </c>
      <c r="BJ2310">
        <f ca="1"/>
        <v>76.822053977868237</v>
      </c>
      <c r="BK2310">
        <f ca="1"/>
        <v>76.945180179995702</v>
      </c>
      <c r="BL2310">
        <v>75.628223629195929</v>
      </c>
      <c r="BM2310">
        <f ca="1"/>
        <v>77.660779164136088</v>
      </c>
      <c r="BN2310">
        <v>78.096559636848468</v>
      </c>
      <c r="BP2310" s="9"/>
      <c r="BQ2310" s="40"/>
      <c r="BR2310" s="9"/>
      <c r="BS2310" s="40"/>
      <c r="BU2310" s="9"/>
      <c r="BV2310" s="40"/>
      <c r="BW2310" s="9"/>
      <c r="BX2310" s="40"/>
      <c r="BZ2310" s="9"/>
      <c r="CA2310" s="9"/>
      <c r="CB2310" s="40"/>
      <c r="CC2310" s="9"/>
      <c r="CD2310" s="9"/>
      <c r="CE2310" s="40"/>
    </row>
    <row r="2311" spans="1:83" x14ac:dyDescent="0.25">
      <c r="A2311">
        <v>43.3</v>
      </c>
      <c r="B2311" t="b">
        <v>1</v>
      </c>
      <c r="BE2311">
        <v>0.78773907103825136</v>
      </c>
      <c r="BF2311">
        <v>76.599999999999994</v>
      </c>
      <c r="BG2311">
        <v>76.830700967732383</v>
      </c>
      <c r="BH2311">
        <v>77.05255664261999</v>
      </c>
      <c r="BI2311">
        <v>107.29441892178171</v>
      </c>
      <c r="BJ2311">
        <f ca="1"/>
        <v>76.830836239814047</v>
      </c>
      <c r="BK2311">
        <f ca="1"/>
        <v>76.957731413574365</v>
      </c>
      <c r="BL2311">
        <v>75.639010675028501</v>
      </c>
      <c r="BM2311">
        <f ca="1"/>
        <v>77.67089511355617</v>
      </c>
      <c r="BN2311">
        <v>78.106511423380994</v>
      </c>
      <c r="BP2311" s="9"/>
      <c r="BQ2311" s="40"/>
      <c r="BR2311" s="9"/>
      <c r="BS2311" s="40"/>
      <c r="BU2311" s="9"/>
      <c r="BV2311" s="40"/>
      <c r="BW2311" s="9"/>
      <c r="BX2311" s="40"/>
      <c r="BZ2311" s="9"/>
      <c r="CA2311" s="9"/>
      <c r="CB2311" s="40"/>
      <c r="CC2311" s="9"/>
      <c r="CD2311" s="9"/>
      <c r="CE2311" s="40"/>
    </row>
    <row r="2312" spans="1:83" x14ac:dyDescent="0.25">
      <c r="A2312">
        <v>42.3</v>
      </c>
      <c r="B2312" t="b">
        <v>1</v>
      </c>
      <c r="BE2312">
        <v>0.78808060109289613</v>
      </c>
      <c r="BF2312">
        <v>76.599999999999994</v>
      </c>
      <c r="BG2312">
        <v>76.841921802574092</v>
      </c>
      <c r="BH2312">
        <v>77.065908256968996</v>
      </c>
      <c r="BI2312">
        <v>107.40589226582814</v>
      </c>
      <c r="BJ2312">
        <f ca="1"/>
        <v>76.839624521819374</v>
      </c>
      <c r="BK2312">
        <f ca="1"/>
        <v>76.970295811324988</v>
      </c>
      <c r="BL2312">
        <v>75.64980640259229</v>
      </c>
      <c r="BM2312">
        <f ca="1"/>
        <v>77.681015751101967</v>
      </c>
      <c r="BN2312">
        <v>78.116467626893439</v>
      </c>
      <c r="BP2312" s="9"/>
      <c r="BQ2312" s="40"/>
      <c r="BR2312" s="9"/>
      <c r="BS2312" s="40"/>
      <c r="BU2312" s="9"/>
      <c r="BV2312" s="40"/>
      <c r="BW2312" s="9"/>
      <c r="BX2312" s="40"/>
      <c r="BZ2312" s="9"/>
      <c r="CA2312" s="9"/>
      <c r="CB2312" s="40"/>
      <c r="CC2312" s="9"/>
      <c r="CD2312" s="9"/>
      <c r="CE2312" s="40"/>
    </row>
    <row r="2313" spans="1:83" x14ac:dyDescent="0.25">
      <c r="A2313">
        <v>41.5</v>
      </c>
      <c r="B2313" t="b">
        <v>1</v>
      </c>
      <c r="BE2313">
        <v>0.78842213114754101</v>
      </c>
      <c r="BF2313">
        <v>76.599999999999994</v>
      </c>
      <c r="BG2313">
        <v>76.853153220607155</v>
      </c>
      <c r="BH2313">
        <v>77.079274781036418</v>
      </c>
      <c r="BI2313">
        <v>107.5175454056687</v>
      </c>
      <c r="BJ2313">
        <f ca="1"/>
        <v>76.848418846167945</v>
      </c>
      <c r="BK2313">
        <f ca="1"/>
        <v>76.982873416848861</v>
      </c>
      <c r="BL2313">
        <v>75.66061083288308</v>
      </c>
      <c r="BM2313">
        <f ca="1"/>
        <v>77.691141093000553</v>
      </c>
      <c r="BN2313">
        <v>78.126428262911347</v>
      </c>
      <c r="BP2313" s="9"/>
      <c r="BQ2313" s="40"/>
      <c r="BR2313" s="9"/>
      <c r="BS2313" s="40"/>
      <c r="BU2313" s="9"/>
      <c r="BV2313" s="40"/>
      <c r="BW2313" s="9"/>
      <c r="BX2313" s="40"/>
      <c r="BZ2313" s="9"/>
      <c r="CA2313" s="9"/>
      <c r="CB2313" s="40"/>
      <c r="CC2313" s="9"/>
      <c r="CD2313" s="9"/>
      <c r="CE2313" s="40"/>
    </row>
    <row r="2314" spans="1:83" x14ac:dyDescent="0.25">
      <c r="A2314">
        <v>48</v>
      </c>
      <c r="B2314" t="b">
        <v>1</v>
      </c>
      <c r="BE2314">
        <v>0.78876366120218577</v>
      </c>
      <c r="BF2314">
        <v>76.599999999999994</v>
      </c>
      <c r="BG2314">
        <v>76.8643952574634</v>
      </c>
      <c r="BH2314">
        <v>77.092656264193877</v>
      </c>
      <c r="BI2314">
        <v>107.6293789222271</v>
      </c>
      <c r="BJ2314">
        <f ca="1"/>
        <v>76.85721923523846</v>
      </c>
      <c r="BK2314">
        <f ca="1"/>
        <v>76.995464273946865</v>
      </c>
      <c r="BL2314">
        <v>75.671423986981353</v>
      </c>
      <c r="BM2314">
        <f ca="1"/>
        <v>77.701271155541164</v>
      </c>
      <c r="BN2314">
        <v>78.136393347019208</v>
      </c>
      <c r="BP2314" s="9"/>
      <c r="BQ2314" s="40"/>
      <c r="BR2314" s="9"/>
      <c r="BS2314" s="40"/>
      <c r="BU2314" s="9"/>
      <c r="BV2314" s="40"/>
      <c r="BW2314" s="9"/>
      <c r="BX2314" s="40"/>
      <c r="BZ2314" s="9"/>
      <c r="CA2314" s="9"/>
      <c r="CB2314" s="40"/>
      <c r="CC2314" s="9"/>
      <c r="CD2314" s="9"/>
      <c r="CE2314" s="40"/>
    </row>
    <row r="2315" spans="1:83" x14ac:dyDescent="0.25">
      <c r="A2315">
        <v>41</v>
      </c>
      <c r="B2315" t="b">
        <v>1</v>
      </c>
      <c r="BE2315">
        <v>0.78910519125683065</v>
      </c>
      <c r="BF2315">
        <v>76.599999999999994</v>
      </c>
      <c r="BG2315">
        <v>76.875647948934983</v>
      </c>
      <c r="BH2315">
        <v>77.106052756041919</v>
      </c>
      <c r="BI2315">
        <v>107.74139339924723</v>
      </c>
      <c r="BJ2315">
        <f ca="1"/>
        <v>76.866025711505245</v>
      </c>
      <c r="BK2315">
        <f ca="1"/>
        <v>77.008068426620667</v>
      </c>
      <c r="BL2315">
        <v>75.682245886052868</v>
      </c>
      <c r="BM2315">
        <f ca="1"/>
        <v>77.711405955075534</v>
      </c>
      <c r="BN2315">
        <v>78.146362894860857</v>
      </c>
      <c r="BP2315" s="9"/>
      <c r="BQ2315" s="40"/>
      <c r="BR2315" s="9"/>
      <c r="BS2315" s="40"/>
      <c r="BU2315" s="9"/>
      <c r="BV2315" s="40"/>
      <c r="BW2315" s="9"/>
      <c r="BX2315" s="40"/>
      <c r="BZ2315" s="9"/>
      <c r="CA2315" s="9"/>
      <c r="CB2315" s="40"/>
      <c r="CC2315" s="9"/>
      <c r="CD2315" s="9"/>
      <c r="CE2315" s="40"/>
    </row>
    <row r="2316" spans="1:83" x14ac:dyDescent="0.25">
      <c r="A2316">
        <v>39</v>
      </c>
      <c r="B2316" t="b">
        <v>1</v>
      </c>
      <c r="BE2316">
        <v>0.78944672131147542</v>
      </c>
      <c r="BF2316">
        <v>76.599999999999994</v>
      </c>
      <c r="BG2316">
        <v>76.886911330975494</v>
      </c>
      <c r="BH2316">
        <v>77.119464306411302</v>
      </c>
      <c r="BI2316">
        <v>107.85358942331112</v>
      </c>
      <c r="BJ2316">
        <f ca="1"/>
        <v>76.874838297538801</v>
      </c>
      <c r="BK2316">
        <f ca="1"/>
        <v>77.02068591907404</v>
      </c>
      <c r="BL2316">
        <v>75.693076551349066</v>
      </c>
      <c r="BM2316">
        <f ca="1"/>
        <v>77.721545508018295</v>
      </c>
      <c r="BN2316">
        <v>78.156336922139843</v>
      </c>
      <c r="BP2316" s="9"/>
      <c r="BQ2316" s="40"/>
      <c r="BR2316" s="9"/>
      <c r="BS2316" s="40"/>
      <c r="BU2316" s="9"/>
      <c r="BV2316" s="40"/>
      <c r="BW2316" s="9"/>
      <c r="BX2316" s="40"/>
      <c r="BZ2316" s="9"/>
      <c r="CA2316" s="9"/>
      <c r="CB2316" s="40"/>
      <c r="CC2316" s="9"/>
      <c r="CD2316" s="9"/>
      <c r="CE2316" s="40"/>
    </row>
    <row r="2317" spans="1:83" x14ac:dyDescent="0.25">
      <c r="A2317">
        <v>83.1</v>
      </c>
      <c r="B2317" t="b">
        <v>1</v>
      </c>
      <c r="BE2317">
        <v>0.78978825136612019</v>
      </c>
      <c r="BF2317">
        <v>76.599999999999994</v>
      </c>
      <c r="BG2317">
        <v>76.898185439700924</v>
      </c>
      <c r="BH2317">
        <v>77.132890965364837</v>
      </c>
      <c r="BI2317">
        <v>107.96596758385763</v>
      </c>
      <c r="BJ2317">
        <f ca="1"/>
        <v>76.883657016006438</v>
      </c>
      <c r="BK2317">
        <f ca="1"/>
        <v>77.033316795714171</v>
      </c>
      <c r="BL2317">
        <v>75.703916004207656</v>
      </c>
      <c r="BM2317">
        <f ca="1"/>
        <v>77.731689830847372</v>
      </c>
      <c r="BN2317">
        <v>78.16631544461967</v>
      </c>
      <c r="BP2317" s="9"/>
      <c r="BQ2317" s="40"/>
      <c r="BR2317" s="9"/>
      <c r="BS2317" s="40"/>
      <c r="BU2317" s="9"/>
      <c r="BV2317" s="40"/>
      <c r="BW2317" s="9"/>
      <c r="BX2317" s="40"/>
      <c r="BZ2317" s="9"/>
      <c r="CA2317" s="9"/>
      <c r="CB2317" s="40"/>
      <c r="CC2317" s="9"/>
      <c r="CD2317" s="9"/>
      <c r="CE2317" s="40"/>
    </row>
    <row r="2318" spans="1:83" x14ac:dyDescent="0.25">
      <c r="A2318">
        <v>82.9</v>
      </c>
      <c r="B2318" t="b">
        <v>1</v>
      </c>
      <c r="BE2318">
        <v>0.79012978142076506</v>
      </c>
      <c r="BF2318">
        <v>76.7</v>
      </c>
      <c r="BG2318">
        <v>76.909470311390692</v>
      </c>
      <c r="BH2318">
        <v>77.146332783198744</v>
      </c>
      <c r="BI2318">
        <v>108.07852847320099</v>
      </c>
      <c r="BJ2318">
        <f ca="1"/>
        <v>76.892481889672865</v>
      </c>
      <c r="BK2318">
        <f ca="1"/>
        <v>77.045961101152912</v>
      </c>
      <c r="BL2318">
        <v>75.714764266053024</v>
      </c>
      <c r="BM2318">
        <f ca="1"/>
        <v>77.74183894010433</v>
      </c>
      <c r="BN2318">
        <v>78.176298478124295</v>
      </c>
      <c r="BP2318" s="9"/>
      <c r="BQ2318" s="40"/>
      <c r="BR2318" s="9"/>
      <c r="BS2318" s="40"/>
      <c r="BU2318" s="9"/>
      <c r="BV2318" s="40"/>
      <c r="BW2318" s="9"/>
      <c r="BX2318" s="40"/>
      <c r="BZ2318" s="9"/>
      <c r="CA2318" s="9"/>
      <c r="CB2318" s="40"/>
      <c r="CC2318" s="9"/>
      <c r="CD2318" s="9"/>
      <c r="CE2318" s="40"/>
    </row>
    <row r="2319" spans="1:83" x14ac:dyDescent="0.25">
      <c r="A2319">
        <v>82.7</v>
      </c>
      <c r="B2319" t="b">
        <v>1</v>
      </c>
      <c r="BE2319">
        <v>0.79047131147540983</v>
      </c>
      <c r="BF2319">
        <v>76.7</v>
      </c>
      <c r="BG2319">
        <v>76.920765982488703</v>
      </c>
      <c r="BH2319">
        <v>77.159789810443925</v>
      </c>
      <c r="BI2319">
        <v>108.19127268654928</v>
      </c>
      <c r="BJ2319">
        <f ca="1"/>
        <v>76.901312941400832</v>
      </c>
      <c r="BK2319">
        <f ca="1"/>
        <v>77.058618880208087</v>
      </c>
      <c r="BL2319">
        <v>75.725621358396751</v>
      </c>
      <c r="BM2319">
        <f ca="1"/>
        <v>77.751992852394707</v>
      </c>
      <c r="BN2319">
        <v>78.186286038538398</v>
      </c>
      <c r="BP2319" s="9"/>
      <c r="BQ2319" s="40"/>
      <c r="BR2319" s="9"/>
      <c r="BS2319" s="40"/>
      <c r="BU2319" s="9"/>
      <c r="BV2319" s="40"/>
      <c r="BW2319" s="9"/>
      <c r="BX2319" s="40"/>
      <c r="BZ2319" s="9"/>
      <c r="CA2319" s="9"/>
      <c r="CB2319" s="40"/>
      <c r="CC2319" s="9"/>
      <c r="CD2319" s="9"/>
      <c r="CE2319" s="40"/>
    </row>
    <row r="2320" spans="1:83" x14ac:dyDescent="0.25">
      <c r="A2320">
        <v>82.5</v>
      </c>
      <c r="B2320" t="b">
        <v>1</v>
      </c>
      <c r="BE2320">
        <v>0.7908128415300546</v>
      </c>
      <c r="BF2320">
        <v>76.7</v>
      </c>
      <c r="BG2320">
        <v>76.932072489604366</v>
      </c>
      <c r="BH2320">
        <v>77.173262097867834</v>
      </c>
      <c r="BI2320">
        <v>108.30420082202372</v>
      </c>
      <c r="BJ2320">
        <f ca="1"/>
        <v>76.910150194151726</v>
      </c>
      <c r="BK2320">
        <f ca="1"/>
        <v>77.071290177904842</v>
      </c>
      <c r="BL2320">
        <v>75.736487302838114</v>
      </c>
      <c r="BM2320">
        <f ca="1"/>
        <v>77.762151584388519</v>
      </c>
      <c r="BN2320">
        <v>78.196278141807738</v>
      </c>
      <c r="BP2320" s="9"/>
      <c r="BQ2320" s="40"/>
      <c r="BR2320" s="9"/>
      <c r="BS2320" s="40"/>
      <c r="BU2320" s="9"/>
      <c r="BV2320" s="40"/>
      <c r="BW2320" s="9"/>
      <c r="BX2320" s="40"/>
      <c r="BZ2320" s="9"/>
      <c r="CA2320" s="9"/>
      <c r="CB2320" s="40"/>
      <c r="CC2320" s="9"/>
      <c r="CD2320" s="9"/>
      <c r="CE2320" s="40"/>
    </row>
    <row r="2321" spans="1:83" x14ac:dyDescent="0.25">
      <c r="A2321">
        <v>82.2</v>
      </c>
      <c r="B2321" t="b">
        <v>1</v>
      </c>
      <c r="BE2321">
        <v>0.79115437158469948</v>
      </c>
      <c r="BF2321">
        <v>76.7</v>
      </c>
      <c r="BG2321">
        <v>76.943389869513695</v>
      </c>
      <c r="BH2321">
        <v>77.186749696475744</v>
      </c>
      <c r="BI2321">
        <v>108.41731348067741</v>
      </c>
      <c r="BJ2321">
        <f ca="1"/>
        <v>76.918993670986254</v>
      </c>
      <c r="BK2321">
        <f ca="1"/>
        <v>77.083975039476968</v>
      </c>
      <c r="BL2321">
        <v>75.747362121064597</v>
      </c>
      <c r="BM2321">
        <f ca="1"/>
        <v>77.772315152820525</v>
      </c>
      <c r="BN2321">
        <v>78.206274803939579</v>
      </c>
      <c r="BP2321" s="9"/>
      <c r="BQ2321" s="40"/>
      <c r="BR2321" s="9"/>
      <c r="BS2321" s="40"/>
      <c r="BU2321" s="9"/>
      <c r="BV2321" s="40"/>
      <c r="BW2321" s="9"/>
      <c r="BX2321" s="40"/>
      <c r="BZ2321" s="9"/>
      <c r="CA2321" s="9"/>
      <c r="CB2321" s="40"/>
      <c r="CC2321" s="9"/>
      <c r="CD2321" s="9"/>
      <c r="CE2321" s="40"/>
    </row>
    <row r="2322" spans="1:83" x14ac:dyDescent="0.25">
      <c r="A2322">
        <v>82</v>
      </c>
      <c r="B2322" t="b">
        <v>1</v>
      </c>
      <c r="BE2322">
        <v>0.79149590163934425</v>
      </c>
      <c r="BF2322">
        <v>76.7</v>
      </c>
      <c r="BG2322">
        <v>76.954718159160336</v>
      </c>
      <c r="BH2322">
        <v>77.200252657512308</v>
      </c>
      <c r="BI2322">
        <v>108.53061126651454</v>
      </c>
      <c r="BJ2322">
        <f ca="1"/>
        <v>76.92784339506494</v>
      </c>
      <c r="BK2322">
        <f ca="1"/>
        <v>77.096673510368191</v>
      </c>
      <c r="BL2322">
        <v>75.758245834852374</v>
      </c>
      <c r="BM2322">
        <f ca="1"/>
        <v>77.782483574490627</v>
      </c>
      <c r="BN2322">
        <v>78.216276041002999</v>
      </c>
      <c r="BP2322" s="9"/>
      <c r="BQ2322" s="40"/>
      <c r="BR2322" s="9"/>
      <c r="BS2322" s="40"/>
      <c r="BU2322" s="9"/>
      <c r="BV2322" s="40"/>
      <c r="BW2322" s="9"/>
      <c r="BX2322" s="40"/>
      <c r="BZ2322" s="9"/>
      <c r="CA2322" s="9"/>
      <c r="CB2322" s="40"/>
      <c r="CC2322" s="9"/>
      <c r="CD2322" s="9"/>
      <c r="CE2322" s="40"/>
    </row>
    <row r="2323" spans="1:83" x14ac:dyDescent="0.25">
      <c r="A2323">
        <v>81.7</v>
      </c>
      <c r="B2323" t="b">
        <v>1</v>
      </c>
      <c r="BE2323">
        <v>0.79183743169398912</v>
      </c>
      <c r="BF2323">
        <v>76.7</v>
      </c>
      <c r="BG2323">
        <v>76.966057395656648</v>
      </c>
      <c r="BH2323">
        <v>77.213771032463313</v>
      </c>
      <c r="BI2323">
        <v>108.64409478650998</v>
      </c>
      <c r="BJ2323">
        <f ca="1"/>
        <v>76.936699389648908</v>
      </c>
      <c r="BK2323">
        <f ca="1"/>
        <v>77.109385636233611</v>
      </c>
      <c r="BL2323">
        <v>75.769138466066835</v>
      </c>
      <c r="BM2323">
        <f ca="1"/>
        <v>77.792656866264309</v>
      </c>
      <c r="BN2323">
        <v>78.226281869129267</v>
      </c>
      <c r="BP2323" s="9"/>
      <c r="BQ2323" s="40"/>
      <c r="BR2323" s="9"/>
      <c r="BS2323" s="40"/>
      <c r="BU2323" s="9"/>
      <c r="BV2323" s="40"/>
      <c r="BW2323" s="9"/>
      <c r="BX2323" s="40"/>
      <c r="BZ2323" s="9"/>
      <c r="CA2323" s="9"/>
      <c r="CB2323" s="40"/>
      <c r="CC2323" s="9"/>
      <c r="CD2323" s="9"/>
      <c r="CE2323" s="40"/>
    </row>
    <row r="2324" spans="1:83" x14ac:dyDescent="0.25">
      <c r="A2324">
        <v>81.400000000000006</v>
      </c>
      <c r="B2324" t="b">
        <v>1</v>
      </c>
      <c r="BE2324">
        <v>0.79217896174863389</v>
      </c>
      <c r="BF2324">
        <v>76.7</v>
      </c>
      <c r="BG2324">
        <v>76.977407616284765</v>
      </c>
      <c r="BH2324">
        <v>77.227304873056795</v>
      </c>
      <c r="BI2324">
        <v>108.75776465062846</v>
      </c>
      <c r="BJ2324">
        <f ca="1"/>
        <v>76.945561678100489</v>
      </c>
      <c r="BK2324">
        <f ca="1"/>
        <v>77.122111462940978</v>
      </c>
      <c r="BL2324">
        <v>75.780040036663081</v>
      </c>
      <c r="BM2324">
        <f ca="1"/>
        <v>77.802835045073053</v>
      </c>
      <c r="BN2324">
        <v>78.236292304512233</v>
      </c>
      <c r="BP2324" s="9"/>
      <c r="BQ2324" s="40"/>
      <c r="BR2324" s="9"/>
      <c r="BS2324" s="40"/>
      <c r="BU2324" s="9"/>
      <c r="BV2324" s="40"/>
      <c r="BW2324" s="9"/>
      <c r="BX2324" s="40"/>
      <c r="BZ2324" s="9"/>
      <c r="CA2324" s="9"/>
      <c r="CB2324" s="40"/>
      <c r="CC2324" s="9"/>
      <c r="CD2324" s="9"/>
      <c r="CE2324" s="40"/>
    </row>
    <row r="2325" spans="1:83" x14ac:dyDescent="0.25">
      <c r="A2325">
        <v>81.099999999999994</v>
      </c>
      <c r="B2325" t="b">
        <v>1</v>
      </c>
      <c r="BE2325">
        <v>0.79252049180327866</v>
      </c>
      <c r="BF2325">
        <v>76.7</v>
      </c>
      <c r="BG2325">
        <v>76.98876885849775</v>
      </c>
      <c r="BH2325">
        <v>77.240854231265217</v>
      </c>
      <c r="BI2325">
        <v>108.87162147184451</v>
      </c>
      <c r="BJ2325">
        <f ca="1"/>
        <v>76.954430283883752</v>
      </c>
      <c r="BK2325">
        <f ca="1"/>
        <v>77.134851036572101</v>
      </c>
      <c r="BL2325">
        <v>75.790950568686469</v>
      </c>
      <c r="BM2325">
        <f ca="1"/>
        <v>77.813018127914589</v>
      </c>
      <c r="BN2325">
        <v>78.246307363408704</v>
      </c>
      <c r="BP2325" s="9"/>
      <c r="BQ2325" s="40"/>
      <c r="BR2325" s="9"/>
      <c r="BS2325" s="40"/>
      <c r="BU2325" s="9"/>
      <c r="BV2325" s="40"/>
      <c r="BW2325" s="9"/>
      <c r="BX2325" s="40"/>
      <c r="BZ2325" s="9"/>
      <c r="CA2325" s="9"/>
      <c r="CB2325" s="40"/>
      <c r="CC2325" s="9"/>
      <c r="CD2325" s="9"/>
      <c r="CE2325" s="40"/>
    </row>
    <row r="2326" spans="1:83" x14ac:dyDescent="0.25">
      <c r="A2326">
        <v>87</v>
      </c>
      <c r="B2326" t="b">
        <v>1</v>
      </c>
      <c r="BE2326">
        <v>0.79286202185792354</v>
      </c>
      <c r="BF2326">
        <v>76.7</v>
      </c>
      <c r="BG2326">
        <v>77.000141159920588</v>
      </c>
      <c r="BH2326">
        <v>77.254419159306607</v>
      </c>
      <c r="BI2326">
        <v>108.98566586616221</v>
      </c>
      <c r="BJ2326">
        <f ca="1"/>
        <v>76.963305230565339</v>
      </c>
      <c r="BK2326">
        <f ca="1"/>
        <v>77.147604403424253</v>
      </c>
      <c r="BL2326">
        <v>75.801870084273119</v>
      </c>
      <c r="BM2326">
        <f ca="1"/>
        <v>77.823206131853482</v>
      </c>
      <c r="BN2326">
        <v>78.256327062138809</v>
      </c>
      <c r="BP2326" s="9"/>
      <c r="BQ2326" s="40"/>
      <c r="BR2326" s="9"/>
      <c r="BS2326" s="40"/>
      <c r="BU2326" s="9"/>
      <c r="BV2326" s="40"/>
      <c r="BW2326" s="9"/>
      <c r="BX2326" s="40"/>
      <c r="BZ2326" s="9"/>
      <c r="CA2326" s="9"/>
      <c r="CB2326" s="40"/>
      <c r="CC2326" s="9"/>
      <c r="CD2326" s="9"/>
      <c r="CE2326" s="40"/>
    </row>
    <row r="2327" spans="1:83" x14ac:dyDescent="0.25">
      <c r="A2327">
        <v>82</v>
      </c>
      <c r="B2327" t="b">
        <v>1</v>
      </c>
      <c r="BE2327">
        <v>0.79320355191256831</v>
      </c>
      <c r="BF2327">
        <v>76.8</v>
      </c>
      <c r="BG2327">
        <v>77.011524558351397</v>
      </c>
      <c r="BH2327">
        <v>77.26799970964619</v>
      </c>
      <c r="BI2327">
        <v>109.09989845263503</v>
      </c>
      <c r="BJ2327">
        <f ca="1"/>
        <v>76.972186541814935</v>
      </c>
      <c r="BK2327">
        <f ca="1"/>
        <v>77.160371610011495</v>
      </c>
      <c r="BL2327">
        <v>75.8127986056504</v>
      </c>
      <c r="BM2327">
        <f ca="1"/>
        <v>77.833399074021386</v>
      </c>
      <c r="BN2327">
        <v>78.266351417086369</v>
      </c>
      <c r="BP2327" s="9"/>
      <c r="BQ2327" s="40"/>
      <c r="BR2327" s="9"/>
      <c r="BS2327" s="40"/>
      <c r="BU2327" s="9"/>
      <c r="BV2327" s="40"/>
      <c r="BW2327" s="9"/>
      <c r="BX2327" s="40"/>
      <c r="BZ2327" s="9"/>
      <c r="CA2327" s="9"/>
      <c r="CB2327" s="40"/>
      <c r="CC2327" s="9"/>
      <c r="CD2327" s="9"/>
      <c r="CE2327" s="40"/>
    </row>
    <row r="2328" spans="1:83" x14ac:dyDescent="0.25">
      <c r="A2328">
        <v>79.7</v>
      </c>
      <c r="B2328" t="b">
        <v>1</v>
      </c>
      <c r="BE2328">
        <v>0.79354508196721307</v>
      </c>
      <c r="BF2328">
        <v>76.8</v>
      </c>
      <c r="BG2328">
        <v>77.022919091762489</v>
      </c>
      <c r="BH2328">
        <v>77.281595934998236</v>
      </c>
      <c r="BI2328">
        <v>109.21431985338629</v>
      </c>
      <c r="BJ2328">
        <f ca="1"/>
        <v>76.981074241406063</v>
      </c>
      <c r="BK2328">
        <f ca="1"/>
        <v>77.173152703066137</v>
      </c>
      <c r="BL2328">
        <v>75.823736155137539</v>
      </c>
      <c r="BM2328">
        <f ca="1"/>
        <v>77.843596971617544</v>
      </c>
      <c r="BN2328">
        <v>78.276380444699285</v>
      </c>
      <c r="BP2328" s="9"/>
      <c r="BQ2328" s="40"/>
      <c r="BR2328" s="9"/>
      <c r="BS2328" s="40"/>
      <c r="BU2328" s="9"/>
      <c r="BV2328" s="40"/>
      <c r="BW2328" s="9"/>
      <c r="BX2328" s="40"/>
      <c r="BZ2328" s="9"/>
      <c r="CA2328" s="9"/>
      <c r="CB2328" s="40"/>
      <c r="CC2328" s="9"/>
      <c r="CD2328" s="9"/>
      <c r="CE2328" s="40"/>
    </row>
    <row r="2329" spans="1:83" x14ac:dyDescent="0.25">
      <c r="A2329">
        <v>79.3</v>
      </c>
      <c r="B2329" t="b">
        <v>1</v>
      </c>
      <c r="BE2329">
        <v>0.79388661202185795</v>
      </c>
      <c r="BF2329">
        <v>76.8</v>
      </c>
      <c r="BG2329">
        <v>77.034324798301498</v>
      </c>
      <c r="BH2329">
        <v>77.295207888327425</v>
      </c>
      <c r="BI2329">
        <v>109.32893069362926</v>
      </c>
      <c r="BJ2329">
        <f ca="1"/>
        <v>76.98996835321671</v>
      </c>
      <c r="BK2329">
        <f ca="1"/>
        <v>77.185947729540189</v>
      </c>
      <c r="BL2329">
        <v>75.834682755146062</v>
      </c>
      <c r="BM2329">
        <f ca="1"/>
        <v>77.853799841909094</v>
      </c>
      <c r="BN2329">
        <v>78.286414161489944</v>
      </c>
      <c r="BP2329" s="9"/>
      <c r="BQ2329" s="40"/>
      <c r="BR2329" s="9"/>
      <c r="BS2329" s="40"/>
      <c r="BU2329" s="9"/>
      <c r="BV2329" s="40"/>
      <c r="BW2329" s="9"/>
      <c r="BX2329" s="40"/>
      <c r="BZ2329" s="9"/>
      <c r="CA2329" s="9"/>
      <c r="CB2329" s="40"/>
      <c r="CC2329" s="9"/>
      <c r="CD2329" s="9"/>
      <c r="CE2329" s="40"/>
    </row>
    <row r="2330" spans="1:83" x14ac:dyDescent="0.25">
      <c r="A2330">
        <v>79</v>
      </c>
      <c r="B2330" t="b">
        <v>1</v>
      </c>
      <c r="BE2330">
        <v>0.79422814207650272</v>
      </c>
      <c r="BF2330">
        <v>76.8</v>
      </c>
      <c r="BG2330">
        <v>77.045741716292497</v>
      </c>
      <c r="BH2330">
        <v>77.308835622850722</v>
      </c>
      <c r="BI2330">
        <v>109.44373160168769</v>
      </c>
      <c r="BJ2330">
        <f ca="1"/>
        <v>76.998868901229969</v>
      </c>
      <c r="BK2330">
        <f ca="1"/>
        <v>77.19875673660664</v>
      </c>
      <c r="BL2330">
        <v>75.845638428180393</v>
      </c>
      <c r="BM2330">
        <f ca="1"/>
        <v>77.864007702231575</v>
      </c>
      <c r="BN2330">
        <v>78.296452584035592</v>
      </c>
      <c r="BP2330" s="9"/>
      <c r="BQ2330" s="40"/>
      <c r="BR2330" s="9"/>
      <c r="BS2330" s="40"/>
      <c r="BU2330" s="9"/>
      <c r="BV2330" s="40"/>
      <c r="BW2330" s="9"/>
      <c r="BX2330" s="40"/>
      <c r="BZ2330" s="9"/>
      <c r="CA2330" s="9"/>
      <c r="CB2330" s="40"/>
      <c r="CC2330" s="9"/>
      <c r="CD2330" s="9"/>
      <c r="CE2330" s="40"/>
    </row>
    <row r="2331" spans="1:83" x14ac:dyDescent="0.25">
      <c r="A2331">
        <v>78.7</v>
      </c>
      <c r="B2331" t="b">
        <v>1</v>
      </c>
      <c r="BE2331">
        <v>0.79456967213114749</v>
      </c>
      <c r="BF2331">
        <v>76.8</v>
      </c>
      <c r="BG2331">
        <v>77.057169884237197</v>
      </c>
      <c r="BH2331">
        <v>77.322479192038685</v>
      </c>
      <c r="BI2331">
        <v>109.55872320901656</v>
      </c>
      <c r="BJ2331">
        <f ca="1"/>
        <v>77.007775909534743</v>
      </c>
      <c r="BK2331">
        <f ca="1"/>
        <v>77.211579771661121</v>
      </c>
      <c r="BL2331">
        <v>75.856603196838392</v>
      </c>
      <c r="BM2331">
        <f ca="1"/>
        <v>77.874220569989305</v>
      </c>
      <c r="BN2331">
        <v>78.306495728978717</v>
      </c>
      <c r="BP2331" s="9"/>
      <c r="BQ2331" s="40"/>
      <c r="BR2331" s="9"/>
      <c r="BS2331" s="40"/>
      <c r="BU2331" s="9"/>
      <c r="BV2331" s="40"/>
      <c r="BW2331" s="9"/>
      <c r="BX2331" s="40"/>
      <c r="BZ2331" s="9"/>
      <c r="CA2331" s="9"/>
      <c r="CB2331" s="40"/>
      <c r="CC2331" s="9"/>
      <c r="CD2331" s="9"/>
      <c r="CE2331" s="40"/>
    </row>
    <row r="2332" spans="1:83" x14ac:dyDescent="0.25">
      <c r="A2332">
        <v>78.3</v>
      </c>
      <c r="B2332" t="b">
        <v>1</v>
      </c>
      <c r="BE2332">
        <v>0.79491120218579236</v>
      </c>
      <c r="BF2332">
        <v>76.8</v>
      </c>
      <c r="BG2332">
        <v>77.068609340816053</v>
      </c>
      <c r="BH2332">
        <v>77.336138649617538</v>
      </c>
      <c r="BI2332">
        <v>109.67390615022292</v>
      </c>
      <c r="BJ2332">
        <f ca="1"/>
        <v>77.016689402326435</v>
      </c>
      <c r="BK2332">
        <f ca="1"/>
        <v>77.224416882323155</v>
      </c>
      <c r="BL2332">
        <v>75.867577083811852</v>
      </c>
      <c r="BM2332">
        <f ca="1"/>
        <v>77.88443846265578</v>
      </c>
      <c r="BN2332">
        <v>78.316543613027463</v>
      </c>
      <c r="BP2332" s="9"/>
      <c r="BQ2332" s="40"/>
      <c r="BR2332" s="9"/>
      <c r="BS2332" s="40"/>
      <c r="BU2332" s="9"/>
      <c r="BV2332" s="40"/>
      <c r="BW2332" s="9"/>
      <c r="BX2332" s="40"/>
      <c r="BZ2332" s="9"/>
      <c r="CA2332" s="9"/>
      <c r="CB2332" s="40"/>
      <c r="CC2332" s="9"/>
      <c r="CD2332" s="9"/>
      <c r="CE2332" s="40"/>
    </row>
    <row r="2333" spans="1:83" x14ac:dyDescent="0.25">
      <c r="A2333">
        <v>76.7</v>
      </c>
      <c r="B2333" t="b">
        <v>1</v>
      </c>
      <c r="BE2333">
        <v>0.79525273224043713</v>
      </c>
      <c r="BF2333">
        <v>76.8</v>
      </c>
      <c r="BG2333">
        <v>77.0800601248894</v>
      </c>
      <c r="BH2333">
        <v>77.349814049570583</v>
      </c>
      <c r="BI2333">
        <v>109.7892810630867</v>
      </c>
      <c r="BJ2333">
        <f ca="1"/>
        <v>77.025609403907595</v>
      </c>
      <c r="BK2333">
        <f ca="1"/>
        <v>77.237268116437676</v>
      </c>
      <c r="BL2333">
        <v>75.878560111887083</v>
      </c>
      <c r="BM2333">
        <f ca="1"/>
        <v>77.894661397774101</v>
      </c>
      <c r="BN2333">
        <v>78.326596252955994</v>
      </c>
      <c r="BP2333" s="9"/>
      <c r="BQ2333" s="40"/>
      <c r="BR2333" s="9"/>
      <c r="BS2333" s="40"/>
      <c r="BU2333" s="9"/>
      <c r="BV2333" s="40"/>
      <c r="BW2333" s="9"/>
      <c r="BX2333" s="40"/>
      <c r="BZ2333" s="9"/>
      <c r="CA2333" s="9"/>
      <c r="CB2333" s="40"/>
      <c r="CC2333" s="9"/>
      <c r="CD2333" s="9"/>
      <c r="CE2333" s="40"/>
    </row>
    <row r="2334" spans="1:83" x14ac:dyDescent="0.25">
      <c r="A2334">
        <v>76.400000000000006</v>
      </c>
      <c r="B2334" t="b">
        <v>1</v>
      </c>
      <c r="BE2334">
        <v>0.79559426229508201</v>
      </c>
      <c r="BF2334">
        <v>76.8</v>
      </c>
      <c r="BG2334">
        <v>77.091522275498733</v>
      </c>
      <c r="BH2334">
        <v>77.363505446139968</v>
      </c>
      <c r="BI2334">
        <v>109.90484858858228</v>
      </c>
      <c r="BJ2334">
        <f ca="1"/>
        <v>77.034535938688691</v>
      </c>
      <c r="BK2334">
        <f ca="1"/>
        <v>77.250133522076609</v>
      </c>
      <c r="BL2334">
        <v>75.889552303945479</v>
      </c>
      <c r="BM2334">
        <f ca="1"/>
        <v>77.904889392957429</v>
      </c>
      <c r="BN2334">
        <v>78.336653665604956</v>
      </c>
      <c r="BP2334" s="9"/>
      <c r="BQ2334" s="40"/>
      <c r="BR2334" s="9"/>
      <c r="BS2334" s="40"/>
      <c r="BU2334" s="9"/>
      <c r="BV2334" s="40"/>
      <c r="BW2334" s="9"/>
      <c r="BX2334" s="40"/>
      <c r="BZ2334" s="9"/>
      <c r="CA2334" s="9"/>
      <c r="CB2334" s="40"/>
      <c r="CC2334" s="9"/>
      <c r="CD2334" s="9"/>
      <c r="CE2334" s="40"/>
    </row>
    <row r="2335" spans="1:83" x14ac:dyDescent="0.25">
      <c r="A2335">
        <v>76.099999999999994</v>
      </c>
      <c r="B2335" t="b">
        <v>1</v>
      </c>
      <c r="BE2335">
        <v>0.79593579234972678</v>
      </c>
      <c r="BF2335">
        <v>76.8</v>
      </c>
      <c r="BG2335">
        <v>77.102995831867744</v>
      </c>
      <c r="BH2335">
        <v>77.377212893828357</v>
      </c>
      <c r="BI2335">
        <v>110.02060937089941</v>
      </c>
      <c r="BJ2335">
        <f ca="1"/>
        <v>77.043469031188692</v>
      </c>
      <c r="BK2335">
        <f ca="1"/>
        <v>77.263013147540221</v>
      </c>
      <c r="BL2335">
        <v>75.900553682964016</v>
      </c>
      <c r="BM2335">
        <f ca="1"/>
        <v>77.915122465889368</v>
      </c>
      <c r="BN2335">
        <v>78.346715867881784</v>
      </c>
      <c r="BP2335" s="9"/>
      <c r="BQ2335" s="40"/>
      <c r="BR2335" s="9"/>
      <c r="BS2335" s="40"/>
      <c r="BU2335" s="9"/>
      <c r="BV2335" s="40"/>
      <c r="BW2335" s="9"/>
      <c r="BX2335" s="40"/>
      <c r="BZ2335" s="9"/>
      <c r="CA2335" s="9"/>
      <c r="CB2335" s="40"/>
      <c r="CC2335" s="9"/>
      <c r="CD2335" s="9"/>
      <c r="CE2335" s="40"/>
    </row>
    <row r="2336" spans="1:83" x14ac:dyDescent="0.25">
      <c r="A2336">
        <v>75.8</v>
      </c>
      <c r="B2336" t="b">
        <v>1</v>
      </c>
      <c r="BE2336">
        <v>0.79627732240437155</v>
      </c>
      <c r="BF2336">
        <v>76.8</v>
      </c>
      <c r="BG2336">
        <v>77.114480833403633</v>
      </c>
      <c r="BH2336">
        <v>77.390936447400762</v>
      </c>
      <c r="BI2336">
        <v>110.13656405746512</v>
      </c>
      <c r="BJ2336">
        <f ca="1"/>
        <v>77.052408706035877</v>
      </c>
      <c r="BK2336">
        <f ca="1"/>
        <v>77.275907041358678</v>
      </c>
      <c r="BL2336">
        <v>75.911564272015866</v>
      </c>
      <c r="BM2336">
        <f ca="1"/>
        <v>77.925360634324377</v>
      </c>
      <c r="BN2336">
        <v>78.356782876761201</v>
      </c>
      <c r="BP2336" s="9"/>
      <c r="BQ2336" s="40"/>
      <c r="BR2336" s="9"/>
      <c r="BS2336" s="40"/>
      <c r="BU2336" s="9"/>
      <c r="BV2336" s="40"/>
      <c r="BW2336" s="9"/>
      <c r="BX2336" s="40"/>
      <c r="BZ2336" s="9"/>
      <c r="CA2336" s="9"/>
      <c r="CB2336" s="40"/>
      <c r="CC2336" s="9"/>
      <c r="CD2336" s="9"/>
      <c r="CE2336" s="40"/>
    </row>
    <row r="2337" spans="1:83" x14ac:dyDescent="0.25">
      <c r="A2337">
        <v>75.599999999999994</v>
      </c>
      <c r="B2337" t="b">
        <v>1</v>
      </c>
      <c r="BE2337">
        <v>0.79661885245901642</v>
      </c>
      <c r="BF2337">
        <v>76.900000000000006</v>
      </c>
      <c r="BG2337">
        <v>77.125977319698208</v>
      </c>
      <c r="BH2337">
        <v>77.404676161886087</v>
      </c>
      <c r="BI2337">
        <v>110.25271329896532</v>
      </c>
      <c r="BJ2337">
        <f ca="1"/>
        <v>77.061354987968514</v>
      </c>
      <c r="BK2337">
        <f ca="1"/>
        <v>77.28881525229356</v>
      </c>
      <c r="BL2337">
        <v>75.922584094270945</v>
      </c>
      <c r="BM2337">
        <f ca="1"/>
        <v>77.935603916088311</v>
      </c>
      <c r="BN2337">
        <v>78.366854709285576</v>
      </c>
      <c r="BP2337" s="9"/>
      <c r="BQ2337" s="40"/>
      <c r="BR2337" s="9"/>
      <c r="BS2337" s="40"/>
      <c r="BU2337" s="9"/>
      <c r="BV2337" s="40"/>
      <c r="BW2337" s="9"/>
      <c r="BX2337" s="40"/>
      <c r="BZ2337" s="9"/>
      <c r="CA2337" s="9"/>
      <c r="CB2337" s="40"/>
      <c r="CC2337" s="9"/>
      <c r="CD2337" s="9"/>
      <c r="CE2337" s="40"/>
    </row>
    <row r="2338" spans="1:83" x14ac:dyDescent="0.25">
      <c r="A2338">
        <v>75.099999999999994</v>
      </c>
      <c r="B2338" t="b">
        <v>1</v>
      </c>
      <c r="BE2338">
        <v>0.79696038251366119</v>
      </c>
      <c r="BF2338">
        <v>76.900000000000006</v>
      </c>
      <c r="BG2338">
        <v>77.137485330529202</v>
      </c>
      <c r="BH2338">
        <v>77.418432092579067</v>
      </c>
      <c r="BI2338">
        <v>110.36905774936653</v>
      </c>
      <c r="BJ2338">
        <f ca="1"/>
        <v>77.070307901835548</v>
      </c>
      <c r="BK2338">
        <f ca="1"/>
        <v>77.301737829339359</v>
      </c>
      <c r="BL2338">
        <v>75.933613172996488</v>
      </c>
      <c r="BM2338">
        <f ca="1"/>
        <v>77.945852329078704</v>
      </c>
      <c r="BN2338">
        <v>78.376931382565388</v>
      </c>
      <c r="BP2338" s="9"/>
      <c r="BQ2338" s="40"/>
      <c r="BR2338" s="9"/>
      <c r="BS2338" s="40"/>
      <c r="BU2338" s="9"/>
      <c r="BV2338" s="40"/>
      <c r="BW2338" s="9"/>
      <c r="BX2338" s="40"/>
      <c r="BZ2338" s="9"/>
      <c r="CA2338" s="9"/>
      <c r="CB2338" s="40"/>
      <c r="CC2338" s="9"/>
      <c r="CD2338" s="9"/>
      <c r="CE2338" s="40"/>
    </row>
    <row r="2339" spans="1:83" x14ac:dyDescent="0.25">
      <c r="A2339">
        <v>75</v>
      </c>
      <c r="B2339" t="b">
        <v>1</v>
      </c>
      <c r="BE2339">
        <v>0.79730191256830596</v>
      </c>
      <c r="BF2339">
        <v>76.900000000000006</v>
      </c>
      <c r="BG2339">
        <v>77.149004905861361</v>
      </c>
      <c r="BH2339">
        <v>77.432204295041814</v>
      </c>
      <c r="BI2339">
        <v>110.48559806593831</v>
      </c>
      <c r="BJ2339">
        <f ca="1"/>
        <v>77.079267472597337</v>
      </c>
      <c r="BK2339">
        <f ca="1"/>
        <v>77.314674821725077</v>
      </c>
      <c r="BL2339">
        <v>75.944651531557611</v>
      </c>
      <c r="BM2339">
        <f ca="1"/>
        <v>77.956105891265295</v>
      </c>
      <c r="BN2339">
        <v>78.387012913779557</v>
      </c>
      <c r="BP2339" s="9"/>
      <c r="BQ2339" s="40"/>
      <c r="BR2339" s="9"/>
      <c r="BS2339" s="40"/>
      <c r="BU2339" s="9"/>
      <c r="BV2339" s="40"/>
      <c r="BW2339" s="9"/>
      <c r="BX2339" s="40"/>
      <c r="BZ2339" s="9"/>
      <c r="CA2339" s="9"/>
      <c r="CB2339" s="40"/>
      <c r="CC2339" s="9"/>
      <c r="CD2339" s="9"/>
      <c r="CE2339" s="40"/>
    </row>
    <row r="2340" spans="1:83" x14ac:dyDescent="0.25">
      <c r="A2340">
        <v>74.7</v>
      </c>
      <c r="B2340" t="b">
        <v>1</v>
      </c>
      <c r="BE2340">
        <v>0.79764344262295084</v>
      </c>
      <c r="BF2340">
        <v>76.900000000000006</v>
      </c>
      <c r="BG2340">
        <v>77.160536085847824</v>
      </c>
      <c r="BH2340">
        <v>77.445992825105819</v>
      </c>
      <c r="BI2340">
        <v>110.60233490927533</v>
      </c>
      <c r="BJ2340">
        <f ca="1"/>
        <v>77.088233725326404</v>
      </c>
      <c r="BK2340">
        <f ca="1"/>
        <v>77.327626278915687</v>
      </c>
      <c r="BL2340">
        <v>75.955699193417885</v>
      </c>
      <c r="BM2340">
        <f ca="1"/>
        <v>77.966364620690499</v>
      </c>
      <c r="BN2340">
        <v>78.397099320175897</v>
      </c>
      <c r="BP2340" s="9"/>
      <c r="BQ2340" s="40"/>
      <c r="BR2340" s="9"/>
      <c r="BS2340" s="40"/>
      <c r="BU2340" s="9"/>
      <c r="BV2340" s="40"/>
      <c r="BW2340" s="9"/>
      <c r="BX2340" s="40"/>
      <c r="BZ2340" s="9"/>
      <c r="CA2340" s="9"/>
      <c r="CB2340" s="40"/>
      <c r="CC2340" s="9"/>
      <c r="CD2340" s="9"/>
      <c r="CE2340" s="40"/>
    </row>
    <row r="2341" spans="1:83" x14ac:dyDescent="0.25">
      <c r="A2341">
        <v>74.400000000000006</v>
      </c>
      <c r="B2341" t="b">
        <v>1</v>
      </c>
      <c r="BE2341">
        <v>0.79798497267759561</v>
      </c>
      <c r="BF2341">
        <v>76.900000000000006</v>
      </c>
      <c r="BG2341">
        <v>77.172078910831218</v>
      </c>
      <c r="BH2341">
        <v>77.459797738873689</v>
      </c>
      <c r="BI2341">
        <v>110.71926894331972</v>
      </c>
      <c r="BJ2341">
        <f ca="1"/>
        <v>77.097206685208121</v>
      </c>
      <c r="BK2341">
        <f ca="1"/>
        <v>77.340592250613753</v>
      </c>
      <c r="BL2341">
        <v>75.966756182139918</v>
      </c>
      <c r="BM2341">
        <f ca="1"/>
        <v>77.976628535469771</v>
      </c>
      <c r="BN2341">
        <v>78.407190619071628</v>
      </c>
      <c r="BP2341" s="9"/>
      <c r="BQ2341" s="40"/>
      <c r="BR2341" s="9"/>
      <c r="BS2341" s="40"/>
      <c r="BU2341" s="9"/>
      <c r="BV2341" s="40"/>
      <c r="BW2341" s="9"/>
      <c r="BX2341" s="40"/>
      <c r="BZ2341" s="9"/>
      <c r="CA2341" s="9"/>
      <c r="CB2341" s="40"/>
      <c r="CC2341" s="9"/>
      <c r="CD2341" s="9"/>
      <c r="CE2341" s="40"/>
    </row>
    <row r="2342" spans="1:83" x14ac:dyDescent="0.25">
      <c r="A2342">
        <v>74.3</v>
      </c>
      <c r="B2342" t="b">
        <v>1</v>
      </c>
      <c r="BE2342">
        <v>0.79832650273224048</v>
      </c>
      <c r="BF2342">
        <v>76.900000000000006</v>
      </c>
      <c r="BG2342">
        <v>77.183633421345021</v>
      </c>
      <c r="BH2342">
        <v>77.473619092720782</v>
      </c>
      <c r="BI2342">
        <v>110.83640083538414</v>
      </c>
      <c r="BJ2342">
        <f ca="1"/>
        <v>77.106186377541491</v>
      </c>
      <c r="BK2342">
        <f ca="1"/>
        <v>77.353572786761006</v>
      </c>
      <c r="BL2342">
        <v>75.977822521385974</v>
      </c>
      <c r="BM2342">
        <f ca="1"/>
        <v>77.986897653792127</v>
      </c>
      <c r="BN2342">
        <v>78.417286827853673</v>
      </c>
      <c r="BP2342" s="9"/>
      <c r="BQ2342" s="40"/>
      <c r="BR2342" s="9"/>
      <c r="BS2342" s="40"/>
      <c r="BU2342" s="9"/>
      <c r="BV2342" s="40"/>
      <c r="BW2342" s="9"/>
      <c r="BX2342" s="40"/>
      <c r="BZ2342" s="9"/>
      <c r="CA2342" s="9"/>
      <c r="CB2342" s="40"/>
      <c r="CC2342" s="9"/>
      <c r="CD2342" s="9"/>
      <c r="CE2342" s="40"/>
    </row>
    <row r="2343" spans="1:83" x14ac:dyDescent="0.25">
      <c r="A2343">
        <v>74</v>
      </c>
      <c r="B2343" t="b">
        <v>1</v>
      </c>
      <c r="BE2343">
        <v>0.79866803278688525</v>
      </c>
      <c r="BF2343">
        <v>76.900000000000006</v>
      </c>
      <c r="BG2343">
        <v>77.195199658114731</v>
      </c>
      <c r="BH2343">
        <v>77.487456943297204</v>
      </c>
      <c r="BI2343">
        <v>110.95373125617409</v>
      </c>
      <c r="BJ2343">
        <f ca="1"/>
        <v>77.115172827739883</v>
      </c>
      <c r="BK2343">
        <f ca="1"/>
        <v>77.366567937539898</v>
      </c>
      <c r="BL2343">
        <v>75.988898234918508</v>
      </c>
      <c r="BM2343">
        <f ca="1"/>
        <v>77.997171993920503</v>
      </c>
      <c r="BN2343">
        <v>78.427387963979072</v>
      </c>
      <c r="BP2343" s="9"/>
      <c r="BQ2343" s="40"/>
      <c r="BR2343" s="9"/>
      <c r="BS2343" s="40"/>
      <c r="BU2343" s="9"/>
      <c r="BV2343" s="40"/>
      <c r="BW2343" s="9"/>
      <c r="BX2343" s="40"/>
      <c r="BZ2343" s="9"/>
      <c r="CA2343" s="9"/>
      <c r="CB2343" s="40"/>
      <c r="CC2343" s="9"/>
      <c r="CD2343" s="9"/>
      <c r="CE2343" s="40"/>
    </row>
    <row r="2344" spans="1:83" x14ac:dyDescent="0.25">
      <c r="A2344">
        <v>74.099999999999994</v>
      </c>
      <c r="B2344" t="b">
        <v>1</v>
      </c>
      <c r="BE2344">
        <v>0.79900956284153002</v>
      </c>
      <c r="BF2344">
        <v>76.900000000000006</v>
      </c>
      <c r="BG2344">
        <v>77.20677766205921</v>
      </c>
      <c r="BH2344">
        <v>77.501311347529622</v>
      </c>
      <c r="BI2344">
        <v>111.07126087981145</v>
      </c>
      <c r="BJ2344">
        <f ca="1"/>
        <v>77.124166061331792</v>
      </c>
      <c r="BK2344">
        <f ca="1"/>
        <v>77.379577753375244</v>
      </c>
      <c r="BL2344">
        <v>75.999983346600828</v>
      </c>
      <c r="BM2344">
        <f ca="1"/>
        <v>78.007451574192331</v>
      </c>
      <c r="BN2344">
        <v>78.437494044975637</v>
      </c>
      <c r="BP2344" s="9"/>
      <c r="BQ2344" s="40"/>
      <c r="BR2344" s="9"/>
      <c r="BS2344" s="40"/>
      <c r="BU2344" s="9"/>
      <c r="BV2344" s="40"/>
      <c r="BW2344" s="9"/>
      <c r="BX2344" s="40"/>
      <c r="BZ2344" s="9"/>
      <c r="CA2344" s="9"/>
      <c r="CB2344" s="40"/>
      <c r="CC2344" s="9"/>
      <c r="CD2344" s="9"/>
      <c r="CE2344" s="40"/>
    </row>
    <row r="2345" spans="1:83" x14ac:dyDescent="0.25">
      <c r="A2345">
        <v>73.8</v>
      </c>
      <c r="B2345" t="b">
        <v>1</v>
      </c>
      <c r="BE2345">
        <v>0.7993510928961749</v>
      </c>
      <c r="BF2345">
        <v>76.900000000000006</v>
      </c>
      <c r="BG2345">
        <v>77.218367474291938</v>
      </c>
      <c r="BH2345">
        <v>77.515182362623108</v>
      </c>
      <c r="BI2345">
        <v>111.1889903838574</v>
      </c>
      <c r="BJ2345">
        <f ca="1"/>
        <v>77.133166103961557</v>
      </c>
      <c r="BK2345">
        <f ca="1"/>
        <v>77.392602284935805</v>
      </c>
      <c r="BL2345">
        <v>76.011077880397622</v>
      </c>
      <c r="BM2345">
        <f ca="1"/>
        <v>78.017736413019932</v>
      </c>
      <c r="BN2345">
        <v>78.447605088442074</v>
      </c>
      <c r="BP2345" s="9"/>
      <c r="BQ2345" s="40"/>
      <c r="BR2345" s="9"/>
      <c r="BS2345" s="40"/>
      <c r="BU2345" s="9"/>
      <c r="BV2345" s="40"/>
      <c r="BW2345" s="9"/>
      <c r="BX2345" s="40"/>
      <c r="BZ2345" s="9"/>
      <c r="CA2345" s="9"/>
      <c r="CB2345" s="40"/>
      <c r="CC2345" s="9"/>
      <c r="CD2345" s="9"/>
      <c r="CE2345" s="40"/>
    </row>
    <row r="2346" spans="1:83" x14ac:dyDescent="0.25">
      <c r="A2346">
        <v>73.7</v>
      </c>
      <c r="B2346" t="b">
        <v>1</v>
      </c>
      <c r="BE2346">
        <v>0.79969262295081966</v>
      </c>
      <c r="BF2346">
        <v>76.900000000000006</v>
      </c>
      <c r="BG2346">
        <v>77.229969136122293</v>
      </c>
      <c r="BH2346">
        <v>77.529070046062927</v>
      </c>
      <c r="BI2346">
        <v>111.30692044933595</v>
      </c>
      <c r="BJ2346">
        <f ca="1"/>
        <v>77.142172981390132</v>
      </c>
      <c r="BK2346">
        <f ca="1"/>
        <v>77.405641583135932</v>
      </c>
      <c r="BL2346">
        <v>76.022181860375625</v>
      </c>
      <c r="BM2346">
        <f ca="1"/>
        <v>78.028026528890948</v>
      </c>
      <c r="BN2346">
        <v>78.45772111204866</v>
      </c>
      <c r="BP2346" s="9"/>
      <c r="BQ2346" s="40"/>
      <c r="BR2346" s="9"/>
      <c r="BS2346" s="40"/>
      <c r="BU2346" s="9"/>
      <c r="BV2346" s="40"/>
      <c r="BW2346" s="9"/>
      <c r="BX2346" s="40"/>
      <c r="BZ2346" s="9"/>
      <c r="CA2346" s="9"/>
      <c r="CB2346" s="40"/>
      <c r="CC2346" s="9"/>
      <c r="CD2346" s="9"/>
      <c r="CE2346" s="40"/>
    </row>
    <row r="2347" spans="1:83" x14ac:dyDescent="0.25">
      <c r="A2347">
        <v>73.3</v>
      </c>
      <c r="B2347" t="b">
        <v>1</v>
      </c>
      <c r="BE2347">
        <v>0.80003415300546443</v>
      </c>
      <c r="BF2347">
        <v>77</v>
      </c>
      <c r="BG2347">
        <v>77.241582689056813</v>
      </c>
      <c r="BH2347">
        <v>77.542974455616516</v>
      </c>
      <c r="BI2347">
        <v>111.4250517607576</v>
      </c>
      <c r="BJ2347">
        <f ca="1"/>
        <v>77.151186719495925</v>
      </c>
      <c r="BK2347">
        <f ca="1"/>
        <v>77.418695699137174</v>
      </c>
      <c r="BL2347">
        <v>76.03329531070419</v>
      </c>
      <c r="BM2347">
        <f ca="1"/>
        <v>78.038321940368874</v>
      </c>
      <c r="BN2347">
        <v>78.467842133537602</v>
      </c>
      <c r="BP2347" s="9"/>
      <c r="BQ2347" s="40"/>
      <c r="BR2347" s="9"/>
      <c r="BS2347" s="40"/>
      <c r="BU2347" s="9"/>
      <c r="BV2347" s="40"/>
      <c r="BW2347" s="9"/>
      <c r="BX2347" s="40"/>
      <c r="BZ2347" s="9"/>
      <c r="CA2347" s="9"/>
      <c r="CB2347" s="40"/>
      <c r="CC2347" s="9"/>
      <c r="CD2347" s="9"/>
      <c r="CE2347" s="40"/>
    </row>
    <row r="2348" spans="1:83" x14ac:dyDescent="0.25">
      <c r="A2348">
        <v>73</v>
      </c>
      <c r="B2348" t="b">
        <v>1</v>
      </c>
      <c r="BE2348">
        <v>0.80037568306010931</v>
      </c>
      <c r="BF2348">
        <v>77</v>
      </c>
      <c r="BG2348">
        <v>77.253208174800662</v>
      </c>
      <c r="BH2348">
        <v>77.55689564933536</v>
      </c>
      <c r="BI2348">
        <v>111.54338500614324</v>
      </c>
      <c r="BJ2348">
        <f ca="1"/>
        <v>77.16020734427552</v>
      </c>
      <c r="BK2348">
        <f ca="1"/>
        <v>77.431764684350028</v>
      </c>
      <c r="BL2348">
        <v>76.044418255655913</v>
      </c>
      <c r="BM2348">
        <f ca="1"/>
        <v>78.048622666093507</v>
      </c>
      <c r="BN2348">
        <v>78.477968170723443</v>
      </c>
      <c r="BP2348" s="9"/>
      <c r="BQ2348" s="40"/>
      <c r="BR2348" s="9"/>
      <c r="BS2348" s="40"/>
      <c r="BU2348" s="9"/>
      <c r="BV2348" s="40"/>
      <c r="BW2348" s="9"/>
      <c r="BX2348" s="40"/>
      <c r="BZ2348" s="9"/>
      <c r="CA2348" s="9"/>
      <c r="CB2348" s="40"/>
      <c r="CC2348" s="9"/>
      <c r="CD2348" s="9"/>
      <c r="CE2348" s="40"/>
    </row>
    <row r="2349" spans="1:83" x14ac:dyDescent="0.25">
      <c r="A2349">
        <v>88</v>
      </c>
      <c r="B2349" t="b">
        <v>1</v>
      </c>
      <c r="BE2349">
        <v>0.80071721311475408</v>
      </c>
      <c r="BF2349">
        <v>77</v>
      </c>
      <c r="BG2349">
        <v>77.264845635258752</v>
      </c>
      <c r="BH2349">
        <v>77.570833685556863</v>
      </c>
      <c r="BI2349">
        <v>111.66192087704793</v>
      </c>
      <c r="BJ2349">
        <f ca="1"/>
        <v>77.169234881844389</v>
      </c>
      <c r="BK2349">
        <f ca="1"/>
        <v>77.44484859043547</v>
      </c>
      <c r="BL2349">
        <v>76.055550719607254</v>
      </c>
      <c r="BM2349">
        <f ca="1"/>
        <v>78.058928724781367</v>
      </c>
      <c r="BN2349">
        <v>78.488099241493558</v>
      </c>
      <c r="BP2349" s="9"/>
      <c r="BQ2349" s="40"/>
      <c r="BR2349" s="9"/>
      <c r="BS2349" s="40"/>
      <c r="BU2349" s="9"/>
      <c r="BV2349" s="40"/>
      <c r="BW2349" s="9"/>
      <c r="BX2349" s="40"/>
      <c r="BZ2349" s="9"/>
      <c r="CA2349" s="9"/>
      <c r="CB2349" s="40"/>
      <c r="CC2349" s="9"/>
      <c r="CD2349" s="9"/>
      <c r="CE2349" s="40"/>
    </row>
    <row r="2350" spans="1:83" x14ac:dyDescent="0.25">
      <c r="A2350">
        <v>87</v>
      </c>
      <c r="B2350" t="b">
        <v>1</v>
      </c>
      <c r="BE2350">
        <v>0.80105874316939896</v>
      </c>
      <c r="BF2350">
        <v>77</v>
      </c>
      <c r="BG2350">
        <v>77.276495112537219</v>
      </c>
      <c r="BH2350">
        <v>77.584788622906217</v>
      </c>
      <c r="BI2350">
        <v>111.78066006858559</v>
      </c>
      <c r="BJ2350">
        <f ca="1"/>
        <v>77.178269358437845</v>
      </c>
      <c r="BK2350">
        <f ca="1"/>
        <v>77.45794746930676</v>
      </c>
      <c r="BL2350">
        <v>76.066692727039182</v>
      </c>
      <c r="BM2350">
        <f ca="1"/>
        <v>78.069240135226266</v>
      </c>
      <c r="BN2350">
        <v>78.498235363808604</v>
      </c>
      <c r="BP2350" s="9"/>
      <c r="BQ2350" s="40"/>
      <c r="BR2350" s="9"/>
      <c r="BS2350" s="40"/>
      <c r="BU2350" s="9"/>
      <c r="BV2350" s="40"/>
      <c r="BW2350" s="9"/>
      <c r="BX2350" s="40"/>
      <c r="BZ2350" s="9"/>
      <c r="CA2350" s="9"/>
      <c r="CB2350" s="40"/>
      <c r="CC2350" s="9"/>
      <c r="CD2350" s="9"/>
      <c r="CE2350" s="40"/>
    </row>
    <row r="2351" spans="1:83" x14ac:dyDescent="0.25">
      <c r="A2351">
        <v>85</v>
      </c>
      <c r="B2351" t="b">
        <v>1</v>
      </c>
      <c r="BE2351">
        <v>0.80140027322404372</v>
      </c>
      <c r="BF2351">
        <v>77</v>
      </c>
      <c r="BG2351">
        <v>77.288156648944735</v>
      </c>
      <c r="BH2351">
        <v>77.598760520298725</v>
      </c>
      <c r="BI2351">
        <v>111.89960327945293</v>
      </c>
      <c r="BJ2351">
        <f ca="1"/>
        <v>77.18731080041168</v>
      </c>
      <c r="BK2351">
        <f ca="1"/>
        <v>77.471061373131064</v>
      </c>
      <c r="BL2351">
        <v>76.077844302537727</v>
      </c>
      <c r="BM2351">
        <f ca="1"/>
        <v>78.079556916299723</v>
      </c>
      <c r="BN2351">
        <v>78.508376555702981</v>
      </c>
      <c r="BP2351" s="9"/>
      <c r="BQ2351" s="40"/>
      <c r="BR2351" s="9"/>
      <c r="BS2351" s="40"/>
      <c r="BU2351" s="9"/>
      <c r="BV2351" s="40"/>
      <c r="BW2351" s="9"/>
      <c r="BX2351" s="40"/>
      <c r="BZ2351" s="9"/>
      <c r="CA2351" s="9"/>
      <c r="CB2351" s="40"/>
      <c r="CC2351" s="9"/>
      <c r="CD2351" s="9"/>
      <c r="CE2351" s="40"/>
    </row>
    <row r="2352" spans="1:83" x14ac:dyDescent="0.25">
      <c r="A2352">
        <v>82</v>
      </c>
      <c r="B2352" t="b">
        <v>1</v>
      </c>
      <c r="BE2352">
        <v>0.80174180327868849</v>
      </c>
      <c r="BF2352">
        <v>77</v>
      </c>
      <c r="BG2352">
        <v>77.299830286993824</v>
      </c>
      <c r="BH2352">
        <v>77.612749436941129</v>
      </c>
      <c r="BI2352">
        <v>112.01875121195461</v>
      </c>
      <c r="BJ2352">
        <f ca="1"/>
        <v>77.196359234243104</v>
      </c>
      <c r="BK2352">
        <f ca="1"/>
        <v>77.484190354331218</v>
      </c>
      <c r="BL2352">
        <v>76.089005470794717</v>
      </c>
      <c r="BM2352">
        <f ca="1"/>
        <v>78.089879086951427</v>
      </c>
      <c r="BN2352">
        <v>78.518522835285268</v>
      </c>
      <c r="BP2352" s="9"/>
      <c r="BQ2352" s="40"/>
      <c r="BR2352" s="9"/>
      <c r="BS2352" s="40"/>
      <c r="BU2352" s="9"/>
      <c r="BV2352" s="40"/>
      <c r="BW2352" s="9"/>
      <c r="BX2352" s="40"/>
      <c r="BZ2352" s="9"/>
      <c r="CA2352" s="9"/>
      <c r="CB2352" s="40"/>
      <c r="CC2352" s="9"/>
      <c r="CD2352" s="9"/>
      <c r="CE2352" s="40"/>
    </row>
    <row r="2353" spans="1:83" x14ac:dyDescent="0.25">
      <c r="A2353">
        <v>79.8</v>
      </c>
      <c r="B2353" t="b">
        <v>1</v>
      </c>
      <c r="BE2353">
        <v>0.80208333333333337</v>
      </c>
      <c r="BF2353">
        <v>77</v>
      </c>
      <c r="BG2353">
        <v>77.311516069402273</v>
      </c>
      <c r="BH2353">
        <v>77.626755432334278</v>
      </c>
      <c r="BI2353">
        <v>112.13810457202786</v>
      </c>
      <c r="BJ2353">
        <f ca="1"/>
        <v>77.205414686531412</v>
      </c>
      <c r="BK2353">
        <f ca="1"/>
        <v>77.497334465587414</v>
      </c>
      <c r="BL2353">
        <v>76.100176256608336</v>
      </c>
      <c r="BM2353">
        <f ca="1"/>
        <v>78.100206666209857</v>
      </c>
      <c r="BN2353">
        <v>78.528674220738694</v>
      </c>
      <c r="BP2353" s="9"/>
      <c r="BQ2353" s="40"/>
      <c r="BR2353" s="9"/>
      <c r="BS2353" s="40"/>
      <c r="BU2353" s="9"/>
      <c r="BV2353" s="40"/>
      <c r="BW2353" s="9"/>
      <c r="BX2353" s="40"/>
      <c r="BZ2353" s="9"/>
      <c r="CA2353" s="9"/>
      <c r="CB2353" s="40"/>
      <c r="CC2353" s="9"/>
      <c r="CD2353" s="9"/>
      <c r="CE2353" s="40"/>
    </row>
    <row r="2354" spans="1:83" x14ac:dyDescent="0.25">
      <c r="A2354">
        <v>79.5</v>
      </c>
      <c r="B2354" t="b">
        <v>1</v>
      </c>
      <c r="BE2354">
        <v>0.80242486338797814</v>
      </c>
      <c r="BF2354">
        <v>77</v>
      </c>
      <c r="BG2354">
        <v>77.323214039094523</v>
      </c>
      <c r="BH2354">
        <v>77.640778566274463</v>
      </c>
      <c r="BI2354">
        <v>112.25766406926748</v>
      </c>
      <c r="BJ2354">
        <f ca="1"/>
        <v>77.214477183998909</v>
      </c>
      <c r="BK2354">
        <f ca="1"/>
        <v>77.510493759838937</v>
      </c>
      <c r="BL2354">
        <v>76.111356684883802</v>
      </c>
      <c r="BM2354">
        <f ca="1"/>
        <v>78.110539673182586</v>
      </c>
      <c r="BN2354">
        <v>78.538830730321592</v>
      </c>
      <c r="BP2354" s="9"/>
      <c r="BQ2354" s="40"/>
      <c r="BR2354" s="9"/>
      <c r="BS2354" s="40"/>
      <c r="BU2354" s="9"/>
      <c r="BV2354" s="40"/>
      <c r="BW2354" s="9"/>
      <c r="BX2354" s="40"/>
      <c r="BZ2354" s="9"/>
      <c r="CA2354" s="9"/>
      <c r="CB2354" s="40"/>
      <c r="CC2354" s="9"/>
      <c r="CD2354" s="9"/>
      <c r="CE2354" s="40"/>
    </row>
    <row r="2355" spans="1:83" x14ac:dyDescent="0.25">
      <c r="A2355">
        <v>79.099999999999994</v>
      </c>
      <c r="B2355" t="b">
        <v>1</v>
      </c>
      <c r="BE2355">
        <v>0.80276639344262291</v>
      </c>
      <c r="BF2355">
        <v>77</v>
      </c>
      <c r="BG2355">
        <v>77.334924239203019</v>
      </c>
      <c r="BH2355">
        <v>77.654818898856107</v>
      </c>
      <c r="BI2355">
        <v>112.37743041695144</v>
      </c>
      <c r="BJ2355">
        <f ca="1"/>
        <v>77.223546753491675</v>
      </c>
      <c r="BK2355">
        <f ca="1"/>
        <v>77.523668290285983</v>
      </c>
      <c r="BL2355">
        <v>76.122546780634011</v>
      </c>
      <c r="BM2355">
        <f ca="1"/>
        <v>78.12087812705694</v>
      </c>
      <c r="BN2355">
        <v>78.548992382367913</v>
      </c>
      <c r="BP2355" s="9"/>
      <c r="BQ2355" s="40"/>
      <c r="BR2355" s="9"/>
      <c r="BS2355" s="40"/>
      <c r="BU2355" s="9"/>
      <c r="BV2355" s="40"/>
      <c r="BW2355" s="9"/>
      <c r="BX2355" s="40"/>
      <c r="BZ2355" s="9"/>
      <c r="CA2355" s="9"/>
      <c r="CB2355" s="40"/>
      <c r="CC2355" s="9"/>
      <c r="CD2355" s="9"/>
      <c r="CE2355" s="40"/>
    </row>
    <row r="2356" spans="1:83" x14ac:dyDescent="0.25">
      <c r="A2356">
        <v>78.900000000000006</v>
      </c>
      <c r="B2356" t="b">
        <v>1</v>
      </c>
      <c r="BE2356">
        <v>0.80310792349726778</v>
      </c>
      <c r="BF2356">
        <v>77</v>
      </c>
      <c r="BG2356">
        <v>77.346646713069632</v>
      </c>
      <c r="BH2356">
        <v>77.668876490473053</v>
      </c>
      <c r="BI2356">
        <v>112.49740433206628</v>
      </c>
      <c r="BJ2356">
        <f ca="1"/>
        <v>77.232623421980421</v>
      </c>
      <c r="BK2356">
        <f ca="1"/>
        <v>77.536858110391364</v>
      </c>
      <c r="BL2356">
        <v>76.133746568980186</v>
      </c>
      <c r="BM2356">
        <f ca="1"/>
        <v>78.131222047100408</v>
      </c>
      <c r="BN2356">
        <v>78.559159195287634</v>
      </c>
      <c r="BP2356" s="9"/>
      <c r="BQ2356" s="40"/>
      <c r="BR2356" s="9"/>
      <c r="BS2356" s="40"/>
      <c r="BU2356" s="9"/>
      <c r="BV2356" s="40"/>
      <c r="BW2356" s="9"/>
      <c r="BX2356" s="40"/>
      <c r="BZ2356" s="9"/>
      <c r="CA2356" s="9"/>
      <c r="CB2356" s="40"/>
      <c r="CC2356" s="9"/>
      <c r="CD2356" s="9"/>
      <c r="CE2356" s="40"/>
    </row>
    <row r="2357" spans="1:83" x14ac:dyDescent="0.25">
      <c r="A2357">
        <v>78.3</v>
      </c>
      <c r="B2357" t="b">
        <v>1</v>
      </c>
      <c r="BE2357">
        <v>0.80344945355191255</v>
      </c>
      <c r="BF2357">
        <v>77</v>
      </c>
      <c r="BG2357">
        <v>77.358381504247077</v>
      </c>
      <c r="BH2357">
        <v>77.682951401821427</v>
      </c>
      <c r="BI2357">
        <v>112.61758653533271</v>
      </c>
      <c r="BJ2357">
        <f ca="1"/>
        <v>77.241707216561338</v>
      </c>
      <c r="BK2357">
        <f ca="1"/>
        <v>77.550063273882316</v>
      </c>
      <c r="BL2357">
        <v>76.144956075152535</v>
      </c>
      <c r="BM2357">
        <f ca="1"/>
        <v>78.141571452661154</v>
      </c>
      <c r="BN2357">
        <v>78.569331187567329</v>
      </c>
      <c r="BP2357" s="9"/>
      <c r="BQ2357" s="40"/>
      <c r="BR2357" s="9"/>
      <c r="BS2357" s="40"/>
      <c r="BU2357" s="9"/>
      <c r="BV2357" s="40"/>
      <c r="BW2357" s="9"/>
      <c r="BX2357" s="40"/>
      <c r="BZ2357" s="9"/>
      <c r="CA2357" s="9"/>
      <c r="CB2357" s="40"/>
      <c r="CC2357" s="9"/>
      <c r="CD2357" s="9"/>
      <c r="CE2357" s="40"/>
    </row>
    <row r="2358" spans="1:83" x14ac:dyDescent="0.25">
      <c r="A2358">
        <v>78.099999999999994</v>
      </c>
      <c r="B2358" t="b">
        <v>1</v>
      </c>
      <c r="BE2358">
        <v>0.80379098360655743</v>
      </c>
      <c r="BF2358">
        <v>77</v>
      </c>
      <c r="BG2358">
        <v>77.370128656500398</v>
      </c>
      <c r="BH2358">
        <v>77.697043693900923</v>
      </c>
      <c r="BI2358">
        <v>112.73797775123184</v>
      </c>
      <c r="BJ2358">
        <f ca="1"/>
        <v>77.250798164456882</v>
      </c>
      <c r="BK2358">
        <f ca="1"/>
        <v>77.563283834752283</v>
      </c>
      <c r="BL2358">
        <v>76.156175324490931</v>
      </c>
      <c r="BM2358">
        <f ca="1"/>
        <v>78.151926363168556</v>
      </c>
      <c r="BN2358">
        <v>78.579508377770537</v>
      </c>
      <c r="BP2358" s="9"/>
      <c r="BQ2358" s="40"/>
      <c r="BR2358" s="9"/>
      <c r="BS2358" s="40"/>
      <c r="BU2358" s="9"/>
      <c r="BV2358" s="40"/>
      <c r="BW2358" s="9"/>
      <c r="BX2358" s="40"/>
      <c r="BZ2358" s="9"/>
      <c r="CA2358" s="9"/>
      <c r="CB2358" s="40"/>
      <c r="CC2358" s="9"/>
      <c r="CD2358" s="9"/>
      <c r="CE2358" s="40"/>
    </row>
    <row r="2359" spans="1:83" x14ac:dyDescent="0.25">
      <c r="A2359">
        <v>77.5</v>
      </c>
      <c r="B2359" t="b">
        <v>1</v>
      </c>
      <c r="BE2359">
        <v>0.8041325136612022</v>
      </c>
      <c r="BF2359">
        <v>77</v>
      </c>
      <c r="BG2359">
        <v>77.381888213808253</v>
      </c>
      <c r="BH2359">
        <v>77.711153428017511</v>
      </c>
      <c r="BI2359">
        <v>112.8585787080312</v>
      </c>
      <c r="BJ2359">
        <f ca="1"/>
        <v>77.259896293016681</v>
      </c>
      <c r="BK2359">
        <f ca="1"/>
        <v>77.576519847262801</v>
      </c>
      <c r="BL2359">
        <v>76.167404342445522</v>
      </c>
      <c r="BM2359">
        <f ca="1"/>
        <v>78.162286798133707</v>
      </c>
      <c r="BN2359">
        <v>78.589690784538305</v>
      </c>
      <c r="BP2359" s="9"/>
      <c r="BQ2359" s="40"/>
      <c r="BR2359" s="9"/>
      <c r="BS2359" s="40"/>
      <c r="BU2359" s="9"/>
      <c r="BV2359" s="40"/>
      <c r="BW2359" s="9"/>
      <c r="BX2359" s="40"/>
      <c r="BZ2359" s="9"/>
      <c r="CA2359" s="9"/>
      <c r="CB2359" s="40"/>
      <c r="CC2359" s="9"/>
      <c r="CD2359" s="9"/>
      <c r="CE2359" s="40"/>
    </row>
    <row r="2360" spans="1:83" x14ac:dyDescent="0.25">
      <c r="A2360">
        <v>77.2</v>
      </c>
      <c r="B2360" t="b">
        <v>1</v>
      </c>
      <c r="BE2360">
        <v>0.80447404371584696</v>
      </c>
      <c r="BF2360">
        <v>77</v>
      </c>
      <c r="BG2360">
        <v>77.393660220364552</v>
      </c>
      <c r="BH2360">
        <v>77.725280665785064</v>
      </c>
      <c r="BI2360">
        <v>112.97939013781131</v>
      </c>
      <c r="BJ2360">
        <f ca="1"/>
        <v>77.26900162971836</v>
      </c>
      <c r="BK2360">
        <f ca="1"/>
        <v>77.589771365945211</v>
      </c>
      <c r="BL2360">
        <v>76.178643154577486</v>
      </c>
      <c r="BM2360">
        <f ca="1"/>
        <v>78.172652777149935</v>
      </c>
      <c r="BN2360">
        <v>78.599878426589711</v>
      </c>
      <c r="BP2360" s="9"/>
      <c r="BQ2360" s="40"/>
      <c r="BR2360" s="9"/>
      <c r="BS2360" s="40"/>
      <c r="BU2360" s="9"/>
      <c r="BV2360" s="40"/>
      <c r="BW2360" s="9"/>
      <c r="BX2360" s="40"/>
      <c r="BZ2360" s="9"/>
      <c r="CA2360" s="9"/>
      <c r="CB2360" s="40"/>
      <c r="CC2360" s="9"/>
      <c r="CD2360" s="9"/>
      <c r="CE2360" s="40"/>
    </row>
    <row r="2361" spans="1:83" x14ac:dyDescent="0.25">
      <c r="A2361">
        <v>76.5</v>
      </c>
      <c r="B2361" t="b">
        <v>1</v>
      </c>
      <c r="BE2361">
        <v>0.80481557377049184</v>
      </c>
      <c r="BF2361">
        <v>77</v>
      </c>
      <c r="BG2361">
        <v>77.405444720579766</v>
      </c>
      <c r="BH2361">
        <v>77.739425469127966</v>
      </c>
      <c r="BI2361">
        <v>113.10041277649229</v>
      </c>
      <c r="BJ2361">
        <f ca="1"/>
        <v>77.278114202168453</v>
      </c>
      <c r="BK2361">
        <f ca="1"/>
        <v>77.60303844560265</v>
      </c>
      <c r="BL2361">
        <v>76.18989178655967</v>
      </c>
      <c r="BM2361">
        <f ca="1"/>
        <v>78.183024319893278</v>
      </c>
      <c r="BN2361">
        <v>78.610071322722291</v>
      </c>
      <c r="BP2361" s="9"/>
      <c r="BQ2361" s="40"/>
      <c r="BR2361" s="9"/>
      <c r="BS2361" s="40"/>
      <c r="BU2361" s="9"/>
      <c r="BV2361" s="40"/>
      <c r="BW2361" s="9"/>
      <c r="BX2361" s="40"/>
      <c r="BZ2361" s="9"/>
      <c r="CA2361" s="9"/>
      <c r="CB2361" s="40"/>
      <c r="CC2361" s="9"/>
      <c r="CD2361" s="9"/>
      <c r="CE2361" s="40"/>
    </row>
    <row r="2362" spans="1:83" x14ac:dyDescent="0.25">
      <c r="A2362">
        <v>76.599999999999994</v>
      </c>
      <c r="B2362" t="b">
        <v>1</v>
      </c>
      <c r="BE2362">
        <v>0.80515710382513661</v>
      </c>
      <c r="BF2362">
        <v>77</v>
      </c>
      <c r="BG2362">
        <v>77.417241759082543</v>
      </c>
      <c r="BH2362">
        <v>77.753587900282639</v>
      </c>
      <c r="BI2362">
        <v>113.22164736386058</v>
      </c>
      <c r="BJ2362">
        <f ca="1"/>
        <v>77.287234038103151</v>
      </c>
      <c r="BK2362">
        <f ca="1"/>
        <v>77.616321141311772</v>
      </c>
      <c r="BL2362">
        <v>76.201150264177244</v>
      </c>
      <c r="BM2362">
        <f ca="1"/>
        <v>78.193401446123076</v>
      </c>
      <c r="BN2362">
        <v>78.620269491812593</v>
      </c>
      <c r="BP2362" s="9"/>
      <c r="BQ2362" s="40"/>
      <c r="BR2362" s="9"/>
      <c r="BS2362" s="40"/>
      <c r="BU2362" s="9"/>
      <c r="BV2362" s="40"/>
      <c r="BW2362" s="9"/>
      <c r="BX2362" s="40"/>
      <c r="BZ2362" s="9"/>
      <c r="CA2362" s="9"/>
      <c r="CB2362" s="40"/>
      <c r="CC2362" s="9"/>
      <c r="CD2362" s="9"/>
      <c r="CE2362" s="40"/>
    </row>
    <row r="2363" spans="1:83" x14ac:dyDescent="0.25">
      <c r="A2363">
        <v>76.2</v>
      </c>
      <c r="B2363" t="b">
        <v>1</v>
      </c>
      <c r="BE2363">
        <v>0.80549863387978138</v>
      </c>
      <c r="BF2363">
        <v>77</v>
      </c>
      <c r="BG2363">
        <v>77.429051380721035</v>
      </c>
      <c r="BH2363">
        <v>77.76776802180035</v>
      </c>
      <c r="BI2363">
        <v>113.34309464359643</v>
      </c>
      <c r="BJ2363">
        <f ca="1"/>
        <v>77.296361165389385</v>
      </c>
      <c r="BK2363">
        <f ca="1"/>
        <v>77.629619508424739</v>
      </c>
      <c r="BL2363">
        <v>76.212418613328452</v>
      </c>
      <c r="BM2363">
        <f ca="1"/>
        <v>78.203784175682472</v>
      </c>
      <c r="BN2363">
        <v>78.630472952816632</v>
      </c>
      <c r="BP2363" s="9"/>
      <c r="BQ2363" s="40"/>
      <c r="BR2363" s="9"/>
      <c r="BS2363" s="40"/>
      <c r="BU2363" s="9"/>
      <c r="BV2363" s="40"/>
      <c r="BW2363" s="9"/>
      <c r="BX2363" s="40"/>
      <c r="BZ2363" s="9"/>
      <c r="CA2363" s="9"/>
      <c r="CB2363" s="40"/>
      <c r="CC2363" s="9"/>
      <c r="CD2363" s="9"/>
      <c r="CE2363" s="40"/>
    </row>
    <row r="2364" spans="1:83" x14ac:dyDescent="0.25">
      <c r="A2364">
        <v>76</v>
      </c>
      <c r="B2364" t="b">
        <v>1</v>
      </c>
      <c r="BE2364">
        <v>0.80584016393442626</v>
      </c>
      <c r="BF2364">
        <v>77</v>
      </c>
      <c r="BG2364">
        <v>77.440873630564568</v>
      </c>
      <c r="BH2364">
        <v>77.78196589654884</v>
      </c>
      <c r="BI2364">
        <v>113.46475536330104</v>
      </c>
      <c r="BJ2364">
        <f ca="1"/>
        <v>77.30549561202551</v>
      </c>
      <c r="BK2364">
        <f ca="1"/>
        <v>77.642933602571077</v>
      </c>
      <c r="BL2364">
        <v>76.223696860025271</v>
      </c>
      <c r="BM2364">
        <f ca="1"/>
        <v>78.214172528498906</v>
      </c>
      <c r="BN2364">
        <v>78.640681724770388</v>
      </c>
      <c r="BP2364" s="9"/>
      <c r="BQ2364" s="40"/>
      <c r="BR2364" s="9"/>
      <c r="BS2364" s="40"/>
      <c r="BU2364" s="9"/>
      <c r="BV2364" s="40"/>
      <c r="BW2364" s="9"/>
      <c r="BX2364" s="40"/>
      <c r="BZ2364" s="9"/>
      <c r="CA2364" s="9"/>
      <c r="CB2364" s="40"/>
      <c r="CC2364" s="9"/>
      <c r="CD2364" s="9"/>
      <c r="CE2364" s="40"/>
    </row>
    <row r="2365" spans="1:83" x14ac:dyDescent="0.25">
      <c r="A2365">
        <v>69.2</v>
      </c>
      <c r="B2365" t="b">
        <v>1</v>
      </c>
      <c r="BE2365">
        <v>0.80618169398907102</v>
      </c>
      <c r="BF2365">
        <v>77</v>
      </c>
      <c r="BG2365">
        <v>77.45270855390504</v>
      </c>
      <c r="BH2365">
        <v>77.796181587714869</v>
      </c>
      <c r="BI2365">
        <v>113.5866302745241</v>
      </c>
      <c r="BJ2365">
        <f ca="1"/>
        <v>77.31463740614231</v>
      </c>
      <c r="BK2365">
        <f ca="1"/>
        <v>77.656263479659529</v>
      </c>
      <c r="BL2365">
        <v>76.234985030394085</v>
      </c>
      <c r="BM2365">
        <f ca="1"/>
        <v>78.224566524584745</v>
      </c>
      <c r="BN2365">
        <v>78.650895826790361</v>
      </c>
      <c r="BP2365" s="9"/>
      <c r="BQ2365" s="40"/>
      <c r="BR2365" s="9"/>
      <c r="BS2365" s="40"/>
      <c r="BU2365" s="9"/>
      <c r="BV2365" s="40"/>
      <c r="BW2365" s="9"/>
      <c r="BX2365" s="40"/>
      <c r="BZ2365" s="9"/>
      <c r="CA2365" s="9"/>
      <c r="CB2365" s="40"/>
      <c r="CC2365" s="9"/>
      <c r="CD2365" s="9"/>
      <c r="CE2365" s="40"/>
    </row>
    <row r="2366" spans="1:83" x14ac:dyDescent="0.25">
      <c r="A2366">
        <v>68.8</v>
      </c>
      <c r="B2366" t="b">
        <v>1</v>
      </c>
      <c r="BE2366">
        <v>0.80652322404371579</v>
      </c>
      <c r="BF2366">
        <v>77</v>
      </c>
      <c r="BG2366">
        <v>77.464556196258513</v>
      </c>
      <c r="BH2366">
        <v>77.810415158806322</v>
      </c>
      <c r="BI2366">
        <v>113.70872013279185</v>
      </c>
      <c r="BJ2366">
        <f ca="1"/>
        <v>77.323786576003869</v>
      </c>
      <c r="BK2366">
        <f ca="1"/>
        <v>77.669609195880099</v>
      </c>
      <c r="BL2366">
        <v>76.246283150676476</v>
      </c>
      <c r="BM2366">
        <f ca="1"/>
        <v>78.234966184037702</v>
      </c>
      <c r="BN2366">
        <v>78.661115278074064</v>
      </c>
      <c r="BP2366" s="9"/>
      <c r="BQ2366" s="40"/>
      <c r="BR2366" s="9"/>
      <c r="BS2366" s="40"/>
      <c r="BU2366" s="9"/>
      <c r="BV2366" s="40"/>
      <c r="BW2366" s="9"/>
      <c r="BX2366" s="40"/>
      <c r="BZ2366" s="9"/>
      <c r="CA2366" s="9"/>
      <c r="CB2366" s="40"/>
      <c r="CC2366" s="9"/>
      <c r="CD2366" s="9"/>
      <c r="CE2366" s="40"/>
    </row>
    <row r="2367" spans="1:83" x14ac:dyDescent="0.25">
      <c r="A2367">
        <v>68.8</v>
      </c>
      <c r="B2367" t="b">
        <v>1</v>
      </c>
      <c r="BE2367">
        <v>0.80686475409836067</v>
      </c>
      <c r="BF2367">
        <v>77</v>
      </c>
      <c r="BG2367">
        <v>77.476416603366715</v>
      </c>
      <c r="BH2367">
        <v>77.824666673654392</v>
      </c>
      <c r="BI2367">
        <v>113.83102569763513</v>
      </c>
      <c r="BJ2367">
        <f ca="1"/>
        <v>77.332943150008504</v>
      </c>
      <c r="BK2367">
        <f ca="1"/>
        <v>77.6829708077059</v>
      </c>
      <c r="BL2367">
        <v>76.257591247229854</v>
      </c>
      <c r="BM2367">
        <f ca="1"/>
        <v>78.245371527041485</v>
      </c>
      <c r="BN2367">
        <v>78.671340097900554</v>
      </c>
      <c r="BP2367" s="9"/>
      <c r="BQ2367" s="40"/>
      <c r="BR2367" s="9"/>
      <c r="BS2367" s="40"/>
      <c r="BU2367" s="9"/>
      <c r="BV2367" s="40"/>
      <c r="BW2367" s="9"/>
      <c r="BX2367" s="40"/>
      <c r="BZ2367" s="9"/>
      <c r="CA2367" s="9"/>
      <c r="CB2367" s="40"/>
      <c r="CC2367" s="9"/>
      <c r="CD2367" s="9"/>
      <c r="CE2367" s="40"/>
    </row>
    <row r="2368" spans="1:83" x14ac:dyDescent="0.25">
      <c r="A2368">
        <v>68.7</v>
      </c>
      <c r="B2368" t="b">
        <v>1</v>
      </c>
      <c r="BE2368">
        <v>0.80720628415300544</v>
      </c>
      <c r="BF2368">
        <v>77</v>
      </c>
      <c r="BG2368">
        <v>77.48828982119862</v>
      </c>
      <c r="BH2368">
        <v>77.838936196415858</v>
      </c>
      <c r="BI2368">
        <v>113.95354773261758</v>
      </c>
      <c r="BJ2368">
        <f ca="1"/>
        <v>77.342107156689622</v>
      </c>
      <c r="BK2368">
        <f ca="1"/>
        <v>77.696348371895184</v>
      </c>
      <c r="BL2368">
        <v>76.268909346528204</v>
      </c>
      <c r="BM2368">
        <f ca="1"/>
        <v>78.255782573866313</v>
      </c>
      <c r="BN2368">
        <v>78.681570305630913</v>
      </c>
      <c r="BP2368" s="9"/>
      <c r="BQ2368" s="40"/>
      <c r="BR2368" s="9"/>
      <c r="BS2368" s="40"/>
      <c r="BU2368" s="9"/>
      <c r="BV2368" s="40"/>
      <c r="BW2368" s="9"/>
      <c r="BX2368" s="40"/>
      <c r="BZ2368" s="9"/>
      <c r="CA2368" s="9"/>
      <c r="CB2368" s="40"/>
      <c r="CC2368" s="9"/>
      <c r="CD2368" s="9"/>
      <c r="CE2368" s="40"/>
    </row>
    <row r="2369" spans="1:83" x14ac:dyDescent="0.25">
      <c r="A2369">
        <v>68.5</v>
      </c>
      <c r="B2369" t="b">
        <v>1</v>
      </c>
      <c r="BE2369">
        <v>0.80754781420765032</v>
      </c>
      <c r="BF2369">
        <v>77.099999999999994</v>
      </c>
      <c r="BG2369">
        <v>77.500175895951983</v>
      </c>
      <c r="BH2369">
        <v>77.853223791575417</v>
      </c>
      <c r="BI2369">
        <v>114.07628700536446</v>
      </c>
      <c r="BJ2369">
        <f ca="1"/>
        <v>77.351278624716741</v>
      </c>
      <c r="BK2369">
        <f ca="1"/>
        <v>77.709741945493249</v>
      </c>
      <c r="BL2369">
        <v>76.280237475162792</v>
      </c>
      <c r="BM2369">
        <f ca="1"/>
        <v>78.266199344869406</v>
      </c>
      <c r="BN2369">
        <v>78.691805920708774</v>
      </c>
      <c r="BP2369" s="9"/>
      <c r="BQ2369" s="40"/>
      <c r="BR2369" s="9"/>
      <c r="BS2369" s="40"/>
      <c r="BU2369" s="9"/>
      <c r="BV2369" s="40"/>
      <c r="BW2369" s="9"/>
      <c r="BX2369" s="40"/>
      <c r="BZ2369" s="9"/>
      <c r="CA2369" s="9"/>
      <c r="CB2369" s="40"/>
      <c r="CC2369" s="9"/>
      <c r="CD2369" s="9"/>
      <c r="CE2369" s="40"/>
    </row>
    <row r="2370" spans="1:83" x14ac:dyDescent="0.25">
      <c r="A2370">
        <v>68.3</v>
      </c>
      <c r="B2370" t="b">
        <v>1</v>
      </c>
      <c r="BE2370">
        <v>0.80788934426229508</v>
      </c>
      <c r="BF2370">
        <v>77.099999999999994</v>
      </c>
      <c r="BG2370">
        <v>77.51207487405496</v>
      </c>
      <c r="BH2370">
        <v>77.867529523947866</v>
      </c>
      <c r="BI2370">
        <v>114.1992442875913</v>
      </c>
      <c r="BJ2370">
        <f ca="1"/>
        <v>77.360457582896316</v>
      </c>
      <c r="BK2370">
        <f ca="1"/>
        <v>77.723151585834515</v>
      </c>
      <c r="BL2370">
        <v>76.291575659842948</v>
      </c>
      <c r="BM2370">
        <f ca="1"/>
        <v>78.276621860495695</v>
      </c>
      <c r="BN2370">
        <v>78.702046962660901</v>
      </c>
      <c r="BP2370" s="9"/>
      <c r="BQ2370" s="40"/>
      <c r="BR2370" s="9"/>
      <c r="BS2370" s="40"/>
      <c r="BU2370" s="9"/>
      <c r="BV2370" s="40"/>
      <c r="BW2370" s="9"/>
      <c r="BX2370" s="40"/>
      <c r="BZ2370" s="9"/>
      <c r="CA2370" s="9"/>
      <c r="CB2370" s="40"/>
      <c r="CC2370" s="9"/>
      <c r="CD2370" s="9"/>
      <c r="CE2370" s="40"/>
    </row>
    <row r="2371" spans="1:83" x14ac:dyDescent="0.25">
      <c r="A2371">
        <v>68.099999999999994</v>
      </c>
      <c r="B2371" t="b">
        <v>1</v>
      </c>
      <c r="BE2371">
        <v>0.80823087431693985</v>
      </c>
      <c r="BF2371">
        <v>77.099999999999994</v>
      </c>
      <c r="BG2371">
        <v>77.523986802167713</v>
      </c>
      <c r="BH2371">
        <v>77.881853458680595</v>
      </c>
      <c r="BI2371">
        <v>114.32242035513315</v>
      </c>
      <c r="BJ2371">
        <f ca="1"/>
        <v>77.369644060172746</v>
      </c>
      <c r="BK2371">
        <f ca="1"/>
        <v>77.736577350544465</v>
      </c>
      <c r="BL2371">
        <v>76.302923927396733</v>
      </c>
      <c r="BM2371">
        <f ca="1"/>
        <v>78.287050141278229</v>
      </c>
      <c r="BN2371">
        <v>78.712293451097707</v>
      </c>
      <c r="BP2371" s="9"/>
      <c r="BQ2371" s="40"/>
      <c r="BR2371" s="9"/>
      <c r="BS2371" s="40"/>
      <c r="BU2371" s="9"/>
      <c r="BV2371" s="40"/>
      <c r="BW2371" s="9"/>
      <c r="BX2371" s="40"/>
      <c r="BZ2371" s="9"/>
      <c r="CA2371" s="9"/>
      <c r="CB2371" s="40"/>
      <c r="CC2371" s="9"/>
      <c r="CD2371" s="9"/>
      <c r="CE2371" s="40"/>
    </row>
    <row r="2372" spans="1:83" x14ac:dyDescent="0.25">
      <c r="A2372">
        <v>68</v>
      </c>
      <c r="B2372" t="b">
        <v>1</v>
      </c>
      <c r="BE2372">
        <v>0.80857240437158473</v>
      </c>
      <c r="BF2372">
        <v>77.099999999999994</v>
      </c>
      <c r="BG2372">
        <v>77.535911727183944</v>
      </c>
      <c r="BH2372">
        <v>77.896195661255675</v>
      </c>
      <c r="BI2372">
        <v>114.445815987974</v>
      </c>
      <c r="BJ2372">
        <f ca="1"/>
        <v>77.378838085629312</v>
      </c>
      <c r="BK2372">
        <f ca="1"/>
        <v>77.750019297541755</v>
      </c>
      <c r="BL2372">
        <v>76.314282304771737</v>
      </c>
      <c r="BM2372">
        <f ca="1"/>
        <v>78.297484207838821</v>
      </c>
      <c r="BN2372">
        <v>78.722545405713731</v>
      </c>
      <c r="BP2372" s="9"/>
      <c r="BQ2372" s="40"/>
      <c r="BR2372" s="9"/>
      <c r="BS2372" s="40"/>
      <c r="BU2372" s="9"/>
      <c r="BV2372" s="40"/>
      <c r="BW2372" s="9"/>
      <c r="BX2372" s="40"/>
      <c r="BZ2372" s="9"/>
      <c r="CA2372" s="9"/>
      <c r="CB2372" s="40"/>
      <c r="CC2372" s="9"/>
      <c r="CD2372" s="9"/>
      <c r="CE2372" s="40"/>
    </row>
    <row r="2373" spans="1:83" x14ac:dyDescent="0.25">
      <c r="A2373">
        <v>67.599999999999994</v>
      </c>
      <c r="B2373" t="b">
        <v>1</v>
      </c>
      <c r="BE2373">
        <v>0.8089139344262295</v>
      </c>
      <c r="BF2373">
        <v>77.099999999999994</v>
      </c>
      <c r="BG2373">
        <v>77.547849696232603</v>
      </c>
      <c r="BH2373">
        <v>77.910556197492355</v>
      </c>
      <c r="BI2373">
        <v>114.56943197027618</v>
      </c>
      <c r="BJ2373">
        <f ca="1"/>
        <v>77.38803968848913</v>
      </c>
      <c r="BK2373">
        <f ca="1"/>
        <v>77.763477485040156</v>
      </c>
      <c r="BL2373">
        <v>76.325650819035758</v>
      </c>
      <c r="BM2373">
        <f ca="1"/>
        <v>78.307924080888583</v>
      </c>
      <c r="BN2373">
        <v>78.73280284628828</v>
      </c>
      <c r="BP2373" s="9"/>
      <c r="BQ2373" s="40"/>
      <c r="BR2373" s="9"/>
      <c r="BS2373" s="40"/>
      <c r="BU2373" s="9"/>
      <c r="BV2373" s="40"/>
      <c r="BW2373" s="9"/>
      <c r="BX2373" s="40"/>
      <c r="BZ2373" s="9"/>
      <c r="CA2373" s="9"/>
      <c r="CB2373" s="40"/>
      <c r="CC2373" s="9"/>
      <c r="CD2373" s="9"/>
      <c r="CE2373" s="40"/>
    </row>
    <row r="2374" spans="1:83" x14ac:dyDescent="0.25">
      <c r="A2374">
        <v>67.599999999999994</v>
      </c>
      <c r="B2374" t="b">
        <v>1</v>
      </c>
      <c r="BE2374">
        <v>0.80925546448087426</v>
      </c>
      <c r="BF2374">
        <v>77.099999999999994</v>
      </c>
      <c r="BG2374">
        <v>77.559800756679465</v>
      </c>
      <c r="BH2374">
        <v>77.924935133549511</v>
      </c>
      <c r="BI2374">
        <v>114.69326909041052</v>
      </c>
      <c r="BJ2374">
        <f ca="1"/>
        <v>77.397248898116089</v>
      </c>
      <c r="BK2374">
        <f ca="1"/>
        <v>77.776951971550744</v>
      </c>
      <c r="BL2374">
        <v>76.337029497377642</v>
      </c>
      <c r="BM2374">
        <f ca="1"/>
        <v>78.318369781228611</v>
      </c>
      <c r="BN2374">
        <v>78.743065792685897</v>
      </c>
      <c r="BP2374" s="9"/>
      <c r="BQ2374" s="40"/>
      <c r="BR2374" s="9"/>
      <c r="BS2374" s="40"/>
      <c r="BU2374" s="9"/>
      <c r="BV2374" s="40"/>
      <c r="BW2374" s="9"/>
      <c r="BX2374" s="40"/>
      <c r="BZ2374" s="9"/>
      <c r="CA2374" s="9"/>
      <c r="CB2374" s="40"/>
      <c r="CC2374" s="9"/>
      <c r="CD2374" s="9"/>
      <c r="CE2374" s="40"/>
    </row>
    <row r="2375" spans="1:83" x14ac:dyDescent="0.25">
      <c r="A2375">
        <v>67.400000000000006</v>
      </c>
      <c r="B2375" t="b">
        <v>1</v>
      </c>
      <c r="BE2375">
        <v>0.80959699453551914</v>
      </c>
      <c r="BF2375">
        <v>77.2</v>
      </c>
      <c r="BG2375">
        <v>77.57176495612886</v>
      </c>
      <c r="BH2375">
        <v>77.939332535927889</v>
      </c>
      <c r="BI2375">
        <v>114.81732814098642</v>
      </c>
      <c r="BJ2375">
        <f ca="1"/>
        <v>77.406465744015904</v>
      </c>
      <c r="BK2375">
        <f ca="1"/>
        <v>77.790442815883893</v>
      </c>
      <c r="BL2375">
        <v>76.348418367107953</v>
      </c>
      <c r="BM2375">
        <f ca="1"/>
        <v>78.328821329750383</v>
      </c>
      <c r="BN2375">
        <v>78.753334264856932</v>
      </c>
      <c r="BP2375" s="9"/>
      <c r="BQ2375" s="40"/>
      <c r="BR2375" s="9"/>
      <c r="BS2375" s="40"/>
      <c r="BU2375" s="9"/>
      <c r="BV2375" s="40"/>
      <c r="BW2375" s="9"/>
      <c r="BX2375" s="40"/>
      <c r="BZ2375" s="9"/>
      <c r="CA2375" s="9"/>
      <c r="CB2375" s="40"/>
      <c r="CC2375" s="9"/>
      <c r="CD2375" s="9"/>
      <c r="CE2375" s="40"/>
    </row>
    <row r="2376" spans="1:83" x14ac:dyDescent="0.25">
      <c r="A2376">
        <v>67.099999999999994</v>
      </c>
      <c r="B2376" t="b">
        <v>1</v>
      </c>
      <c r="BE2376">
        <v>0.80993852459016391</v>
      </c>
      <c r="BF2376">
        <v>77.2</v>
      </c>
      <c r="BG2376">
        <v>77.583742342425225</v>
      </c>
      <c r="BH2376">
        <v>77.953748471472565</v>
      </c>
      <c r="BI2376">
        <v>114.94160991888211</v>
      </c>
      <c r="BJ2376">
        <f ca="1"/>
        <v>77.415690255836978</v>
      </c>
      <c r="BK2376">
        <f ca="1"/>
        <v>77.803950077151399</v>
      </c>
      <c r="BL2376">
        <v>76.359817455659808</v>
      </c>
      <c r="BM2376">
        <f ca="1"/>
        <v>78.339278747436495</v>
      </c>
      <c r="BN2376">
        <v>78.763608282838106</v>
      </c>
      <c r="BP2376" s="9"/>
      <c r="BQ2376" s="40"/>
      <c r="BR2376" s="9"/>
      <c r="BS2376" s="40"/>
      <c r="BU2376" s="9"/>
      <c r="BV2376" s="40"/>
      <c r="BW2376" s="9"/>
      <c r="BX2376" s="40"/>
      <c r="BZ2376" s="9"/>
      <c r="CA2376" s="9"/>
      <c r="CB2376" s="40"/>
      <c r="CC2376" s="9"/>
      <c r="CD2376" s="9"/>
      <c r="CE2376" s="40"/>
    </row>
    <row r="2377" spans="1:83" x14ac:dyDescent="0.25">
      <c r="A2377">
        <v>66.8</v>
      </c>
      <c r="B2377" t="b">
        <v>1</v>
      </c>
      <c r="BE2377">
        <v>0.81028005464480879</v>
      </c>
      <c r="BF2377">
        <v>77.2</v>
      </c>
      <c r="BG2377">
        <v>77.595732963654854</v>
      </c>
      <c r="BH2377">
        <v>77.968183007375444</v>
      </c>
      <c r="BI2377">
        <v>115.06611522527578</v>
      </c>
      <c r="BJ2377">
        <f ca="1"/>
        <v>77.424922463371487</v>
      </c>
      <c r="BK2377">
        <f ca="1"/>
        <v>77.817473814768675</v>
      </c>
      <c r="BL2377">
        <v>76.371226790589589</v>
      </c>
      <c r="BM2377">
        <f ca="1"/>
        <v>78.349742055361205</v>
      </c>
      <c r="BN2377">
        <v>78.773887866753086</v>
      </c>
      <c r="BP2377" s="9"/>
      <c r="BQ2377" s="40"/>
      <c r="BR2377" s="9"/>
      <c r="BS2377" s="40"/>
      <c r="BU2377" s="9"/>
      <c r="BV2377" s="40"/>
      <c r="BW2377" s="9"/>
      <c r="BX2377" s="40"/>
      <c r="BZ2377" s="9"/>
      <c r="CA2377" s="9"/>
      <c r="CB2377" s="40"/>
      <c r="CC2377" s="9"/>
      <c r="CD2377" s="9"/>
      <c r="CE2377" s="40"/>
    </row>
    <row r="2378" spans="1:83" x14ac:dyDescent="0.25">
      <c r="A2378">
        <v>66.5</v>
      </c>
      <c r="B2378" t="b">
        <v>1</v>
      </c>
      <c r="BE2378">
        <v>0.81062158469945356</v>
      </c>
      <c r="BF2378">
        <v>77.2</v>
      </c>
      <c r="BG2378">
        <v>77.607736868147597</v>
      </c>
      <c r="BH2378">
        <v>77.98263621117755</v>
      </c>
      <c r="BI2378">
        <v>115.19084486567606</v>
      </c>
      <c r="BJ2378">
        <f ca="1"/>
        <v>77.43416239655636</v>
      </c>
      <c r="BK2378">
        <f ca="1"/>
        <v>77.83101408845674</v>
      </c>
      <c r="BL2378">
        <v>76.382646399577794</v>
      </c>
      <c r="BM2378">
        <f ca="1"/>
        <v>78.360211274690997</v>
      </c>
      <c r="BN2378">
        <v>78.784173036813002</v>
      </c>
      <c r="BP2378" s="9"/>
      <c r="BQ2378" s="40"/>
      <c r="BR2378" s="9"/>
      <c r="BS2378" s="40"/>
      <c r="BU2378" s="9"/>
      <c r="BV2378" s="40"/>
      <c r="BW2378" s="9"/>
      <c r="BX2378" s="40"/>
      <c r="BZ2378" s="9"/>
      <c r="CA2378" s="9"/>
      <c r="CB2378" s="40"/>
      <c r="CC2378" s="9"/>
      <c r="CD2378" s="9"/>
      <c r="CE2378" s="40"/>
    </row>
    <row r="2379" spans="1:83" x14ac:dyDescent="0.25">
      <c r="A2379">
        <v>66.2</v>
      </c>
      <c r="B2379" t="b">
        <v>1</v>
      </c>
      <c r="BE2379">
        <v>0.81096311475409832</v>
      </c>
      <c r="BF2379">
        <v>77.2</v>
      </c>
      <c r="BG2379">
        <v>77.619754104478588</v>
      </c>
      <c r="BH2379">
        <v>77.997108150771822</v>
      </c>
      <c r="BI2379">
        <v>115.31579964995373</v>
      </c>
      <c r="BJ2379">
        <f ca="1"/>
        <v>77.443410085474241</v>
      </c>
      <c r="BK2379">
        <f ca="1"/>
        <v>77.844570958244546</v>
      </c>
      <c r="BL2379">
        <v>76.394076310429725</v>
      </c>
      <c r="BM2379">
        <f ca="1"/>
        <v>78.370686426685253</v>
      </c>
      <c r="BN2379">
        <v>78.794463813317066</v>
      </c>
      <c r="BP2379" s="9"/>
      <c r="BQ2379" s="40"/>
      <c r="BR2379" s="9"/>
      <c r="BS2379" s="40"/>
      <c r="BU2379" s="9"/>
      <c r="BV2379" s="40"/>
      <c r="BW2379" s="9"/>
      <c r="BX2379" s="40"/>
      <c r="BZ2379" s="9"/>
      <c r="CA2379" s="9"/>
      <c r="CB2379" s="40"/>
      <c r="CC2379" s="9"/>
      <c r="CD2379" s="9"/>
      <c r="CE2379" s="40"/>
    </row>
    <row r="2380" spans="1:83" x14ac:dyDescent="0.25">
      <c r="A2380">
        <v>65.8</v>
      </c>
      <c r="B2380" t="b">
        <v>1</v>
      </c>
      <c r="BE2380">
        <v>0.8113046448087432</v>
      </c>
      <c r="BF2380">
        <v>77.2</v>
      </c>
      <c r="BG2380">
        <v>77.631784721469884</v>
      </c>
      <c r="BH2380">
        <v>78.011598894405253</v>
      </c>
      <c r="BI2380">
        <v>115.44098039237306</v>
      </c>
      <c r="BJ2380">
        <f ca="1"/>
        <v>77.452665560354589</v>
      </c>
      <c r="BK2380">
        <f ca="1"/>
        <v>77.85814448447104</v>
      </c>
      <c r="BL2380">
        <v>76.405516551076389</v>
      </c>
      <c r="BM2380">
        <f ca="1"/>
        <v>78.381167532696793</v>
      </c>
      <c r="BN2380">
        <v>78.804760216653136</v>
      </c>
      <c r="BP2380" s="9"/>
      <c r="BQ2380" s="40"/>
      <c r="BR2380" s="9"/>
      <c r="BS2380" s="40"/>
      <c r="BU2380" s="9"/>
      <c r="BV2380" s="40"/>
      <c r="BW2380" s="9"/>
      <c r="BX2380" s="40"/>
      <c r="BZ2380" s="9"/>
      <c r="CA2380" s="9"/>
      <c r="CB2380" s="40"/>
      <c r="CC2380" s="9"/>
      <c r="CD2380" s="9"/>
      <c r="CE2380" s="40"/>
    </row>
    <row r="2381" spans="1:83" x14ac:dyDescent="0.25">
      <c r="A2381">
        <v>55</v>
      </c>
      <c r="B2381" t="b">
        <v>1</v>
      </c>
      <c r="BE2381">
        <v>0.81164617486338797</v>
      </c>
      <c r="BF2381">
        <v>77.2</v>
      </c>
      <c r="BG2381">
        <v>77.643828768192293</v>
      </c>
      <c r="BH2381">
        <v>78.026108510681624</v>
      </c>
      <c r="BI2381">
        <v>115.56638791162358</v>
      </c>
      <c r="BJ2381">
        <f ca="1"/>
        <v>77.461928851574584</v>
      </c>
      <c r="BK2381">
        <f ca="1"/>
        <v>77.871734727787427</v>
      </c>
      <c r="BL2381">
        <v>76.416967149575157</v>
      </c>
      <c r="BM2381">
        <f ca="1"/>
        <v>78.391654614172509</v>
      </c>
      <c r="BN2381">
        <v>78.815062267298259</v>
      </c>
      <c r="BP2381" s="9"/>
      <c r="BQ2381" s="40"/>
      <c r="BR2381" s="9"/>
      <c r="BS2381" s="40"/>
      <c r="BU2381" s="9"/>
      <c r="BV2381" s="40"/>
      <c r="BW2381" s="9"/>
      <c r="BX2381" s="40"/>
      <c r="BZ2381" s="9"/>
      <c r="CA2381" s="9"/>
      <c r="CB2381" s="40"/>
      <c r="CC2381" s="9"/>
      <c r="CD2381" s="9"/>
      <c r="CE2381" s="40"/>
    </row>
    <row r="2382" spans="1:83" x14ac:dyDescent="0.25">
      <c r="A2382">
        <v>54.3</v>
      </c>
      <c r="B2382" t="b">
        <v>1</v>
      </c>
      <c r="BE2382">
        <v>0.81198770491803274</v>
      </c>
      <c r="BF2382">
        <v>77.2</v>
      </c>
      <c r="BG2382">
        <v>77.6558862939671</v>
      </c>
      <c r="BH2382">
        <v>78.040637068564067</v>
      </c>
      <c r="BI2382">
        <v>115.69202303085235</v>
      </c>
      <c r="BJ2382">
        <f ca="1"/>
        <v>77.471199989660292</v>
      </c>
      <c r="BK2382">
        <f ca="1"/>
        <v>77.885341749159338</v>
      </c>
      <c r="BL2382">
        <v>76.428428134110732</v>
      </c>
      <c r="BM2382">
        <f ca="1"/>
        <v>78.402147692653983</v>
      </c>
      <c r="BN2382">
        <v>78.825369985819322</v>
      </c>
      <c r="BP2382" s="9"/>
      <c r="BQ2382" s="40"/>
      <c r="BR2382" s="9"/>
      <c r="BS2382" s="40"/>
      <c r="BU2382" s="9"/>
      <c r="BV2382" s="40"/>
      <c r="BW2382" s="9"/>
      <c r="BX2382" s="40"/>
      <c r="BZ2382" s="9"/>
      <c r="CA2382" s="9"/>
      <c r="CB2382" s="40"/>
      <c r="CC2382" s="9"/>
      <c r="CD2382" s="9"/>
      <c r="CE2382" s="40"/>
    </row>
    <row r="2383" spans="1:83" x14ac:dyDescent="0.25">
      <c r="A2383">
        <v>54.2</v>
      </c>
      <c r="B2383" t="b">
        <v>1</v>
      </c>
      <c r="BE2383">
        <v>0.81232923497267762</v>
      </c>
      <c r="BF2383">
        <v>77.3</v>
      </c>
      <c r="BG2383">
        <v>77.667957348367835</v>
      </c>
      <c r="BH2383">
        <v>78.055184637377579</v>
      </c>
      <c r="BI2383">
        <v>115.81788657769644</v>
      </c>
      <c r="BJ2383">
        <f ca="1"/>
        <v>77.48047900528762</v>
      </c>
      <c r="BK2383">
        <f ca="1"/>
        <v>77.898965609869123</v>
      </c>
      <c r="BL2383">
        <v>76.43989953299581</v>
      </c>
      <c r="BM2383">
        <f ca="1"/>
        <v>78.412646789778151</v>
      </c>
      <c r="BN2383">
        <v>78.835683392873534</v>
      </c>
      <c r="BP2383" s="9"/>
      <c r="BQ2383" s="40"/>
      <c r="BR2383" s="9"/>
      <c r="BS2383" s="40"/>
      <c r="BU2383" s="9"/>
      <c r="BV2383" s="40"/>
      <c r="BW2383" s="9"/>
      <c r="BX2383" s="40"/>
      <c r="BZ2383" s="9"/>
      <c r="CA2383" s="9"/>
      <c r="CB2383" s="40"/>
      <c r="CC2383" s="9"/>
      <c r="CD2383" s="9"/>
      <c r="CE2383" s="40"/>
    </row>
    <row r="2384" spans="1:83" x14ac:dyDescent="0.25">
      <c r="A2384">
        <v>53.1</v>
      </c>
      <c r="B2384" t="b">
        <v>1</v>
      </c>
      <c r="BE2384">
        <v>0.81267076502732238</v>
      </c>
      <c r="BF2384">
        <v>77.3</v>
      </c>
      <c r="BG2384">
        <v>77.680041981222033</v>
      </c>
      <c r="BH2384">
        <v>78.06975128681141</v>
      </c>
      <c r="BI2384">
        <v>115.9439793843153</v>
      </c>
      <c r="BJ2384">
        <f ca="1"/>
        <v>77.489765929283394</v>
      </c>
      <c r="BK2384">
        <f ca="1"/>
        <v>77.912606371518052</v>
      </c>
      <c r="BL2384">
        <v>76.451381374671982</v>
      </c>
      <c r="BM2384">
        <f ca="1"/>
        <v>78.423151927277814</v>
      </c>
      <c r="BN2384">
        <v>78.846002509209143</v>
      </c>
      <c r="BP2384" s="9"/>
      <c r="BQ2384" s="40"/>
      <c r="BR2384" s="9"/>
      <c r="BS2384" s="40"/>
      <c r="BU2384" s="9"/>
      <c r="BV2384" s="40"/>
      <c r="BW2384" s="9"/>
      <c r="BX2384" s="40"/>
      <c r="BZ2384" s="9"/>
      <c r="CA2384" s="9"/>
      <c r="CB2384" s="40"/>
      <c r="CC2384" s="9"/>
      <c r="CD2384" s="9"/>
      <c r="CE2384" s="40"/>
    </row>
    <row r="2385" spans="1:83" x14ac:dyDescent="0.25">
      <c r="A2385">
        <v>53.1</v>
      </c>
      <c r="B2385" t="b">
        <v>1</v>
      </c>
      <c r="BE2385">
        <v>0.81301229508196726</v>
      </c>
      <c r="BF2385">
        <v>77.3</v>
      </c>
      <c r="BG2385">
        <v>77.692140242613121</v>
      </c>
      <c r="BH2385">
        <v>78.084337086922275</v>
      </c>
      <c r="BI2385">
        <v>116.07030228742424</v>
      </c>
      <c r="BJ2385">
        <f ca="1"/>
        <v>77.499060792626423</v>
      </c>
      <c r="BK2385">
        <f ca="1"/>
        <v>77.926264096028646</v>
      </c>
      <c r="BL2385">
        <v>76.462873687710513</v>
      </c>
      <c r="BM2385">
        <f ca="1"/>
        <v>78.43366312698241</v>
      </c>
      <c r="BN2385">
        <v>78.85632735566594</v>
      </c>
      <c r="BP2385" s="9"/>
      <c r="BQ2385" s="40"/>
      <c r="BR2385" s="9"/>
      <c r="BS2385" s="40"/>
      <c r="BU2385" s="9"/>
      <c r="BV2385" s="40"/>
      <c r="BW2385" s="9"/>
      <c r="BX2385" s="40"/>
      <c r="BZ2385" s="9"/>
      <c r="CA2385" s="9"/>
      <c r="CB2385" s="40"/>
      <c r="CC2385" s="9"/>
      <c r="CD2385" s="9"/>
      <c r="CE2385" s="40"/>
    </row>
    <row r="2386" spans="1:83" x14ac:dyDescent="0.25">
      <c r="A2386">
        <v>52.4</v>
      </c>
      <c r="B2386" t="b">
        <v>1</v>
      </c>
      <c r="BE2386">
        <v>0.81335382513661203</v>
      </c>
      <c r="BF2386">
        <v>77.3</v>
      </c>
      <c r="BG2386">
        <v>77.704252182882129</v>
      </c>
      <c r="BH2386">
        <v>78.098942108136285</v>
      </c>
      <c r="BI2386">
        <v>116.1968561283273</v>
      </c>
      <c r="BJ2386">
        <f ca="1"/>
        <v>77.508363626448556</v>
      </c>
      <c r="BK2386">
        <f ca="1"/>
        <v>77.939938845646907</v>
      </c>
      <c r="BL2386">
        <v>76.474376500813207</v>
      </c>
      <c r="BM2386">
        <f ca="1"/>
        <v>78.444180410818532</v>
      </c>
      <c r="BN2386">
        <v>78.866657953175917</v>
      </c>
      <c r="BP2386" s="9"/>
      <c r="BQ2386" s="40"/>
      <c r="BR2386" s="9"/>
      <c r="BS2386" s="40"/>
      <c r="BU2386" s="9"/>
      <c r="BV2386" s="40"/>
      <c r="BW2386" s="9"/>
      <c r="BX2386" s="40"/>
      <c r="BZ2386" s="9"/>
      <c r="CA2386" s="9"/>
      <c r="CB2386" s="40"/>
      <c r="CC2386" s="9"/>
      <c r="CD2386" s="9"/>
      <c r="CE2386" s="40"/>
    </row>
    <row r="2387" spans="1:83" x14ac:dyDescent="0.25">
      <c r="A2387">
        <v>52.2</v>
      </c>
      <c r="B2387" t="b">
        <v>1</v>
      </c>
      <c r="BE2387">
        <v>0.8136953551912568</v>
      </c>
      <c r="BF2387">
        <v>77.3</v>
      </c>
      <c r="BG2387">
        <v>77.716377852629606</v>
      </c>
      <c r="BH2387">
        <v>78.113566421251974</v>
      </c>
      <c r="BI2387">
        <v>116.3236417529512</v>
      </c>
      <c r="BJ2387">
        <f ca="1"/>
        <v>77.517674462035771</v>
      </c>
      <c r="BK2387">
        <f ca="1"/>
        <v>77.953630682944748</v>
      </c>
      <c r="BL2387">
        <v>76.485889842813236</v>
      </c>
      <c r="BM2387">
        <f ca="1"/>
        <v>78.454703800810663</v>
      </c>
      <c r="BN2387">
        <v>78.876994322763835</v>
      </c>
      <c r="BP2387" s="9"/>
      <c r="BQ2387" s="40"/>
      <c r="BR2387" s="9"/>
      <c r="BS2387" s="40"/>
      <c r="BU2387" s="9"/>
      <c r="BV2387" s="40"/>
      <c r="BW2387" s="9"/>
      <c r="BX2387" s="40"/>
      <c r="BZ2387" s="9"/>
      <c r="CA2387" s="9"/>
      <c r="CB2387" s="40"/>
      <c r="CC2387" s="9"/>
      <c r="CD2387" s="9"/>
      <c r="CE2387" s="40"/>
    </row>
    <row r="2388" spans="1:83" x14ac:dyDescent="0.25">
      <c r="A2388">
        <v>51.9</v>
      </c>
      <c r="B2388" t="b">
        <v>1</v>
      </c>
      <c r="BE2388">
        <v>0.81403688524590168</v>
      </c>
      <c r="BF2388">
        <v>77.3</v>
      </c>
      <c r="BG2388">
        <v>77.728517302717464</v>
      </c>
      <c r="BH2388">
        <v>78.128210097443031</v>
      </c>
      <c r="BI2388">
        <v>116.45066001187921</v>
      </c>
      <c r="BJ2388">
        <f ca="1"/>
        <v>77.526993330829328</v>
      </c>
      <c r="BK2388">
        <f ca="1"/>
        <v>77.967339670822213</v>
      </c>
      <c r="BL2388">
        <v>76.497413742675946</v>
      </c>
      <c r="BM2388">
        <f ca="1"/>
        <v>78.465233319081747</v>
      </c>
      <c r="BN2388">
        <v>78.887336485547877</v>
      </c>
      <c r="BP2388" s="9"/>
      <c r="BQ2388" s="40"/>
      <c r="BR2388" s="9"/>
      <c r="BS2388" s="40"/>
      <c r="BU2388" s="9"/>
      <c r="BV2388" s="40"/>
      <c r="BW2388" s="9"/>
      <c r="BX2388" s="40"/>
      <c r="BZ2388" s="9"/>
      <c r="CA2388" s="9"/>
      <c r="CB2388" s="40"/>
      <c r="CC2388" s="9"/>
      <c r="CD2388" s="9"/>
      <c r="CE2388" s="40"/>
    </row>
    <row r="2389" spans="1:83" x14ac:dyDescent="0.25">
      <c r="A2389">
        <v>51.5</v>
      </c>
      <c r="B2389" t="b">
        <v>1</v>
      </c>
      <c r="BE2389">
        <v>0.81437841530054644</v>
      </c>
      <c r="BF2389">
        <v>77.3</v>
      </c>
      <c r="BG2389">
        <v>77.740670584270774</v>
      </c>
      <c r="BH2389">
        <v>78.142873208260866</v>
      </c>
      <c r="BI2389">
        <v>116.57791176038511</v>
      </c>
      <c r="BJ2389">
        <f ca="1"/>
        <v>77.536320264426692</v>
      </c>
      <c r="BK2389">
        <f ca="1"/>
        <v>77.981065872509873</v>
      </c>
      <c r="BL2389">
        <v>76.508948229499737</v>
      </c>
      <c r="BM2389">
        <f ca="1"/>
        <v>78.475768987853897</v>
      </c>
      <c r="BN2389">
        <v>78.897684462740216</v>
      </c>
      <c r="BP2389" s="9"/>
      <c r="BQ2389" s="40"/>
      <c r="BR2389" s="9"/>
      <c r="BS2389" s="40"/>
      <c r="BU2389" s="9"/>
      <c r="BV2389" s="40"/>
      <c r="BW2389" s="9"/>
      <c r="BX2389" s="40"/>
      <c r="BZ2389" s="9"/>
      <c r="CA2389" s="9"/>
      <c r="CB2389" s="40"/>
      <c r="CC2389" s="9"/>
      <c r="CD2389" s="9"/>
      <c r="CE2389" s="40"/>
    </row>
    <row r="2390" spans="1:83" x14ac:dyDescent="0.25">
      <c r="A2390">
        <v>51.5</v>
      </c>
      <c r="B2390" t="b">
        <v>1</v>
      </c>
      <c r="BE2390">
        <v>0.81471994535519121</v>
      </c>
      <c r="BF2390">
        <v>77.3</v>
      </c>
      <c r="BG2390">
        <v>77.752837748679724</v>
      </c>
      <c r="BH2390">
        <v>78.157555825637402</v>
      </c>
      <c r="BI2390">
        <v>116.7053978584681</v>
      </c>
      <c r="BJ2390">
        <f ca="1"/>
        <v>77.545655294582843</v>
      </c>
      <c r="BK2390">
        <f ca="1"/>
        <v>77.994809351571291</v>
      </c>
      <c r="BL2390">
        <v>76.520493332516963</v>
      </c>
      <c r="BM2390">
        <f ca="1"/>
        <v>78.486310829449039</v>
      </c>
      <c r="BN2390">
        <v>78.908038275647726</v>
      </c>
      <c r="BP2390" s="9"/>
      <c r="BQ2390" s="40"/>
      <c r="BR2390" s="9"/>
      <c r="BS2390" s="40"/>
      <c r="BU2390" s="9"/>
      <c r="BV2390" s="40"/>
      <c r="BW2390" s="9"/>
      <c r="BX2390" s="40"/>
      <c r="BZ2390" s="9"/>
      <c r="CA2390" s="9"/>
      <c r="CB2390" s="40"/>
      <c r="CC2390" s="9"/>
      <c r="CD2390" s="9"/>
      <c r="CE2390" s="40"/>
    </row>
    <row r="2391" spans="1:83" x14ac:dyDescent="0.25">
      <c r="A2391">
        <v>51.6</v>
      </c>
      <c r="B2391" t="b">
        <v>1</v>
      </c>
      <c r="BE2391">
        <v>0.81506147540983609</v>
      </c>
      <c r="BF2391">
        <v>77.3</v>
      </c>
      <c r="BG2391">
        <v>77.765018847601553</v>
      </c>
      <c r="BH2391">
        <v>78.172258021887941</v>
      </c>
      <c r="BI2391">
        <v>116.83311917088758</v>
      </c>
      <c r="BJ2391">
        <f ca="1"/>
        <v>77.554998453211297</v>
      </c>
      <c r="BK2391">
        <f ca="1"/>
        <v>78.008570171905319</v>
      </c>
      <c r="BL2391">
        <v>76.532049081094698</v>
      </c>
      <c r="BM2391">
        <f ca="1"/>
        <v>78.496858866289557</v>
      </c>
      <c r="BN2391">
        <v>78.918397945672467</v>
      </c>
      <c r="BP2391" s="9"/>
      <c r="BQ2391" s="40"/>
      <c r="BR2391" s="9"/>
      <c r="BS2391" s="40"/>
      <c r="BU2391" s="9"/>
      <c r="BV2391" s="40"/>
      <c r="BW2391" s="9"/>
      <c r="BX2391" s="40"/>
      <c r="BZ2391" s="9"/>
      <c r="CA2391" s="9"/>
      <c r="CB2391" s="40"/>
      <c r="CC2391" s="9"/>
      <c r="CD2391" s="9"/>
      <c r="CE2391" s="40"/>
    </row>
    <row r="2392" spans="1:83" x14ac:dyDescent="0.25">
      <c r="A2392">
        <v>51.2</v>
      </c>
      <c r="B2392" t="b">
        <v>1</v>
      </c>
      <c r="BE2392">
        <v>0.81540300546448086</v>
      </c>
      <c r="BF2392">
        <v>77.3</v>
      </c>
      <c r="BG2392">
        <v>77.777213932962354</v>
      </c>
      <c r="BH2392">
        <v>78.186979869713753</v>
      </c>
      <c r="BI2392">
        <v>116.96107656719812</v>
      </c>
      <c r="BJ2392">
        <f ca="1"/>
        <v>77.564349772385228</v>
      </c>
      <c r="BK2392">
        <f ca="1"/>
        <v>78.022348397748559</v>
      </c>
      <c r="BL2392">
        <v>76.543615504735698</v>
      </c>
      <c r="BM2392">
        <f ca="1"/>
        <v>78.507413120898974</v>
      </c>
      <c r="BN2392">
        <v>78.928763494312449</v>
      </c>
      <c r="BP2392" s="9"/>
      <c r="BQ2392" s="40"/>
      <c r="BR2392" s="9"/>
      <c r="BS2392" s="40"/>
      <c r="BU2392" s="9"/>
      <c r="BV2392" s="40"/>
      <c r="BW2392" s="9"/>
      <c r="BX2392" s="40"/>
      <c r="BZ2392" s="9"/>
      <c r="CA2392" s="9"/>
      <c r="CB2392" s="40"/>
      <c r="CC2392" s="9"/>
      <c r="CD2392" s="9"/>
      <c r="CE2392" s="40"/>
    </row>
    <row r="2393" spans="1:83" x14ac:dyDescent="0.25">
      <c r="A2393">
        <v>51.1</v>
      </c>
      <c r="B2393" t="b">
        <v>1</v>
      </c>
      <c r="BE2393">
        <v>0.81574453551912574</v>
      </c>
      <c r="BF2393">
        <v>77.400000000000006</v>
      </c>
      <c r="BG2393">
        <v>77.789423056959066</v>
      </c>
      <c r="BH2393">
        <v>78.201721442204899</v>
      </c>
      <c r="BI2393">
        <v>117.08927092178531</v>
      </c>
      <c r="BJ2393">
        <f ca="1"/>
        <v>77.573709284338634</v>
      </c>
      <c r="BK2393">
        <f ca="1"/>
        <v>78.036144093677805</v>
      </c>
      <c r="BL2393">
        <v>76.555192633079201</v>
      </c>
      <c r="BM2393">
        <f ca="1"/>
        <v>78.517973615902648</v>
      </c>
      <c r="BN2393">
        <v>78.939134943162244</v>
      </c>
      <c r="BP2393" s="9"/>
      <c r="BQ2393" s="40"/>
      <c r="BR2393" s="9"/>
      <c r="BS2393" s="40"/>
      <c r="BU2393" s="9"/>
      <c r="BV2393" s="40"/>
      <c r="BW2393" s="9"/>
      <c r="BX2393" s="40"/>
      <c r="BZ2393" s="9"/>
      <c r="CA2393" s="9"/>
      <c r="CB2393" s="40"/>
      <c r="CC2393" s="9"/>
      <c r="CD2393" s="9"/>
      <c r="CE2393" s="40"/>
    </row>
    <row r="2394" spans="1:83" x14ac:dyDescent="0.25">
      <c r="A2394">
        <v>58</v>
      </c>
      <c r="B2394" t="b">
        <v>1</v>
      </c>
      <c r="BE2394">
        <v>0.8160860655737705</v>
      </c>
      <c r="BF2394">
        <v>77.400000000000006</v>
      </c>
      <c r="BG2394">
        <v>77.801646272061532</v>
      </c>
      <c r="BH2394">
        <v>78.21648281284341</v>
      </c>
      <c r="BI2394">
        <v>117.21770311390135</v>
      </c>
      <c r="BJ2394">
        <f ca="1"/>
        <v>77.58307702146746</v>
      </c>
      <c r="BK2394">
        <f ca="1"/>
        <v>78.049957324612578</v>
      </c>
      <c r="BL2394">
        <v>76.566780495901895</v>
      </c>
      <c r="BM2394">
        <f ca="1"/>
        <v>78.528540374028381</v>
      </c>
      <c r="BN2394">
        <v>78.949512313913587</v>
      </c>
      <c r="BP2394" s="9"/>
      <c r="BQ2394" s="40"/>
      <c r="BR2394" s="9"/>
      <c r="BS2394" s="40"/>
      <c r="BU2394" s="9"/>
      <c r="BV2394" s="40"/>
      <c r="BW2394" s="9"/>
      <c r="BX2394" s="40"/>
      <c r="BZ2394" s="9"/>
      <c r="CA2394" s="9"/>
      <c r="CB2394" s="40"/>
      <c r="CC2394" s="9"/>
      <c r="CD2394" s="9"/>
      <c r="CE2394" s="40"/>
    </row>
    <row r="2395" spans="1:83" x14ac:dyDescent="0.25">
      <c r="A2395">
        <v>57</v>
      </c>
      <c r="B2395" t="b">
        <v>1</v>
      </c>
      <c r="BE2395">
        <v>0.81642759562841527</v>
      </c>
      <c r="BF2395">
        <v>77.400000000000006</v>
      </c>
      <c r="BG2395">
        <v>77.813883631014249</v>
      </c>
      <c r="BH2395">
        <v>78.231264055505562</v>
      </c>
      <c r="BI2395">
        <v>117.34637402770139</v>
      </c>
      <c r="BJ2395">
        <f ca="1"/>
        <v>77.592453016330822</v>
      </c>
      <c r="BK2395">
        <f ca="1"/>
        <v>78.063788155817491</v>
      </c>
      <c r="BL2395">
        <v>76.578379123118751</v>
      </c>
      <c r="BM2395">
        <f ca="1"/>
        <v>78.53911341810722</v>
      </c>
      <c r="BN2395">
        <v>78.959895628356065</v>
      </c>
      <c r="BP2395" s="9"/>
      <c r="BQ2395" s="40"/>
      <c r="BR2395" s="9"/>
      <c r="BS2395" s="40"/>
      <c r="BU2395" s="9"/>
      <c r="BV2395" s="40"/>
      <c r="BW2395" s="9"/>
      <c r="BX2395" s="40"/>
      <c r="BZ2395" s="9"/>
      <c r="CA2395" s="9"/>
      <c r="CB2395" s="40"/>
      <c r="CC2395" s="9"/>
      <c r="CD2395" s="9"/>
      <c r="CE2395" s="40"/>
    </row>
    <row r="2396" spans="1:83" x14ac:dyDescent="0.25">
      <c r="A2396">
        <v>55</v>
      </c>
      <c r="B2396" t="b">
        <v>1</v>
      </c>
      <c r="BE2396">
        <v>0.81676912568306015</v>
      </c>
      <c r="BF2396">
        <v>77.400000000000006</v>
      </c>
      <c r="BG2396">
        <v>77.826135186838599</v>
      </c>
      <c r="BH2396">
        <v>78.24606524446537</v>
      </c>
      <c r="BI2396">
        <v>117.47528455228006</v>
      </c>
      <c r="BJ2396">
        <f ca="1"/>
        <v>77.601837301652054</v>
      </c>
      <c r="BK2396">
        <f ca="1"/>
        <v>78.077636652904914</v>
      </c>
      <c r="BL2396">
        <v>76.589988544783949</v>
      </c>
      <c r="BM2396">
        <f ca="1"/>
        <v>78.549692771074078</v>
      </c>
      <c r="BN2396">
        <v>78.970284908377735</v>
      </c>
      <c r="BP2396" s="9"/>
      <c r="BQ2396" s="40"/>
      <c r="BR2396" s="9"/>
      <c r="BS2396" s="40"/>
      <c r="BU2396" s="9"/>
      <c r="BV2396" s="40"/>
      <c r="BW2396" s="9"/>
      <c r="BX2396" s="40"/>
      <c r="BZ2396" s="9"/>
      <c r="CA2396" s="9"/>
      <c r="CB2396" s="40"/>
      <c r="CC2396" s="9"/>
      <c r="CD2396" s="9"/>
      <c r="CE2396" s="40"/>
    </row>
    <row r="2397" spans="1:83" x14ac:dyDescent="0.25">
      <c r="A2397">
        <v>62.9</v>
      </c>
      <c r="B2397" t="b">
        <v>1</v>
      </c>
      <c r="BE2397">
        <v>0.81711065573770492</v>
      </c>
      <c r="BF2397">
        <v>77.5</v>
      </c>
      <c r="BG2397">
        <v>77.838400992834636</v>
      </c>
      <c r="BH2397">
        <v>78.260886454397152</v>
      </c>
      <c r="BI2397">
        <v>117.6044355817081</v>
      </c>
      <c r="BJ2397">
        <f ca="1"/>
        <v>77.611229910320034</v>
      </c>
      <c r="BK2397">
        <f ca="1"/>
        <v>78.091502881837371</v>
      </c>
      <c r="BL2397">
        <v>76.601608791091792</v>
      </c>
      <c r="BM2397">
        <f ca="1"/>
        <v>78.560278455968401</v>
      </c>
      <c r="BN2397">
        <v>78.98068017596583</v>
      </c>
      <c r="BP2397" s="9"/>
      <c r="BQ2397" s="40"/>
      <c r="BR2397" s="9"/>
      <c r="BS2397" s="40"/>
      <c r="BU2397" s="9"/>
      <c r="BV2397" s="40"/>
      <c r="BW2397" s="9"/>
      <c r="BX2397" s="40"/>
      <c r="BZ2397" s="9"/>
      <c r="CA2397" s="9"/>
      <c r="CB2397" s="40"/>
      <c r="CC2397" s="9"/>
      <c r="CD2397" s="9"/>
      <c r="CE2397" s="40"/>
    </row>
    <row r="2398" spans="1:83" x14ac:dyDescent="0.25">
      <c r="A2398">
        <v>62</v>
      </c>
      <c r="B2398" t="b">
        <v>1</v>
      </c>
      <c r="BE2398">
        <v>0.81745218579234968</v>
      </c>
      <c r="BF2398">
        <v>77.5</v>
      </c>
      <c r="BG2398">
        <v>77.850681102583323</v>
      </c>
      <c r="BH2398">
        <v>78.27572776037853</v>
      </c>
      <c r="BI2398">
        <v>117.73382801506993</v>
      </c>
      <c r="BJ2398">
        <f ca="1"/>
        <v>77.62063087539029</v>
      </c>
      <c r="BK2398">
        <f ca="1"/>
        <v>78.105386908930186</v>
      </c>
      <c r="BL2398">
        <v>76.613239892377607</v>
      </c>
      <c r="BM2398">
        <f ca="1"/>
        <v>78.57087049593494</v>
      </c>
      <c r="BN2398">
        <v>78.9910814532074</v>
      </c>
      <c r="BP2398" s="9"/>
      <c r="BQ2398" s="40"/>
      <c r="BR2398" s="9"/>
      <c r="BS2398" s="40"/>
      <c r="BU2398" s="9"/>
      <c r="BV2398" s="40"/>
      <c r="BW2398" s="9"/>
      <c r="BX2398" s="40"/>
      <c r="BZ2398" s="9"/>
      <c r="CA2398" s="9"/>
      <c r="CB2398" s="40"/>
      <c r="CC2398" s="9"/>
      <c r="CD2398" s="9"/>
      <c r="CE2398" s="40"/>
    </row>
    <row r="2399" spans="1:83" x14ac:dyDescent="0.25">
      <c r="A2399">
        <v>69</v>
      </c>
      <c r="B2399" t="b">
        <v>1</v>
      </c>
      <c r="BE2399">
        <v>0.81779371584699456</v>
      </c>
      <c r="BF2399">
        <v>77.5</v>
      </c>
      <c r="BG2399">
        <v>77.862975569948389</v>
      </c>
      <c r="BH2399">
        <v>78.290589237893428</v>
      </c>
      <c r="BI2399">
        <v>117.86346275650091</v>
      </c>
      <c r="BJ2399">
        <f ca="1"/>
        <v>77.630040230086166</v>
      </c>
      <c r="BK2399">
        <f ca="1"/>
        <v>78.119288800854065</v>
      </c>
      <c r="BL2399">
        <v>76.624881879118647</v>
      </c>
      <c r="BM2399">
        <f ca="1"/>
        <v>78.58146891422443</v>
      </c>
      <c r="BN2399">
        <v>79.001488762289966</v>
      </c>
      <c r="BP2399" s="9"/>
      <c r="BQ2399" s="40"/>
      <c r="BR2399" s="9"/>
      <c r="BS2399" s="40"/>
      <c r="BU2399" s="9"/>
      <c r="BV2399" s="40"/>
      <c r="BW2399" s="9"/>
      <c r="BX2399" s="40"/>
      <c r="BZ2399" s="9"/>
      <c r="CA2399" s="9"/>
      <c r="CB2399" s="40"/>
      <c r="CC2399" s="9"/>
      <c r="CD2399" s="9"/>
      <c r="CE2399" s="40"/>
    </row>
    <row r="2400" spans="1:83" x14ac:dyDescent="0.25">
      <c r="A2400">
        <v>59.2</v>
      </c>
      <c r="B2400" t="b">
        <v>1</v>
      </c>
      <c r="BE2400">
        <v>0.81813524590163933</v>
      </c>
      <c r="BF2400">
        <v>77.5</v>
      </c>
      <c r="BG2400">
        <v>77.875284449078535</v>
      </c>
      <c r="BH2400">
        <v>78.305470962835145</v>
      </c>
      <c r="BI2400">
        <v>117.99334071522532</v>
      </c>
      <c r="BJ2400">
        <f ca="1"/>
        <v>77.639458007800144</v>
      </c>
      <c r="BK2400">
        <f ca="1"/>
        <v>78.13320862463766</v>
      </c>
      <c r="BL2400">
        <v>76.636534781935097</v>
      </c>
      <c r="BM2400">
        <f ca="1"/>
        <v>78.592073734194315</v>
      </c>
      <c r="BN2400">
        <v>79.011902125502274</v>
      </c>
      <c r="BP2400" s="9"/>
      <c r="BQ2400" s="40"/>
      <c r="BR2400" s="9"/>
      <c r="BS2400" s="40"/>
      <c r="BU2400" s="9"/>
      <c r="BV2400" s="40"/>
      <c r="BW2400" s="9"/>
      <c r="BX2400" s="40"/>
      <c r="BZ2400" s="9"/>
      <c r="CA2400" s="9"/>
      <c r="CB2400" s="40"/>
      <c r="CC2400" s="9"/>
      <c r="CD2400" s="9"/>
      <c r="CE2400" s="40"/>
    </row>
    <row r="2401" spans="1:83" x14ac:dyDescent="0.25">
      <c r="A2401">
        <v>58.9</v>
      </c>
      <c r="B2401" t="b">
        <v>1</v>
      </c>
      <c r="BE2401">
        <v>0.81847677595628421</v>
      </c>
      <c r="BF2401">
        <v>77.5</v>
      </c>
      <c r="BG2401">
        <v>77.887607794409405</v>
      </c>
      <c r="BH2401">
        <v>78.320373011509133</v>
      </c>
      <c r="BI2401">
        <v>118.12346280559476</v>
      </c>
      <c r="BJ2401">
        <f ca="1"/>
        <v>77.648884242094965</v>
      </c>
      <c r="BK2401">
        <f ca="1"/>
        <v>78.147146447670266</v>
      </c>
      <c r="BL2401">
        <v>76.64819863159093</v>
      </c>
      <c r="BM2401">
        <f ca="1"/>
        <v>78.602684979309458</v>
      </c>
      <c r="BN2401">
        <v>79.022321565234847</v>
      </c>
      <c r="BP2401" s="9"/>
      <c r="BQ2401" s="40"/>
      <c r="BR2401" s="9"/>
      <c r="BS2401" s="40"/>
      <c r="BU2401" s="9"/>
      <c r="BV2401" s="40"/>
      <c r="BW2401" s="9"/>
      <c r="BX2401" s="40"/>
      <c r="BZ2401" s="9"/>
      <c r="CA2401" s="9"/>
      <c r="CB2401" s="40"/>
      <c r="CC2401" s="9"/>
      <c r="CD2401" s="9"/>
      <c r="CE2401" s="40"/>
    </row>
    <row r="2402" spans="1:83" x14ac:dyDescent="0.25">
      <c r="A2402">
        <v>58</v>
      </c>
      <c r="B2402" t="b">
        <v>1</v>
      </c>
      <c r="BE2402">
        <v>0.81881830601092898</v>
      </c>
      <c r="BF2402">
        <v>77.5</v>
      </c>
      <c r="BG2402">
        <v>77.89994566066575</v>
      </c>
      <c r="BH2402">
        <v>78.335295460636473</v>
      </c>
      <c r="BI2402">
        <v>118.2538299471265</v>
      </c>
      <c r="BJ2402">
        <f ca="1"/>
        <v>77.65831896670494</v>
      </c>
      <c r="BK2402">
        <f ca="1"/>
        <v>78.161102337704392</v>
      </c>
      <c r="BL2402">
        <v>76.659873458994895</v>
      </c>
      <c r="BM2402">
        <f ca="1"/>
        <v>78.613302673142869</v>
      </c>
      <c r="BN2402">
        <v>79.032747103980824</v>
      </c>
      <c r="BP2402" s="9"/>
      <c r="BQ2402" s="40"/>
      <c r="BR2402" s="9"/>
      <c r="BS2402" s="40"/>
      <c r="BU2402" s="9"/>
      <c r="BV2402" s="40"/>
      <c r="BW2402" s="9"/>
      <c r="BX2402" s="40"/>
      <c r="BZ2402" s="9"/>
      <c r="CA2402" s="9"/>
      <c r="CB2402" s="40"/>
      <c r="CC2402" s="9"/>
      <c r="CD2402" s="9"/>
      <c r="CE2402" s="40"/>
    </row>
    <row r="2403" spans="1:83" x14ac:dyDescent="0.25">
      <c r="A2403">
        <v>56.5</v>
      </c>
      <c r="B2403" t="b">
        <v>1</v>
      </c>
      <c r="BE2403">
        <v>0.81915983606557374</v>
      </c>
      <c r="BF2403">
        <v>77.5</v>
      </c>
      <c r="BG2403">
        <v>77.912298102863588</v>
      </c>
      <c r="BH2403">
        <v>78.350238387356384</v>
      </c>
      <c r="BI2403">
        <v>118.38444306454281</v>
      </c>
      <c r="BJ2403">
        <f ca="1"/>
        <v>77.667762215537138</v>
      </c>
      <c r="BK2403">
        <f ca="1"/>
        <v>78.175076362858519</v>
      </c>
      <c r="BL2403">
        <v>76.67155929520149</v>
      </c>
      <c r="BM2403">
        <f ca="1"/>
        <v>78.623926839376452</v>
      </c>
      <c r="BN2403">
        <v>79.043178764336517</v>
      </c>
      <c r="BP2403" s="9"/>
      <c r="BQ2403" s="40"/>
      <c r="BR2403" s="9"/>
      <c r="BS2403" s="40"/>
      <c r="BU2403" s="9"/>
      <c r="BV2403" s="40"/>
      <c r="BW2403" s="9"/>
      <c r="BX2403" s="40"/>
      <c r="BZ2403" s="9"/>
      <c r="CA2403" s="9"/>
      <c r="CB2403" s="40"/>
      <c r="CC2403" s="9"/>
      <c r="CD2403" s="9"/>
      <c r="CE2403" s="40"/>
    </row>
    <row r="2404" spans="1:83" x14ac:dyDescent="0.25">
      <c r="A2404">
        <v>55.3</v>
      </c>
      <c r="B2404" t="b">
        <v>1</v>
      </c>
      <c r="BE2404">
        <v>0.81950136612021862</v>
      </c>
      <c r="BF2404">
        <v>77.5</v>
      </c>
      <c r="BG2404">
        <v>77.924665176312203</v>
      </c>
      <c r="BH2404">
        <v>78.36520186923002</v>
      </c>
      <c r="BI2404">
        <v>118.51530308781007</v>
      </c>
      <c r="BJ2404">
        <f ca="1"/>
        <v>77.677214022672686</v>
      </c>
      <c r="BK2404">
        <f ca="1"/>
        <v>78.189068591619801</v>
      </c>
      <c r="BL2404">
        <v>76.683256171411898</v>
      </c>
      <c r="BM2404">
        <f ca="1"/>
        <v>78.634557501801766</v>
      </c>
      <c r="BN2404">
        <v>79.053616569002259</v>
      </c>
      <c r="BP2404" s="9"/>
      <c r="BQ2404" s="40"/>
      <c r="BR2404" s="9"/>
      <c r="BS2404" s="40"/>
      <c r="BU2404" s="9"/>
      <c r="BV2404" s="40"/>
      <c r="BW2404" s="9"/>
      <c r="BX2404" s="40"/>
      <c r="BZ2404" s="9"/>
      <c r="CA2404" s="9"/>
      <c r="CB2404" s="40"/>
      <c r="CC2404" s="9"/>
      <c r="CD2404" s="9"/>
      <c r="CE2404" s="40"/>
    </row>
    <row r="2405" spans="1:83" x14ac:dyDescent="0.25">
      <c r="A2405">
        <v>54.5</v>
      </c>
      <c r="B2405" t="b">
        <v>1</v>
      </c>
      <c r="BE2405">
        <v>0.81984289617486339</v>
      </c>
      <c r="BF2405">
        <v>77.5</v>
      </c>
      <c r="BG2405">
        <v>77.937046936616511</v>
      </c>
      <c r="BH2405">
        <v>78.380185984243028</v>
      </c>
      <c r="BI2405">
        <v>118.64641095217846</v>
      </c>
      <c r="BJ2405">
        <f ca="1"/>
        <v>77.686674422368</v>
      </c>
      <c r="BK2405">
        <f ca="1"/>
        <v>78.203079092846735</v>
      </c>
      <c r="BL2405">
        <v>76.694964118974937</v>
      </c>
      <c r="BM2405">
        <f ca="1"/>
        <v>78.645194684320714</v>
      </c>
      <c r="BN2405">
        <v>79.064060540782947</v>
      </c>
      <c r="BP2405" s="9"/>
      <c r="BQ2405" s="40"/>
      <c r="BR2405" s="9"/>
      <c r="BS2405" s="40"/>
      <c r="BU2405" s="9"/>
      <c r="BV2405" s="40"/>
      <c r="BW2405" s="9"/>
      <c r="BX2405" s="40"/>
      <c r="BZ2405" s="9"/>
      <c r="CA2405" s="9"/>
      <c r="CB2405" s="40"/>
      <c r="CC2405" s="9"/>
      <c r="CD2405" s="9"/>
      <c r="CE2405" s="40"/>
    </row>
    <row r="2406" spans="1:83" x14ac:dyDescent="0.25">
      <c r="A2406">
        <v>54</v>
      </c>
      <c r="B2406" t="b">
        <v>1</v>
      </c>
      <c r="BE2406">
        <v>0.82018442622950816</v>
      </c>
      <c r="BF2406">
        <v>77.5</v>
      </c>
      <c r="BG2406">
        <v>77.949443439678987</v>
      </c>
      <c r="BH2406">
        <v>78.395190810808927</v>
      </c>
      <c r="BI2406">
        <v>118.77776759822234</v>
      </c>
      <c r="BJ2406">
        <f ca="1"/>
        <v>77.69614344905608</v>
      </c>
      <c r="BK2406">
        <f ca="1"/>
        <v>78.217107935771949</v>
      </c>
      <c r="BL2406">
        <v>76.706683169388114</v>
      </c>
      <c r="BM2406">
        <f ca="1"/>
        <v>78.655838410946316</v>
      </c>
      <c r="BN2406">
        <v>79.074510702588896</v>
      </c>
      <c r="BP2406" s="9"/>
      <c r="BQ2406" s="40"/>
      <c r="BR2406" s="9"/>
      <c r="BS2406" s="40"/>
      <c r="BU2406" s="9"/>
      <c r="BV2406" s="40"/>
      <c r="BW2406" s="9"/>
      <c r="BX2406" s="40"/>
      <c r="BZ2406" s="9"/>
      <c r="CA2406" s="9"/>
      <c r="CB2406" s="40"/>
      <c r="CC2406" s="9"/>
      <c r="CD2406" s="9"/>
      <c r="CE2406" s="40"/>
    </row>
    <row r="2407" spans="1:83" x14ac:dyDescent="0.25">
      <c r="A2407">
        <v>53.8</v>
      </c>
      <c r="B2407" t="b">
        <v>1</v>
      </c>
      <c r="BE2407">
        <v>0.82052595628415304</v>
      </c>
      <c r="BF2407">
        <v>77.5</v>
      </c>
      <c r="BG2407">
        <v>77.961854741702126</v>
      </c>
      <c r="BH2407">
        <v>78.41021642777244</v>
      </c>
      <c r="BI2407">
        <v>118.9093739718805</v>
      </c>
      <c r="BJ2407">
        <f ca="1"/>
        <v>77.705621137347862</v>
      </c>
      <c r="BK2407">
        <f ca="1"/>
        <v>78.231155190005069</v>
      </c>
      <c r="BL2407">
        <v>76.718413354298519</v>
      </c>
      <c r="BM2407">
        <f ca="1"/>
        <v>78.666488705803559</v>
      </c>
      <c r="BN2407">
        <v>79.084967077436488</v>
      </c>
      <c r="BP2407" s="9"/>
      <c r="BQ2407" s="40"/>
      <c r="BR2407" s="9"/>
      <c r="BS2407" s="40"/>
      <c r="BU2407" s="9"/>
      <c r="BV2407" s="40"/>
      <c r="BW2407" s="9"/>
      <c r="BX2407" s="40"/>
      <c r="BZ2407" s="9"/>
      <c r="CA2407" s="9"/>
      <c r="CB2407" s="40"/>
      <c r="CC2407" s="9"/>
      <c r="CD2407" s="9"/>
      <c r="CE2407" s="40"/>
    </row>
    <row r="2408" spans="1:83" x14ac:dyDescent="0.25">
      <c r="A2408">
        <v>53.7</v>
      </c>
      <c r="B2408" t="b">
        <v>1</v>
      </c>
      <c r="BE2408">
        <v>0.8208674863387978</v>
      </c>
      <c r="BF2408">
        <v>77.599999999999994</v>
      </c>
      <c r="BG2408">
        <v>77.974280899190447</v>
      </c>
      <c r="BH2408">
        <v>78.425262914412414</v>
      </c>
      <c r="BI2408">
        <v>119.04123102449702</v>
      </c>
      <c r="BJ2408">
        <f ca="1"/>
        <v>77.71510752203335</v>
      </c>
      <c r="BK2408">
        <f ca="1"/>
        <v>78.245220925535364</v>
      </c>
      <c r="BL2408">
        <v>76.730154705503907</v>
      </c>
      <c r="BM2408">
        <f ca="1"/>
        <v>78.677145593129993</v>
      </c>
      <c r="BN2408">
        <v>79.095429688448874</v>
      </c>
      <c r="BP2408" s="9"/>
      <c r="BQ2408" s="40"/>
      <c r="BR2408" s="9"/>
      <c r="BS2408" s="40"/>
      <c r="BU2408" s="9"/>
      <c r="BV2408" s="40"/>
      <c r="BW2408" s="9"/>
      <c r="BX2408" s="40"/>
      <c r="BZ2408" s="9"/>
      <c r="CA2408" s="9"/>
      <c r="CB2408" s="40"/>
      <c r="CC2408" s="9"/>
      <c r="CD2408" s="9"/>
      <c r="CE2408" s="40"/>
    </row>
    <row r="2409" spans="1:83" x14ac:dyDescent="0.25">
      <c r="A2409">
        <v>54</v>
      </c>
      <c r="B2409" t="b">
        <v>1</v>
      </c>
      <c r="BE2409">
        <v>0.82120901639344257</v>
      </c>
      <c r="BF2409">
        <v>77.599999999999994</v>
      </c>
      <c r="BG2409">
        <v>77.986721968952907</v>
      </c>
      <c r="BH2409">
        <v>78.44033035044562</v>
      </c>
      <c r="BI2409">
        <v>119.17333971286276</v>
      </c>
      <c r="BJ2409">
        <f ca="1"/>
        <v>77.724602638083155</v>
      </c>
      <c r="BK2409">
        <f ca="1"/>
        <v>78.259305212734731</v>
      </c>
      <c r="BL2409">
        <v>76.741907254953659</v>
      </c>
      <c r="BM2409">
        <f ca="1"/>
        <v>78.68780909727667</v>
      </c>
      <c r="BN2409">
        <v>79.105898558856808</v>
      </c>
      <c r="BP2409" s="9"/>
      <c r="BQ2409" s="40"/>
      <c r="BR2409" s="9"/>
      <c r="BS2409" s="40"/>
      <c r="BU2409" s="9"/>
      <c r="BV2409" s="40"/>
      <c r="BW2409" s="9"/>
      <c r="BX2409" s="40"/>
      <c r="BZ2409" s="9"/>
      <c r="CA2409" s="9"/>
      <c r="CB2409" s="40"/>
      <c r="CC2409" s="9"/>
      <c r="CD2409" s="9"/>
      <c r="CE2409" s="40"/>
    </row>
    <row r="2410" spans="1:83" x14ac:dyDescent="0.25">
      <c r="A2410">
        <v>54.9</v>
      </c>
      <c r="B2410" t="b">
        <v>1</v>
      </c>
      <c r="BE2410">
        <v>0.82155054644808745</v>
      </c>
      <c r="BF2410">
        <v>77.599999999999994</v>
      </c>
      <c r="BG2410">
        <v>77.999178008105019</v>
      </c>
      <c r="BH2410">
        <v>78.455418816029237</v>
      </c>
      <c r="BI2410">
        <v>119.30570099925679</v>
      </c>
      <c r="BJ2410">
        <f ca="1"/>
        <v>77.734106520649661</v>
      </c>
      <c r="BK2410">
        <f ca="1"/>
        <v>78.273408122360451</v>
      </c>
      <c r="BL2410">
        <v>76.7536710347498</v>
      </c>
      <c r="BM2410">
        <f ca="1"/>
        <v>78.698479242708828</v>
      </c>
      <c r="BN2410">
        <v>79.116373711999273</v>
      </c>
      <c r="BP2410" s="9"/>
      <c r="BQ2410" s="40"/>
      <c r="BR2410" s="9"/>
      <c r="BS2410" s="40"/>
      <c r="BU2410" s="9"/>
      <c r="BV2410" s="40"/>
      <c r="BW2410" s="9"/>
      <c r="BX2410" s="40"/>
      <c r="BZ2410" s="9"/>
      <c r="CA2410" s="9"/>
      <c r="CB2410" s="40"/>
      <c r="CC2410" s="9"/>
      <c r="CD2410" s="9"/>
      <c r="CE2410" s="40"/>
    </row>
    <row r="2411" spans="1:83" x14ac:dyDescent="0.25">
      <c r="A2411">
        <v>56</v>
      </c>
      <c r="B2411" t="b">
        <v>1</v>
      </c>
      <c r="BE2411">
        <v>0.82189207650273222</v>
      </c>
      <c r="BF2411">
        <v>77.599999999999994</v>
      </c>
      <c r="BG2411">
        <v>78.011649074071215</v>
      </c>
      <c r="BH2411">
        <v>78.470528391764873</v>
      </c>
      <c r="BI2411">
        <v>119.43831585148845</v>
      </c>
      <c r="BJ2411">
        <f ca="1"/>
        <v>77.743619205068441</v>
      </c>
      <c r="BK2411">
        <f ca="1"/>
        <v>78.287529725558159</v>
      </c>
      <c r="BL2411">
        <v>76.765446077148013</v>
      </c>
      <c r="BM2411">
        <f ca="1"/>
        <v>78.709156054006698</v>
      </c>
      <c r="BN2411">
        <v>79.126855171324308</v>
      </c>
      <c r="BP2411" s="9"/>
      <c r="BQ2411" s="40"/>
      <c r="BR2411" s="9"/>
      <c r="BS2411" s="40"/>
      <c r="BU2411" s="9"/>
      <c r="BV2411" s="40"/>
      <c r="BW2411" s="9"/>
      <c r="BX2411" s="40"/>
      <c r="BZ2411" s="9"/>
      <c r="CA2411" s="9"/>
      <c r="CB2411" s="40"/>
      <c r="CC2411" s="9"/>
      <c r="CD2411" s="9"/>
      <c r="CE2411" s="40"/>
    </row>
    <row r="2412" spans="1:83" x14ac:dyDescent="0.25">
      <c r="A2412">
        <v>57.3</v>
      </c>
      <c r="B2412" t="b">
        <v>1</v>
      </c>
      <c r="BE2412">
        <v>0.82223360655737709</v>
      </c>
      <c r="BF2412">
        <v>77.599999999999994</v>
      </c>
      <c r="BG2412">
        <v>78.024135224587127</v>
      </c>
      <c r="BH2412">
        <v>78.485659158701822</v>
      </c>
      <c r="BI2412">
        <v>119.57118524294012</v>
      </c>
      <c r="BJ2412">
        <f ca="1"/>
        <v>77.75314072685957</v>
      </c>
      <c r="BK2412">
        <f ca="1"/>
        <v>78.301670093864686</v>
      </c>
      <c r="BL2412">
        <v>76.777232414558739</v>
      </c>
      <c r="BM2412">
        <f ca="1"/>
        <v>78.719839555866329</v>
      </c>
      <c r="BN2412">
        <v>79.137342960389702</v>
      </c>
      <c r="BP2412" s="9"/>
      <c r="BQ2412" s="40"/>
      <c r="BR2412" s="9"/>
      <c r="BS2412" s="40"/>
      <c r="BU2412" s="9"/>
      <c r="BV2412" s="40"/>
      <c r="BW2412" s="9"/>
      <c r="BX2412" s="40"/>
      <c r="BZ2412" s="9"/>
      <c r="CA2412" s="9"/>
      <c r="CB2412" s="40"/>
      <c r="CC2412" s="9"/>
      <c r="CD2412" s="9"/>
      <c r="CE2412" s="40"/>
    </row>
    <row r="2413" spans="1:83" x14ac:dyDescent="0.25">
      <c r="A2413">
        <v>57.3</v>
      </c>
      <c r="B2413" t="b">
        <v>1</v>
      </c>
      <c r="BE2413">
        <v>0.82257513661202186</v>
      </c>
      <c r="BF2413">
        <v>77.599999999999994</v>
      </c>
      <c r="BG2413">
        <v>78.03663651770195</v>
      </c>
      <c r="BH2413">
        <v>78.500811198339903</v>
      </c>
      <c r="BI2413">
        <v>119.70431015260955</v>
      </c>
      <c r="BJ2413">
        <f ca="1"/>
        <v>77.762671121728999</v>
      </c>
      <c r="BK2413">
        <f ca="1"/>
        <v>78.315829299211074</v>
      </c>
      <c r="BL2413">
        <v>76.789030079548084</v>
      </c>
      <c r="BM2413">
        <f ca="1"/>
        <v>78.730529773100344</v>
      </c>
      <c r="BN2413">
        <v>79.147837102863775</v>
      </c>
      <c r="BP2413" s="9"/>
      <c r="BQ2413" s="40"/>
      <c r="BR2413" s="9"/>
      <c r="BS2413" s="40"/>
      <c r="BU2413" s="9"/>
      <c r="BV2413" s="40"/>
      <c r="BW2413" s="9"/>
      <c r="BX2413" s="40"/>
      <c r="BZ2413" s="9"/>
      <c r="CA2413" s="9"/>
      <c r="CB2413" s="40"/>
      <c r="CC2413" s="9"/>
      <c r="CD2413" s="9"/>
      <c r="CE2413" s="40"/>
    </row>
    <row r="2414" spans="1:83" x14ac:dyDescent="0.25">
      <c r="A2414">
        <v>56.6</v>
      </c>
      <c r="B2414" t="b">
        <v>1</v>
      </c>
      <c r="BE2414">
        <v>0.82291666666666663</v>
      </c>
      <c r="BF2414">
        <v>77.599999999999994</v>
      </c>
      <c r="BG2414">
        <v>78.049153011780717</v>
      </c>
      <c r="BH2414">
        <v>78.515984592633686</v>
      </c>
      <c r="BI2414">
        <v>119.83769156515366</v>
      </c>
      <c r="BJ2414">
        <f ca="1"/>
        <v>77.772210425569966</v>
      </c>
      <c r="BK2414">
        <f ca="1"/>
        <v>78.330007413925486</v>
      </c>
      <c r="BL2414">
        <v>76.800839104839014</v>
      </c>
      <c r="BM2414">
        <f ca="1"/>
        <v>78.741226730638758</v>
      </c>
      <c r="BN2414">
        <v>79.158337622526147</v>
      </c>
      <c r="BP2414" s="9"/>
      <c r="BQ2414" s="40"/>
      <c r="BR2414" s="9"/>
      <c r="BS2414" s="40"/>
      <c r="BU2414" s="9"/>
      <c r="BV2414" s="40"/>
      <c r="BW2414" s="9"/>
      <c r="BX2414" s="40"/>
      <c r="BZ2414" s="9"/>
      <c r="CA2414" s="9"/>
      <c r="CB2414" s="40"/>
      <c r="CC2414" s="9"/>
      <c r="CD2414" s="9"/>
      <c r="CE2414" s="40"/>
    </row>
    <row r="2415" spans="1:83" x14ac:dyDescent="0.25">
      <c r="A2415">
        <v>56.4</v>
      </c>
      <c r="B2415" t="b">
        <v>1</v>
      </c>
      <c r="BE2415">
        <v>0.82325819672131151</v>
      </c>
      <c r="BF2415">
        <v>77.7</v>
      </c>
      <c r="BG2415">
        <v>78.061684765506783</v>
      </c>
      <c r="BH2415">
        <v>78.531179423995297</v>
      </c>
      <c r="BI2415">
        <v>119.97133047093202</v>
      </c>
      <c r="BJ2415">
        <f ca="1"/>
        <v>77.781758674464342</v>
      </c>
      <c r="BK2415">
        <f ca="1"/>
        <v>78.344204510736247</v>
      </c>
      <c r="BL2415">
        <v>76.81265952331232</v>
      </c>
      <c r="BM2415">
        <f ca="1"/>
        <v>78.751930453529823</v>
      </c>
      <c r="BN2415">
        <v>79.168844543268534</v>
      </c>
      <c r="BP2415" s="9"/>
      <c r="BQ2415" s="40"/>
      <c r="BR2415" s="9"/>
      <c r="BS2415" s="40"/>
      <c r="BU2415" s="9"/>
      <c r="BV2415" s="40"/>
      <c r="BW2415" s="9"/>
      <c r="BX2415" s="40"/>
      <c r="BZ2415" s="9"/>
      <c r="CA2415" s="9"/>
      <c r="CB2415" s="40"/>
      <c r="CC2415" s="9"/>
      <c r="CD2415" s="9"/>
      <c r="CE2415" s="40"/>
    </row>
    <row r="2416" spans="1:83" x14ac:dyDescent="0.25">
      <c r="A2416">
        <v>56</v>
      </c>
      <c r="B2416" t="b">
        <v>1</v>
      </c>
      <c r="BE2416">
        <v>0.82359972677595628</v>
      </c>
      <c r="BF2416">
        <v>77.7</v>
      </c>
      <c r="BG2416">
        <v>78.074231837884071</v>
      </c>
      <c r="BH2416">
        <v>78.546395775298166</v>
      </c>
      <c r="BI2416">
        <v>120.10522786605081</v>
      </c>
      <c r="BJ2416">
        <f ca="1"/>
        <v>77.791315904684069</v>
      </c>
      <c r="BK2416">
        <f ca="1"/>
        <v>78.358420662774847</v>
      </c>
      <c r="BL2416">
        <v>76.824491368007713</v>
      </c>
      <c r="BM2416">
        <f ca="1"/>
        <v>78.76264096694085</v>
      </c>
      <c r="BN2416">
        <v>79.179357889095428</v>
      </c>
      <c r="BP2416" s="9"/>
      <c r="BQ2416" s="40"/>
      <c r="BR2416" s="9"/>
      <c r="BS2416" s="40"/>
      <c r="BU2416" s="9"/>
      <c r="BV2416" s="40"/>
      <c r="BW2416" s="9"/>
      <c r="BX2416" s="40"/>
      <c r="BZ2416" s="9"/>
      <c r="CA2416" s="9"/>
      <c r="CB2416" s="40"/>
      <c r="CC2416" s="9"/>
      <c r="CD2416" s="9"/>
      <c r="CE2416" s="40"/>
    </row>
    <row r="2417" spans="1:83" x14ac:dyDescent="0.25">
      <c r="A2417">
        <v>55.4</v>
      </c>
      <c r="B2417" t="b">
        <v>1</v>
      </c>
      <c r="BE2417">
        <v>0.82394125683060104</v>
      </c>
      <c r="BF2417">
        <v>77.7</v>
      </c>
      <c r="BG2417">
        <v>78.086794288239588</v>
      </c>
      <c r="BH2417">
        <v>78.561633729880455</v>
      </c>
      <c r="BI2417">
        <v>120.2393847524077</v>
      </c>
      <c r="BJ2417">
        <f ca="1"/>
        <v>77.800882152692509</v>
      </c>
      <c r="BK2417">
        <f ca="1"/>
        <v>78.372655943579005</v>
      </c>
      <c r="BL2417">
        <v>76.836334672124906</v>
      </c>
      <c r="BM2417">
        <f ca="1"/>
        <v>78.773358296158975</v>
      </c>
      <c r="BN2417">
        <v>79.189877684125037</v>
      </c>
      <c r="BP2417" s="9"/>
      <c r="BQ2417" s="40"/>
      <c r="BR2417" s="9"/>
      <c r="BS2417" s="40"/>
      <c r="BU2417" s="9"/>
      <c r="BV2417" s="40"/>
      <c r="BW2417" s="9"/>
      <c r="BX2417" s="40"/>
      <c r="BZ2417" s="9"/>
      <c r="CA2417" s="9"/>
      <c r="CB2417" s="40"/>
      <c r="CC2417" s="9"/>
      <c r="CD2417" s="9"/>
      <c r="CE2417" s="40"/>
    </row>
    <row r="2418" spans="1:83" x14ac:dyDescent="0.25">
      <c r="A2418">
        <v>55</v>
      </c>
      <c r="B2418" t="b">
        <v>1</v>
      </c>
      <c r="BE2418">
        <v>0.82428278688524592</v>
      </c>
      <c r="BF2418">
        <v>77.7</v>
      </c>
      <c r="BG2418">
        <v>78.099372176225856</v>
      </c>
      <c r="BH2418">
        <v>78.576893371548877</v>
      </c>
      <c r="BI2418">
        <v>120.37380213773662</v>
      </c>
      <c r="BJ2418">
        <f ca="1"/>
        <v>77.810457455146008</v>
      </c>
      <c r="BK2418">
        <f ca="1"/>
        <v>78.386910427095771</v>
      </c>
      <c r="BL2418">
        <v>76.848189469024717</v>
      </c>
      <c r="BM2418">
        <f ca="1"/>
        <v>78.784082466592068</v>
      </c>
      <c r="BN2418">
        <v>79.200403952589923</v>
      </c>
      <c r="BP2418" s="9"/>
      <c r="BQ2418" s="40"/>
      <c r="BR2418" s="9"/>
      <c r="BS2418" s="40"/>
      <c r="BU2418" s="9"/>
      <c r="BV2418" s="40"/>
      <c r="BW2418" s="9"/>
      <c r="BX2418" s="40"/>
      <c r="BZ2418" s="9"/>
      <c r="CA2418" s="9"/>
      <c r="CB2418" s="40"/>
      <c r="CC2418" s="9"/>
      <c r="CD2418" s="9"/>
      <c r="CE2418" s="40"/>
    </row>
    <row r="2419" spans="1:83" x14ac:dyDescent="0.25">
      <c r="A2419">
        <v>54.3</v>
      </c>
      <c r="B2419" t="b">
        <v>1</v>
      </c>
      <c r="BE2419">
        <v>0.82462431693989069</v>
      </c>
      <c r="BF2419">
        <v>77.7</v>
      </c>
      <c r="BG2419">
        <v>78.111965561823311</v>
      </c>
      <c r="BH2419">
        <v>78.592174784581729</v>
      </c>
      <c r="BI2419">
        <v>120.50848103565313</v>
      </c>
      <c r="BJ2419">
        <f ca="1"/>
        <v>77.820041848895158</v>
      </c>
      <c r="BK2419">
        <f ca="1"/>
        <v>78.401184187684592</v>
      </c>
      <c r="BL2419">
        <v>76.860055792230128</v>
      </c>
      <c r="BM2419">
        <f ca="1"/>
        <v>78.794813503769561</v>
      </c>
      <c r="BN2419">
        <v>79.2109367188379</v>
      </c>
      <c r="BP2419" s="9"/>
      <c r="BQ2419" s="40"/>
      <c r="BR2419" s="9"/>
      <c r="BS2419" s="40"/>
      <c r="BU2419" s="9"/>
      <c r="BV2419" s="40"/>
      <c r="BW2419" s="9"/>
      <c r="BX2419" s="40"/>
      <c r="BZ2419" s="9"/>
      <c r="CA2419" s="9"/>
      <c r="CB2419" s="40"/>
      <c r="CC2419" s="9"/>
      <c r="CD2419" s="9"/>
      <c r="CE2419" s="40"/>
    </row>
    <row r="2420" spans="1:83" x14ac:dyDescent="0.25">
      <c r="A2420">
        <v>53.6</v>
      </c>
      <c r="B2420" t="b">
        <v>1</v>
      </c>
      <c r="BE2420">
        <v>0.82496584699453557</v>
      </c>
      <c r="BF2420">
        <v>77.7</v>
      </c>
      <c r="BG2420">
        <v>78.124574505342878</v>
      </c>
      <c r="BH2420">
        <v>78.607478053733175</v>
      </c>
      <c r="BI2420">
        <v>120.64342246570054</v>
      </c>
      <c r="BJ2420">
        <f ca="1"/>
        <v>77.829635370986438</v>
      </c>
      <c r="BK2420">
        <f ca="1"/>
        <v>78.415477300120514</v>
      </c>
      <c r="BL2420">
        <v>76.871933675427385</v>
      </c>
      <c r="BM2420">
        <f ca="1"/>
        <v>78.80555143334324</v>
      </c>
      <c r="BN2420">
        <v>79.221476007332797</v>
      </c>
      <c r="BP2420" s="9"/>
      <c r="BQ2420" s="40"/>
      <c r="BR2420" s="9"/>
      <c r="BS2420" s="40"/>
      <c r="BU2420" s="9"/>
      <c r="BV2420" s="40"/>
      <c r="BW2420" s="9"/>
      <c r="BX2420" s="40"/>
      <c r="BZ2420" s="9"/>
      <c r="CA2420" s="9"/>
      <c r="CB2420" s="40"/>
      <c r="CC2420" s="9"/>
      <c r="CD2420" s="9"/>
      <c r="CE2420" s="40"/>
    </row>
    <row r="2421" spans="1:83" x14ac:dyDescent="0.25">
      <c r="A2421">
        <v>53.1</v>
      </c>
      <c r="B2421" t="b">
        <v>1</v>
      </c>
      <c r="BE2421">
        <v>0.82530737704918034</v>
      </c>
      <c r="BF2421">
        <v>77.8</v>
      </c>
      <c r="BG2421">
        <v>78.137199067428412</v>
      </c>
      <c r="BH2421">
        <v>78.622803264236396</v>
      </c>
      <c r="BI2421">
        <v>120.77862745339586</v>
      </c>
      <c r="BJ2421">
        <f ca="1"/>
        <v>77.83923805866354</v>
      </c>
      <c r="BK2421">
        <f ca="1"/>
        <v>78.429789839597348</v>
      </c>
      <c r="BL2421">
        <v>76.883823152467187</v>
      </c>
      <c r="BM2421">
        <f ca="1"/>
        <v>78.816296281088185</v>
      </c>
      <c r="BN2421">
        <v>79.232021842655314</v>
      </c>
      <c r="BP2421" s="9"/>
      <c r="BQ2421" s="40"/>
      <c r="BR2421" s="9"/>
      <c r="BS2421" s="40"/>
      <c r="BU2421" s="9"/>
      <c r="BV2421" s="40"/>
      <c r="BW2421" s="9"/>
      <c r="BX2421" s="40"/>
      <c r="BZ2421" s="9"/>
      <c r="CA2421" s="9"/>
      <c r="CB2421" s="40"/>
      <c r="CC2421" s="9"/>
      <c r="CD2421" s="9"/>
      <c r="CE2421" s="40"/>
    </row>
    <row r="2422" spans="1:83" x14ac:dyDescent="0.25">
      <c r="A2422">
        <v>52.5</v>
      </c>
      <c r="B2422" t="b">
        <v>1</v>
      </c>
      <c r="BE2422">
        <v>0.8256489071038251</v>
      </c>
      <c r="BF2422">
        <v>77.8</v>
      </c>
      <c r="BG2422">
        <v>78.149839309059246</v>
      </c>
      <c r="BH2422">
        <v>78.638150501807488</v>
      </c>
      <c r="BI2422">
        <v>120.91409703027692</v>
      </c>
      <c r="BJ2422">
        <f ca="1"/>
        <v>77.848849949368955</v>
      </c>
      <c r="BK2422">
        <f ca="1"/>
        <v>78.444121881730823</v>
      </c>
      <c r="BL2422">
        <v>76.895724257365728</v>
      </c>
      <c r="BM2422">
        <f ca="1"/>
        <v>78.827048072903622</v>
      </c>
      <c r="BN2422">
        <v>79.242574249503747</v>
      </c>
      <c r="BP2422" s="9"/>
      <c r="BQ2422" s="40"/>
      <c r="BR2422" s="9"/>
      <c r="BS2422" s="40"/>
      <c r="BU2422" s="9"/>
      <c r="BV2422" s="40"/>
      <c r="BW2422" s="9"/>
      <c r="BX2422" s="40"/>
      <c r="BZ2422" s="9"/>
      <c r="CA2422" s="9"/>
      <c r="CB2422" s="40"/>
      <c r="CC2422" s="9"/>
      <c r="CD2422" s="9"/>
      <c r="CE2422" s="40"/>
    </row>
    <row r="2423" spans="1:83" x14ac:dyDescent="0.25">
      <c r="A2423">
        <v>51.9</v>
      </c>
      <c r="B2423" t="b">
        <v>1</v>
      </c>
      <c r="BE2423">
        <v>0.82599043715846998</v>
      </c>
      <c r="BF2423">
        <v>77.8</v>
      </c>
      <c r="BG2423">
        <v>78.162495291552744</v>
      </c>
      <c r="BH2423">
        <v>78.653519852649012</v>
      </c>
      <c r="BI2423">
        <v>121.0498322339494</v>
      </c>
      <c r="BJ2423">
        <f ca="1"/>
        <v>77.85847108074536</v>
      </c>
      <c r="BK2423">
        <f ca="1"/>
        <v>78.458473502561887</v>
      </c>
      <c r="BL2423">
        <v>76.907637024305899</v>
      </c>
      <c r="BM2423">
        <f ca="1"/>
        <v>78.837806834813733</v>
      </c>
      <c r="BN2423">
        <v>79.253133252694951</v>
      </c>
      <c r="BP2423" s="9"/>
      <c r="BQ2423" s="40"/>
      <c r="BR2423" s="9"/>
      <c r="BS2423" s="40"/>
      <c r="BU2423" s="9"/>
      <c r="BV2423" s="40"/>
      <c r="BW2423" s="9"/>
      <c r="BX2423" s="40"/>
      <c r="BZ2423" s="9"/>
      <c r="CA2423" s="9"/>
      <c r="CB2423" s="40"/>
      <c r="CC2423" s="9"/>
      <c r="CD2423" s="9"/>
      <c r="CE2423" s="40"/>
    </row>
    <row r="2424" spans="1:83" x14ac:dyDescent="0.25">
      <c r="A2424">
        <v>51.4</v>
      </c>
      <c r="B2424" t="b">
        <v>1</v>
      </c>
      <c r="BE2424">
        <v>0.82633196721311475</v>
      </c>
      <c r="BF2424">
        <v>77.8</v>
      </c>
      <c r="BG2424">
        <v>78.175167076566893</v>
      </c>
      <c r="BH2424">
        <v>78.668911403454132</v>
      </c>
      <c r="BI2424">
        <v>121.18583410813442</v>
      </c>
      <c r="BJ2424">
        <f ca="1"/>
        <v>77.868101490637272</v>
      </c>
      <c r="BK2424">
        <f ca="1"/>
        <v>78.472844778559931</v>
      </c>
      <c r="BL2424">
        <v>76.919561487638333</v>
      </c>
      <c r="BM2424">
        <f ca="1"/>
        <v>78.848572592968637</v>
      </c>
      <c r="BN2424">
        <v>79.263698877165041</v>
      </c>
      <c r="BP2424" s="9"/>
      <c r="BQ2424" s="40"/>
      <c r="BR2424" s="9"/>
      <c r="BS2424" s="40"/>
      <c r="BU2424" s="9"/>
      <c r="BV2424" s="40"/>
      <c r="BW2424" s="9"/>
      <c r="BX2424" s="40"/>
      <c r="BZ2424" s="9"/>
      <c r="CA2424" s="9"/>
      <c r="CB2424" s="40"/>
      <c r="CC2424" s="9"/>
      <c r="CD2424" s="9"/>
      <c r="CE2424" s="40"/>
    </row>
    <row r="2425" spans="1:83" x14ac:dyDescent="0.25">
      <c r="A2425">
        <v>58</v>
      </c>
      <c r="B2425" t="b">
        <v>1</v>
      </c>
      <c r="BE2425">
        <v>0.82667349726775952</v>
      </c>
      <c r="BF2425">
        <v>77.8</v>
      </c>
      <c r="BG2425">
        <v>78.187854726102913</v>
      </c>
      <c r="BH2425">
        <v>78.684325241409994</v>
      </c>
      <c r="BI2425">
        <v>121.32210370271694</v>
      </c>
      <c r="BJ2425">
        <f ca="1"/>
        <v>77.877741217092478</v>
      </c>
      <c r="BK2425">
        <f ca="1"/>
        <v>78.487235786626101</v>
      </c>
      <c r="BL2425">
        <v>76.931497681882718</v>
      </c>
      <c r="BM2425">
        <f ca="1"/>
        <v>78.859345373645183</v>
      </c>
      <c r="BN2425">
        <v>79.274271147970353</v>
      </c>
      <c r="BP2425" s="9"/>
      <c r="BQ2425" s="40"/>
      <c r="BR2425" s="9"/>
      <c r="BS2425" s="40"/>
      <c r="BU2425" s="9"/>
      <c r="BV2425" s="40"/>
      <c r="BW2425" s="9"/>
      <c r="BX2425" s="40"/>
      <c r="BZ2425" s="9"/>
      <c r="CA2425" s="9"/>
      <c r="CB2425" s="40"/>
      <c r="CC2425" s="9"/>
      <c r="CD2425" s="9"/>
      <c r="CE2425" s="40"/>
    </row>
    <row r="2426" spans="1:83" x14ac:dyDescent="0.25">
      <c r="A2426">
        <v>52</v>
      </c>
      <c r="B2426" t="b">
        <v>1</v>
      </c>
      <c r="BE2426">
        <v>0.82701502732240439</v>
      </c>
      <c r="BF2426">
        <v>77.8</v>
      </c>
      <c r="BG2426">
        <v>78.200558302507901</v>
      </c>
      <c r="BH2426">
        <v>78.699761454201777</v>
      </c>
      <c r="BI2426">
        <v>121.45864207379428</v>
      </c>
      <c r="BJ2426">
        <f ca="1"/>
        <v>77.887390298363542</v>
      </c>
      <c r="BK2426">
        <f ca="1"/>
        <v>78.501646604096663</v>
      </c>
      <c r="BL2426">
        <v>76.943445641728829</v>
      </c>
      <c r="BM2426">
        <f ca="1"/>
        <v>78.870125203247923</v>
      </c>
      <c r="BN2426">
        <v>79.284850090288188</v>
      </c>
      <c r="BP2426" s="9"/>
      <c r="BQ2426" s="40"/>
      <c r="BR2426" s="9"/>
      <c r="BS2426" s="40"/>
      <c r="BU2426" s="9"/>
      <c r="BV2426" s="40"/>
      <c r="BW2426" s="9"/>
      <c r="BX2426" s="40"/>
      <c r="BZ2426" s="9"/>
      <c r="CA2426" s="9"/>
      <c r="CB2426" s="40"/>
      <c r="CC2426" s="9"/>
      <c r="CD2426" s="9"/>
      <c r="CE2426" s="40"/>
    </row>
    <row r="2427" spans="1:83" x14ac:dyDescent="0.25">
      <c r="A2427">
        <v>49.6</v>
      </c>
      <c r="B2427" t="b">
        <v>1</v>
      </c>
      <c r="BE2427">
        <v>0.82735655737704916</v>
      </c>
      <c r="BF2427">
        <v>77.8</v>
      </c>
      <c r="BG2427">
        <v>78.213277868477391</v>
      </c>
      <c r="BH2427">
        <v>78.715220130016547</v>
      </c>
      <c r="BI2427">
        <v>121.59545028372507</v>
      </c>
      <c r="BJ2427">
        <f ca="1"/>
        <v>77.897048772909457</v>
      </c>
      <c r="BK2427">
        <f ca="1"/>
        <v>78.51607730874629</v>
      </c>
      <c r="BL2427">
        <v>76.955405402037727</v>
      </c>
      <c r="BM2427">
        <f ca="1"/>
        <v>78.880912108309985</v>
      </c>
      <c r="BN2427">
        <v>79.295435729417733</v>
      </c>
      <c r="BP2427" s="9"/>
      <c r="BQ2427" s="40"/>
      <c r="BR2427" s="9"/>
      <c r="BS2427" s="40"/>
      <c r="BU2427" s="9"/>
      <c r="BV2427" s="40"/>
      <c r="BW2427" s="9"/>
      <c r="BX2427" s="40"/>
      <c r="BZ2427" s="9"/>
      <c r="CA2427" s="9"/>
      <c r="CB2427" s="40"/>
      <c r="CC2427" s="9"/>
      <c r="CD2427" s="9"/>
      <c r="CE2427" s="40"/>
    </row>
    <row r="2428" spans="1:83" x14ac:dyDescent="0.25">
      <c r="A2428">
        <v>48.9</v>
      </c>
      <c r="B2428" t="b">
        <v>1</v>
      </c>
      <c r="BE2428">
        <v>0.82769808743169404</v>
      </c>
      <c r="BF2428">
        <v>77.8</v>
      </c>
      <c r="BG2428">
        <v>78.226013487058182</v>
      </c>
      <c r="BH2428">
        <v>78.730701357547048</v>
      </c>
      <c r="BI2428">
        <v>121.73252940117919</v>
      </c>
      <c r="BJ2428">
        <f ca="1"/>
        <v>77.906716679397206</v>
      </c>
      <c r="BK2428">
        <f ca="1"/>
        <v>78.530527978791554</v>
      </c>
      <c r="BL2428">
        <v>76.967376997843004</v>
      </c>
      <c r="BM2428">
        <f ca="1"/>
        <v>78.891706115493974</v>
      </c>
      <c r="BN2428">
        <v>79.306028090780941</v>
      </c>
      <c r="BP2428" s="9"/>
      <c r="BQ2428" s="40"/>
      <c r="BR2428" s="9"/>
      <c r="BS2428" s="40"/>
      <c r="BU2428" s="9"/>
      <c r="BV2428" s="40"/>
      <c r="BW2428" s="9"/>
      <c r="BX2428" s="40"/>
      <c r="BZ2428" s="9"/>
      <c r="CA2428" s="9"/>
      <c r="CB2428" s="40"/>
      <c r="CC2428" s="9"/>
      <c r="CD2428" s="9"/>
      <c r="CE2428" s="40"/>
    </row>
    <row r="2429" spans="1:83" x14ac:dyDescent="0.25">
      <c r="A2429">
        <v>82.8</v>
      </c>
      <c r="B2429" t="b">
        <v>1</v>
      </c>
      <c r="BE2429">
        <v>0.82803961748633881</v>
      </c>
      <c r="BF2429">
        <v>77.8</v>
      </c>
      <c r="BG2429">
        <v>78.238765221650951</v>
      </c>
      <c r="BH2429">
        <v>78.746205225995922</v>
      </c>
      <c r="BI2429">
        <v>121.86988050118744</v>
      </c>
      <c r="BJ2429">
        <f ca="1"/>
        <v>77.916394056703268</v>
      </c>
      <c r="BK2429">
        <f ca="1"/>
        <v>78.544998692894239</v>
      </c>
      <c r="BL2429">
        <v>76.979360464351913</v>
      </c>
      <c r="BM2429">
        <f ca="1"/>
        <v>78.902507251592937</v>
      </c>
      <c r="BN2429">
        <v>79.316627199923346</v>
      </c>
      <c r="BP2429" s="9"/>
      <c r="BQ2429" s="40"/>
      <c r="BR2429" s="9"/>
      <c r="BS2429" s="40"/>
      <c r="BU2429" s="9"/>
      <c r="BV2429" s="40"/>
      <c r="BW2429" s="9"/>
      <c r="BX2429" s="40"/>
      <c r="BZ2429" s="9"/>
      <c r="CA2429" s="9"/>
      <c r="CB2429" s="40"/>
      <c r="CC2429" s="9"/>
      <c r="CD2429" s="9"/>
      <c r="CE2429" s="40"/>
    </row>
    <row r="2430" spans="1:83" x14ac:dyDescent="0.25">
      <c r="A2430">
        <v>82.6</v>
      </c>
      <c r="B2430" t="b">
        <v>1</v>
      </c>
      <c r="BE2430">
        <v>0.82838114754098358</v>
      </c>
      <c r="BF2430">
        <v>77.8</v>
      </c>
      <c r="BG2430">
        <v>78.251533136012966</v>
      </c>
      <c r="BH2430">
        <v>78.761731825079238</v>
      </c>
      <c r="BI2430">
        <v>122.0075046651925</v>
      </c>
      <c r="BJ2430">
        <f ca="1"/>
        <v>77.926080943915295</v>
      </c>
      <c r="BK2430">
        <f ca="1"/>
        <v>78.55948953016491</v>
      </c>
      <c r="BL2430">
        <v>76.991355836946653</v>
      </c>
      <c r="BM2430">
        <f ca="1"/>
        <v>78.913315543531255</v>
      </c>
      <c r="BN2430">
        <v>79.327233082514965</v>
      </c>
      <c r="BP2430" s="9"/>
      <c r="BQ2430" s="40"/>
      <c r="BR2430" s="9"/>
      <c r="BS2430" s="40"/>
      <c r="BU2430" s="9"/>
      <c r="BV2430" s="40"/>
      <c r="BW2430" s="9"/>
      <c r="BX2430" s="40"/>
      <c r="BZ2430" s="9"/>
      <c r="CA2430" s="9"/>
      <c r="CB2430" s="40"/>
      <c r="CC2430" s="9"/>
      <c r="CD2430" s="9"/>
      <c r="CE2430" s="40"/>
    </row>
    <row r="2431" spans="1:83" x14ac:dyDescent="0.25">
      <c r="A2431">
        <v>82.4</v>
      </c>
      <c r="B2431" t="b">
        <v>1</v>
      </c>
      <c r="BE2431">
        <v>0.82872267759562845</v>
      </c>
      <c r="BF2431">
        <v>77.900000000000006</v>
      </c>
      <c r="BG2431">
        <v>78.264317294260948</v>
      </c>
      <c r="BH2431">
        <v>78.77728124503102</v>
      </c>
      <c r="BI2431">
        <v>122.14540298109986</v>
      </c>
      <c r="BJ2431">
        <f ca="1"/>
        <v>77.935777380333676</v>
      </c>
      <c r="BK2431">
        <f ca="1"/>
        <v>78.57400057016639</v>
      </c>
      <c r="BL2431">
        <v>77.003363151185511</v>
      </c>
      <c r="BM2431">
        <f ca="1"/>
        <v>78.924131018365586</v>
      </c>
      <c r="BN2431">
        <v>79.337845764351215</v>
      </c>
      <c r="BP2431" s="9"/>
      <c r="BQ2431" s="40"/>
      <c r="BR2431" s="9"/>
      <c r="BS2431" s="40"/>
      <c r="BU2431" s="9"/>
      <c r="BV2431" s="40"/>
      <c r="BW2431" s="9"/>
      <c r="BX2431" s="40"/>
      <c r="BZ2431" s="9"/>
      <c r="CA2431" s="9"/>
      <c r="CB2431" s="40"/>
      <c r="CC2431" s="9"/>
      <c r="CD2431" s="9"/>
      <c r="CE2431" s="40"/>
    </row>
    <row r="2432" spans="1:83" x14ac:dyDescent="0.25">
      <c r="A2432">
        <v>82</v>
      </c>
      <c r="B2432" t="b">
        <v>1</v>
      </c>
      <c r="BE2432">
        <v>0.82906420765027322</v>
      </c>
      <c r="BF2432">
        <v>77.900000000000006</v>
      </c>
      <c r="BG2432">
        <v>78.277117760873736</v>
      </c>
      <c r="BH2432">
        <v>78.792853576606916</v>
      </c>
      <c r="BI2432">
        <v>122.28357654332929</v>
      </c>
      <c r="BJ2432">
        <f ca="1"/>
        <v>77.945483405473226</v>
      </c>
      <c r="BK2432">
        <f ca="1"/>
        <v>78.588531892917189</v>
      </c>
      <c r="BL2432">
        <v>77.015382442804096</v>
      </c>
      <c r="BM2432">
        <f ca="1"/>
        <v>78.934953703285842</v>
      </c>
      <c r="BN2432">
        <v>79.348465271353788</v>
      </c>
      <c r="BP2432" s="9"/>
      <c r="BQ2432" s="40"/>
      <c r="BR2432" s="9"/>
      <c r="BS2432" s="40"/>
      <c r="BU2432" s="9"/>
      <c r="BV2432" s="40"/>
      <c r="BW2432" s="9"/>
      <c r="BX2432" s="40"/>
      <c r="BZ2432" s="9"/>
      <c r="CA2432" s="9"/>
      <c r="CB2432" s="40"/>
      <c r="CC2432" s="9"/>
      <c r="CD2432" s="9"/>
      <c r="CE2432" s="40"/>
    </row>
    <row r="2433" spans="1:83" x14ac:dyDescent="0.25">
      <c r="A2433">
        <v>82.1</v>
      </c>
      <c r="B2433" t="b">
        <v>1</v>
      </c>
      <c r="BE2433">
        <v>0.82940573770491799</v>
      </c>
      <c r="BF2433">
        <v>77.900000000000006</v>
      </c>
      <c r="BG2433">
        <v>78.289934600695233</v>
      </c>
      <c r="BH2433">
        <v>78.808448911088547</v>
      </c>
      <c r="BI2433">
        <v>122.42202645286724</v>
      </c>
      <c r="BJ2433">
        <f ca="1"/>
        <v>77.955199059064753</v>
      </c>
      <c r="BK2433">
        <f ca="1"/>
        <v>78.603083578895237</v>
      </c>
      <c r="BL2433">
        <v>77.027413747716665</v>
      </c>
      <c r="BM2433">
        <f ca="1"/>
        <v>78.945783625616158</v>
      </c>
      <c r="BN2433">
        <v>79.359091629571552</v>
      </c>
      <c r="BP2433" s="9"/>
      <c r="BQ2433" s="40"/>
      <c r="BR2433" s="9"/>
      <c r="BS2433" s="40"/>
      <c r="BU2433" s="9"/>
      <c r="BV2433" s="40"/>
      <c r="BW2433" s="9"/>
      <c r="BX2433" s="40"/>
      <c r="BZ2433" s="9"/>
      <c r="CA2433" s="9"/>
      <c r="CB2433" s="40"/>
      <c r="CC2433" s="9"/>
      <c r="CD2433" s="9"/>
      <c r="CE2433" s="40"/>
    </row>
    <row r="2434" spans="1:83" x14ac:dyDescent="0.25">
      <c r="A2434">
        <v>81.900000000000006</v>
      </c>
      <c r="B2434" t="b">
        <v>1</v>
      </c>
      <c r="BE2434">
        <v>0.82974726775956287</v>
      </c>
      <c r="BF2434">
        <v>77.900000000000006</v>
      </c>
      <c r="BG2434">
        <v>78.302767878937118</v>
      </c>
      <c r="BH2434">
        <v>78.824067340287542</v>
      </c>
      <c r="BI2434">
        <v>122.56075381731928</v>
      </c>
      <c r="BJ2434">
        <f ca="1"/>
        <v>77.964924381056846</v>
      </c>
      <c r="BK2434">
        <f ca="1"/>
        <v>78.61765570904133</v>
      </c>
      <c r="BL2434">
        <v>77.03945710201728</v>
      </c>
      <c r="BM2434">
        <f ca="1"/>
        <v>78.956620812815785</v>
      </c>
      <c r="BN2434">
        <v>79.369724865181468</v>
      </c>
      <c r="BP2434" s="9"/>
      <c r="BQ2434" s="40"/>
      <c r="BR2434" s="9"/>
      <c r="BS2434" s="40"/>
      <c r="BU2434" s="9"/>
      <c r="BV2434" s="40"/>
      <c r="BW2434" s="9"/>
      <c r="BX2434" s="40"/>
      <c r="BZ2434" s="9"/>
      <c r="CA2434" s="9"/>
      <c r="CB2434" s="40"/>
      <c r="CC2434" s="9"/>
      <c r="CD2434" s="9"/>
      <c r="CE2434" s="40"/>
    </row>
    <row r="2435" spans="1:83" x14ac:dyDescent="0.25">
      <c r="A2435">
        <v>81.599999999999994</v>
      </c>
      <c r="B2435" t="b">
        <v>1</v>
      </c>
      <c r="BE2435">
        <v>0.83008879781420764</v>
      </c>
      <c r="BF2435">
        <v>78</v>
      </c>
      <c r="BG2435">
        <v>78.315617661181832</v>
      </c>
      <c r="BH2435">
        <v>78.839708956549728</v>
      </c>
      <c r="BI2435">
        <v>122.69975975096324</v>
      </c>
      <c r="BJ2435">
        <f ca="1"/>
        <v>77.974659411617381</v>
      </c>
      <c r="BK2435">
        <f ca="1"/>
        <v>78.632248364762816</v>
      </c>
      <c r="BL2435">
        <v>77.051512541981097</v>
      </c>
      <c r="BM2435">
        <f ca="1"/>
        <v>78.967465292480085</v>
      </c>
      <c r="BN2435">
        <v>79.380365004489533</v>
      </c>
      <c r="BP2435" s="9"/>
      <c r="BQ2435" s="40"/>
      <c r="BR2435" s="9"/>
      <c r="BS2435" s="40"/>
      <c r="BU2435" s="9"/>
      <c r="BV2435" s="40"/>
      <c r="BW2435" s="9"/>
      <c r="BX2435" s="40"/>
      <c r="BZ2435" s="9"/>
      <c r="CA2435" s="9"/>
      <c r="CB2435" s="40"/>
      <c r="CC2435" s="9"/>
      <c r="CD2435" s="9"/>
      <c r="CE2435" s="40"/>
    </row>
    <row r="2436" spans="1:83" x14ac:dyDescent="0.25">
      <c r="A2436">
        <v>81.3</v>
      </c>
      <c r="B2436" t="b">
        <v>1</v>
      </c>
      <c r="BE2436">
        <v>0.83043032786885251</v>
      </c>
      <c r="BF2436">
        <v>78</v>
      </c>
      <c r="BG2436">
        <v>78.328484013385349</v>
      </c>
      <c r="BH2436">
        <v>78.855373852759413</v>
      </c>
      <c r="BI2436">
        <v>122.83904537480308</v>
      </c>
      <c r="BJ2436">
        <f ca="1"/>
        <v>77.984404191135368</v>
      </c>
      <c r="BK2436">
        <f ca="1"/>
        <v>78.646861627937383</v>
      </c>
      <c r="BL2436">
        <v>77.063580104065679</v>
      </c>
      <c r="BM2436">
        <f ca="1"/>
        <v>78.978317092341584</v>
      </c>
      <c r="BN2436">
        <v>79.391012073931634</v>
      </c>
      <c r="BP2436" s="9"/>
      <c r="BQ2436" s="40"/>
      <c r="BR2436" s="9"/>
      <c r="BS2436" s="40"/>
      <c r="BU2436" s="9"/>
      <c r="BV2436" s="40"/>
      <c r="BW2436" s="9"/>
      <c r="BX2436" s="40"/>
      <c r="BZ2436" s="9"/>
      <c r="CA2436" s="9"/>
      <c r="CB2436" s="40"/>
      <c r="CC2436" s="9"/>
      <c r="CD2436" s="9"/>
      <c r="CE2436" s="40"/>
    </row>
    <row r="2437" spans="1:83" x14ac:dyDescent="0.25">
      <c r="A2437">
        <v>89</v>
      </c>
      <c r="B2437" t="b">
        <v>1</v>
      </c>
      <c r="BE2437">
        <v>0.83077185792349728</v>
      </c>
      <c r="BF2437">
        <v>78</v>
      </c>
      <c r="BG2437">
        <v>78.341367001880215</v>
      </c>
      <c r="BH2437">
        <v>78.87106212234356</v>
      </c>
      <c r="BI2437">
        <v>122.97861181662294</v>
      </c>
      <c r="BJ2437">
        <f ca="1"/>
        <v>77.994158760222618</v>
      </c>
      <c r="BK2437">
        <f ca="1"/>
        <v>78.661495580916537</v>
      </c>
      <c r="BL2437">
        <v>77.07565982491225</v>
      </c>
      <c r="BM2437">
        <f ca="1"/>
        <v>78.989176240270936</v>
      </c>
      <c r="BN2437">
        <v>79.401666100074621</v>
      </c>
      <c r="BP2437" s="9"/>
      <c r="BQ2437" s="40"/>
      <c r="BR2437" s="9"/>
      <c r="BS2437" s="40"/>
      <c r="BU2437" s="9"/>
      <c r="BV2437" s="40"/>
      <c r="BW2437" s="9"/>
      <c r="BX2437" s="40"/>
      <c r="BZ2437" s="9"/>
      <c r="CA2437" s="9"/>
      <c r="CB2437" s="40"/>
      <c r="CC2437" s="9"/>
      <c r="CD2437" s="9"/>
      <c r="CE2437" s="40"/>
    </row>
    <row r="2438" spans="1:83" x14ac:dyDescent="0.25">
      <c r="A2438">
        <v>88</v>
      </c>
      <c r="B2438" t="b">
        <v>1</v>
      </c>
      <c r="BE2438">
        <v>0.83111338797814205</v>
      </c>
      <c r="BF2438">
        <v>78</v>
      </c>
      <c r="BG2438">
        <v>78.354266693378463</v>
      </c>
      <c r="BH2438">
        <v>78.886773859276218</v>
      </c>
      <c r="BI2438">
        <v>123.11846021104211</v>
      </c>
      <c r="BJ2438">
        <f ca="1"/>
        <v>78.003923159715441</v>
      </c>
      <c r="BK2438">
        <f ca="1"/>
        <v>78.67615030652955</v>
      </c>
      <c r="BL2438">
        <v>77.087751741346977</v>
      </c>
      <c r="BM2438">
        <f ca="1"/>
        <v>79.000042764277822</v>
      </c>
      <c r="BN2438">
        <v>79.412327109617109</v>
      </c>
      <c r="BP2438" s="9"/>
      <c r="BQ2438" s="40"/>
      <c r="BR2438" s="9"/>
      <c r="BS2438" s="40"/>
      <c r="BU2438" s="9"/>
      <c r="BV2438" s="40"/>
      <c r="BW2438" s="9"/>
      <c r="BX2438" s="40"/>
      <c r="BZ2438" s="9"/>
      <c r="CA2438" s="9"/>
      <c r="CB2438" s="40"/>
      <c r="CC2438" s="9"/>
      <c r="CD2438" s="9"/>
      <c r="CE2438" s="40"/>
    </row>
    <row r="2439" spans="1:83" x14ac:dyDescent="0.25">
      <c r="A2439">
        <v>81</v>
      </c>
      <c r="B2439" t="b">
        <v>1</v>
      </c>
      <c r="BE2439">
        <v>0.83145491803278693</v>
      </c>
      <c r="BF2439">
        <v>78</v>
      </c>
      <c r="BG2439">
        <v>78.367183154974583</v>
      </c>
      <c r="BH2439">
        <v>78.902509158082779</v>
      </c>
      <c r="BI2439">
        <v>123.2585916995703</v>
      </c>
      <c r="BJ2439">
        <f ca="1"/>
        <v>78.013697430676416</v>
      </c>
      <c r="BK2439">
        <f ca="1"/>
        <v>78.690825888087161</v>
      </c>
      <c r="BL2439">
        <v>77.099855890382344</v>
      </c>
      <c r="BM2439">
        <f ca="1"/>
        <v>79.010916692512126</v>
      </c>
      <c r="BN2439">
        <v>79.422995129390557</v>
      </c>
      <c r="BP2439" s="9"/>
      <c r="BQ2439" s="40"/>
      <c r="BR2439" s="9"/>
      <c r="BS2439" s="40"/>
      <c r="BU2439" s="9"/>
      <c r="BV2439" s="40"/>
      <c r="BW2439" s="9"/>
      <c r="BX2439" s="40"/>
      <c r="BZ2439" s="9"/>
      <c r="CA2439" s="9"/>
      <c r="CB2439" s="40"/>
      <c r="CC2439" s="9"/>
      <c r="CD2439" s="9"/>
      <c r="CE2439" s="40"/>
    </row>
    <row r="2440" spans="1:83" x14ac:dyDescent="0.25">
      <c r="A2440">
        <v>81</v>
      </c>
      <c r="B2440" t="b">
        <v>1</v>
      </c>
      <c r="BE2440">
        <v>0.83179644808743169</v>
      </c>
      <c r="BF2440">
        <v>78</v>
      </c>
      <c r="BG2440">
        <v>78.380116454148549</v>
      </c>
      <c r="BH2440">
        <v>78.918268113844348</v>
      </c>
      <c r="BI2440">
        <v>123.3990074306634</v>
      </c>
      <c r="BJ2440">
        <f ca="1"/>
        <v>78.023481614396147</v>
      </c>
      <c r="BK2440">
        <f ca="1"/>
        <v>78.705522409385352</v>
      </c>
      <c r="BL2440">
        <v>77.111972309218359</v>
      </c>
      <c r="BM2440">
        <f ca="1"/>
        <v>79.021798053264831</v>
      </c>
      <c r="BN2440">
        <v>79.433670186360132</v>
      </c>
      <c r="BP2440" s="9"/>
      <c r="BQ2440" s="40"/>
      <c r="BR2440" s="9"/>
      <c r="BS2440" s="40"/>
      <c r="BU2440" s="9"/>
      <c r="BV2440" s="40"/>
      <c r="BW2440" s="9"/>
      <c r="BX2440" s="40"/>
      <c r="BZ2440" s="9"/>
      <c r="CA2440" s="9"/>
      <c r="CB2440" s="40"/>
      <c r="CC2440" s="9"/>
      <c r="CD2440" s="9"/>
      <c r="CE2440" s="40"/>
    </row>
    <row r="2441" spans="1:83" x14ac:dyDescent="0.25">
      <c r="A2441">
        <v>79.400000000000006</v>
      </c>
      <c r="B2441" t="b">
        <v>1</v>
      </c>
      <c r="BE2441">
        <v>0.83213797814207646</v>
      </c>
      <c r="BF2441">
        <v>78</v>
      </c>
      <c r="BG2441">
        <v>78.393066658768817</v>
      </c>
      <c r="BH2441">
        <v>78.934050822202266</v>
      </c>
      <c r="BI2441">
        <v>123.53970855978022</v>
      </c>
      <c r="BJ2441">
        <f ca="1"/>
        <v>78.033275752395056</v>
      </c>
      <c r="BK2441">
        <f ca="1"/>
        <v>78.720239954709299</v>
      </c>
      <c r="BL2441">
        <v>77.124101035244024</v>
      </c>
      <c r="BM2441">
        <f ca="1"/>
        <v>79.032686874969087</v>
      </c>
      <c r="BN2441">
        <v>79.444352307625749</v>
      </c>
      <c r="BP2441" s="9"/>
      <c r="BQ2441" s="40"/>
      <c r="BR2441" s="9"/>
      <c r="BS2441" s="40"/>
      <c r="BU2441" s="9"/>
      <c r="BV2441" s="40"/>
      <c r="BW2441" s="9"/>
      <c r="BX2441" s="40"/>
      <c r="BZ2441" s="9"/>
      <c r="CA2441" s="9"/>
      <c r="CB2441" s="40"/>
      <c r="CC2441" s="9"/>
      <c r="CD2441" s="9"/>
      <c r="CE2441" s="40"/>
    </row>
    <row r="2442" spans="1:83" x14ac:dyDescent="0.25">
      <c r="A2442">
        <v>79.5</v>
      </c>
      <c r="B2442" t="b">
        <v>1</v>
      </c>
      <c r="BE2442">
        <v>0.83247950819672134</v>
      </c>
      <c r="BF2442">
        <v>78</v>
      </c>
      <c r="BG2442">
        <v>78.406033837095549</v>
      </c>
      <c r="BH2442">
        <v>78.949857379362726</v>
      </c>
      <c r="BI2442">
        <v>123.68069624943945</v>
      </c>
      <c r="BJ2442">
        <f ca="1"/>
        <v>78.043079886425161</v>
      </c>
      <c r="BK2442">
        <f ca="1"/>
        <v>78.73497860883721</v>
      </c>
      <c r="BL2442">
        <v>77.136242106038594</v>
      </c>
      <c r="BM2442">
        <f ca="1"/>
        <v>79.043583186201275</v>
      </c>
      <c r="BN2442">
        <v>79.455041520423023</v>
      </c>
      <c r="BP2442" s="9"/>
      <c r="BQ2442" s="40"/>
      <c r="BR2442" s="9"/>
      <c r="BS2442" s="40"/>
      <c r="BU2442" s="9"/>
      <c r="BV2442" s="40"/>
      <c r="BW2442" s="9"/>
      <c r="BX2442" s="40"/>
      <c r="BZ2442" s="9"/>
      <c r="CA2442" s="9"/>
      <c r="CB2442" s="40"/>
      <c r="CC2442" s="9"/>
      <c r="CD2442" s="9"/>
      <c r="CE2442" s="40"/>
    </row>
    <row r="2443" spans="1:83" x14ac:dyDescent="0.25">
      <c r="A2443">
        <v>79.400000000000006</v>
      </c>
      <c r="B2443" t="b">
        <v>1</v>
      </c>
      <c r="BE2443">
        <v>0.83282103825136611</v>
      </c>
      <c r="BF2443">
        <v>78</v>
      </c>
      <c r="BG2443">
        <v>78.419018057783504</v>
      </c>
      <c r="BH2443">
        <v>78.965687882100923</v>
      </c>
      <c r="BI2443">
        <v>123.82197166927702</v>
      </c>
      <c r="BJ2443">
        <f ca="1"/>
        <v>78.052894058471935</v>
      </c>
      <c r="BK2443">
        <f ca="1"/>
        <v>78.749738457044231</v>
      </c>
      <c r="BL2443">
        <v>77.148395559372943</v>
      </c>
      <c r="BM2443">
        <f ca="1"/>
        <v>79.054487015682028</v>
      </c>
      <c r="BN2443">
        <v>79.465737852124278</v>
      </c>
      <c r="BP2443" s="9"/>
      <c r="BQ2443" s="40"/>
      <c r="BR2443" s="9"/>
      <c r="BS2443" s="40"/>
      <c r="BU2443" s="9"/>
      <c r="BV2443" s="40"/>
      <c r="BW2443" s="9"/>
      <c r="BX2443" s="40"/>
      <c r="BZ2443" s="9"/>
      <c r="CA2443" s="9"/>
      <c r="CB2443" s="40"/>
      <c r="CC2443" s="9"/>
      <c r="CD2443" s="9"/>
      <c r="CE2443" s="40"/>
    </row>
    <row r="2444" spans="1:83" x14ac:dyDescent="0.25">
      <c r="A2444">
        <v>79.099999999999994</v>
      </c>
      <c r="B2444" t="b">
        <v>1</v>
      </c>
      <c r="BE2444">
        <v>0.83316256830601088</v>
      </c>
      <c r="BF2444">
        <v>78</v>
      </c>
      <c r="BG2444">
        <v>78.432019389885383</v>
      </c>
      <c r="BH2444">
        <v>78.98154242776603</v>
      </c>
      <c r="BI2444">
        <v>123.96353599610482</v>
      </c>
      <c r="BJ2444">
        <f ca="1"/>
        <v>78.062718310756054</v>
      </c>
      <c r="BK2444">
        <f ca="1"/>
        <v>78.764519585106527</v>
      </c>
      <c r="BL2444">
        <v>77.160561433210972</v>
      </c>
      <c r="BM2444">
        <f ca="1"/>
        <v>79.065398392277288</v>
      </c>
      <c r="BN2444">
        <v>79.476441330239524</v>
      </c>
      <c r="BP2444" s="9"/>
      <c r="BQ2444" s="40"/>
      <c r="BR2444" s="9"/>
      <c r="BS2444" s="40"/>
      <c r="BU2444" s="9"/>
      <c r="BV2444" s="40"/>
      <c r="BW2444" s="9"/>
      <c r="BX2444" s="40"/>
      <c r="BZ2444" s="9"/>
      <c r="CA2444" s="9"/>
      <c r="CB2444" s="40"/>
      <c r="CC2444" s="9"/>
      <c r="CD2444" s="9"/>
      <c r="CE2444" s="40"/>
    </row>
    <row r="2445" spans="1:83" x14ac:dyDescent="0.25">
      <c r="A2445">
        <v>74.900000000000006</v>
      </c>
      <c r="B2445" t="b">
        <v>1</v>
      </c>
      <c r="BE2445">
        <v>0.83350409836065575</v>
      </c>
      <c r="BF2445">
        <v>78</v>
      </c>
      <c r="BG2445">
        <v>78.44503790285475</v>
      </c>
      <c r="BH2445">
        <v>78.997421114285601</v>
      </c>
      <c r="BI2445">
        <v>124.10539041396912</v>
      </c>
      <c r="BJ2445">
        <f ca="1"/>
        <v>78.072552685735317</v>
      </c>
      <c r="BK2445">
        <f ca="1"/>
        <v>78.779322079305203</v>
      </c>
      <c r="BL2445">
        <v>77.172739765710958</v>
      </c>
      <c r="BM2445">
        <f ca="1"/>
        <v>79.076317344999367</v>
      </c>
      <c r="BN2445">
        <v>79.487151982417487</v>
      </c>
      <c r="BP2445" s="9"/>
      <c r="BQ2445" s="40"/>
      <c r="BR2445" s="9"/>
      <c r="BS2445" s="40"/>
      <c r="BU2445" s="9"/>
      <c r="BV2445" s="40"/>
      <c r="BW2445" s="9"/>
      <c r="BX2445" s="40"/>
      <c r="BZ2445" s="9"/>
      <c r="CA2445" s="9"/>
      <c r="CB2445" s="40"/>
      <c r="CC2445" s="9"/>
      <c r="CD2445" s="9"/>
      <c r="CE2445" s="40"/>
    </row>
    <row r="2446" spans="1:83" x14ac:dyDescent="0.25">
      <c r="A2446">
        <v>74.7</v>
      </c>
      <c r="B2446" t="b">
        <v>1</v>
      </c>
      <c r="BE2446">
        <v>0.83384562841530052</v>
      </c>
      <c r="BF2446">
        <v>78</v>
      </c>
      <c r="BG2446">
        <v>78.458073666549495</v>
      </c>
      <c r="BH2446">
        <v>79.013324040170218</v>
      </c>
      <c r="BI2446">
        <v>124.24753611421008</v>
      </c>
      <c r="BJ2446">
        <f ca="1"/>
        <v>78.082397226106522</v>
      </c>
      <c r="BK2446">
        <f ca="1"/>
        <v>78.794146026430354</v>
      </c>
      <c r="BL2446">
        <v>77.184930595226973</v>
      </c>
      <c r="BM2446">
        <f ca="1"/>
        <v>79.087243903008073</v>
      </c>
      <c r="BN2446">
        <v>79.497869836446654</v>
      </c>
      <c r="BP2446" s="9"/>
      <c r="BQ2446" s="40"/>
      <c r="BR2446" s="9"/>
      <c r="BS2446" s="40"/>
      <c r="BU2446" s="9"/>
      <c r="BV2446" s="40"/>
      <c r="BW2446" s="9"/>
      <c r="BX2446" s="40"/>
      <c r="BZ2446" s="9"/>
      <c r="CA2446" s="9"/>
      <c r="CB2446" s="40"/>
      <c r="CC2446" s="9"/>
      <c r="CD2446" s="9"/>
      <c r="CE2446" s="40"/>
    </row>
    <row r="2447" spans="1:83" x14ac:dyDescent="0.25">
      <c r="A2447">
        <v>74.599999999999994</v>
      </c>
      <c r="B2447" t="b">
        <v>1</v>
      </c>
      <c r="BE2447">
        <v>0.8341871584699454</v>
      </c>
      <c r="BF2447">
        <v>78</v>
      </c>
      <c r="BG2447">
        <v>78.47112675123492</v>
      </c>
      <c r="BH2447">
        <v>79.029251304518382</v>
      </c>
      <c r="BI2447">
        <v>124.38997429552195</v>
      </c>
      <c r="BJ2447">
        <f ca="1"/>
        <v>78.092251974807326</v>
      </c>
      <c r="BK2447">
        <f ca="1"/>
        <v>78.80899151378523</v>
      </c>
      <c r="BL2447">
        <v>77.197133960310254</v>
      </c>
      <c r="BM2447">
        <f ca="1"/>
        <v>79.098178095611729</v>
      </c>
      <c r="BN2447">
        <v>79.508594920256229</v>
      </c>
      <c r="BP2447" s="9"/>
      <c r="BQ2447" s="40"/>
      <c r="BR2447" s="9"/>
      <c r="BS2447" s="40"/>
      <c r="BU2447" s="9"/>
      <c r="BV2447" s="40"/>
      <c r="BW2447" s="9"/>
      <c r="BX2447" s="40"/>
      <c r="BZ2447" s="9"/>
      <c r="CA2447" s="9"/>
      <c r="CB2447" s="40"/>
      <c r="CC2447" s="9"/>
      <c r="CD2447" s="9"/>
      <c r="CE2447" s="40"/>
    </row>
    <row r="2448" spans="1:83" x14ac:dyDescent="0.25">
      <c r="A2448">
        <v>74.5</v>
      </c>
      <c r="B2448" t="b">
        <v>1</v>
      </c>
      <c r="BE2448">
        <v>0.83452868852459017</v>
      </c>
      <c r="BF2448">
        <v>78</v>
      </c>
      <c r="BG2448">
        <v>78.484197227586989</v>
      </c>
      <c r="BH2448">
        <v>79.045203007021186</v>
      </c>
      <c r="BI2448">
        <v>124.53270616401342</v>
      </c>
      <c r="BJ2448">
        <f ca="1"/>
        <v>78.102116975018106</v>
      </c>
      <c r="BK2448">
        <f ca="1"/>
        <v>78.823858629190326</v>
      </c>
      <c r="BL2448">
        <v>77.209349899710702</v>
      </c>
      <c r="BM2448">
        <f ca="1"/>
        <v>79.109119952268344</v>
      </c>
      <c r="BN2448">
        <v>79.519327261917226</v>
      </c>
      <c r="BP2448" s="9"/>
      <c r="BQ2448" s="40"/>
      <c r="BR2448" s="9"/>
      <c r="BS2448" s="40"/>
      <c r="BU2448" s="9"/>
      <c r="BV2448" s="40"/>
      <c r="BW2448" s="9"/>
      <c r="BX2448" s="40"/>
      <c r="BZ2448" s="9"/>
      <c r="CA2448" s="9"/>
      <c r="CB2448" s="40"/>
      <c r="CC2448" s="9"/>
      <c r="CD2448" s="9"/>
      <c r="CE2448" s="40"/>
    </row>
    <row r="2449" spans="1:83" x14ac:dyDescent="0.25">
      <c r="A2449">
        <v>74.5</v>
      </c>
      <c r="B2449" t="b">
        <v>1</v>
      </c>
      <c r="BE2449">
        <v>0.83487021857923494</v>
      </c>
      <c r="BF2449">
        <v>78</v>
      </c>
      <c r="BG2449">
        <v>78.497285166695661</v>
      </c>
      <c r="BH2449">
        <v>79.061179247966919</v>
      </c>
      <c r="BI2449">
        <v>124.67573293326923</v>
      </c>
      <c r="BJ2449">
        <f ca="1"/>
        <v>78.111992270164023</v>
      </c>
      <c r="BK2449">
        <f ca="1"/>
        <v>78.838747460987548</v>
      </c>
      <c r="BL2449">
        <v>77.221578452378225</v>
      </c>
      <c r="BM2449">
        <f ca="1"/>
        <v>79.120069502586631</v>
      </c>
      <c r="BN2449">
        <v>79.530066889643535</v>
      </c>
      <c r="BP2449" s="9"/>
      <c r="BQ2449" s="40"/>
      <c r="BR2449" s="9"/>
      <c r="BS2449" s="40"/>
      <c r="BU2449" s="9"/>
      <c r="BV2449" s="40"/>
      <c r="BW2449" s="9"/>
      <c r="BX2449" s="40"/>
      <c r="BZ2449" s="9"/>
      <c r="CA2449" s="9"/>
      <c r="CB2449" s="40"/>
      <c r="CC2449" s="9"/>
      <c r="CD2449" s="9"/>
      <c r="CE2449" s="40"/>
    </row>
    <row r="2450" spans="1:83" x14ac:dyDescent="0.25">
      <c r="A2450">
        <v>74.5</v>
      </c>
      <c r="B2450" t="b">
        <v>1</v>
      </c>
      <c r="BE2450">
        <v>0.83521174863387981</v>
      </c>
      <c r="BF2450">
        <v>78</v>
      </c>
      <c r="BG2450">
        <v>78.510390640068252</v>
      </c>
      <c r="BH2450">
        <v>79.077180128246411</v>
      </c>
      <c r="BI2450">
        <v>124.81905582441189</v>
      </c>
      <c r="BJ2450">
        <f ca="1"/>
        <v>78.121877903916797</v>
      </c>
      <c r="BK2450">
        <f ca="1"/>
        <v>78.853658098044505</v>
      </c>
      <c r="BL2450">
        <v>77.233819657464238</v>
      </c>
      <c r="BM2450">
        <f ca="1"/>
        <v>79.131026776327261</v>
      </c>
      <c r="BN2450">
        <v>79.540813831792917</v>
      </c>
      <c r="BP2450" s="9"/>
      <c r="BQ2450" s="40"/>
      <c r="BR2450" s="9"/>
      <c r="BS2450" s="40"/>
      <c r="BU2450" s="9"/>
      <c r="BV2450" s="40"/>
      <c r="BW2450" s="9"/>
      <c r="BX2450" s="40"/>
      <c r="BZ2450" s="9"/>
      <c r="CA2450" s="9"/>
      <c r="CB2450" s="40"/>
      <c r="CC2450" s="9"/>
      <c r="CD2450" s="9"/>
      <c r="CE2450" s="40"/>
    </row>
    <row r="2451" spans="1:83" x14ac:dyDescent="0.25">
      <c r="A2451">
        <v>71.8</v>
      </c>
      <c r="B2451" t="b">
        <v>1</v>
      </c>
      <c r="BE2451">
        <v>0.83555327868852458</v>
      </c>
      <c r="BF2451">
        <v>78</v>
      </c>
      <c r="BG2451">
        <v>78.523513719632788</v>
      </c>
      <c r="BH2451">
        <v>79.093205749357466</v>
      </c>
      <c r="BI2451">
        <v>124.96267606616416</v>
      </c>
      <c r="BJ2451">
        <f ca="1"/>
        <v>78.131773920196778</v>
      </c>
      <c r="BK2451">
        <f ca="1"/>
        <v>78.868590629758685</v>
      </c>
      <c r="BL2451">
        <v>77.246073554323146</v>
      </c>
      <c r="BM2451">
        <f ca="1"/>
        <v>79.141991803403798</v>
      </c>
      <c r="BN2451">
        <v>79.551568116868111</v>
      </c>
      <c r="BP2451" s="9"/>
      <c r="BQ2451" s="40"/>
      <c r="BR2451" s="9"/>
      <c r="BS2451" s="40"/>
      <c r="BU2451" s="9"/>
      <c r="BV2451" s="40"/>
      <c r="BW2451" s="9"/>
      <c r="BX2451" s="40"/>
      <c r="BZ2451" s="9"/>
      <c r="CA2451" s="9"/>
      <c r="CB2451" s="40"/>
      <c r="CC2451" s="9"/>
      <c r="CD2451" s="9"/>
      <c r="CE2451" s="40"/>
    </row>
    <row r="2452" spans="1:83" x14ac:dyDescent="0.25">
      <c r="A2452">
        <v>72.3</v>
      </c>
      <c r="B2452" t="b">
        <v>1</v>
      </c>
      <c r="BE2452">
        <v>0.83589480874316935</v>
      </c>
      <c r="BF2452">
        <v>78</v>
      </c>
      <c r="BG2452">
        <v>78.536654477741251</v>
      </c>
      <c r="BH2452">
        <v>79.109256213410177</v>
      </c>
      <c r="BI2452">
        <v>125.1065948949125</v>
      </c>
      <c r="BJ2452">
        <f ca="1"/>
        <v>78.141680363174942</v>
      </c>
      <c r="BK2452">
        <f ca="1"/>
        <v>78.883545146061778</v>
      </c>
      <c r="BL2452">
        <v>77.258340182513763</v>
      </c>
      <c r="BM2452">
        <f ca="1"/>
        <v>79.15296461388408</v>
      </c>
      <c r="BN2452">
        <v>79.562329773517916</v>
      </c>
      <c r="BP2452" s="9"/>
      <c r="BQ2452" s="40"/>
      <c r="BR2452" s="9"/>
      <c r="BS2452" s="40"/>
      <c r="BU2452" s="9"/>
      <c r="BV2452" s="40"/>
      <c r="BW2452" s="9"/>
      <c r="BX2452" s="40"/>
      <c r="BZ2452" s="9"/>
      <c r="CA2452" s="9"/>
      <c r="CB2452" s="40"/>
      <c r="CC2452" s="9"/>
      <c r="CD2452" s="9"/>
      <c r="CE2452" s="40"/>
    </row>
    <row r="2453" spans="1:83" x14ac:dyDescent="0.25">
      <c r="A2453">
        <v>73.7</v>
      </c>
      <c r="B2453" t="b">
        <v>1</v>
      </c>
      <c r="BE2453">
        <v>0.83623633879781423</v>
      </c>
      <c r="BF2453">
        <v>78</v>
      </c>
      <c r="BG2453">
        <v>78.549812987173297</v>
      </c>
      <c r="BH2453">
        <v>79.125331623131601</v>
      </c>
      <c r="BI2453">
        <v>125.25081355477077</v>
      </c>
      <c r="BJ2453">
        <f ca="1"/>
        <v>78.151597277274817</v>
      </c>
      <c r="BK2453">
        <f ca="1"/>
        <v>78.898521737424147</v>
      </c>
      <c r="BL2453">
        <v>77.270619581800844</v>
      </c>
      <c r="BM2453">
        <f ca="1"/>
        <v>79.163945237991143</v>
      </c>
      <c r="BN2453">
        <v>79.573098830538271</v>
      </c>
      <c r="BP2453" s="9"/>
      <c r="BQ2453" s="40"/>
      <c r="BR2453" s="9"/>
      <c r="BS2453" s="40"/>
      <c r="BU2453" s="9"/>
      <c r="BV2453" s="40"/>
      <c r="BW2453" s="9"/>
      <c r="BX2453" s="40"/>
      <c r="BZ2453" s="9"/>
      <c r="CA2453" s="9"/>
      <c r="CB2453" s="40"/>
      <c r="CC2453" s="9"/>
      <c r="CD2453" s="9"/>
      <c r="CE2453" s="40"/>
    </row>
    <row r="2454" spans="1:83" x14ac:dyDescent="0.25">
      <c r="A2454">
        <v>73.8</v>
      </c>
      <c r="B2454" t="b">
        <v>1</v>
      </c>
      <c r="BE2454">
        <v>0.83657786885245899</v>
      </c>
      <c r="BF2454">
        <v>78</v>
      </c>
      <c r="BG2454">
        <v>78.562989321139455</v>
      </c>
      <c r="BH2454">
        <v>79.14143208187113</v>
      </c>
      <c r="BI2454">
        <v>125.39533329764468</v>
      </c>
      <c r="BJ2454">
        <f ca="1"/>
        <v>78.16152470717455</v>
      </c>
      <c r="BK2454">
        <f ca="1"/>
        <v>78.913520494859043</v>
      </c>
      <c r="BL2454">
        <v>77.282911792156597</v>
      </c>
      <c r="BM2454">
        <f ca="1"/>
        <v>79.17493370610454</v>
      </c>
      <c r="BN2454">
        <v>79.58387531687336</v>
      </c>
      <c r="BP2454" s="9"/>
      <c r="BQ2454" s="40"/>
      <c r="BR2454" s="9"/>
      <c r="BS2454" s="40"/>
      <c r="BU2454" s="9"/>
      <c r="BV2454" s="40"/>
      <c r="BW2454" s="9"/>
      <c r="BX2454" s="40"/>
      <c r="BZ2454" s="9"/>
      <c r="CA2454" s="9"/>
      <c r="CB2454" s="40"/>
      <c r="CC2454" s="9"/>
      <c r="CD2454" s="9"/>
      <c r="CE2454" s="40"/>
    </row>
    <row r="2455" spans="1:83" x14ac:dyDescent="0.25">
      <c r="A2455">
        <v>74.2</v>
      </c>
      <c r="B2455" t="b">
        <v>1</v>
      </c>
      <c r="BE2455">
        <v>0.83691939890710387</v>
      </c>
      <c r="BF2455">
        <v>78</v>
      </c>
      <c r="BG2455">
        <v>78.576183553284793</v>
      </c>
      <c r="BH2455">
        <v>79.157557693605597</v>
      </c>
      <c r="BI2455">
        <v>125.54015538329726</v>
      </c>
      <c r="BJ2455">
        <f ca="1"/>
        <v>78.171462697808991</v>
      </c>
      <c r="BK2455">
        <f ca="1"/>
        <v>78.928541509927172</v>
      </c>
      <c r="BL2455">
        <v>77.295216853762128</v>
      </c>
      <c r="BM2455">
        <f ca="1"/>
        <v>79.185930048761449</v>
      </c>
      <c r="BN2455">
        <v>79.594659261616727</v>
      </c>
      <c r="BP2455" s="9"/>
      <c r="BQ2455" s="40"/>
      <c r="BR2455" s="9"/>
      <c r="BS2455" s="40"/>
      <c r="BU2455" s="9"/>
      <c r="BV2455" s="40"/>
      <c r="BW2455" s="9"/>
      <c r="BX2455" s="40"/>
      <c r="BZ2455" s="9"/>
      <c r="CA2455" s="9"/>
      <c r="CB2455" s="40"/>
      <c r="CC2455" s="9"/>
      <c r="CD2455" s="9"/>
      <c r="CE2455" s="40"/>
    </row>
    <row r="2456" spans="1:83" x14ac:dyDescent="0.25">
      <c r="A2456">
        <v>69.099999999999994</v>
      </c>
      <c r="B2456" t="b">
        <v>1</v>
      </c>
      <c r="BE2456">
        <v>0.83726092896174864</v>
      </c>
      <c r="BF2456">
        <v>78</v>
      </c>
      <c r="BG2456">
        <v>78.58939575769233</v>
      </c>
      <c r="BH2456">
        <v>79.173708562944043</v>
      </c>
      <c r="BI2456">
        <v>125.68528107941442</v>
      </c>
      <c r="BJ2456">
        <f ca="1"/>
        <v>78.181411294371671</v>
      </c>
      <c r="BK2456">
        <f ca="1"/>
        <v>78.943584874741134</v>
      </c>
      <c r="BL2456">
        <v>77.307534807009077</v>
      </c>
      <c r="BM2456">
        <f ca="1"/>
        <v>79.196934296657801</v>
      </c>
      <c r="BN2456">
        <v>79.605450694012333</v>
      </c>
      <c r="BP2456" s="9"/>
      <c r="BQ2456" s="40"/>
      <c r="BR2456" s="9"/>
      <c r="BS2456" s="40"/>
      <c r="BU2456" s="9"/>
      <c r="BV2456" s="40"/>
      <c r="BW2456" s="9"/>
      <c r="BX2456" s="40"/>
      <c r="BZ2456" s="9"/>
      <c r="CA2456" s="9"/>
      <c r="CB2456" s="40"/>
      <c r="CC2456" s="9"/>
      <c r="CD2456" s="9"/>
      <c r="CE2456" s="40"/>
    </row>
    <row r="2457" spans="1:83" x14ac:dyDescent="0.25">
      <c r="A2457">
        <v>73.900000000000006</v>
      </c>
      <c r="B2457" t="b">
        <v>1</v>
      </c>
      <c r="BE2457">
        <v>0.83760245901639341</v>
      </c>
      <c r="BF2457">
        <v>78</v>
      </c>
      <c r="BG2457">
        <v>78.602626008886759</v>
      </c>
      <c r="BH2457">
        <v>79.189884795133437</v>
      </c>
      <c r="BI2457">
        <v>125.83071166167181</v>
      </c>
      <c r="BJ2457">
        <f ca="1"/>
        <v>78.191370542316946</v>
      </c>
      <c r="BK2457">
        <f ca="1"/>
        <v>78.958650681969957</v>
      </c>
      <c r="BL2457">
        <v>77.319865692501097</v>
      </c>
      <c r="BM2457">
        <f ca="1"/>
        <v>79.207946480649667</v>
      </c>
      <c r="BN2457">
        <v>79.616249643455788</v>
      </c>
      <c r="BP2457" s="9"/>
      <c r="BQ2457" s="40"/>
      <c r="BR2457" s="9"/>
      <c r="BS2457" s="40"/>
      <c r="BU2457" s="9"/>
      <c r="BV2457" s="40"/>
      <c r="BW2457" s="9"/>
      <c r="BX2457" s="40"/>
      <c r="BZ2457" s="9"/>
      <c r="CA2457" s="9"/>
      <c r="CB2457" s="40"/>
      <c r="CC2457" s="9"/>
      <c r="CD2457" s="9"/>
      <c r="CE2457" s="40"/>
    </row>
    <row r="2458" spans="1:83" x14ac:dyDescent="0.25">
      <c r="A2458">
        <v>73.7</v>
      </c>
      <c r="B2458" t="b">
        <v>1</v>
      </c>
      <c r="BE2458">
        <v>0.83794398907103829</v>
      </c>
      <c r="BF2458">
        <v>78</v>
      </c>
      <c r="BG2458">
        <v>78.615874381837955</v>
      </c>
      <c r="BH2458">
        <v>79.206086496063818</v>
      </c>
      <c r="BI2458">
        <v>125.97644841380205</v>
      </c>
      <c r="BJ2458">
        <f ca="1"/>
        <v>78.201340487362131</v>
      </c>
      <c r="BK2458">
        <f ca="1"/>
        <v>78.973739024843752</v>
      </c>
      <c r="BL2458">
        <v>77.332209551055413</v>
      </c>
      <c r="BM2458">
        <f ca="1"/>
        <v>79.218966631754228</v>
      </c>
      <c r="BN2458">
        <v>79.627056139495451</v>
      </c>
      <c r="BP2458" s="9"/>
      <c r="BQ2458" s="40"/>
      <c r="BR2458" s="9"/>
      <c r="BS2458" s="40"/>
      <c r="BU2458" s="9"/>
      <c r="BV2458" s="40"/>
      <c r="BW2458" s="9"/>
      <c r="BX2458" s="40"/>
      <c r="BZ2458" s="9"/>
      <c r="CA2458" s="9"/>
      <c r="CB2458" s="40"/>
      <c r="CC2458" s="9"/>
      <c r="CD2458" s="9"/>
      <c r="CE2458" s="40"/>
    </row>
    <row r="2459" spans="1:83" x14ac:dyDescent="0.25">
      <c r="A2459">
        <v>72.7</v>
      </c>
      <c r="B2459" t="b">
        <v>1</v>
      </c>
      <c r="BE2459">
        <v>0.83828551912568305</v>
      </c>
      <c r="BF2459">
        <v>78</v>
      </c>
      <c r="BG2459">
        <v>78.629140951964587</v>
      </c>
      <c r="BH2459">
        <v>79.222313772273324</v>
      </c>
      <c r="BI2459">
        <v>126.12249262766247</v>
      </c>
      <c r="BJ2459">
        <f ca="1"/>
        <v>78.21132117548953</v>
      </c>
      <c r="BK2459">
        <f ca="1"/>
        <v>78.988849997158169</v>
      </c>
      <c r="BL2459">
        <v>77.34456642370445</v>
      </c>
      <c r="BM2459">
        <f ca="1"/>
        <v>79.229994781151149</v>
      </c>
      <c r="BN2459">
        <v>79.63787021183353</v>
      </c>
      <c r="BP2459" s="9"/>
      <c r="BQ2459" s="40"/>
      <c r="BR2459" s="9"/>
      <c r="BS2459" s="40"/>
      <c r="BU2459" s="9"/>
      <c r="BV2459" s="40"/>
      <c r="BW2459" s="9"/>
      <c r="BX2459" s="40"/>
      <c r="BZ2459" s="9"/>
      <c r="CA2459" s="9"/>
      <c r="CB2459" s="40"/>
      <c r="CC2459" s="9"/>
      <c r="CD2459" s="9"/>
      <c r="CE2459" s="40"/>
    </row>
    <row r="2460" spans="1:83" x14ac:dyDescent="0.25">
      <c r="A2460">
        <v>71.5</v>
      </c>
      <c r="B2460" t="b">
        <v>1</v>
      </c>
      <c r="BE2460">
        <v>0.83862704918032782</v>
      </c>
      <c r="BF2460">
        <v>78</v>
      </c>
      <c r="BG2460">
        <v>78.642425795137981</v>
      </c>
      <c r="BH2460">
        <v>79.238566730954176</v>
      </c>
      <c r="BI2460">
        <v>126.26884560330414</v>
      </c>
      <c r="BJ2460">
        <f ca="1"/>
        <v>78.221312652948697</v>
      </c>
      <c r="BK2460">
        <f ca="1"/>
        <v>79.003983693279295</v>
      </c>
      <c r="BL2460">
        <v>77.356936351697385</v>
      </c>
      <c r="BM2460">
        <f ca="1"/>
        <v>79.241030960183764</v>
      </c>
      <c r="BN2460">
        <v>79.648691890327299</v>
      </c>
      <c r="BP2460" s="9"/>
      <c r="BQ2460" s="40"/>
      <c r="BR2460" s="9"/>
      <c r="BS2460" s="40"/>
      <c r="BU2460" s="9"/>
      <c r="BV2460" s="40"/>
      <c r="BW2460" s="9"/>
      <c r="BX2460" s="40"/>
      <c r="BZ2460" s="9"/>
      <c r="CA2460" s="9"/>
      <c r="CB2460" s="40"/>
      <c r="CC2460" s="9"/>
      <c r="CD2460" s="9"/>
      <c r="CE2460" s="40"/>
    </row>
    <row r="2461" spans="1:83" x14ac:dyDescent="0.25">
      <c r="A2461">
        <v>64.099999999999994</v>
      </c>
      <c r="B2461" t="b">
        <v>1</v>
      </c>
      <c r="BE2461">
        <v>0.8389685792349727</v>
      </c>
      <c r="BF2461">
        <v>78</v>
      </c>
      <c r="BG2461">
        <v>78.655728987685549</v>
      </c>
      <c r="BH2461">
        <v>79.254845479957325</v>
      </c>
      <c r="BI2461">
        <v>126.41550864904124</v>
      </c>
      <c r="BJ2461">
        <f ca="1"/>
        <v>78.231314966258537</v>
      </c>
      <c r="BK2461">
        <f ca="1"/>
        <v>79.019140208148187</v>
      </c>
      <c r="BL2461">
        <v>77.369319376501736</v>
      </c>
      <c r="BM2461">
        <f ca="1"/>
        <v>79.252075200360323</v>
      </c>
      <c r="BN2461">
        <v>79.659521204990313</v>
      </c>
      <c r="BP2461" s="9"/>
      <c r="BQ2461" s="40"/>
      <c r="BR2461" s="9"/>
      <c r="BS2461" s="40"/>
      <c r="BU2461" s="9"/>
      <c r="BV2461" s="40"/>
      <c r="BW2461" s="9"/>
      <c r="BX2461" s="40"/>
      <c r="BZ2461" s="9"/>
      <c r="CA2461" s="9"/>
      <c r="CB2461" s="40"/>
      <c r="CC2461" s="9"/>
      <c r="CD2461" s="9"/>
      <c r="CE2461" s="40"/>
    </row>
    <row r="2462" spans="1:83" x14ac:dyDescent="0.25">
      <c r="A2462">
        <v>63.8</v>
      </c>
      <c r="B2462" t="b">
        <v>1</v>
      </c>
      <c r="BE2462">
        <v>0.83931010928961747</v>
      </c>
      <c r="BF2462">
        <v>78</v>
      </c>
      <c r="BG2462">
        <v>78.669050606394933</v>
      </c>
      <c r="BH2462">
        <v>79.271150127798776</v>
      </c>
      <c r="BI2462">
        <v>126.56248308152099</v>
      </c>
      <c r="BJ2462">
        <f ca="1"/>
        <v>78.241328162209527</v>
      </c>
      <c r="BK2462">
        <f ca="1"/>
        <v>79.034319637285748</v>
      </c>
      <c r="BL2462">
        <v>77.381715539805015</v>
      </c>
      <c r="BM2462">
        <f ca="1"/>
        <v>79.263127533355245</v>
      </c>
      <c r="BN2462">
        <v>79.670358185993464</v>
      </c>
      <c r="BP2462" s="9"/>
      <c r="BQ2462" s="40"/>
      <c r="BR2462" s="9"/>
      <c r="BS2462" s="40"/>
      <c r="BU2462" s="9"/>
      <c r="BV2462" s="40"/>
      <c r="BW2462" s="9"/>
      <c r="BX2462" s="40"/>
      <c r="BZ2462" s="9"/>
      <c r="CA2462" s="9"/>
      <c r="CB2462" s="40"/>
      <c r="CC2462" s="9"/>
      <c r="CD2462" s="9"/>
      <c r="CE2462" s="40"/>
    </row>
    <row r="2463" spans="1:83" x14ac:dyDescent="0.25">
      <c r="A2463">
        <v>63.5</v>
      </c>
      <c r="B2463" t="b">
        <v>1</v>
      </c>
      <c r="BE2463">
        <v>0.83965163934426235</v>
      </c>
      <c r="BF2463">
        <v>78</v>
      </c>
      <c r="BG2463">
        <v>78.682390728517419</v>
      </c>
      <c r="BH2463">
        <v>79.287480783664549</v>
      </c>
      <c r="BI2463">
        <v>126.70977022579494</v>
      </c>
      <c r="BJ2463">
        <f ca="1"/>
        <v>78.251352287865942</v>
      </c>
      <c r="BK2463">
        <f ca="1"/>
        <v>79.049522076797544</v>
      </c>
      <c r="BL2463">
        <v>77.394124883516398</v>
      </c>
      <c r="BM2463">
        <f ca="1"/>
        <v>79.274187991010379</v>
      </c>
      <c r="BN2463">
        <v>79.681202863666343</v>
      </c>
      <c r="BP2463" s="9"/>
      <c r="BQ2463" s="40"/>
      <c r="BR2463" s="9"/>
      <c r="BS2463" s="40"/>
      <c r="BU2463" s="9"/>
      <c r="BV2463" s="40"/>
      <c r="BW2463" s="9"/>
      <c r="BX2463" s="40"/>
      <c r="BZ2463" s="9"/>
      <c r="CA2463" s="9"/>
      <c r="CB2463" s="40"/>
      <c r="CC2463" s="9"/>
      <c r="CD2463" s="9"/>
      <c r="CE2463" s="40"/>
    </row>
    <row r="2464" spans="1:83" x14ac:dyDescent="0.25">
      <c r="A2464">
        <v>63.2</v>
      </c>
      <c r="B2464" t="b">
        <v>1</v>
      </c>
      <c r="BE2464">
        <v>0.83999316939890711</v>
      </c>
      <c r="BF2464">
        <v>78</v>
      </c>
      <c r="BG2464">
        <v>78.695749431772043</v>
      </c>
      <c r="BH2464">
        <v>79.303837557416571</v>
      </c>
      <c r="BI2464">
        <v>126.85737141539028</v>
      </c>
      <c r="BJ2464">
        <f ca="1"/>
        <v>78.261387390568032</v>
      </c>
      <c r="BK2464">
        <f ca="1"/>
        <v>79.064747623378622</v>
      </c>
      <c r="BL2464">
        <v>77.406547449768297</v>
      </c>
      <c r="BM2464">
        <f ca="1"/>
        <v>79.285256605336272</v>
      </c>
      <c r="BN2464">
        <v>79.692055268498279</v>
      </c>
      <c r="BP2464" s="9"/>
      <c r="BQ2464" s="40"/>
      <c r="BR2464" s="9"/>
      <c r="BS2464" s="40"/>
      <c r="BU2464" s="9"/>
      <c r="BV2464" s="40"/>
      <c r="BW2464" s="9"/>
      <c r="BX2464" s="40"/>
      <c r="BZ2464" s="9"/>
      <c r="CA2464" s="9"/>
      <c r="CB2464" s="40"/>
      <c r="CC2464" s="9"/>
      <c r="CD2464" s="9"/>
      <c r="CE2464" s="40"/>
    </row>
    <row r="2465" spans="1:83" x14ac:dyDescent="0.25">
      <c r="A2465">
        <v>62.7</v>
      </c>
      <c r="B2465" t="b">
        <v>1</v>
      </c>
      <c r="BE2465">
        <v>0.84033469945355188</v>
      </c>
      <c r="BF2465">
        <v>78</v>
      </c>
      <c r="BG2465">
        <v>78.709126794349388</v>
      </c>
      <c r="BH2465">
        <v>79.320220559598468</v>
      </c>
      <c r="BI2465">
        <v>127.00528799238261</v>
      </c>
      <c r="BJ2465">
        <f ca="1"/>
        <v>78.271433517934426</v>
      </c>
      <c r="BK2465">
        <f ca="1"/>
        <v>79.079996374318512</v>
      </c>
      <c r="BL2465">
        <v>77.41898328091807</v>
      </c>
      <c r="BM2465">
        <f ca="1"/>
        <v>79.29633340851349</v>
      </c>
      <c r="BN2465">
        <v>79.702915431139729</v>
      </c>
      <c r="BP2465" s="9"/>
      <c r="BQ2465" s="40"/>
      <c r="BR2465" s="9"/>
      <c r="BS2465" s="40"/>
      <c r="BU2465" s="9"/>
      <c r="BV2465" s="40"/>
      <c r="BW2465" s="9"/>
      <c r="BX2465" s="40"/>
      <c r="BZ2465" s="9"/>
      <c r="CA2465" s="9"/>
      <c r="CB2465" s="40"/>
      <c r="CC2465" s="9"/>
      <c r="CD2465" s="9"/>
      <c r="CE2465" s="40"/>
    </row>
    <row r="2466" spans="1:83" x14ac:dyDescent="0.25">
      <c r="A2466">
        <v>62.5</v>
      </c>
      <c r="B2466" t="b">
        <v>1</v>
      </c>
      <c r="BE2466">
        <v>0.84067622950819676</v>
      </c>
      <c r="BF2466">
        <v>78.099999999999994</v>
      </c>
      <c r="BG2466">
        <v>78.722522894915514</v>
      </c>
      <c r="BH2466">
        <v>79.336629901440844</v>
      </c>
      <c r="BI2466">
        <v>127.15352130746901</v>
      </c>
      <c r="BJ2466">
        <f ca="1"/>
        <v>78.28149071786423</v>
      </c>
      <c r="BK2466">
        <f ca="1"/>
        <v>79.095268427506156</v>
      </c>
      <c r="BL2466">
        <v>77.431432419549751</v>
      </c>
      <c r="BM2466">
        <f ca="1"/>
        <v>79.307418432893925</v>
      </c>
      <c r="BN2466">
        <v>79.713783382403378</v>
      </c>
      <c r="BP2466" s="9"/>
      <c r="BQ2466" s="40"/>
      <c r="BR2466" s="9"/>
      <c r="BS2466" s="40"/>
      <c r="BU2466" s="9"/>
      <c r="BV2466" s="40"/>
      <c r="BW2466" s="9"/>
      <c r="BX2466" s="40"/>
      <c r="BZ2466" s="9"/>
      <c r="CA2466" s="9"/>
      <c r="CB2466" s="40"/>
      <c r="CC2466" s="9"/>
      <c r="CD2466" s="9"/>
      <c r="CE2466" s="40"/>
    </row>
    <row r="2467" spans="1:83" x14ac:dyDescent="0.25">
      <c r="A2467">
        <v>62</v>
      </c>
      <c r="B2467" t="b">
        <v>1</v>
      </c>
      <c r="BE2467">
        <v>0.84101775956284153</v>
      </c>
      <c r="BF2467">
        <v>78.099999999999994</v>
      </c>
      <c r="BG2467">
        <v>78.735937812615802</v>
      </c>
      <c r="BH2467">
        <v>79.353065694867524</v>
      </c>
      <c r="BI2467">
        <v>127.30207272004192</v>
      </c>
      <c r="BJ2467">
        <f ca="1"/>
        <v>78.291559038539503</v>
      </c>
      <c r="BK2467">
        <f ca="1"/>
        <v>79.110563881434928</v>
      </c>
      <c r="BL2467">
        <v>77.443894908475627</v>
      </c>
      <c r="BM2467">
        <f ca="1"/>
        <v>79.31851171100206</v>
      </c>
      <c r="BN2467">
        <v>79.724659153265407</v>
      </c>
      <c r="BP2467" s="9"/>
      <c r="BQ2467" s="40"/>
      <c r="BR2467" s="9"/>
      <c r="BS2467" s="40"/>
      <c r="BU2467" s="9"/>
      <c r="BV2467" s="40"/>
      <c r="BW2467" s="9"/>
      <c r="BX2467" s="40"/>
      <c r="BZ2467" s="9"/>
      <c r="CA2467" s="9"/>
      <c r="CB2467" s="40"/>
      <c r="CC2467" s="9"/>
      <c r="CD2467" s="9"/>
      <c r="CE2467" s="40"/>
    </row>
    <row r="2468" spans="1:83" x14ac:dyDescent="0.25">
      <c r="A2468">
        <v>61.8</v>
      </c>
      <c r="B2468" t="b">
        <v>1</v>
      </c>
      <c r="BE2468">
        <v>0.84135928961748629</v>
      </c>
      <c r="BF2468">
        <v>78.099999999999994</v>
      </c>
      <c r="BG2468">
        <v>78.749371627079228</v>
      </c>
      <c r="BH2468">
        <v>79.369528052501295</v>
      </c>
      <c r="BI2468">
        <v>127.45094359826419</v>
      </c>
      <c r="BJ2468">
        <f ca="1"/>
        <v>78.301638528427489</v>
      </c>
      <c r="BK2468">
        <f ca="1"/>
        <v>79.125882835207761</v>
      </c>
      <c r="BL2468">
        <v>77.456370790738134</v>
      </c>
      <c r="BM2468">
        <f ca="1"/>
        <v>79.329613275536346</v>
      </c>
      <c r="BN2468">
        <v>79.735542774866843</v>
      </c>
      <c r="BP2468" s="9"/>
      <c r="BQ2468" s="40"/>
      <c r="BR2468" s="9"/>
      <c r="BS2468" s="40"/>
      <c r="BU2468" s="9"/>
      <c r="BV2468" s="40"/>
      <c r="BW2468" s="9"/>
      <c r="BX2468" s="40"/>
      <c r="BZ2468" s="9"/>
      <c r="CA2468" s="9"/>
      <c r="CB2468" s="40"/>
      <c r="CC2468" s="9"/>
      <c r="CD2468" s="9"/>
      <c r="CE2468" s="40"/>
    </row>
    <row r="2469" spans="1:83" x14ac:dyDescent="0.25">
      <c r="A2469">
        <v>61.4</v>
      </c>
      <c r="B2469" t="b">
        <v>1</v>
      </c>
      <c r="BE2469">
        <v>0.84170081967213117</v>
      </c>
      <c r="BF2469">
        <v>78.099999999999994</v>
      </c>
      <c r="BG2469">
        <v>78.762824418422156</v>
      </c>
      <c r="BH2469">
        <v>79.386017087669728</v>
      </c>
      <c r="BI2469">
        <v>127.60013531914458</v>
      </c>
      <c r="BJ2469">
        <f ca="1"/>
        <v>78.311729236283014</v>
      </c>
      <c r="BK2469">
        <f ca="1"/>
        <v>79.141225388542253</v>
      </c>
      <c r="BL2469">
        <v>77.468860109611413</v>
      </c>
      <c r="BM2469">
        <f ca="1"/>
        <v>79.340723159370555</v>
      </c>
      <c r="BN2469">
        <v>79.746434278514727</v>
      </c>
      <c r="BP2469" s="9"/>
      <c r="BQ2469" s="40"/>
      <c r="BR2469" s="9"/>
      <c r="BS2469" s="40"/>
      <c r="BU2469" s="9"/>
      <c r="BV2469" s="40"/>
      <c r="BW2469" s="9"/>
      <c r="BX2469" s="40"/>
      <c r="BZ2469" s="9"/>
      <c r="CA2469" s="9"/>
      <c r="CB2469" s="40"/>
      <c r="CC2469" s="9"/>
      <c r="CD2469" s="9"/>
      <c r="CE2469" s="40"/>
    </row>
    <row r="2470" spans="1:83" x14ac:dyDescent="0.25">
      <c r="A2470">
        <v>61</v>
      </c>
      <c r="B2470" t="b">
        <v>1</v>
      </c>
      <c r="BE2470">
        <v>0.84204234972677594</v>
      </c>
      <c r="BF2470">
        <v>78.099999999999994</v>
      </c>
      <c r="BG2470">
        <v>78.776296267252476</v>
      </c>
      <c r="BH2470">
        <v>79.402532914411239</v>
      </c>
      <c r="BI2470">
        <v>127.74964926861401</v>
      </c>
      <c r="BJ2470">
        <f ca="1"/>
        <v>78.321831211150894</v>
      </c>
      <c r="BK2470">
        <f ca="1"/>
        <v>79.156591641775819</v>
      </c>
      <c r="BL2470">
        <v>77.481362908603188</v>
      </c>
      <c r="BM2470">
        <f ca="1"/>
        <v>79.35184139555507</v>
      </c>
      <c r="BN2470">
        <v>79.7573336956834</v>
      </c>
      <c r="BP2470" s="9"/>
      <c r="BQ2470" s="40"/>
      <c r="BR2470" s="9"/>
      <c r="BS2470" s="40"/>
      <c r="BU2470" s="9"/>
      <c r="BV2470" s="40"/>
      <c r="BW2470" s="9"/>
      <c r="BX2470" s="40"/>
      <c r="BZ2470" s="9"/>
      <c r="CA2470" s="9"/>
      <c r="CB2470" s="40"/>
      <c r="CC2470" s="9"/>
      <c r="CD2470" s="9"/>
      <c r="CE2470" s="40"/>
    </row>
    <row r="2471" spans="1:83" x14ac:dyDescent="0.25">
      <c r="A2471">
        <v>67</v>
      </c>
      <c r="B2471" t="b">
        <v>1</v>
      </c>
      <c r="BE2471">
        <v>0.84238387978142082</v>
      </c>
      <c r="BF2471">
        <v>78.099999999999994</v>
      </c>
      <c r="BG2471">
        <v>78.789787254673868</v>
      </c>
      <c r="BH2471">
        <v>79.419075647481151</v>
      </c>
      <c r="BI2471">
        <v>127.89948684160318</v>
      </c>
      <c r="BJ2471">
        <f ca="1"/>
        <v>78.331944502368273</v>
      </c>
      <c r="BK2471">
        <f ca="1"/>
        <v>79.171981695871082</v>
      </c>
      <c r="BL2471">
        <v>77.493879231456461</v>
      </c>
      <c r="BM2471">
        <f ca="1"/>
        <v>79.362968017318309</v>
      </c>
      <c r="BN2471">
        <v>79.768241058015889</v>
      </c>
      <c r="BP2471" s="9"/>
      <c r="BQ2471" s="40"/>
      <c r="BR2471" s="9"/>
      <c r="BS2471" s="40"/>
      <c r="BU2471" s="9"/>
      <c r="BV2471" s="40"/>
      <c r="BW2471" s="9"/>
      <c r="BX2471" s="40"/>
      <c r="BZ2471" s="9"/>
      <c r="CA2471" s="9"/>
      <c r="CB2471" s="40"/>
      <c r="CC2471" s="9"/>
      <c r="CD2471" s="9"/>
      <c r="CE2471" s="40"/>
    </row>
    <row r="2472" spans="1:83" x14ac:dyDescent="0.25">
      <c r="A2472">
        <v>59.7</v>
      </c>
      <c r="B2472" t="b">
        <v>1</v>
      </c>
      <c r="BE2472">
        <v>0.84272540983606559</v>
      </c>
      <c r="BF2472">
        <v>78.099999999999994</v>
      </c>
      <c r="BG2472">
        <v>78.803297462289805</v>
      </c>
      <c r="BH2472">
        <v>79.435645402357707</v>
      </c>
      <c r="BI2472">
        <v>128.0496494421202</v>
      </c>
      <c r="BJ2472">
        <f ca="1"/>
        <v>78.342069159567103</v>
      </c>
      <c r="BK2472">
        <f ca="1"/>
        <v>79.18739565242096</v>
      </c>
      <c r="BL2472">
        <v>77.506409122151325</v>
      </c>
      <c r="BM2472">
        <f ca="1"/>
        <v>79.374103058068116</v>
      </c>
      <c r="BN2472">
        <v>79.779156397325082</v>
      </c>
      <c r="BP2472" s="9"/>
      <c r="BQ2472" s="40"/>
      <c r="BR2472" s="9"/>
      <c r="BS2472" s="40"/>
      <c r="BU2472" s="9"/>
      <c r="BV2472" s="40"/>
      <c r="BW2472" s="9"/>
      <c r="BX2472" s="40"/>
      <c r="BZ2472" s="9"/>
      <c r="CA2472" s="9"/>
      <c r="CB2472" s="40"/>
      <c r="CC2472" s="9"/>
      <c r="CD2472" s="9"/>
      <c r="CE2472" s="40"/>
    </row>
    <row r="2473" spans="1:83" x14ac:dyDescent="0.25">
      <c r="A2473">
        <v>59.6</v>
      </c>
      <c r="B2473" t="b">
        <v>1</v>
      </c>
      <c r="BE2473">
        <v>0.84306693989071035</v>
      </c>
      <c r="BF2473">
        <v>78.099999999999994</v>
      </c>
      <c r="BG2473">
        <v>78.816826972207934</v>
      </c>
      <c r="BH2473">
        <v>79.452242295248439</v>
      </c>
      <c r="BI2473">
        <v>128.20013848332999</v>
      </c>
      <c r="BJ2473">
        <f ca="1"/>
        <v>78.35220523267661</v>
      </c>
      <c r="BK2473">
        <f ca="1"/>
        <v>79.202833613654207</v>
      </c>
      <c r="BL2473">
        <v>77.518952624906802</v>
      </c>
      <c r="BM2473">
        <f ca="1"/>
        <v>79.385246551393138</v>
      </c>
      <c r="BN2473">
        <v>79.790079745595165</v>
      </c>
      <c r="BP2473" s="9"/>
      <c r="BQ2473" s="40"/>
      <c r="BR2473" s="9"/>
      <c r="BS2473" s="40"/>
      <c r="BU2473" s="9"/>
      <c r="BV2473" s="40"/>
      <c r="BW2473" s="9"/>
      <c r="BX2473" s="40"/>
      <c r="BZ2473" s="9"/>
      <c r="CA2473" s="9"/>
      <c r="CB2473" s="40"/>
      <c r="CC2473" s="9"/>
      <c r="CD2473" s="9"/>
      <c r="CE2473" s="40"/>
    </row>
    <row r="2474" spans="1:83" x14ac:dyDescent="0.25">
      <c r="A2474">
        <v>59.4</v>
      </c>
      <c r="B2474" t="b">
        <v>1</v>
      </c>
      <c r="BE2474">
        <v>0.84340846994535523</v>
      </c>
      <c r="BF2474">
        <v>78.099999999999994</v>
      </c>
      <c r="BG2474">
        <v>78.830375867044182</v>
      </c>
      <c r="BH2474">
        <v>79.468866443096204</v>
      </c>
      <c r="BI2474">
        <v>128.35095538763377</v>
      </c>
      <c r="BJ2474">
        <f ca="1"/>
        <v>78.362352771925742</v>
      </c>
      <c r="BK2474">
        <f ca="1"/>
        <v>79.218295682440754</v>
      </c>
      <c r="BL2474">
        <v>77.531509784182575</v>
      </c>
      <c r="BM2474">
        <f ca="1"/>
        <v>79.396398531064193</v>
      </c>
      <c r="BN2474">
        <v>79.801011134982872</v>
      </c>
      <c r="BP2474" s="9"/>
      <c r="BQ2474" s="40"/>
      <c r="BR2474" s="9"/>
      <c r="BS2474" s="40"/>
      <c r="BU2474" s="9"/>
      <c r="BV2474" s="40"/>
      <c r="BW2474" s="9"/>
      <c r="BX2474" s="40"/>
      <c r="BZ2474" s="9"/>
      <c r="CA2474" s="9"/>
      <c r="CB2474" s="40"/>
      <c r="CC2474" s="9"/>
      <c r="CD2474" s="9"/>
      <c r="CE2474" s="40"/>
    </row>
    <row r="2475" spans="1:83" x14ac:dyDescent="0.25">
      <c r="A2475">
        <v>58.9</v>
      </c>
      <c r="B2475" t="b">
        <v>1</v>
      </c>
      <c r="BE2475">
        <v>0.84375</v>
      </c>
      <c r="BF2475">
        <v>78.099999999999994</v>
      </c>
      <c r="BG2475">
        <v>78.843944229927203</v>
      </c>
      <c r="BH2475">
        <v>79.485517963585707</v>
      </c>
      <c r="BI2475">
        <v>128.50210158674975</v>
      </c>
      <c r="BJ2475">
        <f ca="1"/>
        <v>78.372511827845727</v>
      </c>
      <c r="BK2475">
        <f ca="1"/>
        <v>79.233781962297158</v>
      </c>
      <c r="BL2475">
        <v>77.544080644680918</v>
      </c>
      <c r="BM2475">
        <f ca="1"/>
        <v>79.407559031035774</v>
      </c>
      <c r="BN2475">
        <v>79.811950597818907</v>
      </c>
      <c r="BP2475" s="9"/>
      <c r="BQ2475" s="40"/>
      <c r="BR2475" s="9"/>
      <c r="BS2475" s="40"/>
      <c r="BU2475" s="9"/>
      <c r="BV2475" s="40"/>
      <c r="BW2475" s="9"/>
      <c r="BX2475" s="40"/>
      <c r="BZ2475" s="9"/>
      <c r="CA2475" s="9"/>
      <c r="CB2475" s="40"/>
      <c r="CC2475" s="9"/>
      <c r="CD2475" s="9"/>
      <c r="CE2475" s="40"/>
    </row>
    <row r="2476" spans="1:83" x14ac:dyDescent="0.25">
      <c r="A2476">
        <v>58.6</v>
      </c>
      <c r="B2476" t="b">
        <v>1</v>
      </c>
      <c r="BE2476">
        <v>0.84409153005464477</v>
      </c>
      <c r="BF2476">
        <v>78.099999999999994</v>
      </c>
      <c r="BG2476">
        <v>78.857532144502628</v>
      </c>
      <c r="BH2476">
        <v>79.502196975149516</v>
      </c>
      <c r="BI2476">
        <v>128.65357852179483</v>
      </c>
      <c r="BJ2476">
        <f ca="1"/>
        <v>78.382682451272558</v>
      </c>
      <c r="BK2476">
        <f ca="1"/>
        <v>79.249292557392181</v>
      </c>
      <c r="BL2476">
        <v>77.556665251348491</v>
      </c>
      <c r="BM2476">
        <f ca="1"/>
        <v>79.418728085447427</v>
      </c>
      <c r="BN2476">
        <v>79.822898166609235</v>
      </c>
      <c r="BP2476" s="9"/>
      <c r="BQ2476" s="40"/>
      <c r="BR2476" s="9"/>
      <c r="BS2476" s="40"/>
      <c r="BU2476" s="9"/>
      <c r="BV2476" s="40"/>
      <c r="BW2476" s="9"/>
      <c r="BX2476" s="40"/>
      <c r="BZ2476" s="9"/>
      <c r="CA2476" s="9"/>
      <c r="CB2476" s="40"/>
      <c r="CC2476" s="9"/>
      <c r="CD2476" s="9"/>
      <c r="CE2476" s="40"/>
    </row>
    <row r="2477" spans="1:83" x14ac:dyDescent="0.25">
      <c r="A2477">
        <v>71.599999999999994</v>
      </c>
      <c r="B2477" t="b">
        <v>1</v>
      </c>
      <c r="BE2477">
        <v>0.84443306010928965</v>
      </c>
      <c r="BF2477">
        <v>78.099999999999994</v>
      </c>
      <c r="BG2477">
        <v>78.87113969493754</v>
      </c>
      <c r="BH2477">
        <v>79.518903596975107</v>
      </c>
      <c r="BI2477">
        <v>128.805387643367</v>
      </c>
      <c r="BJ2477">
        <f ca="1"/>
        <v>78.392864693349608</v>
      </c>
      <c r="BK2477">
        <f ca="1"/>
        <v>79.264827572552363</v>
      </c>
      <c r="BL2477">
        <v>77.569263649378257</v>
      </c>
      <c r="BM2477">
        <f ca="1"/>
        <v>79.429905728625229</v>
      </c>
      <c r="BN2477">
        <v>79.833853874036464</v>
      </c>
      <c r="BP2477" s="9"/>
      <c r="BQ2477" s="40"/>
      <c r="BR2477" s="9"/>
      <c r="BS2477" s="40"/>
      <c r="BU2477" s="9"/>
      <c r="BV2477" s="40"/>
      <c r="BW2477" s="9"/>
      <c r="BX2477" s="40"/>
      <c r="BZ2477" s="9"/>
      <c r="CA2477" s="9"/>
      <c r="CB2477" s="40"/>
      <c r="CC2477" s="9"/>
      <c r="CD2477" s="9"/>
      <c r="CE2477" s="40"/>
    </row>
    <row r="2478" spans="1:83" x14ac:dyDescent="0.25">
      <c r="A2478">
        <v>71.400000000000006</v>
      </c>
      <c r="B2478" t="b">
        <v>1</v>
      </c>
      <c r="BE2478">
        <v>0.84477459016393441</v>
      </c>
      <c r="BF2478">
        <v>78.2</v>
      </c>
      <c r="BG2478">
        <v>78.884766965924925</v>
      </c>
      <c r="BH2478">
        <v>79.535637949010805</v>
      </c>
      <c r="BI2478">
        <v>128.95753041162845</v>
      </c>
      <c r="BJ2478">
        <f ca="1"/>
        <v>78.403058605530191</v>
      </c>
      <c r="BK2478">
        <f ca="1"/>
        <v>79.280387113267707</v>
      </c>
      <c r="BL2478">
        <v>77.581875884211343</v>
      </c>
      <c r="BM2478">
        <f ca="1"/>
        <v>79.441091995083255</v>
      </c>
      <c r="BN2478">
        <v>79.844817752961291</v>
      </c>
      <c r="BP2478" s="9"/>
      <c r="BQ2478" s="40"/>
      <c r="BR2478" s="9"/>
      <c r="BS2478" s="40"/>
      <c r="BU2478" s="9"/>
      <c r="BV2478" s="40"/>
      <c r="BW2478" s="9"/>
      <c r="BX2478" s="40"/>
      <c r="BZ2478" s="9"/>
      <c r="CA2478" s="9"/>
      <c r="CB2478" s="40"/>
      <c r="CC2478" s="9"/>
      <c r="CD2478" s="9"/>
      <c r="CE2478" s="40"/>
    </row>
    <row r="2479" spans="1:83" x14ac:dyDescent="0.25">
      <c r="A2479">
        <v>71.2</v>
      </c>
      <c r="B2479" t="b">
        <v>1</v>
      </c>
      <c r="BE2479">
        <v>0.84511612021857918</v>
      </c>
      <c r="BF2479">
        <v>78.2</v>
      </c>
      <c r="BG2479">
        <v>78.898414042688017</v>
      </c>
      <c r="BH2479">
        <v>79.552400151972648</v>
      </c>
      <c r="BI2479">
        <v>129.11000829639025</v>
      </c>
      <c r="BJ2479">
        <f ca="1"/>
        <v>78.413264239580144</v>
      </c>
      <c r="BK2479">
        <f ca="1"/>
        <v>79.295971285697291</v>
      </c>
      <c r="BL2479">
        <v>77.594502001538956</v>
      </c>
      <c r="BM2479">
        <f ca="1"/>
        <v>79.452286919525065</v>
      </c>
      <c r="BN2479">
        <v>79.85578983642381</v>
      </c>
      <c r="BP2479" s="9"/>
      <c r="BQ2479" s="40"/>
      <c r="BR2479" s="9"/>
      <c r="BS2479" s="40"/>
      <c r="BU2479" s="9"/>
      <c r="BV2479" s="40"/>
      <c r="BW2479" s="9"/>
      <c r="BX2479" s="40"/>
      <c r="BZ2479" s="9"/>
      <c r="CA2479" s="9"/>
      <c r="CB2479" s="40"/>
      <c r="CC2479" s="9"/>
      <c r="CD2479" s="9"/>
      <c r="CE2479" s="40"/>
    </row>
    <row r="2480" spans="1:83" x14ac:dyDescent="0.25">
      <c r="A2480">
        <v>71.3</v>
      </c>
      <c r="B2480" t="b">
        <v>1</v>
      </c>
      <c r="BE2480">
        <v>0.84545765027322406</v>
      </c>
      <c r="BF2480">
        <v>78.2</v>
      </c>
      <c r="BG2480">
        <v>78.912081010985162</v>
      </c>
      <c r="BH2480">
        <v>79.569190327351038</v>
      </c>
      <c r="BI2480">
        <v>129.26282277719727</v>
      </c>
      <c r="BJ2480">
        <f ca="1"/>
        <v>78.423481647580545</v>
      </c>
      <c r="BK2480">
        <f ca="1"/>
        <v>79.311580196675195</v>
      </c>
      <c r="BL2480">
        <v>77.607142047304364</v>
      </c>
      <c r="BM2480">
        <f ca="1"/>
        <v>79.463490536845157</v>
      </c>
      <c r="BN2480">
        <v>79.866770157645021</v>
      </c>
      <c r="BP2480" s="9"/>
      <c r="BQ2480" s="40"/>
      <c r="BR2480" s="9"/>
      <c r="BS2480" s="40"/>
      <c r="BU2480" s="9"/>
      <c r="BV2480" s="40"/>
      <c r="BW2480" s="9"/>
      <c r="BX2480" s="40"/>
      <c r="BZ2480" s="9"/>
      <c r="CA2480" s="9"/>
      <c r="CB2480" s="40"/>
      <c r="CC2480" s="9"/>
      <c r="CD2480" s="9"/>
      <c r="CE2480" s="40"/>
    </row>
    <row r="2481" spans="1:83" x14ac:dyDescent="0.25">
      <c r="A2481">
        <v>76</v>
      </c>
      <c r="B2481" t="b">
        <v>1</v>
      </c>
      <c r="BE2481">
        <v>0.84579918032786883</v>
      </c>
      <c r="BF2481">
        <v>78.2</v>
      </c>
      <c r="BG2481">
        <v>78.925767957114076</v>
      </c>
      <c r="BH2481">
        <v>79.586008597417347</v>
      </c>
      <c r="BI2481">
        <v>129.41597534341426</v>
      </c>
      <c r="BJ2481">
        <f ca="1"/>
        <v>78.433710881930381</v>
      </c>
      <c r="BK2481">
        <f ca="1"/>
        <v>79.327213953716196</v>
      </c>
      <c r="BL2481">
        <v>77.619796067704755</v>
      </c>
      <c r="BM2481">
        <f ca="1"/>
        <v>79.474702882130558</v>
      </c>
      <c r="BN2481">
        <v>79.877758750028207</v>
      </c>
      <c r="BP2481" s="9"/>
      <c r="BQ2481" s="40"/>
      <c r="BR2481" s="9"/>
      <c r="BS2481" s="40"/>
      <c r="BU2481" s="9"/>
      <c r="BV2481" s="40"/>
      <c r="BW2481" s="9"/>
      <c r="BX2481" s="40"/>
      <c r="BZ2481" s="9"/>
      <c r="CA2481" s="9"/>
      <c r="CB2481" s="40"/>
      <c r="CC2481" s="9"/>
      <c r="CD2481" s="9"/>
      <c r="CE2481" s="40"/>
    </row>
    <row r="2482" spans="1:83" x14ac:dyDescent="0.25">
      <c r="A2482">
        <v>73</v>
      </c>
      <c r="B2482" t="b">
        <v>1</v>
      </c>
      <c r="BE2482">
        <v>0.84614071038251371</v>
      </c>
      <c r="BF2482">
        <v>78.2</v>
      </c>
      <c r="BG2482">
        <v>78.939474967916681</v>
      </c>
      <c r="BH2482">
        <v>79.602855085231084</v>
      </c>
      <c r="BI2482">
        <v>129.56946749431327</v>
      </c>
      <c r="BJ2482">
        <f ca="1"/>
        <v>78.443951995349181</v>
      </c>
      <c r="BK2482">
        <f ca="1"/>
        <v>79.342872665021758</v>
      </c>
      <c r="BL2482">
        <v>77.632464109193279</v>
      </c>
      <c r="BM2482">
        <f ca="1"/>
        <v>79.485923990662286</v>
      </c>
      <c r="BN2482">
        <v>79.88875564716038</v>
      </c>
      <c r="BP2482" s="9"/>
      <c r="BQ2482" s="40"/>
      <c r="BR2482" s="9"/>
      <c r="BS2482" s="40"/>
      <c r="BU2482" s="9"/>
      <c r="BV2482" s="40"/>
      <c r="BW2482" s="9"/>
      <c r="BX2482" s="40"/>
      <c r="BZ2482" s="9"/>
      <c r="CA2482" s="9"/>
      <c r="CB2482" s="40"/>
      <c r="CC2482" s="9"/>
      <c r="CD2482" s="9"/>
      <c r="CE2482" s="40"/>
    </row>
    <row r="2483" spans="1:83" x14ac:dyDescent="0.25">
      <c r="A2483">
        <v>70</v>
      </c>
      <c r="B2483" t="b">
        <v>1</v>
      </c>
      <c r="BE2483">
        <v>0.84648224043715847</v>
      </c>
      <c r="BF2483">
        <v>78.2</v>
      </c>
      <c r="BG2483">
        <v>78.953202130783708</v>
      </c>
      <c r="BH2483">
        <v>79.619729914646172</v>
      </c>
      <c r="BI2483">
        <v>129.72330073916135</v>
      </c>
      <c r="BJ2483">
        <f ca="1"/>
        <v>78.454205040879813</v>
      </c>
      <c r="BK2483">
        <f ca="1"/>
        <v>79.358556439485966</v>
      </c>
      <c r="BL2483">
        <v>77.645146218481017</v>
      </c>
      <c r="BM2483">
        <f ca="1"/>
        <v>79.497153897916903</v>
      </c>
      <c r="BN2483">
        <v>79.899760882813723</v>
      </c>
      <c r="BP2483" s="9"/>
      <c r="BQ2483" s="40"/>
      <c r="BR2483" s="9"/>
      <c r="BS2483" s="40"/>
      <c r="BU2483" s="9"/>
      <c r="BV2483" s="40"/>
      <c r="BW2483" s="9"/>
      <c r="BX2483" s="40"/>
      <c r="BZ2483" s="9"/>
      <c r="CA2483" s="9"/>
      <c r="CB2483" s="40"/>
      <c r="CC2483" s="9"/>
      <c r="CD2483" s="9"/>
      <c r="CE2483" s="40"/>
    </row>
    <row r="2484" spans="1:83" x14ac:dyDescent="0.25">
      <c r="A2484">
        <v>69.8</v>
      </c>
      <c r="B2484" t="b">
        <v>1</v>
      </c>
      <c r="BE2484">
        <v>0.84682377049180324</v>
      </c>
      <c r="BF2484">
        <v>78.2</v>
      </c>
      <c r="BG2484">
        <v>78.96694953365963</v>
      </c>
      <c r="BH2484">
        <v>79.636633210318607</v>
      </c>
      <c r="BI2484">
        <v>129.87747659730982</v>
      </c>
      <c r="BJ2484">
        <f ca="1"/>
        <v>78.464470071891228</v>
      </c>
      <c r="BK2484">
        <f ca="1"/>
        <v>79.37426538670158</v>
      </c>
      <c r="BL2484">
        <v>77.657842442539007</v>
      </c>
      <c r="BM2484">
        <f ca="1"/>
        <v>79.5083926395681</v>
      </c>
      <c r="BN2484">
        <v>79.910774490947105</v>
      </c>
      <c r="BP2484" s="9"/>
      <c r="BQ2484" s="40"/>
      <c r="BR2484" s="9"/>
      <c r="BS2484" s="40"/>
      <c r="BU2484" s="9"/>
      <c r="BV2484" s="40"/>
      <c r="BW2484" s="9"/>
      <c r="BX2484" s="40"/>
      <c r="BZ2484" s="9"/>
      <c r="CA2484" s="9"/>
      <c r="CB2484" s="40"/>
      <c r="CC2484" s="9"/>
      <c r="CD2484" s="9"/>
      <c r="CE2484" s="40"/>
    </row>
    <row r="2485" spans="1:83" x14ac:dyDescent="0.25">
      <c r="A2485">
        <v>69.5</v>
      </c>
      <c r="B2485" t="b">
        <v>1</v>
      </c>
      <c r="BE2485">
        <v>0.84716530054644812</v>
      </c>
      <c r="BF2485">
        <v>78.2</v>
      </c>
      <c r="BG2485">
        <v>78.980717265047147</v>
      </c>
      <c r="BH2485">
        <v>79.653565097712843</v>
      </c>
      <c r="BI2485">
        <v>130.03199659828431</v>
      </c>
      <c r="BJ2485">
        <f ca="1"/>
        <v>78.474747142081242</v>
      </c>
      <c r="BK2485">
        <f ca="1"/>
        <v>79.389999616966094</v>
      </c>
      <c r="BL2485">
        <v>77.670552828600236</v>
      </c>
      <c r="BM2485">
        <f ca="1"/>
        <v>79.519640251488241</v>
      </c>
      <c r="BN2485">
        <v>79.921796505707562</v>
      </c>
      <c r="BP2485" s="9"/>
      <c r="BQ2485" s="40"/>
      <c r="BR2485" s="9"/>
      <c r="BS2485" s="40"/>
      <c r="BU2485" s="9"/>
      <c r="BV2485" s="40"/>
      <c r="BW2485" s="9"/>
      <c r="BX2485" s="40"/>
      <c r="BZ2485" s="9"/>
      <c r="CA2485" s="9"/>
      <c r="CB2485" s="40"/>
      <c r="CC2485" s="9"/>
      <c r="CD2485" s="9"/>
      <c r="CE2485" s="40"/>
    </row>
    <row r="2486" spans="1:83" x14ac:dyDescent="0.25">
      <c r="A2486">
        <v>69.3</v>
      </c>
      <c r="B2486" t="b">
        <v>1</v>
      </c>
      <c r="BE2486">
        <v>0.84750683060109289</v>
      </c>
      <c r="BF2486">
        <v>78.2</v>
      </c>
      <c r="BG2486">
        <v>78.994505414012281</v>
      </c>
      <c r="BH2486">
        <v>79.670525703109305</v>
      </c>
      <c r="BI2486">
        <v>130.18686228187559</v>
      </c>
      <c r="BJ2486">
        <f ca="1"/>
        <v>78.485036305479369</v>
      </c>
      <c r="BK2486">
        <f ca="1"/>
        <v>79.405759241287925</v>
      </c>
      <c r="BL2486">
        <v>77.683277424161702</v>
      </c>
      <c r="BM2486">
        <f ca="1"/>
        <v>79.530896769749987</v>
      </c>
      <c r="BN2486">
        <v>79.932826961431729</v>
      </c>
      <c r="BP2486" s="9"/>
      <c r="BQ2486" s="40"/>
      <c r="BR2486" s="9"/>
      <c r="BS2486" s="40"/>
      <c r="BU2486" s="9"/>
      <c r="BV2486" s="40"/>
      <c r="BW2486" s="9"/>
      <c r="BX2486" s="40"/>
      <c r="BZ2486" s="9"/>
      <c r="CA2486" s="9"/>
      <c r="CB2486" s="40"/>
      <c r="CC2486" s="9"/>
      <c r="CD2486" s="9"/>
      <c r="CE2486" s="40"/>
    </row>
    <row r="2487" spans="1:83" x14ac:dyDescent="0.25">
      <c r="A2487">
        <v>68.900000000000006</v>
      </c>
      <c r="B2487" t="b">
        <v>1</v>
      </c>
      <c r="BE2487">
        <v>0.84784836065573765</v>
      </c>
      <c r="BF2487">
        <v>78.3</v>
      </c>
      <c r="BG2487">
        <v>79.008314070189215</v>
      </c>
      <c r="BH2487">
        <v>79.687515153611571</v>
      </c>
      <c r="BI2487">
        <v>130.3420751982319</v>
      </c>
      <c r="BJ2487">
        <f ca="1"/>
        <v>78.495337616449646</v>
      </c>
      <c r="BK2487">
        <f ca="1"/>
        <v>79.421544371392628</v>
      </c>
      <c r="BL2487">
        <v>77.696016276986512</v>
      </c>
      <c r="BM2487">
        <f ca="1"/>
        <v>79.542162230627881</v>
      </c>
      <c r="BN2487">
        <v>79.943865892647466</v>
      </c>
      <c r="BP2487" s="9"/>
      <c r="BQ2487" s="40"/>
      <c r="BR2487" s="9"/>
      <c r="BS2487" s="40"/>
      <c r="BU2487" s="9"/>
      <c r="BV2487" s="40"/>
      <c r="BW2487" s="9"/>
      <c r="BX2487" s="40"/>
      <c r="BZ2487" s="9"/>
      <c r="CA2487" s="9"/>
      <c r="CB2487" s="40"/>
      <c r="CC2487" s="9"/>
      <c r="CD2487" s="9"/>
      <c r="CE2487" s="40"/>
    </row>
    <row r="2488" spans="1:83" x14ac:dyDescent="0.25">
      <c r="A2488">
        <v>68.3</v>
      </c>
      <c r="B2488" t="b">
        <v>1</v>
      </c>
      <c r="BE2488">
        <v>0.84818989071038253</v>
      </c>
      <c r="BF2488">
        <v>78.3</v>
      </c>
      <c r="BG2488">
        <v>79.022143323785272</v>
      </c>
      <c r="BH2488">
        <v>79.704533577153413</v>
      </c>
      <c r="BI2488">
        <v>130.49763690795191</v>
      </c>
      <c r="BJ2488">
        <f ca="1"/>
        <v>78.505651129693575</v>
      </c>
      <c r="BK2488">
        <f ca="1"/>
        <v>79.437355119729233</v>
      </c>
      <c r="BL2488">
        <v>77.70876943510595</v>
      </c>
      <c r="BM2488">
        <f ca="1"/>
        <v>79.553436670599964</v>
      </c>
      <c r="BN2488">
        <v>79.954913334075343</v>
      </c>
      <c r="BP2488" s="9"/>
      <c r="BQ2488" s="40"/>
      <c r="BR2488" s="9"/>
      <c r="BS2488" s="40"/>
      <c r="BU2488" s="9"/>
      <c r="BV2488" s="40"/>
      <c r="BW2488" s="9"/>
      <c r="BX2488" s="40"/>
      <c r="BZ2488" s="9"/>
      <c r="CA2488" s="9"/>
      <c r="CB2488" s="40"/>
      <c r="CC2488" s="9"/>
      <c r="CD2488" s="9"/>
      <c r="CE2488" s="40"/>
    </row>
    <row r="2489" spans="1:83" x14ac:dyDescent="0.25">
      <c r="A2489">
        <v>68</v>
      </c>
      <c r="B2489" t="b">
        <v>1</v>
      </c>
      <c r="BE2489">
        <v>0.8485314207650273</v>
      </c>
      <c r="BF2489">
        <v>78.3</v>
      </c>
      <c r="BG2489">
        <v>79.035993265585802</v>
      </c>
      <c r="BH2489">
        <v>79.721581102506448</v>
      </c>
      <c r="BI2489">
        <v>130.65354898217888</v>
      </c>
      <c r="BJ2489">
        <f ca="1"/>
        <v>78.51597690025298</v>
      </c>
      <c r="BK2489">
        <f ca="1"/>
        <v>79.453191599476582</v>
      </c>
      <c r="BL2489">
        <v>77.721536946821601</v>
      </c>
      <c r="BM2489">
        <f ca="1"/>
        <v>79.564720126349386</v>
      </c>
      <c r="BN2489">
        <v>79.965969320630137</v>
      </c>
      <c r="BP2489" s="9"/>
      <c r="BQ2489" s="40"/>
      <c r="BR2489" s="9"/>
      <c r="BS2489" s="40"/>
      <c r="BU2489" s="9"/>
      <c r="BV2489" s="40"/>
      <c r="BW2489" s="9"/>
      <c r="BX2489" s="40"/>
      <c r="BZ2489" s="9"/>
      <c r="CA2489" s="9"/>
      <c r="CB2489" s="40"/>
      <c r="CC2489" s="9"/>
      <c r="CD2489" s="9"/>
      <c r="CE2489" s="40"/>
    </row>
    <row r="2490" spans="1:83" x14ac:dyDescent="0.25">
      <c r="A2490">
        <v>67.900000000000006</v>
      </c>
      <c r="B2490" t="b">
        <v>1</v>
      </c>
      <c r="BE2490">
        <v>0.84887295081967218</v>
      </c>
      <c r="BF2490">
        <v>78.3</v>
      </c>
      <c r="BG2490">
        <v>79.049863986959394</v>
      </c>
      <c r="BH2490">
        <v>79.738657859287159</v>
      </c>
      <c r="BI2490">
        <v>130.80981300269593</v>
      </c>
      <c r="BJ2490">
        <f ca="1"/>
        <v>78.526314983512947</v>
      </c>
      <c r="BK2490">
        <f ca="1"/>
        <v>79.469053924549783</v>
      </c>
      <c r="BL2490">
        <v>77.734318860707461</v>
      </c>
      <c r="BM2490">
        <f ca="1"/>
        <v>79.576012634766172</v>
      </c>
      <c r="BN2490">
        <v>79.977033887422479</v>
      </c>
      <c r="BP2490" s="9"/>
      <c r="BQ2490" s="40"/>
      <c r="BR2490" s="9"/>
      <c r="BS2490" s="40"/>
      <c r="BU2490" s="9"/>
      <c r="BV2490" s="40"/>
      <c r="BW2490" s="9"/>
      <c r="BX2490" s="40"/>
      <c r="BZ2490" s="9"/>
      <c r="CA2490" s="9"/>
      <c r="CB2490" s="40"/>
      <c r="CC2490" s="9"/>
      <c r="CD2490" s="9"/>
      <c r="CE2490" s="40"/>
    </row>
    <row r="2491" spans="1:83" x14ac:dyDescent="0.25">
      <c r="A2491">
        <v>67.7</v>
      </c>
      <c r="B2491" t="b">
        <v>1</v>
      </c>
      <c r="BE2491">
        <v>0.84921448087431695</v>
      </c>
      <c r="BF2491">
        <v>78.3</v>
      </c>
      <c r="BG2491">
        <v>79.063755579862985</v>
      </c>
      <c r="BH2491">
        <v>79.755763977964875</v>
      </c>
      <c r="BI2491">
        <v>130.96643056202214</v>
      </c>
      <c r="BJ2491">
        <f ca="1"/>
        <v>78.536665435204895</v>
      </c>
      <c r="BK2491">
        <f ca="1"/>
        <v>79.484942209606714</v>
      </c>
      <c r="BL2491">
        <v>77.747115225612134</v>
      </c>
      <c r="BM2491">
        <f ca="1"/>
        <v>79.587314232948771</v>
      </c>
      <c r="BN2491">
        <v>79.988107069760389</v>
      </c>
      <c r="BP2491" s="9"/>
      <c r="BQ2491" s="40"/>
      <c r="BR2491" s="9"/>
      <c r="BS2491" s="40"/>
      <c r="BU2491" s="9"/>
      <c r="BV2491" s="40"/>
      <c r="BW2491" s="9"/>
      <c r="BX2491" s="40"/>
      <c r="BZ2491" s="9"/>
      <c r="CA2491" s="9"/>
      <c r="CB2491" s="40"/>
      <c r="CC2491" s="9"/>
      <c r="CD2491" s="9"/>
      <c r="CE2491" s="40"/>
    </row>
    <row r="2492" spans="1:83" x14ac:dyDescent="0.25">
      <c r="A2492">
        <v>67.400000000000006</v>
      </c>
      <c r="B2492" t="b">
        <v>1</v>
      </c>
      <c r="BE2492">
        <v>0.84955601092896171</v>
      </c>
      <c r="BF2492">
        <v>78.3</v>
      </c>
      <c r="BG2492">
        <v>79.077668136846953</v>
      </c>
      <c r="BH2492">
        <v>79.772899589869098</v>
      </c>
      <c r="BI2492">
        <v>131.12340326351026</v>
      </c>
      <c r="BJ2492">
        <f ca="1"/>
        <v>78.54702831140942</v>
      </c>
      <c r="BK2492">
        <f ca="1"/>
        <v>79.500856570054594</v>
      </c>
      <c r="BL2492">
        <v>77.759926090660954</v>
      </c>
      <c r="BM2492">
        <f ca="1"/>
        <v>79.598624958205832</v>
      </c>
      <c r="BN2492">
        <v>79.999188903150895</v>
      </c>
      <c r="BP2492" s="9"/>
      <c r="BQ2492" s="40"/>
      <c r="BR2492" s="9"/>
      <c r="BS2492" s="40"/>
      <c r="BU2492" s="9"/>
      <c r="BV2492" s="40"/>
      <c r="BW2492" s="9"/>
      <c r="BX2492" s="40"/>
      <c r="BZ2492" s="9"/>
      <c r="CA2492" s="9"/>
      <c r="CB2492" s="40"/>
      <c r="CC2492" s="9"/>
      <c r="CD2492" s="9"/>
      <c r="CE2492" s="40"/>
    </row>
    <row r="2493" spans="1:83" x14ac:dyDescent="0.25">
      <c r="A2493">
        <v>58.9</v>
      </c>
      <c r="B2493" t="b">
        <v>1</v>
      </c>
      <c r="BE2493">
        <v>0.84989754098360659</v>
      </c>
      <c r="BF2493">
        <v>78.3</v>
      </c>
      <c r="BG2493">
        <v>79.091601751060395</v>
      </c>
      <c r="BH2493">
        <v>79.79006482719717</v>
      </c>
      <c r="BI2493">
        <v>131.28073272144493</v>
      </c>
      <c r="BJ2493">
        <f ca="1"/>
        <v>78.55740366855953</v>
      </c>
      <c r="BK2493">
        <f ca="1"/>
        <v>79.516797122056701</v>
      </c>
      <c r="BL2493">
        <v>77.772751505258256</v>
      </c>
      <c r="BM2493">
        <f ca="1"/>
        <v>79.60994484805785</v>
      </c>
      <c r="BN2493">
        <v>80.010279423301611</v>
      </c>
      <c r="BP2493" s="9"/>
      <c r="BQ2493" s="40"/>
      <c r="BR2493" s="9"/>
      <c r="BS2493" s="40"/>
      <c r="BU2493" s="9"/>
      <c r="BV2493" s="40"/>
      <c r="BW2493" s="9"/>
      <c r="BX2493" s="40"/>
      <c r="BZ2493" s="9"/>
      <c r="CA2493" s="9"/>
      <c r="CB2493" s="40"/>
      <c r="CC2493" s="9"/>
      <c r="CD2493" s="9"/>
      <c r="CE2493" s="40"/>
    </row>
    <row r="2494" spans="1:83" x14ac:dyDescent="0.25">
      <c r="A2494">
        <v>58.4</v>
      </c>
      <c r="B2494" t="b">
        <v>1</v>
      </c>
      <c r="BE2494">
        <v>0.85023907103825136</v>
      </c>
      <c r="BF2494">
        <v>78.3</v>
      </c>
      <c r="BG2494">
        <v>79.105556516256485</v>
      </c>
      <c r="BH2494">
        <v>79.807259823022306</v>
      </c>
      <c r="BI2494">
        <v>131.43842056114229</v>
      </c>
      <c r="BJ2494">
        <f ca="1"/>
        <v>78.567791563443578</v>
      </c>
      <c r="BK2494">
        <f ca="1"/>
        <v>79.532763982539038</v>
      </c>
      <c r="BL2494">
        <v>77.785591519089536</v>
      </c>
      <c r="BM2494">
        <f ca="1"/>
        <v>79.621273940238936</v>
      </c>
      <c r="BN2494">
        <v>80.021378666122416</v>
      </c>
      <c r="BP2494" s="9"/>
      <c r="BQ2494" s="40"/>
      <c r="BR2494" s="9"/>
      <c r="BS2494" s="40"/>
      <c r="BU2494" s="9"/>
      <c r="BV2494" s="40"/>
      <c r="BW2494" s="9"/>
      <c r="BX2494" s="40"/>
      <c r="BZ2494" s="9"/>
      <c r="CA2494" s="9"/>
      <c r="CB2494" s="40"/>
      <c r="CC2494" s="9"/>
      <c r="CD2494" s="9"/>
      <c r="CE2494" s="40"/>
    </row>
    <row r="2495" spans="1:83" x14ac:dyDescent="0.25">
      <c r="A2495">
        <v>57.6</v>
      </c>
      <c r="B2495" t="b">
        <v>1</v>
      </c>
      <c r="BE2495">
        <v>0.85058060109289613</v>
      </c>
      <c r="BF2495">
        <v>78.3</v>
      </c>
      <c r="BG2495">
        <v>79.119532526797684</v>
      </c>
      <c r="BH2495">
        <v>79.824484711301096</v>
      </c>
      <c r="BI2495">
        <v>131.59646841905092</v>
      </c>
      <c r="BJ2495">
        <f ca="1"/>
        <v>78.578192053208411</v>
      </c>
      <c r="BK2495">
        <f ca="1"/>
        <v>79.548757269197182</v>
      </c>
      <c r="BL2495">
        <v>77.79844618212374</v>
      </c>
      <c r="BM2495">
        <f ca="1"/>
        <v>79.632612272698523</v>
      </c>
      <c r="BN2495">
        <v>80.032486667727085</v>
      </c>
      <c r="BP2495" s="9"/>
      <c r="BQ2495" s="40"/>
      <c r="BR2495" s="9"/>
      <c r="BS2495" s="40"/>
      <c r="BU2495" s="9"/>
      <c r="BV2495" s="40"/>
      <c r="BW2495" s="9"/>
      <c r="BX2495" s="40"/>
      <c r="BZ2495" s="9"/>
      <c r="CA2495" s="9"/>
      <c r="CB2495" s="40"/>
      <c r="CC2495" s="9"/>
      <c r="CD2495" s="9"/>
      <c r="CE2495" s="40"/>
    </row>
    <row r="2496" spans="1:83" x14ac:dyDescent="0.25">
      <c r="A2496">
        <v>56.5</v>
      </c>
      <c r="B2496" t="b">
        <v>1</v>
      </c>
      <c r="BE2496">
        <v>0.85092213114754101</v>
      </c>
      <c r="BF2496">
        <v>78.3</v>
      </c>
      <c r="BG2496">
        <v>79.133529877661402</v>
      </c>
      <c r="BH2496">
        <v>79.841739626881747</v>
      </c>
      <c r="BI2496">
        <v>131.75487794285362</v>
      </c>
      <c r="BJ2496">
        <f ca="1"/>
        <v>78.588605195362575</v>
      </c>
      <c r="BK2496">
        <f ca="1"/>
        <v>79.564777100503122</v>
      </c>
      <c r="BL2496">
        <v>77.811315544615496</v>
      </c>
      <c r="BM2496">
        <f ca="1"/>
        <v>79.643959883603173</v>
      </c>
      <c r="BN2496">
        <v>80.043603464434923</v>
      </c>
      <c r="BP2496" s="9"/>
      <c r="BQ2496" s="40"/>
      <c r="BR2496" s="9"/>
      <c r="BS2496" s="40"/>
      <c r="BU2496" s="9"/>
      <c r="BV2496" s="40"/>
      <c r="BW2496" s="9"/>
      <c r="BX2496" s="40"/>
      <c r="BZ2496" s="9"/>
      <c r="CA2496" s="9"/>
      <c r="CB2496" s="40"/>
      <c r="CC2496" s="9"/>
      <c r="CD2496" s="9"/>
      <c r="CE2496" s="40"/>
    </row>
    <row r="2497" spans="1:83" x14ac:dyDescent="0.25">
      <c r="A2497">
        <v>55</v>
      </c>
      <c r="B2497" t="b">
        <v>1</v>
      </c>
      <c r="BE2497">
        <v>0.85126366120218577</v>
      </c>
      <c r="BF2497">
        <v>78.400000000000006</v>
      </c>
      <c r="BG2497">
        <v>79.147548664445083</v>
      </c>
      <c r="BH2497">
        <v>79.859024705511899</v>
      </c>
      <c r="BI2497">
        <v>131.91365079157032</v>
      </c>
      <c r="BJ2497">
        <f ca="1"/>
        <v>78.599031047779405</v>
      </c>
      <c r="BK2497">
        <f ca="1"/>
        <v>79.580823595712289</v>
      </c>
      <c r="BL2497">
        <v>77.824199657107442</v>
      </c>
      <c r="BM2497">
        <f ca="1"/>
        <v>79.655316811338352</v>
      </c>
      <c r="BN2497">
        <v>80.054729092772476</v>
      </c>
      <c r="BP2497" s="9"/>
      <c r="BQ2497" s="40"/>
      <c r="BR2497" s="9"/>
      <c r="BS2497" s="40"/>
      <c r="BU2497" s="9"/>
      <c r="BV2497" s="40"/>
      <c r="BW2497" s="9"/>
      <c r="BX2497" s="40"/>
      <c r="BZ2497" s="9"/>
      <c r="CA2497" s="9"/>
      <c r="CB2497" s="40"/>
      <c r="CC2497" s="9"/>
      <c r="CD2497" s="9"/>
      <c r="CE2497" s="40"/>
    </row>
    <row r="2498" spans="1:83" x14ac:dyDescent="0.25">
      <c r="A2498">
        <v>53.6</v>
      </c>
      <c r="B2498" t="b">
        <v>1</v>
      </c>
      <c r="BE2498">
        <v>0.85160519125683065</v>
      </c>
      <c r="BF2498">
        <v>78.400000000000006</v>
      </c>
      <c r="BG2498">
        <v>79.161588983372155</v>
      </c>
      <c r="BH2498">
        <v>79.87634008384687</v>
      </c>
      <c r="BI2498">
        <v>132.0727886356627</v>
      </c>
      <c r="BJ2498">
        <f ca="1"/>
        <v>78.609469668700314</v>
      </c>
      <c r="BK2498">
        <f ca="1"/>
        <v>79.596896874870566</v>
      </c>
      <c r="BL2498">
        <v>77.837098570432531</v>
      </c>
      <c r="BM2498">
        <f ca="1"/>
        <v>79.666683094510176</v>
      </c>
      <c r="BN2498">
        <v>80.065863589475228</v>
      </c>
      <c r="BP2498" s="9"/>
      <c r="BQ2498" s="40"/>
      <c r="BR2498" s="9"/>
      <c r="BS2498" s="40"/>
      <c r="BU2498" s="9"/>
      <c r="BV2498" s="40"/>
      <c r="BW2498" s="9"/>
      <c r="BX2498" s="40"/>
      <c r="BZ2498" s="9"/>
      <c r="CA2498" s="9"/>
      <c r="CB2498" s="40"/>
      <c r="CC2498" s="9"/>
      <c r="CD2498" s="9"/>
      <c r="CE2498" s="40"/>
    </row>
    <row r="2499" spans="1:83" x14ac:dyDescent="0.25">
      <c r="A2499">
        <v>52.6</v>
      </c>
      <c r="B2499" t="b">
        <v>1</v>
      </c>
      <c r="BE2499">
        <v>0.85194672131147542</v>
      </c>
      <c r="BF2499">
        <v>78.400000000000006</v>
      </c>
      <c r="BG2499">
        <v>79.175650931297398</v>
      </c>
      <c r="BH2499">
        <v>79.893685899458006</v>
      </c>
      <c r="BI2499">
        <v>132.23229315713925</v>
      </c>
      <c r="BJ2499">
        <f ca="1"/>
        <v>78.619921116737956</v>
      </c>
      <c r="BK2499">
        <f ca="1"/>
        <v>79.612997058821364</v>
      </c>
      <c r="BL2499">
        <v>77.850012335716315</v>
      </c>
      <c r="BM2499">
        <f ca="1"/>
        <v>79.678058771947278</v>
      </c>
      <c r="BN2499">
        <v>80.077006991489327</v>
      </c>
      <c r="BP2499" s="9"/>
      <c r="BQ2499" s="40"/>
      <c r="BR2499" s="9"/>
      <c r="BS2499" s="40"/>
      <c r="BU2499" s="9"/>
      <c r="BV2499" s="40"/>
      <c r="BW2499" s="9"/>
      <c r="BX2499" s="40"/>
      <c r="BZ2499" s="9"/>
      <c r="CA2499" s="9"/>
      <c r="CB2499" s="40"/>
      <c r="CC2499" s="9"/>
      <c r="CD2499" s="9"/>
      <c r="CE2499" s="40"/>
    </row>
    <row r="2500" spans="1:83" x14ac:dyDescent="0.25">
      <c r="A2500">
        <v>51.4</v>
      </c>
      <c r="B2500" t="b">
        <v>1</v>
      </c>
      <c r="BE2500">
        <v>0.85228825136612019</v>
      </c>
      <c r="BF2500">
        <v>78.400000000000006</v>
      </c>
      <c r="BG2500">
        <v>79.189734605712601</v>
      </c>
      <c r="BH2500">
        <v>79.911062290840775</v>
      </c>
      <c r="BI2500">
        <v>132.39216604966222</v>
      </c>
      <c r="BJ2500">
        <f ca="1"/>
        <v>78.630385450879658</v>
      </c>
      <c r="BK2500">
        <f ca="1"/>
        <v>79.62912426921288</v>
      </c>
      <c r="BL2500">
        <v>77.862941004379422</v>
      </c>
      <c r="BM2500">
        <f ca="1"/>
        <v>79.689443882702619</v>
      </c>
      <c r="BN2500">
        <v>80.088159335973302</v>
      </c>
      <c r="BP2500" s="9"/>
      <c r="BQ2500" s="40"/>
      <c r="BR2500" s="9"/>
      <c r="BS2500" s="40"/>
      <c r="BU2500" s="9"/>
      <c r="BV2500" s="40"/>
      <c r="BW2500" s="9"/>
      <c r="BX2500" s="40"/>
      <c r="BZ2500" s="9"/>
      <c r="CA2500" s="9"/>
      <c r="CB2500" s="40"/>
      <c r="CC2500" s="9"/>
      <c r="CD2500" s="9"/>
      <c r="CE2500" s="40"/>
    </row>
    <row r="2501" spans="1:83" x14ac:dyDescent="0.25">
      <c r="A2501">
        <v>50</v>
      </c>
      <c r="B2501" t="b">
        <v>1</v>
      </c>
      <c r="BE2501">
        <v>0.85262978142076506</v>
      </c>
      <c r="BF2501">
        <v>78.400000000000006</v>
      </c>
      <c r="BG2501">
        <v>79.203840104752373</v>
      </c>
      <c r="BH2501">
        <v>79.928469397423058</v>
      </c>
      <c r="BI2501">
        <v>132.55240901865548</v>
      </c>
      <c r="BJ2501">
        <f ca="1"/>
        <v>78.640862730490554</v>
      </c>
      <c r="BK2501">
        <f ca="1"/>
        <v>79.645278628505409</v>
      </c>
      <c r="BL2501">
        <v>77.875884628139843</v>
      </c>
      <c r="BM2501">
        <f ca="1"/>
        <v>79.700838466055387</v>
      </c>
      <c r="BN2501">
        <v>80.09932066029981</v>
      </c>
      <c r="BP2501" s="9"/>
      <c r="BQ2501" s="40"/>
      <c r="BR2501" s="9"/>
      <c r="BS2501" s="40"/>
      <c r="BU2501" s="9"/>
      <c r="BV2501" s="40"/>
      <c r="BW2501" s="9"/>
      <c r="BX2501" s="40"/>
      <c r="BZ2501" s="9"/>
      <c r="CA2501" s="9"/>
      <c r="CB2501" s="40"/>
      <c r="CC2501" s="9"/>
      <c r="CD2501" s="9"/>
      <c r="CE2501" s="40"/>
    </row>
    <row r="2502" spans="1:83" x14ac:dyDescent="0.25">
      <c r="A2502">
        <v>47.8</v>
      </c>
      <c r="B2502" t="b">
        <v>1</v>
      </c>
      <c r="BE2502">
        <v>0.85297131147540983</v>
      </c>
      <c r="BF2502">
        <v>78.400000000000006</v>
      </c>
      <c r="BG2502">
        <v>79.217967527200003</v>
      </c>
      <c r="BH2502">
        <v>79.945907359574306</v>
      </c>
      <c r="BI2502">
        <v>132.7130237814134</v>
      </c>
      <c r="BJ2502">
        <f ca="1"/>
        <v>78.651353015317099</v>
      </c>
      <c r="BK2502">
        <f ca="1"/>
        <v>79.661460259978568</v>
      </c>
      <c r="BL2502">
        <v>77.888843259015388</v>
      </c>
      <c r="BM2502">
        <f ca="1"/>
        <v>79.712242561512824</v>
      </c>
      <c r="BN2502">
        <v>80.110491002057429</v>
      </c>
      <c r="BP2502" s="9"/>
      <c r="BQ2502" s="40"/>
      <c r="BR2502" s="9"/>
      <c r="BS2502" s="40"/>
      <c r="BU2502" s="9"/>
      <c r="BV2502" s="40"/>
      <c r="BW2502" s="9"/>
      <c r="BX2502" s="40"/>
      <c r="BZ2502" s="9"/>
      <c r="CA2502" s="9"/>
      <c r="CB2502" s="40"/>
      <c r="CC2502" s="9"/>
      <c r="CD2502" s="9"/>
      <c r="CE2502" s="40"/>
    </row>
    <row r="2503" spans="1:83" x14ac:dyDescent="0.25">
      <c r="A2503">
        <v>46</v>
      </c>
      <c r="B2503" t="b">
        <v>1</v>
      </c>
      <c r="BE2503">
        <v>0.8533128415300546</v>
      </c>
      <c r="BF2503">
        <v>78.5</v>
      </c>
      <c r="BG2503">
        <v>79.232116972492946</v>
      </c>
      <c r="BH2503">
        <v>79.963376318613214</v>
      </c>
      <c r="BI2503">
        <v>132.87401206721171</v>
      </c>
      <c r="BJ2503">
        <f ca="1"/>
        <v>78.661856365490451</v>
      </c>
      <c r="BK2503">
        <f ca="1"/>
        <v>79.677669287738951</v>
      </c>
      <c r="BL2503">
        <v>77.901816949326147</v>
      </c>
      <c r="BM2503">
        <f ca="1"/>
        <v>79.72365620881213</v>
      </c>
      <c r="BN2503">
        <v>80.121670399052434</v>
      </c>
      <c r="BP2503" s="9"/>
      <c r="BQ2503" s="40"/>
      <c r="BR2503" s="9"/>
      <c r="BS2503" s="40"/>
      <c r="BU2503" s="9"/>
      <c r="BV2503" s="40"/>
      <c r="BW2503" s="9"/>
      <c r="BX2503" s="40"/>
      <c r="BZ2503" s="9"/>
      <c r="CA2503" s="9"/>
      <c r="CB2503" s="40"/>
      <c r="CC2503" s="9"/>
      <c r="CD2503" s="9"/>
      <c r="CE2503" s="40"/>
    </row>
    <row r="2504" spans="1:83" x14ac:dyDescent="0.25">
      <c r="A2504">
        <v>45.6</v>
      </c>
      <c r="B2504" t="b">
        <v>1</v>
      </c>
      <c r="BE2504">
        <v>0.85365437158469948</v>
      </c>
      <c r="BF2504">
        <v>78.5</v>
      </c>
      <c r="BG2504">
        <v>79.246288540729253</v>
      </c>
      <c r="BH2504">
        <v>79.980876416817125</v>
      </c>
      <c r="BI2504">
        <v>133.03537561741896</v>
      </c>
      <c r="BJ2504">
        <f ca="1"/>
        <v>78.672372841529807</v>
      </c>
      <c r="BK2504">
        <f ca="1"/>
        <v>79.693905836727495</v>
      </c>
      <c r="BL2504">
        <v>77.914805751696903</v>
      </c>
      <c r="BM2504">
        <f ca="1"/>
        <v>79.735079447922431</v>
      </c>
      <c r="BN2504">
        <v>80.13285888931064</v>
      </c>
      <c r="BP2504" s="9"/>
      <c r="BQ2504" s="40"/>
      <c r="BR2504" s="9"/>
      <c r="BS2504" s="40"/>
      <c r="BU2504" s="9"/>
      <c r="BV2504" s="40"/>
      <c r="BW2504" s="9"/>
      <c r="BX2504" s="40"/>
      <c r="BZ2504" s="9"/>
      <c r="CA2504" s="9"/>
      <c r="CB2504" s="40"/>
      <c r="CC2504" s="9"/>
      <c r="CD2504" s="9"/>
      <c r="CE2504" s="40"/>
    </row>
    <row r="2505" spans="1:83" x14ac:dyDescent="0.25">
      <c r="A2505">
        <v>45.9</v>
      </c>
      <c r="B2505" t="b">
        <v>1</v>
      </c>
      <c r="BE2505">
        <v>0.85399590163934425</v>
      </c>
      <c r="BF2505">
        <v>78.5</v>
      </c>
      <c r="BG2505">
        <v>79.260482332673234</v>
      </c>
      <c r="BH2505">
        <v>79.998407797430815</v>
      </c>
      <c r="BI2505">
        <v>133.19711618560947</v>
      </c>
      <c r="BJ2505">
        <f ca="1"/>
        <v>78.682902504345961</v>
      </c>
      <c r="BK2505">
        <f ca="1"/>
        <v>79.710170032727135</v>
      </c>
      <c r="BL2505">
        <v>77.927809719059653</v>
      </c>
      <c r="BM2505">
        <f ca="1"/>
        <v>79.746512319046616</v>
      </c>
      <c r="BN2505">
        <v>80.144056511079171</v>
      </c>
      <c r="BP2505" s="9"/>
      <c r="BQ2505" s="40"/>
      <c r="BR2505" s="9"/>
      <c r="BS2505" s="40"/>
      <c r="BU2505" s="9"/>
      <c r="BV2505" s="40"/>
      <c r="BW2505" s="9"/>
      <c r="BX2505" s="40"/>
      <c r="BZ2505" s="9"/>
      <c r="CA2505" s="9"/>
      <c r="CB2505" s="40"/>
      <c r="CC2505" s="9"/>
      <c r="CD2505" s="9"/>
      <c r="CE2505" s="40"/>
    </row>
    <row r="2506" spans="1:83" x14ac:dyDescent="0.25">
      <c r="A2506">
        <v>46.4</v>
      </c>
      <c r="B2506" t="b">
        <v>1</v>
      </c>
      <c r="BE2506">
        <v>0.85433743169398912</v>
      </c>
      <c r="BF2506">
        <v>78.5</v>
      </c>
      <c r="BG2506">
        <v>79.274698449761587</v>
      </c>
      <c r="BH2506">
        <v>80.015970604674806</v>
      </c>
      <c r="BI2506">
        <v>133.35923553767793</v>
      </c>
      <c r="BJ2506">
        <f ca="1"/>
        <v>78.69344541524481</v>
      </c>
      <c r="BK2506">
        <f ca="1"/>
        <v>79.726462002370639</v>
      </c>
      <c r="BL2506">
        <v>77.940828904656115</v>
      </c>
      <c r="BM2506">
        <f ca="1"/>
        <v>79.757954862623379</v>
      </c>
      <c r="BN2506">
        <v>80.155263302828345</v>
      </c>
      <c r="BP2506" s="9"/>
      <c r="BQ2506" s="40"/>
      <c r="BR2506" s="9"/>
      <c r="BS2506" s="40"/>
      <c r="BU2506" s="9"/>
      <c r="BV2506" s="40"/>
      <c r="BW2506" s="9"/>
      <c r="BX2506" s="40"/>
      <c r="BZ2506" s="9"/>
      <c r="CA2506" s="9"/>
      <c r="CB2506" s="40"/>
      <c r="CC2506" s="9"/>
      <c r="CD2506" s="9"/>
      <c r="CE2506" s="40"/>
    </row>
    <row r="2507" spans="1:83" x14ac:dyDescent="0.25">
      <c r="A2507">
        <v>47.1</v>
      </c>
      <c r="B2507" t="b">
        <v>1</v>
      </c>
      <c r="BE2507">
        <v>0.85467896174863389</v>
      </c>
      <c r="BF2507">
        <v>78.5</v>
      </c>
      <c r="BG2507">
        <v>79.288936994109548</v>
      </c>
      <c r="BH2507">
        <v>80.033564983754985</v>
      </c>
      <c r="BI2507">
        <v>133.52173545195475</v>
      </c>
      <c r="BJ2507">
        <f ca="1"/>
        <v>78.704001635930894</v>
      </c>
      <c r="BK2507">
        <f ca="1"/>
        <v>79.742781873148203</v>
      </c>
      <c r="BL2507">
        <v>77.953863362040295</v>
      </c>
      <c r="BM2507">
        <f ca="1"/>
        <v>79.769407119329188</v>
      </c>
      <c r="BN2507">
        <v>80.166479303253567</v>
      </c>
      <c r="BP2507" s="9"/>
      <c r="BQ2507" s="40"/>
      <c r="BR2507" s="9"/>
      <c r="BS2507" s="40"/>
      <c r="BU2507" s="9"/>
      <c r="BV2507" s="40"/>
      <c r="BW2507" s="9"/>
      <c r="BX2507" s="40"/>
      <c r="BZ2507" s="9"/>
      <c r="CA2507" s="9"/>
      <c r="CB2507" s="40"/>
      <c r="CC2507" s="9"/>
      <c r="CD2507" s="9"/>
      <c r="CE2507" s="40"/>
    </row>
    <row r="2508" spans="1:83" x14ac:dyDescent="0.25">
      <c r="A2508">
        <v>48.4</v>
      </c>
      <c r="B2508" t="b">
        <v>1</v>
      </c>
      <c r="BE2508">
        <v>0.85502049180327866</v>
      </c>
      <c r="BF2508">
        <v>78.5</v>
      </c>
      <c r="BG2508">
        <v>79.303198068517077</v>
      </c>
      <c r="BH2508">
        <v>80.051191080871504</v>
      </c>
      <c r="BI2508">
        <v>133.68461771932343</v>
      </c>
      <c r="BJ2508">
        <f ca="1"/>
        <v>78.714571228511019</v>
      </c>
      <c r="BK2508">
        <f ca="1"/>
        <v>79.759129773415495</v>
      </c>
      <c r="BL2508">
        <v>77.966913145081008</v>
      </c>
      <c r="BM2508">
        <f ca="1"/>
        <v>79.780869130080234</v>
      </c>
      <c r="BN2508">
        <v>80.177704551277145</v>
      </c>
      <c r="BP2508" s="9"/>
      <c r="BQ2508" s="40"/>
      <c r="BR2508" s="9"/>
      <c r="BS2508" s="40"/>
      <c r="BU2508" s="9"/>
      <c r="BV2508" s="40"/>
      <c r="BW2508" s="9"/>
      <c r="BX2508" s="40"/>
      <c r="BZ2508" s="9"/>
      <c r="CA2508" s="9"/>
      <c r="CB2508" s="40"/>
      <c r="CC2508" s="9"/>
      <c r="CD2508" s="9"/>
      <c r="CE2508" s="40"/>
    </row>
    <row r="2509" spans="1:83" x14ac:dyDescent="0.25">
      <c r="A2509">
        <v>82.4</v>
      </c>
      <c r="B2509" t="b">
        <v>1</v>
      </c>
      <c r="BE2509">
        <v>0.85536202185792354</v>
      </c>
      <c r="BF2509">
        <v>78.5</v>
      </c>
      <c r="BG2509">
        <v>79.317481776475177</v>
      </c>
      <c r="BH2509">
        <v>80.068849043227971</v>
      </c>
      <c r="BI2509">
        <v>133.84788414333886</v>
      </c>
      <c r="BJ2509">
        <f ca="1"/>
        <v>78.725154255497813</v>
      </c>
      <c r="BK2509">
        <f ca="1"/>
        <v>79.77550583240162</v>
      </c>
      <c r="BL2509">
        <v>77.979978307964544</v>
      </c>
      <c r="BM2509">
        <f ca="1"/>
        <v>79.792340936034535</v>
      </c>
      <c r="BN2509">
        <v>80.188939086050269</v>
      </c>
      <c r="BP2509" s="9"/>
      <c r="BQ2509" s="40"/>
      <c r="BR2509" s="9"/>
      <c r="BS2509" s="40"/>
      <c r="BU2509" s="9"/>
      <c r="BV2509" s="40"/>
      <c r="BW2509" s="9"/>
      <c r="BX2509" s="40"/>
      <c r="BZ2509" s="9"/>
      <c r="CA2509" s="9"/>
      <c r="CB2509" s="40"/>
      <c r="CC2509" s="9"/>
      <c r="CD2509" s="9"/>
      <c r="CE2509" s="40"/>
    </row>
    <row r="2510" spans="1:83" x14ac:dyDescent="0.25">
      <c r="A2510">
        <v>82.3</v>
      </c>
      <c r="B2510" t="b">
        <v>1</v>
      </c>
      <c r="BE2510">
        <v>0.85570355191256831</v>
      </c>
      <c r="BF2510">
        <v>78.5</v>
      </c>
      <c r="BG2510">
        <v>79.331788222172094</v>
      </c>
      <c r="BH2510">
        <v>80.086539019040771</v>
      </c>
      <c r="BI2510">
        <v>134.01153654034695</v>
      </c>
      <c r="BJ2510">
        <f ca="1"/>
        <v>78.735750779813543</v>
      </c>
      <c r="BK2510">
        <f ca="1"/>
        <v>79.791910180217059</v>
      </c>
      <c r="BL2510">
        <v>77.993058905197216</v>
      </c>
      <c r="BM2510">
        <f ca="1"/>
        <v>79.803822578593852</v>
      </c>
      <c r="BN2510">
        <v>80.200182946954911</v>
      </c>
      <c r="BP2510" s="9"/>
      <c r="BQ2510" s="40"/>
      <c r="BR2510" s="9"/>
      <c r="BS2510" s="40"/>
      <c r="BU2510" s="9"/>
      <c r="BV2510" s="40"/>
      <c r="BW2510" s="9"/>
      <c r="BX2510" s="40"/>
      <c r="BZ2510" s="9"/>
      <c r="CA2510" s="9"/>
      <c r="CB2510" s="40"/>
      <c r="CC2510" s="9"/>
      <c r="CD2510" s="9"/>
      <c r="CE2510" s="40"/>
    </row>
    <row r="2511" spans="1:83" x14ac:dyDescent="0.25">
      <c r="A2511">
        <v>81.900000000000006</v>
      </c>
      <c r="B2511" t="b">
        <v>1</v>
      </c>
      <c r="BE2511">
        <v>0.85604508196721307</v>
      </c>
      <c r="BF2511">
        <v>78.599999999999994</v>
      </c>
      <c r="BG2511">
        <v>79.346117510499894</v>
      </c>
      <c r="BH2511">
        <v>80.104261157548436</v>
      </c>
      <c r="BI2511">
        <v>134.17557673960619</v>
      </c>
      <c r="BJ2511">
        <f ca="1"/>
        <v>78.746360864793701</v>
      </c>
      <c r="BK2511">
        <f ca="1"/>
        <v>79.808342947862045</v>
      </c>
      <c r="BL2511">
        <v>78.006154991608085</v>
      </c>
      <c r="BM2511">
        <f ca="1"/>
        <v>79.815314099405853</v>
      </c>
      <c r="BN2511">
        <v>80.211436173605762</v>
      </c>
      <c r="BP2511" s="9"/>
      <c r="BQ2511" s="40"/>
      <c r="BR2511" s="9"/>
      <c r="BS2511" s="40"/>
      <c r="BU2511" s="9"/>
      <c r="BV2511" s="40"/>
      <c r="BW2511" s="9"/>
      <c r="BX2511" s="40"/>
      <c r="BZ2511" s="9"/>
      <c r="CA2511" s="9"/>
      <c r="CB2511" s="40"/>
      <c r="CC2511" s="9"/>
      <c r="CD2511" s="9"/>
      <c r="CE2511" s="40"/>
    </row>
    <row r="2512" spans="1:83" x14ac:dyDescent="0.25">
      <c r="A2512">
        <v>81.7</v>
      </c>
      <c r="B2512" t="b">
        <v>1</v>
      </c>
      <c r="BE2512">
        <v>0.85638661202185795</v>
      </c>
      <c r="BF2512">
        <v>78.599999999999994</v>
      </c>
      <c r="BG2512">
        <v>79.36046974706089</v>
      </c>
      <c r="BH2512">
        <v>80.122015609021432</v>
      </c>
      <c r="BI2512">
        <v>134.3400065834102</v>
      </c>
      <c r="BJ2512">
        <f ca="1"/>
        <v>78.756984574190795</v>
      </c>
      <c r="BK2512">
        <f ca="1"/>
        <v>79.824804267234626</v>
      </c>
      <c r="BL2512">
        <v>78.01926662235158</v>
      </c>
      <c r="BM2512">
        <f ca="1"/>
        <v>79.826815540366255</v>
      </c>
      <c r="BN2512">
        <v>80.222698805852247</v>
      </c>
      <c r="BP2512" s="9"/>
      <c r="BQ2512" s="40"/>
      <c r="BR2512" s="9"/>
      <c r="BS2512" s="40"/>
      <c r="BU2512" s="9"/>
      <c r="BV2512" s="40"/>
      <c r="BW2512" s="9"/>
      <c r="BX2512" s="40"/>
      <c r="BZ2512" s="9"/>
      <c r="CA2512" s="9"/>
      <c r="CB2512" s="40"/>
      <c r="CC2512" s="9"/>
      <c r="CD2512" s="9"/>
      <c r="CE2512" s="40"/>
    </row>
    <row r="2513" spans="1:83" x14ac:dyDescent="0.25">
      <c r="A2513">
        <v>81.7</v>
      </c>
      <c r="B2513" t="b">
        <v>1</v>
      </c>
      <c r="BE2513">
        <v>0.85672814207650272</v>
      </c>
      <c r="BF2513">
        <v>78.599999999999994</v>
      </c>
      <c r="BG2513">
        <v>79.374845038174172</v>
      </c>
      <c r="BH2513">
        <v>80.139802524771625</v>
      </c>
      <c r="BI2513">
        <v>134.50482792721172</v>
      </c>
      <c r="BJ2513">
        <f ca="1"/>
        <v>78.767621972178233</v>
      </c>
      <c r="BK2513">
        <f ca="1"/>
        <v>79.841294271139148</v>
      </c>
      <c r="BL2513">
        <v>78.032393852910261</v>
      </c>
      <c r="BM2513">
        <f ca="1"/>
        <v>79.838326943620743</v>
      </c>
      <c r="BN2513">
        <v>80.233970883780444</v>
      </c>
      <c r="BP2513" s="9"/>
      <c r="BQ2513" s="40"/>
      <c r="BR2513" s="9"/>
      <c r="BS2513" s="40"/>
      <c r="BU2513" s="9"/>
      <c r="BV2513" s="40"/>
      <c r="BW2513" s="9"/>
      <c r="BX2513" s="40"/>
      <c r="BZ2513" s="9"/>
      <c r="CA2513" s="9"/>
      <c r="CB2513" s="40"/>
      <c r="CC2513" s="9"/>
      <c r="CD2513" s="9"/>
      <c r="CE2513" s="40"/>
    </row>
    <row r="2514" spans="1:83" x14ac:dyDescent="0.25">
      <c r="A2514">
        <v>81.5</v>
      </c>
      <c r="B2514" t="b">
        <v>1</v>
      </c>
      <c r="BE2514">
        <v>0.85706967213114749</v>
      </c>
      <c r="BF2514">
        <v>78.599999999999994</v>
      </c>
      <c r="BG2514">
        <v>79.389243490882293</v>
      </c>
      <c r="BH2514">
        <v>80.157622057162115</v>
      </c>
      <c r="BI2514">
        <v>134.67004263974854</v>
      </c>
      <c r="BJ2514">
        <f ca="1"/>
        <v>78.778273123354097</v>
      </c>
      <c r="BK2514">
        <f ca="1"/>
        <v>79.857813093294666</v>
      </c>
      <c r="BL2514">
        <v>78.045536739097486</v>
      </c>
      <c r="BM2514">
        <f ca="1"/>
        <v>79.84984835156726</v>
      </c>
      <c r="BN2514">
        <v>80.24525244771516</v>
      </c>
      <c r="BP2514" s="9"/>
      <c r="BQ2514" s="40"/>
      <c r="BR2514" s="9"/>
      <c r="BS2514" s="40"/>
      <c r="BU2514" s="9"/>
      <c r="BV2514" s="40"/>
      <c r="BW2514" s="9"/>
      <c r="BX2514" s="40"/>
      <c r="BZ2514" s="9"/>
      <c r="CA2514" s="9"/>
      <c r="CB2514" s="40"/>
      <c r="CC2514" s="9"/>
      <c r="CD2514" s="9"/>
      <c r="CE2514" s="40"/>
    </row>
    <row r="2515" spans="1:83" x14ac:dyDescent="0.25">
      <c r="A2515">
        <v>81.400000000000006</v>
      </c>
      <c r="B2515" t="b">
        <v>1</v>
      </c>
      <c r="BE2515">
        <v>0.85741120218579236</v>
      </c>
      <c r="BF2515">
        <v>78.599999999999994</v>
      </c>
      <c r="BG2515">
        <v>79.403665212957989</v>
      </c>
      <c r="BH2515">
        <v>80.175474359616956</v>
      </c>
      <c r="BI2515">
        <v>134.83565260317044</v>
      </c>
      <c r="BJ2515">
        <f ca="1"/>
        <v>78.788938092745028</v>
      </c>
      <c r="BK2515">
        <f ca="1"/>
        <v>79.874360868343544</v>
      </c>
      <c r="BL2515">
        <v>78.0586953370603</v>
      </c>
      <c r="BM2515">
        <f ca="1"/>
        <v>79.861379806858096</v>
      </c>
      <c r="BN2515">
        <v>80.256543538221962</v>
      </c>
      <c r="BP2515" s="9"/>
      <c r="BQ2515" s="40"/>
      <c r="BR2515" s="9"/>
      <c r="BS2515" s="40"/>
      <c r="BU2515" s="9"/>
      <c r="BV2515" s="40"/>
      <c r="BW2515" s="9"/>
      <c r="BX2515" s="40"/>
      <c r="BZ2515" s="9"/>
      <c r="CA2515" s="9"/>
      <c r="CB2515" s="40"/>
      <c r="CC2515" s="9"/>
      <c r="CD2515" s="9"/>
      <c r="CE2515" s="40"/>
    </row>
    <row r="2516" spans="1:83" x14ac:dyDescent="0.25">
      <c r="A2516">
        <v>81.099999999999994</v>
      </c>
      <c r="B2516" t="b">
        <v>1</v>
      </c>
      <c r="BE2516">
        <v>0.85775273224043713</v>
      </c>
      <c r="BF2516">
        <v>78.599999999999994</v>
      </c>
      <c r="BG2516">
        <v>79.418110312910912</v>
      </c>
      <c r="BH2516">
        <v>80.19335958663153</v>
      </c>
      <c r="BI2516">
        <v>135.00165971316775</v>
      </c>
      <c r="BJ2516">
        <f ca="1"/>
        <v>78.799616945810229</v>
      </c>
      <c r="BK2516">
        <f ca="1"/>
        <v>79.890937731860006</v>
      </c>
      <c r="BL2516">
        <v>78.071869703282104</v>
      </c>
      <c r="BM2516">
        <f ca="1"/>
        <v>79.872921352402159</v>
      </c>
      <c r="BN2516">
        <v>80.267844196109181</v>
      </c>
      <c r="BP2516" s="9"/>
      <c r="BQ2516" s="40"/>
      <c r="BR2516" s="9"/>
      <c r="BS2516" s="40"/>
      <c r="BU2516" s="9"/>
      <c r="BV2516" s="40"/>
      <c r="BW2516" s="9"/>
      <c r="BX2516" s="40"/>
      <c r="BZ2516" s="9"/>
      <c r="CA2516" s="9"/>
      <c r="CB2516" s="40"/>
      <c r="CC2516" s="9"/>
      <c r="CD2516" s="9"/>
      <c r="CE2516" s="40"/>
    </row>
    <row r="2517" spans="1:83" x14ac:dyDescent="0.25">
      <c r="A2517">
        <v>89</v>
      </c>
      <c r="B2517" t="b">
        <v>1</v>
      </c>
      <c r="BE2517">
        <v>0.85809426229508201</v>
      </c>
      <c r="BF2517">
        <v>78.7</v>
      </c>
      <c r="BG2517">
        <v>79.432578899994624</v>
      </c>
      <c r="BH2517">
        <v>80.211277893782253</v>
      </c>
      <c r="BI2517">
        <v>135.16806587910185</v>
      </c>
      <c r="BJ2517">
        <f ca="1"/>
        <v>78.810309748445405</v>
      </c>
      <c r="BK2517">
        <f ca="1"/>
        <v>79.907543820358995</v>
      </c>
      <c r="BL2517">
        <v>78.085059894585555</v>
      </c>
      <c r="BM2517">
        <f ca="1"/>
        <v>79.884473031366994</v>
      </c>
      <c r="BN2517">
        <v>80.279154462430057</v>
      </c>
      <c r="BP2517" s="9"/>
      <c r="BQ2517" s="40"/>
      <c r="BR2517" s="9"/>
      <c r="BS2517" s="40"/>
      <c r="BU2517" s="9"/>
      <c r="BV2517" s="40"/>
      <c r="BW2517" s="9"/>
      <c r="BX2517" s="40"/>
      <c r="BZ2517" s="9"/>
      <c r="CA2517" s="9"/>
      <c r="CB2517" s="40"/>
      <c r="CC2517" s="9"/>
      <c r="CD2517" s="9"/>
      <c r="CE2517" s="40"/>
    </row>
    <row r="2518" spans="1:83" x14ac:dyDescent="0.25">
      <c r="A2518">
        <v>88</v>
      </c>
      <c r="B2518" t="b">
        <v>1</v>
      </c>
      <c r="BE2518">
        <v>0.85843579234972678</v>
      </c>
      <c r="BF2518">
        <v>78.7</v>
      </c>
      <c r="BG2518">
        <v>79.44707108421342</v>
      </c>
      <c r="BH2518">
        <v>80.229229437737033</v>
      </c>
      <c r="BI2518">
        <v>135.33487302413656</v>
      </c>
      <c r="BJ2518">
        <f ca="1"/>
        <v>78.821016566986771</v>
      </c>
      <c r="BK2518">
        <f ca="1"/>
        <v>79.924179271305022</v>
      </c>
      <c r="BL2518">
        <v>78.098265968135394</v>
      </c>
      <c r="BM2518">
        <f ca="1"/>
        <v>79.896034887181187</v>
      </c>
      <c r="BN2518">
        <v>80.290474378484788</v>
      </c>
      <c r="BP2518" s="9"/>
      <c r="BQ2518" s="40"/>
      <c r="BR2518" s="9"/>
      <c r="BS2518" s="40"/>
      <c r="BU2518" s="9"/>
      <c r="BV2518" s="40"/>
      <c r="BW2518" s="9"/>
      <c r="BX2518" s="40"/>
      <c r="BZ2518" s="9"/>
      <c r="CA2518" s="9"/>
      <c r="CB2518" s="40"/>
      <c r="CC2518" s="9"/>
      <c r="CD2518" s="9"/>
      <c r="CE2518" s="40"/>
    </row>
    <row r="2519" spans="1:83" x14ac:dyDescent="0.25">
      <c r="A2519">
        <v>85</v>
      </c>
      <c r="B2519" t="b">
        <v>1</v>
      </c>
      <c r="BE2519">
        <v>0.85877732240437155</v>
      </c>
      <c r="BF2519">
        <v>78.7</v>
      </c>
      <c r="BG2519">
        <v>79.4615869763295</v>
      </c>
      <c r="BH2519">
        <v>80.247214376265745</v>
      </c>
      <c r="BI2519">
        <v>135.50208308537185</v>
      </c>
      <c r="BJ2519">
        <f ca="1"/>
        <v>78.831737468215181</v>
      </c>
      <c r="BK2519">
        <f ca="1"/>
        <v>79.940844223121047</v>
      </c>
      <c r="BL2519">
        <v>78.1114879814414</v>
      </c>
      <c r="BM2519">
        <f ca="1"/>
        <v>79.907606963536566</v>
      </c>
      <c r="BN2519">
        <v>80.301803985822716</v>
      </c>
      <c r="BP2519" s="9"/>
      <c r="BQ2519" s="40"/>
      <c r="BR2519" s="9"/>
      <c r="BS2519" s="40"/>
      <c r="BU2519" s="9"/>
      <c r="BV2519" s="40"/>
      <c r="BW2519" s="9"/>
      <c r="BX2519" s="40"/>
      <c r="BZ2519" s="9"/>
      <c r="CA2519" s="9"/>
      <c r="CB2519" s="40"/>
      <c r="CC2519" s="9"/>
      <c r="CD2519" s="9"/>
      <c r="CE2519" s="40"/>
    </row>
    <row r="2520" spans="1:83" x14ac:dyDescent="0.25">
      <c r="A2520">
        <v>83</v>
      </c>
      <c r="B2520" t="b">
        <v>1</v>
      </c>
      <c r="BE2520">
        <v>0.85911885245901642</v>
      </c>
      <c r="BF2520">
        <v>78.7</v>
      </c>
      <c r="BG2520">
        <v>79.476126687869993</v>
      </c>
      <c r="BH2520">
        <v>80.265232868250479</v>
      </c>
      <c r="BI2520">
        <v>135.66969801397869</v>
      </c>
      <c r="BJ2520">
        <f ca="1"/>
        <v>78.842472519360257</v>
      </c>
      <c r="BK2520">
        <f ca="1"/>
        <v>79.957538815197722</v>
      </c>
      <c r="BL2520">
        <v>78.124725992361206</v>
      </c>
      <c r="BM2520">
        <f ca="1"/>
        <v>79.9191893043904</v>
      </c>
      <c r="BN2520">
        <v>80.313143326244415</v>
      </c>
      <c r="BP2520" s="9"/>
      <c r="BQ2520" s="40"/>
      <c r="BR2520" s="9"/>
      <c r="BS2520" s="40"/>
      <c r="BU2520" s="9"/>
      <c r="BV2520" s="40"/>
      <c r="BW2520" s="9"/>
      <c r="BX2520" s="40"/>
      <c r="BZ2520" s="9"/>
      <c r="CA2520" s="9"/>
      <c r="CB2520" s="40"/>
      <c r="CC2520" s="9"/>
      <c r="CD2520" s="9"/>
      <c r="CE2520" s="40"/>
    </row>
    <row r="2521" spans="1:83" x14ac:dyDescent="0.25">
      <c r="A2521">
        <v>82</v>
      </c>
      <c r="B2521" t="b">
        <v>1</v>
      </c>
      <c r="BE2521">
        <v>0.85946038251366119</v>
      </c>
      <c r="BF2521">
        <v>78.7</v>
      </c>
      <c r="BG2521">
        <v>79.490690331134189</v>
      </c>
      <c r="BH2521">
        <v>80.283285073696263</v>
      </c>
      <c r="BI2521">
        <v>135.83771977533544</v>
      </c>
      <c r="BJ2521">
        <f ca="1"/>
        <v>78.853221788104506</v>
      </c>
      <c r="BK2521">
        <f ca="1"/>
        <v>79.97426318790238</v>
      </c>
      <c r="BL2521">
        <v>78.137980059103356</v>
      </c>
      <c r="BM2521">
        <f ca="1"/>
        <v>79.930781953967781</v>
      </c>
      <c r="BN2521">
        <v>80.324492441803898</v>
      </c>
      <c r="BP2521" s="9"/>
      <c r="BQ2521" s="40"/>
      <c r="BR2521" s="9"/>
      <c r="BS2521" s="40"/>
      <c r="BU2521" s="9"/>
      <c r="BV2521" s="40"/>
      <c r="BW2521" s="9"/>
      <c r="BX2521" s="40"/>
      <c r="BZ2521" s="9"/>
      <c r="CA2521" s="9"/>
      <c r="CB2521" s="40"/>
      <c r="CC2521" s="9"/>
      <c r="CD2521" s="9"/>
      <c r="CE2521" s="40"/>
    </row>
    <row r="2522" spans="1:83" x14ac:dyDescent="0.25">
      <c r="A2522">
        <v>79.900000000000006</v>
      </c>
      <c r="B2522" t="b">
        <v>1</v>
      </c>
      <c r="BE2522">
        <v>0.85980191256830596</v>
      </c>
      <c r="BF2522">
        <v>78.7</v>
      </c>
      <c r="BG2522">
        <v>79.505278019200901</v>
      </c>
      <c r="BH2522">
        <v>80.301371153741769</v>
      </c>
      <c r="BI2522">
        <v>136.00615034916649</v>
      </c>
      <c r="BJ2522">
        <f ca="1"/>
        <v>78.863985342587554</v>
      </c>
      <c r="BK2522">
        <f ca="1"/>
        <v>79.991017482588418</v>
      </c>
      <c r="BL2522">
        <v>78.151250240230212</v>
      </c>
      <c r="BM2522">
        <f ca="1"/>
        <v>79.942384956763988</v>
      </c>
      <c r="BN2522">
        <v>80.335851374810801</v>
      </c>
      <c r="BP2522" s="9"/>
      <c r="BQ2522" s="40"/>
      <c r="BR2522" s="9"/>
      <c r="BS2522" s="40"/>
      <c r="BU2522" s="9"/>
      <c r="BV2522" s="40"/>
      <c r="BW2522" s="9"/>
      <c r="BX2522" s="40"/>
      <c r="BZ2522" s="9"/>
      <c r="CA2522" s="9"/>
      <c r="CB2522" s="40"/>
      <c r="CC2522" s="9"/>
      <c r="CD2522" s="9"/>
      <c r="CE2522" s="40"/>
    </row>
    <row r="2523" spans="1:83" x14ac:dyDescent="0.25">
      <c r="A2523">
        <v>79.8</v>
      </c>
      <c r="B2523" t="b">
        <v>1</v>
      </c>
      <c r="BE2523">
        <v>0.86014344262295084</v>
      </c>
      <c r="BF2523">
        <v>78.7</v>
      </c>
      <c r="BG2523">
        <v>79.51988986593571</v>
      </c>
      <c r="BH2523">
        <v>80.319491270670369</v>
      </c>
      <c r="BI2523">
        <v>136.17499172968201</v>
      </c>
      <c r="BJ2523">
        <f ca="1"/>
        <v>78.874763251410499</v>
      </c>
      <c r="BK2523">
        <f ca="1"/>
        <v>80.007801841604774</v>
      </c>
      <c r="BL2523">
        <v>78.16453659466103</v>
      </c>
      <c r="BM2523">
        <f ca="1"/>
        <v>79.953998357546723</v>
      </c>
      <c r="BN2523">
        <v>80.347220167832646</v>
      </c>
      <c r="BP2523" s="9"/>
      <c r="BQ2523" s="40"/>
      <c r="BR2523" s="9"/>
      <c r="BS2523" s="40"/>
      <c r="BU2523" s="9"/>
      <c r="BV2523" s="40"/>
      <c r="BW2523" s="9"/>
      <c r="BX2523" s="40"/>
      <c r="BZ2523" s="9"/>
      <c r="CA2523" s="9"/>
      <c r="CB2523" s="40"/>
      <c r="CC2523" s="9"/>
      <c r="CD2523" s="9"/>
      <c r="CE2523" s="40"/>
    </row>
    <row r="2524" spans="1:83" x14ac:dyDescent="0.25">
      <c r="A2524">
        <v>79.599999999999994</v>
      </c>
      <c r="B2524" t="b">
        <v>1</v>
      </c>
      <c r="BE2524">
        <v>0.86048497267759561</v>
      </c>
      <c r="BF2524">
        <v>78.7</v>
      </c>
      <c r="BG2524">
        <v>79.534525985998599</v>
      </c>
      <c r="BH2524">
        <v>80.337645587920733</v>
      </c>
      <c r="BI2524">
        <v>136.34424592571958</v>
      </c>
      <c r="BJ2524">
        <f ca="1"/>
        <v>78.885555583640112</v>
      </c>
      <c r="BK2524">
        <f ca="1"/>
        <v>80.024616408305278</v>
      </c>
      <c r="BL2524">
        <v>78.177839181674983</v>
      </c>
      <c r="BM2524">
        <f ca="1"/>
        <v>79.965622201358585</v>
      </c>
      <c r="BN2524">
        <v>80.358598863696983</v>
      </c>
      <c r="BP2524" s="9"/>
      <c r="BQ2524" s="40"/>
      <c r="BR2524" s="9"/>
      <c r="BS2524" s="40"/>
      <c r="BU2524" s="9"/>
      <c r="BV2524" s="40"/>
      <c r="BW2524" s="9"/>
      <c r="BX2524" s="40"/>
      <c r="BZ2524" s="9"/>
      <c r="CA2524" s="9"/>
      <c r="CB2524" s="40"/>
      <c r="CC2524" s="9"/>
      <c r="CD2524" s="9"/>
      <c r="CE2524" s="40"/>
    </row>
    <row r="2525" spans="1:83" x14ac:dyDescent="0.25">
      <c r="A2525">
        <v>83.4</v>
      </c>
      <c r="B2525" t="b">
        <v>1</v>
      </c>
      <c r="BE2525">
        <v>0.86082650273224048</v>
      </c>
      <c r="BF2525">
        <v>78.7</v>
      </c>
      <c r="BG2525">
        <v>79.549186494851355</v>
      </c>
      <c r="BH2525">
        <v>80.355834270098484</v>
      </c>
      <c r="BI2525">
        <v>136.5139149608878</v>
      </c>
      <c r="BJ2525">
        <f ca="1"/>
        <v>78.896362408813332</v>
      </c>
      <c r="BK2525">
        <f ca="1"/>
        <v>80.041461327058414</v>
      </c>
      <c r="BL2525">
        <v>78.191158060914262</v>
      </c>
      <c r="BM2525">
        <f ca="1"/>
        <v>79.977256533519395</v>
      </c>
      <c r="BN2525">
        <v>80.36998750549381</v>
      </c>
      <c r="BP2525" s="9"/>
      <c r="BQ2525" s="40"/>
      <c r="BR2525" s="9"/>
      <c r="BS2525" s="40"/>
      <c r="BU2525" s="9"/>
      <c r="BV2525" s="40"/>
      <c r="BW2525" s="9"/>
      <c r="BX2525" s="40"/>
      <c r="BZ2525" s="9"/>
      <c r="CA2525" s="9"/>
      <c r="CB2525" s="40"/>
      <c r="CC2525" s="9"/>
      <c r="CD2525" s="9"/>
      <c r="CE2525" s="40"/>
    </row>
    <row r="2526" spans="1:83" x14ac:dyDescent="0.25">
      <c r="A2526">
        <v>83.2</v>
      </c>
      <c r="B2526" t="b">
        <v>1</v>
      </c>
      <c r="BE2526">
        <v>0.86116803278688525</v>
      </c>
      <c r="BF2526">
        <v>78.7</v>
      </c>
      <c r="BG2526">
        <v>79.563871508765303</v>
      </c>
      <c r="BH2526">
        <v>80.374057482986913</v>
      </c>
      <c r="BI2526">
        <v>136.6840008737112</v>
      </c>
      <c r="BJ2526">
        <f ca="1"/>
        <v>78.907183796941553</v>
      </c>
      <c r="BK2526">
        <f ca="1"/>
        <v>80.05833674325703</v>
      </c>
      <c r="BL2526">
        <v>78.204493292387156</v>
      </c>
      <c r="BM2526">
        <f ca="1"/>
        <v>79.988901399628716</v>
      </c>
      <c r="BN2526">
        <v>80.381386136577689</v>
      </c>
      <c r="BP2526" s="9"/>
      <c r="BQ2526" s="40"/>
      <c r="BR2526" s="9"/>
      <c r="BS2526" s="40"/>
      <c r="BU2526" s="9"/>
      <c r="BV2526" s="40"/>
      <c r="BW2526" s="9"/>
      <c r="BX2526" s="40"/>
      <c r="BZ2526" s="9"/>
      <c r="CA2526" s="9"/>
      <c r="CB2526" s="40"/>
      <c r="CC2526" s="9"/>
      <c r="CD2526" s="9"/>
      <c r="CE2526" s="40"/>
    </row>
    <row r="2527" spans="1:83" x14ac:dyDescent="0.25">
      <c r="A2527">
        <v>83</v>
      </c>
      <c r="B2527" t="b">
        <v>1</v>
      </c>
      <c r="BE2527">
        <v>0.86150956284153002</v>
      </c>
      <c r="BF2527">
        <v>78.7</v>
      </c>
      <c r="BG2527">
        <v>79.578581144829073</v>
      </c>
      <c r="BH2527">
        <v>80.392315393558917</v>
      </c>
      <c r="BI2527">
        <v>136.85450571777741</v>
      </c>
      <c r="BJ2527">
        <f ca="1"/>
        <v>78.918019818515262</v>
      </c>
      <c r="BK2527">
        <f ca="1"/>
        <v>80.075242803328152</v>
      </c>
      <c r="BL2527">
        <v>78.217844936471266</v>
      </c>
      <c r="BM2527">
        <f ca="1"/>
        <v>80.000556845568255</v>
      </c>
      <c r="BN2527">
        <v>80.392794800570272</v>
      </c>
      <c r="BP2527" s="9"/>
      <c r="BQ2527" s="40"/>
      <c r="BR2527" s="9"/>
      <c r="BS2527" s="40"/>
      <c r="BU2527" s="9"/>
      <c r="BV2527" s="40"/>
      <c r="BW2527" s="9"/>
      <c r="BX2527" s="40"/>
      <c r="BZ2527" s="9"/>
      <c r="CA2527" s="9"/>
      <c r="CB2527" s="40"/>
      <c r="CC2527" s="9"/>
      <c r="CD2527" s="9"/>
      <c r="CE2527" s="40"/>
    </row>
    <row r="2528" spans="1:83" x14ac:dyDescent="0.25">
      <c r="A2528">
        <v>82.7</v>
      </c>
      <c r="B2528" t="b">
        <v>1</v>
      </c>
      <c r="BE2528">
        <v>0.8618510928961749</v>
      </c>
      <c r="BF2528">
        <v>78.7</v>
      </c>
      <c r="BG2528">
        <v>79.593315520956324</v>
      </c>
      <c r="BH2528">
        <v>80.410608169988279</v>
      </c>
      <c r="BI2528">
        <v>137.02543156188591</v>
      </c>
      <c r="BJ2528">
        <f ca="1"/>
        <v>78.928870544508428</v>
      </c>
      <c r="BK2528">
        <f ca="1"/>
        <v>80.092179654743063</v>
      </c>
      <c r="BL2528">
        <v>78.231213053916662</v>
      </c>
      <c r="BM2528">
        <f ca="1"/>
        <v>80.012222917504417</v>
      </c>
      <c r="BN2528">
        <v>80.404213541362452</v>
      </c>
      <c r="BP2528" s="9"/>
      <c r="BQ2528" s="40"/>
      <c r="BR2528" s="9"/>
      <c r="BS2528" s="40"/>
      <c r="BU2528" s="9"/>
      <c r="BV2528" s="40"/>
      <c r="BW2528" s="9"/>
      <c r="BX2528" s="40"/>
      <c r="BZ2528" s="9"/>
      <c r="CA2528" s="9"/>
      <c r="CB2528" s="40"/>
      <c r="CC2528" s="9"/>
      <c r="CD2528" s="9"/>
      <c r="CE2528" s="40"/>
    </row>
    <row r="2529" spans="1:83" x14ac:dyDescent="0.25">
      <c r="A2529">
        <v>82.6</v>
      </c>
      <c r="B2529" t="b">
        <v>1</v>
      </c>
      <c r="BE2529">
        <v>0.86219262295081966</v>
      </c>
      <c r="BF2529">
        <v>78.7</v>
      </c>
      <c r="BG2529">
        <v>79.608074755893796</v>
      </c>
      <c r="BH2529">
        <v>80.428935981661084</v>
      </c>
      <c r="BI2529">
        <v>137.19678049019842</v>
      </c>
      <c r="BJ2529">
        <f ca="1"/>
        <v>78.939736046383189</v>
      </c>
      <c r="BK2529">
        <f ca="1"/>
        <v>80.109147446027308</v>
      </c>
      <c r="BL2529">
        <v>78.244597705849102</v>
      </c>
      <c r="BM2529">
        <f ca="1"/>
        <v>80.023899661890681</v>
      </c>
      <c r="BN2529">
        <v>80.415642403116891</v>
      </c>
      <c r="BP2529" s="9"/>
      <c r="BQ2529" s="40"/>
      <c r="BR2529" s="9"/>
      <c r="BS2529" s="40"/>
      <c r="BU2529" s="9"/>
      <c r="BV2529" s="40"/>
      <c r="BW2529" s="9"/>
      <c r="BX2529" s="40"/>
      <c r="BZ2529" s="9"/>
      <c r="CA2529" s="9"/>
      <c r="CB2529" s="40"/>
      <c r="CC2529" s="9"/>
      <c r="CD2529" s="9"/>
      <c r="CE2529" s="40"/>
    </row>
    <row r="2530" spans="1:83" x14ac:dyDescent="0.25">
      <c r="A2530">
        <v>82.3</v>
      </c>
      <c r="B2530" t="b">
        <v>1</v>
      </c>
      <c r="BE2530">
        <v>0.86253415300546443</v>
      </c>
      <c r="BF2530">
        <v>78.7</v>
      </c>
      <c r="BG2530">
        <v>79.622858969229242</v>
      </c>
      <c r="BH2530">
        <v>80.44729899918822</v>
      </c>
      <c r="BI2530">
        <v>137.36855460239164</v>
      </c>
      <c r="BJ2530">
        <f ca="1"/>
        <v>78.950616396094418</v>
      </c>
      <c r="BK2530">
        <f ca="1"/>
        <v>80.126146326770979</v>
      </c>
      <c r="BL2530">
        <v>78.257998953773296</v>
      </c>
      <c r="BM2530">
        <f ca="1"/>
        <v>80.035587125470286</v>
      </c>
      <c r="BN2530">
        <v>80.427081430270363</v>
      </c>
      <c r="BP2530" s="9"/>
      <c r="BQ2530" s="40"/>
      <c r="BR2530" s="9"/>
      <c r="BS2530" s="40"/>
      <c r="BU2530" s="9"/>
      <c r="BV2530" s="40"/>
      <c r="BW2530" s="9"/>
      <c r="BX2530" s="40"/>
      <c r="BZ2530" s="9"/>
      <c r="CA2530" s="9"/>
      <c r="CB2530" s="40"/>
      <c r="CC2530" s="9"/>
      <c r="CD2530" s="9"/>
      <c r="CE2530" s="40"/>
    </row>
    <row r="2531" spans="1:83" x14ac:dyDescent="0.25">
      <c r="A2531">
        <v>82.1</v>
      </c>
      <c r="B2531" t="b">
        <v>1</v>
      </c>
      <c r="BE2531">
        <v>0.86287568306010931</v>
      </c>
      <c r="BF2531">
        <v>78.7</v>
      </c>
      <c r="BG2531">
        <v>79.637668281399627</v>
      </c>
      <c r="BH2531">
        <v>80.465697394416694</v>
      </c>
      <c r="BI2531">
        <v>137.5407560138116</v>
      </c>
      <c r="BJ2531">
        <f ca="1"/>
        <v>78.961511666094495</v>
      </c>
      <c r="BK2531">
        <f ca="1"/>
        <v>80.143176447639092</v>
      </c>
      <c r="BL2531">
        <v>78.271416859576235</v>
      </c>
      <c r="BM2531">
        <f ca="1"/>
        <v>80.04728535527876</v>
      </c>
      <c r="BN2531">
        <v>80.438530667536114</v>
      </c>
      <c r="BP2531" s="9"/>
      <c r="BQ2531" s="40"/>
      <c r="BR2531" s="9"/>
      <c r="BS2531" s="40"/>
      <c r="BU2531" s="9"/>
      <c r="BV2531" s="40"/>
      <c r="BW2531" s="9"/>
      <c r="BX2531" s="40"/>
      <c r="BZ2531" s="9"/>
      <c r="CA2531" s="9"/>
      <c r="CB2531" s="40"/>
      <c r="CC2531" s="9"/>
      <c r="CD2531" s="9"/>
      <c r="CE2531" s="40"/>
    </row>
    <row r="2532" spans="1:83" x14ac:dyDescent="0.25">
      <c r="A2532">
        <v>82</v>
      </c>
      <c r="B2532" t="b">
        <v>1</v>
      </c>
      <c r="BE2532">
        <v>0.86321721311475408</v>
      </c>
      <c r="BF2532">
        <v>78.7</v>
      </c>
      <c r="BG2532">
        <v>79.652502813699243</v>
      </c>
      <c r="BH2532">
        <v>80.48413134044219</v>
      </c>
      <c r="BI2532">
        <v>137.71338685562972</v>
      </c>
      <c r="BJ2532">
        <f ca="1"/>
        <v>78.972421929337969</v>
      </c>
      <c r="BK2532">
        <f ca="1"/>
        <v>80.160237960381991</v>
      </c>
      <c r="BL2532">
        <v>78.284851485530481</v>
      </c>
      <c r="BM2532">
        <f ca="1"/>
        <v>80.058994398646476</v>
      </c>
      <c r="BN2532">
        <v>80.449990159906449</v>
      </c>
      <c r="BP2532" s="9"/>
      <c r="BQ2532" s="40"/>
      <c r="BR2532" s="9"/>
      <c r="BS2532" s="40"/>
      <c r="BU2532" s="9"/>
      <c r="BV2532" s="40"/>
      <c r="BW2532" s="9"/>
      <c r="BX2532" s="40"/>
      <c r="BZ2532" s="9"/>
      <c r="CA2532" s="9"/>
      <c r="CB2532" s="40"/>
      <c r="CC2532" s="9"/>
      <c r="CD2532" s="9"/>
      <c r="CE2532" s="40"/>
    </row>
    <row r="2533" spans="1:83" x14ac:dyDescent="0.25">
      <c r="A2533">
        <v>81.7</v>
      </c>
      <c r="B2533" t="b">
        <v>1</v>
      </c>
      <c r="BE2533">
        <v>0.86355874316939896</v>
      </c>
      <c r="BF2533">
        <v>78.8</v>
      </c>
      <c r="BG2533">
        <v>79.667362688288179</v>
      </c>
      <c r="BH2533">
        <v>80.502601011621039</v>
      </c>
      <c r="BI2533">
        <v>137.88644927500144</v>
      </c>
      <c r="BJ2533">
        <f ca="1"/>
        <v>78.983347259286447</v>
      </c>
      <c r="BK2533">
        <f ca="1"/>
        <v>80.177331017846043</v>
      </c>
      <c r="BL2533">
        <v>78.298302894297549</v>
      </c>
      <c r="BM2533">
        <f ca="1"/>
        <v>80.07071430320137</v>
      </c>
      <c r="BN2533">
        <v>80.461459952655119</v>
      </c>
      <c r="BP2533" s="9"/>
      <c r="BQ2533" s="40"/>
      <c r="BR2533" s="9"/>
      <c r="BS2533" s="40"/>
      <c r="BU2533" s="9"/>
      <c r="BV2533" s="40"/>
      <c r="BW2533" s="9"/>
      <c r="BX2533" s="40"/>
      <c r="BZ2533" s="9"/>
      <c r="CA2533" s="9"/>
      <c r="CB2533" s="40"/>
      <c r="CC2533" s="9"/>
      <c r="CD2533" s="9"/>
      <c r="CE2533" s="40"/>
    </row>
    <row r="2534" spans="1:83" x14ac:dyDescent="0.25">
      <c r="A2534">
        <v>81.5</v>
      </c>
      <c r="B2534" t="b">
        <v>1</v>
      </c>
      <c r="BE2534">
        <v>0.86390027322404372</v>
      </c>
      <c r="BF2534">
        <v>78.8</v>
      </c>
      <c r="BG2534">
        <v>79.682248028200561</v>
      </c>
      <c r="BH2534">
        <v>80.52110658358292</v>
      </c>
      <c r="BI2534">
        <v>138.05994543522607</v>
      </c>
      <c r="BJ2534">
        <f ca="1"/>
        <v>78.994287729913438</v>
      </c>
      <c r="BK2534">
        <f ca="1"/>
        <v>80.194455773984245</v>
      </c>
      <c r="BL2534">
        <v>78.311771148931328</v>
      </c>
      <c r="BM2534">
        <f ca="1"/>
        <v>80.082445116871511</v>
      </c>
      <c r="BN2534">
        <v>80.472940091339865</v>
      </c>
      <c r="BP2534" s="9"/>
      <c r="BQ2534" s="40"/>
      <c r="BR2534" s="9"/>
      <c r="BS2534" s="40"/>
      <c r="BU2534" s="9"/>
      <c r="BV2534" s="40"/>
      <c r="BW2534" s="9"/>
      <c r="BX2534" s="40"/>
      <c r="BZ2534" s="9"/>
      <c r="CA2534" s="9"/>
      <c r="CB2534" s="40"/>
      <c r="CC2534" s="9"/>
      <c r="CD2534" s="9"/>
      <c r="CE2534" s="40"/>
    </row>
    <row r="2535" spans="1:83" x14ac:dyDescent="0.25">
      <c r="A2535">
        <v>81.099999999999994</v>
      </c>
      <c r="B2535" t="b">
        <v>1</v>
      </c>
      <c r="BE2535">
        <v>0.86424180327868849</v>
      </c>
      <c r="BF2535">
        <v>78.8</v>
      </c>
      <c r="BG2535">
        <v>79.697158957353281</v>
      </c>
      <c r="BH2535">
        <v>80.539648233243184</v>
      </c>
      <c r="BI2535">
        <v>138.23387751590931</v>
      </c>
      <c r="BJ2535">
        <f ca="1"/>
        <v>79.005243415709273</v>
      </c>
      <c r="BK2535">
        <f ca="1"/>
        <v>80.211612383867305</v>
      </c>
      <c r="BL2535">
        <v>78.325256312881564</v>
      </c>
      <c r="BM2535">
        <f ca="1"/>
        <v>80.09418688788783</v>
      </c>
      <c r="BN2535">
        <v>80.484430621804975</v>
      </c>
      <c r="BP2535" s="9"/>
      <c r="BQ2535" s="40"/>
      <c r="BR2535" s="9"/>
      <c r="BS2535" s="40"/>
      <c r="BU2535" s="9"/>
      <c r="BV2535" s="40"/>
      <c r="BW2535" s="9"/>
      <c r="BX2535" s="40"/>
      <c r="BZ2535" s="9"/>
      <c r="CA2535" s="9"/>
      <c r="CB2535" s="40"/>
      <c r="CC2535" s="9"/>
      <c r="CD2535" s="9"/>
      <c r="CE2535" s="40"/>
    </row>
    <row r="2536" spans="1:83" x14ac:dyDescent="0.25">
      <c r="A2536">
        <v>81</v>
      </c>
      <c r="B2536" t="b">
        <v>1</v>
      </c>
      <c r="BE2536">
        <v>0.86458333333333337</v>
      </c>
      <c r="BF2536">
        <v>78.8</v>
      </c>
      <c r="BG2536">
        <v>79.712095600554449</v>
      </c>
      <c r="BH2536">
        <v>80.558226138815783</v>
      </c>
      <c r="BI2536">
        <v>138.40824771312759</v>
      </c>
      <c r="BJ2536">
        <f ca="1"/>
        <v>79.016214391686077</v>
      </c>
      <c r="BK2536">
        <f ca="1"/>
        <v>80.228801003694429</v>
      </c>
      <c r="BL2536">
        <v>78.338758449997272</v>
      </c>
      <c r="BM2536">
        <f ca="1"/>
        <v>80.105939664786888</v>
      </c>
      <c r="BN2536">
        <v>80.495931590183829</v>
      </c>
      <c r="BP2536" s="9"/>
      <c r="BQ2536" s="40"/>
      <c r="BR2536" s="9"/>
      <c r="BS2536" s="40"/>
      <c r="BU2536" s="9"/>
      <c r="BV2536" s="40"/>
      <c r="BW2536" s="9"/>
      <c r="BX2536" s="40"/>
      <c r="BZ2536" s="9"/>
      <c r="CA2536" s="9"/>
      <c r="CB2536" s="40"/>
      <c r="CC2536" s="9"/>
      <c r="CD2536" s="9"/>
      <c r="CE2536" s="40"/>
    </row>
    <row r="2537" spans="1:83" x14ac:dyDescent="0.25">
      <c r="A2537">
        <v>85</v>
      </c>
      <c r="B2537" t="b">
        <v>1</v>
      </c>
      <c r="BE2537">
        <v>0.86492486338797814</v>
      </c>
      <c r="BF2537">
        <v>78.8</v>
      </c>
      <c r="BG2537">
        <v>79.727058083512233</v>
      </c>
      <c r="BH2537">
        <v>80.576840479826132</v>
      </c>
      <c r="BI2537">
        <v>138.58305823959407</v>
      </c>
      <c r="BJ2537">
        <f ca="1"/>
        <v>79.027200733382841</v>
      </c>
      <c r="BK2537">
        <f ca="1"/>
        <v>80.246021790804619</v>
      </c>
      <c r="BL2537">
        <v>78.352277624530288</v>
      </c>
      <c r="BM2537">
        <f ca="1"/>
        <v>80.117703496413569</v>
      </c>
      <c r="BN2537">
        <v>80.507443042901485</v>
      </c>
      <c r="BP2537" s="9"/>
      <c r="BQ2537" s="40"/>
      <c r="BR2537" s="9"/>
      <c r="BS2537" s="40"/>
      <c r="BU2537" s="9"/>
      <c r="BV2537" s="40"/>
      <c r="BW2537" s="9"/>
      <c r="BX2537" s="40"/>
      <c r="BZ2537" s="9"/>
      <c r="CA2537" s="9"/>
      <c r="CB2537" s="40"/>
      <c r="CC2537" s="9"/>
      <c r="CD2537" s="9"/>
      <c r="CE2537" s="40"/>
    </row>
    <row r="2538" spans="1:83" x14ac:dyDescent="0.25">
      <c r="A2538">
        <v>84</v>
      </c>
      <c r="B2538" t="b">
        <v>1</v>
      </c>
      <c r="BE2538">
        <v>0.86526639344262291</v>
      </c>
      <c r="BF2538">
        <v>78.8</v>
      </c>
      <c r="BG2538">
        <v>79.742046532843673</v>
      </c>
      <c r="BH2538">
        <v>80.595491437123883</v>
      </c>
      <c r="BI2538">
        <v>138.75831132482753</v>
      </c>
      <c r="BJ2538">
        <f ca="1"/>
        <v>79.038202516870555</v>
      </c>
      <c r="BK2538">
        <f ca="1"/>
        <v>80.263274903687858</v>
      </c>
      <c r="BL2538">
        <v>78.365813901138893</v>
      </c>
      <c r="BM2538">
        <f ca="1"/>
        <v>80.129478431923872</v>
      </c>
      <c r="BN2538">
        <v>80.518965026677336</v>
      </c>
      <c r="BP2538" s="9"/>
      <c r="BQ2538" s="40"/>
      <c r="BR2538" s="9"/>
      <c r="BS2538" s="40"/>
      <c r="BU2538" s="9"/>
      <c r="BV2538" s="40"/>
      <c r="BW2538" s="9"/>
      <c r="BX2538" s="40"/>
      <c r="BZ2538" s="9"/>
      <c r="CA2538" s="9"/>
      <c r="CB2538" s="40"/>
      <c r="CC2538" s="9"/>
      <c r="CD2538" s="9"/>
      <c r="CE2538" s="40"/>
    </row>
    <row r="2539" spans="1:83" x14ac:dyDescent="0.25">
      <c r="A2539">
        <v>82</v>
      </c>
      <c r="B2539" t="b">
        <v>1</v>
      </c>
      <c r="BE2539">
        <v>0.86560792349726778</v>
      </c>
      <c r="BF2539">
        <v>78.8</v>
      </c>
      <c r="BG2539">
        <v>79.757061076083673</v>
      </c>
      <c r="BH2539">
        <v>80.6141791928966</v>
      </c>
      <c r="BI2539">
        <v>138.93400921532287</v>
      </c>
      <c r="BJ2539">
        <f ca="1"/>
        <v>79.049219818757308</v>
      </c>
      <c r="BK2539">
        <f ca="1"/>
        <v>80.28056050199659</v>
      </c>
      <c r="BL2539">
        <v>78.379367344891349</v>
      </c>
      <c r="BM2539">
        <f ca="1"/>
        <v>80.141264520787772</v>
      </c>
      <c r="BN2539">
        <v>80.53049758852778</v>
      </c>
      <c r="BP2539" s="9"/>
      <c r="BQ2539" s="40"/>
      <c r="BR2539" s="9"/>
      <c r="BS2539" s="40"/>
      <c r="BU2539" s="9"/>
      <c r="BV2539" s="40"/>
      <c r="BW2539" s="9"/>
      <c r="BX2539" s="40"/>
      <c r="BZ2539" s="9"/>
      <c r="CA2539" s="9"/>
      <c r="CB2539" s="40"/>
      <c r="CC2539" s="9"/>
      <c r="CD2539" s="9"/>
      <c r="CE2539" s="40"/>
    </row>
    <row r="2540" spans="1:83" x14ac:dyDescent="0.25">
      <c r="A2540">
        <v>79.7</v>
      </c>
      <c r="B2540" t="b">
        <v>1</v>
      </c>
      <c r="BE2540">
        <v>0.86594945355191255</v>
      </c>
      <c r="BF2540">
        <v>78.8</v>
      </c>
      <c r="BG2540">
        <v>79.772101841693967</v>
      </c>
      <c r="BH2540">
        <v>80.632903930682801</v>
      </c>
      <c r="BI2540">
        <v>139.11015417472362</v>
      </c>
      <c r="BJ2540">
        <f ca="1"/>
        <v>79.060252716193602</v>
      </c>
      <c r="BK2540">
        <f ca="1"/>
        <v>80.297878746557274</v>
      </c>
      <c r="BL2540">
        <v>78.392938021269586</v>
      </c>
      <c r="BM2540">
        <f ca="1"/>
        <v>80.153061812792018</v>
      </c>
      <c r="BN2540">
        <v>80.542040775768896</v>
      </c>
      <c r="BP2540" s="9"/>
      <c r="BQ2540" s="40"/>
      <c r="BR2540" s="9"/>
      <c r="BS2540" s="40"/>
      <c r="BU2540" s="9"/>
      <c r="BV2540" s="40"/>
      <c r="BW2540" s="9"/>
      <c r="BX2540" s="40"/>
      <c r="BZ2540" s="9"/>
      <c r="CA2540" s="9"/>
      <c r="CB2540" s="40"/>
      <c r="CC2540" s="9"/>
      <c r="CD2540" s="9"/>
      <c r="CE2540" s="40"/>
    </row>
    <row r="2541" spans="1:83" x14ac:dyDescent="0.25">
      <c r="A2541">
        <v>64.5</v>
      </c>
      <c r="B2541" t="b">
        <v>1</v>
      </c>
      <c r="BE2541">
        <v>0.86629098360655743</v>
      </c>
      <c r="BF2541">
        <v>78.8</v>
      </c>
      <c r="BG2541">
        <v>79.787168959072446</v>
      </c>
      <c r="BH2541">
        <v>80.6516658353857</v>
      </c>
      <c r="BI2541">
        <v>139.2867484839974</v>
      </c>
      <c r="BJ2541">
        <f ca="1"/>
        <v>79.071301286877599</v>
      </c>
      <c r="BK2541">
        <f ca="1"/>
        <v>80.315229799382067</v>
      </c>
      <c r="BL2541">
        <v>78.406525996172888</v>
      </c>
      <c r="BM2541">
        <f ca="1"/>
        <v>80.164870358043075</v>
      </c>
      <c r="BN2541">
        <v>80.55359463601917</v>
      </c>
      <c r="BP2541" s="9"/>
      <c r="BQ2541" s="40"/>
      <c r="BR2541" s="9"/>
      <c r="BS2541" s="40"/>
      <c r="BU2541" s="9"/>
      <c r="BV2541" s="40"/>
      <c r="BW2541" s="9"/>
      <c r="BX2541" s="40"/>
      <c r="BZ2541" s="9"/>
      <c r="CA2541" s="9"/>
      <c r="CB2541" s="40"/>
      <c r="CC2541" s="9"/>
      <c r="CD2541" s="9"/>
      <c r="CE2541" s="40"/>
    </row>
    <row r="2542" spans="1:83" x14ac:dyDescent="0.25">
      <c r="A2542">
        <v>64.400000000000006</v>
      </c>
      <c r="B2542" t="b">
        <v>1</v>
      </c>
      <c r="BE2542">
        <v>0.8666325136612022</v>
      </c>
      <c r="BF2542">
        <v>78.8</v>
      </c>
      <c r="BG2542">
        <v>79.80226255856229</v>
      </c>
      <c r="BH2542">
        <v>80.670465093286623</v>
      </c>
      <c r="BI2542">
        <v>139.46379444161272</v>
      </c>
      <c r="BJ2542">
        <f ca="1"/>
        <v>79.082365609060503</v>
      </c>
      <c r="BK2542">
        <f ca="1"/>
        <v>80.332613823680674</v>
      </c>
      <c r="BL2542">
        <v>78.420131335921582</v>
      </c>
      <c r="BM2542">
        <f ca="1"/>
        <v>80.176690206969951</v>
      </c>
      <c r="BN2542">
        <v>80.565159217202165</v>
      </c>
      <c r="BP2542" s="9"/>
      <c r="BQ2542" s="40"/>
      <c r="BR2542" s="9"/>
      <c r="BS2542" s="40"/>
      <c r="BU2542" s="9"/>
      <c r="BV2542" s="40"/>
      <c r="BW2542" s="9"/>
      <c r="BX2542" s="40"/>
      <c r="BZ2542" s="9"/>
      <c r="CA2542" s="9"/>
      <c r="CB2542" s="40"/>
      <c r="CC2542" s="9"/>
      <c r="CD2542" s="9"/>
      <c r="CE2542" s="40"/>
    </row>
    <row r="2543" spans="1:83" x14ac:dyDescent="0.25">
      <c r="A2543">
        <v>63.6</v>
      </c>
      <c r="B2543" t="b">
        <v>1</v>
      </c>
      <c r="BE2543">
        <v>0.86697404371584696</v>
      </c>
      <c r="BF2543">
        <v>78.8</v>
      </c>
      <c r="BG2543">
        <v>79.817382771461553</v>
      </c>
      <c r="BH2543">
        <v>80.689301892059518</v>
      </c>
      <c r="BI2543">
        <v>139.64129436371869</v>
      </c>
      <c r="BJ2543">
        <f ca="1"/>
        <v>79.093445761552005</v>
      </c>
      <c r="BK2543">
        <f ca="1"/>
        <v>80.350030983872443</v>
      </c>
      <c r="BL2543">
        <v>78.433754107260924</v>
      </c>
      <c r="BM2543">
        <f ca="1"/>
        <v>80.188521410327283</v>
      </c>
      <c r="BN2543">
        <v>80.576734567549465</v>
      </c>
      <c r="BP2543" s="9"/>
      <c r="BQ2543" s="40"/>
      <c r="BR2543" s="9"/>
      <c r="BS2543" s="40"/>
      <c r="BU2543" s="9"/>
      <c r="BV2543" s="40"/>
      <c r="BW2543" s="9"/>
      <c r="BX2543" s="40"/>
      <c r="BZ2543" s="9"/>
      <c r="CA2543" s="9"/>
      <c r="CB2543" s="40"/>
      <c r="CC2543" s="9"/>
      <c r="CD2543" s="9"/>
      <c r="CE2543" s="40"/>
    </row>
    <row r="2544" spans="1:83" x14ac:dyDescent="0.25">
      <c r="A2544">
        <v>62.8</v>
      </c>
      <c r="B2544" t="b">
        <v>1</v>
      </c>
      <c r="BE2544">
        <v>0.86731557377049184</v>
      </c>
      <c r="BF2544">
        <v>78.900000000000006</v>
      </c>
      <c r="BG2544">
        <v>79.832529730032519</v>
      </c>
      <c r="BH2544">
        <v>80.708176420784326</v>
      </c>
      <c r="BI2544">
        <v>139.81925058432694</v>
      </c>
      <c r="BJ2544">
        <f ca="1"/>
        <v>79.104541823725782</v>
      </c>
      <c r="BK2544">
        <f ca="1"/>
        <v>80.367481445598401</v>
      </c>
      <c r="BL2544">
        <v>78.447394377364787</v>
      </c>
      <c r="BM2544">
        <f ca="1"/>
        <v>80.20036401919819</v>
      </c>
      <c r="BN2544">
        <v>80.588320735603389</v>
      </c>
      <c r="BP2544" s="9"/>
      <c r="BQ2544" s="40"/>
      <c r="BR2544" s="9"/>
      <c r="BS2544" s="40"/>
      <c r="BU2544" s="9"/>
      <c r="BV2544" s="40"/>
      <c r="BW2544" s="9"/>
      <c r="BX2544" s="40"/>
      <c r="BZ2544" s="9"/>
      <c r="CA2544" s="9"/>
      <c r="CB2544" s="40"/>
      <c r="CC2544" s="9"/>
      <c r="CD2544" s="9"/>
      <c r="CE2544" s="40"/>
    </row>
    <row r="2545" spans="1:83" x14ac:dyDescent="0.25">
      <c r="A2545">
        <v>71.7</v>
      </c>
      <c r="B2545" t="b">
        <v>1</v>
      </c>
      <c r="BE2545">
        <v>0.86765710382513661</v>
      </c>
      <c r="BF2545">
        <v>78.900000000000006</v>
      </c>
      <c r="BG2545">
        <v>79.847703567511473</v>
      </c>
      <c r="BH2545">
        <v>80.727088869961563</v>
      </c>
      <c r="BI2545">
        <v>139.99766545549534</v>
      </c>
      <c r="BJ2545">
        <f ca="1"/>
        <v>79.115653875525027</v>
      </c>
      <c r="BK2545">
        <f ca="1"/>
        <v>80.384965375733643</v>
      </c>
      <c r="BL2545">
        <v>78.461052213839636</v>
      </c>
      <c r="BM2545">
        <f ca="1"/>
        <v>80.21221808499736</v>
      </c>
      <c r="BN2545">
        <v>80.599917770219832</v>
      </c>
      <c r="BP2545" s="9"/>
      <c r="BQ2545" s="40"/>
      <c r="BR2545" s="9"/>
      <c r="BS2545" s="40"/>
      <c r="BU2545" s="9"/>
      <c r="BV2545" s="40"/>
      <c r="BW2545" s="9"/>
      <c r="BX2545" s="40"/>
      <c r="BZ2545" s="9"/>
      <c r="CA2545" s="9"/>
      <c r="CB2545" s="40"/>
      <c r="CC2545" s="9"/>
      <c r="CD2545" s="9"/>
      <c r="CE2545" s="40"/>
    </row>
    <row r="2546" spans="1:83" x14ac:dyDescent="0.25">
      <c r="A2546">
        <v>73.7</v>
      </c>
      <c r="B2546" t="b">
        <v>1</v>
      </c>
      <c r="BE2546">
        <v>0.86799863387978138</v>
      </c>
      <c r="BF2546">
        <v>78.900000000000006</v>
      </c>
      <c r="BG2546">
        <v>79.862904418118404</v>
      </c>
      <c r="BH2546">
        <v>80.746039431526839</v>
      </c>
      <c r="BI2546">
        <v>140.17654134751504</v>
      </c>
      <c r="BJ2546">
        <f ca="1"/>
        <v>79.126781997468143</v>
      </c>
      <c r="BK2546">
        <f ca="1"/>
        <v>80.402482942399757</v>
      </c>
      <c r="BL2546">
        <v>78.474727684728336</v>
      </c>
      <c r="BM2546">
        <f ca="1"/>
        <v>80.224083659474104</v>
      </c>
      <c r="BN2546">
        <v>80.611525720571251</v>
      </c>
      <c r="BP2546" s="9"/>
      <c r="BQ2546" s="40"/>
      <c r="BR2546" s="9"/>
      <c r="BS2546" s="40"/>
      <c r="BU2546" s="9"/>
      <c r="BV2546" s="40"/>
      <c r="BW2546" s="9"/>
      <c r="BX2546" s="40"/>
      <c r="BZ2546" s="9"/>
      <c r="CA2546" s="9"/>
      <c r="CB2546" s="40"/>
      <c r="CC2546" s="9"/>
      <c r="CD2546" s="9"/>
      <c r="CE2546" s="40"/>
    </row>
    <row r="2547" spans="1:83" x14ac:dyDescent="0.25">
      <c r="A2547">
        <v>73.8</v>
      </c>
      <c r="B2547" t="b">
        <v>1</v>
      </c>
      <c r="BE2547">
        <v>0.86834016393442626</v>
      </c>
      <c r="BF2547">
        <v>78.900000000000006</v>
      </c>
      <c r="BG2547">
        <v>79.878132417066979</v>
      </c>
      <c r="BH2547">
        <v>80.765028298865374</v>
      </c>
      <c r="BI2547">
        <v>140.35588064909922</v>
      </c>
      <c r="BJ2547">
        <f ca="1"/>
        <v>79.13792627065439</v>
      </c>
      <c r="BK2547">
        <f ca="1"/>
        <v>80.420034314977499</v>
      </c>
      <c r="BL2547">
        <v>78.488420858514218</v>
      </c>
      <c r="BM2547">
        <f ca="1"/>
        <v>80.235960794715439</v>
      </c>
      <c r="BN2547">
        <v>80.623144636149405</v>
      </c>
      <c r="BP2547" s="9"/>
      <c r="BQ2547" s="40"/>
      <c r="BR2547" s="9"/>
      <c r="BS2547" s="40"/>
      <c r="BU2547" s="9"/>
      <c r="BV2547" s="40"/>
      <c r="BW2547" s="9"/>
      <c r="BX2547" s="40"/>
      <c r="BZ2547" s="9"/>
      <c r="CA2547" s="9"/>
      <c r="CB2547" s="40"/>
      <c r="CC2547" s="9"/>
      <c r="CD2547" s="9"/>
      <c r="CE2547" s="40"/>
    </row>
    <row r="2548" spans="1:83" x14ac:dyDescent="0.25">
      <c r="A2548">
        <v>73.8</v>
      </c>
      <c r="B2548" t="b">
        <v>1</v>
      </c>
      <c r="BE2548">
        <v>0.86868169398907102</v>
      </c>
      <c r="BF2548">
        <v>78.900000000000006</v>
      </c>
      <c r="BG2548">
        <v>79.893387700574422</v>
      </c>
      <c r="BH2548">
        <v>80.784055666826674</v>
      </c>
      <c r="BI2548">
        <v>140.53568576757417</v>
      </c>
      <c r="BJ2548">
        <f ca="1"/>
        <v>79.149086776769764</v>
      </c>
      <c r="BK2548">
        <f ca="1"/>
        <v>80.437619664119552</v>
      </c>
      <c r="BL2548">
        <v>78.502131804124986</v>
      </c>
      <c r="BM2548">
        <f ca="1"/>
        <v>80.247849543149258</v>
      </c>
      <c r="BN2548">
        <v>80.634774566768499</v>
      </c>
      <c r="BP2548" s="9"/>
      <c r="BQ2548" s="40"/>
      <c r="BR2548" s="9"/>
      <c r="BS2548" s="40"/>
      <c r="BU2548" s="9"/>
      <c r="BV2548" s="40"/>
      <c r="BW2548" s="9"/>
      <c r="BX2548" s="40"/>
      <c r="BZ2548" s="9"/>
      <c r="CA2548" s="9"/>
      <c r="CB2548" s="40"/>
      <c r="CC2548" s="9"/>
      <c r="CD2548" s="9"/>
      <c r="CE2548" s="40"/>
    </row>
    <row r="2549" spans="1:83" x14ac:dyDescent="0.25">
      <c r="A2549">
        <v>73.8</v>
      </c>
      <c r="B2549" t="b">
        <v>1</v>
      </c>
      <c r="BE2549">
        <v>0.86902322404371579</v>
      </c>
      <c r="BF2549">
        <v>78.900000000000006</v>
      </c>
      <c r="BG2549">
        <v>79.908670405871817</v>
      </c>
      <c r="BH2549">
        <v>80.803121731739679</v>
      </c>
      <c r="BI2549">
        <v>140.7159591290737</v>
      </c>
      <c r="BJ2549">
        <f ca="1"/>
        <v>79.160263598092683</v>
      </c>
      <c r="BK2549">
        <f ca="1"/>
        <v>80.455239161763444</v>
      </c>
      <c r="BL2549">
        <v>78.515860590936796</v>
      </c>
      <c r="BM2549">
        <f ca="1"/>
        <v>80.259749957547356</v>
      </c>
      <c r="BN2549">
        <v>80.646415562568052</v>
      </c>
      <c r="BP2549" s="9"/>
      <c r="BQ2549" s="40"/>
      <c r="BR2549" s="9"/>
      <c r="BS2549" s="40"/>
      <c r="BU2549" s="9"/>
      <c r="BV2549" s="40"/>
      <c r="BW2549" s="9"/>
      <c r="BX2549" s="40"/>
      <c r="BZ2549" s="9"/>
      <c r="CA2549" s="9"/>
      <c r="CB2549" s="40"/>
      <c r="CC2549" s="9"/>
      <c r="CD2549" s="9"/>
      <c r="CE2549" s="40"/>
    </row>
    <row r="2550" spans="1:83" x14ac:dyDescent="0.25">
      <c r="A2550">
        <v>73.7</v>
      </c>
      <c r="B2550" t="b">
        <v>1</v>
      </c>
      <c r="BE2550">
        <v>0.86936475409836067</v>
      </c>
      <c r="BF2550">
        <v>78.900000000000006</v>
      </c>
      <c r="BG2550">
        <v>79.923980671214295</v>
      </c>
      <c r="BH2550">
        <v>80.822226691428014</v>
      </c>
      <c r="BI2550">
        <v>140.89670317873532</v>
      </c>
      <c r="BJ2550">
        <f ca="1"/>
        <v>79.171456817500129</v>
      </c>
      <c r="BK2550">
        <f ca="1"/>
        <v>80.47289298114471</v>
      </c>
      <c r="BL2550">
        <v>78.529607288778408</v>
      </c>
      <c r="BM2550">
        <f ca="1"/>
        <v>80.271662091028858</v>
      </c>
      <c r="BN2550">
        <v>80.658067674015996</v>
      </c>
      <c r="BP2550" s="9"/>
      <c r="BQ2550" s="40"/>
      <c r="BR2550" s="9"/>
      <c r="BS2550" s="40"/>
      <c r="BU2550" s="9"/>
      <c r="BV2550" s="40"/>
      <c r="BW2550" s="9"/>
      <c r="BX2550" s="40"/>
      <c r="BZ2550" s="9"/>
      <c r="CA2550" s="9"/>
      <c r="CB2550" s="40"/>
      <c r="CC2550" s="9"/>
      <c r="CD2550" s="9"/>
      <c r="CE2550" s="40"/>
    </row>
    <row r="2551" spans="1:83" x14ac:dyDescent="0.25">
      <c r="A2551">
        <v>73.5</v>
      </c>
      <c r="B2551" t="b">
        <v>1</v>
      </c>
      <c r="BE2551">
        <v>0.86970628415300544</v>
      </c>
      <c r="BF2551">
        <v>78.900000000000006</v>
      </c>
      <c r="BG2551">
        <v>79.939318635891425</v>
      </c>
      <c r="BH2551">
        <v>80.84137074522512</v>
      </c>
      <c r="BI2551">
        <v>141.07792038089906</v>
      </c>
      <c r="BJ2551">
        <f ca="1"/>
        <v>79.182666518473411</v>
      </c>
      <c r="BK2551">
        <f ca="1"/>
        <v>80.490581296810191</v>
      </c>
      <c r="BL2551">
        <v>78.543371967935201</v>
      </c>
      <c r="BM2551">
        <f ca="1"/>
        <v>80.283585997063284</v>
      </c>
      <c r="BN2551">
        <v>80.669730951911589</v>
      </c>
      <c r="BP2551" s="9"/>
      <c r="BQ2551" s="40"/>
      <c r="BR2551" s="9"/>
      <c r="BS2551" s="40"/>
      <c r="BU2551" s="9"/>
      <c r="BV2551" s="40"/>
      <c r="BW2551" s="9"/>
      <c r="BX2551" s="40"/>
      <c r="BZ2551" s="9"/>
      <c r="CA2551" s="9"/>
      <c r="CB2551" s="40"/>
      <c r="CC2551" s="9"/>
      <c r="CD2551" s="9"/>
      <c r="CE2551" s="40"/>
    </row>
    <row r="2552" spans="1:83" x14ac:dyDescent="0.25">
      <c r="A2552">
        <v>73.2</v>
      </c>
      <c r="B2552" t="b">
        <v>1</v>
      </c>
      <c r="BE2552">
        <v>0.87004781420765032</v>
      </c>
      <c r="BF2552">
        <v>78.900000000000006</v>
      </c>
      <c r="BG2552">
        <v>79.954684440237827</v>
      </c>
      <c r="BH2552">
        <v>80.86055409399016</v>
      </c>
      <c r="BI2552">
        <v>141.25961321930944</v>
      </c>
      <c r="BJ2552">
        <f ca="1"/>
        <v>79.193892785104495</v>
      </c>
      <c r="BK2552">
        <f ca="1"/>
        <v>80.508304284631436</v>
      </c>
      <c r="BL2552">
        <v>78.557154699153514</v>
      </c>
      <c r="BM2552">
        <f ca="1"/>
        <v>80.295521729473876</v>
      </c>
      <c r="BN2552">
        <v>80.681405447388755</v>
      </c>
      <c r="BP2552" s="9"/>
      <c r="BQ2552" s="40"/>
      <c r="BR2552" s="9"/>
      <c r="BS2552" s="40"/>
      <c r="BU2552" s="9"/>
      <c r="BV2552" s="40"/>
      <c r="BW2552" s="9"/>
      <c r="BX2552" s="40"/>
      <c r="BZ2552" s="9"/>
      <c r="CA2552" s="9"/>
      <c r="CB2552" s="40"/>
      <c r="CC2552" s="9"/>
      <c r="CD2552" s="9"/>
      <c r="CE2552" s="40"/>
    </row>
    <row r="2553" spans="1:83" x14ac:dyDescent="0.25">
      <c r="A2553">
        <v>73</v>
      </c>
      <c r="B2553" t="b">
        <v>1</v>
      </c>
      <c r="BE2553">
        <v>0.87038934426229508</v>
      </c>
      <c r="BF2553">
        <v>78.900000000000006</v>
      </c>
      <c r="BG2553">
        <v>79.970078225643789</v>
      </c>
      <c r="BH2553">
        <v>80.879776940123534</v>
      </c>
      <c r="BI2553">
        <v>141.44178419731941</v>
      </c>
      <c r="BJ2553">
        <f ca="1"/>
        <v>79.205135702101899</v>
      </c>
      <c r="BK2553">
        <f ca="1"/>
        <v>80.526062121818342</v>
      </c>
      <c r="BL2553">
        <v>78.570955553644765</v>
      </c>
      <c r="BM2553">
        <f ca="1"/>
        <v>80.307469342440939</v>
      </c>
      <c r="BN2553">
        <v>80.693091211918954</v>
      </c>
      <c r="BP2553" s="9"/>
      <c r="BQ2553" s="40"/>
      <c r="BR2553" s="9"/>
      <c r="BS2553" s="40"/>
      <c r="BU2553" s="9"/>
      <c r="BV2553" s="40"/>
      <c r="BW2553" s="9"/>
      <c r="BX2553" s="40"/>
      <c r="BZ2553" s="9"/>
      <c r="CA2553" s="9"/>
      <c r="CB2553" s="40"/>
      <c r="CC2553" s="9"/>
      <c r="CD2553" s="9"/>
      <c r="CE2553" s="40"/>
    </row>
    <row r="2554" spans="1:83" x14ac:dyDescent="0.25">
      <c r="A2554">
        <v>72.8</v>
      </c>
      <c r="B2554" t="b">
        <v>1</v>
      </c>
      <c r="BE2554">
        <v>0.87073087431693985</v>
      </c>
      <c r="BF2554">
        <v>78.900000000000006</v>
      </c>
      <c r="BG2554">
        <v>79.985500134566124</v>
      </c>
      <c r="BH2554">
        <v>80.899039487582982</v>
      </c>
      <c r="BI2554">
        <v>141.62443583809744</v>
      </c>
      <c r="BJ2554">
        <f ca="1"/>
        <v>79.216395354797172</v>
      </c>
      <c r="BK2554">
        <f ca="1"/>
        <v>80.543854986933027</v>
      </c>
      <c r="BL2554">
        <v>78.584774603089841</v>
      </c>
      <c r="BM2554">
        <f ca="1"/>
        <v>80.319428890505193</v>
      </c>
      <c r="BN2554">
        <v>80.704788297314565</v>
      </c>
      <c r="BP2554" s="9"/>
      <c r="BQ2554" s="40"/>
      <c r="BR2554" s="9"/>
      <c r="BS2554" s="40"/>
      <c r="BU2554" s="9"/>
      <c r="BV2554" s="40"/>
      <c r="BW2554" s="9"/>
      <c r="BX2554" s="40"/>
      <c r="BZ2554" s="9"/>
      <c r="CA2554" s="9"/>
      <c r="CB2554" s="40"/>
      <c r="CC2554" s="9"/>
      <c r="CD2554" s="9"/>
      <c r="CE2554" s="40"/>
    </row>
    <row r="2555" spans="1:83" x14ac:dyDescent="0.25">
      <c r="A2555">
        <v>72.7</v>
      </c>
      <c r="B2555" t="b">
        <v>1</v>
      </c>
      <c r="BE2555">
        <v>0.87107240437158473</v>
      </c>
      <c r="BF2555">
        <v>78.900000000000006</v>
      </c>
      <c r="BG2555">
        <v>80.000950310539082</v>
      </c>
      <c r="BH2555">
        <v>80.918341941899698</v>
      </c>
      <c r="BI2555">
        <v>141.80757068483729</v>
      </c>
      <c r="BJ2555">
        <f ca="1"/>
        <v>79.227671829150992</v>
      </c>
      <c r="BK2555">
        <f ca="1"/>
        <v>80.561683059903757</v>
      </c>
      <c r="BL2555">
        <v>78.598611919643375</v>
      </c>
      <c r="BM2555">
        <f ca="1"/>
        <v>80.331400428571172</v>
      </c>
      <c r="BN2555">
        <v>80.716496755731953</v>
      </c>
      <c r="BP2555" s="9"/>
      <c r="BQ2555" s="40"/>
      <c r="BR2555" s="9"/>
      <c r="BS2555" s="40"/>
      <c r="BU2555" s="9"/>
      <c r="BV2555" s="40"/>
      <c r="BW2555" s="9"/>
      <c r="BX2555" s="40"/>
      <c r="BZ2555" s="9"/>
      <c r="CA2555" s="9"/>
      <c r="CB2555" s="40"/>
      <c r="CC2555" s="9"/>
      <c r="CD2555" s="9"/>
      <c r="CE2555" s="40"/>
    </row>
    <row r="2556" spans="1:83" x14ac:dyDescent="0.25">
      <c r="A2556">
        <v>72.599999999999994</v>
      </c>
      <c r="B2556" t="b">
        <v>1</v>
      </c>
      <c r="BE2556">
        <v>0.8714139344262295</v>
      </c>
      <c r="BF2556">
        <v>79</v>
      </c>
      <c r="BG2556">
        <v>80.016428898185467</v>
      </c>
      <c r="BH2556">
        <v>80.937684510194913</v>
      </c>
      <c r="BI2556">
        <v>141.9911913009702</v>
      </c>
      <c r="BJ2556">
        <f ca="1"/>
        <v>79.238965211759691</v>
      </c>
      <c r="BK2556">
        <f ca="1"/>
        <v>80.579546522039109</v>
      </c>
      <c r="BL2556">
        <v>78.612467575938155</v>
      </c>
      <c r="BM2556">
        <f ca="1"/>
        <v>80.343384011910686</v>
      </c>
      <c r="BN2556">
        <v>80.728216639674756</v>
      </c>
      <c r="BP2556" s="9"/>
      <c r="BQ2556" s="40"/>
      <c r="BR2556" s="9"/>
      <c r="BS2556" s="40"/>
      <c r="BU2556" s="9"/>
      <c r="BV2556" s="40"/>
      <c r="BW2556" s="9"/>
      <c r="BX2556" s="40"/>
      <c r="BZ2556" s="9"/>
      <c r="CA2556" s="9"/>
      <c r="CB2556" s="40"/>
      <c r="CC2556" s="9"/>
      <c r="CD2556" s="9"/>
      <c r="CE2556" s="40"/>
    </row>
    <row r="2557" spans="1:83" x14ac:dyDescent="0.25">
      <c r="A2557">
        <v>69.7</v>
      </c>
      <c r="B2557" t="b">
        <v>1</v>
      </c>
      <c r="BE2557">
        <v>0.87175546448087426</v>
      </c>
      <c r="BF2557">
        <v>79</v>
      </c>
      <c r="BG2557">
        <v>80.031936043227873</v>
      </c>
      <c r="BH2557">
        <v>80.957067401196383</v>
      </c>
      <c r="BI2557">
        <v>142.17530027038055</v>
      </c>
      <c r="BJ2557">
        <f ca="1"/>
        <v>79.250275589861729</v>
      </c>
      <c r="BK2557">
        <f ca="1"/>
        <v>80.597445556042345</v>
      </c>
      <c r="BL2557">
        <v>78.626341645089582</v>
      </c>
      <c r="BM2557">
        <f ca="1"/>
        <v>80.355379696166253</v>
      </c>
      <c r="BN2557">
        <v>80.739948001997249</v>
      </c>
      <c r="BP2557" s="9"/>
      <c r="BQ2557" s="40"/>
      <c r="BR2557" s="9"/>
      <c r="BS2557" s="40"/>
      <c r="BU2557" s="9"/>
      <c r="BV2557" s="40"/>
      <c r="BW2557" s="9"/>
      <c r="BX2557" s="40"/>
      <c r="BZ2557" s="9"/>
      <c r="CA2557" s="9"/>
      <c r="CB2557" s="40"/>
      <c r="CC2557" s="9"/>
      <c r="CD2557" s="9"/>
      <c r="CE2557" s="40"/>
    </row>
    <row r="2558" spans="1:83" x14ac:dyDescent="0.25">
      <c r="A2558">
        <v>69.599999999999994</v>
      </c>
      <c r="B2558" t="b">
        <v>1</v>
      </c>
      <c r="BE2558">
        <v>0.87209699453551914</v>
      </c>
      <c r="BF2558">
        <v>79</v>
      </c>
      <c r="BG2558">
        <v>80.047471892500084</v>
      </c>
      <c r="BH2558">
        <v>80.976490825255354</v>
      </c>
      <c r="BI2558">
        <v>142.35990019762383</v>
      </c>
      <c r="BJ2558">
        <f ca="1"/>
        <v>79.261603051344167</v>
      </c>
      <c r="BK2558">
        <f ca="1"/>
        <v>80.615380346025972</v>
      </c>
      <c r="BL2558">
        <v>78.640234200700192</v>
      </c>
      <c r="BM2558">
        <f ca="1"/>
        <v>80.367387537354674</v>
      </c>
      <c r="BN2558">
        <v>80.751690895907501</v>
      </c>
      <c r="BP2558" s="9"/>
      <c r="BQ2558" s="40"/>
      <c r="BR2558" s="9"/>
      <c r="BS2558" s="40"/>
      <c r="BU2558" s="9"/>
      <c r="BV2558" s="40"/>
      <c r="BW2558" s="9"/>
      <c r="BX2558" s="40"/>
      <c r="BZ2558" s="9"/>
      <c r="CA2558" s="9"/>
      <c r="CB2558" s="40"/>
      <c r="CC2558" s="9"/>
      <c r="CD2558" s="9"/>
      <c r="CE2558" s="40"/>
    </row>
    <row r="2559" spans="1:83" x14ac:dyDescent="0.25">
      <c r="A2559">
        <v>69.3</v>
      </c>
      <c r="B2559" t="b">
        <v>1</v>
      </c>
      <c r="BE2559">
        <v>0.87243852459016391</v>
      </c>
      <c r="BF2559">
        <v>79</v>
      </c>
      <c r="BG2559">
        <v>80.063036593958557</v>
      </c>
      <c r="BH2559">
        <v>80.995954994363373</v>
      </c>
      <c r="BI2559">
        <v>142.54499370814756</v>
      </c>
      <c r="BJ2559">
        <f ca="1"/>
        <v>79.272947684749383</v>
      </c>
      <c r="BK2559">
        <f ca="1"/>
        <v>80.633351077526413</v>
      </c>
      <c r="BL2559">
        <v>78.654145316864174</v>
      </c>
      <c r="BM2559">
        <f ca="1"/>
        <v>80.37940759187056</v>
      </c>
      <c r="BN2559">
        <v>80.763445374970956</v>
      </c>
      <c r="BP2559" s="9"/>
      <c r="BQ2559" s="40"/>
      <c r="BR2559" s="9"/>
      <c r="BS2559" s="40"/>
      <c r="BU2559" s="9"/>
      <c r="BV2559" s="40"/>
      <c r="BW2559" s="9"/>
      <c r="BX2559" s="40"/>
      <c r="BZ2559" s="9"/>
      <c r="CA2559" s="9"/>
      <c r="CB2559" s="40"/>
      <c r="CC2559" s="9"/>
      <c r="CD2559" s="9"/>
      <c r="CE2559" s="40"/>
    </row>
    <row r="2560" spans="1:83" x14ac:dyDescent="0.25">
      <c r="A2560">
        <v>68.8</v>
      </c>
      <c r="B2560" t="b">
        <v>1</v>
      </c>
      <c r="BE2560">
        <v>0.87278005464480879</v>
      </c>
      <c r="BF2560">
        <v>79</v>
      </c>
      <c r="BG2560">
        <v>80.0786302966942</v>
      </c>
      <c r="BH2560">
        <v>81.015460122169898</v>
      </c>
      <c r="BI2560">
        <v>142.73058344851569</v>
      </c>
      <c r="BJ2560">
        <f ca="1"/>
        <v>79.284309579281796</v>
      </c>
      <c r="BK2560">
        <f ca="1"/>
        <v>80.651357937519066</v>
      </c>
      <c r="BL2560">
        <v>78.668075068171987</v>
      </c>
      <c r="BM2560">
        <f ca="1"/>
        <v>80.39143991649</v>
      </c>
      <c r="BN2560">
        <v>80.775211493113645</v>
      </c>
      <c r="BP2560" s="9"/>
      <c r="BQ2560" s="40"/>
      <c r="BR2560" s="9"/>
      <c r="BS2560" s="40"/>
      <c r="BU2560" s="9"/>
      <c r="BV2560" s="40"/>
      <c r="BW2560" s="9"/>
      <c r="BX2560" s="40"/>
      <c r="BZ2560" s="9"/>
      <c r="CA2560" s="9"/>
      <c r="CB2560" s="40"/>
      <c r="CC2560" s="9"/>
      <c r="CD2560" s="9"/>
      <c r="CE2560" s="40"/>
    </row>
    <row r="2561" spans="1:83" x14ac:dyDescent="0.25">
      <c r="A2561">
        <v>68.099999999999994</v>
      </c>
      <c r="B2561" t="b">
        <v>1</v>
      </c>
      <c r="BE2561">
        <v>0.87312158469945356</v>
      </c>
      <c r="BF2561">
        <v>79</v>
      </c>
      <c r="BG2561">
        <v>80.094253150944127</v>
      </c>
      <c r="BH2561">
        <v>81.035006423999661</v>
      </c>
      <c r="BI2561">
        <v>142.9166720866354</v>
      </c>
      <c r="BJ2561">
        <f ca="1"/>
        <v>79.295688824814633</v>
      </c>
      <c r="BK2561">
        <f ca="1"/>
        <v>80.669401114433214</v>
      </c>
      <c r="BL2561">
        <v>78.682023529715053</v>
      </c>
      <c r="BM2561">
        <f ca="1"/>
        <v>80.403484568374182</v>
      </c>
      <c r="BN2561">
        <v>80.786989304625735</v>
      </c>
      <c r="BP2561" s="9"/>
      <c r="BQ2561" s="40"/>
      <c r="BR2561" s="9"/>
      <c r="BS2561" s="40"/>
      <c r="BU2561" s="9"/>
      <c r="BV2561" s="40"/>
      <c r="BW2561" s="9"/>
      <c r="BX2561" s="40"/>
      <c r="BZ2561" s="9"/>
      <c r="CA2561" s="9"/>
      <c r="CB2561" s="40"/>
      <c r="CC2561" s="9"/>
      <c r="CD2561" s="9"/>
      <c r="CE2561" s="40"/>
    </row>
    <row r="2562" spans="1:83" x14ac:dyDescent="0.25">
      <c r="A2562">
        <v>67.3</v>
      </c>
      <c r="B2562" t="b">
        <v>1</v>
      </c>
      <c r="BE2562">
        <v>0.87346311475409832</v>
      </c>
      <c r="BF2562">
        <v>79</v>
      </c>
      <c r="BG2562">
        <v>80.109905308103677</v>
      </c>
      <c r="BH2562">
        <v>81.054594116870348</v>
      </c>
      <c r="BI2562">
        <v>143.10326231198729</v>
      </c>
      <c r="BJ2562">
        <f ca="1"/>
        <v>79.307085511896886</v>
      </c>
      <c r="BK2562">
        <f ca="1"/>
        <v>80.687480798167584</v>
      </c>
      <c r="BL2562">
        <v>78.695990777090458</v>
      </c>
      <c r="BM2562">
        <f ca="1"/>
        <v>80.415541605073074</v>
      </c>
      <c r="BN2562">
        <v>80.798778864165016</v>
      </c>
      <c r="BP2562" s="9"/>
      <c r="BQ2562" s="40"/>
      <c r="BR2562" s="9"/>
      <c r="BS2562" s="40"/>
      <c r="BU2562" s="9"/>
      <c r="BV2562" s="40"/>
      <c r="BW2562" s="9"/>
      <c r="BX2562" s="40"/>
      <c r="BZ2562" s="9"/>
      <c r="CA2562" s="9"/>
      <c r="CB2562" s="40"/>
      <c r="CC2562" s="9"/>
      <c r="CD2562" s="9"/>
      <c r="CE2562" s="40"/>
    </row>
    <row r="2563" spans="1:83" x14ac:dyDescent="0.25">
      <c r="A2563">
        <v>66.7</v>
      </c>
      <c r="B2563" t="b">
        <v>1</v>
      </c>
      <c r="BE2563">
        <v>0.8738046448087432</v>
      </c>
      <c r="BF2563">
        <v>79</v>
      </c>
      <c r="BG2563">
        <v>80.12558692073857</v>
      </c>
      <c r="BH2563">
        <v>81.074223419510716</v>
      </c>
      <c r="BI2563">
        <v>143.29035683585872</v>
      </c>
      <c r="BJ2563">
        <f ca="1"/>
        <v>79.318499731760269</v>
      </c>
      <c r="BK2563">
        <f ca="1"/>
        <v>80.705597180105713</v>
      </c>
      <c r="BL2563">
        <v>78.709976886405713</v>
      </c>
      <c r="BM2563">
        <f ca="1"/>
        <v>80.427611084529232</v>
      </c>
      <c r="BN2563">
        <v>80.810580226760408</v>
      </c>
      <c r="BP2563" s="9"/>
      <c r="BQ2563" s="40"/>
      <c r="BR2563" s="9"/>
      <c r="BS2563" s="40"/>
      <c r="BU2563" s="9"/>
      <c r="BV2563" s="40"/>
      <c r="BW2563" s="9"/>
      <c r="BX2563" s="40"/>
      <c r="BZ2563" s="9"/>
      <c r="CA2563" s="9"/>
      <c r="CB2563" s="40"/>
      <c r="CC2563" s="9"/>
      <c r="CD2563" s="9"/>
      <c r="CE2563" s="40"/>
    </row>
    <row r="2564" spans="1:83" x14ac:dyDescent="0.25">
      <c r="A2564">
        <v>66.400000000000006</v>
      </c>
      <c r="B2564" t="b">
        <v>1</v>
      </c>
      <c r="BE2564">
        <v>0.87414617486338797</v>
      </c>
      <c r="BF2564">
        <v>79</v>
      </c>
      <c r="BG2564">
        <v>80.141298142597236</v>
      </c>
      <c r="BH2564">
        <v>81.093894552378927</v>
      </c>
      <c r="BI2564">
        <v>143.47795839157988</v>
      </c>
      <c r="BJ2564">
        <f ca="1"/>
        <v>79.329931576326373</v>
      </c>
      <c r="BK2564">
        <f ca="1"/>
        <v>80.723750453131728</v>
      </c>
      <c r="BL2564">
        <v>78.723981934283643</v>
      </c>
      <c r="BM2564">
        <f ca="1"/>
        <v>80.439693065081528</v>
      </c>
      <c r="BN2564">
        <v>80.822393447815557</v>
      </c>
      <c r="BP2564" s="9"/>
      <c r="BQ2564" s="40"/>
      <c r="BR2564" s="9"/>
      <c r="BS2564" s="40"/>
      <c r="BU2564" s="9"/>
      <c r="BV2564" s="40"/>
      <c r="BW2564" s="9"/>
      <c r="BX2564" s="40"/>
      <c r="BZ2564" s="9"/>
      <c r="CA2564" s="9"/>
      <c r="CB2564" s="40"/>
      <c r="CC2564" s="9"/>
      <c r="CD2564" s="9"/>
      <c r="CE2564" s="40"/>
    </row>
    <row r="2565" spans="1:83" x14ac:dyDescent="0.25">
      <c r="A2565">
        <v>66.099999999999994</v>
      </c>
      <c r="B2565" t="b">
        <v>1</v>
      </c>
      <c r="BE2565">
        <v>0.87448770491803274</v>
      </c>
      <c r="BF2565">
        <v>79</v>
      </c>
      <c r="BG2565">
        <v>80.157039128623282</v>
      </c>
      <c r="BH2565">
        <v>81.113607737680724</v>
      </c>
      <c r="BI2565">
        <v>143.66606973476379</v>
      </c>
      <c r="BJ2565">
        <f ca="1"/>
        <v>79.341381138213762</v>
      </c>
      <c r="BK2565">
        <f ca="1"/>
        <v>80.74194081164633</v>
      </c>
      <c r="BL2565">
        <v>78.738005997867248</v>
      </c>
      <c r="BM2565">
        <f ca="1"/>
        <v>80.451787605468994</v>
      </c>
      <c r="BN2565">
        <v>80.83421858311246</v>
      </c>
      <c r="BP2565" s="9"/>
      <c r="BQ2565" s="40"/>
      <c r="BR2565" s="9"/>
      <c r="BS2565" s="40"/>
      <c r="BU2565" s="9"/>
      <c r="BV2565" s="40"/>
      <c r="BW2565" s="9"/>
      <c r="BX2565" s="40"/>
      <c r="BZ2565" s="9"/>
      <c r="CA2565" s="9"/>
      <c r="CB2565" s="40"/>
      <c r="CC2565" s="9"/>
      <c r="CD2565" s="9"/>
      <c r="CE2565" s="40"/>
    </row>
    <row r="2566" spans="1:83" x14ac:dyDescent="0.25">
      <c r="A2566">
        <v>65.900000000000006</v>
      </c>
      <c r="B2566" t="b">
        <v>1</v>
      </c>
      <c r="BE2566">
        <v>0.87482923497267762</v>
      </c>
      <c r="BF2566">
        <v>79</v>
      </c>
      <c r="BG2566">
        <v>80.172810034968137</v>
      </c>
      <c r="BH2566">
        <v>81.133363199388342</v>
      </c>
      <c r="BI2566">
        <v>143.85469364354896</v>
      </c>
      <c r="BJ2566">
        <f ca="1"/>
        <v>79.352848510745261</v>
      </c>
      <c r="BK2566">
        <f ca="1"/>
        <v>80.760168451582871</v>
      </c>
      <c r="BL2566">
        <v>78.752049154824675</v>
      </c>
      <c r="BM2566">
        <f ca="1"/>
        <v>80.463894764834819</v>
      </c>
      <c r="BN2566">
        <v>80.846055688815099</v>
      </c>
      <c r="BP2566" s="9"/>
      <c r="BQ2566" s="40"/>
      <c r="BR2566" s="9"/>
      <c r="BS2566" s="40"/>
      <c r="BU2566" s="9"/>
      <c r="BV2566" s="40"/>
      <c r="BW2566" s="9"/>
      <c r="BX2566" s="40"/>
      <c r="BZ2566" s="9"/>
      <c r="CA2566" s="9"/>
      <c r="CB2566" s="40"/>
      <c r="CC2566" s="9"/>
      <c r="CD2566" s="9"/>
      <c r="CE2566" s="40"/>
    </row>
    <row r="2567" spans="1:83" x14ac:dyDescent="0.25">
      <c r="A2567">
        <v>65.5</v>
      </c>
      <c r="B2567" t="b">
        <v>1</v>
      </c>
      <c r="BE2567">
        <v>0.87517076502732238</v>
      </c>
      <c r="BF2567">
        <v>79</v>
      </c>
      <c r="BG2567">
        <v>80.188611019003815</v>
      </c>
      <c r="BH2567">
        <v>81.153161163259597</v>
      </c>
      <c r="BI2567">
        <v>144.04383291884542</v>
      </c>
      <c r="BJ2567">
        <f ca="1"/>
        <v>79.364333787955388</v>
      </c>
      <c r="BK2567">
        <f ca="1"/>
        <v>80.778433570423829</v>
      </c>
      <c r="BL2567">
        <v>78.766111483354209</v>
      </c>
      <c r="BM2567">
        <f ca="1"/>
        <v>80.476014602730132</v>
      </c>
      <c r="BN2567">
        <v>80.857904821473198</v>
      </c>
      <c r="BP2567" s="9"/>
      <c r="BQ2567" s="40"/>
      <c r="BR2567" s="9"/>
      <c r="BS2567" s="40"/>
      <c r="BU2567" s="9"/>
      <c r="BV2567" s="40"/>
      <c r="BW2567" s="9"/>
      <c r="BX2567" s="40"/>
      <c r="BZ2567" s="9"/>
      <c r="CA2567" s="9"/>
      <c r="CB2567" s="40"/>
      <c r="CC2567" s="9"/>
      <c r="CD2567" s="9"/>
      <c r="CE2567" s="40"/>
    </row>
    <row r="2568" spans="1:83" x14ac:dyDescent="0.25">
      <c r="A2568">
        <v>65.900000000000006</v>
      </c>
      <c r="B2568" t="b">
        <v>1</v>
      </c>
      <c r="BE2568">
        <v>0.87551229508196726</v>
      </c>
      <c r="BF2568">
        <v>79</v>
      </c>
      <c r="BG2568">
        <v>80.204442239336004</v>
      </c>
      <c r="BH2568">
        <v>81.173001856856928</v>
      </c>
      <c r="BI2568">
        <v>144.23349038458463</v>
      </c>
      <c r="BJ2568">
        <f ca="1"/>
        <v>79.375837064597761</v>
      </c>
      <c r="BK2568">
        <f ca="1"/>
        <v>80.796736367217306</v>
      </c>
      <c r="BL2568">
        <v>78.780193062189412</v>
      </c>
      <c r="BM2568">
        <f ca="1"/>
        <v>80.488147179118087</v>
      </c>
      <c r="BN2568">
        <v>80.869766038025958</v>
      </c>
      <c r="BP2568" s="9"/>
      <c r="BQ2568" s="40"/>
      <c r="BR2568" s="9"/>
      <c r="BS2568" s="40"/>
      <c r="BU2568" s="9"/>
      <c r="BV2568" s="40"/>
      <c r="BW2568" s="9"/>
      <c r="BX2568" s="40"/>
      <c r="BZ2568" s="9"/>
      <c r="CA2568" s="9"/>
      <c r="CB2568" s="40"/>
      <c r="CC2568" s="9"/>
      <c r="CD2568" s="9"/>
      <c r="CE2568" s="40"/>
    </row>
    <row r="2569" spans="1:83" x14ac:dyDescent="0.25">
      <c r="A2569">
        <v>65.2</v>
      </c>
      <c r="B2569" t="b">
        <v>1</v>
      </c>
      <c r="BE2569">
        <v>0.87585382513661203</v>
      </c>
      <c r="BF2569">
        <v>79</v>
      </c>
      <c r="BG2569">
        <v>80.220303855817122</v>
      </c>
      <c r="BH2569">
        <v>81.19288550956675</v>
      </c>
      <c r="BI2569">
        <v>144.4236688879721</v>
      </c>
      <c r="BJ2569">
        <f ca="1"/>
        <v>79.387358436152695</v>
      </c>
      <c r="BK2569">
        <f ca="1"/>
        <v>80.815077042593913</v>
      </c>
      <c r="BL2569">
        <v>78.794293970604173</v>
      </c>
      <c r="BM2569">
        <f ca="1"/>
        <v>80.500292554377822</v>
      </c>
      <c r="BN2569">
        <v>80.881639395805848</v>
      </c>
      <c r="BP2569" s="9"/>
      <c r="BQ2569" s="40"/>
      <c r="BR2569" s="9"/>
      <c r="BS2569" s="40"/>
      <c r="BU2569" s="9"/>
      <c r="BV2569" s="40"/>
      <c r="BW2569" s="9"/>
      <c r="BX2569" s="40"/>
      <c r="BZ2569" s="9"/>
      <c r="CA2569" s="9"/>
      <c r="CB2569" s="40"/>
      <c r="CC2569" s="9"/>
      <c r="CD2569" s="9"/>
      <c r="CE2569" s="40"/>
    </row>
    <row r="2570" spans="1:83" x14ac:dyDescent="0.25">
      <c r="A2570">
        <v>64.3</v>
      </c>
      <c r="B2570" t="b">
        <v>1</v>
      </c>
      <c r="BE2570">
        <v>0.8761953551912568</v>
      </c>
      <c r="BF2570">
        <v>79</v>
      </c>
      <c r="BG2570">
        <v>80.236196029559693</v>
      </c>
      <c r="BH2570">
        <v>81.212812352619792</v>
      </c>
      <c r="BI2570">
        <v>144.61437129974414</v>
      </c>
      <c r="BJ2570">
        <f ca="1"/>
        <v>79.398897998834869</v>
      </c>
      <c r="BK2570">
        <f ca="1"/>
        <v>80.833455798783788</v>
      </c>
      <c r="BL2570">
        <v>78.808414288418021</v>
      </c>
      <c r="BM2570">
        <f ca="1"/>
        <v>80.512450789308645</v>
      </c>
      <c r="BN2570">
        <v>80.893524952542492</v>
      </c>
      <c r="BP2570" s="9"/>
      <c r="BQ2570" s="40"/>
      <c r="BR2570" s="9"/>
      <c r="BS2570" s="40"/>
      <c r="BU2570" s="9"/>
      <c r="BV2570" s="40"/>
      <c r="BW2570" s="9"/>
      <c r="BX2570" s="40"/>
      <c r="BZ2570" s="9"/>
      <c r="CA2570" s="9"/>
      <c r="CB2570" s="40"/>
      <c r="CC2570" s="9"/>
      <c r="CD2570" s="9"/>
      <c r="CE2570" s="40"/>
    </row>
    <row r="2571" spans="1:83" x14ac:dyDescent="0.25">
      <c r="A2571">
        <v>64</v>
      </c>
      <c r="B2571" t="b">
        <v>1</v>
      </c>
      <c r="BE2571">
        <v>0.87653688524590168</v>
      </c>
      <c r="BF2571">
        <v>79</v>
      </c>
      <c r="BG2571">
        <v>80.252118922949904</v>
      </c>
      <c r="BH2571">
        <v>81.232782619110424</v>
      </c>
      <c r="BI2571">
        <v>144.80560051442779</v>
      </c>
      <c r="BJ2571">
        <f ca="1"/>
        <v>79.410455849601064</v>
      </c>
      <c r="BK2571">
        <f ca="1"/>
        <v>80.851872839633927</v>
      </c>
      <c r="BL2571">
        <v>78.822554096001355</v>
      </c>
      <c r="BM2571">
        <f ca="1"/>
        <v>80.524621945134115</v>
      </c>
      <c r="BN2571">
        <v>80.905422766366542</v>
      </c>
      <c r="BP2571" s="9"/>
      <c r="BQ2571" s="40"/>
      <c r="BR2571" s="9"/>
      <c r="BS2571" s="40"/>
      <c r="BU2571" s="9"/>
      <c r="BV2571" s="40"/>
      <c r="BW2571" s="9"/>
      <c r="BX2571" s="40"/>
      <c r="BZ2571" s="9"/>
      <c r="CA2571" s="9"/>
      <c r="CB2571" s="40"/>
      <c r="CC2571" s="9"/>
      <c r="CD2571" s="9"/>
      <c r="CE2571" s="40"/>
    </row>
    <row r="2572" spans="1:83" x14ac:dyDescent="0.25">
      <c r="A2572">
        <v>63.7</v>
      </c>
      <c r="B2572" t="b">
        <v>1</v>
      </c>
      <c r="BE2572">
        <v>0.87687841530054644</v>
      </c>
      <c r="BF2572">
        <v>79</v>
      </c>
      <c r="BG2572">
        <v>80.268072699661204</v>
      </c>
      <c r="BH2572">
        <v>81.252796544017613</v>
      </c>
      <c r="BI2572">
        <v>144.99735945060422</v>
      </c>
      <c r="BJ2572">
        <f ca="1"/>
        <v>79.422032086158055</v>
      </c>
      <c r="BK2572">
        <f ca="1"/>
        <v>80.870328370625558</v>
      </c>
      <c r="BL2572">
        <v>78.8367134742807</v>
      </c>
      <c r="BM2572">
        <f ca="1"/>
        <v>80.536806083506193</v>
      </c>
      <c r="BN2572">
        <v>80.917332895813644</v>
      </c>
      <c r="BP2572" s="9"/>
      <c r="BQ2572" s="40"/>
      <c r="BR2572" s="9"/>
      <c r="BS2572" s="40"/>
      <c r="BU2572" s="9"/>
      <c r="BV2572" s="40"/>
      <c r="BW2572" s="9"/>
      <c r="BX2572" s="40"/>
      <c r="BZ2572" s="9"/>
      <c r="CA2572" s="9"/>
      <c r="CB2572" s="40"/>
      <c r="CC2572" s="9"/>
      <c r="CD2572" s="9"/>
      <c r="CE2572" s="40"/>
    </row>
    <row r="2573" spans="1:83" x14ac:dyDescent="0.25">
      <c r="A2573">
        <v>74.900000000000006</v>
      </c>
      <c r="B2573" t="b">
        <v>1</v>
      </c>
      <c r="BE2573">
        <v>0.87721994535519121</v>
      </c>
      <c r="BF2573">
        <v>79</v>
      </c>
      <c r="BG2573">
        <v>80.28405752466827</v>
      </c>
      <c r="BH2573">
        <v>81.272854364224756</v>
      </c>
      <c r="BI2573">
        <v>145.1896510511763</v>
      </c>
      <c r="BJ2573">
        <f ca="1"/>
        <v>79.433626806970636</v>
      </c>
      <c r="BK2573">
        <f ca="1"/>
        <v>80.888822598892062</v>
      </c>
      <c r="BL2573">
        <v>78.850892504744266</v>
      </c>
      <c r="BM2573">
        <f ca="1"/>
        <v>80.549003266509544</v>
      </c>
      <c r="BN2573">
        <v>80.929255399828421</v>
      </c>
      <c r="BP2573" s="9"/>
      <c r="BQ2573" s="40"/>
      <c r="BR2573" s="9"/>
      <c r="BS2573" s="40"/>
      <c r="BU2573" s="9"/>
      <c r="BV2573" s="40"/>
      <c r="BW2573" s="9"/>
      <c r="BX2573" s="40"/>
      <c r="BZ2573" s="9"/>
      <c r="CA2573" s="9"/>
      <c r="CB2573" s="40"/>
      <c r="CC2573" s="9"/>
      <c r="CD2573" s="9"/>
      <c r="CE2573" s="40"/>
    </row>
    <row r="2574" spans="1:83" x14ac:dyDescent="0.25">
      <c r="A2574">
        <v>74.599999999999994</v>
      </c>
      <c r="B2574" t="b">
        <v>1</v>
      </c>
      <c r="BE2574">
        <v>0.87756147540983609</v>
      </c>
      <c r="BF2574">
        <v>79</v>
      </c>
      <c r="BG2574">
        <v>80.300073564261083</v>
      </c>
      <c r="BH2574">
        <v>81.292956318541457</v>
      </c>
      <c r="BI2574">
        <v>145.3824782836395</v>
      </c>
      <c r="BJ2574">
        <f ca="1"/>
        <v>79.445240111269641</v>
      </c>
      <c r="BK2574">
        <f ca="1"/>
        <v>80.907355733236869</v>
      </c>
      <c r="BL2574">
        <v>78.865091269447277</v>
      </c>
      <c r="BM2574">
        <f ca="1"/>
        <v>80.561213556665834</v>
      </c>
      <c r="BN2574">
        <v>80.94119033776856</v>
      </c>
      <c r="BP2574" s="9"/>
      <c r="BQ2574" s="40"/>
      <c r="BR2574" s="9"/>
      <c r="BS2574" s="40"/>
      <c r="BU2574" s="9"/>
      <c r="BV2574" s="40"/>
      <c r="BW2574" s="9"/>
      <c r="BX2574" s="40"/>
      <c r="BZ2574" s="9"/>
      <c r="CA2574" s="9"/>
      <c r="CB2574" s="40"/>
      <c r="CC2574" s="9"/>
      <c r="CD2574" s="9"/>
      <c r="CE2574" s="40"/>
    </row>
    <row r="2575" spans="1:83" x14ac:dyDescent="0.25">
      <c r="A2575">
        <v>74.5</v>
      </c>
      <c r="B2575" t="b">
        <v>1</v>
      </c>
      <c r="BE2575">
        <v>0.87790300546448086</v>
      </c>
      <c r="BF2575">
        <v>79.099999999999994</v>
      </c>
      <c r="BG2575">
        <v>80.316120986059076</v>
      </c>
      <c r="BH2575">
        <v>81.313102647723781</v>
      </c>
      <c r="BI2575">
        <v>145.57584414035648</v>
      </c>
      <c r="BJ2575">
        <f ca="1"/>
        <v>79.456872099060135</v>
      </c>
      <c r="BK2575">
        <f ca="1"/>
        <v>80.925927984151713</v>
      </c>
      <c r="BL2575">
        <v>78.879309851017609</v>
      </c>
      <c r="BM2575">
        <f ca="1"/>
        <v>80.573437016938058</v>
      </c>
      <c r="BN2575">
        <v>80.953137769408869</v>
      </c>
      <c r="BP2575" s="9"/>
      <c r="BQ2575" s="40"/>
      <c r="BR2575" s="9"/>
      <c r="BS2575" s="40"/>
      <c r="BU2575" s="9"/>
      <c r="BV2575" s="40"/>
      <c r="BW2575" s="9"/>
      <c r="BX2575" s="40"/>
      <c r="BZ2575" s="9"/>
      <c r="CA2575" s="9"/>
      <c r="CB2575" s="40"/>
      <c r="CC2575" s="9"/>
      <c r="CD2575" s="9"/>
      <c r="CE2575" s="40"/>
    </row>
    <row r="2576" spans="1:83" x14ac:dyDescent="0.25">
      <c r="A2576">
        <v>74.3</v>
      </c>
      <c r="B2576" t="b">
        <v>1</v>
      </c>
      <c r="BE2576">
        <v>0.87824453551912574</v>
      </c>
      <c r="BF2576">
        <v>79.099999999999994</v>
      </c>
      <c r="BG2576">
        <v>80.332199959025786</v>
      </c>
      <c r="BH2576">
        <v>81.333293594496354</v>
      </c>
      <c r="BI2576">
        <v>145.76975163883608</v>
      </c>
      <c r="BJ2576">
        <f ca="1"/>
        <v>79.468522871129821</v>
      </c>
      <c r="BK2576">
        <f ca="1"/>
        <v>80.944539563835178</v>
      </c>
      <c r="BL2576">
        <v>78.893548332661354</v>
      </c>
      <c r="BM2576">
        <f ca="1"/>
        <v>80.585673710734895</v>
      </c>
      <c r="BN2576">
        <v>80.965097754945461</v>
      </c>
      <c r="BP2576" s="9"/>
      <c r="BQ2576" s="40"/>
      <c r="BR2576" s="9"/>
      <c r="BS2576" s="40"/>
      <c r="BU2576" s="9"/>
      <c r="BV2576" s="40"/>
      <c r="BW2576" s="9"/>
      <c r="BX2576" s="40"/>
      <c r="BZ2576" s="9"/>
      <c r="CA2576" s="9"/>
      <c r="CB2576" s="40"/>
      <c r="CC2576" s="9"/>
      <c r="CD2576" s="9"/>
      <c r="CE2576" s="40"/>
    </row>
    <row r="2577" spans="1:83" x14ac:dyDescent="0.25">
      <c r="A2577">
        <v>74.099999999999994</v>
      </c>
      <c r="B2577" t="b">
        <v>1</v>
      </c>
      <c r="BE2577">
        <v>0.8785860655737705</v>
      </c>
      <c r="BF2577">
        <v>79.099999999999994</v>
      </c>
      <c r="BG2577">
        <v>80.34831065348331</v>
      </c>
      <c r="BH2577">
        <v>81.353529403573816</v>
      </c>
      <c r="BI2577">
        <v>145.96420382201541</v>
      </c>
      <c r="BJ2577">
        <f ca="1"/>
        <v>79.480192529057334</v>
      </c>
      <c r="BK2577">
        <f ca="1"/>
        <v>80.963190686211334</v>
      </c>
      <c r="BL2577">
        <v>78.907806798168465</v>
      </c>
      <c r="BM2577">
        <f ca="1"/>
        <v>80.597923701915306</v>
      </c>
      <c r="BN2577">
        <v>80.977070354999952</v>
      </c>
      <c r="BP2577" s="9"/>
      <c r="BQ2577" s="40"/>
      <c r="BR2577" s="9"/>
      <c r="BS2577" s="40"/>
      <c r="BU2577" s="9"/>
      <c r="BV2577" s="40"/>
      <c r="BW2577" s="9"/>
      <c r="BX2577" s="40"/>
      <c r="BZ2577" s="9"/>
      <c r="CA2577" s="9"/>
      <c r="CB2577" s="40"/>
      <c r="CC2577" s="9"/>
      <c r="CD2577" s="9"/>
      <c r="CE2577" s="40"/>
    </row>
    <row r="2578" spans="1:83" x14ac:dyDescent="0.25">
      <c r="A2578">
        <v>73.900000000000006</v>
      </c>
      <c r="B2578" t="b">
        <v>1</v>
      </c>
      <c r="BE2578">
        <v>0.87892759562841527</v>
      </c>
      <c r="BF2578">
        <v>79.099999999999994</v>
      </c>
      <c r="BG2578">
        <v>80.364453241127308</v>
      </c>
      <c r="BH2578">
        <v>81.373810321682882</v>
      </c>
      <c r="BI2578">
        <v>146.15920375854677</v>
      </c>
      <c r="BJ2578">
        <f ca="1"/>
        <v>79.491881175220811</v>
      </c>
      <c r="BK2578">
        <f ca="1"/>
        <v>80.981881566948871</v>
      </c>
      <c r="BL2578">
        <v>78.922085331918623</v>
      </c>
      <c r="BM2578">
        <f ca="1"/>
        <v>80.610187054792917</v>
      </c>
      <c r="BN2578">
        <v>80.98905563062371</v>
      </c>
      <c r="BP2578" s="9"/>
      <c r="BQ2578" s="40"/>
      <c r="BR2578" s="9"/>
      <c r="BS2578" s="40"/>
      <c r="BU2578" s="9"/>
      <c r="BV2578" s="40"/>
      <c r="BW2578" s="9"/>
      <c r="BX2578" s="40"/>
      <c r="BZ2578" s="9"/>
      <c r="CA2578" s="9"/>
      <c r="CB2578" s="40"/>
      <c r="CC2578" s="9"/>
      <c r="CD2578" s="9"/>
      <c r="CE2578" s="40"/>
    </row>
    <row r="2579" spans="1:83" x14ac:dyDescent="0.25">
      <c r="A2579">
        <v>73.7</v>
      </c>
      <c r="B2579" t="b">
        <v>1</v>
      </c>
      <c r="BE2579">
        <v>0.87926912568306015</v>
      </c>
      <c r="BF2579">
        <v>79.099999999999994</v>
      </c>
      <c r="BG2579">
        <v>80.380627895042039</v>
      </c>
      <c r="BH2579">
        <v>81.394136597584676</v>
      </c>
      <c r="BI2579">
        <v>146.35475454308815</v>
      </c>
      <c r="BJ2579">
        <f ca="1"/>
        <v>79.503588912806634</v>
      </c>
      <c r="BK2579">
        <f ca="1"/>
        <v>81.000612423480305</v>
      </c>
      <c r="BL2579">
        <v>78.936384018886955</v>
      </c>
      <c r="BM2579">
        <f ca="1"/>
        <v>80.622463834140675</v>
      </c>
      <c r="BN2579">
        <v>81.001053643302214</v>
      </c>
      <c r="BP2579" s="9"/>
      <c r="BQ2579" s="40"/>
      <c r="BR2579" s="9"/>
      <c r="BS2579" s="40"/>
      <c r="BU2579" s="9"/>
      <c r="BV2579" s="40"/>
      <c r="BW2579" s="9"/>
      <c r="BX2579" s="40"/>
      <c r="BZ2579" s="9"/>
      <c r="CA2579" s="9"/>
      <c r="CB2579" s="40"/>
      <c r="CC2579" s="9"/>
      <c r="CD2579" s="9"/>
      <c r="CE2579" s="40"/>
    </row>
    <row r="2580" spans="1:83" x14ac:dyDescent="0.25">
      <c r="A2580">
        <v>73.5</v>
      </c>
      <c r="B2580" t="b">
        <v>1</v>
      </c>
      <c r="BE2580">
        <v>0.87961065573770492</v>
      </c>
      <c r="BF2580">
        <v>79.099999999999994</v>
      </c>
      <c r="BG2580">
        <v>80.396834789715541</v>
      </c>
      <c r="BH2580">
        <v>81.414508482097574</v>
      </c>
      <c r="BI2580">
        <v>146.55085929659751</v>
      </c>
      <c r="BJ2580">
        <f ca="1"/>
        <v>79.51531584581808</v>
      </c>
      <c r="BK2580">
        <f ca="1"/>
        <v>81.019383475021513</v>
      </c>
      <c r="BL2580">
        <v>78.950702944649947</v>
      </c>
      <c r="BM2580">
        <f ca="1"/>
        <v>80.634754105195455</v>
      </c>
      <c r="BN2580">
        <v>81.013064454959363</v>
      </c>
      <c r="BP2580" s="9"/>
      <c r="BQ2580" s="40"/>
      <c r="BR2580" s="9"/>
      <c r="BS2580" s="40"/>
      <c r="BU2580" s="9"/>
      <c r="BV2580" s="40"/>
      <c r="BW2580" s="9"/>
      <c r="BX2580" s="40"/>
      <c r="BZ2580" s="9"/>
      <c r="CA2580" s="9"/>
      <c r="CB2580" s="40"/>
      <c r="CC2580" s="9"/>
      <c r="CD2580" s="9"/>
      <c r="CE2580" s="40"/>
    </row>
    <row r="2581" spans="1:83" x14ac:dyDescent="0.25">
      <c r="A2581">
        <v>73.3</v>
      </c>
      <c r="B2581" t="b">
        <v>1</v>
      </c>
      <c r="BE2581">
        <v>0.87995218579234968</v>
      </c>
      <c r="BF2581">
        <v>79.099999999999994</v>
      </c>
      <c r="BG2581">
        <v>80.413074101055258</v>
      </c>
      <c r="BH2581">
        <v>81.434926228119949</v>
      </c>
      <c r="BI2581">
        <v>146.7475211666322</v>
      </c>
      <c r="BJ2581">
        <f ca="1"/>
        <v>79.527062079084232</v>
      </c>
      <c r="BK2581">
        <f ca="1"/>
        <v>81.038194942591545</v>
      </c>
      <c r="BL2581">
        <v>78.965042195391476</v>
      </c>
      <c r="BM2581">
        <f ca="1"/>
        <v>80.647057933662779</v>
      </c>
      <c r="BN2581">
        <v>81.025088127961936</v>
      </c>
      <c r="BP2581" s="9"/>
      <c r="BQ2581" s="40"/>
      <c r="BR2581" s="9"/>
      <c r="BS2581" s="40"/>
      <c r="BU2581" s="9"/>
      <c r="BV2581" s="40"/>
      <c r="BW2581" s="9"/>
      <c r="BX2581" s="40"/>
      <c r="BZ2581" s="9"/>
      <c r="CA2581" s="9"/>
      <c r="CB2581" s="40"/>
      <c r="CC2581" s="9"/>
      <c r="CD2581" s="9"/>
      <c r="CE2581" s="40"/>
    </row>
    <row r="2582" spans="1:83" x14ac:dyDescent="0.25">
      <c r="A2582">
        <v>73</v>
      </c>
      <c r="B2582" t="b">
        <v>1</v>
      </c>
      <c r="BE2582">
        <v>0.88029371584699456</v>
      </c>
      <c r="BF2582">
        <v>79.099999999999994</v>
      </c>
      <c r="BG2582">
        <v>80.429346006403648</v>
      </c>
      <c r="BH2582">
        <v>81.455390090653665</v>
      </c>
      <c r="BI2582">
        <v>146.94474332765188</v>
      </c>
      <c r="BJ2582">
        <f ca="1"/>
        <v>79.538827718269076</v>
      </c>
      <c r="BK2582">
        <f ca="1"/>
        <v>81.057047049032789</v>
      </c>
      <c r="BL2582">
        <v>78.979401857908854</v>
      </c>
      <c r="BM2582">
        <f ca="1"/>
        <v>80.65937538572156</v>
      </c>
      <c r="BN2582">
        <v>81.037124725124158</v>
      </c>
      <c r="BP2582" s="9"/>
      <c r="BQ2582" s="40"/>
      <c r="BR2582" s="9"/>
      <c r="BS2582" s="40"/>
      <c r="BU2582" s="9"/>
      <c r="BV2582" s="40"/>
      <c r="BW2582" s="9"/>
      <c r="BX2582" s="40"/>
      <c r="BZ2582" s="9"/>
      <c r="CA2582" s="9"/>
      <c r="CB2582" s="40"/>
      <c r="CC2582" s="9"/>
      <c r="CD2582" s="9"/>
      <c r="CE2582" s="40"/>
    </row>
    <row r="2583" spans="1:83" x14ac:dyDescent="0.25">
      <c r="A2583">
        <v>72.5</v>
      </c>
      <c r="B2583" t="b">
        <v>1</v>
      </c>
      <c r="BE2583">
        <v>0.88063524590163933</v>
      </c>
      <c r="BF2583">
        <v>79.099999999999994</v>
      </c>
      <c r="BG2583">
        <v>80.445650684554096</v>
      </c>
      <c r="BH2583">
        <v>81.475900326827514</v>
      </c>
      <c r="BI2583">
        <v>147.14252898132565</v>
      </c>
      <c r="BJ2583">
        <f ca="1"/>
        <v>79.550612869880524</v>
      </c>
      <c r="BK2583">
        <f ca="1"/>
        <v>81.075940019031179</v>
      </c>
      <c r="BL2583">
        <v>78.993782019618862</v>
      </c>
      <c r="BM2583">
        <f ca="1"/>
        <v>80.671706528028906</v>
      </c>
      <c r="BN2583">
        <v>81.049174309712029</v>
      </c>
      <c r="BP2583" s="9"/>
      <c r="BQ2583" s="40"/>
      <c r="BR2583" s="9"/>
      <c r="BS2583" s="40"/>
      <c r="BU2583" s="9"/>
      <c r="BV2583" s="40"/>
      <c r="BW2583" s="9"/>
      <c r="BX2583" s="40"/>
      <c r="BZ2583" s="9"/>
      <c r="CA2583" s="9"/>
      <c r="CB2583" s="40"/>
      <c r="CC2583" s="9"/>
      <c r="CD2583" s="9"/>
      <c r="CE2583" s="40"/>
    </row>
    <row r="2584" spans="1:83" x14ac:dyDescent="0.25">
      <c r="A2584">
        <v>71.599999999999994</v>
      </c>
      <c r="B2584" t="b">
        <v>1</v>
      </c>
      <c r="BE2584">
        <v>0.88097677595628421</v>
      </c>
      <c r="BF2584">
        <v>79.099999999999994</v>
      </c>
      <c r="BG2584">
        <v>80.461988315767144</v>
      </c>
      <c r="BH2584">
        <v>81.496457195921323</v>
      </c>
      <c r="BI2584">
        <v>147.34088135684459</v>
      </c>
      <c r="BJ2584">
        <f ca="1"/>
        <v>79.562417641279737</v>
      </c>
      <c r="BK2584">
        <f ca="1"/>
        <v>81.094874079137071</v>
      </c>
      <c r="BL2584">
        <v>79.008182768564097</v>
      </c>
      <c r="BM2584">
        <f ca="1"/>
        <v>80.684051427725038</v>
      </c>
      <c r="BN2584">
        <v>81.061236945448172</v>
      </c>
      <c r="BP2584" s="9"/>
      <c r="BQ2584" s="40"/>
      <c r="BR2584" s="9"/>
      <c r="BS2584" s="40"/>
      <c r="BU2584" s="9"/>
      <c r="BV2584" s="40"/>
      <c r="BW2584" s="9"/>
      <c r="BX2584" s="40"/>
      <c r="BZ2584" s="9"/>
      <c r="CA2584" s="9"/>
      <c r="CB2584" s="40"/>
      <c r="CC2584" s="9"/>
      <c r="CD2584" s="9"/>
      <c r="CE2584" s="40"/>
    </row>
    <row r="2585" spans="1:83" x14ac:dyDescent="0.25">
      <c r="A2585">
        <v>71.7</v>
      </c>
      <c r="B2585" t="b">
        <v>1</v>
      </c>
      <c r="BE2585">
        <v>0.88131830601092898</v>
      </c>
      <c r="BF2585">
        <v>79.2</v>
      </c>
      <c r="BG2585">
        <v>80.478359081786763</v>
      </c>
      <c r="BH2585">
        <v>81.517060959390406</v>
      </c>
      <c r="BI2585">
        <v>147.53980371123731</v>
      </c>
      <c r="BJ2585">
        <f ca="1"/>
        <v>79.574242140690501</v>
      </c>
      <c r="BK2585">
        <f ca="1"/>
        <v>81.113849457785989</v>
      </c>
      <c r="BL2585">
        <v>79.022604193419156</v>
      </c>
      <c r="BM2585">
        <f ca="1"/>
        <v>80.69641015243819</v>
      </c>
      <c r="BN2585">
        <v>81.073312696516339</v>
      </c>
      <c r="BP2585" s="9"/>
      <c r="BQ2585" s="40"/>
      <c r="BR2585" s="9"/>
      <c r="BS2585" s="40"/>
      <c r="BU2585" s="9"/>
      <c r="BV2585" s="40"/>
      <c r="BW2585" s="9"/>
      <c r="BX2585" s="40"/>
      <c r="BZ2585" s="9"/>
      <c r="CA2585" s="9"/>
      <c r="CB2585" s="40"/>
      <c r="CC2585" s="9"/>
      <c r="CD2585" s="9"/>
      <c r="CE2585" s="40"/>
    </row>
    <row r="2586" spans="1:83" x14ac:dyDescent="0.25">
      <c r="A2586">
        <v>71.400000000000006</v>
      </c>
      <c r="B2586" t="b">
        <v>1</v>
      </c>
      <c r="BE2586">
        <v>0.88165983606557374</v>
      </c>
      <c r="BF2586">
        <v>79.2</v>
      </c>
      <c r="BG2586">
        <v>80.494763165856966</v>
      </c>
      <c r="BH2586">
        <v>81.537711880889816</v>
      </c>
      <c r="BI2586">
        <v>147.73929932969156</v>
      </c>
      <c r="BJ2586">
        <f ca="1"/>
        <v>79.586086477208767</v>
      </c>
      <c r="BK2586">
        <f ca="1"/>
        <v>81.132866385320014</v>
      </c>
      <c r="BL2586">
        <v>79.037046383497056</v>
      </c>
      <c r="BM2586">
        <f ca="1"/>
        <v>80.708782770289716</v>
      </c>
      <c r="BN2586">
        <v>81.085401627566199</v>
      </c>
      <c r="BP2586" s="9"/>
      <c r="BQ2586" s="40"/>
      <c r="BR2586" s="9"/>
      <c r="BS2586" s="40"/>
      <c r="BU2586" s="9"/>
      <c r="BV2586" s="40"/>
      <c r="BW2586" s="9"/>
      <c r="BX2586" s="40"/>
      <c r="BZ2586" s="9"/>
      <c r="CA2586" s="9"/>
      <c r="CB2586" s="40"/>
      <c r="CC2586" s="9"/>
      <c r="CD2586" s="9"/>
      <c r="CE2586" s="40"/>
    </row>
    <row r="2587" spans="1:83" x14ac:dyDescent="0.25">
      <c r="A2587">
        <v>71.2</v>
      </c>
      <c r="B2587" t="b">
        <v>1</v>
      </c>
      <c r="BE2587">
        <v>0.88200136612021862</v>
      </c>
      <c r="BF2587">
        <v>79.2</v>
      </c>
      <c r="BG2587">
        <v>80.511200752738745</v>
      </c>
      <c r="BH2587">
        <v>81.558410226299713</v>
      </c>
      <c r="BI2587">
        <v>147.93937152587935</v>
      </c>
      <c r="BJ2587">
        <f ca="1"/>
        <v>79.59795076081231</v>
      </c>
      <c r="BK2587">
        <f ca="1"/>
        <v>81.151925094009258</v>
      </c>
      <c r="BL2587">
        <v>79.051509428755679</v>
      </c>
      <c r="BM2587">
        <f ca="1"/>
        <v>80.721169349899029</v>
      </c>
      <c r="BN2587">
        <v>81.09750380371807</v>
      </c>
      <c r="BP2587" s="9"/>
      <c r="BQ2587" s="40"/>
      <c r="BR2587" s="9"/>
      <c r="BS2587" s="40"/>
      <c r="BU2587" s="9"/>
      <c r="BV2587" s="40"/>
      <c r="BW2587" s="9"/>
      <c r="BX2587" s="40"/>
      <c r="BZ2587" s="9"/>
      <c r="CA2587" s="9"/>
      <c r="CB2587" s="40"/>
      <c r="CC2587" s="9"/>
      <c r="CD2587" s="9"/>
      <c r="CE2587" s="40"/>
    </row>
    <row r="2588" spans="1:83" x14ac:dyDescent="0.25">
      <c r="A2588">
        <v>71.099999999999994</v>
      </c>
      <c r="B2588" t="b">
        <v>1</v>
      </c>
      <c r="BE2588">
        <v>0.88234289617486339</v>
      </c>
      <c r="BF2588">
        <v>79.2</v>
      </c>
      <c r="BG2588">
        <v>80.527672028726982</v>
      </c>
      <c r="BH2588">
        <v>81.579156263750534</v>
      </c>
      <c r="BI2588">
        <v>148.14002364228716</v>
      </c>
      <c r="BJ2588">
        <f ca="1"/>
        <v>79.609835102370425</v>
      </c>
      <c r="BK2588">
        <f ca="1"/>
        <v>81.17102581807373</v>
      </c>
      <c r="BL2588">
        <v>79.0659934198043</v>
      </c>
      <c r="BM2588">
        <f ca="1"/>
        <v>80.733569960388877</v>
      </c>
      <c r="BN2588">
        <v>81.109619290567849</v>
      </c>
      <c r="BP2588" s="9"/>
      <c r="BQ2588" s="40"/>
      <c r="BR2588" s="9"/>
      <c r="BS2588" s="40"/>
      <c r="BU2588" s="9"/>
      <c r="BV2588" s="40"/>
      <c r="BW2588" s="9"/>
      <c r="BX2588" s="40"/>
      <c r="BZ2588" s="9"/>
      <c r="CA2588" s="9"/>
      <c r="CB2588" s="40"/>
      <c r="CC2588" s="9"/>
      <c r="CD2588" s="9"/>
      <c r="CE2588" s="40"/>
    </row>
    <row r="2589" spans="1:83" x14ac:dyDescent="0.25">
      <c r="A2589">
        <v>75.7</v>
      </c>
      <c r="B2589" t="b">
        <v>1</v>
      </c>
      <c r="BE2589">
        <v>0.88268442622950816</v>
      </c>
      <c r="BF2589">
        <v>79.2</v>
      </c>
      <c r="BG2589">
        <v>80.544177181667905</v>
      </c>
      <c r="BH2589">
        <v>81.599950263648793</v>
      </c>
      <c r="BI2589">
        <v>148.3412590505514</v>
      </c>
      <c r="BJ2589">
        <f ca="1"/>
        <v>79.621739613654029</v>
      </c>
      <c r="BK2589">
        <f ca="1"/>
        <v>81.190168793705539</v>
      </c>
      <c r="BL2589">
        <v>79.080498447910202</v>
      </c>
      <c r="BM2589">
        <f ca="1"/>
        <v>80.745984671390445</v>
      </c>
      <c r="BN2589">
        <v>81.121748154191891</v>
      </c>
      <c r="BP2589" s="9"/>
      <c r="BQ2589" s="40"/>
      <c r="BR2589" s="9"/>
      <c r="BS2589" s="40"/>
      <c r="BU2589" s="9"/>
      <c r="BV2589" s="40"/>
      <c r="BW2589" s="9"/>
      <c r="BX2589" s="40"/>
      <c r="BZ2589" s="9"/>
      <c r="CA2589" s="9"/>
      <c r="CB2589" s="40"/>
      <c r="CC2589" s="9"/>
      <c r="CD2589" s="9"/>
      <c r="CE2589" s="40"/>
    </row>
    <row r="2590" spans="1:83" x14ac:dyDescent="0.25">
      <c r="A2590">
        <v>75.5</v>
      </c>
      <c r="B2590" t="b">
        <v>1</v>
      </c>
      <c r="BE2590">
        <v>0.88302595628415304</v>
      </c>
      <c r="BF2590">
        <v>79.2</v>
      </c>
      <c r="BG2590">
        <v>80.56071640097656</v>
      </c>
      <c r="BH2590">
        <v>81.620792498703238</v>
      </c>
      <c r="BI2590">
        <v>148.54308115179799</v>
      </c>
      <c r="BJ2590">
        <f ca="1"/>
        <v>79.63366440734552</v>
      </c>
      <c r="BK2590">
        <f ca="1"/>
        <v>81.209354259091342</v>
      </c>
      <c r="BL2590">
        <v>79.095024605005449</v>
      </c>
      <c r="BM2590">
        <f ca="1"/>
        <v>80.758413553048726</v>
      </c>
      <c r="BN2590">
        <v>81.133890461151907</v>
      </c>
      <c r="BP2590" s="9"/>
      <c r="BQ2590" s="40"/>
      <c r="BR2590" s="9"/>
      <c r="BS2590" s="40"/>
      <c r="BU2590" s="9"/>
      <c r="BV2590" s="40"/>
      <c r="BW2590" s="9"/>
      <c r="BX2590" s="40"/>
      <c r="BZ2590" s="9"/>
      <c r="CA2590" s="9"/>
      <c r="CB2590" s="40"/>
      <c r="CC2590" s="9"/>
      <c r="CD2590" s="9"/>
      <c r="CE2590" s="40"/>
    </row>
    <row r="2591" spans="1:83" x14ac:dyDescent="0.25">
      <c r="A2591">
        <v>75.3</v>
      </c>
      <c r="B2591" t="b">
        <v>1</v>
      </c>
      <c r="BE2591">
        <v>0.8833674863387978</v>
      </c>
      <c r="BF2591">
        <v>79.2</v>
      </c>
      <c r="BG2591">
        <v>80.57728987765465</v>
      </c>
      <c r="BH2591">
        <v>81.641683243951078</v>
      </c>
      <c r="BI2591">
        <v>148.74549337698724</v>
      </c>
      <c r="BJ2591">
        <f ca="1"/>
        <v>79.645609597049187</v>
      </c>
      <c r="BK2591">
        <f ca="1"/>
        <v>81.22858245443517</v>
      </c>
      <c r="BL2591">
        <v>79.10957198369357</v>
      </c>
      <c r="BM2591">
        <f ca="1"/>
        <v>80.770856676027847</v>
      </c>
      <c r="BN2591">
        <v>81.146046278500137</v>
      </c>
      <c r="BP2591" s="9"/>
      <c r="BQ2591" s="40"/>
      <c r="BR2591" s="9"/>
      <c r="BS2591" s="40"/>
      <c r="BU2591" s="9"/>
      <c r="BV2591" s="40"/>
      <c r="BW2591" s="9"/>
      <c r="BX2591" s="40"/>
      <c r="BZ2591" s="9"/>
      <c r="CA2591" s="9"/>
      <c r="CB2591" s="40"/>
      <c r="CC2591" s="9"/>
      <c r="CD2591" s="9"/>
      <c r="CE2591" s="40"/>
    </row>
    <row r="2592" spans="1:83" x14ac:dyDescent="0.25">
      <c r="A2592">
        <v>75.099999999999994</v>
      </c>
      <c r="B2592" t="b">
        <v>1</v>
      </c>
      <c r="BE2592">
        <v>0.88370901639344257</v>
      </c>
      <c r="BF2592">
        <v>79.2</v>
      </c>
      <c r="BG2592">
        <v>80.593897804308625</v>
      </c>
      <c r="BH2592">
        <v>81.66262277678527</v>
      </c>
      <c r="BI2592">
        <v>148.94849918726413</v>
      </c>
      <c r="BJ2592">
        <f ca="1"/>
        <v>79.657575297301392</v>
      </c>
      <c r="BK2592">
        <f ca="1"/>
        <v>81.24785362198152</v>
      </c>
      <c r="BL2592">
        <v>79.124140677256563</v>
      </c>
      <c r="BM2592">
        <f ca="1"/>
        <v>80.783314111516447</v>
      </c>
      <c r="BN2592">
        <v>81.158215673784412</v>
      </c>
      <c r="BP2592" s="9"/>
      <c r="BQ2592" s="40"/>
      <c r="BR2592" s="9"/>
      <c r="BS2592" s="40"/>
      <c r="BU2592" s="9"/>
      <c r="BV2592" s="40"/>
      <c r="BW2592" s="9"/>
      <c r="BX2592" s="40"/>
      <c r="BZ2592" s="9"/>
      <c r="CA2592" s="9"/>
      <c r="CB2592" s="40"/>
      <c r="CC2592" s="9"/>
      <c r="CD2592" s="9"/>
      <c r="CE2592" s="40"/>
    </row>
    <row r="2593" spans="1:83" x14ac:dyDescent="0.25">
      <c r="A2593">
        <v>74.900000000000006</v>
      </c>
      <c r="B2593" t="b">
        <v>1</v>
      </c>
      <c r="BE2593">
        <v>0.88405054644808745</v>
      </c>
      <c r="BF2593">
        <v>79.2</v>
      </c>
      <c r="BG2593">
        <v>80.610540375167986</v>
      </c>
      <c r="BH2593">
        <v>81.683611376981318</v>
      </c>
      <c r="BI2593">
        <v>149.15210207431326</v>
      </c>
      <c r="BJ2593">
        <f ca="1"/>
        <v>79.669561623581231</v>
      </c>
      <c r="BK2593">
        <f ca="1"/>
        <v>81.267168006038915</v>
      </c>
      <c r="BL2593">
        <v>79.138730779661785</v>
      </c>
      <c r="BM2593">
        <f ca="1"/>
        <v>80.795785931233198</v>
      </c>
      <c r="BN2593">
        <v>81.170398715053267</v>
      </c>
      <c r="BP2593" s="9"/>
      <c r="BQ2593" s="40"/>
      <c r="BR2593" s="9"/>
      <c r="BS2593" s="40"/>
      <c r="BU2593" s="9"/>
      <c r="BV2593" s="40"/>
      <c r="BW2593" s="9"/>
      <c r="BX2593" s="40"/>
      <c r="BZ2593" s="9"/>
      <c r="CA2593" s="9"/>
      <c r="CB2593" s="40"/>
      <c r="CC2593" s="9"/>
      <c r="CD2593" s="9"/>
      <c r="CE2593" s="40"/>
    </row>
    <row r="2594" spans="1:83" x14ac:dyDescent="0.25">
      <c r="A2594">
        <v>74.7</v>
      </c>
      <c r="B2594" t="b">
        <v>1</v>
      </c>
      <c r="BE2594">
        <v>0.88439207650273222</v>
      </c>
      <c r="BF2594">
        <v>79.3</v>
      </c>
      <c r="BG2594">
        <v>80.62721778610387</v>
      </c>
      <c r="BH2594">
        <v>81.704649326725033</v>
      </c>
      <c r="BI2594">
        <v>149.35630556071897</v>
      </c>
      <c r="BJ2594">
        <f ca="1"/>
        <v>79.681568692321022</v>
      </c>
      <c r="BK2594">
        <f ca="1"/>
        <v>81.286525853003667</v>
      </c>
      <c r="BL2594">
        <v>79.153342385569076</v>
      </c>
      <c r="BM2594">
        <f ca="1"/>
        <v>80.808272207432466</v>
      </c>
      <c r="BN2594">
        <v>81.182595470861301</v>
      </c>
      <c r="BP2594" s="9"/>
      <c r="BQ2594" s="40"/>
      <c r="BR2594" s="9"/>
      <c r="BS2594" s="40"/>
      <c r="BU2594" s="9"/>
      <c r="BV2594" s="40"/>
      <c r="BW2594" s="9"/>
      <c r="BX2594" s="40"/>
      <c r="BZ2594" s="9"/>
      <c r="CA2594" s="9"/>
      <c r="CB2594" s="40"/>
      <c r="CC2594" s="9"/>
      <c r="CD2594" s="9"/>
      <c r="CE2594" s="40"/>
    </row>
    <row r="2595" spans="1:83" x14ac:dyDescent="0.25">
      <c r="A2595">
        <v>74.400000000000006</v>
      </c>
      <c r="B2595" t="b">
        <v>1</v>
      </c>
      <c r="BE2595">
        <v>0.88473360655737709</v>
      </c>
      <c r="BF2595">
        <v>79.3</v>
      </c>
      <c r="BG2595">
        <v>80.643930234647911</v>
      </c>
      <c r="BH2595">
        <v>81.725736910640919</v>
      </c>
      <c r="BI2595">
        <v>149.56111320033142</v>
      </c>
      <c r="BJ2595">
        <f ca="1"/>
        <v>79.693596620917234</v>
      </c>
      <c r="BK2595">
        <f ca="1"/>
        <v>81.30592741138399</v>
      </c>
      <c r="BL2595">
        <v>79.167975590337932</v>
      </c>
      <c r="BM2595">
        <f ca="1"/>
        <v>80.820773012909839</v>
      </c>
      <c r="BN2595">
        <v>81.194806010274419</v>
      </c>
      <c r="BP2595" s="9"/>
      <c r="BQ2595" s="40"/>
      <c r="BR2595" s="9"/>
      <c r="BS2595" s="40"/>
      <c r="BU2595" s="9"/>
      <c r="BV2595" s="40"/>
      <c r="BW2595" s="9"/>
      <c r="BX2595" s="40"/>
      <c r="BZ2595" s="9"/>
      <c r="CA2595" s="9"/>
      <c r="CB2595" s="40"/>
      <c r="CC2595" s="9"/>
      <c r="CD2595" s="9"/>
      <c r="CE2595" s="40"/>
    </row>
    <row r="2596" spans="1:83" x14ac:dyDescent="0.25">
      <c r="A2596">
        <v>74.2</v>
      </c>
      <c r="B2596" t="b">
        <v>1</v>
      </c>
      <c r="BE2596">
        <v>0.88507513661202186</v>
      </c>
      <c r="BF2596">
        <v>79.3</v>
      </c>
      <c r="BG2596">
        <v>80.660677920011395</v>
      </c>
      <c r="BH2596">
        <v>81.746874415820045</v>
      </c>
      <c r="BI2596">
        <v>149.76652857863735</v>
      </c>
      <c r="BJ2596">
        <f ca="1"/>
        <v>79.705645527741382</v>
      </c>
      <c r="BK2596">
        <f ca="1"/>
        <v>81.325372931824589</v>
      </c>
      <c r="BL2596">
        <v>79.182630490034683</v>
      </c>
      <c r="BM2596">
        <f ca="1"/>
        <v>80.833288421007836</v>
      </c>
      <c r="BN2596">
        <v>81.207030402875262</v>
      </c>
      <c r="BP2596" s="9"/>
      <c r="BQ2596" s="40"/>
      <c r="BR2596" s="9"/>
      <c r="BS2596" s="40"/>
      <c r="BU2596" s="9"/>
      <c r="BV2596" s="40"/>
      <c r="BW2596" s="9"/>
      <c r="BX2596" s="40"/>
      <c r="BZ2596" s="9"/>
      <c r="CA2596" s="9"/>
      <c r="CB2596" s="40"/>
      <c r="CC2596" s="9"/>
      <c r="CD2596" s="9"/>
      <c r="CE2596" s="40"/>
    </row>
    <row r="2597" spans="1:83" x14ac:dyDescent="0.25">
      <c r="A2597">
        <v>73.5</v>
      </c>
      <c r="B2597" t="b">
        <v>1</v>
      </c>
      <c r="BE2597">
        <v>0.88541666666666663</v>
      </c>
      <c r="BF2597">
        <v>79.3</v>
      </c>
      <c r="BG2597">
        <v>80.677461043104671</v>
      </c>
      <c r="BH2597">
        <v>81.768062131849589</v>
      </c>
      <c r="BI2597">
        <v>149.97255531313712</v>
      </c>
      <c r="BJ2597">
        <f ca="1"/>
        <v>79.717715532151146</v>
      </c>
      <c r="BK2597">
        <f ca="1"/>
        <v>81.344862667131451</v>
      </c>
      <c r="BL2597">
        <v>79.197307181439953</v>
      </c>
      <c r="BM2597">
        <f ca="1"/>
        <v>80.845818505621821</v>
      </c>
      <c r="BN2597">
        <v>81.21926871876866</v>
      </c>
      <c r="BP2597" s="9"/>
      <c r="BQ2597" s="40"/>
      <c r="BR2597" s="9"/>
      <c r="BS2597" s="40"/>
      <c r="BU2597" s="9"/>
      <c r="BV2597" s="40"/>
      <c r="BW2597" s="9"/>
      <c r="BX2597" s="40"/>
      <c r="BZ2597" s="9"/>
      <c r="CA2597" s="9"/>
      <c r="CB2597" s="40"/>
      <c r="CC2597" s="9"/>
      <c r="CD2597" s="9"/>
      <c r="CE2597" s="40"/>
    </row>
    <row r="2598" spans="1:83" x14ac:dyDescent="0.25">
      <c r="A2598">
        <v>73.7</v>
      </c>
      <c r="B2598" t="b">
        <v>1</v>
      </c>
      <c r="BE2598">
        <v>0.88575819672131151</v>
      </c>
      <c r="BF2598">
        <v>79.3</v>
      </c>
      <c r="BG2598">
        <v>80.694279806556807</v>
      </c>
      <c r="BH2598">
        <v>81.789300350841472</v>
      </c>
      <c r="BI2598">
        <v>150.17919705372651</v>
      </c>
      <c r="BJ2598">
        <f ca="1"/>
        <v>79.729806754501666</v>
      </c>
      <c r="BK2598">
        <f ca="1"/>
        <v>81.364396872297178</v>
      </c>
      <c r="BL2598">
        <v>79.212005762056066</v>
      </c>
      <c r="BM2598">
        <f ca="1"/>
        <v>80.858363341205816</v>
      </c>
      <c r="BN2598">
        <v>81.231521028587139</v>
      </c>
      <c r="BP2598" s="9"/>
      <c r="BQ2598" s="40"/>
      <c r="BR2598" s="9"/>
      <c r="BS2598" s="40"/>
      <c r="BU2598" s="9"/>
      <c r="BV2598" s="40"/>
      <c r="BW2598" s="9"/>
      <c r="BX2598" s="40"/>
      <c r="BZ2598" s="9"/>
      <c r="CA2598" s="9"/>
      <c r="CB2598" s="40"/>
      <c r="CC2598" s="9"/>
      <c r="CD2598" s="9"/>
      <c r="CE2598" s="40"/>
    </row>
    <row r="2599" spans="1:83" x14ac:dyDescent="0.25">
      <c r="A2599">
        <v>73.599999999999994</v>
      </c>
      <c r="B2599" t="b">
        <v>1</v>
      </c>
      <c r="BE2599">
        <v>0.88609972677595628</v>
      </c>
      <c r="BF2599">
        <v>79.3</v>
      </c>
      <c r="BG2599">
        <v>80.711134414735596</v>
      </c>
      <c r="BH2599">
        <v>81.810589367462612</v>
      </c>
      <c r="BI2599">
        <v>150.38645748308488</v>
      </c>
      <c r="BJ2599">
        <f ca="1"/>
        <v>79.741919316156981</v>
      </c>
      <c r="BK2599">
        <f ca="1"/>
        <v>81.383975804526472</v>
      </c>
      <c r="BL2599">
        <v>79.226726330114616</v>
      </c>
      <c r="BM2599">
        <f ca="1"/>
        <v>80.870923002778412</v>
      </c>
      <c r="BN2599">
        <v>81.243787403496597</v>
      </c>
      <c r="BP2599" s="9"/>
      <c r="BQ2599" s="40"/>
      <c r="BR2599" s="9"/>
      <c r="BS2599" s="40"/>
      <c r="BU2599" s="9"/>
      <c r="BV2599" s="40"/>
      <c r="BW2599" s="9"/>
      <c r="BX2599" s="40"/>
      <c r="BZ2599" s="9"/>
      <c r="CA2599" s="9"/>
      <c r="CB2599" s="40"/>
      <c r="CC2599" s="9"/>
      <c r="CD2599" s="9"/>
      <c r="CE2599" s="40"/>
    </row>
    <row r="2600" spans="1:83" x14ac:dyDescent="0.25">
      <c r="A2600">
        <v>73.5</v>
      </c>
      <c r="B2600" t="b">
        <v>1</v>
      </c>
      <c r="BE2600">
        <v>0.88644125683060104</v>
      </c>
      <c r="BF2600">
        <v>79.3</v>
      </c>
      <c r="BG2600">
        <v>80.728025073767839</v>
      </c>
      <c r="BH2600">
        <v>81.831929478964767</v>
      </c>
      <c r="BI2600">
        <v>150.59434031706908</v>
      </c>
      <c r="BJ2600">
        <f ca="1"/>
        <v>79.754053339501638</v>
      </c>
      <c r="BK2600">
        <f ca="1"/>
        <v>81.403599723262204</v>
      </c>
      <c r="BL2600">
        <v>79.241468984584117</v>
      </c>
      <c r="BM2600">
        <f ca="1"/>
        <v>80.883497565928934</v>
      </c>
      <c r="BN2600">
        <v>81.256067915201953</v>
      </c>
      <c r="BP2600" s="9"/>
      <c r="BQ2600" s="40"/>
      <c r="BR2600" s="9"/>
      <c r="BS2600" s="40"/>
      <c r="BU2600" s="9"/>
      <c r="BV2600" s="40"/>
      <c r="BW2600" s="9"/>
      <c r="BX2600" s="40"/>
      <c r="BZ2600" s="9"/>
      <c r="CA2600" s="9"/>
      <c r="CB2600" s="40"/>
      <c r="CC2600" s="9"/>
      <c r="CD2600" s="9"/>
      <c r="CE2600" s="40"/>
    </row>
    <row r="2601" spans="1:83" x14ac:dyDescent="0.25">
      <c r="A2601">
        <v>73.2</v>
      </c>
      <c r="B2601" t="b">
        <v>1</v>
      </c>
      <c r="BE2601">
        <v>0.88678278688524592</v>
      </c>
      <c r="BF2601">
        <v>79.3</v>
      </c>
      <c r="BG2601">
        <v>80.744951991559901</v>
      </c>
      <c r="BH2601">
        <v>81.853320985215305</v>
      </c>
      <c r="BI2601">
        <v>150.80284930511314</v>
      </c>
      <c r="BJ2601">
        <f ca="1"/>
        <v>79.766208947952407</v>
      </c>
      <c r="BK2601">
        <f ca="1"/>
        <v>81.423268890211773</v>
      </c>
      <c r="BL2601">
        <v>79.256233825177759</v>
      </c>
      <c r="BM2601">
        <f ca="1"/>
        <v>80.89608710682343</v>
      </c>
      <c r="BN2601">
        <v>81.26836263595294</v>
      </c>
      <c r="BP2601" s="9"/>
      <c r="BQ2601" s="40"/>
      <c r="BR2601" s="9"/>
      <c r="BS2601" s="40"/>
      <c r="BU2601" s="9"/>
      <c r="BV2601" s="40"/>
      <c r="BW2601" s="9"/>
      <c r="BX2601" s="40"/>
      <c r="BZ2601" s="9"/>
      <c r="CA2601" s="9"/>
      <c r="CB2601" s="40"/>
      <c r="CC2601" s="9"/>
      <c r="CD2601" s="9"/>
      <c r="CE2601" s="40"/>
    </row>
    <row r="2602" spans="1:83" x14ac:dyDescent="0.25">
      <c r="A2602">
        <v>72.8</v>
      </c>
      <c r="B2602" t="b">
        <v>1</v>
      </c>
      <c r="BE2602">
        <v>0.88712431693989069</v>
      </c>
      <c r="BF2602">
        <v>79.3</v>
      </c>
      <c r="BG2602">
        <v>80.761915377818639</v>
      </c>
      <c r="BH2602">
        <v>81.874764188728449</v>
      </c>
      <c r="BI2602">
        <v>151.01198823063376</v>
      </c>
      <c r="BJ2602">
        <f ca="1"/>
        <v>79.778386265970298</v>
      </c>
      <c r="BK2602">
        <f ca="1"/>
        <v>81.44298356937378</v>
      </c>
      <c r="BL2602">
        <v>79.271020952361283</v>
      </c>
      <c r="BM2602">
        <f ca="1"/>
        <v>80.908691702210945</v>
      </c>
      <c r="BN2602">
        <v>81.28067163854989</v>
      </c>
      <c r="BP2602" s="9"/>
      <c r="BQ2602" s="40"/>
      <c r="BR2602" s="9"/>
      <c r="BS2602" s="40"/>
      <c r="BU2602" s="9"/>
      <c r="BV2602" s="40"/>
      <c r="BW2602" s="9"/>
      <c r="BX2602" s="40"/>
      <c r="BZ2602" s="9"/>
      <c r="CA2602" s="9"/>
      <c r="CB2602" s="40"/>
      <c r="CC2602" s="9"/>
      <c r="CD2602" s="9"/>
      <c r="CE2602" s="40"/>
    </row>
    <row r="2603" spans="1:83" x14ac:dyDescent="0.25">
      <c r="A2603">
        <v>73.099999999999994</v>
      </c>
      <c r="B2603" t="b">
        <v>1</v>
      </c>
      <c r="BE2603">
        <v>0.88746584699453557</v>
      </c>
      <c r="BF2603">
        <v>79.3</v>
      </c>
      <c r="BG2603">
        <v>80.778915444072496</v>
      </c>
      <c r="BH2603">
        <v>81.896259394696287</v>
      </c>
      <c r="BI2603">
        <v>151.22176091144266</v>
      </c>
      <c r="BJ2603">
        <f ca="1"/>
        <v>79.790585419072642</v>
      </c>
      <c r="BK2603">
        <f ca="1"/>
        <v>81.462744027065312</v>
      </c>
      <c r="BL2603">
        <v>79.285830467360995</v>
      </c>
      <c r="BM2603">
        <f ca="1"/>
        <v>80.921311429429835</v>
      </c>
      <c r="BN2603">
        <v>81.29299499634979</v>
      </c>
      <c r="BP2603" s="9"/>
      <c r="BQ2603" s="40"/>
      <c r="BR2603" s="9"/>
      <c r="BS2603" s="40"/>
      <c r="BU2603" s="9"/>
      <c r="BV2603" s="40"/>
      <c r="BW2603" s="9"/>
      <c r="BX2603" s="40"/>
      <c r="BZ2603" s="9"/>
      <c r="CA2603" s="9"/>
      <c r="CB2603" s="40"/>
      <c r="CC2603" s="9"/>
      <c r="CD2603" s="9"/>
      <c r="CE2603" s="40"/>
    </row>
    <row r="2604" spans="1:83" x14ac:dyDescent="0.25">
      <c r="A2604">
        <v>72.599999999999994</v>
      </c>
      <c r="B2604" t="b">
        <v>1</v>
      </c>
      <c r="BE2604">
        <v>0.88780737704918034</v>
      </c>
      <c r="BF2604">
        <v>79.3</v>
      </c>
      <c r="BG2604">
        <v>80.795952403693079</v>
      </c>
      <c r="BH2604">
        <v>81.917806911021529</v>
      </c>
      <c r="BI2604">
        <v>151.4321712001643</v>
      </c>
      <c r="BJ2604">
        <f ca="1"/>
        <v>79.802806533845413</v>
      </c>
      <c r="BK2604">
        <f ca="1"/>
        <v>81.482550531949386</v>
      </c>
      <c r="BL2604">
        <v>79.30066247217178</v>
      </c>
      <c r="BM2604">
        <f ca="1"/>
        <v>80.933946366414091</v>
      </c>
      <c r="BN2604">
        <v>81.305332783272121</v>
      </c>
      <c r="BP2604" s="9"/>
      <c r="BQ2604" s="40"/>
      <c r="BR2604" s="9"/>
      <c r="BS2604" s="40"/>
      <c r="BU2604" s="9"/>
      <c r="BV2604" s="40"/>
      <c r="BW2604" s="9"/>
      <c r="BX2604" s="40"/>
      <c r="BZ2604" s="9"/>
      <c r="CA2604" s="9"/>
      <c r="CB2604" s="40"/>
      <c r="CC2604" s="9"/>
      <c r="CD2604" s="9"/>
      <c r="CE2604" s="40"/>
    </row>
    <row r="2605" spans="1:83" x14ac:dyDescent="0.25">
      <c r="A2605">
        <v>68.3</v>
      </c>
      <c r="B2605" t="b">
        <v>1</v>
      </c>
      <c r="BE2605">
        <v>0.8881489071038251</v>
      </c>
      <c r="BF2605">
        <v>79.3</v>
      </c>
      <c r="BG2605">
        <v>80.81302647191697</v>
      </c>
      <c r="BH2605">
        <v>81.93940704834931</v>
      </c>
      <c r="BI2605">
        <v>151.64322298466095</v>
      </c>
      <c r="BJ2605">
        <f ca="1"/>
        <v>79.815049737955661</v>
      </c>
      <c r="BK2605">
        <f ca="1"/>
        <v>81.502403355063024</v>
      </c>
      <c r="BL2605">
        <v>79.315517069565345</v>
      </c>
      <c r="BM2605">
        <f ca="1"/>
        <v>80.946596591699844</v>
      </c>
      <c r="BN2605">
        <v>81.317685073805109</v>
      </c>
      <c r="BP2605" s="9"/>
      <c r="BQ2605" s="40"/>
      <c r="BR2605" s="9"/>
      <c r="BS2605" s="40"/>
      <c r="BU2605" s="9"/>
      <c r="BV2605" s="40"/>
      <c r="BW2605" s="9"/>
      <c r="BX2605" s="40"/>
      <c r="BZ2605" s="9"/>
      <c r="CA2605" s="9"/>
      <c r="CB2605" s="40"/>
      <c r="CC2605" s="9"/>
      <c r="CD2605" s="9"/>
      <c r="CE2605" s="40"/>
    </row>
    <row r="2606" spans="1:83" x14ac:dyDescent="0.25">
      <c r="A2606">
        <v>68</v>
      </c>
      <c r="B2606" t="b">
        <v>1</v>
      </c>
      <c r="BE2606">
        <v>0.88849043715846998</v>
      </c>
      <c r="BF2606">
        <v>79.3</v>
      </c>
      <c r="BG2606">
        <v>80.830137865867854</v>
      </c>
      <c r="BH2606">
        <v>81.961060120100626</v>
      </c>
      <c r="BI2606">
        <v>151.85492018846332</v>
      </c>
      <c r="BJ2606">
        <f ca="1"/>
        <v>79.827315160164275</v>
      </c>
      <c r="BK2606">
        <f ca="1"/>
        <v>81.522302769845567</v>
      </c>
      <c r="BL2606">
        <v>79.330394363098549</v>
      </c>
      <c r="BM2606">
        <f ca="1"/>
        <v>80.959262184431921</v>
      </c>
      <c r="BN2606">
        <v>81.330051943011824</v>
      </c>
      <c r="BP2606" s="9"/>
      <c r="BQ2606" s="40"/>
      <c r="BR2606" s="9"/>
      <c r="BS2606" s="40"/>
      <c r="BU2606" s="9"/>
      <c r="BV2606" s="40"/>
      <c r="BW2606" s="9"/>
      <c r="BX2606" s="40"/>
      <c r="BZ2606" s="9"/>
      <c r="CA2606" s="9"/>
      <c r="CB2606" s="40"/>
      <c r="CC2606" s="9"/>
      <c r="CD2606" s="9"/>
      <c r="CE2606" s="40"/>
    </row>
    <row r="2607" spans="1:83" x14ac:dyDescent="0.25">
      <c r="A2607">
        <v>67.7</v>
      </c>
      <c r="B2607" t="b">
        <v>1</v>
      </c>
      <c r="BE2607">
        <v>0.88883196721311475</v>
      </c>
      <c r="BF2607">
        <v>79.400000000000006</v>
      </c>
      <c r="BG2607">
        <v>80.847286804578971</v>
      </c>
      <c r="BH2607">
        <v>81.982766442505664</v>
      </c>
      <c r="BI2607">
        <v>152.06726677120821</v>
      </c>
      <c r="BJ2607">
        <f ca="1"/>
        <v>79.839602930338685</v>
      </c>
      <c r="BK2607">
        <f ca="1"/>
        <v>81.542249052167548</v>
      </c>
      <c r="BL2607">
        <v>79.345294457121739</v>
      </c>
      <c r="BM2607">
        <f ca="1"/>
        <v>80.971943224370435</v>
      </c>
      <c r="BN2607">
        <v>81.342433466536448</v>
      </c>
      <c r="BP2607" s="9"/>
      <c r="BQ2607" s="40"/>
      <c r="BR2607" s="9"/>
      <c r="BS2607" s="40"/>
      <c r="BU2607" s="9"/>
      <c r="BV2607" s="40"/>
      <c r="BW2607" s="9"/>
      <c r="BX2607" s="40"/>
      <c r="BZ2607" s="9"/>
      <c r="CA2607" s="9"/>
      <c r="CB2607" s="40"/>
      <c r="CC2607" s="9"/>
      <c r="CD2607" s="9"/>
      <c r="CE2607" s="40"/>
    </row>
    <row r="2608" spans="1:83" x14ac:dyDescent="0.25">
      <c r="A2608">
        <v>67.400000000000006</v>
      </c>
      <c r="B2608" t="b">
        <v>1</v>
      </c>
      <c r="BE2608">
        <v>0.88917349726775952</v>
      </c>
      <c r="BF2608">
        <v>79.400000000000006</v>
      </c>
      <c r="BG2608">
        <v>80.864473509016037</v>
      </c>
      <c r="BH2608">
        <v>82.004526334637859</v>
      </c>
      <c r="BI2608">
        <v>152.28026672908325</v>
      </c>
      <c r="BJ2608">
        <f ca="1"/>
        <v>79.851913179466024</v>
      </c>
      <c r="BK2608">
        <f ca="1"/>
        <v>81.562242480359942</v>
      </c>
      <c r="BL2608">
        <v>79.360217456787367</v>
      </c>
      <c r="BM2608">
        <f ca="1"/>
        <v>80.984639791897663</v>
      </c>
      <c r="BN2608">
        <v>81.354829720610638</v>
      </c>
      <c r="BP2608" s="9"/>
      <c r="BQ2608" s="40"/>
      <c r="BR2608" s="9"/>
      <c r="BS2608" s="40"/>
      <c r="BU2608" s="9"/>
      <c r="BV2608" s="40"/>
      <c r="BW2608" s="9"/>
      <c r="BX2608" s="40"/>
      <c r="BZ2608" s="9"/>
      <c r="CA2608" s="9"/>
      <c r="CB2608" s="40"/>
      <c r="CC2608" s="9"/>
      <c r="CD2608" s="9"/>
      <c r="CE2608" s="40"/>
    </row>
    <row r="2609" spans="1:83" x14ac:dyDescent="0.25">
      <c r="A2609">
        <v>67.2</v>
      </c>
      <c r="B2609" t="b">
        <v>1</v>
      </c>
      <c r="BE2609">
        <v>0.88951502732240439</v>
      </c>
      <c r="BF2609">
        <v>79.400000000000006</v>
      </c>
      <c r="BG2609">
        <v>80.881698202100267</v>
      </c>
      <c r="BH2609">
        <v>82.026340118448317</v>
      </c>
      <c r="BI2609">
        <v>152.49392409527789</v>
      </c>
      <c r="BJ2609">
        <f ca="1"/>
        <v>79.864246039666355</v>
      </c>
      <c r="BK2609">
        <f ca="1"/>
        <v>81.582283335243829</v>
      </c>
      <c r="BL2609">
        <v>79.375163468058645</v>
      </c>
      <c r="BM2609">
        <f ca="1"/>
        <v>80.997351968024773</v>
      </c>
      <c r="BN2609">
        <v>81.367240782059952</v>
      </c>
      <c r="BP2609" s="9"/>
      <c r="BQ2609" s="40"/>
      <c r="BR2609" s="9"/>
      <c r="BS2609" s="40"/>
      <c r="BU2609" s="9"/>
      <c r="BV2609" s="40"/>
      <c r="BW2609" s="9"/>
      <c r="BX2609" s="40"/>
      <c r="BZ2609" s="9"/>
      <c r="CA2609" s="9"/>
      <c r="CB2609" s="40"/>
      <c r="CC2609" s="9"/>
      <c r="CD2609" s="9"/>
      <c r="CE2609" s="40"/>
    </row>
    <row r="2610" spans="1:83" x14ac:dyDescent="0.25">
      <c r="A2610">
        <v>66.900000000000006</v>
      </c>
      <c r="B2610" t="b">
        <v>1</v>
      </c>
      <c r="BE2610">
        <v>0.88985655737704916</v>
      </c>
      <c r="BF2610">
        <v>79.400000000000006</v>
      </c>
      <c r="BG2610">
        <v>80.898961108731982</v>
      </c>
      <c r="BH2610">
        <v>82.048208118800844</v>
      </c>
      <c r="BI2610">
        <v>152.70824294044149</v>
      </c>
      <c r="BJ2610">
        <f ca="1"/>
        <v>79.876601644206019</v>
      </c>
      <c r="BK2610">
        <f ca="1"/>
        <v>81.602371900160591</v>
      </c>
      <c r="BL2610">
        <v>79.390132597718278</v>
      </c>
      <c r="BM2610">
        <f ca="1"/>
        <v>81.010079834398724</v>
      </c>
      <c r="BN2610">
        <v>81.379666728310411</v>
      </c>
      <c r="BP2610" s="9"/>
      <c r="BQ2610" s="40"/>
      <c r="BR2610" s="9"/>
      <c r="BS2610" s="40"/>
      <c r="BU2610" s="9"/>
      <c r="BV2610" s="40"/>
      <c r="BW2610" s="9"/>
      <c r="BX2610" s="40"/>
      <c r="BZ2610" s="9"/>
      <c r="CA2610" s="9"/>
      <c r="CB2610" s="40"/>
      <c r="CC2610" s="9"/>
      <c r="CD2610" s="9"/>
      <c r="CE2610" s="40"/>
    </row>
    <row r="2611" spans="1:83" x14ac:dyDescent="0.25">
      <c r="A2611">
        <v>66.599999999999994</v>
      </c>
      <c r="B2611" t="b">
        <v>1</v>
      </c>
      <c r="BE2611">
        <v>0.89019808743169404</v>
      </c>
      <c r="BF2611">
        <v>79.400000000000006</v>
      </c>
      <c r="BG2611">
        <v>80.916262455814476</v>
      </c>
      <c r="BH2611">
        <v>82.070130663507882</v>
      </c>
      <c r="BI2611">
        <v>152.92322737314902</v>
      </c>
      <c r="BJ2611">
        <f ca="1"/>
        <v>79.88898012751136</v>
      </c>
      <c r="BK2611">
        <f ca="1"/>
        <v>81.622508461002582</v>
      </c>
      <c r="BL2611">
        <v>79.405124953377396</v>
      </c>
      <c r="BM2611">
        <f ca="1"/>
        <v>81.02282347330943</v>
      </c>
      <c r="BN2611">
        <v>81.392107637395128</v>
      </c>
      <c r="BP2611" s="9"/>
      <c r="BQ2611" s="40"/>
      <c r="BR2611" s="9"/>
      <c r="BS2611" s="40"/>
      <c r="BU2611" s="9"/>
      <c r="BV2611" s="40"/>
      <c r="BW2611" s="9"/>
      <c r="BX2611" s="40"/>
      <c r="BZ2611" s="9"/>
      <c r="CA2611" s="9"/>
      <c r="CB2611" s="40"/>
      <c r="CC2611" s="9"/>
      <c r="CD2611" s="9"/>
      <c r="CE2611" s="40"/>
    </row>
    <row r="2612" spans="1:83" x14ac:dyDescent="0.25">
      <c r="A2612">
        <v>66.2</v>
      </c>
      <c r="B2612" t="b">
        <v>1</v>
      </c>
      <c r="BE2612">
        <v>0.89053961748633881</v>
      </c>
      <c r="BF2612">
        <v>79.400000000000006</v>
      </c>
      <c r="BG2612">
        <v>80.933602472278196</v>
      </c>
      <c r="BH2612">
        <v>82.092108083365957</v>
      </c>
      <c r="BI2612">
        <v>153.13888154037335</v>
      </c>
      <c r="BJ2612">
        <f ca="1"/>
        <v>79.901381625182552</v>
      </c>
      <c r="BK2612">
        <f ca="1"/>
        <v>81.642693306244027</v>
      </c>
      <c r="BL2612">
        <v>79.420140643484572</v>
      </c>
      <c r="BM2612">
        <f ca="1"/>
        <v>81.035582967696811</v>
      </c>
      <c r="BN2612">
        <v>81.404563587960951</v>
      </c>
      <c r="BP2612" s="9"/>
      <c r="BQ2612" s="40"/>
      <c r="BR2612" s="9"/>
      <c r="BS2612" s="40"/>
      <c r="BU2612" s="9"/>
      <c r="BV2612" s="40"/>
      <c r="BW2612" s="9"/>
      <c r="BX2612" s="40"/>
      <c r="BZ2612" s="9"/>
      <c r="CA2612" s="9"/>
      <c r="CB2612" s="40"/>
      <c r="CC2612" s="9"/>
      <c r="CD2612" s="9"/>
      <c r="CE2612" s="40"/>
    </row>
    <row r="2613" spans="1:83" x14ac:dyDescent="0.25">
      <c r="A2613">
        <v>65.8</v>
      </c>
      <c r="B2613" t="b">
        <v>1</v>
      </c>
      <c r="BE2613">
        <v>0.89088114754098358</v>
      </c>
      <c r="BF2613">
        <v>79.400000000000006</v>
      </c>
      <c r="BG2613">
        <v>80.95098138910538</v>
      </c>
      <c r="BH2613">
        <v>82.114140712193063</v>
      </c>
      <c r="BI2613">
        <v>153.35520962796539</v>
      </c>
      <c r="BJ2613">
        <f ca="1"/>
        <v>79.91380627400757</v>
      </c>
      <c r="BK2613">
        <f ca="1"/>
        <v>81.662926726972813</v>
      </c>
      <c r="BL2613">
        <v>79.435179777334966</v>
      </c>
      <c r="BM2613">
        <f ca="1"/>
        <v>81.04835840115804</v>
      </c>
      <c r="BN2613">
        <v>81.417034659275345</v>
      </c>
      <c r="BP2613" s="9"/>
      <c r="BQ2613" s="40"/>
      <c r="BR2613" s="9"/>
      <c r="BS2613" s="40"/>
      <c r="BU2613" s="9"/>
      <c r="BV2613" s="40"/>
      <c r="BW2613" s="9"/>
      <c r="BX2613" s="40"/>
      <c r="BZ2613" s="9"/>
      <c r="CA2613" s="9"/>
      <c r="CB2613" s="40"/>
      <c r="CC2613" s="9"/>
      <c r="CD2613" s="9"/>
      <c r="CE2613" s="40"/>
    </row>
    <row r="2614" spans="1:83" x14ac:dyDescent="0.25">
      <c r="A2614">
        <v>64.900000000000006</v>
      </c>
      <c r="B2614" t="b">
        <v>1</v>
      </c>
      <c r="BE2614">
        <v>0.89122267759562845</v>
      </c>
      <c r="BF2614">
        <v>79.400000000000006</v>
      </c>
      <c r="BG2614">
        <v>80.968399439355039</v>
      </c>
      <c r="BH2614">
        <v>82.136228886865524</v>
      </c>
      <c r="BI2614">
        <v>153.5722158611417</v>
      </c>
      <c r="BJ2614">
        <f ca="1"/>
        <v>79.926254211976598</v>
      </c>
      <c r="BK2614">
        <f ca="1"/>
        <v>81.683209016922376</v>
      </c>
      <c r="BL2614">
        <v>79.45024246507964</v>
      </c>
      <c r="BM2614">
        <f ca="1"/>
        <v>81.061149857954845</v>
      </c>
      <c r="BN2614">
        <v>81.429520931233327</v>
      </c>
      <c r="BP2614" s="9"/>
      <c r="BQ2614" s="40"/>
      <c r="BR2614" s="9"/>
      <c r="BS2614" s="40"/>
      <c r="BU2614" s="9"/>
      <c r="BV2614" s="40"/>
      <c r="BW2614" s="9"/>
      <c r="BX2614" s="40"/>
      <c r="BZ2614" s="9"/>
      <c r="CA2614" s="9"/>
      <c r="CB2614" s="40"/>
      <c r="CC2614" s="9"/>
      <c r="CD2614" s="9"/>
      <c r="CE2614" s="40"/>
    </row>
    <row r="2615" spans="1:83" x14ac:dyDescent="0.25">
      <c r="A2615">
        <v>63.7</v>
      </c>
      <c r="B2615" t="b">
        <v>1</v>
      </c>
      <c r="BE2615">
        <v>0.89156420765027322</v>
      </c>
      <c r="BF2615">
        <v>79.400000000000006</v>
      </c>
      <c r="BG2615">
        <v>80.985856858188313</v>
      </c>
      <c r="BH2615">
        <v>82.158372947355815</v>
      </c>
      <c r="BI2615">
        <v>153.78990450497912</v>
      </c>
      <c r="BJ2615">
        <f ca="1"/>
        <v>79.938725578296356</v>
      </c>
      <c r="BK2615">
        <f ca="1"/>
        <v>81.703540472504287</v>
      </c>
      <c r="BL2615">
        <v>79.465328817734928</v>
      </c>
      <c r="BM2615">
        <f ca="1"/>
        <v>81.073957423021042</v>
      </c>
      <c r="BN2615">
        <v>81.442022484364372</v>
      </c>
      <c r="BP2615" s="9"/>
      <c r="BQ2615" s="40"/>
      <c r="BR2615" s="9"/>
      <c r="BS2615" s="40"/>
      <c r="BU2615" s="9"/>
      <c r="BV2615" s="40"/>
      <c r="BW2615" s="9"/>
      <c r="BX2615" s="40"/>
      <c r="BZ2615" s="9"/>
      <c r="CA2615" s="9"/>
      <c r="CB2615" s="40"/>
      <c r="CC2615" s="9"/>
      <c r="CD2615" s="9"/>
      <c r="CE2615" s="40"/>
    </row>
    <row r="2616" spans="1:83" x14ac:dyDescent="0.25">
      <c r="A2616">
        <v>62.3</v>
      </c>
      <c r="B2616" t="b">
        <v>1</v>
      </c>
      <c r="BE2616">
        <v>0.89190573770491799</v>
      </c>
      <c r="BF2616">
        <v>79.400000000000006</v>
      </c>
      <c r="BG2616">
        <v>81.003353882894174</v>
      </c>
      <c r="BH2616">
        <v>82.180573236771295</v>
      </c>
      <c r="BI2616">
        <v>154.00827986491851</v>
      </c>
      <c r="BJ2616">
        <f ca="1"/>
        <v>79.95122051340492</v>
      </c>
      <c r="BK2616">
        <f ca="1"/>
        <v>81.723921392841319</v>
      </c>
      <c r="BL2616">
        <v>79.480438947192027</v>
      </c>
      <c r="BM2616">
        <f ca="1"/>
        <v>81.086781181969968</v>
      </c>
      <c r="BN2616">
        <v>81.454539399839604</v>
      </c>
      <c r="BP2616" s="9"/>
      <c r="BQ2616" s="40"/>
      <c r="BR2616" s="9"/>
      <c r="BS2616" s="40"/>
      <c r="BU2616" s="9"/>
      <c r="BV2616" s="40"/>
      <c r="BW2616" s="9"/>
      <c r="BX2616" s="40"/>
      <c r="BZ2616" s="9"/>
      <c r="CA2616" s="9"/>
      <c r="CB2616" s="40"/>
      <c r="CC2616" s="9"/>
      <c r="CD2616" s="9"/>
      <c r="CE2616" s="40"/>
    </row>
    <row r="2617" spans="1:83" x14ac:dyDescent="0.25">
      <c r="A2617">
        <v>61</v>
      </c>
      <c r="B2617" t="b">
        <v>1</v>
      </c>
      <c r="BE2617">
        <v>0.89224726775956287</v>
      </c>
      <c r="BF2617">
        <v>79.400000000000006</v>
      </c>
      <c r="BG2617">
        <v>81.020890752915719</v>
      </c>
      <c r="BH2617">
        <v>82.202830101392848</v>
      </c>
      <c r="BI2617">
        <v>154.22734628727525</v>
      </c>
      <c r="BJ2617">
        <f ca="1"/>
        <v>79.963739158986584</v>
      </c>
      <c r="BK2617">
        <f ca="1"/>
        <v>81.744352079801004</v>
      </c>
      <c r="BL2617">
        <v>79.495572966226604</v>
      </c>
      <c r="BM2617">
        <f ca="1"/>
        <v>81.09962122110224</v>
      </c>
      <c r="BN2617">
        <v>81.467071759479012</v>
      </c>
      <c r="BP2617" s="9"/>
      <c r="BQ2617" s="40"/>
      <c r="BR2617" s="9"/>
      <c r="BS2617" s="40"/>
      <c r="BU2617" s="9"/>
      <c r="BV2617" s="40"/>
      <c r="BW2617" s="9"/>
      <c r="BX2617" s="40"/>
      <c r="BZ2617" s="9"/>
      <c r="CA2617" s="9"/>
      <c r="CB2617" s="40"/>
      <c r="CC2617" s="9"/>
      <c r="CD2617" s="9"/>
      <c r="CE2617" s="40"/>
    </row>
    <row r="2618" spans="1:83" x14ac:dyDescent="0.25">
      <c r="A2618">
        <v>62</v>
      </c>
      <c r="B2618" t="b">
        <v>1</v>
      </c>
      <c r="BE2618">
        <v>0.89258879781420764</v>
      </c>
      <c r="BF2618">
        <v>79.400000000000006</v>
      </c>
      <c r="BG2618">
        <v>81.038467709876556</v>
      </c>
      <c r="BH2618">
        <v>82.225143890714648</v>
      </c>
      <c r="BI2618">
        <v>154.44710815975805</v>
      </c>
      <c r="BJ2618">
        <f ca="1"/>
        <v>79.976281657987002</v>
      </c>
      <c r="BK2618">
        <f ca="1"/>
        <v>81.764832838029676</v>
      </c>
      <c r="BL2618">
        <v>79.510730988508698</v>
      </c>
      <c r="BM2618">
        <f ca="1"/>
        <v>81.112477627413455</v>
      </c>
      <c r="BN2618">
        <v>81.479619645758703</v>
      </c>
      <c r="BP2618" s="9"/>
      <c r="BQ2618" s="40"/>
      <c r="BR2618" s="9"/>
      <c r="BS2618" s="40"/>
      <c r="BU2618" s="9"/>
      <c r="BV2618" s="40"/>
      <c r="BW2618" s="9"/>
      <c r="BX2618" s="40"/>
      <c r="BZ2618" s="9"/>
      <c r="CA2618" s="9"/>
      <c r="CB2618" s="40"/>
      <c r="CC2618" s="9"/>
      <c r="CD2618" s="9"/>
      <c r="CE2618" s="40"/>
    </row>
    <row r="2619" spans="1:83" x14ac:dyDescent="0.25">
      <c r="A2619">
        <v>59.4</v>
      </c>
      <c r="B2619" t="b">
        <v>1</v>
      </c>
      <c r="BE2619">
        <v>0.89293032786885251</v>
      </c>
      <c r="BF2619">
        <v>79.5</v>
      </c>
      <c r="BG2619">
        <v>81.056084997607854</v>
      </c>
      <c r="BH2619">
        <v>82.24751495748464</v>
      </c>
      <c r="BI2619">
        <v>154.66756991199691</v>
      </c>
      <c r="BJ2619">
        <f ca="1"/>
        <v>79.988848154628641</v>
      </c>
      <c r="BK2619">
        <f ca="1"/>
        <v>81.785363974987163</v>
      </c>
      <c r="BL2619">
        <v>79.525913128612672</v>
      </c>
      <c r="BM2619">
        <f ca="1"/>
        <v>81.125350488602137</v>
      </c>
      <c r="BN2619">
        <v>81.492183141818373</v>
      </c>
      <c r="BP2619" s="9"/>
      <c r="BQ2619" s="40"/>
      <c r="BR2619" s="9"/>
      <c r="BS2619" s="40"/>
      <c r="BU2619" s="9"/>
      <c r="BV2619" s="40"/>
      <c r="BW2619" s="9"/>
      <c r="BX2619" s="40"/>
      <c r="BZ2619" s="9"/>
      <c r="CA2619" s="9"/>
      <c r="CB2619" s="40"/>
      <c r="CC2619" s="9"/>
      <c r="CD2619" s="9"/>
      <c r="CE2619" s="40"/>
    </row>
    <row r="2620" spans="1:83" x14ac:dyDescent="0.25">
      <c r="A2620">
        <v>58.7</v>
      </c>
      <c r="B2620" t="b">
        <v>1</v>
      </c>
      <c r="BE2620">
        <v>0.89327185792349728</v>
      </c>
      <c r="BF2620">
        <v>79.5</v>
      </c>
      <c r="BG2620">
        <v>81.073742862175806</v>
      </c>
      <c r="BH2620">
        <v>82.269943657744989</v>
      </c>
      <c r="BI2620">
        <v>154.88873601607818</v>
      </c>
      <c r="BJ2620">
        <f ca="1"/>
        <v>80.001438794426349</v>
      </c>
      <c r="BK2620">
        <f ca="1"/>
        <v>81.805945800981874</v>
      </c>
      <c r="BL2620">
        <v>79.541119502027229</v>
      </c>
      <c r="BM2620">
        <f ca="1"/>
        <v>81.138239893077625</v>
      </c>
      <c r="BN2620">
        <v>81.504762331468839</v>
      </c>
      <c r="BP2620" s="9"/>
      <c r="BQ2620" s="40"/>
      <c r="BR2620" s="9"/>
      <c r="BS2620" s="40"/>
      <c r="BU2620" s="9"/>
      <c r="BV2620" s="40"/>
      <c r="BW2620" s="9"/>
      <c r="BX2620" s="40"/>
      <c r="BZ2620" s="9"/>
      <c r="CA2620" s="9"/>
      <c r="CB2620" s="40"/>
      <c r="CC2620" s="9"/>
      <c r="CD2620" s="9"/>
      <c r="CE2620" s="40"/>
    </row>
    <row r="2621" spans="1:83" x14ac:dyDescent="0.25">
      <c r="A2621">
        <v>59.9</v>
      </c>
      <c r="B2621" t="b">
        <v>1</v>
      </c>
      <c r="BE2621">
        <v>0.89361338797814205</v>
      </c>
      <c r="BF2621">
        <v>79.5</v>
      </c>
      <c r="BG2621">
        <v>81.091441551909313</v>
      </c>
      <c r="BH2621">
        <v>82.292430350874156</v>
      </c>
      <c r="BI2621">
        <v>155.11061098708936</v>
      </c>
      <c r="BJ2621">
        <f ca="1"/>
        <v>80.014053724203251</v>
      </c>
      <c r="BK2621">
        <f ca="1"/>
        <v>81.826578629206551</v>
      </c>
      <c r="BL2621">
        <v>79.556350225165787</v>
      </c>
      <c r="BM2621">
        <f ca="1"/>
        <v>81.151145929968322</v>
      </c>
      <c r="BN2621">
        <v>81.517357299199617</v>
      </c>
      <c r="BP2621" s="9"/>
      <c r="BQ2621" s="40"/>
      <c r="BR2621" s="9"/>
      <c r="BS2621" s="40"/>
      <c r="BU2621" s="9"/>
      <c r="BV2621" s="40"/>
      <c r="BW2621" s="9"/>
      <c r="BX2621" s="40"/>
      <c r="BZ2621" s="9"/>
      <c r="CA2621" s="9"/>
      <c r="CB2621" s="40"/>
      <c r="CC2621" s="9"/>
      <c r="CD2621" s="9"/>
      <c r="CE2621" s="40"/>
    </row>
    <row r="2622" spans="1:83" x14ac:dyDescent="0.25">
      <c r="A2622">
        <v>59.7</v>
      </c>
      <c r="B2622" t="b">
        <v>1</v>
      </c>
      <c r="BE2622">
        <v>0.89395491803278693</v>
      </c>
      <c r="BF2622">
        <v>79.5</v>
      </c>
      <c r="BG2622">
        <v>81.109181317428323</v>
      </c>
      <c r="BH2622">
        <v>82.314975399628622</v>
      </c>
      <c r="BI2622">
        <v>155.33319938367214</v>
      </c>
      <c r="BJ2622">
        <f ca="1"/>
        <v>80.026693092106854</v>
      </c>
      <c r="BK2622">
        <f ca="1"/>
        <v>81.847262775774581</v>
      </c>
      <c r="BL2622">
        <v>79.57160541537678</v>
      </c>
      <c r="BM2622">
        <f ca="1"/>
        <v>81.164068689129849</v>
      </c>
      <c r="BN2622">
        <v>81.529968130186774</v>
      </c>
      <c r="BP2622" s="9"/>
      <c r="BQ2622" s="40"/>
      <c r="BR2622" s="9"/>
      <c r="BS2622" s="40"/>
      <c r="BU2622" s="9"/>
      <c r="BV2622" s="40"/>
      <c r="BW2622" s="9"/>
      <c r="BX2622" s="40"/>
      <c r="BZ2622" s="9"/>
      <c r="CA2622" s="9"/>
      <c r="CB2622" s="40"/>
      <c r="CC2622" s="9"/>
      <c r="CD2622" s="9"/>
      <c r="CE2622" s="40"/>
    </row>
    <row r="2623" spans="1:83" x14ac:dyDescent="0.25">
      <c r="A2623">
        <v>59.4</v>
      </c>
      <c r="B2623" t="b">
        <v>1</v>
      </c>
      <c r="BE2623">
        <v>0.89429644808743169</v>
      </c>
      <c r="BF2623">
        <v>79.5</v>
      </c>
      <c r="BG2623">
        <v>81.126962411672537</v>
      </c>
      <c r="BH2623">
        <v>82.337579170185833</v>
      </c>
      <c r="BI2623">
        <v>155.55650580858384</v>
      </c>
      <c r="BJ2623">
        <f ca="1"/>
        <v>80.039357047625401</v>
      </c>
      <c r="BK2623">
        <f ca="1"/>
        <v>81.867998559756742</v>
      </c>
      <c r="BL2623">
        <v>79.586885190954263</v>
      </c>
      <c r="BM2623">
        <f ca="1"/>
        <v>81.177008261153347</v>
      </c>
      <c r="BN2623">
        <v>81.542594910300693</v>
      </c>
      <c r="BP2623" s="9"/>
      <c r="BQ2623" s="40"/>
      <c r="BR2623" s="9"/>
      <c r="BS2623" s="40"/>
      <c r="BU2623" s="9"/>
      <c r="BV2623" s="40"/>
      <c r="BW2623" s="9"/>
      <c r="BX2623" s="40"/>
      <c r="BZ2623" s="9"/>
      <c r="CA2623" s="9"/>
      <c r="CB2623" s="40"/>
      <c r="CC2623" s="9"/>
      <c r="CD2623" s="9"/>
      <c r="CE2623" s="40"/>
    </row>
    <row r="2624" spans="1:83" x14ac:dyDescent="0.25">
      <c r="A2624">
        <v>58.9</v>
      </c>
      <c r="B2624" t="b">
        <v>1</v>
      </c>
      <c r="BE2624">
        <v>0.89463797814207646</v>
      </c>
      <c r="BF2624">
        <v>79.5</v>
      </c>
      <c r="BG2624">
        <v>81.144785089930565</v>
      </c>
      <c r="BH2624">
        <v>82.360242032188211</v>
      </c>
      <c r="BI2624">
        <v>155.78053490926928</v>
      </c>
      <c r="BJ2624">
        <f ca="1"/>
        <v>80.052045741604488</v>
      </c>
      <c r="BK2624">
        <f ca="1"/>
        <v>81.888786303218779</v>
      </c>
      <c r="BL2624">
        <v>79.602189671148579</v>
      </c>
      <c r="BM2624">
        <f ca="1"/>
        <v>81.189964737374098</v>
      </c>
      <c r="BN2624">
        <v>81.555237726114086</v>
      </c>
      <c r="BP2624" s="9"/>
      <c r="BQ2624" s="40"/>
      <c r="BR2624" s="9"/>
      <c r="BS2624" s="40"/>
      <c r="BU2624" s="9"/>
      <c r="BV2624" s="40"/>
      <c r="BW2624" s="9"/>
      <c r="BX2624" s="40"/>
      <c r="BZ2624" s="9"/>
      <c r="CA2624" s="9"/>
      <c r="CB2624" s="40"/>
      <c r="CC2624" s="9"/>
      <c r="CD2624" s="9"/>
      <c r="CE2624" s="40"/>
    </row>
    <row r="2625" spans="1:83" x14ac:dyDescent="0.25">
      <c r="A2625">
        <v>58.3</v>
      </c>
      <c r="B2625" t="b">
        <v>1</v>
      </c>
      <c r="BE2625">
        <v>0.89497950819672134</v>
      </c>
      <c r="BF2625">
        <v>79.5</v>
      </c>
      <c r="BG2625">
        <v>81.162649609869504</v>
      </c>
      <c r="BH2625">
        <v>82.382964358786708</v>
      </c>
      <c r="BI2625">
        <v>156.00529137844063</v>
      </c>
      <c r="BJ2625">
        <f ca="1"/>
        <v>80.06475932626401</v>
      </c>
      <c r="BK2625">
        <f ca="1"/>
        <v>81.909626331259389</v>
      </c>
      <c r="BL2625">
        <v>79.617518976177223</v>
      </c>
      <c r="BM2625">
        <f ca="1"/>
        <v>81.20293820987996</v>
      </c>
      <c r="BN2625">
        <v>81.567896664910165</v>
      </c>
      <c r="BP2625" s="9"/>
      <c r="BQ2625" s="40"/>
      <c r="BR2625" s="9"/>
      <c r="BS2625" s="40"/>
      <c r="BU2625" s="9"/>
      <c r="BV2625" s="40"/>
      <c r="BW2625" s="9"/>
      <c r="BX2625" s="40"/>
      <c r="BZ2625" s="9"/>
      <c r="CA2625" s="9"/>
      <c r="CB2625" s="40"/>
      <c r="CC2625" s="9"/>
      <c r="CD2625" s="9"/>
      <c r="CE2625" s="40"/>
    </row>
    <row r="2626" spans="1:83" x14ac:dyDescent="0.25">
      <c r="A2626">
        <v>57.4</v>
      </c>
      <c r="B2626" t="b">
        <v>1</v>
      </c>
      <c r="BE2626">
        <v>0.89532103825136611</v>
      </c>
      <c r="BF2626">
        <v>79.5</v>
      </c>
      <c r="BG2626">
        <v>81.180556231565077</v>
      </c>
      <c r="BH2626">
        <v>82.405746526686329</v>
      </c>
      <c r="BI2626">
        <v>156.23077995466721</v>
      </c>
      <c r="BJ2626">
        <f ca="1"/>
        <v>80.077497955215208</v>
      </c>
      <c r="BK2626">
        <f ca="1"/>
        <v>81.930518972048787</v>
      </c>
      <c r="BL2626">
        <v>79.632873227235905</v>
      </c>
      <c r="BM2626">
        <f ca="1"/>
        <v>81.215928771520225</v>
      </c>
      <c r="BN2626">
        <v>81.5805718146907</v>
      </c>
      <c r="BP2626" s="9"/>
      <c r="BQ2626" s="40"/>
      <c r="BR2626" s="9"/>
      <c r="BS2626" s="40"/>
      <c r="BU2626" s="9"/>
      <c r="BV2626" s="40"/>
      <c r="BW2626" s="9"/>
      <c r="BX2626" s="40"/>
      <c r="BZ2626" s="9"/>
      <c r="CA2626" s="9"/>
      <c r="CB2626" s="40"/>
      <c r="CC2626" s="9"/>
      <c r="CD2626" s="9"/>
      <c r="CE2626" s="40"/>
    </row>
    <row r="2627" spans="1:83" x14ac:dyDescent="0.25">
      <c r="A2627">
        <v>56.7</v>
      </c>
      <c r="B2627" t="b">
        <v>1</v>
      </c>
      <c r="BE2627">
        <v>0.89566256830601088</v>
      </c>
      <c r="BF2627">
        <v>79.5</v>
      </c>
      <c r="BG2627">
        <v>81.198505217532144</v>
      </c>
      <c r="BH2627">
        <v>82.428588916191501</v>
      </c>
      <c r="BI2627">
        <v>156.4570054229753</v>
      </c>
      <c r="BJ2627">
        <f ca="1"/>
        <v>80.090261783478155</v>
      </c>
      <c r="BK2627">
        <f ca="1"/>
        <v>81.951464556868132</v>
      </c>
      <c r="BL2627">
        <v>79.648252546509653</v>
      </c>
      <c r="BM2627">
        <f ca="1"/>
        <v>81.228936515914413</v>
      </c>
      <c r="BN2627">
        <v>81.593263264184515</v>
      </c>
      <c r="BP2627" s="9"/>
      <c r="BQ2627" s="40"/>
      <c r="BR2627" s="9"/>
      <c r="BS2627" s="40"/>
      <c r="BU2627" s="9"/>
      <c r="BV2627" s="40"/>
      <c r="BW2627" s="9"/>
      <c r="BX2627" s="40"/>
      <c r="BZ2627" s="9"/>
      <c r="CA2627" s="9"/>
      <c r="CB2627" s="40"/>
      <c r="CC2627" s="9"/>
      <c r="CD2627" s="9"/>
      <c r="CE2627" s="40"/>
    </row>
    <row r="2628" spans="1:83" x14ac:dyDescent="0.25">
      <c r="A2628">
        <v>56.2</v>
      </c>
      <c r="B2628" t="b">
        <v>1</v>
      </c>
      <c r="BE2628">
        <v>0.89600409836065575</v>
      </c>
      <c r="BF2628">
        <v>79.5</v>
      </c>
      <c r="BG2628">
        <v>81.216496832755894</v>
      </c>
      <c r="BH2628">
        <v>82.45149191125266</v>
      </c>
      <c r="BI2628">
        <v>156.68397261545707</v>
      </c>
      <c r="BJ2628">
        <f ca="1"/>
        <v>80.103050967499456</v>
      </c>
      <c r="BK2628">
        <f ca="1"/>
        <v>81.97246342014931</v>
      </c>
      <c r="BL2628">
        <v>79.66365705718421</v>
      </c>
      <c r="BM2628">
        <f ca="1"/>
        <v>81.241961537461279</v>
      </c>
      <c r="BN2628">
        <v>81.605971102855875</v>
      </c>
      <c r="BP2628" s="9"/>
      <c r="BQ2628" s="40"/>
      <c r="BR2628" s="9"/>
      <c r="BS2628" s="40"/>
      <c r="BU2628" s="9"/>
      <c r="BV2628" s="40"/>
      <c r="BW2628" s="9"/>
      <c r="BX2628" s="40"/>
      <c r="BZ2628" s="9"/>
      <c r="CA2628" s="9"/>
      <c r="CB2628" s="40"/>
      <c r="CC2628" s="9"/>
      <c r="CD2628" s="9"/>
      <c r="CE2628" s="40"/>
    </row>
    <row r="2629" spans="1:83" x14ac:dyDescent="0.25">
      <c r="A2629">
        <v>55.9</v>
      </c>
      <c r="B2629" t="b">
        <v>1</v>
      </c>
      <c r="BE2629">
        <v>0.89634562841530052</v>
      </c>
      <c r="BF2629">
        <v>79.599999999999994</v>
      </c>
      <c r="BG2629">
        <v>81.234531344723237</v>
      </c>
      <c r="BH2629">
        <v>82.474455899513416</v>
      </c>
      <c r="BI2629">
        <v>156.91168641188986</v>
      </c>
      <c r="BJ2629">
        <f ca="1"/>
        <v>80.115865665170162</v>
      </c>
      <c r="BK2629">
        <f ca="1"/>
        <v>81.993515899515472</v>
      </c>
      <c r="BL2629">
        <v>79.679086883457543</v>
      </c>
      <c r="BM2629">
        <f ca="1"/>
        <v>81.255003931347929</v>
      </c>
      <c r="BN2629">
        <v>81.61869542091307</v>
      </c>
      <c r="BP2629" s="9"/>
      <c r="BQ2629" s="40"/>
      <c r="BR2629" s="9"/>
      <c r="BS2629" s="40"/>
      <c r="BU2629" s="9"/>
      <c r="BV2629" s="40"/>
      <c r="BW2629" s="9"/>
      <c r="BX2629" s="40"/>
      <c r="BZ2629" s="9"/>
      <c r="CA2629" s="9"/>
      <c r="CB2629" s="40"/>
      <c r="CC2629" s="9"/>
      <c r="CD2629" s="9"/>
      <c r="CE2629" s="40"/>
    </row>
    <row r="2630" spans="1:83" x14ac:dyDescent="0.25">
      <c r="A2630">
        <v>55.7</v>
      </c>
      <c r="B2630" t="b">
        <v>1</v>
      </c>
      <c r="BE2630">
        <v>0.8966871584699454</v>
      </c>
      <c r="BF2630">
        <v>79.599999999999994</v>
      </c>
      <c r="BG2630">
        <v>81.252609023455037</v>
      </c>
      <c r="BH2630">
        <v>82.497481272358385</v>
      </c>
      <c r="BI2630">
        <v>157.14015174036609</v>
      </c>
      <c r="BJ2630">
        <f ca="1"/>
        <v>80.128706035844118</v>
      </c>
      <c r="BK2630">
        <f ca="1"/>
        <v>82.014622335822366</v>
      </c>
      <c r="BL2630">
        <v>79.694542150551499</v>
      </c>
      <c r="BM2630">
        <f ca="1"/>
        <v>81.268063793559108</v>
      </c>
      <c r="BN2630">
        <v>81.631436309317195</v>
      </c>
      <c r="BP2630" s="9"/>
      <c r="BQ2630" s="40"/>
      <c r="BR2630" s="9"/>
      <c r="BS2630" s="40"/>
      <c r="BU2630" s="9"/>
      <c r="BV2630" s="40"/>
      <c r="BW2630" s="9"/>
      <c r="BX2630" s="40"/>
      <c r="BZ2630" s="9"/>
      <c r="CA2630" s="9"/>
      <c r="CB2630" s="40"/>
      <c r="CC2630" s="9"/>
      <c r="CD2630" s="9"/>
      <c r="CE2630" s="40"/>
    </row>
    <row r="2631" spans="1:83" x14ac:dyDescent="0.25">
      <c r="A2631">
        <v>55</v>
      </c>
      <c r="B2631" t="b">
        <v>1</v>
      </c>
      <c r="BE2631">
        <v>0.89702868852459017</v>
      </c>
      <c r="BF2631">
        <v>79.599999999999994</v>
      </c>
      <c r="BG2631">
        <v>81.270730141538536</v>
      </c>
      <c r="BH2631">
        <v>82.520568424962107</v>
      </c>
      <c r="BI2631">
        <v>157.36937357793261</v>
      </c>
      <c r="BJ2631">
        <f ca="1"/>
        <v>80.141572240356439</v>
      </c>
      <c r="BK2631">
        <f ca="1"/>
        <v>82.035783073200079</v>
      </c>
      <c r="BL2631">
        <v>79.710022984723679</v>
      </c>
      <c r="BM2631">
        <f ca="1"/>
        <v>81.281141220886539</v>
      </c>
      <c r="BN2631">
        <v>81.644193859790889</v>
      </c>
      <c r="BP2631" s="9"/>
      <c r="BQ2631" s="40"/>
      <c r="BR2631" s="9"/>
      <c r="BS2631" s="40"/>
      <c r="BU2631" s="9"/>
      <c r="BV2631" s="40"/>
      <c r="BW2631" s="9"/>
      <c r="BX2631" s="40"/>
      <c r="BZ2631" s="9"/>
      <c r="CA2631" s="9"/>
      <c r="CB2631" s="40"/>
      <c r="CC2631" s="9"/>
      <c r="CD2631" s="9"/>
      <c r="CE2631" s="40"/>
    </row>
    <row r="2632" spans="1:83" x14ac:dyDescent="0.25">
      <c r="A2632">
        <v>54.9</v>
      </c>
      <c r="B2632" t="b">
        <v>1</v>
      </c>
      <c r="BE2632">
        <v>0.89737021857923494</v>
      </c>
      <c r="BF2632">
        <v>79.599999999999994</v>
      </c>
      <c r="BG2632">
        <v>81.288894974160669</v>
      </c>
      <c r="BH2632">
        <v>82.543717756338324</v>
      </c>
      <c r="BI2632">
        <v>157.59935695124176</v>
      </c>
      <c r="BJ2632">
        <f ca="1"/>
        <v>80.154464441042364</v>
      </c>
      <c r="BK2632">
        <f ca="1"/>
        <v>82.056998459095638</v>
      </c>
      <c r="BL2632">
        <v>79.725529513279469</v>
      </c>
      <c r="BM2632">
        <f ca="1"/>
        <v>81.294236310938572</v>
      </c>
      <c r="BN2632">
        <v>81.656968164827447</v>
      </c>
      <c r="BP2632" s="9"/>
      <c r="BQ2632" s="40"/>
      <c r="BR2632" s="9"/>
      <c r="BS2632" s="40"/>
      <c r="BU2632" s="9"/>
      <c r="BV2632" s="40"/>
      <c r="BW2632" s="9"/>
      <c r="BX2632" s="40"/>
      <c r="BZ2632" s="9"/>
      <c r="CA2632" s="9"/>
      <c r="CB2632" s="40"/>
      <c r="CC2632" s="9"/>
      <c r="CD2632" s="9"/>
      <c r="CE2632" s="40"/>
    </row>
    <row r="2633" spans="1:83" x14ac:dyDescent="0.25">
      <c r="A2633">
        <v>54.7</v>
      </c>
      <c r="B2633" t="b">
        <v>1</v>
      </c>
      <c r="BE2633">
        <v>0.89771174863387981</v>
      </c>
      <c r="BF2633">
        <v>79.599999999999994</v>
      </c>
      <c r="BG2633">
        <v>81.30710379914153</v>
      </c>
      <c r="BH2633">
        <v>82.56692966939076</v>
      </c>
      <c r="BI2633">
        <v>157.83010693721266</v>
      </c>
      <c r="BJ2633">
        <f ca="1"/>
        <v>80.167382801756531</v>
      </c>
      <c r="BK2633">
        <f ca="1"/>
        <v>82.078268844316298</v>
      </c>
      <c r="BL2633">
        <v>79.741061864584282</v>
      </c>
      <c r="BM2633">
        <f ca="1"/>
        <v>81.307349162149748</v>
      </c>
      <c r="BN2633">
        <v>81.669759317699857</v>
      </c>
      <c r="BP2633" s="9"/>
      <c r="BQ2633" s="40"/>
      <c r="BR2633" s="9"/>
      <c r="BS2633" s="40"/>
      <c r="BU2633" s="9"/>
      <c r="BV2633" s="40"/>
      <c r="BW2633" s="9"/>
      <c r="BX2633" s="40"/>
      <c r="BZ2633" s="9"/>
      <c r="CA2633" s="9"/>
      <c r="CB2633" s="40"/>
      <c r="CC2633" s="9"/>
      <c r="CD2633" s="9"/>
      <c r="CE2633" s="40"/>
    </row>
    <row r="2634" spans="1:83" x14ac:dyDescent="0.25">
      <c r="A2634">
        <v>54.7</v>
      </c>
      <c r="B2634" t="b">
        <v>1</v>
      </c>
      <c r="BE2634">
        <v>0.89805327868852458</v>
      </c>
      <c r="BF2634">
        <v>79.599999999999994</v>
      </c>
      <c r="BG2634">
        <v>81.325356896968685</v>
      </c>
      <c r="BH2634">
        <v>82.590204570963735</v>
      </c>
      <c r="BI2634">
        <v>158.06162866370332</v>
      </c>
      <c r="BJ2634">
        <f ca="1"/>
        <v>80.180327487892271</v>
      </c>
      <c r="BK2634">
        <f ca="1"/>
        <v>82.099594583073454</v>
      </c>
      <c r="BL2634">
        <v>79.756620168075898</v>
      </c>
      <c r="BM2634">
        <f ca="1"/>
        <v>81.320479873790759</v>
      </c>
      <c r="BN2634">
        <v>81.682567412470064</v>
      </c>
      <c r="BP2634" s="9"/>
      <c r="BQ2634" s="40"/>
      <c r="BR2634" s="9"/>
      <c r="BS2634" s="40"/>
      <c r="BU2634" s="9"/>
      <c r="BV2634" s="40"/>
      <c r="BW2634" s="9"/>
      <c r="BX2634" s="40"/>
      <c r="BZ2634" s="9"/>
      <c r="CA2634" s="9"/>
      <c r="CB2634" s="40"/>
      <c r="CC2634" s="9"/>
      <c r="CD2634" s="9"/>
      <c r="CE2634" s="40"/>
    </row>
    <row r="2635" spans="1:83" x14ac:dyDescent="0.25">
      <c r="A2635">
        <v>54.6</v>
      </c>
      <c r="B2635" t="b">
        <v>1</v>
      </c>
      <c r="BE2635">
        <v>0.89839480874316935</v>
      </c>
      <c r="BF2635">
        <v>79.599999999999994</v>
      </c>
      <c r="BG2635">
        <v>81.343654550831957</v>
      </c>
      <c r="BH2635">
        <v>82.61354287189468</v>
      </c>
      <c r="BI2635">
        <v>158.29392731019493</v>
      </c>
      <c r="BJ2635">
        <f ca="1"/>
        <v>80.193298666401532</v>
      </c>
      <c r="BK2635">
        <f ca="1"/>
        <v>82.120976033027389</v>
      </c>
      <c r="BL2635">
        <v>79.772204554277067</v>
      </c>
      <c r="BM2635">
        <f ca="1"/>
        <v>81.333628545978328</v>
      </c>
      <c r="BN2635">
        <v>81.695392543998423</v>
      </c>
      <c r="BP2635" s="9"/>
      <c r="BQ2635" s="40"/>
      <c r="BR2635" s="9"/>
      <c r="BS2635" s="40"/>
      <c r="BU2635" s="9"/>
      <c r="BV2635" s="40"/>
      <c r="BW2635" s="9"/>
      <c r="BX2635" s="40"/>
      <c r="BZ2635" s="9"/>
      <c r="CA2635" s="9"/>
      <c r="CB2635" s="40"/>
      <c r="CC2635" s="9"/>
      <c r="CD2635" s="9"/>
      <c r="CE2635" s="40"/>
    </row>
    <row r="2636" spans="1:83" x14ac:dyDescent="0.25">
      <c r="A2636">
        <v>54.6</v>
      </c>
      <c r="B2636" t="b">
        <v>1</v>
      </c>
      <c r="BE2636">
        <v>0.89873633879781423</v>
      </c>
      <c r="BF2636">
        <v>79.599999999999994</v>
      </c>
      <c r="BG2636">
        <v>81.361997046658743</v>
      </c>
      <c r="BH2636">
        <v>82.63694498706684</v>
      </c>
      <c r="BI2636">
        <v>158.52700810848685</v>
      </c>
      <c r="BJ2636">
        <f ca="1"/>
        <v>80.206296505814905</v>
      </c>
      <c r="BK2636">
        <f ca="1"/>
        <v>82.142413555332681</v>
      </c>
      <c r="BL2636">
        <v>79.787815154808357</v>
      </c>
      <c r="BM2636">
        <f ca="1"/>
        <v>81.346795279685423</v>
      </c>
      <c r="BN2636">
        <v>81.70823480795319</v>
      </c>
      <c r="BP2636" s="9"/>
      <c r="BQ2636" s="40"/>
      <c r="BR2636" s="9"/>
      <c r="BS2636" s="40"/>
      <c r="BU2636" s="9"/>
      <c r="BV2636" s="40"/>
      <c r="BW2636" s="9"/>
      <c r="BX2636" s="40"/>
      <c r="BZ2636" s="9"/>
      <c r="CA2636" s="9"/>
      <c r="CB2636" s="40"/>
      <c r="CC2636" s="9"/>
      <c r="CD2636" s="9"/>
      <c r="CE2636" s="40"/>
    </row>
    <row r="2637" spans="1:83" x14ac:dyDescent="0.25">
      <c r="A2637">
        <v>73.5</v>
      </c>
      <c r="B2637" t="b">
        <v>1</v>
      </c>
      <c r="BE2637">
        <v>0.89907786885245899</v>
      </c>
      <c r="BF2637">
        <v>79.7</v>
      </c>
      <c r="BG2637">
        <v>81.380384673149862</v>
      </c>
      <c r="BH2637">
        <v>82.660411335462868</v>
      </c>
      <c r="BI2637">
        <v>158.76087634340345</v>
      </c>
      <c r="BJ2637">
        <f ca="1"/>
        <v>80.219321176262056</v>
      </c>
      <c r="BK2637">
        <f ca="1"/>
        <v>82.163907514684354</v>
      </c>
      <c r="BL2637">
        <v>79.803452102400982</v>
      </c>
      <c r="BM2637">
        <f ca="1"/>
        <v>81.359980176751534</v>
      </c>
      <c r="BN2637">
        <v>81.72109430082017</v>
      </c>
      <c r="BP2637" s="9"/>
      <c r="BQ2637" s="40"/>
      <c r="BR2637" s="9"/>
      <c r="BS2637" s="40"/>
      <c r="BU2637" s="9"/>
      <c r="BV2637" s="40"/>
      <c r="BW2637" s="9"/>
      <c r="BX2637" s="40"/>
      <c r="BZ2637" s="9"/>
      <c r="CA2637" s="9"/>
      <c r="CB2637" s="40"/>
      <c r="CC2637" s="9"/>
      <c r="CD2637" s="9"/>
      <c r="CE2637" s="40"/>
    </row>
    <row r="2638" spans="1:83" x14ac:dyDescent="0.25">
      <c r="A2638">
        <v>73.3</v>
      </c>
      <c r="B2638" t="b">
        <v>1</v>
      </c>
      <c r="BE2638">
        <v>0.89941939890710387</v>
      </c>
      <c r="BF2638">
        <v>79.7</v>
      </c>
      <c r="BG2638">
        <v>81.398817721816243</v>
      </c>
      <c r="BH2638">
        <v>82.683942340220057</v>
      </c>
      <c r="BI2638">
        <v>158.99553735351355</v>
      </c>
      <c r="BJ2638">
        <f ca="1"/>
        <v>80.232372849492549</v>
      </c>
      <c r="BK2638">
        <f ca="1"/>
        <v>82.185458279364909</v>
      </c>
      <c r="BL2638">
        <v>79.819115530910139</v>
      </c>
      <c r="BM2638">
        <f ca="1"/>
        <v>81.373183339893075</v>
      </c>
      <c r="BN2638">
        <v>81.733971119912724</v>
      </c>
      <c r="BP2638" s="9"/>
      <c r="BQ2638" s="40"/>
      <c r="BR2638" s="9"/>
      <c r="BS2638" s="40"/>
      <c r="BU2638" s="9"/>
      <c r="BV2638" s="40"/>
      <c r="BW2638" s="9"/>
      <c r="BX2638" s="40"/>
      <c r="BZ2638" s="9"/>
      <c r="CA2638" s="9"/>
      <c r="CB2638" s="40"/>
      <c r="CC2638" s="9"/>
      <c r="CD2638" s="9"/>
      <c r="CE2638" s="40"/>
    </row>
    <row r="2639" spans="1:83" x14ac:dyDescent="0.25">
      <c r="A2639">
        <v>73.2</v>
      </c>
      <c r="B2639" t="b">
        <v>1</v>
      </c>
      <c r="BE2639">
        <v>0.89976092896174864</v>
      </c>
      <c r="BF2639">
        <v>79.7</v>
      </c>
      <c r="BG2639">
        <v>81.417296487015861</v>
      </c>
      <c r="BH2639">
        <v>82.70753842868514</v>
      </c>
      <c r="BI2639">
        <v>159.23099653186105</v>
      </c>
      <c r="BJ2639">
        <f ca="1"/>
        <v>80.2454516988969</v>
      </c>
      <c r="BK2639">
        <f ca="1"/>
        <v>82.20706622129201</v>
      </c>
      <c r="BL2639">
        <v>79.834805575328204</v>
      </c>
      <c r="BM2639">
        <f ca="1"/>
        <v>81.386404872714095</v>
      </c>
      <c r="BN2639">
        <v>81.746865363381545</v>
      </c>
      <c r="BP2639" s="9"/>
      <c r="BQ2639" s="40"/>
      <c r="BR2639" s="9"/>
      <c r="BS2639" s="40"/>
      <c r="BU2639" s="9"/>
      <c r="BV2639" s="40"/>
      <c r="BW2639" s="9"/>
      <c r="BX2639" s="40"/>
      <c r="BZ2639" s="9"/>
      <c r="CA2639" s="9"/>
      <c r="CB2639" s="40"/>
      <c r="CC2639" s="9"/>
      <c r="CD2639" s="9"/>
      <c r="CE2639" s="40"/>
    </row>
    <row r="2640" spans="1:83" x14ac:dyDescent="0.25">
      <c r="A2640">
        <v>73</v>
      </c>
      <c r="B2640" t="b">
        <v>1</v>
      </c>
      <c r="BE2640">
        <v>0.90010245901639341</v>
      </c>
      <c r="BF2640">
        <v>79.7</v>
      </c>
      <c r="BG2640">
        <v>81.435821265991649</v>
      </c>
      <c r="BH2640">
        <v>82.731200032471477</v>
      </c>
      <c r="BI2640">
        <v>159.46725932670918</v>
      </c>
      <c r="BJ2640">
        <f ca="1"/>
        <v>80.258557899528043</v>
      </c>
      <c r="BK2640">
        <f ca="1"/>
        <v>82.228731716067017</v>
      </c>
      <c r="BL2640">
        <v>79.850522371798434</v>
      </c>
      <c r="BM2640">
        <f ca="1"/>
        <v>81.399644879717002</v>
      </c>
      <c r="BN2640">
        <v>81.759777130224961</v>
      </c>
      <c r="BP2640" s="9"/>
      <c r="BQ2640" s="40"/>
      <c r="BR2640" s="9"/>
      <c r="BS2640" s="40"/>
      <c r="BU2640" s="9"/>
      <c r="BV2640" s="40"/>
      <c r="BW2640" s="9"/>
      <c r="BX2640" s="40"/>
      <c r="BZ2640" s="9"/>
      <c r="CA2640" s="9"/>
      <c r="CB2640" s="40"/>
      <c r="CC2640" s="9"/>
      <c r="CD2640" s="9"/>
      <c r="CE2640" s="40"/>
    </row>
    <row r="2641" spans="1:83" x14ac:dyDescent="0.25">
      <c r="A2641">
        <v>72.900000000000006</v>
      </c>
      <c r="B2641" t="b">
        <v>1</v>
      </c>
      <c r="BE2641">
        <v>0.90044398907103829</v>
      </c>
      <c r="BF2641">
        <v>79.7</v>
      </c>
      <c r="BG2641">
        <v>81.454392358909843</v>
      </c>
      <c r="BH2641">
        <v>82.75492758751632</v>
      </c>
      <c r="BI2641">
        <v>159.70433124229672</v>
      </c>
      <c r="BJ2641">
        <f ca="1"/>
        <v>80.271691628123165</v>
      </c>
      <c r="BK2641">
        <f ca="1"/>
        <v>82.250455143024425</v>
      </c>
      <c r="BL2641">
        <v>79.866266057628721</v>
      </c>
      <c r="BM2641">
        <f ca="1"/>
        <v>81.412903466313523</v>
      </c>
      <c r="BN2641">
        <v>81.772706520299153</v>
      </c>
      <c r="BP2641" s="9"/>
      <c r="BQ2641" s="40"/>
      <c r="BR2641" s="9"/>
      <c r="BS2641" s="40"/>
      <c r="BU2641" s="9"/>
      <c r="BV2641" s="40"/>
      <c r="BW2641" s="9"/>
      <c r="BX2641" s="40"/>
      <c r="BZ2641" s="9"/>
      <c r="CA2641" s="9"/>
      <c r="CB2641" s="40"/>
      <c r="CC2641" s="9"/>
      <c r="CD2641" s="9"/>
      <c r="CE2641" s="40"/>
    </row>
    <row r="2642" spans="1:83" x14ac:dyDescent="0.25">
      <c r="A2642">
        <v>72.8</v>
      </c>
      <c r="B2642" t="b">
        <v>1</v>
      </c>
      <c r="BE2642">
        <v>0.90078551912568305</v>
      </c>
      <c r="BF2642">
        <v>79.7</v>
      </c>
      <c r="BG2642">
        <v>81.473010068898859</v>
      </c>
      <c r="BH2642">
        <v>82.77872153413918</v>
      </c>
      <c r="BI2642">
        <v>159.9422178396072</v>
      </c>
      <c r="BJ2642">
        <f ca="1"/>
        <v>80.284853063125865</v>
      </c>
      <c r="BK2642">
        <f ca="1"/>
        <v>82.272236885281927</v>
      </c>
      <c r="BL2642">
        <v>79.882036771305522</v>
      </c>
      <c r="BM2642">
        <f ca="1"/>
        <v>81.426180738835782</v>
      </c>
      <c r="BN2642">
        <v>81.785653634328696</v>
      </c>
      <c r="BP2642" s="9"/>
      <c r="BQ2642" s="40"/>
      <c r="BR2642" s="9"/>
      <c r="BS2642" s="40"/>
      <c r="BU2642" s="9"/>
      <c r="BV2642" s="40"/>
      <c r="BW2642" s="9"/>
      <c r="BX2642" s="40"/>
      <c r="BZ2642" s="9"/>
      <c r="CA2642" s="9"/>
      <c r="CB2642" s="40"/>
      <c r="CC2642" s="9"/>
      <c r="CD2642" s="9"/>
      <c r="CE2642" s="40"/>
    </row>
    <row r="2643" spans="1:83" x14ac:dyDescent="0.25">
      <c r="A2643">
        <v>72.5</v>
      </c>
      <c r="B2643" t="b">
        <v>1</v>
      </c>
      <c r="BE2643">
        <v>0.90112704918032782</v>
      </c>
      <c r="BF2643">
        <v>79.7</v>
      </c>
      <c r="BG2643">
        <v>81.491674702089185</v>
      </c>
      <c r="BH2643">
        <v>82.802582317101397</v>
      </c>
      <c r="BI2643">
        <v>160.18092473715194</v>
      </c>
      <c r="BJ2643">
        <f ca="1"/>
        <v>80.298042384708708</v>
      </c>
      <c r="BK2643">
        <f ca="1"/>
        <v>82.294077329791634</v>
      </c>
      <c r="BL2643">
        <v>79.897834652508152</v>
      </c>
      <c r="BM2643">
        <f ca="1"/>
        <v>81.439476804547695</v>
      </c>
      <c r="BN2643">
        <v>81.798618573917111</v>
      </c>
      <c r="BP2643" s="9"/>
      <c r="BQ2643" s="40"/>
      <c r="BR2643" s="9"/>
      <c r="BS2643" s="40"/>
      <c r="BU2643" s="9"/>
      <c r="BV2643" s="40"/>
      <c r="BW2643" s="9"/>
      <c r="BX2643" s="40"/>
      <c r="BZ2643" s="9"/>
      <c r="CA2643" s="9"/>
      <c r="CB2643" s="40"/>
      <c r="CC2643" s="9"/>
      <c r="CD2643" s="9"/>
      <c r="CE2643" s="40"/>
    </row>
    <row r="2644" spans="1:83" x14ac:dyDescent="0.25">
      <c r="A2644">
        <v>72.599999999999994</v>
      </c>
      <c r="B2644" t="b">
        <v>1</v>
      </c>
      <c r="BE2644">
        <v>0.9014685792349727</v>
      </c>
      <c r="BF2644">
        <v>79.7</v>
      </c>
      <c r="BG2644">
        <v>81.51038656765364</v>
      </c>
      <c r="BH2644">
        <v>82.826510385666694</v>
      </c>
      <c r="BI2644">
        <v>160.42045761176615</v>
      </c>
      <c r="BJ2644">
        <f ca="1"/>
        <v>80.311259774796113</v>
      </c>
      <c r="BK2644">
        <f ca="1"/>
        <v>82.315976867391754</v>
      </c>
      <c r="BL2644">
        <v>79.913659842123195</v>
      </c>
      <c r="BM2644">
        <f ca="1"/>
        <v>81.452791771656379</v>
      </c>
      <c r="BN2644">
        <v>81.811601441557684</v>
      </c>
      <c r="BP2644" s="9"/>
      <c r="BQ2644" s="40"/>
      <c r="BR2644" s="9"/>
      <c r="BS2644" s="40"/>
      <c r="BU2644" s="9"/>
      <c r="BV2644" s="40"/>
      <c r="BW2644" s="9"/>
      <c r="BX2644" s="40"/>
      <c r="BZ2644" s="9"/>
      <c r="CA2644" s="9"/>
      <c r="CB2644" s="40"/>
      <c r="CC2644" s="9"/>
      <c r="CD2644" s="9"/>
      <c r="CE2644" s="40"/>
    </row>
    <row r="2645" spans="1:83" x14ac:dyDescent="0.25">
      <c r="A2645">
        <v>72.5</v>
      </c>
      <c r="B2645" t="b">
        <v>1</v>
      </c>
      <c r="BE2645">
        <v>0.90181010928961747</v>
      </c>
      <c r="BF2645">
        <v>79.7</v>
      </c>
      <c r="BG2645">
        <v>81.529145977848344</v>
      </c>
      <c r="BH2645">
        <v>82.850506193662412</v>
      </c>
      <c r="BI2645">
        <v>160.66082219941885</v>
      </c>
      <c r="BJ2645">
        <f ca="1"/>
        <v>80.324505417087707</v>
      </c>
      <c r="BK2645">
        <f ca="1"/>
        <v>82.337935892859662</v>
      </c>
      <c r="BL2645">
        <v>79.929512482259142</v>
      </c>
      <c r="BM2645">
        <f ca="1"/>
        <v>81.46612574932378</v>
      </c>
      <c r="BN2645">
        <v>81.824602340644475</v>
      </c>
      <c r="BP2645" s="9"/>
      <c r="BQ2645" s="40"/>
      <c r="BR2645" s="9"/>
      <c r="BS2645" s="40"/>
      <c r="BU2645" s="9"/>
      <c r="BV2645" s="40"/>
      <c r="BW2645" s="9"/>
      <c r="BX2645" s="40"/>
      <c r="BZ2645" s="9"/>
      <c r="CA2645" s="9"/>
      <c r="CB2645" s="40"/>
      <c r="CC2645" s="9"/>
      <c r="CD2645" s="9"/>
      <c r="CE2645" s="40"/>
    </row>
    <row r="2646" spans="1:83" x14ac:dyDescent="0.25">
      <c r="A2646">
        <v>72.400000000000006</v>
      </c>
      <c r="B2646" t="b">
        <v>1</v>
      </c>
      <c r="BE2646">
        <v>0.90215163934426235</v>
      </c>
      <c r="BF2646">
        <v>79.7</v>
      </c>
      <c r="BG2646">
        <v>81.547953248054597</v>
      </c>
      <c r="BH2646">
        <v>82.874570199542404</v>
      </c>
      <c r="BI2646">
        <v>160.90202429603735</v>
      </c>
      <c r="BJ2646">
        <f ca="1"/>
        <v>80.337779497081982</v>
      </c>
      <c r="BK2646">
        <f ca="1"/>
        <v>82.359954804965355</v>
      </c>
      <c r="BL2646">
        <v>79.945392716261267</v>
      </c>
      <c r="BM2646">
        <f ca="1"/>
        <v>81.479478847678593</v>
      </c>
      <c r="BN2646">
        <v>81.837621375483394</v>
      </c>
      <c r="BP2646" s="9"/>
      <c r="BQ2646" s="40"/>
      <c r="BR2646" s="9"/>
      <c r="BS2646" s="40"/>
      <c r="BU2646" s="9"/>
      <c r="BV2646" s="40"/>
      <c r="BW2646" s="9"/>
      <c r="BX2646" s="40"/>
      <c r="BZ2646" s="9"/>
      <c r="CA2646" s="9"/>
      <c r="CB2646" s="40"/>
      <c r="CC2646" s="9"/>
      <c r="CD2646" s="9"/>
      <c r="CE2646" s="40"/>
    </row>
    <row r="2647" spans="1:83" x14ac:dyDescent="0.25">
      <c r="A2647">
        <v>72.3</v>
      </c>
      <c r="B2647" t="b">
        <v>1</v>
      </c>
      <c r="BE2647">
        <v>0.90249316939890711</v>
      </c>
      <c r="BF2647">
        <v>79.7</v>
      </c>
      <c r="BG2647">
        <v>81.566808696821212</v>
      </c>
      <c r="BH2647">
        <v>82.898702866450336</v>
      </c>
      <c r="BI2647">
        <v>161.14406975834544</v>
      </c>
      <c r="BJ2647">
        <f ca="1"/>
        <v>80.3510822021004</v>
      </c>
      <c r="BK2647">
        <f ca="1"/>
        <v>82.382034006526254</v>
      </c>
      <c r="BL2647">
        <v>79.961300688726823</v>
      </c>
      <c r="BM2647">
        <f ca="1"/>
        <v>81.492851177828229</v>
      </c>
      <c r="BN2647">
        <v>81.850658651303547</v>
      </c>
      <c r="BP2647" s="9"/>
      <c r="BQ2647" s="40"/>
      <c r="BR2647" s="9"/>
      <c r="BS2647" s="40"/>
      <c r="BU2647" s="9"/>
      <c r="BV2647" s="40"/>
      <c r="BW2647" s="9"/>
      <c r="BX2647" s="40"/>
      <c r="BZ2647" s="9"/>
      <c r="CA2647" s="9"/>
      <c r="CB2647" s="40"/>
      <c r="CC2647" s="9"/>
      <c r="CD2647" s="9"/>
      <c r="CE2647" s="40"/>
    </row>
    <row r="2648" spans="1:83" x14ac:dyDescent="0.25">
      <c r="A2648">
        <v>72.2</v>
      </c>
      <c r="B2648" t="b">
        <v>1</v>
      </c>
      <c r="BE2648">
        <v>0.90283469945355188</v>
      </c>
      <c r="BF2648">
        <v>79.8</v>
      </c>
      <c r="BG2648">
        <v>81.585712645907748</v>
      </c>
      <c r="BH2648">
        <v>82.922904662284907</v>
      </c>
      <c r="BI2648">
        <v>161.38696450471699</v>
      </c>
      <c r="BJ2648">
        <f ca="1"/>
        <v>80.364413721311948</v>
      </c>
      <c r="BK2648">
        <f ca="1"/>
        <v>82.404173904462652</v>
      </c>
      <c r="BL2648">
        <v>79.977236545520313</v>
      </c>
      <c r="BM2648">
        <f ca="1"/>
        <v>81.506242851871036</v>
      </c>
      <c r="BN2648">
        <v>81.863714274268744</v>
      </c>
      <c r="BP2648" s="9"/>
      <c r="BQ2648" s="40"/>
      <c r="BR2648" s="9"/>
      <c r="BS2648" s="40"/>
      <c r="BU2648" s="9"/>
      <c r="BV2648" s="40"/>
      <c r="BW2648" s="9"/>
      <c r="BX2648" s="40"/>
      <c r="BZ2648" s="9"/>
      <c r="CA2648" s="9"/>
      <c r="CB2648" s="40"/>
      <c r="CC2648" s="9"/>
      <c r="CD2648" s="9"/>
      <c r="CE2648" s="40"/>
    </row>
    <row r="2649" spans="1:83" x14ac:dyDescent="0.25">
      <c r="A2649">
        <v>72</v>
      </c>
      <c r="B2649" t="b">
        <v>1</v>
      </c>
      <c r="BE2649">
        <v>0.90317622950819676</v>
      </c>
      <c r="BF2649">
        <v>79.8</v>
      </c>
      <c r="BG2649">
        <v>81.604665420328445</v>
      </c>
      <c r="BH2649">
        <v>82.947176059765198</v>
      </c>
      <c r="BI2649">
        <v>161.63071451604429</v>
      </c>
      <c r="BJ2649">
        <f ca="1"/>
        <v>80.377774245758005</v>
      </c>
      <c r="BK2649">
        <f ca="1"/>
        <v>82.426374909854374</v>
      </c>
      <c r="BL2649">
        <v>79.99320043378917</v>
      </c>
      <c r="BM2649">
        <f ca="1"/>
        <v>81.519653982908792</v>
      </c>
      <c r="BN2649">
        <v>81.876788351489182</v>
      </c>
      <c r="BP2649" s="9"/>
      <c r="BQ2649" s="40"/>
      <c r="BR2649" s="9"/>
      <c r="BS2649" s="40"/>
      <c r="BU2649" s="9"/>
      <c r="BV2649" s="40"/>
      <c r="BW2649" s="9"/>
      <c r="BX2649" s="40"/>
      <c r="BZ2649" s="9"/>
      <c r="CA2649" s="9"/>
      <c r="CB2649" s="40"/>
      <c r="CC2649" s="9"/>
      <c r="CD2649" s="9"/>
      <c r="CE2649" s="40"/>
    </row>
    <row r="2650" spans="1:83" x14ac:dyDescent="0.25">
      <c r="A2650">
        <v>71.900000000000006</v>
      </c>
      <c r="B2650" t="b">
        <v>1</v>
      </c>
      <c r="BE2650">
        <v>0.90351775956284153</v>
      </c>
      <c r="BF2650">
        <v>79.8</v>
      </c>
      <c r="BG2650">
        <v>81.62366734839685</v>
      </c>
      <c r="BH2650">
        <v>82.971517536498155</v>
      </c>
      <c r="BI2650">
        <v>161.87532583662127</v>
      </c>
      <c r="BJ2650">
        <f ca="1"/>
        <v>80.391163968377683</v>
      </c>
      <c r="BK2650">
        <f ca="1"/>
        <v>82.448637437998102</v>
      </c>
      <c r="BL2650">
        <v>80.009192501979555</v>
      </c>
      <c r="BM2650">
        <f ca="1"/>
        <v>81.533084685059194</v>
      </c>
      <c r="BN2650">
        <v>81.88988099103328</v>
      </c>
      <c r="BP2650" s="9"/>
      <c r="BQ2650" s="40"/>
      <c r="BR2650" s="9"/>
      <c r="BS2650" s="40"/>
      <c r="BU2650" s="9"/>
      <c r="BV2650" s="40"/>
      <c r="BW2650" s="9"/>
      <c r="BX2650" s="40"/>
      <c r="BZ2650" s="9"/>
      <c r="CA2650" s="9"/>
      <c r="CB2650" s="40"/>
      <c r="CC2650" s="9"/>
      <c r="CD2650" s="9"/>
      <c r="CE2650" s="40"/>
    </row>
    <row r="2651" spans="1:83" x14ac:dyDescent="0.25">
      <c r="A2651">
        <v>71.8</v>
      </c>
      <c r="B2651" t="b">
        <v>1</v>
      </c>
      <c r="BE2651">
        <v>0.90385928961748629</v>
      </c>
      <c r="BF2651">
        <v>79.8</v>
      </c>
      <c r="BG2651">
        <v>81.64271876177132</v>
      </c>
      <c r="BH2651">
        <v>82.995929575046503</v>
      </c>
      <c r="BI2651">
        <v>162.12080457504339</v>
      </c>
      <c r="BJ2651">
        <f ca="1"/>
        <v>80.404583084033703</v>
      </c>
      <c r="BK2651">
        <f ca="1"/>
        <v>82.470961908466109</v>
      </c>
      <c r="BL2651">
        <v>80.025212899852477</v>
      </c>
      <c r="BM2651">
        <f ca="1"/>
        <v>81.546535073468789</v>
      </c>
      <c r="BN2651">
        <v>81.902992301939761</v>
      </c>
      <c r="BP2651" s="9"/>
      <c r="BQ2651" s="40"/>
      <c r="BR2651" s="9"/>
      <c r="BS2651" s="40"/>
      <c r="BU2651" s="9"/>
      <c r="BV2651" s="40"/>
      <c r="BW2651" s="9"/>
      <c r="BX2651" s="40"/>
      <c r="BZ2651" s="9"/>
      <c r="CA2651" s="9"/>
      <c r="CB2651" s="40"/>
      <c r="CC2651" s="9"/>
      <c r="CD2651" s="9"/>
      <c r="CE2651" s="40"/>
    </row>
    <row r="2652" spans="1:83" x14ac:dyDescent="0.25">
      <c r="A2652">
        <v>71.599999999999994</v>
      </c>
      <c r="B2652" t="b">
        <v>1</v>
      </c>
      <c r="BE2652">
        <v>0.90420081967213117</v>
      </c>
      <c r="BF2652">
        <v>79.8</v>
      </c>
      <c r="BG2652">
        <v>81.661819995501276</v>
      </c>
      <c r="BH2652">
        <v>83.02041266299824</v>
      </c>
      <c r="BI2652">
        <v>162.36715690512273</v>
      </c>
      <c r="BJ2652">
        <f ca="1"/>
        <v>80.418031789538517</v>
      </c>
      <c r="BK2652">
        <f ca="1"/>
        <v>82.493348745165605</v>
      </c>
      <c r="BL2652">
        <v>80.041261778500186</v>
      </c>
      <c r="BM2652">
        <f ca="1"/>
        <v>81.560005264325994</v>
      </c>
      <c r="BN2652">
        <v>81.916122394229916</v>
      </c>
      <c r="BP2652" s="9"/>
      <c r="BQ2652" s="40"/>
      <c r="BR2652" s="9"/>
      <c r="BS2652" s="40"/>
      <c r="BU2652" s="9"/>
      <c r="BV2652" s="40"/>
      <c r="BW2652" s="9"/>
      <c r="BX2652" s="40"/>
      <c r="BZ2652" s="9"/>
      <c r="CA2652" s="9"/>
      <c r="CB2652" s="40"/>
      <c r="CC2652" s="9"/>
      <c r="CD2652" s="9"/>
      <c r="CE2652" s="40"/>
    </row>
    <row r="2653" spans="1:83" x14ac:dyDescent="0.25">
      <c r="A2653">
        <v>71.2</v>
      </c>
      <c r="B2653" t="b">
        <v>1</v>
      </c>
      <c r="BE2653">
        <v>0.90454234972677594</v>
      </c>
      <c r="BF2653">
        <v>79.8</v>
      </c>
      <c r="BG2653">
        <v>81.680971388074198</v>
      </c>
      <c r="BH2653">
        <v>83.044967293037175</v>
      </c>
      <c r="BI2653">
        <v>162.61438906681931</v>
      </c>
      <c r="BJ2653">
        <f ca="1"/>
        <v>80.43151028368105</v>
      </c>
      <c r="BK2653">
        <f ca="1"/>
        <v>82.515798376399474</v>
      </c>
      <c r="BL2653">
        <v>80.057339290362748</v>
      </c>
      <c r="BM2653">
        <f ca="1"/>
        <v>81.573495374874241</v>
      </c>
      <c r="BN2653">
        <v>81.929271378920049</v>
      </c>
      <c r="BP2653" s="9"/>
      <c r="BQ2653" s="40"/>
      <c r="BR2653" s="9"/>
      <c r="BS2653" s="40"/>
      <c r="BU2653" s="9"/>
      <c r="BV2653" s="40"/>
      <c r="BW2653" s="9"/>
      <c r="BX2653" s="40"/>
      <c r="BZ2653" s="9"/>
      <c r="CA2653" s="9"/>
      <c r="CB2653" s="40"/>
      <c r="CC2653" s="9"/>
      <c r="CD2653" s="9"/>
      <c r="CE2653" s="40"/>
    </row>
    <row r="2654" spans="1:83" x14ac:dyDescent="0.25">
      <c r="A2654">
        <v>71.099999999999994</v>
      </c>
      <c r="B2654" t="b">
        <v>1</v>
      </c>
      <c r="BE2654">
        <v>0.90488387978142082</v>
      </c>
      <c r="BF2654">
        <v>79.8</v>
      </c>
      <c r="BG2654">
        <v>81.700173281463563</v>
      </c>
      <c r="BH2654">
        <v>83.069593963015123</v>
      </c>
      <c r="BI2654">
        <v>162.86250736719018</v>
      </c>
      <c r="BJ2654">
        <f ca="1"/>
        <v>80.445018767253842</v>
      </c>
      <c r="BK2654">
        <f ca="1"/>
        <v>82.538311234927818</v>
      </c>
      <c r="BL2654">
        <v>80.073445589244983</v>
      </c>
      <c r="BM2654">
        <f ca="1"/>
        <v>81.587005523425532</v>
      </c>
      <c r="BN2654">
        <v>81.942439368034101</v>
      </c>
      <c r="BP2654" s="9"/>
      <c r="BQ2654" s="40"/>
      <c r="BR2654" s="9"/>
      <c r="BS2654" s="40"/>
      <c r="BU2654" s="9"/>
      <c r="BV2654" s="40"/>
      <c r="BW2654" s="9"/>
      <c r="BX2654" s="40"/>
      <c r="BZ2654" s="9"/>
      <c r="CA2654" s="9"/>
      <c r="CB2654" s="40"/>
      <c r="CC2654" s="9"/>
      <c r="CD2654" s="9"/>
      <c r="CE2654" s="40"/>
    </row>
    <row r="2655" spans="1:83" x14ac:dyDescent="0.25">
      <c r="A2655">
        <v>71</v>
      </c>
      <c r="B2655" t="b">
        <v>1</v>
      </c>
      <c r="BE2655">
        <v>0.90522540983606559</v>
      </c>
      <c r="BF2655">
        <v>79.8</v>
      </c>
      <c r="BG2655">
        <v>81.719426021177497</v>
      </c>
      <c r="BH2655">
        <v>83.094293176024564</v>
      </c>
      <c r="BI2655">
        <v>163.11151818135411</v>
      </c>
      <c r="BJ2655">
        <f ca="1"/>
        <v>80.458557443080608</v>
      </c>
      <c r="BK2655">
        <f ca="1"/>
        <v>82.560887758030731</v>
      </c>
      <c r="BL2655">
        <v>80.089580830333603</v>
      </c>
      <c r="BM2655">
        <f ca="1"/>
        <v>81.600535829374067</v>
      </c>
      <c r="BN2655">
        <v>81.955626474616594</v>
      </c>
      <c r="BP2655" s="9"/>
      <c r="BQ2655" s="40"/>
      <c r="BR2655" s="9"/>
      <c r="BS2655" s="40"/>
      <c r="BU2655" s="9"/>
      <c r="BV2655" s="40"/>
      <c r="BW2655" s="9"/>
      <c r="BX2655" s="40"/>
      <c r="BZ2655" s="9"/>
      <c r="CA2655" s="9"/>
      <c r="CB2655" s="40"/>
      <c r="CC2655" s="9"/>
      <c r="CD2655" s="9"/>
      <c r="CE2655" s="40"/>
    </row>
    <row r="2656" spans="1:83" x14ac:dyDescent="0.25">
      <c r="A2656">
        <v>78</v>
      </c>
      <c r="B2656" t="b">
        <v>1</v>
      </c>
      <c r="BE2656">
        <v>0.90556693989071035</v>
      </c>
      <c r="BF2656">
        <v>79.8</v>
      </c>
      <c r="BG2656">
        <v>81.738729956308461</v>
      </c>
      <c r="BH2656">
        <v>83.119065440473562</v>
      </c>
      <c r="BI2656">
        <v>163.36142795347504</v>
      </c>
      <c r="BJ2656">
        <f ca="1"/>
        <v>80.47212651604444</v>
      </c>
      <c r="BK2656">
        <f ca="1"/>
        <v>82.583528387572187</v>
      </c>
      <c r="BL2656">
        <v>80.105745170214661</v>
      </c>
      <c r="BM2656">
        <f ca="1"/>
        <v>81.614086413210217</v>
      </c>
      <c r="BN2656">
        <v>81.968832812745603</v>
      </c>
      <c r="BP2656" s="9"/>
      <c r="BQ2656" s="40"/>
      <c r="BR2656" s="9"/>
      <c r="BS2656" s="40"/>
      <c r="BU2656" s="9"/>
      <c r="BV2656" s="40"/>
      <c r="BW2656" s="9"/>
      <c r="BX2656" s="40"/>
      <c r="BZ2656" s="9"/>
      <c r="CA2656" s="9"/>
      <c r="CB2656" s="40"/>
      <c r="CC2656" s="9"/>
      <c r="CD2656" s="9"/>
      <c r="CE2656" s="40"/>
    </row>
    <row r="2657" spans="1:83" x14ac:dyDescent="0.25">
      <c r="A2657">
        <v>76</v>
      </c>
      <c r="B2657" t="b">
        <v>1</v>
      </c>
      <c r="BE2657">
        <v>0.90590846994535523</v>
      </c>
      <c r="BF2657">
        <v>79.8</v>
      </c>
      <c r="BG2657">
        <v>81.758085439583624</v>
      </c>
      <c r="BH2657">
        <v>83.14391127016107</v>
      </c>
      <c r="BI2657">
        <v>163.61224319776238</v>
      </c>
      <c r="BJ2657">
        <f ca="1"/>
        <v>80.485726193116335</v>
      </c>
      <c r="BK2657">
        <f ca="1"/>
        <v>82.606233570065001</v>
      </c>
      <c r="BL2657">
        <v>80.121938766891304</v>
      </c>
      <c r="BM2657">
        <f ca="1"/>
        <v>81.627657396534502</v>
      </c>
      <c r="BN2657">
        <v>81.982058497546163</v>
      </c>
      <c r="BP2657" s="9"/>
      <c r="BQ2657" s="40"/>
      <c r="BR2657" s="9"/>
      <c r="BS2657" s="40"/>
      <c r="BU2657" s="9"/>
      <c r="BV2657" s="40"/>
      <c r="BW2657" s="9"/>
      <c r="BX2657" s="40"/>
      <c r="BZ2657" s="9"/>
      <c r="CA2657" s="9"/>
      <c r="CB2657" s="40"/>
      <c r="CC2657" s="9"/>
      <c r="CD2657" s="9"/>
      <c r="CE2657" s="40"/>
    </row>
    <row r="2658" spans="1:83" x14ac:dyDescent="0.25">
      <c r="A2658">
        <v>74</v>
      </c>
      <c r="B2658" t="b">
        <v>1</v>
      </c>
      <c r="BE2658">
        <v>0.90625</v>
      </c>
      <c r="BF2658">
        <v>79.8</v>
      </c>
      <c r="BG2658">
        <v>81.777492827416197</v>
      </c>
      <c r="BH2658">
        <v>83.168831184354659</v>
      </c>
      <c r="BI2658">
        <v>163.86397049948985</v>
      </c>
      <c r="BJ2658">
        <f ca="1"/>
        <v>80.499356683384221</v>
      </c>
      <c r="BK2658">
        <f ca="1"/>
        <v>82.62900375673695</v>
      </c>
      <c r="BL2658">
        <v>80.138161779801777</v>
      </c>
      <c r="BM2658">
        <f ca="1"/>
        <v>81.641248902072121</v>
      </c>
      <c r="BN2658">
        <v>81.995303645203634</v>
      </c>
      <c r="BP2658" s="9"/>
      <c r="BQ2658" s="40"/>
      <c r="BR2658" s="9"/>
      <c r="BS2658" s="40"/>
      <c r="BU2658" s="9"/>
      <c r="BV2658" s="40"/>
      <c r="BW2658" s="9"/>
      <c r="BX2658" s="40"/>
      <c r="BZ2658" s="9"/>
      <c r="CA2658" s="9"/>
      <c r="CB2658" s="40"/>
      <c r="CC2658" s="9"/>
      <c r="CD2658" s="9"/>
      <c r="CE2658" s="40"/>
    </row>
    <row r="2659" spans="1:83" x14ac:dyDescent="0.25">
      <c r="A2659">
        <v>71</v>
      </c>
      <c r="B2659" t="b">
        <v>1</v>
      </c>
      <c r="BE2659">
        <v>0.90659153005464477</v>
      </c>
      <c r="BF2659">
        <v>79.900000000000006</v>
      </c>
      <c r="BG2659">
        <v>81.796952479957838</v>
      </c>
      <c r="BH2659">
        <v>83.193825707868584</v>
      </c>
      <c r="BI2659">
        <v>164.11661651603313</v>
      </c>
      <c r="BJ2659">
        <f ca="1"/>
        <v>80.513018198082676</v>
      </c>
      <c r="BK2659">
        <f ca="1"/>
        <v>82.651839403598231</v>
      </c>
      <c r="BL2659">
        <v>80.154414369837696</v>
      </c>
      <c r="BM2659">
        <f ca="1"/>
        <v>81.654861053687497</v>
      </c>
      <c r="BN2659">
        <v>82.008568372977578</v>
      </c>
      <c r="BP2659" s="9"/>
      <c r="BQ2659" s="40"/>
      <c r="BR2659" s="9"/>
      <c r="BS2659" s="40"/>
      <c r="BU2659" s="9"/>
      <c r="BV2659" s="40"/>
      <c r="BW2659" s="9"/>
      <c r="BX2659" s="40"/>
      <c r="BZ2659" s="9"/>
      <c r="CA2659" s="9"/>
      <c r="CB2659" s="40"/>
      <c r="CC2659" s="9"/>
      <c r="CD2659" s="9"/>
      <c r="CE2659" s="40"/>
    </row>
    <row r="2660" spans="1:83" x14ac:dyDescent="0.25">
      <c r="A2660">
        <v>69.900000000000006</v>
      </c>
      <c r="B2660" t="b">
        <v>1</v>
      </c>
      <c r="BE2660">
        <v>0.90693306010928965</v>
      </c>
      <c r="BF2660">
        <v>79.900000000000006</v>
      </c>
      <c r="BG2660">
        <v>81.816464761151678</v>
      </c>
      <c r="BH2660">
        <v>83.218895371143944</v>
      </c>
      <c r="BI2660">
        <v>164.37018797792629</v>
      </c>
      <c r="BJ2660">
        <f ca="1"/>
        <v>80.526710950623041</v>
      </c>
      <c r="BK2660">
        <f ca="1"/>
        <v>82.674740971509891</v>
      </c>
      <c r="BL2660">
        <v>80.170696699362765</v>
      </c>
      <c r="BM2660">
        <f ca="1"/>
        <v>81.668493976399063</v>
      </c>
      <c r="BN2660">
        <v>82.021852799215623</v>
      </c>
      <c r="BP2660" s="9"/>
      <c r="BQ2660" s="40"/>
      <c r="BR2660" s="9"/>
      <c r="BS2660" s="40"/>
      <c r="BU2660" s="9"/>
      <c r="BV2660" s="40"/>
      <c r="BW2660" s="9"/>
      <c r="BX2660" s="40"/>
      <c r="BZ2660" s="9"/>
      <c r="CA2660" s="9"/>
      <c r="CB2660" s="40"/>
      <c r="CC2660" s="9"/>
      <c r="CD2660" s="9"/>
      <c r="CE2660" s="40"/>
    </row>
    <row r="2661" spans="1:83" x14ac:dyDescent="0.25">
      <c r="A2661">
        <v>69.7</v>
      </c>
      <c r="B2661" t="b">
        <v>1</v>
      </c>
      <c r="BE2661">
        <v>0.90727459016393441</v>
      </c>
      <c r="BF2661">
        <v>79.900000000000006</v>
      </c>
      <c r="BG2661">
        <v>81.836030038786646</v>
      </c>
      <c r="BH2661">
        <v>83.244040710329998</v>
      </c>
      <c r="BI2661">
        <v>164.62469168993735</v>
      </c>
      <c r="BJ2661">
        <f ca="1"/>
        <v>80.540435156624056</v>
      </c>
      <c r="BK2661">
        <f ca="1"/>
        <v>82.697708926253654</v>
      </c>
      <c r="BL2661">
        <v>80.187008932231592</v>
      </c>
      <c r="BM2661">
        <f ca="1"/>
        <v>81.68214779639446</v>
      </c>
      <c r="BN2661">
        <v>82.035157043367704</v>
      </c>
      <c r="BP2661" s="9"/>
      <c r="BQ2661" s="40"/>
      <c r="BR2661" s="9"/>
      <c r="BS2661" s="40"/>
      <c r="BU2661" s="9"/>
      <c r="BV2661" s="40"/>
      <c r="BW2661" s="9"/>
      <c r="BX2661" s="40"/>
      <c r="BZ2661" s="9"/>
      <c r="CA2661" s="9"/>
      <c r="CB2661" s="40"/>
      <c r="CC2661" s="9"/>
      <c r="CD2661" s="9"/>
      <c r="CE2661" s="40"/>
    </row>
    <row r="2662" spans="1:83" x14ac:dyDescent="0.25">
      <c r="A2662">
        <v>69.599999999999994</v>
      </c>
      <c r="B2662" t="b">
        <v>1</v>
      </c>
      <c r="BE2662">
        <v>0.90761612021857918</v>
      </c>
      <c r="BF2662">
        <v>79.900000000000006</v>
      </c>
      <c r="BG2662">
        <v>81.855648684552506</v>
      </c>
      <c r="BH2662">
        <v>83.269262267367253</v>
      </c>
      <c r="BI2662">
        <v>164.88013453216433</v>
      </c>
      <c r="BJ2662">
        <f ca="1"/>
        <v>80.554191033943042</v>
      </c>
      <c r="BK2662">
        <f ca="1"/>
        <v>82.720743738603048</v>
      </c>
      <c r="BL2662">
        <v>80.203351233808974</v>
      </c>
      <c r="BM2662">
        <f ca="1"/>
        <v>81.69582264104578</v>
      </c>
      <c r="BN2662">
        <v>82.048481226000462</v>
      </c>
      <c r="BP2662" s="9"/>
      <c r="BQ2662" s="40"/>
      <c r="BR2662" s="9"/>
      <c r="BS2662" s="40"/>
      <c r="BU2662" s="9"/>
      <c r="BV2662" s="40"/>
      <c r="BW2662" s="9"/>
      <c r="BX2662" s="40"/>
      <c r="BZ2662" s="9"/>
      <c r="CA2662" s="9"/>
      <c r="CB2662" s="40"/>
      <c r="CC2662" s="9"/>
      <c r="CD2662" s="9"/>
      <c r="CE2662" s="40"/>
    </row>
    <row r="2663" spans="1:83" x14ac:dyDescent="0.25">
      <c r="A2663">
        <v>69.5</v>
      </c>
      <c r="B2663" t="b">
        <v>1</v>
      </c>
      <c r="BE2663">
        <v>0.90795765027322406</v>
      </c>
      <c r="BF2663">
        <v>79.900000000000006</v>
      </c>
      <c r="BG2663">
        <v>81.87532107409605</v>
      </c>
      <c r="BH2663">
        <v>83.294560590071598</v>
      </c>
      <c r="BI2663">
        <v>165.1365234611512</v>
      </c>
      <c r="BJ2663">
        <f ca="1"/>
        <v>80.567978802707756</v>
      </c>
      <c r="BK2663">
        <f ca="1"/>
        <v>82.743845884395697</v>
      </c>
      <c r="BL2663">
        <v>80.219723770989518</v>
      </c>
      <c r="BM2663">
        <f ca="1"/>
        <v>81.709518638925275</v>
      </c>
      <c r="BN2663">
        <v>82.061825468811989</v>
      </c>
      <c r="BP2663" s="9"/>
      <c r="BQ2663" s="40"/>
      <c r="BR2663" s="9"/>
      <c r="BS2663" s="40"/>
      <c r="BU2663" s="9"/>
      <c r="BV2663" s="40"/>
      <c r="BW2663" s="9"/>
      <c r="BX2663" s="40"/>
      <c r="BZ2663" s="9"/>
      <c r="CA2663" s="9"/>
      <c r="CB2663" s="40"/>
      <c r="CC2663" s="9"/>
      <c r="CD2663" s="9"/>
      <c r="CE2663" s="40"/>
    </row>
    <row r="2664" spans="1:83" x14ac:dyDescent="0.25">
      <c r="A2664">
        <v>69.400000000000006</v>
      </c>
      <c r="B2664" t="b">
        <v>1</v>
      </c>
      <c r="BE2664">
        <v>0.90829918032786883</v>
      </c>
      <c r="BF2664">
        <v>79.900000000000006</v>
      </c>
      <c r="BG2664">
        <v>81.89504758707821</v>
      </c>
      <c r="BH2664">
        <v>83.319936232220471</v>
      </c>
      <c r="BI2664">
        <v>165.39386551102436</v>
      </c>
      <c r="BJ2664">
        <f ca="1"/>
        <v>80.581798685348645</v>
      </c>
      <c r="BK2664">
        <f ca="1"/>
        <v>82.767015844606973</v>
      </c>
      <c r="BL2664">
        <v>80.23612671221737</v>
      </c>
      <c r="BM2664">
        <f ca="1"/>
        <v>81.723235919821178</v>
      </c>
      <c r="BN2664">
        <v>82.075189894646655</v>
      </c>
      <c r="BP2664" s="9"/>
      <c r="BQ2664" s="40"/>
      <c r="BR2664" s="9"/>
      <c r="BS2664" s="40"/>
      <c r="BU2664" s="9"/>
      <c r="BV2664" s="40"/>
      <c r="BW2664" s="9"/>
      <c r="BX2664" s="40"/>
      <c r="BZ2664" s="9"/>
      <c r="CA2664" s="9"/>
      <c r="CB2664" s="40"/>
      <c r="CC2664" s="9"/>
      <c r="CD2664" s="9"/>
      <c r="CE2664" s="40"/>
    </row>
    <row r="2665" spans="1:83" x14ac:dyDescent="0.25">
      <c r="A2665">
        <v>69.3</v>
      </c>
      <c r="B2665" t="b">
        <v>1</v>
      </c>
      <c r="BE2665">
        <v>0.90864071038251371</v>
      </c>
      <c r="BF2665">
        <v>79.900000000000006</v>
      </c>
      <c r="BG2665">
        <v>81.91482860723238</v>
      </c>
      <c r="BH2665">
        <v>83.345389753640461</v>
      </c>
      <c r="BI2665">
        <v>165.65216779465106</v>
      </c>
      <c r="BJ2665">
        <f ca="1"/>
        <v>80.595650906631874</v>
      </c>
      <c r="BK2665">
        <f ca="1"/>
        <v>82.790254105425134</v>
      </c>
      <c r="BL2665">
        <v>80.252560227506606</v>
      </c>
      <c r="BM2665">
        <f ca="1"/>
        <v>81.736974614753862</v>
      </c>
      <c r="BN2665">
        <v>82.088574627510354</v>
      </c>
      <c r="BP2665" s="9"/>
      <c r="BQ2665" s="40"/>
      <c r="BR2665" s="9"/>
      <c r="BS2665" s="40"/>
      <c r="BU2665" s="9"/>
      <c r="BV2665" s="40"/>
      <c r="BW2665" s="9"/>
      <c r="BX2665" s="40"/>
      <c r="BZ2665" s="9"/>
      <c r="CA2665" s="9"/>
      <c r="CB2665" s="40"/>
      <c r="CC2665" s="9"/>
      <c r="CD2665" s="9"/>
      <c r="CE2665" s="40"/>
    </row>
    <row r="2666" spans="1:83" x14ac:dyDescent="0.25">
      <c r="A2666">
        <v>69.2</v>
      </c>
      <c r="B2666" t="b">
        <v>1</v>
      </c>
      <c r="BE2666">
        <v>0.90898224043715847</v>
      </c>
      <c r="BF2666">
        <v>79.900000000000006</v>
      </c>
      <c r="BG2666">
        <v>81.934664522423461</v>
      </c>
      <c r="BH2666">
        <v>83.370921720296067</v>
      </c>
      <c r="BI2666">
        <v>165.91143750481842</v>
      </c>
      <c r="BJ2666">
        <f ca="1"/>
        <v>80.609535693692735</v>
      </c>
      <c r="BK2666">
        <f ca="1"/>
        <v>82.813561158327587</v>
      </c>
      <c r="BL2666">
        <v>80.269024488461682</v>
      </c>
      <c r="BM2666">
        <f ca="1"/>
        <v>81.750734855992206</v>
      </c>
      <c r="BN2666">
        <v>82.101979792585908</v>
      </c>
      <c r="BP2666" s="9"/>
      <c r="BQ2666" s="40"/>
      <c r="BR2666" s="9"/>
      <c r="BS2666" s="40"/>
      <c r="BU2666" s="9"/>
      <c r="BV2666" s="40"/>
      <c r="BW2666" s="9"/>
      <c r="BX2666" s="40"/>
      <c r="BZ2666" s="9"/>
      <c r="CA2666" s="9"/>
      <c r="CB2666" s="40"/>
      <c r="CC2666" s="9"/>
      <c r="CD2666" s="9"/>
      <c r="CE2666" s="40"/>
    </row>
    <row r="2667" spans="1:83" x14ac:dyDescent="0.25">
      <c r="A2667">
        <v>69.099999999999994</v>
      </c>
      <c r="B2667" t="b">
        <v>1</v>
      </c>
      <c r="BE2667">
        <v>0.90932377049180324</v>
      </c>
      <c r="BF2667">
        <v>79.900000000000006</v>
      </c>
      <c r="BG2667">
        <v>81.954555724708484</v>
      </c>
      <c r="BH2667">
        <v>83.396532704381087</v>
      </c>
      <c r="BI2667">
        <v>166.17168191543595</v>
      </c>
      <c r="BJ2667">
        <f ca="1"/>
        <v>80.62345327606991</v>
      </c>
      <c r="BK2667">
        <f ca="1"/>
        <v>82.836937500158839</v>
      </c>
      <c r="BL2667">
        <v>80.285519668298377</v>
      </c>
      <c r="BM2667">
        <f ca="1"/>
        <v>81.764516777070398</v>
      </c>
      <c r="BN2667">
        <v>82.115405516248799</v>
      </c>
      <c r="BP2667" s="9"/>
      <c r="BQ2667" s="40"/>
      <c r="BR2667" s="9"/>
      <c r="BS2667" s="40"/>
      <c r="BU2667" s="9"/>
      <c r="BV2667" s="40"/>
      <c r="BW2667" s="9"/>
      <c r="BX2667" s="40"/>
      <c r="BZ2667" s="9"/>
      <c r="CA2667" s="9"/>
      <c r="CB2667" s="40"/>
      <c r="CC2667" s="9"/>
      <c r="CD2667" s="9"/>
      <c r="CE2667" s="40"/>
    </row>
    <row r="2668" spans="1:83" x14ac:dyDescent="0.25">
      <c r="A2668">
        <v>69.099999999999994</v>
      </c>
      <c r="B2668" t="b">
        <v>1</v>
      </c>
      <c r="BE2668">
        <v>0.90966530054644812</v>
      </c>
      <c r="BF2668">
        <v>79.900000000000006</v>
      </c>
      <c r="BG2668">
        <v>81.974502610397849</v>
      </c>
      <c r="BH2668">
        <v>83.422223284410748</v>
      </c>
      <c r="BI2668">
        <v>166.43290838275962</v>
      </c>
      <c r="BJ2668">
        <f ca="1"/>
        <v>80.637403885740085</v>
      </c>
      <c r="BK2668">
        <f ca="1"/>
        <v>82.860383633209722</v>
      </c>
      <c r="BL2668">
        <v>80.302045941865046</v>
      </c>
      <c r="BM2668">
        <f ca="1"/>
        <v>81.778320512804797</v>
      </c>
      <c r="BN2668">
        <v>82.128851926083101</v>
      </c>
      <c r="BP2668" s="9"/>
      <c r="BQ2668" s="40"/>
      <c r="BR2668" s="9"/>
      <c r="BS2668" s="40"/>
      <c r="BU2668" s="9"/>
      <c r="BV2668" s="40"/>
      <c r="BW2668" s="9"/>
      <c r="BX2668" s="40"/>
      <c r="BZ2668" s="9"/>
      <c r="CA2668" s="9"/>
      <c r="CB2668" s="40"/>
      <c r="CC2668" s="9"/>
      <c r="CD2668" s="9"/>
      <c r="CE2668" s="40"/>
    </row>
    <row r="2669" spans="1:83" x14ac:dyDescent="0.25">
      <c r="A2669">
        <v>75.3</v>
      </c>
      <c r="B2669" t="b">
        <v>1</v>
      </c>
      <c r="BE2669">
        <v>0.91000683060109289</v>
      </c>
      <c r="BF2669">
        <v>80</v>
      </c>
      <c r="BG2669">
        <v>81.994505580118144</v>
      </c>
      <c r="BH2669">
        <v>83.447994045315951</v>
      </c>
      <c r="BI2669">
        <v>166.69512434663935</v>
      </c>
      <c r="BJ2669">
        <f ca="1"/>
        <v>80.651387757153486</v>
      </c>
      <c r="BK2669">
        <f ca="1"/>
        <v>82.883900065298093</v>
      </c>
      <c r="BL2669">
        <v>80.318603485664269</v>
      </c>
      <c r="BM2669">
        <f ca="1"/>
        <v>81.792146199311318</v>
      </c>
      <c r="BN2669">
        <v>82.14231915089772</v>
      </c>
      <c r="BP2669" s="9"/>
      <c r="BQ2669" s="40"/>
      <c r="BR2669" s="9"/>
      <c r="BS2669" s="40"/>
      <c r="BU2669" s="9"/>
      <c r="BV2669" s="40"/>
      <c r="BW2669" s="9"/>
      <c r="BX2669" s="40"/>
      <c r="BZ2669" s="9"/>
      <c r="CA2669" s="9"/>
      <c r="CB2669" s="40"/>
      <c r="CC2669" s="9"/>
      <c r="CD2669" s="9"/>
      <c r="CE2669" s="40"/>
    </row>
    <row r="2670" spans="1:83" x14ac:dyDescent="0.25">
      <c r="A2670">
        <v>75.099999999999994</v>
      </c>
      <c r="B2670" t="b">
        <v>1</v>
      </c>
      <c r="BE2670">
        <v>0.91034836065573765</v>
      </c>
      <c r="BF2670">
        <v>80</v>
      </c>
      <c r="BG2670">
        <v>82.01456503887573</v>
      </c>
      <c r="BH2670">
        <v>83.473845578539624</v>
      </c>
      <c r="BI2670">
        <v>166.95833733179097</v>
      </c>
      <c r="BJ2670">
        <f ca="1"/>
        <v>80.665405127269821</v>
      </c>
      <c r="BK2670">
        <f ca="1"/>
        <v>82.907487309851135</v>
      </c>
      <c r="BL2670">
        <v>80.335192477874799</v>
      </c>
      <c r="BM2670">
        <f ca="1"/>
        <v>81.80599397402294</v>
      </c>
      <c r="BN2670">
        <v>82.155807320742952</v>
      </c>
      <c r="BP2670" s="9"/>
      <c r="BQ2670" s="40"/>
      <c r="BR2670" s="9"/>
      <c r="BS2670" s="40"/>
      <c r="BU2670" s="9"/>
      <c r="BV2670" s="40"/>
      <c r="BW2670" s="9"/>
      <c r="BX2670" s="40"/>
      <c r="BZ2670" s="9"/>
      <c r="CA2670" s="9"/>
      <c r="CB2670" s="40"/>
      <c r="CC2670" s="9"/>
      <c r="CD2670" s="9"/>
      <c r="CE2670" s="40"/>
    </row>
    <row r="2671" spans="1:83" x14ac:dyDescent="0.25">
      <c r="A2671">
        <v>74.900000000000006</v>
      </c>
      <c r="B2671" t="b">
        <v>1</v>
      </c>
      <c r="BE2671">
        <v>0.91068989071038253</v>
      </c>
      <c r="BF2671">
        <v>80</v>
      </c>
      <c r="BG2671">
        <v>82.034681396121826</v>
      </c>
      <c r="BH2671">
        <v>83.499778482134047</v>
      </c>
      <c r="BI2671">
        <v>167.22255494909163</v>
      </c>
      <c r="BJ2671">
        <f ca="1"/>
        <v>80.679456235595026</v>
      </c>
      <c r="BK2671">
        <f ca="1"/>
        <v>82.931145885989181</v>
      </c>
      <c r="BL2671">
        <v>80.351813098373981</v>
      </c>
      <c r="BM2671">
        <f ca="1"/>
        <v>81.819863975707634</v>
      </c>
      <c r="BN2671">
        <v>82.169316566927279</v>
      </c>
      <c r="BP2671" s="9"/>
      <c r="BQ2671" s="40"/>
      <c r="BR2671" s="9"/>
      <c r="BS2671" s="40"/>
      <c r="BU2671" s="9"/>
      <c r="BV2671" s="40"/>
      <c r="BW2671" s="9"/>
      <c r="BX2671" s="40"/>
      <c r="BZ2671" s="9"/>
      <c r="CA2671" s="9"/>
      <c r="CB2671" s="40"/>
      <c r="CC2671" s="9"/>
      <c r="CD2671" s="9"/>
      <c r="CE2671" s="40"/>
    </row>
    <row r="2672" spans="1:83" x14ac:dyDescent="0.25">
      <c r="A2672">
        <v>74.900000000000006</v>
      </c>
      <c r="B2672" t="b">
        <v>1</v>
      </c>
      <c r="BE2672">
        <v>0.9110314207650273</v>
      </c>
      <c r="BF2672">
        <v>80</v>
      </c>
      <c r="BG2672">
        <v>82.054855065818685</v>
      </c>
      <c r="BH2672">
        <v>83.525793360860987</v>
      </c>
      <c r="BI2672">
        <v>167.48778489689988</v>
      </c>
      <c r="BJ2672">
        <f ca="1"/>
        <v>80.693541324218629</v>
      </c>
      <c r="BK2672">
        <f ca="1"/>
        <v>82.954876318610985</v>
      </c>
      <c r="BL2672">
        <v>80.368465528760453</v>
      </c>
      <c r="BM2672">
        <f ca="1"/>
        <v>81.833756344486531</v>
      </c>
      <c r="BN2672">
        <v>82.182847022034451</v>
      </c>
      <c r="BP2672" s="9"/>
      <c r="BQ2672" s="40"/>
      <c r="BR2672" s="9"/>
      <c r="BS2672" s="40"/>
      <c r="BU2672" s="9"/>
      <c r="BV2672" s="40"/>
      <c r="BW2672" s="9"/>
      <c r="BX2672" s="40"/>
      <c r="BZ2672" s="9"/>
      <c r="CA2672" s="9"/>
      <c r="CB2672" s="40"/>
      <c r="CC2672" s="9"/>
      <c r="CD2672" s="9"/>
      <c r="CE2672" s="40"/>
    </row>
    <row r="2673" spans="1:83" x14ac:dyDescent="0.25">
      <c r="A2673">
        <v>74.8</v>
      </c>
      <c r="B2673" t="b">
        <v>1</v>
      </c>
      <c r="BE2673">
        <v>0.91137295081967218</v>
      </c>
      <c r="BF2673">
        <v>80</v>
      </c>
      <c r="BG2673">
        <v>82.07508646650696</v>
      </c>
      <c r="BH2673">
        <v>83.55189082629289</v>
      </c>
      <c r="BI2673">
        <v>167.75403496240239</v>
      </c>
      <c r="BJ2673">
        <f ca="1"/>
        <v>80.707660637851902</v>
      </c>
      <c r="BK2673">
        <f ca="1"/>
        <v>82.978679138480828</v>
      </c>
      <c r="BL2673">
        <v>80.385149952377375</v>
      </c>
      <c r="BM2673">
        <f ca="1"/>
        <v>81.847671221852423</v>
      </c>
      <c r="BN2673">
        <v>82.196398819940896</v>
      </c>
      <c r="BP2673" s="9"/>
      <c r="BQ2673" s="40"/>
      <c r="BR2673" s="9"/>
      <c r="BS2673" s="40"/>
      <c r="BU2673" s="9"/>
      <c r="BV2673" s="40"/>
      <c r="BW2673" s="9"/>
      <c r="BX2673" s="40"/>
      <c r="BZ2673" s="9"/>
      <c r="CA2673" s="9"/>
      <c r="CB2673" s="40"/>
      <c r="CC2673" s="9"/>
      <c r="CD2673" s="9"/>
      <c r="CE2673" s="40"/>
    </row>
    <row r="2674" spans="1:83" x14ac:dyDescent="0.25">
      <c r="A2674">
        <v>74.8</v>
      </c>
      <c r="B2674" t="b">
        <v>1</v>
      </c>
      <c r="BE2674">
        <v>0.91171448087431695</v>
      </c>
      <c r="BF2674">
        <v>80</v>
      </c>
      <c r="BG2674">
        <v>82.09537602137442</v>
      </c>
      <c r="BH2674">
        <v>83.578071496916749</v>
      </c>
      <c r="BI2674">
        <v>168.02131302298488</v>
      </c>
      <c r="BJ2674">
        <f ca="1"/>
        <v>80.721814423866562</v>
      </c>
      <c r="BK2674">
        <f ca="1"/>
        <v>83.002554882317099</v>
      </c>
      <c r="BL2674">
        <v>80.401866554335882</v>
      </c>
      <c r="BM2674">
        <f ca="1"/>
        <v>81.86160875068866</v>
      </c>
      <c r="BN2674">
        <v>82.209972095833464</v>
      </c>
      <c r="BP2674" s="9"/>
      <c r="BQ2674" s="40"/>
      <c r="BR2674" s="9"/>
      <c r="BS2674" s="40"/>
      <c r="BU2674" s="9"/>
      <c r="BV2674" s="40"/>
      <c r="BW2674" s="9"/>
      <c r="BX2674" s="40"/>
      <c r="BZ2674" s="9"/>
      <c r="CA2674" s="9"/>
      <c r="CB2674" s="40"/>
      <c r="CC2674" s="9"/>
      <c r="CD2674" s="9"/>
      <c r="CE2674" s="40"/>
    </row>
    <row r="2675" spans="1:83" x14ac:dyDescent="0.25">
      <c r="A2675">
        <v>74.7</v>
      </c>
      <c r="B2675" t="b">
        <v>1</v>
      </c>
      <c r="BE2675">
        <v>0.91205601092896171</v>
      </c>
      <c r="BF2675">
        <v>80</v>
      </c>
      <c r="BG2675">
        <v>82.115724158326032</v>
      </c>
      <c r="BH2675">
        <v>83.604335998239165</v>
      </c>
      <c r="BI2675">
        <v>168.28962704763143</v>
      </c>
      <c r="BJ2675">
        <f ca="1"/>
        <v>80.736002932334387</v>
      </c>
      <c r="BK2675">
        <f ca="1"/>
        <v>83.026504092882632</v>
      </c>
      <c r="BL2675">
        <v>80.418615521539138</v>
      </c>
      <c r="BM2675">
        <f ca="1"/>
        <v>81.875569075288254</v>
      </c>
      <c r="BN2675">
        <v>82.223566986227382</v>
      </c>
      <c r="BP2675" s="9"/>
      <c r="BQ2675" s="40"/>
      <c r="BR2675" s="9"/>
      <c r="BS2675" s="40"/>
      <c r="BU2675" s="9"/>
      <c r="BV2675" s="40"/>
      <c r="BW2675" s="9"/>
      <c r="BX2675" s="40"/>
      <c r="BZ2675" s="9"/>
      <c r="CA2675" s="9"/>
      <c r="CB2675" s="40"/>
      <c r="CC2675" s="9"/>
      <c r="CD2675" s="9"/>
      <c r="CE2675" s="40"/>
    </row>
    <row r="2676" spans="1:83" x14ac:dyDescent="0.25">
      <c r="A2676">
        <v>74.7</v>
      </c>
      <c r="B2676" t="b">
        <v>1</v>
      </c>
      <c r="BE2676">
        <v>0.91239754098360659</v>
      </c>
      <c r="BF2676">
        <v>80</v>
      </c>
      <c r="BG2676">
        <v>82.136131310055177</v>
      </c>
      <c r="BH2676">
        <v>83.630684962894421</v>
      </c>
      <c r="BI2676">
        <v>168.55898509834961</v>
      </c>
      <c r="BJ2676">
        <f ca="1"/>
        <v>80.750226416067434</v>
      </c>
      <c r="BK2676">
        <f ca="1"/>
        <v>83.050527319076807</v>
      </c>
      <c r="BL2676">
        <v>80.435397042706654</v>
      </c>
      <c r="BM2676">
        <f ca="1"/>
        <v>81.889552341373431</v>
      </c>
      <c r="BN2676">
        <v>82.237183628984653</v>
      </c>
      <c r="BP2676" s="9"/>
      <c r="BQ2676" s="40"/>
      <c r="BR2676" s="9"/>
      <c r="BS2676" s="40"/>
      <c r="BU2676" s="9"/>
      <c r="BV2676" s="40"/>
      <c r="BW2676" s="9"/>
      <c r="BX2676" s="40"/>
      <c r="BZ2676" s="9"/>
      <c r="CA2676" s="9"/>
      <c r="CB2676" s="40"/>
      <c r="CC2676" s="9"/>
      <c r="CD2676" s="9"/>
      <c r="CE2676" s="40"/>
    </row>
    <row r="2677" spans="1:83" x14ac:dyDescent="0.25">
      <c r="A2677">
        <v>74.599999999999994</v>
      </c>
      <c r="B2677" t="b">
        <v>1</v>
      </c>
      <c r="BE2677">
        <v>0.91273907103825136</v>
      </c>
      <c r="BF2677">
        <v>80</v>
      </c>
      <c r="BG2677">
        <v>82.156597914116418</v>
      </c>
      <c r="BH2677">
        <v>83.657119030753464</v>
      </c>
      <c r="BI2677">
        <v>168.82939533162394</v>
      </c>
      <c r="BJ2677">
        <f ca="1"/>
        <v>80.764485130659054</v>
      </c>
      <c r="BK2677">
        <f ca="1"/>
        <v>83.07462511602931</v>
      </c>
      <c r="BL2677">
        <v>80.452211308399129</v>
      </c>
      <c r="BM2677">
        <f ca="1"/>
        <v>81.903558696115468</v>
      </c>
      <c r="BN2677">
        <v>82.250822163332657</v>
      </c>
      <c r="BP2677" s="9"/>
      <c r="BQ2677" s="40"/>
      <c r="BR2677" s="9"/>
      <c r="BS2677" s="40"/>
      <c r="BU2677" s="9"/>
      <c r="BV2677" s="40"/>
      <c r="BW2677" s="9"/>
      <c r="BX2677" s="40"/>
      <c r="BZ2677" s="9"/>
      <c r="CA2677" s="9"/>
      <c r="CB2677" s="40"/>
      <c r="CC2677" s="9"/>
      <c r="CD2677" s="9"/>
      <c r="CE2677" s="40"/>
    </row>
    <row r="2678" spans="1:83" x14ac:dyDescent="0.25">
      <c r="A2678">
        <v>74.400000000000006</v>
      </c>
      <c r="B2678" t="b">
        <v>1</v>
      </c>
      <c r="BE2678">
        <v>0.91308060109289613</v>
      </c>
      <c r="BF2678">
        <v>80</v>
      </c>
      <c r="BG2678">
        <v>82.177124412999575</v>
      </c>
      <c r="BH2678">
        <v>83.683638849036072</v>
      </c>
      <c r="BI2678">
        <v>169.10086599989836</v>
      </c>
      <c r="BJ2678">
        <f ca="1"/>
        <v>80.778779334525709</v>
      </c>
      <c r="BK2678">
        <f ca="1"/>
        <v>83.098798045195821</v>
      </c>
      <c r="BL2678">
        <v>80.46905851104367</v>
      </c>
      <c r="BM2678">
        <f ca="1"/>
        <v>81.91758828815496</v>
      </c>
      <c r="BN2678">
        <v>82.264482729883184</v>
      </c>
      <c r="BP2678" s="9"/>
      <c r="BQ2678" s="40"/>
      <c r="BR2678" s="9"/>
      <c r="BS2678" s="40"/>
      <c r="BU2678" s="9"/>
      <c r="BV2678" s="40"/>
      <c r="BW2678" s="9"/>
      <c r="BX2678" s="40"/>
      <c r="BZ2678" s="9"/>
      <c r="CA2678" s="9"/>
      <c r="CB2678" s="40"/>
      <c r="CC2678" s="9"/>
      <c r="CD2678" s="9"/>
      <c r="CE2678" s="40"/>
    </row>
    <row r="2679" spans="1:83" x14ac:dyDescent="0.25">
      <c r="A2679">
        <v>74.2</v>
      </c>
      <c r="B2679" t="b">
        <v>1</v>
      </c>
      <c r="BE2679">
        <v>0.91342213114754101</v>
      </c>
      <c r="BF2679">
        <v>80</v>
      </c>
      <c r="BG2679">
        <v>82.197711254205274</v>
      </c>
      <c r="BH2679">
        <v>83.710245072424456</v>
      </c>
      <c r="BI2679">
        <v>169.37340545308703</v>
      </c>
      <c r="BJ2679">
        <f ca="1"/>
        <v>80.793109288949651</v>
      </c>
      <c r="BK2679">
        <f ca="1"/>
        <v>83.123046674455509</v>
      </c>
      <c r="BL2679">
        <v>80.485938844959534</v>
      </c>
      <c r="BM2679">
        <f ca="1"/>
        <v>81.931641267622311</v>
      </c>
      <c r="BN2679">
        <v>82.2781654706518</v>
      </c>
      <c r="BP2679" s="9"/>
      <c r="BQ2679" s="40"/>
      <c r="BR2679" s="9"/>
      <c r="BS2679" s="40"/>
      <c r="BU2679" s="9"/>
      <c r="BV2679" s="40"/>
      <c r="BW2679" s="9"/>
      <c r="BX2679" s="40"/>
      <c r="BZ2679" s="9"/>
      <c r="CA2679" s="9"/>
      <c r="CB2679" s="40"/>
      <c r="CC2679" s="9"/>
      <c r="CD2679" s="9"/>
      <c r="CE2679" s="40"/>
    </row>
    <row r="2680" spans="1:83" x14ac:dyDescent="0.25">
      <c r="A2680">
        <v>74</v>
      </c>
      <c r="B2680" t="b">
        <v>1</v>
      </c>
      <c r="BE2680">
        <v>0.91376366120218577</v>
      </c>
      <c r="BF2680">
        <v>81</v>
      </c>
      <c r="BG2680">
        <v>82.218358890321824</v>
      </c>
      <c r="BH2680">
        <v>83.736938363179547</v>
      </c>
      <c r="BI2680">
        <v>169.6470221401153</v>
      </c>
      <c r="BJ2680">
        <f ca="1"/>
        <v>80.807475258122182</v>
      </c>
      <c r="BK2680">
        <f ca="1"/>
        <v>83.147371578210368</v>
      </c>
      <c r="BL2680">
        <v>80.502852506384215</v>
      </c>
      <c r="BM2680">
        <f ca="1"/>
        <v>81.945717786158738</v>
      </c>
      <c r="BN2680">
        <v>82.291870529077428</v>
      </c>
      <c r="BP2680" s="9"/>
      <c r="BQ2680" s="40"/>
      <c r="BR2680" s="9"/>
      <c r="BS2680" s="40"/>
      <c r="BU2680" s="9"/>
      <c r="BV2680" s="40"/>
      <c r="BW2680" s="9"/>
      <c r="BX2680" s="40"/>
      <c r="BZ2680" s="9"/>
      <c r="CA2680" s="9"/>
      <c r="CB2680" s="40"/>
      <c r="CC2680" s="9"/>
      <c r="CD2680" s="9"/>
      <c r="CE2680" s="40"/>
    </row>
    <row r="2681" spans="1:83" x14ac:dyDescent="0.25">
      <c r="A2681">
        <v>73.7</v>
      </c>
      <c r="B2681" t="b">
        <v>1</v>
      </c>
      <c r="BE2681">
        <v>0.91410519125683065</v>
      </c>
      <c r="BF2681">
        <v>81</v>
      </c>
      <c r="BG2681">
        <v>82.239067779103848</v>
      </c>
      <c r="BH2681">
        <v>83.763719391259258</v>
      </c>
      <c r="BI2681">
        <v>169.92172461049174</v>
      </c>
      <c r="BJ2681">
        <f ca="1"/>
        <v>80.821877509188056</v>
      </c>
      <c r="BK2681">
        <f ca="1"/>
        <v>83.171773337486584</v>
      </c>
      <c r="BL2681">
        <v>80.519799693500104</v>
      </c>
      <c r="BM2681">
        <f ca="1"/>
        <v>81.959817996937559</v>
      </c>
      <c r="BN2681">
        <v>82.305598050042505</v>
      </c>
      <c r="BP2681" s="9"/>
      <c r="BQ2681" s="40"/>
      <c r="BR2681" s="9"/>
      <c r="BS2681" s="40"/>
      <c r="BU2681" s="9"/>
      <c r="BV2681" s="40"/>
      <c r="BW2681" s="9"/>
      <c r="BX2681" s="40"/>
      <c r="BZ2681" s="9"/>
      <c r="CA2681" s="9"/>
      <c r="CB2681" s="40"/>
      <c r="CC2681" s="9"/>
      <c r="CD2681" s="9"/>
      <c r="CE2681" s="40"/>
    </row>
    <row r="2682" spans="1:83" x14ac:dyDescent="0.25">
      <c r="A2682">
        <v>73.5</v>
      </c>
      <c r="B2682" t="b">
        <v>1</v>
      </c>
      <c r="BE2682">
        <v>0.91444672131147542</v>
      </c>
      <c r="BF2682">
        <v>81</v>
      </c>
      <c r="BG2682">
        <v>82.259838383552093</v>
      </c>
      <c r="BH2682">
        <v>83.790588834439376</v>
      </c>
      <c r="BI2682">
        <v>170.19752151591055</v>
      </c>
      <c r="BJ2682">
        <f ca="1"/>
        <v>80.836316312290492</v>
      </c>
      <c r="BK2682">
        <f ca="1"/>
        <v>83.196252540037875</v>
      </c>
      <c r="BL2682">
        <v>80.536780606461576</v>
      </c>
      <c r="BM2682">
        <f ca="1"/>
        <v>81.973942054685963</v>
      </c>
      <c r="BN2682">
        <v>82.319348179893268</v>
      </c>
      <c r="BP2682" s="9"/>
      <c r="BQ2682" s="40"/>
      <c r="BR2682" s="9"/>
      <c r="BS2682" s="40"/>
      <c r="BU2682" s="9"/>
      <c r="BV2682" s="40"/>
      <c r="BW2682" s="9"/>
      <c r="BX2682" s="40"/>
      <c r="BZ2682" s="9"/>
      <c r="CA2682" s="9"/>
      <c r="CB2682" s="40"/>
      <c r="CC2682" s="9"/>
      <c r="CD2682" s="9"/>
      <c r="CE2682" s="40"/>
    </row>
    <row r="2683" spans="1:83" x14ac:dyDescent="0.25">
      <c r="A2683">
        <v>73.2</v>
      </c>
      <c r="B2683" t="b">
        <v>1</v>
      </c>
      <c r="BE2683">
        <v>0.91478825136612019</v>
      </c>
      <c r="BF2683">
        <v>81</v>
      </c>
      <c r="BG2683">
        <v>82.280671171995166</v>
      </c>
      <c r="BH2683">
        <v>83.817547378436387</v>
      </c>
      <c r="BI2683">
        <v>170.47442161188695</v>
      </c>
      <c r="BJ2683">
        <f ca="1"/>
        <v>80.850791940617185</v>
      </c>
      <c r="BK2683">
        <f ca="1"/>
        <v>83.220809780450722</v>
      </c>
      <c r="BL2683">
        <v>80.553795447422544</v>
      </c>
      <c r="BM2683">
        <f ca="1"/>
        <v>81.988090115707038</v>
      </c>
      <c r="BN2683">
        <v>82.33312106646062</v>
      </c>
      <c r="BP2683" s="9"/>
      <c r="BQ2683" s="40"/>
      <c r="BR2683" s="9"/>
      <c r="BS2683" s="40"/>
      <c r="BU2683" s="9"/>
      <c r="BV2683" s="40"/>
      <c r="BW2683" s="9"/>
      <c r="BX2683" s="40"/>
      <c r="BZ2683" s="9"/>
      <c r="CA2683" s="9"/>
      <c r="CB2683" s="40"/>
      <c r="CC2683" s="9"/>
      <c r="CD2683" s="9"/>
      <c r="CE2683" s="40"/>
    </row>
    <row r="2684" spans="1:83" x14ac:dyDescent="0.25">
      <c r="A2684">
        <v>72.900000000000006</v>
      </c>
      <c r="B2684" t="b">
        <v>1</v>
      </c>
      <c r="BE2684">
        <v>0.91512978142076506</v>
      </c>
      <c r="BF2684">
        <v>81</v>
      </c>
      <c r="BG2684">
        <v>82.301566618172586</v>
      </c>
      <c r="BH2684">
        <v>83.844595717033187</v>
      </c>
      <c r="BI2684">
        <v>170.75243375942509</v>
      </c>
      <c r="BJ2684">
        <f ca="1"/>
        <v>80.865304670447173</v>
      </c>
      <c r="BK2684">
        <f ca="1"/>
        <v>83.245445660251931</v>
      </c>
      <c r="BL2684">
        <v>80.570844420564597</v>
      </c>
      <c r="BM2684">
        <f ca="1"/>
        <v>82.002262337902366</v>
      </c>
      <c r="BN2684">
        <v>82.346916859081233</v>
      </c>
      <c r="BP2684" s="9"/>
      <c r="BQ2684" s="40"/>
      <c r="BR2684" s="9"/>
      <c r="BS2684" s="40"/>
      <c r="BU2684" s="9"/>
      <c r="BV2684" s="40"/>
      <c r="BW2684" s="9"/>
      <c r="BX2684" s="40"/>
      <c r="BZ2684" s="9"/>
      <c r="CA2684" s="9"/>
      <c r="CB2684" s="40"/>
      <c r="CC2684" s="9"/>
      <c r="CD2684" s="9"/>
      <c r="CE2684" s="40"/>
    </row>
    <row r="2685" spans="1:83" x14ac:dyDescent="0.25">
      <c r="A2685">
        <v>75.8</v>
      </c>
      <c r="B2685" t="b">
        <v>1</v>
      </c>
      <c r="BE2685">
        <v>0.91547131147540983</v>
      </c>
      <c r="BF2685">
        <v>81</v>
      </c>
      <c r="BG2685">
        <v>82.322525201319664</v>
      </c>
      <c r="BH2685">
        <v>83.871734552207215</v>
      </c>
      <c r="BI2685">
        <v>171.03156692671877</v>
      </c>
      <c r="BJ2685">
        <f ca="1"/>
        <v>80.879854781198617</v>
      </c>
      <c r="BK2685">
        <f ca="1"/>
        <v>83.270160788018075</v>
      </c>
      <c r="BL2685">
        <v>80.587927732125479</v>
      </c>
      <c r="BM2685">
        <f ca="1"/>
        <v>82.016458880794843</v>
      </c>
      <c r="BN2685">
        <v>82.360735708619103</v>
      </c>
      <c r="BP2685" s="9"/>
      <c r="BQ2685" s="40"/>
      <c r="BR2685" s="9"/>
      <c r="BS2685" s="40"/>
      <c r="BU2685" s="9"/>
      <c r="BV2685" s="40"/>
      <c r="BW2685" s="9"/>
      <c r="BX2685" s="40"/>
      <c r="BZ2685" s="9"/>
      <c r="CA2685" s="9"/>
      <c r="CB2685" s="40"/>
      <c r="CC2685" s="9"/>
      <c r="CD2685" s="9"/>
      <c r="CE2685" s="40"/>
    </row>
    <row r="2686" spans="1:83" x14ac:dyDescent="0.25">
      <c r="A2686">
        <v>75.5</v>
      </c>
      <c r="B2686" t="b">
        <v>1</v>
      </c>
      <c r="BE2686">
        <v>0.9158128415300546</v>
      </c>
      <c r="BF2686">
        <v>81</v>
      </c>
      <c r="BG2686">
        <v>82.343547406253919</v>
      </c>
      <c r="BH2686">
        <v>83.898964594260818</v>
      </c>
      <c r="BI2686">
        <v>171.31183019088814</v>
      </c>
      <c r="BJ2686">
        <f ca="1"/>
        <v>80.894442555477482</v>
      </c>
      <c r="BK2686">
        <f ca="1"/>
        <v>83.29495577948731</v>
      </c>
      <c r="BL2686">
        <v>80.605045590428347</v>
      </c>
      <c r="BM2686">
        <f ca="1"/>
        <v>82.030679905552134</v>
      </c>
      <c r="BN2686">
        <v>82.374577767487409</v>
      </c>
      <c r="BP2686" s="9"/>
      <c r="BQ2686" s="40"/>
      <c r="BR2686" s="9"/>
      <c r="BS2686" s="40"/>
      <c r="BU2686" s="9"/>
      <c r="BV2686" s="40"/>
      <c r="BW2686" s="9"/>
      <c r="BX2686" s="40"/>
      <c r="BZ2686" s="9"/>
      <c r="CA2686" s="9"/>
      <c r="CB2686" s="40"/>
      <c r="CC2686" s="9"/>
      <c r="CD2686" s="9"/>
      <c r="CE2686" s="40"/>
    </row>
    <row r="2687" spans="1:83" x14ac:dyDescent="0.25">
      <c r="A2687">
        <v>75.2</v>
      </c>
      <c r="B2687" t="b">
        <v>1</v>
      </c>
      <c r="BE2687">
        <v>0.91615437158469948</v>
      </c>
      <c r="BF2687">
        <v>81</v>
      </c>
      <c r="BG2687">
        <v>82.364633723463385</v>
      </c>
      <c r="BH2687">
        <v>83.926286561954697</v>
      </c>
      <c r="BI2687">
        <v>171.59323273975065</v>
      </c>
      <c r="BJ2687">
        <f ca="1"/>
        <v>80.909068279127297</v>
      </c>
      <c r="BK2687">
        <f ca="1"/>
        <v>83.319831257673243</v>
      </c>
      <c r="BL2687">
        <v>80.622198205911275</v>
      </c>
      <c r="BM2687">
        <f ca="1"/>
        <v>82.044925575010424</v>
      </c>
      <c r="BN2687">
        <v>82.388443189670966</v>
      </c>
      <c r="BP2687" s="9"/>
      <c r="BQ2687" s="40"/>
      <c r="BR2687" s="9"/>
      <c r="BS2687" s="40"/>
      <c r="BU2687" s="9"/>
      <c r="BV2687" s="40"/>
      <c r="BW2687" s="9"/>
      <c r="BX2687" s="40"/>
      <c r="BZ2687" s="9"/>
      <c r="CA2687" s="9"/>
      <c r="CB2687" s="40"/>
      <c r="CC2687" s="9"/>
      <c r="CD2687" s="9"/>
      <c r="CE2687" s="40"/>
    </row>
    <row r="2688" spans="1:83" x14ac:dyDescent="0.25">
      <c r="A2688">
        <v>74.8</v>
      </c>
      <c r="B2688" t="b">
        <v>1</v>
      </c>
      <c r="BE2688">
        <v>0.91649590163934425</v>
      </c>
      <c r="BF2688">
        <v>81</v>
      </c>
      <c r="BG2688">
        <v>82.385784649196438</v>
      </c>
      <c r="BH2688">
        <v>83.953701182643627</v>
      </c>
      <c r="BI2688">
        <v>171.87578387362785</v>
      </c>
      <c r="BJ2688">
        <f ca="1"/>
        <v>80.923732241279751</v>
      </c>
      <c r="BK2688">
        <f ca="1"/>
        <v>83.344787852981355</v>
      </c>
      <c r="BL2688">
        <v>80.639385791157508</v>
      </c>
      <c r="BM2688">
        <f ca="1"/>
        <v>82.059196053698543</v>
      </c>
      <c r="BN2688">
        <v>82.402332130748931</v>
      </c>
      <c r="BP2688" s="9"/>
      <c r="BQ2688" s="40"/>
      <c r="BR2688" s="9"/>
      <c r="BS2688" s="40"/>
      <c r="BU2688" s="9"/>
      <c r="BV2688" s="40"/>
      <c r="BW2688" s="9"/>
      <c r="BX2688" s="40"/>
      <c r="BZ2688" s="9"/>
      <c r="CA2688" s="9"/>
      <c r="CB2688" s="40"/>
      <c r="CC2688" s="9"/>
      <c r="CD2688" s="9"/>
      <c r="CE2688" s="40"/>
    </row>
    <row r="2689" spans="1:83" x14ac:dyDescent="0.25">
      <c r="A2689">
        <v>74.5</v>
      </c>
      <c r="B2689" t="b">
        <v>1</v>
      </c>
      <c r="BE2689">
        <v>0.91683743169398912</v>
      </c>
      <c r="BF2689">
        <v>81</v>
      </c>
      <c r="BG2689">
        <v>82.407000685553726</v>
      </c>
      <c r="BH2689">
        <v>83.981209192415321</v>
      </c>
      <c r="BI2689">
        <v>172.1594930071906</v>
      </c>
      <c r="BJ2689">
        <f ca="1"/>
        <v>80.938434734406385</v>
      </c>
      <c r="BK2689">
        <f ca="1"/>
        <v>83.36982620332742</v>
      </c>
      <c r="BL2689">
        <v>80.656608560926173</v>
      </c>
      <c r="BM2689">
        <f ca="1"/>
        <v>82.073491507862755</v>
      </c>
      <c r="BN2689">
        <v>82.416244747917901</v>
      </c>
      <c r="BP2689" s="9"/>
      <c r="BQ2689" s="40"/>
      <c r="BR2689" s="9"/>
      <c r="BS2689" s="40"/>
      <c r="BU2689" s="9"/>
      <c r="BV2689" s="40"/>
      <c r="BW2689" s="9"/>
      <c r="BX2689" s="40"/>
      <c r="BZ2689" s="9"/>
      <c r="CA2689" s="9"/>
      <c r="CB2689" s="40"/>
      <c r="CC2689" s="9"/>
      <c r="CD2689" s="9"/>
      <c r="CE2689" s="40"/>
    </row>
    <row r="2690" spans="1:83" x14ac:dyDescent="0.25">
      <c r="A2690">
        <v>74.2</v>
      </c>
      <c r="B2690" t="b">
        <v>1</v>
      </c>
      <c r="BE2690">
        <v>0.91717896174863389</v>
      </c>
      <c r="BF2690">
        <v>81</v>
      </c>
      <c r="BG2690">
        <v>82.428282340581617</v>
      </c>
      <c r="BH2690">
        <v>84.008811336231688</v>
      </c>
      <c r="BI2690">
        <v>172.4443696713405</v>
      </c>
      <c r="BJ2690">
        <f ca="1"/>
        <v>80.953176054371212</v>
      </c>
      <c r="BK2690">
        <f ca="1"/>
        <v>83.394946954258558</v>
      </c>
      <c r="BL2690">
        <v>80.673866732183598</v>
      </c>
      <c r="BM2690">
        <f ca="1"/>
        <v>82.087812105491864</v>
      </c>
      <c r="BN2690">
        <v>82.430181200015653</v>
      </c>
      <c r="BP2690" s="9"/>
      <c r="BQ2690" s="40"/>
      <c r="BR2690" s="9"/>
      <c r="BS2690" s="40"/>
      <c r="BU2690" s="9"/>
      <c r="BV2690" s="40"/>
      <c r="BW2690" s="9"/>
      <c r="BX2690" s="40"/>
      <c r="BZ2690" s="9"/>
      <c r="CA2690" s="9"/>
      <c r="CB2690" s="40"/>
      <c r="CC2690" s="9"/>
      <c r="CD2690" s="9"/>
      <c r="CE2690" s="40"/>
    </row>
    <row r="2691" spans="1:83" x14ac:dyDescent="0.25">
      <c r="A2691">
        <v>73.900000000000006</v>
      </c>
      <c r="B2691" t="b">
        <v>1</v>
      </c>
      <c r="BE2691">
        <v>0.91752049180327866</v>
      </c>
      <c r="BF2691">
        <v>81</v>
      </c>
      <c r="BG2691">
        <v>82.449630128367815</v>
      </c>
      <c r="BH2691">
        <v>84.036508368073257</v>
      </c>
      <c r="BI2691">
        <v>172.73042351513172</v>
      </c>
      <c r="BJ2691">
        <f ca="1"/>
        <v>80.967956500484547</v>
      </c>
      <c r="BK2691">
        <f ca="1"/>
        <v>83.420150759076833</v>
      </c>
      <c r="BL2691">
        <v>80.691160524135242</v>
      </c>
      <c r="BM2691">
        <f ca="1"/>
        <v>82.102158016342784</v>
      </c>
      <c r="BN2691">
        <v>82.444141647545123</v>
      </c>
      <c r="BP2691" s="9"/>
      <c r="BQ2691" s="40"/>
      <c r="BR2691" s="9"/>
      <c r="BS2691" s="40"/>
      <c r="BU2691" s="9"/>
      <c r="BV2691" s="40"/>
      <c r="BW2691" s="9"/>
      <c r="BX2691" s="40"/>
      <c r="BZ2691" s="9"/>
      <c r="CA2691" s="9"/>
      <c r="CB2691" s="40"/>
      <c r="CC2691" s="9"/>
      <c r="CD2691" s="9"/>
      <c r="CE2691" s="40"/>
    </row>
    <row r="2692" spans="1:83" x14ac:dyDescent="0.25">
      <c r="A2692">
        <v>73.5</v>
      </c>
      <c r="B2692" t="b">
        <v>1</v>
      </c>
      <c r="BE2692">
        <v>0.91786202185792354</v>
      </c>
      <c r="BF2692">
        <v>81</v>
      </c>
      <c r="BG2692">
        <v>82.471044569138868</v>
      </c>
      <c r="BH2692">
        <v>84.064301051086872</v>
      </c>
      <c r="BI2692">
        <v>173.01766430773196</v>
      </c>
      <c r="BJ2692">
        <f ca="1"/>
        <v>80.982776375557833</v>
      </c>
      <c r="BK2692">
        <f ca="1"/>
        <v>83.445438278965028</v>
      </c>
      <c r="BL2692">
        <v>80.708490158258087</v>
      </c>
      <c r="BM2692">
        <f ca="1"/>
        <v>82.116529411966681</v>
      </c>
      <c r="BN2692">
        <v>82.458126252698904</v>
      </c>
      <c r="BP2692" s="9"/>
      <c r="BQ2692" s="40"/>
      <c r="BR2692" s="9"/>
      <c r="BS2692" s="40"/>
      <c r="BU2692" s="9"/>
      <c r="BV2692" s="40"/>
      <c r="BW2692" s="9"/>
      <c r="BX2692" s="40"/>
      <c r="BZ2692" s="9"/>
      <c r="CA2692" s="9"/>
      <c r="CB2692" s="40"/>
      <c r="CC2692" s="9"/>
      <c r="CD2692" s="9"/>
      <c r="CE2692" s="40"/>
    </row>
    <row r="2693" spans="1:83" x14ac:dyDescent="0.25">
      <c r="A2693">
        <v>73.2</v>
      </c>
      <c r="B2693" t="b">
        <v>1</v>
      </c>
      <c r="BE2693">
        <v>0.91820355191256831</v>
      </c>
      <c r="BF2693">
        <v>81</v>
      </c>
      <c r="BG2693">
        <v>82.492526189359424</v>
      </c>
      <c r="BH2693">
        <v>84.09219015773543</v>
      </c>
      <c r="BI2693">
        <v>173.30610194042384</v>
      </c>
      <c r="BJ2693">
        <f ca="1"/>
        <v>80.997635985959491</v>
      </c>
      <c r="BK2693">
        <f ca="1"/>
        <v>83.470810183115304</v>
      </c>
      <c r="BL2693">
        <v>80.725855858333816</v>
      </c>
      <c r="BM2693">
        <f ca="1"/>
        <v>82.130926465735499</v>
      </c>
      <c r="BN2693">
        <v>82.47213517938421</v>
      </c>
      <c r="BP2693" s="9"/>
      <c r="BQ2693" s="40"/>
      <c r="BR2693" s="9"/>
      <c r="BS2693" s="40"/>
      <c r="BU2693" s="9"/>
      <c r="BV2693" s="40"/>
      <c r="BW2693" s="9"/>
      <c r="BX2693" s="40"/>
      <c r="BZ2693" s="9"/>
      <c r="CA2693" s="9"/>
      <c r="CB2693" s="40"/>
      <c r="CC2693" s="9"/>
      <c r="CD2693" s="9"/>
      <c r="CE2693" s="40"/>
    </row>
    <row r="2694" spans="1:83" x14ac:dyDescent="0.25">
      <c r="A2694">
        <v>72.8</v>
      </c>
      <c r="B2694" t="b">
        <v>1</v>
      </c>
      <c r="BE2694">
        <v>0.91854508196721307</v>
      </c>
      <c r="BF2694">
        <v>81</v>
      </c>
      <c r="BG2694">
        <v>82.514075521833803</v>
      </c>
      <c r="BH2694">
        <v>84.120176469951886</v>
      </c>
      <c r="BI2694">
        <v>173.59574642864939</v>
      </c>
      <c r="BJ2694">
        <f ca="1"/>
        <v>81.012535641672045</v>
      </c>
      <c r="BK2694">
        <f ca="1"/>
        <v>83.496267148860483</v>
      </c>
      <c r="BL2694">
        <v>80.743257850482479</v>
      </c>
      <c r="BM2694">
        <f ca="1"/>
        <v>82.145349352869133</v>
      </c>
      <c r="BN2694">
        <v>82.486168593248394</v>
      </c>
      <c r="BP2694" s="9"/>
      <c r="BQ2694" s="40"/>
      <c r="BR2694" s="9"/>
      <c r="BS2694" s="40"/>
      <c r="BU2694" s="9"/>
      <c r="BV2694" s="40"/>
      <c r="BW2694" s="9"/>
      <c r="BX2694" s="40"/>
      <c r="BZ2694" s="9"/>
      <c r="CA2694" s="9"/>
      <c r="CB2694" s="40"/>
      <c r="CC2694" s="9"/>
      <c r="CD2694" s="9"/>
      <c r="CE2694" s="40"/>
    </row>
    <row r="2695" spans="1:83" x14ac:dyDescent="0.25">
      <c r="A2695">
        <v>72.400000000000006</v>
      </c>
      <c r="B2695" t="b">
        <v>1</v>
      </c>
      <c r="BE2695">
        <v>0.91888661202185795</v>
      </c>
      <c r="BF2695">
        <v>81</v>
      </c>
      <c r="BG2695">
        <v>82.5356931058096</v>
      </c>
      <c r="BH2695">
        <v>84.14826077929547</v>
      </c>
      <c r="BI2695">
        <v>173.88660791409637</v>
      </c>
      <c r="BJ2695">
        <f ca="1"/>
        <v>81.027475656350305</v>
      </c>
      <c r="BK2695">
        <f ca="1"/>
        <v>83.521809861807796</v>
      </c>
      <c r="BL2695">
        <v>80.760696363196885</v>
      </c>
      <c r="BM2695">
        <f ca="1"/>
        <v>82.159798250462956</v>
      </c>
      <c r="BN2695">
        <v>82.500226661704787</v>
      </c>
      <c r="BP2695" s="9"/>
      <c r="BQ2695" s="40"/>
      <c r="BR2695" s="9"/>
      <c r="BS2695" s="40"/>
      <c r="BU2695" s="9"/>
      <c r="BV2695" s="40"/>
      <c r="BW2695" s="9"/>
      <c r="BX2695" s="40"/>
      <c r="BZ2695" s="9"/>
      <c r="CA2695" s="9"/>
      <c r="CB2695" s="40"/>
      <c r="CC2695" s="9"/>
      <c r="CD2695" s="9"/>
      <c r="CE2695" s="40"/>
    </row>
    <row r="2696" spans="1:83" x14ac:dyDescent="0.25">
      <c r="A2696">
        <v>72</v>
      </c>
      <c r="B2696" t="b">
        <v>1</v>
      </c>
      <c r="BE2696">
        <v>0.91922814207650272</v>
      </c>
      <c r="BF2696">
        <v>81</v>
      </c>
      <c r="BG2696">
        <v>82.557379487083267</v>
      </c>
      <c r="BH2696">
        <v>84.176443887111972</v>
      </c>
      <c r="BI2696">
        <v>174.17869666682887</v>
      </c>
      <c r="BJ2696">
        <f ca="1"/>
        <v>81.042456347380821</v>
      </c>
      <c r="BK2696">
        <f ca="1"/>
        <v>83.547439015975726</v>
      </c>
      <c r="BL2696">
        <v>80.778171627377546</v>
      </c>
      <c r="BM2696">
        <f ca="1"/>
        <v>82.174273337516027</v>
      </c>
      <c r="BN2696">
        <v>82.514309553959166</v>
      </c>
      <c r="BP2696" s="9"/>
      <c r="BQ2696" s="40"/>
      <c r="BR2696" s="9"/>
      <c r="BS2696" s="40"/>
      <c r="BU2696" s="9"/>
      <c r="BV2696" s="40"/>
      <c r="BW2696" s="9"/>
      <c r="BX2696" s="40"/>
      <c r="BZ2696" s="9"/>
      <c r="CA2696" s="9"/>
      <c r="CB2696" s="40"/>
      <c r="CC2696" s="9"/>
      <c r="CD2696" s="9"/>
      <c r="CE2696" s="40"/>
    </row>
    <row r="2697" spans="1:83" x14ac:dyDescent="0.25">
      <c r="A2697">
        <v>71.599999999999994</v>
      </c>
      <c r="B2697" t="b">
        <v>1</v>
      </c>
      <c r="BE2697">
        <v>0.91956967213114749</v>
      </c>
      <c r="BF2697">
        <v>81</v>
      </c>
      <c r="BG2697">
        <v>82.579135218108078</v>
      </c>
      <c r="BH2697">
        <v>84.204726604696901</v>
      </c>
      <c r="BI2697">
        <v>174.47202308746367</v>
      </c>
      <c r="BJ2697">
        <f ca="1"/>
        <v>81.057478035942466</v>
      </c>
      <c r="BK2697">
        <f ca="1"/>
        <v>83.573155313933469</v>
      </c>
      <c r="BL2697">
        <v>80.795683876368415</v>
      </c>
      <c r="BM2697">
        <f ca="1"/>
        <v>82.188774794959727</v>
      </c>
      <c r="BN2697">
        <v>82.528417441036694</v>
      </c>
      <c r="BP2697" s="9"/>
      <c r="BQ2697" s="40"/>
      <c r="BR2697" s="9"/>
      <c r="BS2697" s="40"/>
      <c r="BU2697" s="9"/>
      <c r="BV2697" s="40"/>
      <c r="BW2697" s="9"/>
      <c r="BX2697" s="40"/>
      <c r="BZ2697" s="9"/>
      <c r="CA2697" s="9"/>
      <c r="CB2697" s="40"/>
      <c r="CC2697" s="9"/>
      <c r="CD2697" s="9"/>
      <c r="CE2697" s="40"/>
    </row>
    <row r="2698" spans="1:83" x14ac:dyDescent="0.25">
      <c r="A2698">
        <v>71.2</v>
      </c>
      <c r="B2698" t="b">
        <v>1</v>
      </c>
      <c r="BE2698">
        <v>0.91991120218579236</v>
      </c>
      <c r="BF2698">
        <v>81</v>
      </c>
      <c r="BG2698">
        <v>82.600960858104202</v>
      </c>
      <c r="BH2698">
        <v>84.233109753462145</v>
      </c>
      <c r="BI2698">
        <v>174.76659770939224</v>
      </c>
      <c r="BJ2698">
        <f ca="1"/>
        <v>81.072541047068299</v>
      </c>
      <c r="BK2698">
        <f ca="1"/>
        <v>83.598959466943484</v>
      </c>
      <c r="BL2698">
        <v>80.813233345993211</v>
      </c>
      <c r="BM2698">
        <f ca="1"/>
        <v>82.203302805687045</v>
      </c>
      <c r="BN2698">
        <v>82.54255049580938</v>
      </c>
      <c r="BP2698" s="9"/>
      <c r="BQ2698" s="40"/>
      <c r="BR2698" s="9"/>
      <c r="BS2698" s="40"/>
      <c r="BU2698" s="9"/>
      <c r="BV2698" s="40"/>
      <c r="BW2698" s="9"/>
      <c r="BX2698" s="40"/>
      <c r="BZ2698" s="9"/>
      <c r="CA2698" s="9"/>
      <c r="CB2698" s="40"/>
      <c r="CC2698" s="9"/>
      <c r="CD2698" s="9"/>
      <c r="CE2698" s="40"/>
    </row>
    <row r="2699" spans="1:83" x14ac:dyDescent="0.25">
      <c r="A2699">
        <v>78</v>
      </c>
      <c r="B2699" t="b">
        <v>1</v>
      </c>
      <c r="BE2699">
        <v>0.92025273224043713</v>
      </c>
      <c r="BF2699">
        <v>81</v>
      </c>
      <c r="BG2699">
        <v>82.622856973171139</v>
      </c>
      <c r="BH2699">
        <v>84.261594165106089</v>
      </c>
      <c r="BI2699">
        <v>175.06243120105003</v>
      </c>
      <c r="BJ2699">
        <f ca="1"/>
        <v>81.087645709708809</v>
      </c>
      <c r="BK2699">
        <f ca="1"/>
        <v>83.62485219510684</v>
      </c>
      <c r="BL2699">
        <v>80.830820274592455</v>
      </c>
      <c r="BM2699">
        <f ca="1"/>
        <v>82.217857554582338</v>
      </c>
      <c r="BN2699">
        <v>82.556708893024023</v>
      </c>
      <c r="BP2699" s="9"/>
      <c r="BQ2699" s="40"/>
      <c r="BR2699" s="9"/>
      <c r="BS2699" s="40"/>
      <c r="BU2699" s="9"/>
      <c r="BV2699" s="40"/>
      <c r="BW2699" s="9"/>
      <c r="BX2699" s="40"/>
      <c r="BZ2699" s="9"/>
      <c r="CA2699" s="9"/>
      <c r="CB2699" s="40"/>
      <c r="CC2699" s="9"/>
      <c r="CD2699" s="9"/>
      <c r="CE2699" s="40"/>
    </row>
    <row r="2700" spans="1:83" x14ac:dyDescent="0.25">
      <c r="A2700">
        <v>74</v>
      </c>
      <c r="B2700" t="b">
        <v>1</v>
      </c>
      <c r="BE2700">
        <v>0.92059426229508201</v>
      </c>
      <c r="BF2700">
        <v>81</v>
      </c>
      <c r="BG2700">
        <v>82.64482413640259</v>
      </c>
      <c r="BH2700">
        <v>84.290180681787632</v>
      </c>
      <c r="BI2700">
        <v>175.35953436823544</v>
      </c>
      <c r="BJ2700">
        <f ca="1"/>
        <v>81.102792356796257</v>
      </c>
      <c r="BK2700">
        <f ca="1"/>
        <v>83.650834227511879</v>
      </c>
      <c r="BL2700">
        <v>80.84844490306125</v>
      </c>
      <c r="BM2700">
        <f ca="1"/>
        <v>82.232439228551797</v>
      </c>
      <c r="BN2700">
        <v>82.570892809330786</v>
      </c>
      <c r="BP2700" s="9"/>
      <c r="BQ2700" s="40"/>
      <c r="BR2700" s="9"/>
      <c r="BS2700" s="40"/>
      <c r="BU2700" s="9"/>
      <c r="BV2700" s="40"/>
      <c r="BW2700" s="9"/>
      <c r="BX2700" s="40"/>
      <c r="BZ2700" s="9"/>
      <c r="CA2700" s="9"/>
      <c r="CB2700" s="40"/>
      <c r="CC2700" s="9"/>
      <c r="CD2700" s="9"/>
      <c r="CE2700" s="40"/>
    </row>
    <row r="2701" spans="1:83" x14ac:dyDescent="0.25">
      <c r="A2701">
        <v>66.3</v>
      </c>
      <c r="B2701" t="b">
        <v>1</v>
      </c>
      <c r="BE2701">
        <v>0.92093579234972678</v>
      </c>
      <c r="BF2701">
        <v>81</v>
      </c>
      <c r="BG2701">
        <v>82.666862928003496</v>
      </c>
      <c r="BH2701">
        <v>84.318870156303689</v>
      </c>
      <c r="BI2701">
        <v>175.65791815647768</v>
      </c>
      <c r="BJ2701">
        <f ca="1"/>
        <v>81.117981325310581</v>
      </c>
      <c r="BK2701">
        <f ca="1"/>
        <v>83.676906302385802</v>
      </c>
      <c r="BL2701">
        <v>80.86610747488777</v>
      </c>
      <c r="BM2701">
        <f ca="1"/>
        <v>82.247048016554302</v>
      </c>
      <c r="BN2701">
        <v>82.585102423312293</v>
      </c>
      <c r="BP2701" s="9"/>
      <c r="BQ2701" s="40"/>
      <c r="BR2701" s="9"/>
      <c r="BS2701" s="40"/>
      <c r="BU2701" s="9"/>
      <c r="BV2701" s="40"/>
      <c r="BW2701" s="9"/>
      <c r="BX2701" s="40"/>
      <c r="BZ2701" s="9"/>
      <c r="CA2701" s="9"/>
      <c r="CB2701" s="40"/>
      <c r="CC2701" s="9"/>
      <c r="CD2701" s="9"/>
      <c r="CE2701" s="40"/>
    </row>
    <row r="2702" spans="1:83" x14ac:dyDescent="0.25">
      <c r="A2702">
        <v>66</v>
      </c>
      <c r="B2702" t="b">
        <v>1</v>
      </c>
      <c r="BE2702">
        <v>0.92127732240437155</v>
      </c>
      <c r="BF2702">
        <v>81</v>
      </c>
      <c r="BG2702">
        <v>82.688973935409976</v>
      </c>
      <c r="BH2702">
        <v>84.347663452270382</v>
      </c>
      <c r="BI2702">
        <v>175.95759365345674</v>
      </c>
      <c r="BJ2702">
        <f ca="1"/>
        <v>81.133212956346526</v>
      </c>
      <c r="BK2702">
        <f ca="1"/>
        <v>83.703069167249652</v>
      </c>
      <c r="BL2702">
        <v>80.88380823619255</v>
      </c>
      <c r="BM2702">
        <f ca="1"/>
        <v>82.261684109633208</v>
      </c>
      <c r="BN2702">
        <v>82.599337915513289</v>
      </c>
      <c r="BP2702" s="9"/>
      <c r="BQ2702" s="40"/>
      <c r="BR2702" s="9"/>
      <c r="BS2702" s="40"/>
      <c r="BU2702" s="9"/>
      <c r="BV2702" s="40"/>
      <c r="BW2702" s="9"/>
      <c r="BX2702" s="40"/>
      <c r="BZ2702" s="9"/>
      <c r="CA2702" s="9"/>
      <c r="CB2702" s="40"/>
      <c r="CC2702" s="9"/>
      <c r="CD2702" s="9"/>
      <c r="CE2702" s="40"/>
    </row>
    <row r="2703" spans="1:83" x14ac:dyDescent="0.25">
      <c r="A2703">
        <v>65.400000000000006</v>
      </c>
      <c r="B2703" t="b">
        <v>1</v>
      </c>
      <c r="BE2703">
        <v>0.92161885245901642</v>
      </c>
      <c r="BF2703">
        <v>81</v>
      </c>
      <c r="BG2703">
        <v>82.711157753411271</v>
      </c>
      <c r="BH2703">
        <v>84.376561444308479</v>
      </c>
      <c r="BI2703">
        <v>176.25857209147543</v>
      </c>
      <c r="BJ2703">
        <f ca="1"/>
        <v>81.148487595182289</v>
      </c>
      <c r="BK2703">
        <f ca="1"/>
        <v>83.729323579076507</v>
      </c>
      <c r="BL2703">
        <v>80.901547435768421</v>
      </c>
      <c r="BM2703">
        <f ca="1"/>
        <v>82.276347700948392</v>
      </c>
      <c r="BN2703">
        <v>82.613599468470866</v>
      </c>
      <c r="BP2703" s="9"/>
      <c r="BQ2703" s="40"/>
      <c r="BR2703" s="9"/>
      <c r="BS2703" s="40"/>
      <c r="BU2703" s="9"/>
      <c r="BV2703" s="40"/>
      <c r="BW2703" s="9"/>
      <c r="BX2703" s="40"/>
      <c r="BZ2703" s="9"/>
      <c r="CA2703" s="9"/>
      <c r="CB2703" s="40"/>
      <c r="CC2703" s="9"/>
      <c r="CD2703" s="9"/>
      <c r="CE2703" s="40"/>
    </row>
    <row r="2704" spans="1:83" x14ac:dyDescent="0.25">
      <c r="A2704">
        <v>65.599999999999994</v>
      </c>
      <c r="B2704" t="b">
        <v>1</v>
      </c>
      <c r="BE2704">
        <v>0.92196038251366119</v>
      </c>
      <c r="BF2704">
        <v>81</v>
      </c>
      <c r="BG2704">
        <v>82.733414984274873</v>
      </c>
      <c r="BH2704">
        <v>84.40556501823238</v>
      </c>
      <c r="BI2704">
        <v>176.56086484998534</v>
      </c>
      <c r="BJ2704">
        <f ca="1"/>
        <v>81.163805591349572</v>
      </c>
      <c r="BK2704">
        <f ca="1"/>
        <v>83.755670304453048</v>
      </c>
      <c r="BL2704">
        <v>80.919325325121378</v>
      </c>
      <c r="BM2704">
        <f ca="1"/>
        <v>82.291038985809237</v>
      </c>
      <c r="BN2704">
        <v>82.627887266745333</v>
      </c>
      <c r="BP2704" s="9"/>
      <c r="BQ2704" s="40"/>
      <c r="BR2704" s="9"/>
      <c r="BS2704" s="40"/>
      <c r="BU2704" s="9"/>
      <c r="BV2704" s="40"/>
      <c r="BW2704" s="9"/>
      <c r="BX2704" s="40"/>
      <c r="BZ2704" s="9"/>
      <c r="CA2704" s="9"/>
      <c r="CB2704" s="40"/>
      <c r="CC2704" s="9"/>
      <c r="CD2704" s="9"/>
      <c r="CE2704" s="40"/>
    </row>
    <row r="2705" spans="1:83" x14ac:dyDescent="0.25">
      <c r="A2705">
        <v>65.599999999999994</v>
      </c>
      <c r="B2705" t="b">
        <v>1</v>
      </c>
      <c r="BE2705">
        <v>0.92230191256830596</v>
      </c>
      <c r="BF2705">
        <v>81.099999999999994</v>
      </c>
      <c r="BG2705">
        <v>82.755746237873836</v>
      </c>
      <c r="BH2705">
        <v>84.434675071243618</v>
      </c>
      <c r="BI2705">
        <v>176.86448345816882</v>
      </c>
      <c r="BJ2705">
        <f ca="1"/>
        <v>81.179167298705082</v>
      </c>
      <c r="BK2705">
        <f ca="1"/>
        <v>83.7821101197448</v>
      </c>
      <c r="BL2705">
        <v>80.93714215851216</v>
      </c>
      <c r="BM2705">
        <f ca="1"/>
        <v>82.305758161708056</v>
      </c>
      <c r="BN2705">
        <v>82.642201496951699</v>
      </c>
      <c r="BP2705" s="9"/>
      <c r="BQ2705" s="40"/>
      <c r="BR2705" s="9"/>
      <c r="BS2705" s="40"/>
      <c r="BU2705" s="9"/>
      <c r="BV2705" s="40"/>
      <c r="BW2705" s="9"/>
      <c r="BX2705" s="40"/>
      <c r="BZ2705" s="9"/>
      <c r="CA2705" s="9"/>
      <c r="CB2705" s="40"/>
      <c r="CC2705" s="9"/>
      <c r="CD2705" s="9"/>
      <c r="CE2705" s="40"/>
    </row>
    <row r="2706" spans="1:83" x14ac:dyDescent="0.25">
      <c r="A2706">
        <v>65.8</v>
      </c>
      <c r="B2706" t="b">
        <v>1</v>
      </c>
      <c r="BE2706">
        <v>0.92264344262295084</v>
      </c>
      <c r="BF2706">
        <v>81.099999999999994</v>
      </c>
      <c r="BG2706">
        <v>82.778152131817222</v>
      </c>
      <c r="BH2706">
        <v>84.463892512128325</v>
      </c>
      <c r="BI2706">
        <v>177.16943959757737</v>
      </c>
      <c r="BJ2706">
        <f ca="1"/>
        <v>81.194573075503598</v>
      </c>
      <c r="BK2706">
        <f ca="1"/>
        <v>83.808643811264773</v>
      </c>
      <c r="BL2706">
        <v>80.954998192998659</v>
      </c>
      <c r="BM2706">
        <f ca="1"/>
        <v>82.320505428354423</v>
      </c>
      <c r="BN2706">
        <v>82.656542347791742</v>
      </c>
      <c r="BP2706" s="9"/>
      <c r="BQ2706" s="40"/>
      <c r="BR2706" s="9"/>
      <c r="BS2706" s="40"/>
      <c r="BU2706" s="9"/>
      <c r="BV2706" s="40"/>
      <c r="BW2706" s="9"/>
      <c r="BX2706" s="40"/>
      <c r="BZ2706" s="9"/>
      <c r="CA2706" s="9"/>
      <c r="CB2706" s="40"/>
      <c r="CC2706" s="9"/>
      <c r="CD2706" s="9"/>
      <c r="CE2706" s="40"/>
    </row>
    <row r="2707" spans="1:83" x14ac:dyDescent="0.25">
      <c r="A2707">
        <v>65.599999999999994</v>
      </c>
      <c r="B2707" t="b">
        <v>1</v>
      </c>
      <c r="BE2707">
        <v>0.92298497267759561</v>
      </c>
      <c r="BF2707">
        <v>81.099999999999994</v>
      </c>
      <c r="BG2707">
        <v>82.800633291583054</v>
      </c>
      <c r="BH2707">
        <v>84.493218261459106</v>
      </c>
      <c r="BI2707">
        <v>177.47574510482798</v>
      </c>
      <c r="BJ2707">
        <f ca="1"/>
        <v>81.210023284472655</v>
      </c>
      <c r="BK2707">
        <f ca="1"/>
        <v>83.835272175445709</v>
      </c>
      <c r="BL2707">
        <v>80.972893688479246</v>
      </c>
      <c r="BM2707">
        <f ca="1"/>
        <v>82.335280987709908</v>
      </c>
      <c r="BN2707">
        <v>82.670910010086743</v>
      </c>
      <c r="BP2707" s="9"/>
      <c r="BQ2707" s="40"/>
      <c r="BR2707" s="9"/>
      <c r="BS2707" s="40"/>
      <c r="BU2707" s="9"/>
      <c r="BV2707" s="40"/>
      <c r="BW2707" s="9"/>
      <c r="BX2707" s="40"/>
      <c r="BZ2707" s="9"/>
      <c r="CA2707" s="9"/>
      <c r="CB2707" s="40"/>
      <c r="CC2707" s="9"/>
      <c r="CD2707" s="9"/>
      <c r="CE2707" s="40"/>
    </row>
    <row r="2708" spans="1:83" x14ac:dyDescent="0.25">
      <c r="A2708">
        <v>64.5</v>
      </c>
      <c r="B2708" t="b">
        <v>1</v>
      </c>
      <c r="BE2708">
        <v>0.92332650273224048</v>
      </c>
      <c r="BF2708">
        <v>81.099999999999994</v>
      </c>
      <c r="BG2708">
        <v>82.8231903506544</v>
      </c>
      <c r="BH2708">
        <v>84.522653251801302</v>
      </c>
      <c r="BI2708">
        <v>177.7834119743606</v>
      </c>
      <c r="BJ2708">
        <f ca="1"/>
        <v>81.225518292888708</v>
      </c>
      <c r="BK2708">
        <f ca="1"/>
        <v>83.861996019016431</v>
      </c>
      <c r="BL2708">
        <v>80.990828907736841</v>
      </c>
      <c r="BM2708">
        <f ca="1"/>
        <v>82.350085044023743</v>
      </c>
      <c r="BN2708">
        <v>82.685304676810972</v>
      </c>
      <c r="BP2708" s="9"/>
      <c r="BQ2708" s="40"/>
      <c r="BR2708" s="9"/>
      <c r="BS2708" s="40"/>
      <c r="BU2708" s="9"/>
      <c r="BV2708" s="40"/>
      <c r="BW2708" s="9"/>
      <c r="BX2708" s="40"/>
      <c r="BZ2708" s="9"/>
      <c r="CA2708" s="9"/>
      <c r="CB2708" s="40"/>
      <c r="CC2708" s="9"/>
      <c r="CD2708" s="9"/>
      <c r="CE2708" s="40"/>
    </row>
    <row r="2709" spans="1:83" x14ac:dyDescent="0.25">
      <c r="A2709">
        <v>64.099999999999994</v>
      </c>
      <c r="B2709" t="b">
        <v>1</v>
      </c>
      <c r="BE2709">
        <v>0.92366803278688525</v>
      </c>
      <c r="BF2709">
        <v>81.099999999999994</v>
      </c>
      <c r="BG2709">
        <v>82.845823950658328</v>
      </c>
      <c r="BH2709">
        <v>84.552198427923742</v>
      </c>
      <c r="BI2709">
        <v>178.09245236125577</v>
      </c>
      <c r="BJ2709">
        <f ca="1"/>
        <v>81.241058472655055</v>
      </c>
      <c r="BK2709">
        <f ca="1"/>
        <v>83.888816159181644</v>
      </c>
      <c r="BL2709">
        <v>81.008804116483958</v>
      </c>
      <c r="BM2709">
        <f ca="1"/>
        <v>82.364917803869147</v>
      </c>
      <c r="BN2709">
        <v>82.699726543125593</v>
      </c>
      <c r="BP2709" s="9"/>
      <c r="BQ2709" s="40"/>
      <c r="BR2709" s="9"/>
      <c r="BS2709" s="40"/>
      <c r="BU2709" s="9"/>
      <c r="BV2709" s="40"/>
      <c r="BW2709" s="9"/>
      <c r="BX2709" s="40"/>
      <c r="BZ2709" s="9"/>
      <c r="CA2709" s="9"/>
      <c r="CB2709" s="40"/>
      <c r="CC2709" s="9"/>
      <c r="CD2709" s="9"/>
      <c r="CE2709" s="40"/>
    </row>
    <row r="2710" spans="1:83" x14ac:dyDescent="0.25">
      <c r="A2710">
        <v>63.7</v>
      </c>
      <c r="B2710" t="b">
        <v>1</v>
      </c>
      <c r="BE2710">
        <v>0.92400956284153002</v>
      </c>
      <c r="BF2710">
        <v>81.099999999999994</v>
      </c>
      <c r="BG2710">
        <v>82.868534741507787</v>
      </c>
      <c r="BH2710">
        <v>84.581854747014418</v>
      </c>
      <c r="BI2710">
        <v>178.40287858411656</v>
      </c>
      <c r="BJ2710">
        <f ca="1"/>
        <v>81.256644200381388</v>
      </c>
      <c r="BK2710">
        <f ca="1"/>
        <v>83.915733423806046</v>
      </c>
      <c r="BL2710">
        <v>81.026819583408667</v>
      </c>
      <c r="BM2710">
        <f ca="1"/>
        <v>82.379779476180303</v>
      </c>
      <c r="BN2710">
        <v>82.714175806413621</v>
      </c>
      <c r="BP2710" s="9"/>
      <c r="BQ2710" s="40"/>
      <c r="BR2710" s="9"/>
      <c r="BS2710" s="40"/>
      <c r="BU2710" s="9"/>
      <c r="BV2710" s="40"/>
      <c r="BW2710" s="9"/>
      <c r="BX2710" s="40"/>
      <c r="BZ2710" s="9"/>
      <c r="CA2710" s="9"/>
      <c r="CB2710" s="40"/>
      <c r="CC2710" s="9"/>
      <c r="CD2710" s="9"/>
      <c r="CE2710" s="40"/>
    </row>
    <row r="2711" spans="1:83" x14ac:dyDescent="0.25">
      <c r="A2711">
        <v>63.3</v>
      </c>
      <c r="B2711" t="b">
        <v>1</v>
      </c>
      <c r="BE2711">
        <v>0.9243510928961749</v>
      </c>
      <c r="BF2711">
        <v>81.099999999999994</v>
      </c>
      <c r="BG2711">
        <v>82.891323381547011</v>
      </c>
      <c r="BH2711">
        <v>84.611623178900686</v>
      </c>
      <c r="BI2711">
        <v>178.71470312801483</v>
      </c>
      <c r="BJ2711">
        <f ca="1"/>
        <v>81.272275857465146</v>
      </c>
      <c r="BK2711">
        <f ca="1"/>
        <v>83.942748651602287</v>
      </c>
      <c r="BL2711">
        <v>81.044875580221429</v>
      </c>
      <c r="BM2711">
        <f ca="1"/>
        <v>82.394670272290284</v>
      </c>
      <c r="BN2711">
        <v>82.728652666315327</v>
      </c>
      <c r="BP2711" s="9"/>
      <c r="BQ2711" s="40"/>
      <c r="BR2711" s="9"/>
      <c r="BS2711" s="40"/>
      <c r="BU2711" s="9"/>
      <c r="BV2711" s="40"/>
      <c r="BW2711" s="9"/>
      <c r="BX2711" s="40"/>
      <c r="BZ2711" s="9"/>
      <c r="CA2711" s="9"/>
      <c r="CB2711" s="40"/>
      <c r="CC2711" s="9"/>
      <c r="CD2711" s="9"/>
      <c r="CE2711" s="40"/>
    </row>
    <row r="2712" spans="1:83" x14ac:dyDescent="0.25">
      <c r="A2712">
        <v>63.5</v>
      </c>
      <c r="B2712" t="b">
        <v>1</v>
      </c>
      <c r="BE2712">
        <v>0.92469262295081966</v>
      </c>
      <c r="BF2712">
        <v>81.099999999999994</v>
      </c>
      <c r="BG2712">
        <v>82.914190537699554</v>
      </c>
      <c r="BH2712">
        <v>84.641504706274375</v>
      </c>
      <c r="BI2712">
        <v>179.0279386475039</v>
      </c>
      <c r="BJ2712">
        <f ca="1"/>
        <v>81.287953830174473</v>
      </c>
      <c r="BK2712">
        <f ca="1"/>
        <v>83.969862692323218</v>
      </c>
      <c r="BL2712">
        <v>81.062972381702878</v>
      </c>
      <c r="BM2712">
        <f ca="1"/>
        <v>82.409590405969524</v>
      </c>
      <c r="BN2712">
        <v>82.743157324764411</v>
      </c>
      <c r="BP2712" s="9"/>
      <c r="BQ2712" s="40"/>
      <c r="BR2712" s="9"/>
      <c r="BS2712" s="40"/>
      <c r="BU2712" s="9"/>
      <c r="BV2712" s="40"/>
      <c r="BW2712" s="9"/>
      <c r="BX2712" s="40"/>
      <c r="BZ2712" s="9"/>
      <c r="CA2712" s="9"/>
      <c r="CB2712" s="40"/>
      <c r="CC2712" s="9"/>
      <c r="CD2712" s="9"/>
      <c r="CE2712" s="40"/>
    </row>
    <row r="2713" spans="1:83" x14ac:dyDescent="0.25">
      <c r="A2713">
        <v>63.4</v>
      </c>
      <c r="B2713" t="b">
        <v>1</v>
      </c>
      <c r="BE2713">
        <v>0.92503415300546443</v>
      </c>
      <c r="BF2713">
        <v>81.099999999999994</v>
      </c>
      <c r="BG2713">
        <v>82.93713688562022</v>
      </c>
      <c r="BH2713">
        <v>84.671500324922405</v>
      </c>
      <c r="BI2713">
        <v>179.34259796970065</v>
      </c>
      <c r="BJ2713">
        <f ca="1"/>
        <v>81.303678509733317</v>
      </c>
      <c r="BK2713">
        <f ca="1"/>
        <v>83.997076406958513</v>
      </c>
      <c r="BL2713">
        <v>81.081110265752642</v>
      </c>
      <c r="BM2713">
        <f ca="1"/>
        <v>82.424540093465311</v>
      </c>
      <c r="BN2713">
        <v>82.757689986025071</v>
      </c>
      <c r="BP2713" s="9"/>
      <c r="BQ2713" s="40"/>
      <c r="BR2713" s="9"/>
      <c r="BS2713" s="40"/>
      <c r="BU2713" s="9"/>
      <c r="BV2713" s="40"/>
      <c r="BW2713" s="9"/>
      <c r="BX2713" s="40"/>
      <c r="BZ2713" s="9"/>
      <c r="CA2713" s="9"/>
      <c r="CB2713" s="40"/>
      <c r="CC2713" s="9"/>
      <c r="CD2713" s="9"/>
      <c r="CE2713" s="40"/>
    </row>
    <row r="2714" spans="1:83" x14ac:dyDescent="0.25">
      <c r="A2714">
        <v>63.3</v>
      </c>
      <c r="B2714" t="b">
        <v>1</v>
      </c>
      <c r="BE2714">
        <v>0.92537568306010931</v>
      </c>
      <c r="BF2714">
        <v>81.099999999999994</v>
      </c>
      <c r="BG2714">
        <v>82.960163109849901</v>
      </c>
      <c r="BH2714">
        <v>84.701611043961947</v>
      </c>
      <c r="BI2714">
        <v>179.65869409743706</v>
      </c>
      <c r="BJ2714">
        <f ca="1"/>
        <v>81.319450292408078</v>
      </c>
      <c r="BK2714">
        <f ca="1"/>
        <v>84.024390667935492</v>
      </c>
      <c r="BL2714">
        <v>81.099289513439174</v>
      </c>
      <c r="BM2714">
        <f ca="1"/>
        <v>82.439519553541928</v>
      </c>
      <c r="BN2714">
        <v>82.772250856729642</v>
      </c>
      <c r="BP2714" s="9"/>
      <c r="BQ2714" s="40"/>
      <c r="BR2714" s="9"/>
      <c r="BS2714" s="40"/>
      <c r="BU2714" s="9"/>
      <c r="BV2714" s="40"/>
      <c r="BW2714" s="9"/>
      <c r="BX2714" s="40"/>
      <c r="BZ2714" s="9"/>
      <c r="CA2714" s="9"/>
      <c r="CB2714" s="40"/>
      <c r="CC2714" s="9"/>
      <c r="CD2714" s="9"/>
      <c r="CE2714" s="40"/>
    </row>
    <row r="2715" spans="1:83" x14ac:dyDescent="0.25">
      <c r="A2715">
        <v>64</v>
      </c>
      <c r="B2715" t="b">
        <v>1</v>
      </c>
      <c r="BE2715">
        <v>0.92571721311475408</v>
      </c>
      <c r="BF2715">
        <v>81.099999999999994</v>
      </c>
      <c r="BG2715">
        <v>82.983269903974175</v>
      </c>
      <c r="BH2715">
        <v>84.731837886081209</v>
      </c>
      <c r="BI2715">
        <v>179.97624021248424</v>
      </c>
      <c r="BJ2715">
        <f ca="1"/>
        <v>81.335269579596329</v>
      </c>
      <c r="BK2715">
        <f ca="1"/>
        <v>84.051806359324686</v>
      </c>
      <c r="BL2715">
        <v>81.117510409050482</v>
      </c>
      <c r="BM2715">
        <f ca="1"/>
        <v>82.454529007521728</v>
      </c>
      <c r="BN2715">
        <v>82.786840145917068</v>
      </c>
      <c r="BP2715" s="9"/>
      <c r="BQ2715" s="40"/>
      <c r="BR2715" s="9"/>
      <c r="BS2715" s="40"/>
      <c r="BU2715" s="9"/>
      <c r="BV2715" s="40"/>
      <c r="BW2715" s="9"/>
      <c r="BX2715" s="40"/>
      <c r="BZ2715" s="9"/>
      <c r="CA2715" s="9"/>
      <c r="CB2715" s="40"/>
      <c r="CC2715" s="9"/>
      <c r="CD2715" s="9"/>
      <c r="CE2715" s="40"/>
    </row>
    <row r="2716" spans="1:83" x14ac:dyDescent="0.25">
      <c r="A2716">
        <v>63.8</v>
      </c>
      <c r="B2716" t="b">
        <v>1</v>
      </c>
      <c r="BE2716">
        <v>0.92605874316939896</v>
      </c>
      <c r="BF2716">
        <v>81.099999999999994</v>
      </c>
      <c r="BG2716">
        <v>83.006457970785434</v>
      </c>
      <c r="BH2716">
        <v>84.762181887786227</v>
      </c>
      <c r="BI2716">
        <v>180.29524967885129</v>
      </c>
      <c r="BJ2716">
        <f ca="1"/>
        <v>81.351136777917645</v>
      </c>
      <c r="BK2716">
        <f ca="1"/>
        <v>84.079324377049915</v>
      </c>
      <c r="BL2716">
        <v>81.135773240146065</v>
      </c>
      <c r="BM2716">
        <f ca="1"/>
        <v>82.469568679327054</v>
      </c>
      <c r="BN2716">
        <v>82.801458065072438</v>
      </c>
      <c r="BP2716" s="9"/>
      <c r="BQ2716" s="40"/>
      <c r="BR2716" s="9"/>
      <c r="BS2716" s="40"/>
      <c r="BU2716" s="9"/>
      <c r="BV2716" s="40"/>
      <c r="BW2716" s="9"/>
      <c r="BX2716" s="40"/>
      <c r="BZ2716" s="9"/>
      <c r="CA2716" s="9"/>
      <c r="CB2716" s="40"/>
      <c r="CC2716" s="9"/>
      <c r="CD2716" s="9"/>
      <c r="CE2716" s="40"/>
    </row>
    <row r="2717" spans="1:83" x14ac:dyDescent="0.25">
      <c r="A2717" t="str">
        <v/>
      </c>
      <c r="B2717" t="b">
        <v>0</v>
      </c>
      <c r="BE2717">
        <v>0.92640027322404372</v>
      </c>
      <c r="BF2717">
        <v>81.099999999999994</v>
      </c>
      <c r="BG2717">
        <v>83.02972802244858</v>
      </c>
      <c r="BH2717">
        <v>84.792644099652051</v>
      </c>
      <c r="BI2717">
        <v>180.61573604615955</v>
      </c>
      <c r="BJ2717">
        <f ca="1"/>
        <v>81.36705229930611</v>
      </c>
      <c r="BK2717">
        <f ca="1"/>
        <v>84.106945629103336</v>
      </c>
      <c r="BL2717">
        <v>81.154078297609814</v>
      </c>
      <c r="BM2717">
        <f ca="1"/>
        <v>82.484638795522969</v>
      </c>
      <c r="BN2717">
        <v>82.816104828166857</v>
      </c>
      <c r="BP2717" s="9"/>
      <c r="BQ2717" s="40"/>
      <c r="BR2717" s="9"/>
      <c r="BS2717" s="40"/>
      <c r="BU2717" s="9"/>
      <c r="BV2717" s="40"/>
      <c r="BW2717" s="9"/>
      <c r="BX2717" s="40"/>
      <c r="BZ2717" s="9"/>
      <c r="CA2717" s="9"/>
      <c r="CB2717" s="40"/>
      <c r="CC2717" s="9"/>
      <c r="CD2717" s="9"/>
      <c r="CE2717" s="40"/>
    </row>
    <row r="2718" spans="1:83" x14ac:dyDescent="0.25">
      <c r="A2718">
        <v>62.3</v>
      </c>
      <c r="B2718" t="b">
        <v>1</v>
      </c>
      <c r="BE2718">
        <v>0.92674180327868849</v>
      </c>
      <c r="BF2718">
        <v>81.099999999999994</v>
      </c>
      <c r="BG2718">
        <v>83.053080780670612</v>
      </c>
      <c r="BH2718">
        <v>84.82322558658133</v>
      </c>
      <c r="BI2718">
        <v>180.93771305309656</v>
      </c>
      <c r="BJ2718">
        <f ca="1"/>
        <v>81.383016561105379</v>
      </c>
      <c r="BK2718">
        <f ca="1"/>
        <v>84.134671035765152</v>
      </c>
      <c r="BL2718">
        <v>81.172425875704121</v>
      </c>
      <c r="BM2718">
        <f ca="1"/>
        <v>82.499739585361098</v>
      </c>
      <c r="BN2718">
        <v>82.83078065169866</v>
      </c>
      <c r="BP2718" s="9"/>
      <c r="BQ2718" s="40"/>
      <c r="BR2718" s="9"/>
      <c r="BS2718" s="40"/>
      <c r="BU2718" s="9"/>
      <c r="BV2718" s="40"/>
      <c r="BW2718" s="9"/>
      <c r="BX2718" s="40"/>
      <c r="BZ2718" s="9"/>
      <c r="CA2718" s="9"/>
      <c r="CB2718" s="40"/>
      <c r="CC2718" s="9"/>
      <c r="CD2718" s="9"/>
      <c r="CE2718" s="40"/>
    </row>
    <row r="2719" spans="1:83" x14ac:dyDescent="0.25">
      <c r="A2719">
        <v>61.5</v>
      </c>
      <c r="B2719" t="b">
        <v>1</v>
      </c>
      <c r="BE2719">
        <v>0.92708333333333337</v>
      </c>
      <c r="BF2719">
        <v>81.099999999999994</v>
      </c>
      <c r="BG2719">
        <v>83.076516976874018</v>
      </c>
      <c r="BH2719">
        <v>84.853927428067095</v>
      </c>
      <c r="BI2719">
        <v>181.26119463094952</v>
      </c>
      <c r="BJ2719">
        <f ca="1"/>
        <v>81.399029986165445</v>
      </c>
      <c r="BK2719">
        <f ca="1"/>
        <v>84.16250152982856</v>
      </c>
      <c r="BL2719">
        <v>81.190816272125048</v>
      </c>
      <c r="BM2719">
        <f ca="1"/>
        <v>82.514871280824096</v>
      </c>
      <c r="BN2719">
        <v>82.845485754735165</v>
      </c>
      <c r="BP2719" s="9"/>
      <c r="BQ2719" s="40"/>
      <c r="BR2719" s="9"/>
      <c r="BS2719" s="40"/>
      <c r="BU2719" s="9"/>
      <c r="BV2719" s="40"/>
      <c r="BW2719" s="9"/>
      <c r="BX2719" s="40"/>
      <c r="BZ2719" s="9"/>
      <c r="CA2719" s="9"/>
      <c r="CB2719" s="40"/>
      <c r="CC2719" s="9"/>
      <c r="CD2719" s="9"/>
      <c r="CE2719" s="40"/>
    </row>
    <row r="2720" spans="1:83" x14ac:dyDescent="0.25">
      <c r="A2720">
        <v>67</v>
      </c>
      <c r="B2720" t="b">
        <v>1</v>
      </c>
      <c r="BE2720">
        <v>0.92742486338797814</v>
      </c>
      <c r="BF2720">
        <v>81.099999999999994</v>
      </c>
      <c r="BG2720">
        <v>83.100037352374144</v>
      </c>
      <c r="BH2720">
        <v>84.884750718463451</v>
      </c>
      <c r="BI2720">
        <v>181.58619490722219</v>
      </c>
      <c r="BJ2720">
        <f ca="1"/>
        <v>81.415093002941916</v>
      </c>
      <c r="BK2720">
        <f ca="1"/>
        <v>84.190438056829933</v>
      </c>
      <c r="BL2720">
        <v>81.209249788058642</v>
      </c>
      <c r="BM2720">
        <f ca="1"/>
        <v>82.530034116671331</v>
      </c>
      <c r="BN2720">
        <v>82.860220358955416</v>
      </c>
      <c r="BP2720" s="9"/>
      <c r="BQ2720" s="40"/>
      <c r="BR2720" s="9"/>
      <c r="BS2720" s="40"/>
      <c r="BU2720" s="9"/>
      <c r="BV2720" s="40"/>
      <c r="BW2720" s="9"/>
      <c r="BX2720" s="40"/>
      <c r="BZ2720" s="9"/>
      <c r="CA2720" s="9"/>
      <c r="CB2720" s="40"/>
      <c r="CC2720" s="9"/>
      <c r="CD2720" s="9"/>
      <c r="CE2720" s="40"/>
    </row>
    <row r="2721" spans="1:83" x14ac:dyDescent="0.25">
      <c r="A2721">
        <v>60</v>
      </c>
      <c r="B2721" t="b">
        <v>1</v>
      </c>
      <c r="BE2721">
        <v>0.92776639344262291</v>
      </c>
      <c r="BF2721">
        <v>81.099999999999994</v>
      </c>
      <c r="BG2721">
        <v>83.123642658560769</v>
      </c>
      <c r="BH2721">
        <v>84.91569656726081</v>
      </c>
      <c r="BI2721">
        <v>181.91272820933753</v>
      </c>
      <c r="BJ2721">
        <f ca="1"/>
        <v>81.431206045597349</v>
      </c>
      <c r="BK2721">
        <f ca="1"/>
        <v>84.218481575284159</v>
      </c>
      <c r="BL2721">
        <v>81.227726728238565</v>
      </c>
      <c r="BM2721">
        <f ca="1"/>
        <v>82.545228330485386</v>
      </c>
      <c r="BN2721">
        <v>82.874984688693985</v>
      </c>
      <c r="BP2721" s="9"/>
      <c r="BQ2721" s="40"/>
      <c r="BR2721" s="9"/>
      <c r="BS2721" s="40"/>
      <c r="BU2721" s="9"/>
      <c r="BV2721" s="40"/>
      <c r="BW2721" s="9"/>
      <c r="BX2721" s="40"/>
      <c r="BZ2721" s="9"/>
      <c r="CA2721" s="9"/>
      <c r="CB2721" s="40"/>
      <c r="CC2721" s="9"/>
      <c r="CD2721" s="9"/>
      <c r="CE2721" s="40"/>
    </row>
    <row r="2722" spans="1:83" x14ac:dyDescent="0.25">
      <c r="A2722">
        <v>59.3</v>
      </c>
      <c r="B2722" t="b">
        <v>1</v>
      </c>
      <c r="BE2722">
        <v>0.92810792349726778</v>
      </c>
      <c r="BF2722">
        <v>81.2</v>
      </c>
      <c r="BG2722">
        <v>83.147333657083706</v>
      </c>
      <c r="BH2722">
        <v>84.946766099369114</v>
      </c>
      <c r="BI2722">
        <v>182.24080906842755</v>
      </c>
      <c r="BJ2722">
        <f ca="1"/>
        <v>81.447369554105094</v>
      </c>
      <c r="BK2722">
        <f ca="1"/>
        <v>84.246633056925603</v>
      </c>
      <c r="BL2722">
        <v>81.246247401004823</v>
      </c>
      <c r="BM2722">
        <f ca="1"/>
        <v>82.560454162719722</v>
      </c>
      <c r="BN2722">
        <v>82.889778970985446</v>
      </c>
      <c r="BP2722" s="9"/>
      <c r="BQ2722" s="40"/>
      <c r="BR2722" s="9"/>
      <c r="BS2722" s="40"/>
      <c r="BU2722" s="9"/>
      <c r="BV2722" s="40"/>
      <c r="BW2722" s="9"/>
      <c r="BX2722" s="40"/>
      <c r="BZ2722" s="9"/>
      <c r="CA2722" s="9"/>
      <c r="CB2722" s="40"/>
      <c r="CC2722" s="9"/>
      <c r="CD2722" s="9"/>
      <c r="CE2722" s="40"/>
    </row>
    <row r="2723" spans="1:83" x14ac:dyDescent="0.25">
      <c r="A2723">
        <v>58.4</v>
      </c>
      <c r="B2723" t="b">
        <v>1</v>
      </c>
      <c r="BE2723">
        <v>0.92844945355191255</v>
      </c>
      <c r="BF2723">
        <v>81.2</v>
      </c>
      <c r="BG2723">
        <v>83.171111120042895</v>
      </c>
      <c r="BH2723">
        <v>84.977960455406688</v>
      </c>
      <c r="BI2723">
        <v>182.57045222321307</v>
      </c>
      <c r="BJ2723">
        <f ca="1"/>
        <v>81.463583974355402</v>
      </c>
      <c r="BK2723">
        <f ca="1"/>
        <v>84.27489348695461</v>
      </c>
      <c r="BL2723">
        <v>81.264812118363764</v>
      </c>
      <c r="BM2723">
        <f ca="1"/>
        <v>82.575711856747105</v>
      </c>
      <c r="BN2723">
        <v>82.904603435610056</v>
      </c>
      <c r="BP2723" s="9"/>
      <c r="BQ2723" s="40"/>
      <c r="BR2723" s="9"/>
      <c r="BS2723" s="40"/>
      <c r="BU2723" s="9"/>
      <c r="BV2723" s="40"/>
      <c r="BW2723" s="9"/>
      <c r="BX2723" s="40"/>
      <c r="BZ2723" s="9"/>
      <c r="CA2723" s="9"/>
      <c r="CB2723" s="40"/>
      <c r="CC2723" s="9"/>
      <c r="CD2723" s="9"/>
      <c r="CE2723" s="40"/>
    </row>
    <row r="2724" spans="1:83" x14ac:dyDescent="0.25">
      <c r="A2724">
        <v>57.5</v>
      </c>
      <c r="B2724" t="b">
        <v>1</v>
      </c>
      <c r="BE2724">
        <v>0.92879098360655743</v>
      </c>
      <c r="BF2724">
        <v>81.2</v>
      </c>
      <c r="BG2724">
        <v>83.194975830182855</v>
      </c>
      <c r="BH2724">
        <v>85.009280791996488</v>
      </c>
      <c r="BI2724">
        <v>182.90167262397745</v>
      </c>
      <c r="BJ2724">
        <f ca="1"/>
        <v>81.479849758263981</v>
      </c>
      <c r="BK2724">
        <f ca="1"/>
        <v>84.303263864290102</v>
      </c>
      <c r="BL2724">
        <v>81.283421196049517</v>
      </c>
      <c r="BM2724">
        <f ca="1"/>
        <v>82.591001658909462</v>
      </c>
      <c r="BN2724">
        <v>82.919458315140247</v>
      </c>
      <c r="BP2724" s="9"/>
      <c r="BQ2724" s="40"/>
      <c r="BR2724" s="9"/>
      <c r="BS2724" s="40"/>
      <c r="BU2724" s="9"/>
      <c r="BV2724" s="40"/>
      <c r="BW2724" s="9"/>
      <c r="BX2724" s="40"/>
      <c r="BZ2724" s="9"/>
      <c r="CA2724" s="9"/>
      <c r="CB2724" s="40"/>
      <c r="CC2724" s="9"/>
      <c r="CD2724" s="9"/>
      <c r="CE2724" s="40"/>
    </row>
    <row r="2725" spans="1:83" x14ac:dyDescent="0.25">
      <c r="A2725">
        <v>56.3</v>
      </c>
      <c r="B2725" t="b">
        <v>1</v>
      </c>
      <c r="BE2725">
        <v>0.9291325136612022</v>
      </c>
      <c r="BF2725">
        <v>81.2</v>
      </c>
      <c r="BG2725">
        <v>83.218928581091731</v>
      </c>
      <c r="BH2725">
        <v>85.040728282068827</v>
      </c>
      <c r="BI2725">
        <v>183.2344854366344</v>
      </c>
      <c r="BJ2725">
        <f ca="1"/>
        <v>81.496167363883274</v>
      </c>
      <c r="BK2725">
        <f ca="1"/>
        <v>84.331745201827658</v>
      </c>
      <c r="BL2725">
        <v>81.302074953586498</v>
      </c>
      <c r="BM2725">
        <f ca="1"/>
        <v>82.606323818568498</v>
      </c>
      <c r="BN2725">
        <v>82.934343844988263</v>
      </c>
      <c r="BP2725" s="9"/>
      <c r="BQ2725" s="40"/>
      <c r="BR2725" s="9"/>
      <c r="BS2725" s="40"/>
      <c r="BU2725" s="9"/>
      <c r="BV2725" s="40"/>
      <c r="BW2725" s="9"/>
      <c r="BX2725" s="40"/>
      <c r="BZ2725" s="9"/>
      <c r="CA2725" s="9"/>
      <c r="CB2725" s="40"/>
      <c r="CC2725" s="9"/>
      <c r="CD2725" s="9"/>
      <c r="CE2725" s="40"/>
    </row>
    <row r="2726" spans="1:83" x14ac:dyDescent="0.25">
      <c r="A2726">
        <v>55.5</v>
      </c>
      <c r="B2726" t="b">
        <v>1</v>
      </c>
      <c r="BE2726">
        <v>0.92947404371584696</v>
      </c>
      <c r="BF2726">
        <v>81.2</v>
      </c>
      <c r="BG2726">
        <v>83.24297017740507</v>
      </c>
      <c r="BH2726">
        <v>85.072304115172201</v>
      </c>
      <c r="BI2726">
        <v>183.56890604689562</v>
      </c>
      <c r="BJ2726">
        <f ca="1"/>
        <v>81.512537255515952</v>
      </c>
      <c r="BK2726">
        <f ca="1"/>
        <v>84.360338526704155</v>
      </c>
      <c r="BL2726">
        <v>81.320773714353578</v>
      </c>
      <c r="BM2726">
        <f ca="1"/>
        <v>82.621678588157565</v>
      </c>
      <c r="BN2726">
        <v>82.949260263454789</v>
      </c>
      <c r="BP2726" s="9"/>
      <c r="BQ2726" s="40"/>
      <c r="BR2726" s="9"/>
      <c r="BS2726" s="40"/>
      <c r="BU2726" s="9"/>
      <c r="BV2726" s="40"/>
      <c r="BW2726" s="9"/>
      <c r="BX2726" s="40"/>
      <c r="BZ2726" s="9"/>
      <c r="CA2726" s="9"/>
      <c r="CB2726" s="40"/>
      <c r="CC2726" s="9"/>
      <c r="CD2726" s="9"/>
      <c r="CE2726" s="40"/>
    </row>
    <row r="2727" spans="1:83" x14ac:dyDescent="0.25">
      <c r="A2727">
        <v>54.9</v>
      </c>
      <c r="B2727" t="b">
        <v>1</v>
      </c>
      <c r="BE2727">
        <v>0.92981557377049184</v>
      </c>
      <c r="BF2727">
        <v>81.2</v>
      </c>
      <c r="BG2727">
        <v>83.267101435014425</v>
      </c>
      <c r="BH2727">
        <v>85.104009497790614</v>
      </c>
      <c r="BI2727">
        <v>183.9049500645381</v>
      </c>
      <c r="BJ2727">
        <f ca="1"/>
        <v>81.528959903831577</v>
      </c>
      <c r="BK2727">
        <f ca="1"/>
        <v>84.389044880568548</v>
      </c>
      <c r="BL2727">
        <v>81.339517805649351</v>
      </c>
      <c r="BM2727">
        <f ca="1"/>
        <v>82.637066223234726</v>
      </c>
      <c r="BN2727">
        <v>82.964207811778664</v>
      </c>
      <c r="BP2727" s="9"/>
      <c r="BQ2727" s="40"/>
      <c r="BR2727" s="9"/>
      <c r="BS2727" s="40"/>
      <c r="BU2727" s="9"/>
      <c r="BV2727" s="40"/>
      <c r="BW2727" s="9"/>
      <c r="BX2727" s="40"/>
      <c r="BZ2727" s="9"/>
      <c r="CA2727" s="9"/>
      <c r="CB2727" s="40"/>
      <c r="CC2727" s="9"/>
      <c r="CD2727" s="9"/>
      <c r="CE2727" s="40"/>
    </row>
    <row r="2728" spans="1:83" x14ac:dyDescent="0.25">
      <c r="A2728">
        <v>53.2</v>
      </c>
      <c r="B2728" t="b">
        <v>1</v>
      </c>
      <c r="BE2728">
        <v>0.93015710382513661</v>
      </c>
      <c r="BF2728">
        <v>81.3</v>
      </c>
      <c r="BG2728">
        <v>83.291323181280887</v>
      </c>
      <c r="BH2728">
        <v>85.13584565366908</v>
      </c>
      <c r="BI2728">
        <v>184.24263332777625</v>
      </c>
      <c r="BJ2728">
        <f ca="1"/>
        <v>81.545435785985546</v>
      </c>
      <c r="BK2728">
        <f ca="1"/>
        <v>84.417865319859189</v>
      </c>
      <c r="BL2728">
        <v>81.358307558759051</v>
      </c>
      <c r="BM2728">
        <f ca="1"/>
        <v>82.652486982536843</v>
      </c>
      <c r="BN2728">
        <v>82.979186734187664</v>
      </c>
      <c r="BP2728" s="9"/>
      <c r="BQ2728" s="40"/>
      <c r="BR2728" s="9"/>
      <c r="BS2728" s="40"/>
      <c r="BU2728" s="9"/>
      <c r="BV2728" s="40"/>
      <c r="BW2728" s="9"/>
      <c r="BX2728" s="40"/>
      <c r="BZ2728" s="9"/>
      <c r="CA2728" s="9"/>
      <c r="CB2728" s="40"/>
      <c r="CC2728" s="9"/>
      <c r="CD2728" s="9"/>
      <c r="CE2728" s="40"/>
    </row>
    <row r="2729" spans="1:83" x14ac:dyDescent="0.25">
      <c r="A2729">
        <v>51.3</v>
      </c>
      <c r="B2729" t="b">
        <v>1</v>
      </c>
      <c r="BE2729">
        <v>0.93049863387978138</v>
      </c>
      <c r="BF2729">
        <v>81.3</v>
      </c>
      <c r="BG2729">
        <v>83.315636255253821</v>
      </c>
      <c r="BH2729">
        <v>85.167813824147103</v>
      </c>
      <c r="BI2729">
        <v>184.58197190774146</v>
      </c>
      <c r="BJ2729">
        <f ca="1"/>
        <v>81.561965385741203</v>
      </c>
      <c r="BK2729">
        <f ca="1"/>
        <v>84.44680091608781</v>
      </c>
      <c r="BL2729">
        <v>81.37714330902287</v>
      </c>
      <c r="BM2729">
        <f ca="1"/>
        <v>82.667941128035054</v>
      </c>
      <c r="BN2729">
        <v>82.994197277950391</v>
      </c>
      <c r="BP2729" s="9"/>
      <c r="BQ2729" s="40"/>
      <c r="BR2729" s="9"/>
      <c r="BS2729" s="40"/>
      <c r="BU2729" s="9"/>
      <c r="BV2729" s="40"/>
      <c r="BW2729" s="9"/>
      <c r="BX2729" s="40"/>
      <c r="BZ2729" s="9"/>
      <c r="CA2729" s="9"/>
      <c r="CB2729" s="40"/>
      <c r="CC2729" s="9"/>
      <c r="CD2729" s="9"/>
      <c r="CE2729" s="40"/>
    </row>
    <row r="2730" spans="1:83" x14ac:dyDescent="0.25">
      <c r="A2730">
        <v>51</v>
      </c>
      <c r="B2730" t="b">
        <v>1</v>
      </c>
      <c r="BE2730">
        <v>0.93084016393442626</v>
      </c>
      <c r="BF2730">
        <v>81.3</v>
      </c>
      <c r="BG2730">
        <v>83.340041507894867</v>
      </c>
      <c r="BH2730">
        <v>85.199915268500078</v>
      </c>
      <c r="BI2730">
        <v>184.9229821130715</v>
      </c>
      <c r="BJ2730">
        <f ca="1"/>
        <v>81.578549193594668</v>
      </c>
      <c r="BK2730">
        <f ca="1"/>
        <v>84.475852756130408</v>
      </c>
      <c r="BL2730">
        <v>81.396025395905767</v>
      </c>
      <c r="BM2730">
        <f ca="1"/>
        <v>82.683428924991432</v>
      </c>
      <c r="BN2730">
        <v>83.009239693429521</v>
      </c>
      <c r="BP2730" s="9"/>
      <c r="BQ2730" s="40"/>
      <c r="BR2730" s="9"/>
      <c r="BS2730" s="40"/>
      <c r="BU2730" s="9"/>
      <c r="BV2730" s="40"/>
      <c r="BW2730" s="9"/>
      <c r="BX2730" s="40"/>
      <c r="BZ2730" s="9"/>
      <c r="CA2730" s="9"/>
      <c r="CB2730" s="40"/>
      <c r="CC2730" s="9"/>
      <c r="CD2730" s="9"/>
      <c r="CE2730" s="40"/>
    </row>
    <row r="2731" spans="1:83" x14ac:dyDescent="0.25">
      <c r="A2731">
        <v>48.8</v>
      </c>
      <c r="B2731" t="b">
        <v>1</v>
      </c>
      <c r="BE2731">
        <v>0.93118169398907102</v>
      </c>
      <c r="BF2731">
        <v>81.3</v>
      </c>
      <c r="BG2731">
        <v>83.364539802307263</v>
      </c>
      <c r="BH2731">
        <v>85.232151264288689</v>
      </c>
      <c r="BI2731">
        <v>185.26568049461324</v>
      </c>
      <c r="BJ2731">
        <f ca="1"/>
        <v>81.59518770690272</v>
      </c>
      <c r="BK2731">
        <f ca="1"/>
        <v>84.505021942525204</v>
      </c>
      <c r="BL2731">
        <v>81.414954163068828</v>
      </c>
      <c r="BM2731">
        <f ca="1"/>
        <v>82.698950642016726</v>
      </c>
      <c r="BN2731">
        <v>83.024314234135929</v>
      </c>
      <c r="BP2731" s="9"/>
      <c r="BQ2731" s="40"/>
      <c r="BR2731" s="9"/>
      <c r="BS2731" s="40"/>
      <c r="BU2731" s="9"/>
      <c r="BV2731" s="40"/>
      <c r="BW2731" s="9"/>
      <c r="BX2731" s="40"/>
      <c r="BZ2731" s="9"/>
      <c r="CA2731" s="9"/>
      <c r="CB2731" s="40"/>
      <c r="CC2731" s="9"/>
      <c r="CD2731" s="9"/>
      <c r="CE2731" s="40"/>
    </row>
    <row r="2732" spans="1:83" x14ac:dyDescent="0.25">
      <c r="A2732">
        <v>47.7</v>
      </c>
      <c r="B2732" t="b">
        <v>1</v>
      </c>
      <c r="BE2732">
        <v>0.93152322404371579</v>
      </c>
      <c r="BF2732">
        <v>81.3</v>
      </c>
      <c r="BG2732">
        <v>83.38913201397088</v>
      </c>
      <c r="BH2732">
        <v>85.264523107717849</v>
      </c>
      <c r="BI2732">
        <v>185.61008385024348</v>
      </c>
      <c r="BJ2732">
        <f ca="1"/>
        <v>81.611881430013781</v>
      </c>
      <c r="BK2732">
        <f ca="1"/>
        <v>84.534309593777934</v>
      </c>
      <c r="BL2732">
        <v>81.433929958442292</v>
      </c>
      <c r="BM2732">
        <f ca="1"/>
        <v>82.714506551129787</v>
      </c>
      <c r="BN2732">
        <v>83.039421156784329</v>
      </c>
      <c r="BP2732" s="9"/>
      <c r="BQ2732" s="40"/>
      <c r="BR2732" s="9"/>
      <c r="BS2732" s="40"/>
      <c r="BU2732" s="9"/>
      <c r="BV2732" s="40"/>
      <c r="BW2732" s="9"/>
      <c r="BX2732" s="40"/>
      <c r="BZ2732" s="9"/>
      <c r="CA2732" s="9"/>
      <c r="CB2732" s="40"/>
      <c r="CC2732" s="9"/>
      <c r="CD2732" s="9"/>
      <c r="CE2732" s="40"/>
    </row>
    <row r="2733" spans="1:83" x14ac:dyDescent="0.25">
      <c r="A2733">
        <v>46.6</v>
      </c>
      <c r="B2733" t="b">
        <v>1</v>
      </c>
      <c r="BE2733">
        <v>0.93186475409836067</v>
      </c>
      <c r="BF2733">
        <v>81.3</v>
      </c>
      <c r="BG2733">
        <v>83.413819030982992</v>
      </c>
      <c r="BH2733">
        <v>85.297032114003528</v>
      </c>
      <c r="BI2733">
        <v>185.95620922980922</v>
      </c>
      <c r="BJ2733">
        <f ca="1"/>
        <v>81.62863087440202</v>
      </c>
      <c r="BK2733">
        <f ca="1"/>
        <v>84.563716844674587</v>
      </c>
      <c r="BL2733">
        <v>81.452953134300117</v>
      </c>
      <c r="BM2733">
        <f ca="1"/>
        <v>82.730096927817996</v>
      </c>
      <c r="BN2733">
        <v>83.054560721349972</v>
      </c>
      <c r="BP2733" s="9"/>
      <c r="BQ2733" s="40"/>
      <c r="BR2733" s="9"/>
      <c r="BS2733" s="40"/>
      <c r="BU2733" s="9"/>
      <c r="BV2733" s="40"/>
      <c r="BW2733" s="9"/>
      <c r="BX2733" s="40"/>
      <c r="BZ2733" s="9"/>
      <c r="CA2733" s="9"/>
      <c r="CB2733" s="40"/>
      <c r="CC2733" s="9"/>
      <c r="CD2733" s="9"/>
      <c r="CE2733" s="40"/>
    </row>
    <row r="2734" spans="1:83" x14ac:dyDescent="0.25">
      <c r="A2734">
        <v>71.3</v>
      </c>
      <c r="B2734" t="b">
        <v>1</v>
      </c>
      <c r="BE2734">
        <v>0.93220628415300544</v>
      </c>
      <c r="BF2734">
        <v>81.3</v>
      </c>
      <c r="BG2734">
        <v>83.438601754304841</v>
      </c>
      <c r="BH2734">
        <v>85.329679617749022</v>
      </c>
      <c r="BI2734">
        <v>186.30407394019224</v>
      </c>
      <c r="BJ2734">
        <f ca="1"/>
        <v>81.645436558804789</v>
      </c>
      <c r="BK2734">
        <f ca="1"/>
        <v>84.593244846601976</v>
      </c>
      <c r="BL2734">
        <v>81.472024047336348</v>
      </c>
      <c r="BM2734">
        <f ca="1"/>
        <v>82.745722051099264</v>
      </c>
      <c r="BN2734">
        <v>83.069733191126801</v>
      </c>
      <c r="BP2734" s="9"/>
      <c r="BQ2734" s="40"/>
      <c r="BR2734" s="9"/>
      <c r="BS2734" s="40"/>
      <c r="BU2734" s="9"/>
      <c r="BV2734" s="40"/>
      <c r="BW2734" s="9"/>
      <c r="BX2734" s="40"/>
      <c r="BZ2734" s="9"/>
      <c r="CA2734" s="9"/>
      <c r="CB2734" s="40"/>
      <c r="CC2734" s="9"/>
      <c r="CD2734" s="9"/>
      <c r="CE2734" s="40"/>
    </row>
    <row r="2735" spans="1:83" x14ac:dyDescent="0.25">
      <c r="A2735">
        <v>78</v>
      </c>
      <c r="B2735" t="b">
        <v>1</v>
      </c>
      <c r="BE2735">
        <v>0.93254781420765032</v>
      </c>
      <c r="BF2735">
        <v>81.3</v>
      </c>
      <c r="BG2735">
        <v>83.463481098014441</v>
      </c>
      <c r="BH2735">
        <v>85.362466973331294</v>
      </c>
      <c r="BI2735">
        <v>186.65369555050231</v>
      </c>
      <c r="BJ2735">
        <f ca="1"/>
        <v>81.662299009363338</v>
      </c>
      <c r="BK2735">
        <f ca="1"/>
        <v>84.622894767876147</v>
      </c>
      <c r="BL2735">
        <v>81.491143058743063</v>
      </c>
      <c r="BM2735">
        <f ca="1"/>
        <v>82.761382203585455</v>
      </c>
      <c r="BN2735">
        <v>83.084938832786776</v>
      </c>
      <c r="BP2735" s="9"/>
      <c r="BQ2735" s="40"/>
      <c r="BR2735" s="9"/>
      <c r="BS2735" s="40"/>
      <c r="BU2735" s="9"/>
      <c r="BV2735" s="40"/>
      <c r="BW2735" s="9"/>
      <c r="BX2735" s="40"/>
      <c r="BZ2735" s="9"/>
      <c r="CA2735" s="9"/>
      <c r="CB2735" s="40"/>
      <c r="CC2735" s="9"/>
      <c r="CD2735" s="9"/>
      <c r="CE2735" s="40"/>
    </row>
    <row r="2736" spans="1:83" x14ac:dyDescent="0.25">
      <c r="A2736">
        <v>71</v>
      </c>
      <c r="B2736" t="b">
        <v>1</v>
      </c>
      <c r="BE2736">
        <v>0.93288934426229508</v>
      </c>
      <c r="BF2736">
        <v>81.400000000000006</v>
      </c>
      <c r="BG2736">
        <v>83.488457989565632</v>
      </c>
      <c r="BH2736">
        <v>85.395395555295565</v>
      </c>
      <c r="BI2736">
        <v>187.00509189740106</v>
      </c>
      <c r="BJ2736">
        <f ca="1"/>
        <v>81.679218759767039</v>
      </c>
      <c r="BK2736">
        <f ca="1"/>
        <v>84.652667794079036</v>
      </c>
      <c r="BL2736">
        <v>81.510310534290298</v>
      </c>
      <c r="BM2736">
        <f ca="1"/>
        <v>82.777077671547133</v>
      </c>
      <c r="BN2736">
        <v>83.100177916440728</v>
      </c>
      <c r="BP2736" s="9"/>
      <c r="BQ2736" s="40"/>
      <c r="BR2736" s="9"/>
      <c r="BS2736" s="40"/>
      <c r="BU2736" s="9"/>
      <c r="BV2736" s="40"/>
      <c r="BW2736" s="9"/>
      <c r="BX2736" s="40"/>
      <c r="BZ2736" s="9"/>
      <c r="CA2736" s="9"/>
      <c r="CB2736" s="40"/>
      <c r="CC2736" s="9"/>
      <c r="CD2736" s="9"/>
      <c r="CE2736" s="40"/>
    </row>
    <row r="2737" spans="1:83" x14ac:dyDescent="0.25">
      <c r="A2737">
        <v>77</v>
      </c>
      <c r="B2737" t="b">
        <v>1</v>
      </c>
      <c r="BE2737">
        <v>0.93323087431693985</v>
      </c>
      <c r="BF2737">
        <v>81.400000000000006</v>
      </c>
      <c r="BG2737">
        <v>83.513533370053523</v>
      </c>
      <c r="BH2737">
        <v>85.428466758761346</v>
      </c>
      <c r="BI2737">
        <v>187.35828109056285</v>
      </c>
      <c r="BJ2737">
        <f ca="1"/>
        <v>81.696196351401198</v>
      </c>
      <c r="BK2737">
        <f ca="1"/>
        <v>84.682565128403766</v>
      </c>
      <c r="BL2737">
        <v>81.52952684440757</v>
      </c>
      <c r="BM2737">
        <f ca="1"/>
        <v>82.792808744979979</v>
      </c>
      <c r="BN2737">
        <v>83.115450715700504</v>
      </c>
      <c r="BP2737" s="9"/>
      <c r="BQ2737" s="40"/>
      <c r="BR2737" s="9"/>
      <c r="BS2737" s="40"/>
      <c r="BU2737" s="9"/>
      <c r="BV2737" s="40"/>
      <c r="BW2737" s="9"/>
      <c r="BX2737" s="40"/>
      <c r="BZ2737" s="9"/>
      <c r="CA2737" s="9"/>
      <c r="CB2737" s="40"/>
      <c r="CC2737" s="9"/>
      <c r="CD2737" s="9"/>
      <c r="CE2737" s="40"/>
    </row>
    <row r="2738" spans="1:83" x14ac:dyDescent="0.25">
      <c r="A2738">
        <v>75</v>
      </c>
      <c r="B2738" t="b">
        <v>1</v>
      </c>
      <c r="BE2738">
        <v>0.93357240437158473</v>
      </c>
      <c r="BF2738">
        <v>81.400000000000006</v>
      </c>
      <c r="BG2738">
        <v>83.53870819448673</v>
      </c>
      <c r="BH2738">
        <v>85.461681999838007</v>
      </c>
      <c r="BI2738">
        <v>187.71328151827493</v>
      </c>
      <c r="BJ2738">
        <f ca="1"/>
        <v>81.713232333498425</v>
      </c>
      <c r="BK2738">
        <f ca="1"/>
        <v>84.712587992008295</v>
      </c>
      <c r="BL2738">
        <v>81.548792364267499</v>
      </c>
      <c r="BM2738">
        <f ca="1"/>
        <v>82.808575717672696</v>
      </c>
      <c r="BN2738">
        <v>83.130757507742601</v>
      </c>
      <c r="BP2738" s="9"/>
      <c r="BQ2738" s="40"/>
      <c r="BR2738" s="9"/>
      <c r="BS2738" s="40"/>
      <c r="BU2738" s="9"/>
      <c r="BV2738" s="40"/>
      <c r="BW2738" s="9"/>
      <c r="BX2738" s="40"/>
      <c r="BZ2738" s="9"/>
      <c r="CA2738" s="9"/>
      <c r="CB2738" s="40"/>
      <c r="CC2738" s="9"/>
      <c r="CD2738" s="9"/>
      <c r="CE2738" s="40"/>
    </row>
    <row r="2739" spans="1:83" x14ac:dyDescent="0.25">
      <c r="A2739">
        <v>69.8</v>
      </c>
      <c r="B2739" t="b">
        <v>1</v>
      </c>
      <c r="BE2739">
        <v>0.9339139344262295</v>
      </c>
      <c r="BF2739">
        <v>81.400000000000006</v>
      </c>
      <c r="BG2739">
        <v>83.563983432066308</v>
      </c>
      <c r="BH2739">
        <v>85.495042716050577</v>
      </c>
      <c r="BI2739">
        <v>188.07011185318157</v>
      </c>
      <c r="BJ2739">
        <f ca="1"/>
        <v>81.730327263293958</v>
      </c>
      <c r="BK2739">
        <f ca="1"/>
        <v>84.742737624378378</v>
      </c>
      <c r="BL2739">
        <v>81.568107473871251</v>
      </c>
      <c r="BM2739">
        <f ca="1"/>
        <v>82.824378887276467</v>
      </c>
      <c r="BN2739">
        <v>83.146098573373322</v>
      </c>
      <c r="BP2739" s="9"/>
      <c r="BQ2739" s="40"/>
      <c r="BR2739" s="9"/>
      <c r="BS2739" s="40"/>
      <c r="BU2739" s="9"/>
      <c r="BV2739" s="40"/>
      <c r="BW2739" s="9"/>
      <c r="BX2739" s="40"/>
      <c r="BZ2739" s="9"/>
      <c r="CA2739" s="9"/>
      <c r="CB2739" s="40"/>
      <c r="CC2739" s="9"/>
      <c r="CD2739" s="9"/>
      <c r="CE2739" s="40"/>
    </row>
    <row r="2740" spans="1:83" x14ac:dyDescent="0.25">
      <c r="A2740">
        <v>69.2</v>
      </c>
      <c r="B2740" t="b">
        <v>1</v>
      </c>
      <c r="BE2740">
        <v>0.93425546448087426</v>
      </c>
      <c r="BF2740">
        <v>81.400000000000006</v>
      </c>
      <c r="BG2740">
        <v>83.589360066471954</v>
      </c>
      <c r="BH2740">
        <v>85.528550366777651</v>
      </c>
      <c r="BI2740">
        <v>188.42879105817835</v>
      </c>
      <c r="BJ2740">
        <f ca="1"/>
        <v>81.747481706184701</v>
      </c>
      <c r="BK2740">
        <f ca="1"/>
        <v>84.773015283699564</v>
      </c>
      <c r="BL2740">
        <v>81.587472558135943</v>
      </c>
      <c r="BM2740">
        <f ca="1"/>
        <v>82.840218555376069</v>
      </c>
      <c r="BN2740">
        <v>83.161474197095373</v>
      </c>
      <c r="BP2740" s="9"/>
      <c r="BQ2740" s="40"/>
      <c r="BR2740" s="9"/>
      <c r="BS2740" s="40"/>
      <c r="BU2740" s="9"/>
      <c r="BV2740" s="40"/>
      <c r="BW2740" s="9"/>
      <c r="BX2740" s="40"/>
      <c r="BZ2740" s="9"/>
      <c r="CA2740" s="9"/>
      <c r="CB2740" s="40"/>
      <c r="CC2740" s="9"/>
      <c r="CD2740" s="9"/>
      <c r="CE2740" s="40"/>
    </row>
    <row r="2741" spans="1:83" x14ac:dyDescent="0.25">
      <c r="A2741">
        <v>67.7</v>
      </c>
      <c r="B2741" t="b">
        <v>1</v>
      </c>
      <c r="BE2741">
        <v>0.93459699453551914</v>
      </c>
      <c r="BF2741">
        <v>81.400000000000006</v>
      </c>
      <c r="BG2741">
        <v>83.61483909615535</v>
      </c>
      <c r="BH2741">
        <v>85.562206433699131</v>
      </c>
      <c r="BI2741">
        <v>188.7893383924588</v>
      </c>
      <c r="BJ2741">
        <f ca="1"/>
        <v>81.76469623589243</v>
      </c>
      <c r="BK2741">
        <f ca="1"/>
        <v>84.803422247238856</v>
      </c>
      <c r="BL2741">
        <v>81.606888006984192</v>
      </c>
      <c r="BM2741">
        <f ca="1"/>
        <v>82.856095027562745</v>
      </c>
      <c r="BN2741">
        <v>83.176884667176211</v>
      </c>
      <c r="BP2741" s="9"/>
      <c r="BQ2741" s="40"/>
      <c r="BR2741" s="9"/>
      <c r="BS2741" s="40"/>
      <c r="BU2741" s="9"/>
      <c r="BV2741" s="40"/>
      <c r="BW2741" s="9"/>
      <c r="BX2741" s="40"/>
      <c r="BZ2741" s="9"/>
      <c r="CA2741" s="9"/>
      <c r="CB2741" s="40"/>
      <c r="CC2741" s="9"/>
      <c r="CD2741" s="9"/>
      <c r="CE2741" s="40"/>
    </row>
    <row r="2742" spans="1:83" x14ac:dyDescent="0.25">
      <c r="A2742">
        <v>67.5</v>
      </c>
      <c r="B2742" t="b">
        <v>1</v>
      </c>
      <c r="BE2742">
        <v>0.93493852459016391</v>
      </c>
      <c r="BF2742">
        <v>81.400000000000006</v>
      </c>
      <c r="BG2742">
        <v>83.640421534641092</v>
      </c>
      <c r="BH2742">
        <v>85.596012421256773</v>
      </c>
      <c r="BI2742">
        <v>189.1517734177192</v>
      </c>
      <c r="BJ2742">
        <f ca="1"/>
        <v>81.781971434630961</v>
      </c>
      <c r="BK2742">
        <f ca="1"/>
        <v>84.833959811736108</v>
      </c>
      <c r="BL2742">
        <v>81.626354215435697</v>
      </c>
      <c r="BM2742">
        <f ca="1"/>
        <v>82.872008613508726</v>
      </c>
      <c r="BN2742">
        <v>83.192330275717751</v>
      </c>
      <c r="BP2742" s="9"/>
      <c r="BQ2742" s="40"/>
      <c r="BR2742" s="9"/>
      <c r="BS2742" s="40"/>
      <c r="BU2742" s="9"/>
      <c r="BV2742" s="40"/>
      <c r="BW2742" s="9"/>
      <c r="BX2742" s="40"/>
      <c r="BZ2742" s="9"/>
      <c r="CA2742" s="9"/>
      <c r="CB2742" s="40"/>
      <c r="CC2742" s="9"/>
      <c r="CD2742" s="9"/>
      <c r="CE2742" s="40"/>
    </row>
    <row r="2743" spans="1:83" x14ac:dyDescent="0.25">
      <c r="A2743">
        <v>67.7</v>
      </c>
      <c r="B2743" t="b">
        <v>1</v>
      </c>
      <c r="BE2743">
        <v>0.93528005464480879</v>
      </c>
      <c r="BF2743">
        <v>81.400000000000006</v>
      </c>
      <c r="BG2743">
        <v>83.666108410835363</v>
      </c>
      <c r="BH2743">
        <v>85.629969857125971</v>
      </c>
      <c r="BI2743">
        <v>189.51611600452804</v>
      </c>
      <c r="BJ2743">
        <f ca="1"/>
        <v>81.799307893277842</v>
      </c>
      <c r="BK2743">
        <f ca="1"/>
        <v>84.864629293805677</v>
      </c>
      <c r="BL2743">
        <v>81.645871583701037</v>
      </c>
      <c r="BM2743">
        <f ca="1"/>
        <v>82.887959627043529</v>
      </c>
      <c r="BN2743">
        <v>83.207811318728005</v>
      </c>
      <c r="BP2743" s="9"/>
      <c r="BQ2743" s="40"/>
      <c r="BR2743" s="9"/>
      <c r="BS2743" s="40"/>
      <c r="BU2743" s="9"/>
      <c r="BV2743" s="40"/>
      <c r="BW2743" s="9"/>
      <c r="BX2743" s="40"/>
      <c r="BZ2743" s="9"/>
      <c r="CA2743" s="9"/>
      <c r="CB2743" s="40"/>
      <c r="CC2743" s="9"/>
      <c r="CD2743" s="9"/>
      <c r="CE2743" s="40"/>
    </row>
    <row r="2744" spans="1:83" x14ac:dyDescent="0.25">
      <c r="A2744">
        <v>67</v>
      </c>
      <c r="B2744" t="b">
        <v>1</v>
      </c>
      <c r="BE2744">
        <v>0.93562158469945356</v>
      </c>
      <c r="BF2744">
        <v>81.5</v>
      </c>
      <c r="BG2744">
        <v>83.691900769342624</v>
      </c>
      <c r="BH2744">
        <v>85.664080292700064</v>
      </c>
      <c r="BI2744">
        <v>189.88238633886209</v>
      </c>
      <c r="BJ2744">
        <f ca="1"/>
        <v>81.81670621155007</v>
      </c>
      <c r="BK2744">
        <f ca="1"/>
        <v>84.895432030348374</v>
      </c>
      <c r="BL2744">
        <v>81.665440517277617</v>
      </c>
      <c r="BM2744">
        <f ca="1"/>
        <v>82.903948386232216</v>
      </c>
      <c r="BN2744">
        <v>83.22332809619428</v>
      </c>
      <c r="BP2744" s="9"/>
      <c r="BQ2744" s="40"/>
      <c r="BR2744" s="9"/>
      <c r="BS2744" s="40"/>
      <c r="BU2744" s="9"/>
      <c r="BV2744" s="40"/>
      <c r="BW2744" s="9"/>
      <c r="BX2744" s="40"/>
      <c r="BZ2744" s="9"/>
      <c r="CA2744" s="9"/>
      <c r="CB2744" s="40"/>
      <c r="CC2744" s="9"/>
      <c r="CD2744" s="9"/>
      <c r="CE2744" s="40"/>
    </row>
    <row r="2745" spans="1:83" x14ac:dyDescent="0.25">
      <c r="A2745">
        <v>67.400000000000006</v>
      </c>
      <c r="B2745" t="b">
        <v>1</v>
      </c>
      <c r="BE2745">
        <v>0.93596311475409832</v>
      </c>
      <c r="BF2745">
        <v>81.5</v>
      </c>
      <c r="BG2745">
        <v>83.717799670790498</v>
      </c>
      <c r="BH2745">
        <v>85.698345303587629</v>
      </c>
      <c r="BI2745">
        <v>190.25060492881818</v>
      </c>
      <c r="BJ2745">
        <f ca="1"/>
        <v>81.834166998184742</v>
      </c>
      <c r="BK2745">
        <f ca="1"/>
        <v>84.926369378974442</v>
      </c>
      <c r="BL2745">
        <v>81.685061427048041</v>
      </c>
      <c r="BM2745">
        <f ca="1"/>
        <v>82.919975213455416</v>
      </c>
      <c r="BN2745">
        <v>83.238880912158194</v>
      </c>
      <c r="BP2745" s="9"/>
      <c r="BQ2745" s="40"/>
      <c r="BR2745" s="9"/>
      <c r="BS2745" s="40"/>
      <c r="BU2745" s="9"/>
      <c r="BV2745" s="40"/>
      <c r="BW2745" s="9"/>
      <c r="BX2745" s="40"/>
      <c r="BZ2745" s="9"/>
      <c r="CA2745" s="9"/>
      <c r="CB2745" s="40"/>
      <c r="CC2745" s="9"/>
      <c r="CD2745" s="9"/>
      <c r="CE2745" s="40"/>
    </row>
    <row r="2746" spans="1:83" x14ac:dyDescent="0.25">
      <c r="A2746">
        <v>67.599999999999994</v>
      </c>
      <c r="B2746" t="b">
        <v>1</v>
      </c>
      <c r="BE2746">
        <v>0.9363046448087432</v>
      </c>
      <c r="BF2746">
        <v>81.5</v>
      </c>
      <c r="BG2746">
        <v>83.743806192163177</v>
      </c>
      <c r="BH2746">
        <v>85.73276649012233</v>
      </c>
      <c r="BI2746">
        <v>190.62079261150316</v>
      </c>
      <c r="BJ2746">
        <f ca="1"/>
        <v>81.851690871124134</v>
      </c>
      <c r="BK2746">
        <f ca="1"/>
        <v>84.957442718437321</v>
      </c>
      <c r="BL2746">
        <v>81.704734729380704</v>
      </c>
      <c r="BM2746">
        <f ca="1"/>
        <v>82.936040435491307</v>
      </c>
      <c r="BN2746">
        <v>83.254470074792565</v>
      </c>
      <c r="BP2746" s="9"/>
      <c r="BQ2746" s="40"/>
      <c r="BR2746" s="9"/>
      <c r="BS2746" s="40"/>
      <c r="BU2746" s="9"/>
      <c r="BV2746" s="40"/>
      <c r="BW2746" s="9"/>
      <c r="BX2746" s="40"/>
      <c r="BZ2746" s="9"/>
      <c r="CA2746" s="9"/>
      <c r="CB2746" s="40"/>
      <c r="CC2746" s="9"/>
      <c r="CD2746" s="9"/>
      <c r="CE2746" s="40"/>
    </row>
    <row r="2747" spans="1:83" x14ac:dyDescent="0.25">
      <c r="A2747">
        <v>67.599999999999994</v>
      </c>
      <c r="B2747" t="b">
        <v>1</v>
      </c>
      <c r="BE2747">
        <v>0.93664617486338797</v>
      </c>
      <c r="BF2747">
        <v>81.5</v>
      </c>
      <c r="BG2747">
        <v>83.769921427143629</v>
      </c>
      <c r="BH2747">
        <v>85.767345477887361</v>
      </c>
      <c r="BI2747">
        <v>190.99297056010906</v>
      </c>
      <c r="BJ2747">
        <f ca="1"/>
        <v>81.869278457705548</v>
      </c>
      <c r="BK2747">
        <f ca="1"/>
        <v>84.988653449079266</v>
      </c>
      <c r="BL2747">
        <v>81.724460846232887</v>
      </c>
      <c r="BM2747">
        <f ca="1"/>
        <v>82.952144383599702</v>
      </c>
      <c r="BN2747">
        <v>83.270095896480029</v>
      </c>
      <c r="BP2747" s="9"/>
      <c r="BQ2747" s="40"/>
      <c r="BR2747" s="9"/>
      <c r="BS2747" s="40"/>
      <c r="BU2747" s="9"/>
      <c r="BV2747" s="40"/>
      <c r="BW2747" s="9"/>
      <c r="BX2747" s="40"/>
      <c r="BZ2747" s="9"/>
      <c r="CA2747" s="9"/>
      <c r="CB2747" s="40"/>
      <c r="CC2747" s="9"/>
      <c r="CD2747" s="9"/>
      <c r="CE2747" s="40"/>
    </row>
    <row r="2748" spans="1:83" x14ac:dyDescent="0.25">
      <c r="A2748">
        <v>67.7</v>
      </c>
      <c r="B2748" t="b">
        <v>1</v>
      </c>
      <c r="BE2748">
        <v>0.93698770491803274</v>
      </c>
      <c r="BF2748">
        <v>81.5</v>
      </c>
      <c r="BG2748">
        <v>83.796146486464863</v>
      </c>
      <c r="BH2748">
        <v>85.802083918252521</v>
      </c>
      <c r="BI2748">
        <v>191.36716029118065</v>
      </c>
      <c r="BJ2748">
        <f ca="1"/>
        <v>81.886930394856421</v>
      </c>
      <c r="BK2748">
        <f ca="1"/>
        <v>85.020002993288557</v>
      </c>
      <c r="BL2748">
        <v>81.744240205256432</v>
      </c>
      <c r="BM2748">
        <f ca="1"/>
        <v>82.968287393608122</v>
      </c>
      <c r="BN2748">
        <v>83.285758693893783</v>
      </c>
      <c r="BP2748" s="9"/>
      <c r="BQ2748" s="40"/>
      <c r="BR2748" s="9"/>
      <c r="BS2748" s="40"/>
      <c r="BU2748" s="9"/>
      <c r="BV2748" s="40"/>
      <c r="BW2748" s="9"/>
      <c r="BX2748" s="40"/>
      <c r="BZ2748" s="9"/>
      <c r="CA2748" s="9"/>
      <c r="CB2748" s="40"/>
      <c r="CC2748" s="9"/>
      <c r="CD2748" s="9"/>
      <c r="CE2748" s="40"/>
    </row>
    <row r="2749" spans="1:83" x14ac:dyDescent="0.25">
      <c r="A2749">
        <v>67.5</v>
      </c>
      <c r="B2749" t="b">
        <v>1</v>
      </c>
      <c r="BE2749">
        <v>0.93732923497267762</v>
      </c>
      <c r="BF2749">
        <v>81.5</v>
      </c>
      <c r="BG2749">
        <v>83.822482498270475</v>
      </c>
      <c r="BH2749">
        <v>85.836983488926819</v>
      </c>
      <c r="BI2749">
        <v>191.74338367207937</v>
      </c>
      <c r="BJ2749">
        <f ca="1"/>
        <v>81.904647329294207</v>
      </c>
      <c r="BK2749">
        <f ca="1"/>
        <v>85.051492795969068</v>
      </c>
      <c r="BL2749">
        <v>81.764073239905812</v>
      </c>
      <c r="BM2749">
        <f ca="1"/>
        <v>82.984469805999993</v>
      </c>
      <c r="BN2749">
        <v>83.301458788080112</v>
      </c>
      <c r="BP2749" s="9"/>
      <c r="BQ2749" s="40"/>
      <c r="BR2749" s="9"/>
      <c r="BS2749" s="40"/>
      <c r="BU2749" s="9"/>
      <c r="BV2749" s="40"/>
      <c r="BW2749" s="9"/>
      <c r="BX2749" s="40"/>
      <c r="BZ2749" s="9"/>
      <c r="CA2749" s="9"/>
      <c r="CB2749" s="40"/>
      <c r="CC2749" s="9"/>
      <c r="CD2749" s="9"/>
      <c r="CE2749" s="40"/>
    </row>
    <row r="2750" spans="1:83" x14ac:dyDescent="0.25">
      <c r="A2750">
        <v>77.099999999999994</v>
      </c>
      <c r="B2750" t="b">
        <v>1</v>
      </c>
      <c r="BE2750">
        <v>0.93767076502732238</v>
      </c>
      <c r="BF2750">
        <v>81.5</v>
      </c>
      <c r="BG2750">
        <v>83.848930608484892</v>
      </c>
      <c r="BH2750">
        <v>85.872045894525783</v>
      </c>
      <c r="BI2750">
        <v>192.12166292865115</v>
      </c>
      <c r="BJ2750">
        <f ca="1"/>
        <v>81.922429917731819</v>
      </c>
      <c r="BK2750">
        <f ca="1"/>
        <v>85.083124325022339</v>
      </c>
      <c r="BL2750">
        <v>81.783960389549023</v>
      </c>
      <c r="BM2750">
        <f ca="1"/>
        <v>83.000691966005107</v>
      </c>
      <c r="BN2750">
        <v>83.317196504543205</v>
      </c>
      <c r="BP2750" s="9"/>
      <c r="BQ2750" s="40"/>
      <c r="BR2750" s="9"/>
      <c r="BS2750" s="40"/>
      <c r="BU2750" s="9"/>
      <c r="BV2750" s="40"/>
      <c r="BW2750" s="9"/>
      <c r="BX2750" s="40"/>
      <c r="BZ2750" s="9"/>
      <c r="CA2750" s="9"/>
      <c r="CB2750" s="40"/>
      <c r="CC2750" s="9"/>
      <c r="CD2750" s="9"/>
      <c r="CE2750" s="40"/>
    </row>
    <row r="2751" spans="1:83" x14ac:dyDescent="0.25">
      <c r="A2751">
        <v>76.900000000000006</v>
      </c>
      <c r="B2751" t="b">
        <v>1</v>
      </c>
      <c r="BE2751">
        <v>0.93801229508196726</v>
      </c>
      <c r="BF2751">
        <v>81.5</v>
      </c>
      <c r="BG2751">
        <v>83.875491981193619</v>
      </c>
      <c r="BH2751">
        <v>85.907272867153566</v>
      </c>
      <c r="BI2751">
        <v>192.5020206531062</v>
      </c>
      <c r="BJ2751">
        <f ca="1"/>
        <v>81.940278827088505</v>
      </c>
      <c r="BK2751">
        <f ca="1"/>
        <v>85.114899071842913</v>
      </c>
      <c r="BL2751">
        <v>81.803902099581151</v>
      </c>
      <c r="BM2751">
        <f ca="1"/>
        <v>83.016954223692238</v>
      </c>
      <c r="BN2751">
        <v>83.332972173331825</v>
      </c>
      <c r="BP2751" s="9"/>
      <c r="BQ2751" s="40"/>
      <c r="BR2751" s="9"/>
      <c r="BS2751" s="40"/>
      <c r="BU2751" s="9"/>
      <c r="BV2751" s="40"/>
      <c r="BW2751" s="9"/>
      <c r="BX2751" s="40"/>
      <c r="BZ2751" s="9"/>
      <c r="CA2751" s="9"/>
      <c r="CB2751" s="40"/>
      <c r="CC2751" s="9"/>
      <c r="CD2751" s="9"/>
      <c r="CE2751" s="40"/>
    </row>
    <row r="2752" spans="1:83" x14ac:dyDescent="0.25">
      <c r="A2752">
        <v>76.7</v>
      </c>
      <c r="B2752" t="b">
        <v>1</v>
      </c>
      <c r="BE2752">
        <v>0.93835382513661203</v>
      </c>
      <c r="BF2752">
        <v>81.5</v>
      </c>
      <c r="BG2752">
        <v>83.902167799033663</v>
      </c>
      <c r="BH2752">
        <v>85.942666167001846</v>
      </c>
      <c r="BI2752">
        <v>192.88447981211451</v>
      </c>
      <c r="BJ2752">
        <f ca="1"/>
        <v>81.958194734706126</v>
      </c>
      <c r="BK2752">
        <f ca="1"/>
        <v>85.146818551826868</v>
      </c>
      <c r="BL2752">
        <v>81.823898821540695</v>
      </c>
      <c r="BM2752">
        <f ca="1"/>
        <v>83.033256934064227</v>
      </c>
      <c r="BN2752">
        <v>83.348786129128385</v>
      </c>
      <c r="BP2752" s="9"/>
      <c r="BQ2752" s="40"/>
      <c r="BR2752" s="9"/>
      <c r="BS2752" s="40"/>
      <c r="BU2752" s="9"/>
      <c r="BV2752" s="40"/>
      <c r="BW2752" s="9"/>
      <c r="BX2752" s="40"/>
      <c r="BZ2752" s="9"/>
      <c r="CA2752" s="9"/>
      <c r="CB2752" s="40"/>
      <c r="CC2752" s="9"/>
      <c r="CD2752" s="9"/>
      <c r="CE2752" s="40"/>
    </row>
    <row r="2753" spans="1:83" x14ac:dyDescent="0.25">
      <c r="A2753">
        <v>76.5</v>
      </c>
      <c r="B2753" t="b">
        <v>1</v>
      </c>
      <c r="BE2753">
        <v>0.9386953551912568</v>
      </c>
      <c r="BF2753">
        <v>81.5</v>
      </c>
      <c r="BG2753">
        <v>83.928959263594635</v>
      </c>
      <c r="BH2753">
        <v>85.978227582964522</v>
      </c>
      <c r="BI2753">
        <v>193.26906375512823</v>
      </c>
      <c r="BJ2753">
        <f ca="1"/>
        <v>81.976178328571606</v>
      </c>
      <c r="BK2753">
        <f ca="1"/>
        <v>85.17888430489451</v>
      </c>
      <c r="BL2753">
        <v>81.84395101322896</v>
      </c>
      <c r="BM2753">
        <f ca="1"/>
        <v>83.049600457155279</v>
      </c>
      <c r="BN2753">
        <v>83.36463871134012</v>
      </c>
      <c r="BP2753" s="9"/>
      <c r="BQ2753" s="40"/>
      <c r="BR2753" s="9"/>
      <c r="BS2753" s="40"/>
      <c r="BU2753" s="9"/>
      <c r="BV2753" s="40"/>
      <c r="BW2753" s="9"/>
      <c r="BX2753" s="40"/>
      <c r="BZ2753" s="9"/>
      <c r="CA2753" s="9"/>
      <c r="CB2753" s="40"/>
      <c r="CC2753" s="9"/>
      <c r="CD2753" s="9"/>
      <c r="CE2753" s="40"/>
    </row>
    <row r="2754" spans="1:83" x14ac:dyDescent="0.25">
      <c r="A2754">
        <v>76.3</v>
      </c>
      <c r="B2754" t="b">
        <v>1</v>
      </c>
      <c r="BE2754">
        <v>0.93903688524590168</v>
      </c>
      <c r="BF2754">
        <v>81.599999999999994</v>
      </c>
      <c r="BG2754">
        <v>83.955867595830824</v>
      </c>
      <c r="BH2754">
        <v>86.013958933269762</v>
      </c>
      <c r="BI2754">
        <v>193.65579622293512</v>
      </c>
      <c r="BJ2754">
        <f ca="1"/>
        <v>81.994230307545152</v>
      </c>
      <c r="BK2754">
        <f ca="1"/>
        <v>85.211097896027226</v>
      </c>
      <c r="BL2754">
        <v>81.86405913883226</v>
      </c>
      <c r="BM2754">
        <f ca="1"/>
        <v>83.065985158131014</v>
      </c>
      <c r="BN2754">
        <v>83.3805302641926</v>
      </c>
      <c r="BP2754" s="9"/>
      <c r="BQ2754" s="40"/>
      <c r="BR2754" s="9"/>
      <c r="BS2754" s="40"/>
      <c r="BU2754" s="9"/>
      <c r="BV2754" s="40"/>
      <c r="BW2754" s="9"/>
      <c r="BX2754" s="40"/>
      <c r="BZ2754" s="9"/>
      <c r="CA2754" s="9"/>
      <c r="CB2754" s="40"/>
      <c r="CC2754" s="9"/>
      <c r="CD2754" s="9"/>
      <c r="CE2754" s="40"/>
    </row>
    <row r="2755" spans="1:83" x14ac:dyDescent="0.25">
      <c r="A2755">
        <v>76.2</v>
      </c>
      <c r="B2755" t="b">
        <v>1</v>
      </c>
      <c r="BE2755">
        <v>0.93937841530054644</v>
      </c>
      <c r="BF2755">
        <v>81.599999999999994</v>
      </c>
      <c r="BG2755">
        <v>83.982894036484623</v>
      </c>
      <c r="BH2755">
        <v>86.049862066129023</v>
      </c>
      <c r="BI2755">
        <v>194.04470135645226</v>
      </c>
      <c r="BJ2755">
        <f ca="1"/>
        <v>82.012351381594783</v>
      </c>
      <c r="BK2755">
        <f ca="1"/>
        <v>85.243460915819313</v>
      </c>
      <c r="BL2755">
        <v>81.884223669047358</v>
      </c>
      <c r="BM2755">
        <f ca="1"/>
        <v>83.082411407390723</v>
      </c>
      <c r="BN2755">
        <v>83.396461136825721</v>
      </c>
      <c r="BP2755" s="9"/>
      <c r="BQ2755" s="40"/>
      <c r="BR2755" s="9"/>
      <c r="BS2755" s="40"/>
      <c r="BU2755" s="9"/>
      <c r="BV2755" s="40"/>
      <c r="BW2755" s="9"/>
      <c r="BX2755" s="40"/>
      <c r="BZ2755" s="9"/>
      <c r="CA2755" s="9"/>
      <c r="CB2755" s="40"/>
      <c r="CC2755" s="9"/>
      <c r="CD2755" s="9"/>
      <c r="CE2755" s="40"/>
    </row>
    <row r="2756" spans="1:83" x14ac:dyDescent="0.25">
      <c r="A2756">
        <v>76</v>
      </c>
      <c r="B2756" t="b">
        <v>1</v>
      </c>
      <c r="BE2756">
        <v>0.93971994535519121</v>
      </c>
      <c r="BF2756">
        <v>81.599999999999994</v>
      </c>
      <c r="BG2756">
        <v>84.010039846521607</v>
      </c>
      <c r="BH2756">
        <v>86.085938860405435</v>
      </c>
      <c r="BI2756">
        <v>194.43580370576973</v>
      </c>
      <c r="BJ2756">
        <f ca="1"/>
        <v>82.030542272037252</v>
      </c>
      <c r="BK2756">
        <f ca="1"/>
        <v>85.275974981045167</v>
      </c>
      <c r="BL2756">
        <v>81.904445081209943</v>
      </c>
      <c r="BM2756">
        <f ca="1"/>
        <v>83.098879580672588</v>
      </c>
      <c r="BN2756">
        <v>83.412431683392057</v>
      </c>
      <c r="BP2756" s="9"/>
      <c r="BQ2756" s="40"/>
      <c r="BR2756" s="9"/>
      <c r="BS2756" s="40"/>
      <c r="BU2756" s="9"/>
      <c r="BV2756" s="40"/>
      <c r="BW2756" s="9"/>
      <c r="BX2756" s="40"/>
      <c r="BZ2756" s="9"/>
      <c r="CA2756" s="9"/>
      <c r="CB2756" s="40"/>
      <c r="CC2756" s="9"/>
      <c r="CD2756" s="9"/>
      <c r="CE2756" s="40"/>
    </row>
    <row r="2757" spans="1:83" x14ac:dyDescent="0.25">
      <c r="A2757">
        <v>75.8</v>
      </c>
      <c r="B2757" t="b">
        <v>1</v>
      </c>
      <c r="BE2757">
        <v>0.94006147540983609</v>
      </c>
      <c r="BF2757">
        <v>81.599999999999994</v>
      </c>
      <c r="BG2757">
        <v>84.037306307577765</v>
      </c>
      <c r="BH2757">
        <v>86.122191226299321</v>
      </c>
      <c r="BI2757">
        <v>194.82912823944932</v>
      </c>
      <c r="BJ2757">
        <f ca="1"/>
        <v>82.048803711785567</v>
      </c>
      <c r="BK2757">
        <f ca="1"/>
        <v>85.308641735242219</v>
      </c>
      <c r="BL2757">
        <v>81.924723859426578</v>
      </c>
      <c r="BM2757">
        <f ca="1"/>
        <v>83.115390059161385</v>
      </c>
      <c r="BN2757">
        <v>83.428442263157748</v>
      </c>
      <c r="BP2757" s="9"/>
      <c r="BQ2757" s="40"/>
      <c r="BR2757" s="9"/>
      <c r="BS2757" s="40"/>
      <c r="BU2757" s="9"/>
      <c r="BV2757" s="40"/>
      <c r="BW2757" s="9"/>
      <c r="BX2757" s="40"/>
      <c r="BZ2757" s="9"/>
      <c r="CA2757" s="9"/>
      <c r="CB2757" s="40"/>
      <c r="CC2757" s="9"/>
      <c r="CD2757" s="9"/>
      <c r="CE2757" s="40"/>
    </row>
    <row r="2758" spans="1:83" x14ac:dyDescent="0.25">
      <c r="A2758">
        <v>75.599999999999994</v>
      </c>
      <c r="B2758" t="b">
        <v>1</v>
      </c>
      <c r="BE2758">
        <v>0.94040300546448086</v>
      </c>
      <c r="BF2758">
        <v>81.599999999999994</v>
      </c>
      <c r="BG2758">
        <v>84.064694722419233</v>
      </c>
      <c r="BH2758">
        <v>86.158621106054468</v>
      </c>
      <c r="BI2758">
        <v>195.22470035408969</v>
      </c>
      <c r="BJ2758">
        <f ca="1"/>
        <v>82.067136445603481</v>
      </c>
      <c r="BK2758">
        <f ca="1"/>
        <v>85.341462849310375</v>
      </c>
      <c r="BL2758">
        <v>81.945060494709807</v>
      </c>
      <c r="BM2758">
        <f ca="1"/>
        <v>83.131943229599145</v>
      </c>
      <c r="BN2758">
        <v>83.444493240606079</v>
      </c>
      <c r="BP2758" s="9"/>
      <c r="BQ2758" s="40"/>
      <c r="BR2758" s="9"/>
      <c r="BS2758" s="40"/>
      <c r="BU2758" s="9"/>
      <c r="BV2758" s="40"/>
      <c r="BW2758" s="9"/>
      <c r="BX2758" s="40"/>
      <c r="BZ2758" s="9"/>
      <c r="CA2758" s="9"/>
      <c r="CB2758" s="40"/>
      <c r="CC2758" s="9"/>
      <c r="CD2758" s="9"/>
      <c r="CE2758" s="40"/>
    </row>
    <row r="2759" spans="1:83" x14ac:dyDescent="0.25">
      <c r="A2759">
        <v>75.400000000000006</v>
      </c>
      <c r="B2759" t="b">
        <v>1</v>
      </c>
      <c r="BE2759">
        <v>0.94074453551912574</v>
      </c>
      <c r="BF2759">
        <v>81.599999999999994</v>
      </c>
      <c r="BG2759">
        <v>84.092206415414935</v>
      </c>
      <c r="BH2759">
        <v>86.195230474683584</v>
      </c>
      <c r="BI2759">
        <v>195.6225458841671</v>
      </c>
      <c r="BJ2759">
        <f ca="1"/>
        <v>82.085541230366914</v>
      </c>
      <c r="BK2759">
        <f ca="1"/>
        <v>85.374440022128425</v>
      </c>
      <c r="BL2759">
        <v>81.965455485116962</v>
      </c>
      <c r="BM2759">
        <f ca="1"/>
        <v>83.148539484398569</v>
      </c>
      <c r="BN2759">
        <v>83.460584985543704</v>
      </c>
      <c r="BP2759" s="9"/>
      <c r="BQ2759" s="40"/>
      <c r="BR2759" s="9"/>
      <c r="BS2759" s="40"/>
      <c r="BU2759" s="9"/>
      <c r="BV2759" s="40"/>
      <c r="BW2759" s="9"/>
      <c r="BX2759" s="40"/>
      <c r="BZ2759" s="9"/>
      <c r="CA2759" s="9"/>
      <c r="CB2759" s="40"/>
      <c r="CC2759" s="9"/>
      <c r="CD2759" s="9"/>
      <c r="CE2759" s="40"/>
    </row>
    <row r="2760" spans="1:83" x14ac:dyDescent="0.25">
      <c r="A2760">
        <v>75.3</v>
      </c>
      <c r="B2760" t="b">
        <v>1</v>
      </c>
      <c r="BE2760">
        <v>0.9410860655737705</v>
      </c>
      <c r="BF2760">
        <v>81.7</v>
      </c>
      <c r="BG2760">
        <v>84.119842733022665</v>
      </c>
      <c r="BH2760">
        <v>86.232021340715249</v>
      </c>
      <c r="BI2760">
        <v>196.02269111215895</v>
      </c>
      <c r="BJ2760">
        <f ca="1"/>
        <v>82.104018835332752</v>
      </c>
      <c r="BK2760">
        <f ca="1"/>
        <v>85.407574981187821</v>
      </c>
      <c r="BL2760">
        <v>81.985909335892444</v>
      </c>
      <c r="BM2760">
        <f ca="1"/>
        <v>83.165179221759573</v>
      </c>
      <c r="BN2760">
        <v>83.47671787320968</v>
      </c>
      <c r="BP2760" s="9"/>
      <c r="BQ2760" s="40"/>
      <c r="BR2760" s="9"/>
      <c r="BS2760" s="40"/>
      <c r="BU2760" s="9"/>
      <c r="BV2760" s="40"/>
      <c r="BW2760" s="9"/>
      <c r="BX2760" s="40"/>
      <c r="BZ2760" s="9"/>
      <c r="CA2760" s="9"/>
      <c r="CB2760" s="40"/>
      <c r="CC2760" s="9"/>
      <c r="CD2760" s="9"/>
      <c r="CE2760" s="40"/>
    </row>
    <row r="2761" spans="1:83" x14ac:dyDescent="0.25">
      <c r="A2761">
        <v>75.099999999999994</v>
      </c>
      <c r="B2761" t="b">
        <v>1</v>
      </c>
      <c r="BE2761">
        <v>0.94142759562841527</v>
      </c>
      <c r="BF2761">
        <v>81.7</v>
      </c>
      <c r="BG2761">
        <v>84.147605044288923</v>
      </c>
      <c r="BH2761">
        <v>86.268995746961352</v>
      </c>
      <c r="BI2761">
        <v>196.42516277896354</v>
      </c>
      <c r="BJ2761">
        <f ca="1"/>
        <v>82.122570042415362</v>
      </c>
      <c r="BK2761">
        <f ca="1"/>
        <v>85.440869483244882</v>
      </c>
      <c r="BL2761">
        <v>82.006422559613796</v>
      </c>
      <c r="BM2761">
        <f ca="1"/>
        <v>83.181862845788814</v>
      </c>
      <c r="BN2761">
        <v>83.492892284387381</v>
      </c>
      <c r="BP2761" s="9"/>
      <c r="BQ2761" s="40"/>
      <c r="BR2761" s="9"/>
      <c r="BS2761" s="40"/>
      <c r="BU2761" s="9"/>
      <c r="BV2761" s="40"/>
      <c r="BW2761" s="9"/>
      <c r="BX2761" s="40"/>
      <c r="BZ2761" s="9"/>
      <c r="CA2761" s="9"/>
      <c r="CB2761" s="40"/>
      <c r="CC2761" s="9"/>
      <c r="CD2761" s="9"/>
      <c r="CE2761" s="40"/>
    </row>
    <row r="2762" spans="1:83" x14ac:dyDescent="0.25">
      <c r="A2762">
        <v>74.900000000000006</v>
      </c>
      <c r="B2762" t="b">
        <v>1</v>
      </c>
      <c r="BE2762">
        <v>0.94176912568306015</v>
      </c>
      <c r="BF2762">
        <v>81.7</v>
      </c>
      <c r="BG2762">
        <v>84.175494741363124</v>
      </c>
      <c r="BH2762">
        <v>86.306155771307729</v>
      </c>
      <c r="BI2762">
        <v>196.82998809462285</v>
      </c>
      <c r="BJ2762">
        <f ca="1"/>
        <v>82.141195646470621</v>
      </c>
      <c r="BK2762">
        <f ca="1"/>
        <v>85.474325314991546</v>
      </c>
      <c r="BL2762">
        <v>82.026995676341528</v>
      </c>
      <c r="BM2762">
        <f ca="1"/>
        <v>83.198590766622374</v>
      </c>
      <c r="BN2762">
        <v>83.509108605519415</v>
      </c>
      <c r="BP2762" s="9"/>
      <c r="BQ2762" s="40"/>
      <c r="BR2762" s="9"/>
      <c r="BS2762" s="40"/>
      <c r="BU2762" s="9"/>
      <c r="BV2762" s="40"/>
      <c r="BW2762" s="9"/>
      <c r="BX2762" s="40"/>
      <c r="BZ2762" s="9"/>
      <c r="CA2762" s="9"/>
      <c r="CB2762" s="40"/>
      <c r="CC2762" s="9"/>
      <c r="CD2762" s="9"/>
      <c r="CE2762" s="40"/>
    </row>
    <row r="2763" spans="1:83" x14ac:dyDescent="0.25">
      <c r="A2763">
        <v>74.7</v>
      </c>
      <c r="B2763" t="b">
        <v>1</v>
      </c>
      <c r="BE2763">
        <v>0.94211065573770492</v>
      </c>
      <c r="BF2763">
        <v>81.7</v>
      </c>
      <c r="BG2763">
        <v>84.203513240026624</v>
      </c>
      <c r="BH2763">
        <v>86.343503527527133</v>
      </c>
      <c r="BI2763">
        <v>197.23719474936135</v>
      </c>
      <c r="BJ2763">
        <f ca="1"/>
        <v>82.159896455588367</v>
      </c>
      <c r="BK2763">
        <f ca="1"/>
        <v>85.507944293745538</v>
      </c>
      <c r="BL2763">
        <v>82.047629213772979</v>
      </c>
      <c r="BM2763">
        <f ca="1"/>
        <v>83.215363400551908</v>
      </c>
      <c r="BN2763">
        <v>83.525367228825473</v>
      </c>
      <c r="BP2763" s="9"/>
      <c r="BQ2763" s="40"/>
      <c r="BR2763" s="9"/>
      <c r="BS2763" s="40"/>
      <c r="BU2763" s="9"/>
      <c r="BV2763" s="40"/>
      <c r="BW2763" s="9"/>
      <c r="BX2763" s="40"/>
      <c r="BZ2763" s="9"/>
      <c r="CA2763" s="9"/>
      <c r="CB2763" s="40"/>
      <c r="CC2763" s="9"/>
      <c r="CD2763" s="9"/>
      <c r="CE2763" s="40"/>
    </row>
    <row r="2764" spans="1:83" x14ac:dyDescent="0.25">
      <c r="A2764">
        <v>74.5</v>
      </c>
      <c r="B2764" t="b">
        <v>1</v>
      </c>
      <c r="BE2764">
        <v>0.94245218579234968</v>
      </c>
      <c r="BF2764">
        <v>81.7</v>
      </c>
      <c r="BG2764">
        <v>84.231661980236979</v>
      </c>
      <c r="BH2764">
        <v>86.381041166116333</v>
      </c>
      <c r="BI2764">
        <v>197.64681092495198</v>
      </c>
      <c r="BJ2764">
        <f ca="1"/>
        <v>82.178673291393039</v>
      </c>
      <c r="BK2764">
        <f ca="1"/>
        <v>85.541728268160895</v>
      </c>
      <c r="BL2764">
        <v>82.068323707400268</v>
      </c>
      <c r="BM2764">
        <f ca="1"/>
        <v>83.232181170153936</v>
      </c>
      <c r="BN2764">
        <v>83.541668552423516</v>
      </c>
      <c r="BP2764" s="9"/>
      <c r="BQ2764" s="40"/>
      <c r="BR2764" s="9"/>
      <c r="BS2764" s="40"/>
      <c r="BU2764" s="9"/>
      <c r="BV2764" s="40"/>
      <c r="BW2764" s="9"/>
      <c r="BX2764" s="40"/>
      <c r="BZ2764" s="9"/>
      <c r="CA2764" s="9"/>
      <c r="CB2764" s="40"/>
      <c r="CC2764" s="9"/>
      <c r="CD2764" s="9"/>
      <c r="CE2764" s="40"/>
    </row>
    <row r="2765" spans="1:83" x14ac:dyDescent="0.25">
      <c r="A2765">
        <v>74.2</v>
      </c>
      <c r="B2765" t="b">
        <v>1</v>
      </c>
      <c r="BE2765">
        <v>0.94279371584699456</v>
      </c>
      <c r="BF2765">
        <v>81.7</v>
      </c>
      <c r="BG2765">
        <v>84.259942426688227</v>
      </c>
      <c r="BH2765">
        <v>86.418770875157733</v>
      </c>
      <c r="BI2765">
        <v>198.05886530641951</v>
      </c>
      <c r="BJ2765">
        <f ca="1"/>
        <v>82.197526989353065</v>
      </c>
      <c r="BK2765">
        <f ca="1"/>
        <v>85.57567911895903</v>
      </c>
      <c r="BL2765">
        <v>82.089079700672428</v>
      </c>
      <c r="BM2765">
        <f ca="1"/>
        <v>83.249044504422827</v>
      </c>
      <c r="BN2765">
        <v>83.558012980454237</v>
      </c>
      <c r="BP2765" s="9"/>
      <c r="BQ2765" s="40"/>
      <c r="BR2765" s="9"/>
      <c r="BS2765" s="40"/>
      <c r="BU2765" s="9"/>
      <c r="BV2765" s="40"/>
      <c r="BW2765" s="9"/>
      <c r="BX2765" s="40"/>
      <c r="BZ2765" s="9"/>
      <c r="CA2765" s="9"/>
      <c r="CB2765" s="40"/>
      <c r="CC2765" s="9"/>
      <c r="CD2765" s="9"/>
      <c r="CE2765" s="40"/>
    </row>
    <row r="2766" spans="1:83" x14ac:dyDescent="0.25">
      <c r="A2766">
        <v>81.2</v>
      </c>
      <c r="B2766" t="b">
        <v>1</v>
      </c>
      <c r="BE2766">
        <v>0.94313524590163933</v>
      </c>
      <c r="BF2766">
        <v>81.7</v>
      </c>
      <c r="BG2766">
        <v>84.288356069387419</v>
      </c>
      <c r="BH2766">
        <v>86.456694881206246</v>
      </c>
      <c r="BI2766">
        <v>198.47338709409419</v>
      </c>
      <c r="BJ2766">
        <f ca="1"/>
        <v>82.216458399099182</v>
      </c>
      <c r="BK2766">
        <f ca="1"/>
        <v>85.609798759681439</v>
      </c>
      <c r="BL2766">
        <v>82.109897745161916</v>
      </c>
      <c r="BM2766">
        <f ca="1"/>
        <v>83.265953838907365</v>
      </c>
      <c r="BN2766">
        <v>83.574400923208657</v>
      </c>
      <c r="BP2766" s="9"/>
      <c r="BQ2766" s="40"/>
      <c r="BR2766" s="9"/>
      <c r="BS2766" s="40"/>
      <c r="BU2766" s="9"/>
      <c r="BV2766" s="40"/>
      <c r="BW2766" s="9"/>
      <c r="BX2766" s="40"/>
      <c r="BZ2766" s="9"/>
      <c r="CA2766" s="9"/>
      <c r="CB2766" s="40"/>
      <c r="CC2766" s="9"/>
      <c r="CD2766" s="9"/>
      <c r="CE2766" s="40"/>
    </row>
    <row r="2767" spans="1:83" x14ac:dyDescent="0.25">
      <c r="A2767">
        <v>81</v>
      </c>
      <c r="B2767" t="b">
        <v>1</v>
      </c>
      <c r="BE2767">
        <v>0.94347677595628421</v>
      </c>
      <c r="BF2767">
        <v>81.7</v>
      </c>
      <c r="BG2767">
        <v>84.316904424248293</v>
      </c>
      <c r="BH2767">
        <v>86.494815450203134</v>
      </c>
      <c r="BI2767">
        <v>198.89040601603006</v>
      </c>
      <c r="BJ2767">
        <f ca="1"/>
        <v>82.235468384752039</v>
      </c>
      <c r="BK2767">
        <f ca="1"/>
        <v>85.644089137464888</v>
      </c>
      <c r="BL2767">
        <v>82.130778400735622</v>
      </c>
      <c r="BM2767">
        <f ca="1"/>
        <v>83.282909615850969</v>
      </c>
      <c r="BN2767">
        <v>83.59083279725958</v>
      </c>
      <c r="BP2767" s="9"/>
      <c r="BQ2767" s="40"/>
      <c r="BR2767" s="9"/>
      <c r="BS2767" s="40"/>
      <c r="BU2767" s="9"/>
      <c r="BV2767" s="40"/>
      <c r="BW2767" s="9"/>
      <c r="BX2767" s="40"/>
      <c r="BZ2767" s="9"/>
      <c r="CA2767" s="9"/>
      <c r="CB2767" s="40"/>
      <c r="CC2767" s="9"/>
      <c r="CD2767" s="9"/>
      <c r="CE2767" s="40"/>
    </row>
    <row r="2768" spans="1:83" x14ac:dyDescent="0.25">
      <c r="A2768">
        <v>87</v>
      </c>
      <c r="B2768" t="b">
        <v>1</v>
      </c>
      <c r="BE2768">
        <v>0.94381830601092898</v>
      </c>
      <c r="BF2768">
        <v>81.7</v>
      </c>
      <c r="BG2768">
        <v>84.345589033702552</v>
      </c>
      <c r="BH2768">
        <v>86.533134888416839</v>
      </c>
      <c r="BI2768">
        <v>199.30995234079725</v>
      </c>
      <c r="BJ2768">
        <f ca="1"/>
        <v>82.254557825259525</v>
      </c>
      <c r="BK2768">
        <f ca="1"/>
        <v>85.678552233839426</v>
      </c>
      <c r="BL2768">
        <v>82.151722235730603</v>
      </c>
      <c r="BM2768">
        <f ca="1"/>
        <v>83.299912284335917</v>
      </c>
      <c r="BN2768">
        <v>83.607309025596322</v>
      </c>
      <c r="BP2768" s="9"/>
      <c r="BQ2768" s="40"/>
      <c r="BR2768" s="9"/>
      <c r="BS2768" s="40"/>
      <c r="BU2768" s="9"/>
      <c r="BV2768" s="40"/>
      <c r="BW2768" s="9"/>
      <c r="BX2768" s="40"/>
      <c r="BZ2768" s="9"/>
      <c r="CA2768" s="9"/>
      <c r="CB2768" s="40"/>
      <c r="CC2768" s="9"/>
      <c r="CD2768" s="9"/>
      <c r="CE2768" s="40"/>
    </row>
    <row r="2769" spans="1:83" x14ac:dyDescent="0.25">
      <c r="A2769">
        <v>86</v>
      </c>
      <c r="B2769" t="b">
        <v>1</v>
      </c>
      <c r="BE2769">
        <v>0.94415983606557374</v>
      </c>
      <c r="BF2769">
        <v>81.7</v>
      </c>
      <c r="BG2769">
        <v>84.374411467329267</v>
      </c>
      <c r="BH2769">
        <v>86.571655543412135</v>
      </c>
      <c r="BI2769">
        <v>199.73205689066634</v>
      </c>
      <c r="BJ2769">
        <f ca="1"/>
        <v>82.273727614743933</v>
      </c>
      <c r="BK2769">
        <f ca="1"/>
        <v>85.713190065550705</v>
      </c>
      <c r="BL2769">
        <v>82.172729827134532</v>
      </c>
      <c r="BM2769">
        <f ca="1"/>
        <v>83.316962300431427</v>
      </c>
      <c r="BN2769">
        <v>83.623830037763454</v>
      </c>
      <c r="BP2769" s="9"/>
      <c r="BQ2769" s="40"/>
      <c r="BR2769" s="9"/>
      <c r="BS2769" s="40"/>
      <c r="BU2769" s="9"/>
      <c r="BV2769" s="40"/>
      <c r="BW2769" s="9"/>
      <c r="BX2769" s="40"/>
      <c r="BZ2769" s="9"/>
      <c r="CA2769" s="9"/>
      <c r="CB2769" s="40"/>
      <c r="CC2769" s="9"/>
      <c r="CD2769" s="9"/>
      <c r="CE2769" s="40"/>
    </row>
    <row r="2770" spans="1:83" x14ac:dyDescent="0.25">
      <c r="A2770">
        <v>86</v>
      </c>
      <c r="B2770" t="b">
        <v>1</v>
      </c>
      <c r="BE2770">
        <v>0.94450136612021862</v>
      </c>
      <c r="BF2770">
        <v>81.7</v>
      </c>
      <c r="BG2770">
        <v>84.403373322503398</v>
      </c>
      <c r="BH2770">
        <v>86.61037980504922</v>
      </c>
      <c r="BI2770">
        <v>200.15675105519611</v>
      </c>
      <c r="BJ2770">
        <f ca="1"/>
        <v>82.292978662859497</v>
      </c>
      <c r="BK2770">
        <f ca="1"/>
        <v>85.748004685406826</v>
      </c>
      <c r="BL2770">
        <v>82.19380176077118</v>
      </c>
      <c r="BM2770">
        <f ca="1"/>
        <v>83.334060127346106</v>
      </c>
      <c r="BN2770">
        <v>83.64039627000318</v>
      </c>
      <c r="BP2770" s="9"/>
      <c r="BQ2770" s="40"/>
      <c r="BR2770" s="9"/>
      <c r="BS2770" s="40"/>
      <c r="BU2770" s="9"/>
      <c r="BV2770" s="40"/>
      <c r="BW2770" s="9"/>
      <c r="BX2770" s="40"/>
      <c r="BZ2770" s="9"/>
      <c r="CA2770" s="9"/>
      <c r="CB2770" s="40"/>
      <c r="CC2770" s="9"/>
      <c r="CD2770" s="9"/>
      <c r="CE2770" s="40"/>
    </row>
    <row r="2771" spans="1:83" x14ac:dyDescent="0.25">
      <c r="A2771">
        <v>82</v>
      </c>
      <c r="B2771" t="b">
        <v>1</v>
      </c>
      <c r="BE2771">
        <v>0.94484289617486339</v>
      </c>
      <c r="BF2771">
        <v>81.8</v>
      </c>
      <c r="BG2771">
        <v>84.432476225063695</v>
      </c>
      <c r="BH2771">
        <v>86.649310106512416</v>
      </c>
      <c r="BI2771">
        <v>200.58406680524038</v>
      </c>
      <c r="BJ2771">
        <f ca="1"/>
        <v>82.312311895160619</v>
      </c>
      <c r="BK2771">
        <f ca="1"/>
        <v>85.782998183151136</v>
      </c>
      <c r="BL2771">
        <v>82.214938631490995</v>
      </c>
      <c r="BM2771">
        <f ca="1"/>
        <v>83.3512062355843</v>
      </c>
      <c r="BN2771">
        <v>83.657008165401891</v>
      </c>
      <c r="BP2771" s="9"/>
      <c r="BQ2771" s="40"/>
      <c r="BR2771" s="9"/>
      <c r="BS2771" s="40"/>
      <c r="BU2771" s="9"/>
      <c r="BV2771" s="40"/>
      <c r="BW2771" s="9"/>
      <c r="BX2771" s="40"/>
      <c r="BZ2771" s="9"/>
      <c r="CA2771" s="9"/>
      <c r="CB2771" s="40"/>
      <c r="CC2771" s="9"/>
      <c r="CD2771" s="9"/>
      <c r="CE2771" s="40"/>
    </row>
    <row r="2772" spans="1:83" x14ac:dyDescent="0.25">
      <c r="A2772">
        <v>81</v>
      </c>
      <c r="B2772" t="b">
        <v>1</v>
      </c>
      <c r="BE2772">
        <v>0.94518442622950816</v>
      </c>
      <c r="BF2772">
        <v>81.8</v>
      </c>
      <c r="BG2772">
        <v>84.46172183000111</v>
      </c>
      <c r="BH2772">
        <v>86.688448925371233</v>
      </c>
      <c r="BI2772">
        <v>201.01403670739106</v>
      </c>
      <c r="BJ2772">
        <f ca="1"/>
        <v>82.331728253481231</v>
      </c>
      <c r="BK2772">
        <f ca="1"/>
        <v>85.818172686361635</v>
      </c>
      <c r="BL2772">
        <v>82.236141043367113</v>
      </c>
      <c r="BM2772">
        <f ca="1"/>
        <v>83.368401103107274</v>
      </c>
      <c r="BN2772">
        <v>83.673666174040676</v>
      </c>
      <c r="BP2772" s="9"/>
      <c r="BQ2772" s="40"/>
      <c r="BR2772" s="9"/>
      <c r="BS2772" s="40"/>
      <c r="BU2772" s="9"/>
      <c r="BV2772" s="40"/>
      <c r="BW2772" s="9"/>
      <c r="BX2772" s="40"/>
      <c r="BZ2772" s="9"/>
      <c r="CA2772" s="9"/>
      <c r="CB2772" s="40"/>
      <c r="CC2772" s="9"/>
      <c r="CD2772" s="9"/>
      <c r="CE2772" s="40"/>
    </row>
    <row r="2773" spans="1:83" x14ac:dyDescent="0.25">
      <c r="A2773">
        <v>79.599999999999994</v>
      </c>
      <c r="B2773" t="b">
        <v>1</v>
      </c>
      <c r="BE2773">
        <v>0.94552595628415304</v>
      </c>
      <c r="BF2773">
        <v>81.8</v>
      </c>
      <c r="BG2773">
        <v>84.491111822168151</v>
      </c>
      <c r="BH2773">
        <v>86.727798784674206</v>
      </c>
      <c r="BI2773">
        <v>201.44669393887168</v>
      </c>
      <c r="BJ2773">
        <f ca="1"/>
        <v>82.351228696325478</v>
      </c>
      <c r="BK2773">
        <f ca="1"/>
        <v>85.853530361378063</v>
      </c>
      <c r="BL2773">
        <v>82.257409609896726</v>
      </c>
      <c r="BM2773">
        <f ca="1"/>
        <v>83.385645215498741</v>
      </c>
      <c r="BN2773">
        <v>83.690370753150276</v>
      </c>
      <c r="BP2773" s="9"/>
      <c r="BQ2773" s="40"/>
      <c r="BR2773" s="9"/>
      <c r="BS2773" s="40"/>
      <c r="BU2773" s="9"/>
      <c r="BV2773" s="40"/>
      <c r="BW2773" s="9"/>
      <c r="BX2773" s="40"/>
      <c r="BZ2773" s="9"/>
      <c r="CA2773" s="9"/>
      <c r="CB2773" s="40"/>
      <c r="CC2773" s="9"/>
      <c r="CD2773" s="9"/>
      <c r="CE2773" s="40"/>
    </row>
    <row r="2774" spans="1:83" x14ac:dyDescent="0.25">
      <c r="A2774">
        <v>79.5</v>
      </c>
      <c r="B2774" t="b">
        <v>1</v>
      </c>
      <c r="BE2774">
        <v>0.9458674863387978</v>
      </c>
      <c r="BF2774">
        <v>81.8</v>
      </c>
      <c r="BG2774">
        <v>84.520647917010137</v>
      </c>
      <c r="BH2774">
        <v>86.767362254075849</v>
      </c>
      <c r="BI2774">
        <v>201.88207230289876</v>
      </c>
      <c r="BJ2774">
        <f ca="1"/>
        <v>82.370814199270612</v>
      </c>
      <c r="BK2774">
        <f ca="1"/>
        <v>85.889073414257709</v>
      </c>
      <c r="BL2774">
        <v>82.278744954208236</v>
      </c>
      <c r="BM2774">
        <f ca="1"/>
        <v>83.40293906613509</v>
      </c>
      <c r="BN2774">
        <v>83.707122367270344</v>
      </c>
      <c r="BP2774" s="9"/>
      <c r="BQ2774" s="40"/>
      <c r="BR2774" s="9"/>
      <c r="BS2774" s="40"/>
      <c r="BU2774" s="9"/>
      <c r="BV2774" s="40"/>
      <c r="BW2774" s="9"/>
      <c r="BX2774" s="40"/>
      <c r="BZ2774" s="9"/>
      <c r="CA2774" s="9"/>
      <c r="CB2774" s="40"/>
      <c r="CC2774" s="9"/>
      <c r="CD2774" s="9"/>
      <c r="CE2774" s="40"/>
    </row>
    <row r="2775" spans="1:83" x14ac:dyDescent="0.25">
      <c r="A2775">
        <v>79.3</v>
      </c>
      <c r="B2775" t="b">
        <v>1</v>
      </c>
      <c r="BE2775">
        <v>0.94620901639344257</v>
      </c>
      <c r="BF2775">
        <v>81.8</v>
      </c>
      <c r="BG2775">
        <v>84.550331861319108</v>
      </c>
      <c r="BH2775">
        <v>86.807141951000176</v>
      </c>
      <c r="BI2775">
        <v>202.32020624453105</v>
      </c>
      <c r="BJ2775">
        <f ca="1"/>
        <v>82.390485755381832</v>
      </c>
      <c r="BK2775">
        <f ca="1"/>
        <v>85.924804091761033</v>
      </c>
      <c r="BL2775">
        <v>82.300147709274242</v>
      </c>
      <c r="BM2775">
        <f ca="1"/>
        <v>83.420283156360782</v>
      </c>
      <c r="BN2775">
        <v>83.723921488413339</v>
      </c>
      <c r="BP2775" s="9"/>
      <c r="BQ2775" s="40"/>
      <c r="BR2775" s="9"/>
      <c r="BS2775" s="40"/>
      <c r="BU2775" s="9"/>
      <c r="BV2775" s="40"/>
      <c r="BW2775" s="9"/>
      <c r="BX2775" s="40"/>
      <c r="BZ2775" s="9"/>
      <c r="CA2775" s="9"/>
      <c r="CB2775" s="40"/>
      <c r="CC2775" s="9"/>
      <c r="CD2775" s="9"/>
      <c r="CE2775" s="40"/>
    </row>
    <row r="2776" spans="1:83" x14ac:dyDescent="0.25">
      <c r="A2776">
        <v>79</v>
      </c>
      <c r="B2776" t="b">
        <v>1</v>
      </c>
      <c r="BE2776">
        <v>0.94655054644808745</v>
      </c>
      <c r="BF2776">
        <v>81.8</v>
      </c>
      <c r="BG2776">
        <v>84.580165434011306</v>
      </c>
      <c r="BH2776">
        <v>86.847140541840048</v>
      </c>
      <c r="BI2776">
        <v>202.76113086702188</v>
      </c>
      <c r="BJ2776">
        <f ca="1"/>
        <v>82.41024437564036</v>
      </c>
      <c r="BK2776">
        <f ca="1"/>
        <v>85.960724682368081</v>
      </c>
      <c r="BL2776">
        <v>82.32161851813072</v>
      </c>
      <c r="BM2776">
        <f ca="1"/>
        <v>83.43767799566848</v>
      </c>
      <c r="BN2776">
        <v>83.740768596233124</v>
      </c>
      <c r="BP2776" s="9"/>
      <c r="BQ2776" s="40"/>
      <c r="BR2776" s="9"/>
      <c r="BS2776" s="40"/>
      <c r="BU2776" s="9"/>
      <c r="BV2776" s="40"/>
      <c r="BW2776" s="9"/>
      <c r="BX2776" s="40"/>
      <c r="BZ2776" s="9"/>
      <c r="CA2776" s="9"/>
      <c r="CB2776" s="40"/>
      <c r="CC2776" s="9"/>
      <c r="CD2776" s="9"/>
      <c r="CE2776" s="40"/>
    </row>
    <row r="2777" spans="1:83" x14ac:dyDescent="0.25">
      <c r="A2777">
        <v>78.8</v>
      </c>
      <c r="B2777" t="b">
        <v>1</v>
      </c>
      <c r="BE2777">
        <v>0.94689207650273222</v>
      </c>
      <c r="BF2777">
        <v>81.8</v>
      </c>
      <c r="BG2777">
        <v>84.610150446928913</v>
      </c>
      <c r="BH2777">
        <v>86.887360743194463</v>
      </c>
      <c r="BI2777">
        <v>203.20488194869591</v>
      </c>
      <c r="BJ2777">
        <f ca="1"/>
        <v>82.430091089384476</v>
      </c>
      <c r="BK2777">
        <f ca="1"/>
        <v>85.996837517327222</v>
      </c>
      <c r="BL2777">
        <v>82.343158034102373</v>
      </c>
      <c r="BM2777">
        <f ca="1"/>
        <v>83.455124101884692</v>
      </c>
      <c r="BN2777">
        <v>83.757664178198453</v>
      </c>
      <c r="BP2777" s="9"/>
      <c r="BQ2777" s="40"/>
      <c r="BR2777" s="9"/>
      <c r="BS2777" s="40"/>
      <c r="BU2777" s="9"/>
      <c r="BV2777" s="40"/>
      <c r="BW2777" s="9"/>
      <c r="BX2777" s="40"/>
      <c r="BZ2777" s="9"/>
      <c r="CA2777" s="9"/>
      <c r="CB2777" s="40"/>
      <c r="CC2777" s="9"/>
      <c r="CD2777" s="9"/>
      <c r="CE2777" s="40"/>
    </row>
    <row r="2778" spans="1:83" x14ac:dyDescent="0.25">
      <c r="A2778">
        <v>78.3</v>
      </c>
      <c r="B2778" t="b">
        <v>1</v>
      </c>
      <c r="BE2778">
        <v>0.94723360655737709</v>
      </c>
      <c r="BF2778">
        <v>81.900000000000006</v>
      </c>
      <c r="BG2778">
        <v>84.640288745667306</v>
      </c>
      <c r="BH2778">
        <v>86.927805323146004</v>
      </c>
      <c r="BI2778">
        <v>203.65149596037159</v>
      </c>
      <c r="BJ2778">
        <f ca="1"/>
        <v>82.450026944764488</v>
      </c>
      <c r="BK2778">
        <f ca="1"/>
        <v>86.033144971736974</v>
      </c>
      <c r="BL2778">
        <v>82.364766921034629</v>
      </c>
      <c r="BM2778">
        <f ca="1"/>
        <v>83.47262200136079</v>
      </c>
      <c r="BN2778">
        <v>83.774608729771671</v>
      </c>
      <c r="BP2778" s="9"/>
      <c r="BQ2778" s="40"/>
      <c r="BR2778" s="9"/>
      <c r="BS2778" s="40"/>
      <c r="BU2778" s="9"/>
      <c r="BV2778" s="40"/>
      <c r="BW2778" s="9"/>
      <c r="BX2778" s="40"/>
      <c r="BZ2778" s="9"/>
      <c r="CA2778" s="9"/>
      <c r="CB2778" s="40"/>
      <c r="CC2778" s="9"/>
      <c r="CD2778" s="9"/>
      <c r="CE2778" s="40"/>
    </row>
    <row r="2779" spans="1:83" x14ac:dyDescent="0.25">
      <c r="A2779">
        <v>78.2</v>
      </c>
      <c r="B2779" t="b">
        <v>1</v>
      </c>
      <c r="BE2779">
        <v>0.94757513661202186</v>
      </c>
      <c r="BF2779">
        <v>81.900000000000006</v>
      </c>
      <c r="BG2779">
        <v>84.67058221042852</v>
      </c>
      <c r="BH2779">
        <v>86.968477102578731</v>
      </c>
      <c r="BI2779">
        <v>204.10101008334718</v>
      </c>
      <c r="BJ2779">
        <f ca="1"/>
        <v>82.470053009212052</v>
      </c>
      <c r="BK2779">
        <f ca="1"/>
        <v>86.069649465662437</v>
      </c>
      <c r="BL2779">
        <v>82.386445853532351</v>
      </c>
      <c r="BM2779">
        <f ca="1"/>
        <v>83.49017222916963</v>
      </c>
      <c r="BN2779">
        <v>83.791602754592503</v>
      </c>
      <c r="BP2779" s="9"/>
      <c r="BQ2779" s="40"/>
      <c r="BR2779" s="9"/>
      <c r="BS2779" s="40"/>
      <c r="BU2779" s="9"/>
      <c r="BV2779" s="40"/>
      <c r="BW2779" s="9"/>
      <c r="BX2779" s="40"/>
      <c r="BZ2779" s="9"/>
      <c r="CA2779" s="9"/>
      <c r="CB2779" s="40"/>
      <c r="CC2779" s="9"/>
      <c r="CD2779" s="9"/>
      <c r="CE2779" s="40"/>
    </row>
    <row r="2780" spans="1:83" x14ac:dyDescent="0.25">
      <c r="A2780">
        <v>78</v>
      </c>
      <c r="B2780" t="b">
        <v>1</v>
      </c>
      <c r="BE2780">
        <v>0.94791666666666663</v>
      </c>
      <c r="BF2780">
        <v>81.900000000000006</v>
      </c>
      <c r="BG2780">
        <v>84.701032756902066</v>
      </c>
      <c r="BH2780">
        <v>87.009378956538683</v>
      </c>
      <c r="BI2780">
        <v>204.55346222797664</v>
      </c>
      <c r="BJ2780">
        <f ca="1"/>
        <v>82.4901703699243</v>
      </c>
      <c r="BK2780">
        <f ca="1"/>
        <v>86.106353465287924</v>
      </c>
      <c r="BL2780">
        <v>82.408195517205584</v>
      </c>
      <c r="BM2780">
        <f ca="1"/>
        <v>83.507775329308032</v>
      </c>
      <c r="BN2780">
        <v>83.808646764667401</v>
      </c>
      <c r="BP2780" s="9"/>
      <c r="BQ2780" s="40"/>
      <c r="BR2780" s="9"/>
      <c r="BS2780" s="40"/>
      <c r="BU2780" s="9"/>
      <c r="BV2780" s="40"/>
      <c r="BW2780" s="9"/>
      <c r="BX2780" s="40"/>
      <c r="BZ2780" s="9"/>
      <c r="CA2780" s="9"/>
      <c r="CB2780" s="40"/>
      <c r="CC2780" s="9"/>
      <c r="CD2780" s="9"/>
      <c r="CE2780" s="40"/>
    </row>
    <row r="2781" spans="1:83" x14ac:dyDescent="0.25">
      <c r="A2781">
        <v>77.8</v>
      </c>
      <c r="B2781" t="b">
        <v>1</v>
      </c>
      <c r="BE2781">
        <v>0.94825819672131151</v>
      </c>
      <c r="BF2781">
        <v>81.900000000000006</v>
      </c>
      <c r="BG2781">
        <v>84.731642337174094</v>
      </c>
      <c r="BH2781">
        <v>87.050513815639121</v>
      </c>
      <c r="BI2781">
        <v>205.00889105285546</v>
      </c>
      <c r="BJ2781">
        <f ca="1"/>
        <v>82.510380134363402</v>
      </c>
      <c r="BK2781">
        <f ca="1"/>
        <v>86.143259484106594</v>
      </c>
      <c r="BL2781">
        <v>82.430016608922571</v>
      </c>
      <c r="BM2781">
        <f ca="1"/>
        <v>83.52543185490542</v>
      </c>
      <c r="BN2781">
        <v>83.8257412805645</v>
      </c>
      <c r="BP2781" s="9"/>
      <c r="BQ2781" s="40"/>
      <c r="BR2781" s="9"/>
      <c r="BS2781" s="40"/>
      <c r="BU2781" s="9"/>
      <c r="BV2781" s="40"/>
      <c r="BW2781" s="9"/>
      <c r="BX2781" s="40"/>
      <c r="BZ2781" s="9"/>
      <c r="CA2781" s="9"/>
      <c r="CB2781" s="40"/>
      <c r="CC2781" s="9"/>
      <c r="CD2781" s="9"/>
      <c r="CE2781" s="40"/>
    </row>
    <row r="2782" spans="1:83" x14ac:dyDescent="0.25">
      <c r="A2782">
        <v>61.8</v>
      </c>
      <c r="B2782" t="b">
        <v>1</v>
      </c>
      <c r="BE2782">
        <v>0.94859972677595628</v>
      </c>
      <c r="BF2782">
        <v>81.900000000000006</v>
      </c>
      <c r="BG2782">
        <v>84.762412940666039</v>
      </c>
      <c r="BH2782">
        <v>87.091884667511351</v>
      </c>
      <c r="BI2782">
        <v>205.46733598464121</v>
      </c>
      <c r="BJ2782">
        <f ca="1"/>
        <v>82.530683430772115</v>
      </c>
      <c r="BK2782">
        <f ca="1"/>
        <v>86.180370084149047</v>
      </c>
      <c r="BL2782">
        <v>82.451909837070204</v>
      </c>
      <c r="BM2782">
        <f ca="1"/>
        <v>83.543142368438581</v>
      </c>
      <c r="BN2782">
        <v>83.84288683161455</v>
      </c>
      <c r="BP2782" s="9"/>
      <c r="BQ2782" s="40"/>
      <c r="BR2782" s="9"/>
      <c r="BS2782" s="40"/>
      <c r="BU2782" s="9"/>
      <c r="BV2782" s="40"/>
      <c r="BW2782" s="9"/>
      <c r="BX2782" s="40"/>
      <c r="BZ2782" s="9"/>
      <c r="CA2782" s="9"/>
      <c r="CB2782" s="40"/>
      <c r="CC2782" s="9"/>
      <c r="CD2782" s="9"/>
      <c r="CE2782" s="40"/>
    </row>
    <row r="2783" spans="1:83" x14ac:dyDescent="0.25">
      <c r="A2783">
        <v>67</v>
      </c>
      <c r="B2783" t="b">
        <v>1</v>
      </c>
      <c r="BE2783">
        <v>0.94894125683060104</v>
      </c>
      <c r="BF2783">
        <v>82</v>
      </c>
      <c r="BG2783">
        <v>84.793346595104069</v>
      </c>
      <c r="BH2783">
        <v>87.133494558303511</v>
      </c>
      <c r="BI2783">
        <v>205.92883723853672</v>
      </c>
      <c r="BJ2783">
        <f ca="1"/>
        <v>82.55108140870621</v>
      </c>
      <c r="BK2783">
        <f ca="1"/>
        <v>86.217687877252303</v>
      </c>
      <c r="BL2783">
        <v>82.473875921822454</v>
      </c>
      <c r="BM2783">
        <f ca="1"/>
        <v>83.560907441953091</v>
      </c>
      <c r="BN2783">
        <v>83.860083956117705</v>
      </c>
      <c r="BP2783" s="9"/>
      <c r="BQ2783" s="40"/>
      <c r="BR2783" s="9"/>
      <c r="BS2783" s="40"/>
      <c r="BU2783" s="9"/>
      <c r="BV2783" s="40"/>
      <c r="BW2783" s="9"/>
      <c r="BX2783" s="40"/>
      <c r="BZ2783" s="9"/>
      <c r="CA2783" s="9"/>
      <c r="CB2783" s="40"/>
      <c r="CC2783" s="9"/>
      <c r="CD2783" s="9"/>
      <c r="CE2783" s="40"/>
    </row>
    <row r="2784" spans="1:83" x14ac:dyDescent="0.25">
      <c r="A2784">
        <v>59.7</v>
      </c>
      <c r="B2784" t="b">
        <v>1</v>
      </c>
      <c r="BE2784">
        <v>0.94928278688524592</v>
      </c>
      <c r="BF2784">
        <v>82</v>
      </c>
      <c r="BG2784">
        <v>84.824445367520184</v>
      </c>
      <c r="BH2784">
        <v>87.175346594229183</v>
      </c>
      <c r="BI2784">
        <v>206.39343583945887</v>
      </c>
      <c r="BJ2784">
        <f ca="1"/>
        <v>82.571575239583865</v>
      </c>
      <c r="BK2784">
        <f ca="1"/>
        <v>86.255215526370606</v>
      </c>
      <c r="BL2784">
        <v>82.495915595416733</v>
      </c>
      <c r="BM2784">
        <f ca="1"/>
        <v>83.578727657291395</v>
      </c>
      <c r="BN2784">
        <v>83.877333201556866</v>
      </c>
      <c r="BP2784" s="9"/>
      <c r="BQ2784" s="40"/>
      <c r="BR2784" s="9"/>
      <c r="BS2784" s="40"/>
      <c r="BU2784" s="9"/>
      <c r="BV2784" s="40"/>
      <c r="BW2784" s="9"/>
      <c r="BX2784" s="40"/>
      <c r="BZ2784" s="9"/>
      <c r="CA2784" s="9"/>
      <c r="CB2784" s="40"/>
      <c r="CC2784" s="9"/>
      <c r="CD2784" s="9"/>
      <c r="CE2784" s="40"/>
    </row>
    <row r="2785" spans="1:83" x14ac:dyDescent="0.25">
      <c r="A2785">
        <v>58.6</v>
      </c>
      <c r="B2785" t="b">
        <v>1</v>
      </c>
      <c r="BE2785">
        <v>0.94962431693989069</v>
      </c>
      <c r="BF2785">
        <v>82</v>
      </c>
      <c r="BG2785">
        <v>84.855711365286538</v>
      </c>
      <c r="BH2785">
        <v>87.217443943167609</v>
      </c>
      <c r="BI2785">
        <v>206.86117364392283</v>
      </c>
      <c r="BJ2785">
        <f ca="1"/>
        <v>82.592166117253399</v>
      </c>
      <c r="BK2785">
        <f ca="1"/>
        <v>86.292955746929962</v>
      </c>
      <c r="BL2785">
        <v>82.518029602438673</v>
      </c>
      <c r="BM2785">
        <f ca="1"/>
        <v>83.596603606328031</v>
      </c>
      <c r="BN2785">
        <v>83.89463512481737</v>
      </c>
      <c r="BP2785" s="9"/>
      <c r="BQ2785" s="40"/>
      <c r="BR2785" s="9"/>
      <c r="BS2785" s="40"/>
      <c r="BU2785" s="9"/>
      <c r="BV2785" s="40"/>
      <c r="BW2785" s="9"/>
      <c r="BX2785" s="40"/>
      <c r="BZ2785" s="9"/>
      <c r="CA2785" s="9"/>
      <c r="CB2785" s="40"/>
      <c r="CC2785" s="9"/>
      <c r="CD2785" s="9"/>
      <c r="CE2785" s="40"/>
    </row>
    <row r="2786" spans="1:83" x14ac:dyDescent="0.25">
      <c r="A2786">
        <v>58.3</v>
      </c>
      <c r="B2786" t="b">
        <v>1</v>
      </c>
      <c r="BE2786">
        <v>0.94996584699453557</v>
      </c>
      <c r="BF2786">
        <v>82</v>
      </c>
      <c r="BG2786">
        <v>84.887146737184352</v>
      </c>
      <c r="BH2786">
        <v>87.259789836317907</v>
      </c>
      <c r="BI2786">
        <v>207.33209336267191</v>
      </c>
      <c r="BJ2786">
        <f ca="1"/>
        <v>82.612855258579501</v>
      </c>
      <c r="BK2786">
        <f ca="1"/>
        <v>86.33091130822794</v>
      </c>
      <c r="BL2786">
        <v>82.540218700115744</v>
      </c>
      <c r="BM2786">
        <f ca="1"/>
        <v>83.614535891211929</v>
      </c>
      <c r="BN2786">
        <v>83.91199029241362</v>
      </c>
      <c r="BP2786" s="9"/>
      <c r="BQ2786" s="40"/>
      <c r="BR2786" s="9"/>
      <c r="BS2786" s="40"/>
      <c r="BU2786" s="9"/>
      <c r="BV2786" s="40"/>
      <c r="BW2786" s="9"/>
      <c r="BX2786" s="40"/>
      <c r="BZ2786" s="9"/>
      <c r="CA2786" s="9"/>
      <c r="CB2786" s="40"/>
      <c r="CC2786" s="9"/>
      <c r="CD2786" s="9"/>
      <c r="CE2786" s="40"/>
    </row>
    <row r="2787" spans="1:83" x14ac:dyDescent="0.25">
      <c r="A2787">
        <v>57.5</v>
      </c>
      <c r="B2787" t="b">
        <v>1</v>
      </c>
      <c r="BE2787">
        <v>0.95030737704918034</v>
      </c>
      <c r="BF2787">
        <v>82</v>
      </c>
      <c r="BG2787">
        <v>84.918753674508423</v>
      </c>
      <c r="BH2787">
        <v>87.302387569909428</v>
      </c>
      <c r="BI2787">
        <v>207.80623858408057</v>
      </c>
      <c r="BJ2787">
        <f ca="1"/>
        <v>82.633643904048952</v>
      </c>
      <c r="BK2787">
        <f ca="1"/>
        <v>86.369085034880769</v>
      </c>
      <c r="BL2787">
        <v>82.562483658619684</v>
      </c>
      <c r="BM2787">
        <f ca="1"/>
        <v>83.63252512461645</v>
      </c>
      <c r="BN2787">
        <v>83.929399280722549</v>
      </c>
      <c r="BP2787" s="9"/>
      <c r="BQ2787" s="40"/>
      <c r="BR2787" s="9"/>
      <c r="BS2787" s="40"/>
      <c r="BU2787" s="9"/>
      <c r="BV2787" s="40"/>
      <c r="BW2787" s="9"/>
      <c r="BX2787" s="40"/>
      <c r="BZ2787" s="9"/>
      <c r="CA2787" s="9"/>
      <c r="CB2787" s="40"/>
      <c r="CC2787" s="9"/>
      <c r="CD2787" s="9"/>
      <c r="CE2787" s="40"/>
    </row>
    <row r="2788" spans="1:83" x14ac:dyDescent="0.25">
      <c r="A2788">
        <v>56.9</v>
      </c>
      <c r="B2788" t="b">
        <v>1</v>
      </c>
      <c r="BE2788">
        <v>0.9506489071038251</v>
      </c>
      <c r="BF2788">
        <v>82</v>
      </c>
      <c r="BG2788">
        <v>84.950534412209265</v>
      </c>
      <c r="BH2788">
        <v>87.345240506969986</v>
      </c>
      <c r="BI2788">
        <v>208.28365379836617</v>
      </c>
      <c r="BJ2788">
        <f ca="1"/>
        <v>82.654533318396773</v>
      </c>
      <c r="BK2788">
        <f ca="1"/>
        <v>86.407479808319621</v>
      </c>
      <c r="BL2788">
        <v>82.584825261378512</v>
      </c>
      <c r="BM2788">
        <f ca="1"/>
        <v>83.650571929997199</v>
      </c>
      <c r="BN2788">
        <v>83.946862676224697</v>
      </c>
      <c r="BP2788" s="9"/>
      <c r="BQ2788" s="40"/>
      <c r="BR2788" s="9"/>
      <c r="BS2788" s="40"/>
      <c r="BU2788" s="9"/>
      <c r="BV2788" s="40"/>
      <c r="BW2788" s="9"/>
      <c r="BX2788" s="40"/>
      <c r="BZ2788" s="9"/>
      <c r="CA2788" s="9"/>
      <c r="CB2788" s="40"/>
      <c r="CC2788" s="9"/>
      <c r="CD2788" s="9"/>
      <c r="CE2788" s="40"/>
    </row>
    <row r="2789" spans="1:83" x14ac:dyDescent="0.25">
      <c r="A2789">
        <v>56.2</v>
      </c>
      <c r="B2789" t="b">
        <v>1</v>
      </c>
      <c r="BE2789">
        <v>0.95099043715846998</v>
      </c>
      <c r="BF2789">
        <v>82</v>
      </c>
      <c r="BG2789">
        <v>84.982491230073833</v>
      </c>
      <c r="BH2789">
        <v>87.388352079155581</v>
      </c>
      <c r="BI2789">
        <v>208.76438442264038</v>
      </c>
      <c r="BJ2789">
        <f ca="1"/>
        <v>82.675524791253139</v>
      </c>
      <c r="BK2789">
        <f ca="1"/>
        <v>86.446098568338016</v>
      </c>
      <c r="BL2789">
        <v>82.607244305398126</v>
      </c>
      <c r="BM2789">
        <f ca="1"/>
        <v>83.66867694185801</v>
      </c>
      <c r="BN2789">
        <v>83.964381075752613</v>
      </c>
      <c r="BP2789" s="9"/>
      <c r="BQ2789" s="40"/>
      <c r="BR2789" s="9"/>
      <c r="BS2789" s="40"/>
      <c r="BU2789" s="9"/>
      <c r="BV2789" s="40"/>
      <c r="BW2789" s="9"/>
      <c r="BX2789" s="40"/>
      <c r="BZ2789" s="9"/>
      <c r="CA2789" s="9"/>
      <c r="CB2789" s="40"/>
      <c r="CC2789" s="9"/>
      <c r="CD2789" s="9"/>
      <c r="CE2789" s="40"/>
    </row>
    <row r="2790" spans="1:83" x14ac:dyDescent="0.25">
      <c r="A2790">
        <v>54.5</v>
      </c>
      <c r="B2790" t="b">
        <v>1</v>
      </c>
      <c r="BE2790">
        <v>0.95133196721311475</v>
      </c>
      <c r="BF2790">
        <v>82</v>
      </c>
      <c r="BG2790">
        <v>85.014626453946804</v>
      </c>
      <c r="BH2790">
        <v>87.43172578864241</v>
      </c>
      <c r="BI2790">
        <v>209.2484768268364</v>
      </c>
      <c r="BJ2790">
        <f ca="1"/>
        <v>82.69661963781256</v>
      </c>
      <c r="BK2790">
        <f ca="1"/>
        <v>86.484944314692385</v>
      </c>
      <c r="BL2790">
        <v>82.629741601594034</v>
      </c>
      <c r="BM2790">
        <f ca="1"/>
        <v>83.686840806025273</v>
      </c>
      <c r="BN2790">
        <v>83.981955086747263</v>
      </c>
      <c r="BP2790" s="9"/>
      <c r="BQ2790" s="40"/>
      <c r="BR2790" s="9"/>
      <c r="BS2790" s="40"/>
      <c r="BU2790" s="9"/>
      <c r="BV2790" s="40"/>
      <c r="BW2790" s="9"/>
      <c r="BX2790" s="40"/>
      <c r="BZ2790" s="9"/>
      <c r="CA2790" s="9"/>
      <c r="CB2790" s="40"/>
      <c r="CC2790" s="9"/>
      <c r="CD2790" s="9"/>
      <c r="CE2790" s="40"/>
    </row>
    <row r="2791" spans="1:83" x14ac:dyDescent="0.25">
      <c r="A2791">
        <v>53.1</v>
      </c>
      <c r="B2791" t="b">
        <v>1</v>
      </c>
      <c r="BE2791">
        <v>0.95167349726775952</v>
      </c>
      <c r="BF2791">
        <v>82</v>
      </c>
      <c r="BG2791">
        <v>85.046942456994088</v>
      </c>
      <c r="BH2791">
        <v>87.475365210086039</v>
      </c>
      <c r="BI2791">
        <v>209.73597836055032</v>
      </c>
      <c r="BJ2791">
        <f ca="1"/>
        <v>82.717819199525621</v>
      </c>
      <c r="BK2791">
        <f ca="1"/>
        <v>86.524020108758592</v>
      </c>
      <c r="BL2791">
        <v>82.652317975133698</v>
      </c>
      <c r="BM2791">
        <f ca="1"/>
        <v>83.705064179931313</v>
      </c>
      <c r="BN2791">
        <v>83.999585327522652</v>
      </c>
      <c r="BP2791" s="9"/>
      <c r="BQ2791" s="40"/>
      <c r="BR2791" s="9"/>
      <c r="BS2791" s="40"/>
      <c r="BU2791" s="9"/>
      <c r="BV2791" s="40"/>
      <c r="BW2791" s="9"/>
      <c r="BX2791" s="40"/>
      <c r="BZ2791" s="9"/>
      <c r="CA2791" s="9"/>
      <c r="CB2791" s="40"/>
      <c r="CC2791" s="9"/>
      <c r="CD2791" s="9"/>
      <c r="CE2791" s="40"/>
    </row>
    <row r="2792" spans="1:83" x14ac:dyDescent="0.25">
      <c r="A2792">
        <v>52.2</v>
      </c>
      <c r="B2792" t="b">
        <v>1</v>
      </c>
      <c r="BE2792">
        <v>0.95201502732240439</v>
      </c>
      <c r="BF2792">
        <v>82</v>
      </c>
      <c r="BG2792">
        <v>85.079441661010037</v>
      </c>
      <c r="BH2792">
        <v>87.519273992647911</v>
      </c>
      <c r="BI2792">
        <v>210.22693738083316</v>
      </c>
      <c r="BJ2792">
        <f ca="1"/>
        <v>82.739124844814697</v>
      </c>
      <c r="BK2792">
        <f ca="1"/>
        <v>86.563329075245733</v>
      </c>
      <c r="BL2792">
        <v>82.674974265789615</v>
      </c>
      <c r="BM2792">
        <f ca="1"/>
        <v>83.723347732906561</v>
      </c>
      <c r="BN2792">
        <v>84.01727242753887</v>
      </c>
      <c r="BP2792" s="9"/>
      <c r="BQ2792" s="40"/>
      <c r="BR2792" s="9"/>
      <c r="BS2792" s="40"/>
      <c r="BU2792" s="9"/>
      <c r="BV2792" s="40"/>
      <c r="BW2792" s="9"/>
      <c r="BX2792" s="40"/>
      <c r="BZ2792" s="9"/>
      <c r="CA2792" s="9"/>
      <c r="CB2792" s="40"/>
      <c r="CC2792" s="9"/>
      <c r="CD2792" s="9"/>
      <c r="CE2792" s="40"/>
    </row>
    <row r="2793" spans="1:83" x14ac:dyDescent="0.25">
      <c r="A2793">
        <v>51.5</v>
      </c>
      <c r="B2793" t="b">
        <v>1</v>
      </c>
      <c r="BE2793">
        <v>0.95235655737704916</v>
      </c>
      <c r="BF2793">
        <v>82</v>
      </c>
      <c r="BG2793">
        <v>85.11212653777055</v>
      </c>
      <c r="BH2793">
        <v>87.563455862094926</v>
      </c>
      <c r="BI2793">
        <v>210.72140328097549</v>
      </c>
      <c r="BJ2793">
        <f ca="1"/>
        <v>82.760537969814365</v>
      </c>
      <c r="BK2793">
        <f ca="1"/>
        <v>86.602874403970674</v>
      </c>
      <c r="BL2793">
        <v>82.697711328303782</v>
      </c>
      <c r="BM2793">
        <f ca="1"/>
        <v>83.741692146481583</v>
      </c>
      <c r="BN2793">
        <v>84.035017027684177</v>
      </c>
      <c r="BP2793" s="9"/>
      <c r="BQ2793" s="40"/>
      <c r="BR2793" s="9"/>
      <c r="BS2793" s="40"/>
      <c r="BU2793" s="9"/>
      <c r="BV2793" s="40"/>
      <c r="BW2793" s="9"/>
      <c r="BX2793" s="40"/>
      <c r="BZ2793" s="9"/>
      <c r="CA2793" s="9"/>
      <c r="CB2793" s="40"/>
      <c r="CC2793" s="9"/>
      <c r="CD2793" s="9"/>
      <c r="CE2793" s="40"/>
    </row>
    <row r="2794" spans="1:83" x14ac:dyDescent="0.25">
      <c r="A2794">
        <v>58</v>
      </c>
      <c r="B2794" t="b">
        <v>1</v>
      </c>
      <c r="BE2794">
        <v>0.95269808743169404</v>
      </c>
      <c r="BF2794">
        <v>82</v>
      </c>
      <c r="BG2794">
        <v>85.144999610433871</v>
      </c>
      <c r="BH2794">
        <v>87.607914622972288</v>
      </c>
      <c r="BI2794">
        <v>211.21942652032885</v>
      </c>
      <c r="BJ2794">
        <f ca="1"/>
        <v>82.782059999137658</v>
      </c>
      <c r="BK2794">
        <f ca="1"/>
        <v>86.642659351695372</v>
      </c>
      <c r="BL2794">
        <v>82.720530032764032</v>
      </c>
      <c r="BM2794">
        <f ca="1"/>
        <v>83.760098114698721</v>
      </c>
      <c r="BN2794">
        <v>84.052819780566026</v>
      </c>
      <c r="BP2794" s="9"/>
      <c r="BQ2794" s="40"/>
      <c r="BR2794" s="9"/>
      <c r="BS2794" s="40"/>
      <c r="BU2794" s="9"/>
      <c r="BV2794" s="40"/>
      <c r="BW2794" s="9"/>
      <c r="BX2794" s="40"/>
      <c r="BZ2794" s="9"/>
      <c r="CA2794" s="9"/>
      <c r="CB2794" s="40"/>
      <c r="CC2794" s="9"/>
      <c r="CD2794" s="9"/>
      <c r="CE2794" s="40"/>
    </row>
    <row r="2795" spans="1:83" x14ac:dyDescent="0.25">
      <c r="A2795">
        <v>52</v>
      </c>
      <c r="B2795" t="b">
        <v>1</v>
      </c>
      <c r="BE2795">
        <v>0.95303961748633881</v>
      </c>
      <c r="BF2795">
        <v>82</v>
      </c>
      <c r="BG2795">
        <v>85.178063454990991</v>
      </c>
      <c r="BH2795">
        <v>87.652654160855548</v>
      </c>
      <c r="BI2795">
        <v>211.72105865520564</v>
      </c>
      <c r="BJ2795">
        <f ca="1"/>
        <v>82.80369238666924</v>
      </c>
      <c r="BK2795">
        <f ca="1"/>
        <v>86.682687244029566</v>
      </c>
      <c r="BL2795">
        <v>82.743431264992509</v>
      </c>
      <c r="BM2795">
        <f ca="1"/>
        <v>83.778566344434054</v>
      </c>
      <c r="BN2795">
        <v>84.070681350811924</v>
      </c>
      <c r="BP2795" s="9"/>
      <c r="BQ2795" s="40"/>
      <c r="BR2795" s="9"/>
      <c r="BS2795" s="40"/>
      <c r="BU2795" s="9"/>
      <c r="BV2795" s="40"/>
      <c r="BW2795" s="9"/>
      <c r="BX2795" s="40"/>
      <c r="BZ2795" s="9"/>
      <c r="CA2795" s="9"/>
      <c r="CB2795" s="40"/>
      <c r="CC2795" s="9"/>
      <c r="CD2795" s="9"/>
      <c r="CE2795" s="40"/>
    </row>
    <row r="2796" spans="1:83" x14ac:dyDescent="0.25">
      <c r="A2796">
        <v>49.6</v>
      </c>
      <c r="B2796" t="b">
        <v>1</v>
      </c>
      <c r="BE2796">
        <v>0.95338114754098358</v>
      </c>
      <c r="BF2796">
        <v>82</v>
      </c>
      <c r="BG2796">
        <v>85.211320701768017</v>
      </c>
      <c r="BH2796">
        <v>87.69767844468285</v>
      </c>
      <c r="BI2796">
        <v>212.22635237090893</v>
      </c>
      <c r="BJ2796">
        <f ca="1"/>
        <v>82.825436616386625</v>
      </c>
      <c r="BK2796">
        <f ca="1"/>
        <v>86.722961477402251</v>
      </c>
      <c r="BL2796">
        <v>82.766415926946905</v>
      </c>
      <c r="BM2796">
        <f ca="1"/>
        <v>83.797097555730332</v>
      </c>
      <c r="BN2796">
        <v>84.088602415380109</v>
      </c>
      <c r="BP2796" s="9"/>
      <c r="BQ2796" s="40"/>
      <c r="BR2796" s="9"/>
      <c r="BS2796" s="40"/>
      <c r="BU2796" s="9"/>
      <c r="BV2796" s="40"/>
      <c r="BW2796" s="9"/>
      <c r="BX2796" s="40"/>
      <c r="BZ2796" s="9"/>
      <c r="CA2796" s="9"/>
      <c r="CB2796" s="40"/>
      <c r="CC2796" s="9"/>
      <c r="CD2796" s="9"/>
      <c r="CE2796" s="40"/>
    </row>
    <row r="2797" spans="1:83" x14ac:dyDescent="0.25">
      <c r="A2797">
        <v>49.2</v>
      </c>
      <c r="B2797" t="b">
        <v>1</v>
      </c>
      <c r="BE2797">
        <v>0.95372267759562845</v>
      </c>
      <c r="BF2797">
        <v>82</v>
      </c>
      <c r="BG2797">
        <v>85.24477403698279</v>
      </c>
      <c r="BH2797">
        <v>87.742991529173167</v>
      </c>
      <c r="BI2797">
        <v>212.73536151493821</v>
      </c>
      <c r="BJ2797">
        <f ca="1"/>
        <v>82.84729420321078</v>
      </c>
      <c r="BK2797">
        <f ca="1"/>
        <v>86.763485521104158</v>
      </c>
      <c r="BL2797">
        <v>82.789484937135029</v>
      </c>
      <c r="BM2797">
        <f ca="1"/>
        <v>83.815692482140534</v>
      </c>
      <c r="BN2797">
        <v>84.106583663880627</v>
      </c>
      <c r="BP2797" s="9"/>
      <c r="BQ2797" s="40"/>
      <c r="BR2797" s="9"/>
      <c r="BS2797" s="40"/>
      <c r="BU2797" s="9"/>
      <c r="BV2797" s="40"/>
      <c r="BW2797" s="9"/>
      <c r="BX2797" s="40"/>
      <c r="BZ2797" s="9"/>
      <c r="CA2797" s="9"/>
      <c r="CB2797" s="40"/>
      <c r="CC2797" s="9"/>
      <c r="CD2797" s="9"/>
      <c r="CE2797" s="40"/>
    </row>
    <row r="2798" spans="1:83" x14ac:dyDescent="0.25">
      <c r="A2798">
        <v>79.3</v>
      </c>
      <c r="B2798" t="b">
        <v>1</v>
      </c>
      <c r="BE2798">
        <v>0.95406420765027322</v>
      </c>
      <c r="BF2798">
        <v>82</v>
      </c>
      <c r="BG2798">
        <v>85.278426204357572</v>
      </c>
      <c r="BH2798">
        <v>87.788597557331826</v>
      </c>
      <c r="BI2798">
        <v>213.24814113142537</v>
      </c>
      <c r="BJ2798">
        <f ca="1"/>
        <v>82.86926669388707</v>
      </c>
      <c r="BK2798">
        <f ca="1"/>
        <v>86.804262919405062</v>
      </c>
      <c r="BL2798">
        <v>82.812639231042965</v>
      </c>
      <c r="BM2798">
        <f ca="1"/>
        <v>83.834351871083484</v>
      </c>
      <c r="BN2798">
        <v>84.124625798907232</v>
      </c>
      <c r="BP2798" s="9"/>
      <c r="BQ2798" s="40"/>
      <c r="BR2798" s="9"/>
      <c r="BS2798" s="40"/>
      <c r="BU2798" s="9"/>
      <c r="BV2798" s="40"/>
      <c r="BW2798" s="9"/>
      <c r="BX2798" s="40"/>
      <c r="BZ2798" s="9"/>
      <c r="CA2798" s="9"/>
      <c r="CB2798" s="40"/>
      <c r="CC2798" s="9"/>
      <c r="CD2798" s="9"/>
      <c r="CE2798" s="40"/>
    </row>
    <row r="2799" spans="1:83" x14ac:dyDescent="0.25">
      <c r="A2799">
        <v>79.099999999999994</v>
      </c>
      <c r="B2799" t="b">
        <v>1</v>
      </c>
      <c r="BE2799">
        <v>0.95440573770491799</v>
      </c>
      <c r="BF2799">
        <v>82</v>
      </c>
      <c r="BG2799">
        <v>85.312280006791326</v>
      </c>
      <c r="BH2799">
        <v>87.834500763049704</v>
      </c>
      <c r="BI2799">
        <v>213.76474749685661</v>
      </c>
      <c r="BJ2799">
        <f ca="1"/>
        <v>82.891355667898324</v>
      </c>
      <c r="BK2799">
        <f ca="1"/>
        <v>86.845297293748885</v>
      </c>
      <c r="BL2799">
        <v>82.8358797615779</v>
      </c>
      <c r="BM2799">
        <f ca="1"/>
        <v>83.853076484211286</v>
      </c>
      <c r="BN2799">
        <v>84.142729536380472</v>
      </c>
      <c r="BP2799" s="9"/>
      <c r="BQ2799" s="40"/>
      <c r="BR2799" s="9"/>
      <c r="BS2799" s="40"/>
      <c r="BU2799" s="9"/>
      <c r="BV2799" s="40"/>
      <c r="BW2799" s="9"/>
      <c r="BX2799" s="40"/>
      <c r="BZ2799" s="9"/>
      <c r="CA2799" s="9"/>
      <c r="CB2799" s="40"/>
      <c r="CC2799" s="9"/>
      <c r="CD2799" s="9"/>
      <c r="CE2799" s="40"/>
    </row>
    <row r="2800" spans="1:83" x14ac:dyDescent="0.25">
      <c r="A2800">
        <v>78.900000000000006</v>
      </c>
      <c r="B2800" t="b">
        <v>1</v>
      </c>
      <c r="BE2800">
        <v>0.95474726775956287</v>
      </c>
      <c r="BF2800">
        <v>82</v>
      </c>
      <c r="BG2800">
        <v>85.346338308092982</v>
      </c>
      <c r="BH2800">
        <v>87.880705473798741</v>
      </c>
      <c r="BI2800">
        <v>214.28523815713632</v>
      </c>
      <c r="BJ2800">
        <f ca="1"/>
        <v>82.913562738410988</v>
      </c>
      <c r="BK2800">
        <f ca="1"/>
        <v>86.886592345029868</v>
      </c>
      <c r="BL2800">
        <v>82.859207499525624</v>
      </c>
      <c r="BM2800">
        <f ca="1"/>
        <v>83.871867097789405</v>
      </c>
      <c r="BN2800">
        <v>84.160895605902624</v>
      </c>
      <c r="BP2800" s="9"/>
      <c r="BQ2800" s="40"/>
      <c r="BR2800" s="9"/>
      <c r="BS2800" s="40"/>
      <c r="BU2800" s="9"/>
      <c r="BV2800" s="40"/>
      <c r="BW2800" s="9"/>
      <c r="BX2800" s="40"/>
      <c r="BZ2800" s="9"/>
      <c r="CA2800" s="9"/>
      <c r="CB2800" s="40"/>
      <c r="CC2800" s="9"/>
      <c r="CD2800" s="9"/>
      <c r="CE2800" s="40"/>
    </row>
    <row r="2801" spans="1:83" x14ac:dyDescent="0.25">
      <c r="A2801">
        <v>78.8</v>
      </c>
      <c r="B2801" t="b">
        <v>1</v>
      </c>
      <c r="BE2801">
        <v>0.95508879781420764</v>
      </c>
      <c r="BF2801">
        <v>82</v>
      </c>
      <c r="BG2801">
        <v>85.380604034779481</v>
      </c>
      <c r="BH2801">
        <v>87.927216113427903</v>
      </c>
      <c r="BI2801">
        <v>214.80967196605448</v>
      </c>
      <c r="BJ2801">
        <f ca="1"/>
        <v>82.935889553256132</v>
      </c>
      <c r="BK2801">
        <f ca="1"/>
        <v>86.928151855953985</v>
      </c>
      <c r="BL2801">
        <v>82.882623434023671</v>
      </c>
      <c r="BM2801">
        <f ca="1"/>
        <v>83.8907245030898</v>
      </c>
      <c r="BN2801">
        <v>84.179124751124561</v>
      </c>
      <c r="BP2801" s="9"/>
      <c r="BQ2801" s="40"/>
      <c r="BR2801" s="9"/>
      <c r="BS2801" s="40"/>
      <c r="BU2801" s="9"/>
      <c r="BV2801" s="40"/>
      <c r="BW2801" s="9"/>
      <c r="BX2801" s="40"/>
      <c r="BZ2801" s="9"/>
      <c r="CA2801" s="9"/>
      <c r="CB2801" s="40"/>
      <c r="CC2801" s="9"/>
      <c r="CD2801" s="9"/>
      <c r="CE2801" s="40"/>
    </row>
    <row r="2802" spans="1:83" x14ac:dyDescent="0.25">
      <c r="A2802">
        <v>78.7</v>
      </c>
      <c r="B2802" t="b">
        <v>1</v>
      </c>
      <c r="BE2802">
        <v>0.95543032786885251</v>
      </c>
      <c r="BF2802">
        <v>82</v>
      </c>
      <c r="BG2802">
        <v>85.415080177940908</v>
      </c>
      <c r="BH2802">
        <v>87.974037205065628</v>
      </c>
      <c r="BI2802">
        <v>215.33810912522441</v>
      </c>
      <c r="BJ2802">
        <f ca="1"/>
        <v>82.958337795946804</v>
      </c>
      <c r="BK2802">
        <f ca="1"/>
        <v>86.96997969348908</v>
      </c>
      <c r="BL2802">
        <v>82.906128573050822</v>
      </c>
      <c r="BM2802">
        <f ca="1"/>
        <v>83.909649506797777</v>
      </c>
      <c r="BN2802">
        <v>84.197417730125665</v>
      </c>
      <c r="BP2802" s="9"/>
      <c r="BQ2802" s="40"/>
      <c r="BR2802" s="9"/>
      <c r="BS2802" s="40"/>
      <c r="BU2802" s="9"/>
      <c r="BV2802" s="40"/>
      <c r="BW2802" s="9"/>
      <c r="BX2802" s="40"/>
      <c r="BZ2802" s="9"/>
      <c r="CA2802" s="9"/>
      <c r="CB2802" s="40"/>
      <c r="CC2802" s="9"/>
      <c r="CD2802" s="9"/>
      <c r="CE2802" s="40"/>
    </row>
    <row r="2803" spans="1:83" x14ac:dyDescent="0.25">
      <c r="A2803">
        <v>78.7</v>
      </c>
      <c r="B2803" t="b">
        <v>1</v>
      </c>
      <c r="BE2803">
        <v>0.95577185792349728</v>
      </c>
      <c r="BF2803">
        <v>82</v>
      </c>
      <c r="BG2803">
        <v>85.449769795175882</v>
      </c>
      <c r="BH2803">
        <v>88.021173374132275</v>
      </c>
      <c r="BI2803">
        <v>215.87061122555389</v>
      </c>
      <c r="BJ2803">
        <f ca="1"/>
        <v>82.980909186733186</v>
      </c>
      <c r="BK2803">
        <f ca="1"/>
        <v>87.012079811407602</v>
      </c>
      <c r="BL2803">
        <v>82.929723943933311</v>
      </c>
      <c r="BM2803">
        <f ca="1"/>
        <v>83.928642931433032</v>
      </c>
      <c r="BN2803">
        <v>84.215775315806738</v>
      </c>
      <c r="BP2803" s="9"/>
      <c r="BQ2803" s="40"/>
      <c r="BR2803" s="9"/>
      <c r="BS2803" s="40"/>
      <c r="BU2803" s="9"/>
      <c r="BV2803" s="40"/>
      <c r="BW2803" s="9"/>
      <c r="BX2803" s="40"/>
      <c r="BZ2803" s="9"/>
      <c r="CA2803" s="9"/>
      <c r="CB2803" s="40"/>
      <c r="CC2803" s="9"/>
      <c r="CD2803" s="9"/>
      <c r="CE2803" s="40"/>
    </row>
    <row r="2804" spans="1:83" x14ac:dyDescent="0.25">
      <c r="A2804">
        <v>78.5</v>
      </c>
      <c r="B2804" t="b">
        <v>1</v>
      </c>
      <c r="BE2804">
        <v>0.95611338797814205</v>
      </c>
      <c r="BF2804">
        <v>82.1</v>
      </c>
      <c r="BG2804">
        <v>85.484676012600545</v>
      </c>
      <c r="BH2804">
        <v>88.068629351468175</v>
      </c>
      <c r="BI2804">
        <v>216.40724129032608</v>
      </c>
      <c r="BJ2804">
        <f ca="1"/>
        <v>83.00360548369764</v>
      </c>
      <c r="BK2804">
        <f ca="1"/>
        <v>87.054456252926997</v>
      </c>
      <c r="BL2804">
        <v>82.953410593868838</v>
      </c>
      <c r="BM2804">
        <f ca="1"/>
        <v>83.947705615785523</v>
      </c>
      <c r="BN2804">
        <v>84.234198296296881</v>
      </c>
      <c r="BP2804" s="9"/>
      <c r="BQ2804" s="40"/>
      <c r="BR2804" s="9"/>
      <c r="BS2804" s="40"/>
      <c r="BU2804" s="9"/>
      <c r="BV2804" s="40"/>
      <c r="BW2804" s="9"/>
      <c r="BX2804" s="40"/>
      <c r="BZ2804" s="9"/>
      <c r="CA2804" s="9"/>
      <c r="CB2804" s="40"/>
      <c r="CC2804" s="9"/>
      <c r="CD2804" s="9"/>
      <c r="CE2804" s="40"/>
    </row>
    <row r="2805" spans="1:83" x14ac:dyDescent="0.25">
      <c r="A2805">
        <v>78.2</v>
      </c>
      <c r="B2805" t="b">
        <v>1</v>
      </c>
      <c r="BE2805">
        <v>0.95645491803278693</v>
      </c>
      <c r="BF2805">
        <v>82.1</v>
      </c>
      <c r="BG2805">
        <v>85.519802026934499</v>
      </c>
      <c r="BH2805">
        <v>88.116409976582602</v>
      </c>
      <c r="BI2805">
        <v>216.94806381996233</v>
      </c>
      <c r="BJ2805">
        <f ca="1"/>
        <v>83.026428483890982</v>
      </c>
      <c r="BK2805">
        <f ca="1"/>
        <v>87.097113153451062</v>
      </c>
      <c r="BL2805">
        <v>82.977189590468825</v>
      </c>
      <c r="BM2805">
        <f ca="1"/>
        <v>83.966838415366951</v>
      </c>
      <c r="BN2805">
        <v>84.252687475374742</v>
      </c>
      <c r="BP2805" s="9"/>
      <c r="BQ2805" s="40"/>
      <c r="BR2805" s="9"/>
      <c r="BS2805" s="40"/>
      <c r="BU2805" s="9"/>
      <c r="BV2805" s="40"/>
      <c r="BW2805" s="9"/>
      <c r="BX2805" s="40"/>
      <c r="BZ2805" s="9"/>
      <c r="CA2805" s="9"/>
      <c r="CB2805" s="40"/>
      <c r="CC2805" s="9"/>
      <c r="CD2805" s="9"/>
      <c r="CE2805" s="40"/>
    </row>
    <row r="2806" spans="1:83" x14ac:dyDescent="0.25">
      <c r="A2806">
        <v>78.099999999999994</v>
      </c>
      <c r="B2806" t="b">
        <v>1</v>
      </c>
      <c r="BE2806">
        <v>0.95679644808743169</v>
      </c>
      <c r="BF2806">
        <v>82.1</v>
      </c>
      <c r="BG2806">
        <v>85.555151107667086</v>
      </c>
      <c r="BH2806">
        <v>88.164520201028992</v>
      </c>
      <c r="BI2806">
        <v>217.49314483854633</v>
      </c>
      <c r="BJ2806">
        <f ca="1"/>
        <v>83.049380024512317</v>
      </c>
      <c r="BK2806">
        <f ca="1"/>
        <v>87.140054743418176</v>
      </c>
      <c r="BL2806">
        <v>83.001062022319942</v>
      </c>
      <c r="BM2806">
        <f ca="1"/>
        <v>83.98604220287821</v>
      </c>
      <c r="BN2806">
        <v>84.271243672904831</v>
      </c>
      <c r="BP2806" s="9"/>
      <c r="BQ2806" s="40"/>
      <c r="BR2806" s="9"/>
      <c r="BS2806" s="40"/>
      <c r="BU2806" s="9"/>
      <c r="BV2806" s="40"/>
      <c r="BW2806" s="9"/>
      <c r="BX2806" s="40"/>
      <c r="BZ2806" s="9"/>
      <c r="CA2806" s="9"/>
      <c r="CB2806" s="40"/>
      <c r="CC2806" s="9"/>
      <c r="CD2806" s="9"/>
      <c r="CE2806" s="40"/>
    </row>
    <row r="2807" spans="1:83" x14ac:dyDescent="0.25">
      <c r="A2807">
        <v>77.8</v>
      </c>
      <c r="B2807" t="b">
        <v>1</v>
      </c>
      <c r="BE2807">
        <v>0.95713797814207646</v>
      </c>
      <c r="BF2807">
        <v>82.1</v>
      </c>
      <c r="BG2807">
        <v>85.590726599308056</v>
      </c>
      <c r="BH2807">
        <v>88.212965091913716</v>
      </c>
      <c r="BI2807">
        <v>218.04255194219709</v>
      </c>
      <c r="BJ2807">
        <f ca="1"/>
        <v>83.072461984134293</v>
      </c>
      <c r="BK2807">
        <f ca="1"/>
        <v>87.183285351260608</v>
      </c>
      <c r="BL2807">
        <v>83.025028999565635</v>
      </c>
      <c r="BM2807">
        <f ca="1"/>
        <v>84.005317868693894</v>
      </c>
      <c r="BN2807">
        <v>84.289867725289554</v>
      </c>
      <c r="BP2807" s="9"/>
      <c r="BQ2807" s="40"/>
      <c r="BR2807" s="9"/>
      <c r="BS2807" s="40"/>
      <c r="BU2807" s="9"/>
      <c r="BV2807" s="40"/>
      <c r="BW2807" s="9"/>
      <c r="BX2807" s="40"/>
      <c r="BZ2807" s="9"/>
      <c r="CA2807" s="9"/>
      <c r="CB2807" s="40"/>
      <c r="CC2807" s="9"/>
      <c r="CD2807" s="9"/>
      <c r="CE2807" s="40"/>
    </row>
    <row r="2808" spans="1:83" x14ac:dyDescent="0.25">
      <c r="A2808">
        <v>77.5</v>
      </c>
      <c r="B2808" t="b">
        <v>1</v>
      </c>
      <c r="BE2808">
        <v>0.95747950819672134</v>
      </c>
      <c r="BF2808">
        <v>82.1</v>
      </c>
      <c r="BG2808">
        <v>85.626531923726404</v>
      </c>
      <c r="BH2808">
        <v>88.261749835542616</v>
      </c>
      <c r="BI2808">
        <v>218.59635434937454</v>
      </c>
      <c r="BJ2808">
        <f ca="1"/>
        <v>83.095676283975834</v>
      </c>
      <c r="BK2808">
        <f ca="1"/>
        <v>87.226809406480626</v>
      </c>
      <c r="BL2808">
        <v>83.049091654508487</v>
      </c>
      <c r="BM2808">
        <f ca="1"/>
        <v>84.024666321364393</v>
      </c>
      <c r="BN2808">
        <v>84.308560485937733</v>
      </c>
      <c r="BP2808" s="9"/>
      <c r="BQ2808" s="40"/>
      <c r="BR2808" s="9"/>
      <c r="BS2808" s="40"/>
      <c r="BU2808" s="9"/>
      <c r="BV2808" s="40"/>
      <c r="BW2808" s="9"/>
      <c r="BX2808" s="40"/>
      <c r="BZ2808" s="9"/>
      <c r="CA2808" s="9"/>
      <c r="CB2808" s="40"/>
      <c r="CC2808" s="9"/>
      <c r="CD2808" s="9"/>
      <c r="CE2808" s="40"/>
    </row>
    <row r="2809" spans="1:83" x14ac:dyDescent="0.25">
      <c r="A2809">
        <v>77.5</v>
      </c>
      <c r="B2809" t="b">
        <v>1</v>
      </c>
      <c r="BE2809">
        <v>0.95782103825136611</v>
      </c>
      <c r="BF2809">
        <v>82.2</v>
      </c>
      <c r="BG2809">
        <v>85.662570582581694</v>
      </c>
      <c r="BH2809">
        <v>88.31087974121354</v>
      </c>
      <c r="BI2809">
        <v>219.15462295321424</v>
      </c>
      <c r="BJ2809">
        <f ca="1"/>
        <v>83.119024889224548</v>
      </c>
      <c r="BK2809">
        <f ca="1"/>
        <v>87.270631442848682</v>
      </c>
      <c r="BL2809">
        <v>83.073251142234497</v>
      </c>
      <c r="BM2809">
        <f ca="1"/>
        <v>84.044088488136353</v>
      </c>
      <c r="BN2809">
        <v>84.327322825750002</v>
      </c>
      <c r="BP2809" s="9"/>
      <c r="BQ2809" s="40"/>
      <c r="BR2809" s="9"/>
      <c r="BS2809" s="40"/>
      <c r="BU2809" s="9"/>
      <c r="BV2809" s="40"/>
      <c r="BW2809" s="9"/>
      <c r="BX2809" s="40"/>
      <c r="BZ2809" s="9"/>
      <c r="CA2809" s="9"/>
      <c r="CB2809" s="40"/>
      <c r="CC2809" s="9"/>
      <c r="CD2809" s="9"/>
      <c r="CE2809" s="40"/>
    </row>
    <row r="2810" spans="1:83" x14ac:dyDescent="0.25">
      <c r="A2810">
        <v>77.2</v>
      </c>
      <c r="B2810" t="b">
        <v>1</v>
      </c>
      <c r="BE2810">
        <v>0.95816256830601088</v>
      </c>
      <c r="BF2810">
        <v>82.2</v>
      </c>
      <c r="BG2810">
        <v>85.698846159852195</v>
      </c>
      <c r="BH2810">
        <v>88.360360245161559</v>
      </c>
      <c r="BI2810">
        <v>219.71743037599069</v>
      </c>
      <c r="BJ2810">
        <f ca="1"/>
        <v>83.142509810411553</v>
      </c>
      <c r="BK2810">
        <f ca="1"/>
        <v>87.314756101729884</v>
      </c>
      <c r="BL2810">
        <v>83.097508641260035</v>
      </c>
      <c r="BM2810">
        <f ca="1"/>
        <v>84.063585315492404</v>
      </c>
      <c r="BN2810">
        <v>84.34615563362253</v>
      </c>
      <c r="BP2810" s="9"/>
      <c r="BQ2810" s="40"/>
      <c r="BR2810" s="9"/>
      <c r="BS2810" s="40"/>
      <c r="BU2810" s="9"/>
      <c r="BV2810" s="40"/>
      <c r="BW2810" s="9"/>
      <c r="BX2810" s="40"/>
      <c r="BZ2810" s="9"/>
      <c r="CA2810" s="9"/>
      <c r="CB2810" s="40"/>
      <c r="CC2810" s="9"/>
      <c r="CD2810" s="9"/>
      <c r="CE2810" s="40"/>
    </row>
    <row r="2811" spans="1:83" x14ac:dyDescent="0.25">
      <c r="A2811">
        <v>77</v>
      </c>
      <c r="B2811" t="b">
        <v>1</v>
      </c>
      <c r="BE2811">
        <v>0.95850409836065575</v>
      </c>
      <c r="BF2811">
        <v>82.2</v>
      </c>
      <c r="BG2811">
        <v>85.735362324464646</v>
      </c>
      <c r="BH2811">
        <v>88.410196914663899</v>
      </c>
      <c r="BI2811">
        <v>220.28485102581158</v>
      </c>
      <c r="BJ2811">
        <f ca="1"/>
        <v>83.166133104840739</v>
      </c>
      <c r="BK2811">
        <f ca="1"/>
        <v>87.359188135544699</v>
      </c>
      <c r="BL2811">
        <v>83.121865354202754</v>
      </c>
      <c r="BM2811">
        <f ca="1"/>
        <v>84.083157769711036</v>
      </c>
      <c r="BN2811">
        <v>84.365059816969165</v>
      </c>
      <c r="BP2811" s="9"/>
      <c r="BQ2811" s="40"/>
      <c r="BR2811" s="9"/>
      <c r="BS2811" s="40"/>
      <c r="BU2811" s="9"/>
      <c r="BV2811" s="40"/>
      <c r="BW2811" s="9"/>
      <c r="BX2811" s="40"/>
      <c r="BZ2811" s="9"/>
      <c r="CA2811" s="9"/>
      <c r="CB2811" s="40"/>
      <c r="CC2811" s="9"/>
      <c r="CD2811" s="9"/>
      <c r="CE2811" s="40"/>
    </row>
    <row r="2812" spans="1:83" x14ac:dyDescent="0.25">
      <c r="A2812">
        <v>76.900000000000006</v>
      </c>
      <c r="B2812" t="b">
        <v>1</v>
      </c>
      <c r="BE2812">
        <v>0.95884562841530052</v>
      </c>
      <c r="BF2812">
        <v>82.2</v>
      </c>
      <c r="BG2812">
        <v>85.772122833030437</v>
      </c>
      <c r="BH2812">
        <v>88.460395452313122</v>
      </c>
      <c r="BI2812">
        <v>220.85696115565469</v>
      </c>
      <c r="BJ2812">
        <f ca="1"/>
        <v>83.189896878075331</v>
      </c>
      <c r="BK2812">
        <f ca="1"/>
        <v>87.403932411370519</v>
      </c>
      <c r="BL2812">
        <v>83.146322508477226</v>
      </c>
      <c r="BM2812">
        <f ca="1"/>
        <v>84.102806837447545</v>
      </c>
      <c r="BN2812">
        <v>84.38403630226324</v>
      </c>
      <c r="BP2812" s="9"/>
      <c r="BQ2812" s="40"/>
      <c r="BR2812" s="9"/>
      <c r="BS2812" s="40"/>
      <c r="BU2812" s="9"/>
      <c r="BV2812" s="40"/>
      <c r="BW2812" s="9"/>
      <c r="BX2812" s="40"/>
      <c r="BZ2812" s="9"/>
      <c r="CA2812" s="9"/>
      <c r="CB2812" s="40"/>
      <c r="CC2812" s="9"/>
      <c r="CD2812" s="9"/>
      <c r="CE2812" s="40"/>
    </row>
    <row r="2813" spans="1:83" x14ac:dyDescent="0.25">
      <c r="A2813">
        <v>76.8</v>
      </c>
      <c r="B2813" t="b">
        <v>1</v>
      </c>
      <c r="BE2813">
        <v>0.9591871584699454</v>
      </c>
      <c r="BF2813">
        <v>82.3</v>
      </c>
      <c r="BG2813">
        <v>85.809131532693698</v>
      </c>
      <c r="BH2813">
        <v>88.510961700466154</v>
      </c>
      <c r="BI2813">
        <v>221.43383892486651</v>
      </c>
      <c r="BJ2813">
        <f ca="1"/>
        <v>83.213803285484659</v>
      </c>
      <c r="BK2813">
        <f ca="1"/>
        <v>87.448993914691371</v>
      </c>
      <c r="BL2813">
        <v>83.17088135701681</v>
      </c>
      <c r="BM2813">
        <f ca="1"/>
        <v>84.122533526336952</v>
      </c>
      <c r="BN2813">
        <v>84.403086035599884</v>
      </c>
      <c r="BP2813" s="9"/>
      <c r="BQ2813" s="40"/>
      <c r="BR2813" s="9"/>
      <c r="BS2813" s="40"/>
      <c r="BU2813" s="9"/>
      <c r="BV2813" s="40"/>
      <c r="BW2813" s="9"/>
      <c r="BX2813" s="40"/>
      <c r="BZ2813" s="9"/>
      <c r="CA2813" s="9"/>
      <c r="CB2813" s="40"/>
      <c r="CC2813" s="9"/>
      <c r="CD2813" s="9"/>
      <c r="CE2813" s="40"/>
    </row>
    <row r="2814" spans="1:83" x14ac:dyDescent="0.25">
      <c r="A2814">
        <v>77</v>
      </c>
      <c r="B2814" t="b">
        <v>1</v>
      </c>
      <c r="BE2814">
        <v>0.95952868852459017</v>
      </c>
      <c r="BF2814">
        <v>82.3</v>
      </c>
      <c r="BG2814">
        <v>85.846392364096502</v>
      </c>
      <c r="BH2814">
        <v>88.561901645878706</v>
      </c>
      <c r="BI2814">
        <v>222.01556446324236</v>
      </c>
      <c r="BJ2814">
        <f ca="1"/>
        <v>83.237854533853934</v>
      </c>
      <c r="BK2814">
        <f ca="1"/>
        <v>87.494377753302544</v>
      </c>
      <c r="BL2814">
        <v>83.195543179022565</v>
      </c>
      <c r="BM2814">
        <f ca="1"/>
        <v>84.142338865619891</v>
      </c>
      <c r="BN2814">
        <v>84.422209983279856</v>
      </c>
      <c r="BP2814" s="9"/>
      <c r="BQ2814" s="40"/>
      <c r="BR2814" s="9"/>
      <c r="BS2814" s="40"/>
      <c r="BU2814" s="9"/>
      <c r="BV2814" s="40"/>
      <c r="BW2814" s="9"/>
      <c r="BX2814" s="40"/>
      <c r="BZ2814" s="9"/>
      <c r="CA2814" s="9"/>
      <c r="CB2814" s="40"/>
      <c r="CC2814" s="9"/>
      <c r="CD2814" s="9"/>
      <c r="CE2814" s="40"/>
    </row>
    <row r="2815" spans="1:83" x14ac:dyDescent="0.25">
      <c r="A2815">
        <v>76.8</v>
      </c>
      <c r="B2815" t="b">
        <v>1</v>
      </c>
      <c r="BE2815">
        <v>0.95987021857923494</v>
      </c>
      <c r="BF2815">
        <v>82.3</v>
      </c>
      <c r="BG2815">
        <v>85.88390936446747</v>
      </c>
      <c r="BH2815">
        <v>88.613221424533563</v>
      </c>
      <c r="BI2815">
        <v>222.60221993782437</v>
      </c>
      <c r="BJ2815">
        <f ca="1"/>
        <v>83.262052883060107</v>
      </c>
      <c r="BK2815">
        <f ca="1"/>
        <v>87.540089161378589</v>
      </c>
      <c r="BL2815">
        <v>83.220309280740835</v>
      </c>
      <c r="BM2815">
        <f ca="1"/>
        <v>84.162223906792889</v>
      </c>
      <c r="BN2815">
        <v>84.441409132415657</v>
      </c>
      <c r="BP2815" s="9"/>
      <c r="BQ2815" s="40"/>
      <c r="BR2815" s="9"/>
      <c r="BS2815" s="40"/>
      <c r="BU2815" s="9"/>
      <c r="BV2815" s="40"/>
      <c r="BW2815" s="9"/>
      <c r="BX2815" s="40"/>
      <c r="BZ2815" s="9"/>
      <c r="CA2815" s="9"/>
      <c r="CB2815" s="40"/>
      <c r="CC2815" s="9"/>
      <c r="CD2815" s="9"/>
      <c r="CE2815" s="40"/>
    </row>
    <row r="2816" spans="1:83" x14ac:dyDescent="0.25">
      <c r="A2816">
        <v>76.8</v>
      </c>
      <c r="B2816" t="b">
        <v>1</v>
      </c>
      <c r="BE2816">
        <v>0.96021174863387981</v>
      </c>
      <c r="BF2816">
        <v>82.3</v>
      </c>
      <c r="BG2816">
        <v>85.92168667083952</v>
      </c>
      <c r="BH2816">
        <v>88.664927326673649</v>
      </c>
      <c r="BI2816">
        <v>223.19388962255266</v>
      </c>
      <c r="BJ2816">
        <f ca="1"/>
        <v>83.286400647817331</v>
      </c>
      <c r="BK2816">
        <f ca="1"/>
        <v>87.586133503712432</v>
      </c>
      <c r="BL2816">
        <v>83.245180996270591</v>
      </c>
      <c r="BM2816">
        <f ca="1"/>
        <v>84.182189724283603</v>
      </c>
      <c r="BN2816">
        <v>84.46068449156131</v>
      </c>
      <c r="BP2816" s="9"/>
      <c r="BQ2816" s="40"/>
      <c r="BR2816" s="9"/>
      <c r="BS2816" s="40"/>
      <c r="BU2816" s="9"/>
      <c r="BV2816" s="40"/>
      <c r="BW2816" s="9"/>
      <c r="BX2816" s="40"/>
      <c r="BZ2816" s="9"/>
      <c r="CA2816" s="9"/>
      <c r="CB2816" s="40"/>
      <c r="CC2816" s="9"/>
      <c r="CD2816" s="9"/>
      <c r="CE2816" s="40"/>
    </row>
    <row r="2817" spans="1:83" x14ac:dyDescent="0.25">
      <c r="A2817">
        <v>76.5</v>
      </c>
      <c r="B2817" t="b">
        <v>1</v>
      </c>
      <c r="BE2817">
        <v>0.96055327868852458</v>
      </c>
      <c r="BF2817">
        <v>82.3</v>
      </c>
      <c r="BG2817">
        <v>85.959728523403712</v>
      </c>
      <c r="BH2817">
        <v>88.717025802049207</v>
      </c>
      <c r="BI2817">
        <v>223.79065997091848</v>
      </c>
      <c r="BJ2817">
        <f ca="1"/>
        <v>83.310900199495364</v>
      </c>
      <c r="BK2817">
        <f ca="1"/>
        <v>87.632516280134695</v>
      </c>
      <c r="BL2817">
        <v>83.270159688401975</v>
      </c>
      <c r="BM2817">
        <f ca="1"/>
        <v>84.202237416152741</v>
      </c>
      <c r="BN2817">
        <v>84.480037091366711</v>
      </c>
      <c r="BP2817" s="9"/>
      <c r="BQ2817" s="40"/>
      <c r="BR2817" s="9"/>
      <c r="BS2817" s="40"/>
      <c r="BU2817" s="9"/>
      <c r="BV2817" s="40"/>
      <c r="BW2817" s="9"/>
      <c r="BX2817" s="40"/>
      <c r="BZ2817" s="9"/>
      <c r="CA2817" s="9"/>
      <c r="CB2817" s="40"/>
      <c r="CC2817" s="9"/>
      <c r="CD2817" s="9"/>
      <c r="CE2817" s="40"/>
    </row>
    <row r="2818" spans="1:83" x14ac:dyDescent="0.25">
      <c r="A2818">
        <v>77</v>
      </c>
      <c r="B2818" t="b">
        <v>1</v>
      </c>
      <c r="BE2818">
        <v>0.96089480874316935</v>
      </c>
      <c r="BF2818">
        <v>82.4</v>
      </c>
      <c r="BG2818">
        <v>85.9980392690061</v>
      </c>
      <c r="BH2818">
        <v>88.769523465391686</v>
      </c>
      <c r="BI2818">
        <v>224.39261969177829</v>
      </c>
      <c r="BJ2818">
        <f ca="1"/>
        <v>83.335553968014679</v>
      </c>
      <c r="BK2818">
        <f ca="1"/>
        <v>87.679243130122316</v>
      </c>
      <c r="BL2818">
        <v>83.295246749487745</v>
      </c>
      <c r="BM2818">
        <f ca="1"/>
        <v>84.222368104823659</v>
      </c>
      <c r="BN2818">
        <v>84.499467985257752</v>
      </c>
      <c r="BP2818" s="9"/>
      <c r="BQ2818" s="40"/>
      <c r="BR2818" s="9"/>
      <c r="BS2818" s="40"/>
      <c r="BU2818" s="9"/>
      <c r="BV2818" s="40"/>
      <c r="BW2818" s="9"/>
      <c r="BX2818" s="40"/>
      <c r="BZ2818" s="9"/>
      <c r="CA2818" s="9"/>
      <c r="CB2818" s="40"/>
      <c r="CC2818" s="9"/>
      <c r="CD2818" s="9"/>
      <c r="CE2818" s="40"/>
    </row>
    <row r="2819" spans="1:83" x14ac:dyDescent="0.25">
      <c r="A2819">
        <v>76.3</v>
      </c>
      <c r="B2819" t="b">
        <v>1</v>
      </c>
      <c r="BE2819">
        <v>0.96123633879781423</v>
      </c>
      <c r="BF2819">
        <v>82.4</v>
      </c>
      <c r="BG2819">
        <v>86.036623364794835</v>
      </c>
      <c r="BH2819">
        <v>88.822427102124053</v>
      </c>
      <c r="BI2819">
        <v>224.99985982849117</v>
      </c>
      <c r="BJ2819">
        <f ca="1"/>
        <v>83.360364443822263</v>
      </c>
      <c r="BK2819">
        <f ca="1"/>
        <v>87.726319837606425</v>
      </c>
      <c r="BL2819">
        <v>83.320443602348917</v>
      </c>
      <c r="BM2819">
        <f ca="1"/>
        <v>84.242582937841163</v>
      </c>
      <c r="BN2819">
        <v>84.518978250143618</v>
      </c>
      <c r="BP2819" s="9"/>
      <c r="BQ2819" s="40"/>
      <c r="BR2819" s="9"/>
      <c r="BS2819" s="40"/>
      <c r="BU2819" s="9"/>
      <c r="BV2819" s="40"/>
      <c r="BW2819" s="9"/>
      <c r="BX2819" s="40"/>
      <c r="BZ2819" s="9"/>
      <c r="CA2819" s="9"/>
      <c r="CB2819" s="40"/>
      <c r="CC2819" s="9"/>
      <c r="CD2819" s="9"/>
      <c r="CE2819" s="40"/>
    </row>
    <row r="2820" spans="1:83" x14ac:dyDescent="0.25">
      <c r="A2820">
        <v>76.599999999999994</v>
      </c>
      <c r="B2820" t="b">
        <v>1</v>
      </c>
      <c r="BE2820">
        <v>0.96157786885245899</v>
      </c>
      <c r="BF2820">
        <v>82.4</v>
      </c>
      <c r="BG2820">
        <v>86.075485382025477</v>
      </c>
      <c r="BH2820">
        <v>88.875743674322564</v>
      </c>
      <c r="BI2820">
        <v>225.61247384155828</v>
      </c>
      <c r="BJ2820">
        <f ca="1"/>
        <v>83.385334179952139</v>
      </c>
      <c r="BK2820">
        <f ca="1"/>
        <v>87.773752335989883</v>
      </c>
      <c r="BL2820">
        <v>83.345751701216329</v>
      </c>
      <c r="BM2820">
        <f ca="1"/>
        <v>84.262883088660629</v>
      </c>
      <c r="BN2820">
        <v>84.538568987152431</v>
      </c>
      <c r="BP2820" s="9"/>
      <c r="BQ2820" s="40"/>
      <c r="BR2820" s="9"/>
      <c r="BS2820" s="40"/>
      <c r="BU2820" s="9"/>
      <c r="BV2820" s="40"/>
      <c r="BW2820" s="9"/>
      <c r="BX2820" s="40"/>
      <c r="BZ2820" s="9"/>
      <c r="CA2820" s="9"/>
      <c r="CB2820" s="40"/>
      <c r="CC2820" s="9"/>
      <c r="CD2820" s="9"/>
      <c r="CE2820" s="40"/>
    </row>
    <row r="2821" spans="1:83" x14ac:dyDescent="0.25">
      <c r="A2821">
        <v>76.400000000000006</v>
      </c>
      <c r="B2821" t="b">
        <v>1</v>
      </c>
      <c r="BE2821">
        <v>0.96191939890710387</v>
      </c>
      <c r="BF2821">
        <v>82.4</v>
      </c>
      <c r="BG2821">
        <v>86.114630010032997</v>
      </c>
      <c r="BH2821">
        <v>88.929480326940606</v>
      </c>
      <c r="BI2821">
        <v>226.23055769495352</v>
      </c>
      <c r="BJ2821">
        <f ca="1"/>
        <v>83.410465794175238</v>
      </c>
      <c r="BK2821">
        <f ca="1"/>
        <v>87.821546713385686</v>
      </c>
      <c r="BL2821">
        <v>83.371172532710276</v>
      </c>
      <c r="BM2821">
        <f ca="1"/>
        <v>84.28326975746954</v>
      </c>
      <c r="BN2821">
        <v>84.558241322396668</v>
      </c>
      <c r="BP2821" s="9"/>
      <c r="BQ2821" s="40"/>
      <c r="BR2821" s="9"/>
      <c r="BS2821" s="40"/>
      <c r="BU2821" s="9"/>
      <c r="BV2821" s="40"/>
      <c r="BW2821" s="9"/>
      <c r="BX2821" s="40"/>
      <c r="BZ2821" s="9"/>
      <c r="CA2821" s="9"/>
      <c r="CB2821" s="40"/>
      <c r="CC2821" s="9"/>
      <c r="CD2821" s="9"/>
      <c r="CE2821" s="40"/>
    </row>
    <row r="2822" spans="1:83" x14ac:dyDescent="0.25">
      <c r="A2822">
        <v>75.400000000000006</v>
      </c>
      <c r="B2822" t="b">
        <v>1</v>
      </c>
      <c r="BE2822">
        <v>0.96226092896174864</v>
      </c>
      <c r="BF2822">
        <v>82.4</v>
      </c>
      <c r="BG2822">
        <v>86.154062060379019</v>
      </c>
      <c r="BH2822">
        <v>88.983644394311185</v>
      </c>
      <c r="BI2822">
        <v>226.85420994634012</v>
      </c>
      <c r="BJ2822">
        <f ca="1"/>
        <v>83.435761971243323</v>
      </c>
      <c r="BK2822">
        <f ca="1"/>
        <v>87.869709218087678</v>
      </c>
      <c r="BL2822">
        <v>83.396707616859317</v>
      </c>
      <c r="BM2822">
        <f ca="1"/>
        <v>84.303744172042187</v>
      </c>
      <c r="BN2822">
        <v>84.577996407769902</v>
      </c>
      <c r="BP2822" s="9"/>
      <c r="BQ2822" s="40"/>
      <c r="BR2822" s="9"/>
      <c r="BS2822" s="40"/>
      <c r="BU2822" s="9"/>
      <c r="BV2822" s="40"/>
      <c r="BW2822" s="9"/>
      <c r="BX2822" s="40"/>
      <c r="BZ2822" s="9"/>
      <c r="CA2822" s="9"/>
      <c r="CB2822" s="40"/>
      <c r="CC2822" s="9"/>
      <c r="CD2822" s="9"/>
      <c r="CE2822" s="40"/>
    </row>
    <row r="2823" spans="1:83" x14ac:dyDescent="0.25">
      <c r="A2823">
        <v>76.2</v>
      </c>
      <c r="B2823" t="b">
        <v>1</v>
      </c>
      <c r="BE2823">
        <v>0.96260245901639341</v>
      </c>
      <c r="BF2823">
        <v>82.5</v>
      </c>
      <c r="BG2823">
        <v>86.19378647118404</v>
      </c>
      <c r="BH2823">
        <v>89.038243406941476</v>
      </c>
      <c r="BI2823">
        <v>227.48353184139117</v>
      </c>
      <c r="BJ2823">
        <f ca="1"/>
        <v>83.461225465231593</v>
      </c>
      <c r="BK2823">
        <f ca="1"/>
        <v>87.918246264286864</v>
      </c>
      <c r="BL2823">
        <v>83.422358508161039</v>
      </c>
      <c r="BM2823">
        <f ca="1"/>
        <v>84.324307588630276</v>
      </c>
      <c r="BN2823">
        <v>84.597835421776452</v>
      </c>
      <c r="BP2823" s="9"/>
      <c r="BQ2823" s="40"/>
      <c r="BR2823" s="9"/>
      <c r="BS2823" s="40"/>
      <c r="BU2823" s="9"/>
      <c r="BV2823" s="40"/>
      <c r="BW2823" s="9"/>
      <c r="BX2823" s="40"/>
      <c r="BZ2823" s="9"/>
      <c r="CA2823" s="9"/>
      <c r="CB2823" s="40"/>
      <c r="CC2823" s="9"/>
      <c r="CD2823" s="9"/>
      <c r="CE2823" s="40"/>
    </row>
    <row r="2824" spans="1:83" x14ac:dyDescent="0.25">
      <c r="A2824">
        <v>75.7</v>
      </c>
      <c r="B2824" t="b">
        <v>1</v>
      </c>
      <c r="BE2824">
        <v>0.96294398907103829</v>
      </c>
      <c r="BF2824">
        <v>82.5</v>
      </c>
      <c r="BG2824">
        <v>86.2338083116544</v>
      </c>
      <c r="BH2824">
        <v>89.093285098616036</v>
      </c>
      <c r="BI2824">
        <v>228.11862741243525</v>
      </c>
      <c r="BJ2824">
        <f ca="1"/>
        <v>83.486859101985999</v>
      </c>
      <c r="BK2824">
        <f ca="1"/>
        <v>87.967164438045643</v>
      </c>
      <c r="BL2824">
        <v>83.448126796686367</v>
      </c>
      <c r="BM2824">
        <f ca="1"/>
        <v>84.344961292890176</v>
      </c>
      <c r="BN2824">
        <v>84.617759570395464</v>
      </c>
      <c r="BP2824" s="9"/>
      <c r="BQ2824" s="40"/>
      <c r="BR2824" s="9"/>
      <c r="BS2824" s="40"/>
      <c r="BU2824" s="9"/>
      <c r="BV2824" s="40"/>
      <c r="BW2824" s="9"/>
      <c r="BX2824" s="40"/>
      <c r="BZ2824" s="9"/>
      <c r="CA2824" s="9"/>
      <c r="CB2824" s="40"/>
      <c r="CC2824" s="9"/>
      <c r="CD2824" s="9"/>
      <c r="CE2824" s="40"/>
    </row>
    <row r="2825" spans="1:83" x14ac:dyDescent="0.25">
      <c r="A2825">
        <v>75.400000000000006</v>
      </c>
      <c r="B2825" t="b">
        <v>1</v>
      </c>
      <c r="BE2825">
        <v>0.96328551912568305</v>
      </c>
      <c r="BF2825">
        <v>82.5</v>
      </c>
      <c r="BG2825">
        <v>86.274132786814747</v>
      </c>
      <c r="BH2825">
        <v>89.148777413825115</v>
      </c>
      <c r="BI2825">
        <v>228.75960358166842</v>
      </c>
      <c r="BJ2825">
        <f ca="1"/>
        <v>83.512665781680028</v>
      </c>
      <c r="BK2825">
        <f ca="1"/>
        <v>88.016470503544951</v>
      </c>
      <c r="BL2825">
        <v>83.474014109229742</v>
      </c>
      <c r="BM2825">
        <f ca="1"/>
        <v>84.365706600849521</v>
      </c>
      <c r="BN2825">
        <v>84.637770087981352</v>
      </c>
      <c r="BP2825" s="9"/>
      <c r="BQ2825" s="40"/>
      <c r="BR2825" s="9"/>
      <c r="BS2825" s="40"/>
      <c r="BU2825" s="9"/>
      <c r="BV2825" s="40"/>
      <c r="BW2825" s="9"/>
      <c r="BX2825" s="40"/>
      <c r="BZ2825" s="9"/>
      <c r="CA2825" s="9"/>
      <c r="CB2825" s="40"/>
      <c r="CC2825" s="9"/>
      <c r="CD2825" s="9"/>
      <c r="CE2825" s="40"/>
    </row>
    <row r="2826" spans="1:83" x14ac:dyDescent="0.25">
      <c r="A2826">
        <v>75.400000000000006</v>
      </c>
      <c r="B2826" t="b">
        <v>1</v>
      </c>
      <c r="BE2826">
        <v>0.96362704918032782</v>
      </c>
      <c r="BF2826">
        <v>82.5</v>
      </c>
      <c r="BG2826">
        <v>86.314765242457455</v>
      </c>
      <c r="BH2826">
        <v>89.20472851553761</v>
      </c>
      <c r="BI2826">
        <v>229.40657026919229</v>
      </c>
      <c r="BJ2826">
        <f ca="1"/>
        <v>83.538648481487883</v>
      </c>
      <c r="BK2826">
        <f ca="1"/>
        <v>88.066171409619272</v>
      </c>
      <c r="BL2826">
        <v>83.500022110507672</v>
      </c>
      <c r="BM2826">
        <f ca="1"/>
        <v>84.386544859914864</v>
      </c>
      <c r="BN2826">
        <v>84.657868238202497</v>
      </c>
      <c r="BP2826" s="9"/>
      <c r="BQ2826" s="40"/>
      <c r="BR2826" s="9"/>
      <c r="BS2826" s="40"/>
      <c r="BU2826" s="9"/>
      <c r="BV2826" s="40"/>
      <c r="BW2826" s="9"/>
      <c r="BX2826" s="40"/>
      <c r="BZ2826" s="9"/>
      <c r="CA2826" s="9"/>
      <c r="CB2826" s="40"/>
      <c r="CC2826" s="9"/>
      <c r="CD2826" s="9"/>
      <c r="CE2826" s="40"/>
    </row>
    <row r="2827" spans="1:83" x14ac:dyDescent="0.25">
      <c r="A2827">
        <v>75.400000000000006</v>
      </c>
      <c r="B2827" t="b">
        <v>1</v>
      </c>
      <c r="BE2827">
        <v>0.9639685792349727</v>
      </c>
      <c r="BF2827">
        <v>82.5</v>
      </c>
      <c r="BG2827">
        <v>86.355711170320831</v>
      </c>
      <c r="BH2827">
        <v>89.261146793335826</v>
      </c>
      <c r="BI2827">
        <v>230.05964050614554</v>
      </c>
      <c r="BJ2827">
        <f ca="1"/>
        <v>83.564810258379779</v>
      </c>
      <c r="BK2827">
        <f ca="1"/>
        <v>88.116274296595321</v>
      </c>
      <c r="BL2827">
        <v>83.526152504407946</v>
      </c>
      <c r="BM2827">
        <f ca="1"/>
        <v>84.407477449922382</v>
      </c>
      <c r="BN2827">
        <v>84.67805531501989</v>
      </c>
      <c r="BP2827" s="9"/>
      <c r="BQ2827" s="40"/>
      <c r="BR2827" s="9"/>
      <c r="BS2827" s="40"/>
      <c r="BU2827" s="9"/>
      <c r="BV2827" s="40"/>
      <c r="BW2827" s="9"/>
      <c r="BX2827" s="40"/>
      <c r="BZ2827" s="9"/>
      <c r="CA2827" s="9"/>
      <c r="CB2827" s="40"/>
      <c r="CC2827" s="9"/>
      <c r="CD2827" s="9"/>
      <c r="CE2827" s="40"/>
    </row>
    <row r="2828" spans="1:83" x14ac:dyDescent="0.25">
      <c r="A2828">
        <v>75.2</v>
      </c>
      <c r="B2828" t="b">
        <v>1</v>
      </c>
      <c r="BE2828">
        <v>0.96431010928961747</v>
      </c>
      <c r="BF2828">
        <v>82.5</v>
      </c>
      <c r="BG2828">
        <v>86.39697621350912</v>
      </c>
      <c r="BH2828">
        <v>89.318040871934599</v>
      </c>
      <c r="BI2828">
        <v>230.71893055322377</v>
      </c>
      <c r="BJ2828">
        <f ca="1"/>
        <v>83.591154252046366</v>
      </c>
      <c r="BK2828">
        <f ca="1"/>
        <v>88.166786503451704</v>
      </c>
      <c r="BL2828">
        <v>83.552407035292333</v>
      </c>
      <c r="BM2828">
        <f ca="1"/>
        <v>84.428505784234346</v>
      </c>
      <c r="BN2828">
        <v>84.698332643708397</v>
      </c>
      <c r="BP2828" s="9"/>
      <c r="BQ2828" s="40"/>
      <c r="BR2828" s="9"/>
      <c r="BS2828" s="40"/>
      <c r="BU2828" s="9"/>
      <c r="BV2828" s="40"/>
      <c r="BW2828" s="9"/>
      <c r="BX2828" s="40"/>
      <c r="BZ2828" s="9"/>
      <c r="CA2828" s="9"/>
      <c r="CB2828" s="40"/>
      <c r="CC2828" s="9"/>
      <c r="CD2828" s="9"/>
      <c r="CE2828" s="40"/>
    </row>
    <row r="2829" spans="1:83" x14ac:dyDescent="0.25">
      <c r="A2829">
        <v>75.099999999999994</v>
      </c>
      <c r="B2829" t="b">
        <v>1</v>
      </c>
      <c r="BE2829">
        <v>0.96465163934426235</v>
      </c>
      <c r="BF2829">
        <v>82.5</v>
      </c>
      <c r="BG2829">
        <v>86.438566172168194</v>
      </c>
      <c r="BH2829">
        <v>89.375419620105518</v>
      </c>
      <c r="BI2829">
        <v>231.38456002489917</v>
      </c>
      <c r="BJ2829">
        <f ca="1"/>
        <v>83.617683687959897</v>
      </c>
      <c r="BK2829">
        <f ca="1"/>
        <v>88.217715575318138</v>
      </c>
      <c r="BL2829">
        <v>83.578787489355491</v>
      </c>
      <c r="BM2829">
        <f ca="1"/>
        <v>84.449631310883277</v>
      </c>
      <c r="BN2829">
        <v>84.718701581922232</v>
      </c>
      <c r="BP2829" s="9"/>
      <c r="BQ2829" s="40"/>
      <c r="BR2829" s="9"/>
      <c r="BS2829" s="40"/>
      <c r="BU2829" s="9"/>
      <c r="BV2829" s="40"/>
      <c r="BW2829" s="9"/>
      <c r="BX2829" s="40"/>
      <c r="BZ2829" s="9"/>
      <c r="CA2829" s="9"/>
      <c r="CB2829" s="40"/>
      <c r="CC2829" s="9"/>
      <c r="CD2829" s="9"/>
      <c r="CE2829" s="40"/>
    </row>
    <row r="2830" spans="1:83" x14ac:dyDescent="0.25">
      <c r="A2830">
        <v>69.400000000000006</v>
      </c>
      <c r="B2830" t="b">
        <v>1</v>
      </c>
      <c r="BE2830">
        <v>0.96499316939890711</v>
      </c>
      <c r="BF2830">
        <v>82.6</v>
      </c>
      <c r="BG2830">
        <v>86.480487009431187</v>
      </c>
      <c r="BH2830">
        <v>89.433292160029993</v>
      </c>
      <c r="BI2830">
        <v>232.05665201966755</v>
      </c>
      <c r="BJ2830">
        <f ca="1"/>
        <v>83.64440188057938</v>
      </c>
      <c r="BK2830">
        <f ca="1"/>
        <v>88.269069271333322</v>
      </c>
      <c r="BL2830">
        <v>83.605295696043072</v>
      </c>
      <c r="BM2830">
        <f ca="1"/>
        <v>84.470855513766864</v>
      </c>
      <c r="BN2830">
        <v>84.739163520807608</v>
      </c>
      <c r="BP2830" s="9"/>
      <c r="BQ2830" s="40"/>
      <c r="BR2830" s="9"/>
      <c r="BS2830" s="40"/>
      <c r="BU2830" s="9"/>
      <c r="BV2830" s="40"/>
      <c r="BW2830" s="9"/>
      <c r="BX2830" s="40"/>
      <c r="BZ2830" s="9"/>
      <c r="CA2830" s="9"/>
      <c r="CB2830" s="40"/>
      <c r="CC2830" s="9"/>
      <c r="CD2830" s="9"/>
      <c r="CE2830" s="40"/>
    </row>
    <row r="2831" spans="1:83" x14ac:dyDescent="0.25">
      <c r="A2831">
        <v>69.2</v>
      </c>
      <c r="B2831" t="b">
        <v>1</v>
      </c>
      <c r="BE2831">
        <v>0.96533469945355188</v>
      </c>
      <c r="BF2831">
        <v>82.6</v>
      </c>
      <c r="BG2831">
        <v>86.522744857650139</v>
      </c>
      <c r="BH2831">
        <v>89.491667877106451</v>
      </c>
      <c r="BI2831">
        <v>232.73533325668396</v>
      </c>
      <c r="BJ2831">
        <f ca="1"/>
        <v>83.671312236708317</v>
      </c>
      <c r="BK2831">
        <f ca="1"/>
        <v>88.320855572882763</v>
      </c>
      <c r="BL2831">
        <v>83.631933529532347</v>
      </c>
      <c r="BM2831">
        <f ca="1"/>
        <v>84.492179913895896</v>
      </c>
      <c r="BN2831">
        <v>84.759719886164774</v>
      </c>
      <c r="BP2831" s="9"/>
      <c r="BQ2831" s="40"/>
      <c r="BR2831" s="9"/>
      <c r="BS2831" s="40"/>
      <c r="BU2831" s="9"/>
      <c r="BV2831" s="40"/>
      <c r="BW2831" s="9"/>
      <c r="BX2831" s="40"/>
      <c r="BZ2831" s="9"/>
      <c r="CA2831" s="9"/>
      <c r="CB2831" s="40"/>
      <c r="CC2831" s="9"/>
      <c r="CD2831" s="9"/>
      <c r="CE2831" s="40"/>
    </row>
    <row r="2832" spans="1:83" x14ac:dyDescent="0.25">
      <c r="A2832">
        <v>69.099999999999994</v>
      </c>
      <c r="B2832" t="b">
        <v>1</v>
      </c>
      <c r="BE2832">
        <v>0.96567622950819676</v>
      </c>
      <c r="BF2832">
        <v>82.6</v>
      </c>
      <c r="BG2832">
        <v>86.565346024930065</v>
      </c>
      <c r="BH2832">
        <v>89.550556430238089</v>
      </c>
      <c r="BI2832">
        <v>233.42073421915964</v>
      </c>
      <c r="BJ2832">
        <f ca="1"/>
        <v>83.698418259013806</v>
      </c>
      <c r="BK2832">
        <f ca="1"/>
        <v>88.373082692238413</v>
      </c>
      <c r="BL2832">
        <v>83.658702910278492</v>
      </c>
      <c r="BM2832">
        <f ca="1"/>
        <v>84.513606070698629</v>
      </c>
      <c r="BN2832">
        <v>84.780372139662205</v>
      </c>
      <c r="BP2832" s="9"/>
      <c r="BQ2832" s="40"/>
      <c r="BR2832" s="9"/>
      <c r="BS2832" s="40"/>
      <c r="BU2832" s="9"/>
      <c r="BV2832" s="40"/>
      <c r="BW2832" s="9"/>
      <c r="BX2832" s="40"/>
      <c r="BZ2832" s="9"/>
      <c r="CA2832" s="9"/>
      <c r="CB2832" s="40"/>
      <c r="CC2832" s="9"/>
      <c r="CD2832" s="9"/>
      <c r="CE2832" s="40"/>
    </row>
    <row r="2833" spans="1:83" x14ac:dyDescent="0.25">
      <c r="A2833">
        <v>68.8</v>
      </c>
      <c r="B2833" t="b">
        <v>1</v>
      </c>
      <c r="BE2833">
        <v>0.96601775956284153</v>
      </c>
      <c r="BF2833">
        <v>82.7</v>
      </c>
      <c r="BG2833">
        <v>86.608297001983431</v>
      </c>
      <c r="BH2833">
        <v>89.609967762630021</v>
      </c>
      <c r="BI2833">
        <v>234.1129893049303</v>
      </c>
      <c r="BJ2833">
        <f ca="1"/>
        <v>83.725723549716378</v>
      </c>
      <c r="BK2833">
        <f ca="1"/>
        <v>88.425759081624363</v>
      </c>
      <c r="BL2833">
        <v>83.685605806630363</v>
      </c>
      <c r="BM2833">
        <f ca="1"/>
        <v>84.535135583384246</v>
      </c>
      <c r="BN2833">
        <v>84.801121780105973</v>
      </c>
      <c r="BP2833" s="9"/>
      <c r="BQ2833" s="40"/>
      <c r="BR2833" s="9"/>
      <c r="BS2833" s="40"/>
      <c r="BU2833" s="9"/>
      <c r="BV2833" s="40"/>
      <c r="BW2833" s="9"/>
      <c r="BX2833" s="40"/>
      <c r="BZ2833" s="9"/>
      <c r="CA2833" s="9"/>
      <c r="CB2833" s="40"/>
      <c r="CC2833" s="9"/>
      <c r="CD2833" s="9"/>
      <c r="CE2833" s="40"/>
    </row>
    <row r="2834" spans="1:83" x14ac:dyDescent="0.25">
      <c r="A2834">
        <v>68.5</v>
      </c>
      <c r="B2834" t="b">
        <v>1</v>
      </c>
      <c r="BE2834">
        <v>0.96635928961748629</v>
      </c>
      <c r="BF2834">
        <v>82.7</v>
      </c>
      <c r="BG2834">
        <v>86.651604469324212</v>
      </c>
      <c r="BH2834">
        <v>89.669912113126358</v>
      </c>
      <c r="BI2834">
        <v>234.81223698463035</v>
      </c>
      <c r="BJ2834">
        <f ca="1"/>
        <v>83.75323181446079</v>
      </c>
      <c r="BK2834">
        <f ca="1"/>
        <v>88.478893442733849</v>
      </c>
      <c r="BL2834">
        <v>83.712644236519623</v>
      </c>
      <c r="BM2834">
        <f ca="1"/>
        <v>84.556770092369149</v>
      </c>
      <c r="BN2834">
        <v>84.821970344767223</v>
      </c>
      <c r="BP2834" s="9"/>
      <c r="BQ2834" s="40"/>
      <c r="BR2834" s="9"/>
      <c r="BS2834" s="40"/>
      <c r="BU2834" s="9"/>
      <c r="BV2834" s="40"/>
      <c r="BW2834" s="9"/>
      <c r="BX2834" s="40"/>
      <c r="BZ2834" s="9"/>
      <c r="CA2834" s="9"/>
      <c r="CB2834" s="40"/>
      <c r="CC2834" s="9"/>
      <c r="CD2834" s="9"/>
      <c r="CE2834" s="40"/>
    </row>
    <row r="2835" spans="1:83" x14ac:dyDescent="0.25">
      <c r="A2835">
        <v>68.3</v>
      </c>
      <c r="B2835" t="b">
        <v>1</v>
      </c>
      <c r="BE2835">
        <v>0.96670081967213117</v>
      </c>
      <c r="BF2835">
        <v>82.7</v>
      </c>
      <c r="BG2835">
        <v>86.695275304821834</v>
      </c>
      <c r="BH2835">
        <v>89.730400028119575</v>
      </c>
      <c r="BI2835">
        <v>235.51861996793622</v>
      </c>
      <c r="BJ2835">
        <f ca="1"/>
        <v>83.780946866378571</v>
      </c>
      <c r="BK2835">
        <f ca="1"/>
        <v>88.532494736725113</v>
      </c>
      <c r="BL2835">
        <v>83.739820269227081</v>
      </c>
      <c r="BM2835">
        <f ca="1"/>
        <v>84.578511280769177</v>
      </c>
      <c r="BN2835">
        <v>84.842919410771117</v>
      </c>
      <c r="BP2835" s="9"/>
      <c r="BQ2835" s="40"/>
      <c r="BR2835" s="9"/>
      <c r="BS2835" s="40"/>
      <c r="BU2835" s="9"/>
      <c r="BV2835" s="40"/>
      <c r="BW2835" s="9"/>
      <c r="BX2835" s="40"/>
      <c r="BZ2835" s="9"/>
      <c r="CA2835" s="9"/>
      <c r="CB2835" s="40"/>
      <c r="CC2835" s="9"/>
      <c r="CD2835" s="9"/>
      <c r="CE2835" s="40"/>
    </row>
    <row r="2836" spans="1:83" x14ac:dyDescent="0.25">
      <c r="A2836">
        <v>68</v>
      </c>
      <c r="B2836" t="b">
        <v>1</v>
      </c>
      <c r="BE2836">
        <v>0.96704234972677594</v>
      </c>
      <c r="BF2836">
        <v>82.7</v>
      </c>
      <c r="BG2836">
        <v>86.739316591637063</v>
      </c>
      <c r="BH2836">
        <v>89.79144237406841</v>
      </c>
      <c r="BI2836">
        <v>236.23228537837886</v>
      </c>
      <c r="BJ2836">
        <f ca="1"/>
        <v>83.808872630353676</v>
      </c>
      <c r="BK2836">
        <f ca="1"/>
        <v>88.586572194725136</v>
      </c>
      <c r="BL2836">
        <v>83.767136027230805</v>
      </c>
      <c r="BM2836">
        <f ca="1"/>
        <v>84.600360875961982</v>
      </c>
      <c r="BN2836">
        <v>84.863970596550672</v>
      </c>
      <c r="BP2836" s="9"/>
      <c r="BQ2836" s="40"/>
      <c r="BR2836" s="9"/>
      <c r="BS2836" s="40"/>
      <c r="BU2836" s="9"/>
      <c r="BV2836" s="40"/>
      <c r="BW2836" s="9"/>
      <c r="BX2836" s="40"/>
      <c r="BZ2836" s="9"/>
      <c r="CA2836" s="9"/>
      <c r="CB2836" s="40"/>
      <c r="CC2836" s="9"/>
      <c r="CD2836" s="9"/>
      <c r="CE2836" s="40"/>
    </row>
    <row r="2837" spans="1:83" x14ac:dyDescent="0.25">
      <c r="A2837">
        <v>67.900000000000006</v>
      </c>
      <c r="B2837" t="b">
        <v>1</v>
      </c>
      <c r="BE2837">
        <v>0.96738387978142082</v>
      </c>
      <c r="BF2837">
        <v>82.7</v>
      </c>
      <c r="BG2837">
        <v>86.783735626563299</v>
      </c>
      <c r="BH2837">
        <v>89.853050350661007</v>
      </c>
      <c r="BI2837">
        <v>236.95338493726439</v>
      </c>
      <c r="BJ2837">
        <f ca="1"/>
        <v>83.837013147504109</v>
      </c>
      <c r="BK2837">
        <f ca="1"/>
        <v>88.641135328872807</v>
      </c>
      <c r="BL2837">
        <v>83.794593688140807</v>
      </c>
      <c r="BM2837">
        <f ca="1"/>
        <v>84.622320651223376</v>
      </c>
      <c r="BN2837">
        <v>84.885125563369371</v>
      </c>
      <c r="BP2837" s="9"/>
      <c r="BQ2837" s="40"/>
      <c r="BR2837" s="9"/>
      <c r="BS2837" s="40"/>
      <c r="BU2837" s="9"/>
      <c r="BV2837" s="40"/>
      <c r="BW2837" s="9"/>
      <c r="BX2837" s="40"/>
      <c r="BZ2837" s="9"/>
      <c r="CA2837" s="9"/>
      <c r="CB2837" s="40"/>
      <c r="CC2837" s="9"/>
      <c r="CD2837" s="9"/>
      <c r="CE2837" s="40"/>
    </row>
    <row r="2838" spans="1:83" x14ac:dyDescent="0.25">
      <c r="A2838">
        <v>67.8</v>
      </c>
      <c r="B2838" t="b">
        <v>1</v>
      </c>
      <c r="BE2838">
        <v>0.96772540983606559</v>
      </c>
      <c r="BF2838">
        <v>82.7</v>
      </c>
      <c r="BG2838">
        <v>86.828539928798349</v>
      </c>
      <c r="BH2838">
        <v>89.915235504663883</v>
      </c>
      <c r="BI2838">
        <v>237.68207515727121</v>
      </c>
      <c r="BJ2838">
        <f ca="1"/>
        <v>83.865372579892295</v>
      </c>
      <c r="BK2838">
        <f ca="1"/>
        <v>88.696193943935228</v>
      </c>
      <c r="BL2838">
        <v>83.82219548672488</v>
      </c>
      <c r="BM2838">
        <f ca="1"/>
        <v>84.644392427441787</v>
      </c>
      <c r="BN2838">
        <v>84.906386016916443</v>
      </c>
      <c r="BP2838" s="9"/>
      <c r="BQ2838" s="40"/>
      <c r="BR2838" s="9"/>
      <c r="BS2838" s="40"/>
      <c r="BU2838" s="9"/>
      <c r="BV2838" s="40"/>
      <c r="BW2838" s="9"/>
      <c r="BX2838" s="40"/>
      <c r="BZ2838" s="9"/>
      <c r="CA2838" s="9"/>
      <c r="CB2838" s="40"/>
      <c r="CC2838" s="9"/>
      <c r="CD2838" s="9"/>
      <c r="CE2838" s="40"/>
    </row>
    <row r="2839" spans="1:83" x14ac:dyDescent="0.25">
      <c r="A2839">
        <v>67.599999999999994</v>
      </c>
      <c r="B2839" t="b">
        <v>1</v>
      </c>
      <c r="BE2839">
        <v>0.96806693989071035</v>
      </c>
      <c r="BF2839">
        <v>82.8</v>
      </c>
      <c r="BG2839">
        <v>86.87373724917407</v>
      </c>
      <c r="BH2839">
        <v>89.97800974450054</v>
      </c>
      <c r="BI2839">
        <v>238.41851754634959</v>
      </c>
      <c r="BJ2839">
        <f ca="1"/>
        <v>83.893955215478783</v>
      </c>
      <c r="BK2839">
        <f ca="1"/>
        <v>88.751758149533288</v>
      </c>
      <c r="BL2839">
        <v>83.849943717031394</v>
      </c>
      <c r="BM2839">
        <f ca="1"/>
        <v>84.666578074916004</v>
      </c>
      <c r="BN2839">
        <v>84.927753708979097</v>
      </c>
      <c r="BP2839" s="9"/>
      <c r="BQ2839" s="40"/>
      <c r="BR2839" s="9"/>
      <c r="BS2839" s="40"/>
      <c r="BU2839" s="9"/>
      <c r="BV2839" s="40"/>
      <c r="BW2839" s="9"/>
      <c r="BX2839" s="40"/>
      <c r="BZ2839" s="9"/>
      <c r="CA2839" s="9"/>
      <c r="CB2839" s="40"/>
      <c r="CC2839" s="9"/>
      <c r="CD2839" s="9"/>
      <c r="CE2839" s="40"/>
    </row>
    <row r="2840" spans="1:83" x14ac:dyDescent="0.25">
      <c r="A2840">
        <v>67.3</v>
      </c>
      <c r="B2840" t="b">
        <v>1</v>
      </c>
      <c r="BE2840">
        <v>0.96840846994535523</v>
      </c>
      <c r="BF2840">
        <v>82.8</v>
      </c>
      <c r="BG2840">
        <v>86.919335579872524</v>
      </c>
      <c r="BH2840">
        <v>90.04138535560638</v>
      </c>
      <c r="BI2840">
        <v>239.16287882258115</v>
      </c>
      <c r="BJ2840">
        <f ca="1"/>
        <v>83.92276547333465</v>
      </c>
      <c r="BK2840">
        <f ca="1"/>
        <v>88.807838373015215</v>
      </c>
      <c r="BL2840">
        <v>83.877840734614409</v>
      </c>
      <c r="BM2840">
        <f ca="1"/>
        <v>84.688879515240401</v>
      </c>
      <c r="BN2840">
        <v>84.949230439196327</v>
      </c>
      <c r="BP2840" s="9"/>
      <c r="BQ2840" s="40"/>
      <c r="BR2840" s="9"/>
      <c r="BS2840" s="40"/>
      <c r="BU2840" s="9"/>
      <c r="BV2840" s="40"/>
      <c r="BW2840" s="9"/>
      <c r="BX2840" s="40"/>
      <c r="BZ2840" s="9"/>
      <c r="CA2840" s="9"/>
      <c r="CB2840" s="40"/>
      <c r="CC2840" s="9"/>
      <c r="CD2840" s="9"/>
      <c r="CE2840" s="40"/>
    </row>
    <row r="2841" spans="1:83" x14ac:dyDescent="0.25">
      <c r="A2841">
        <v>67.8</v>
      </c>
      <c r="B2841" t="b">
        <v>1</v>
      </c>
      <c r="BE2841">
        <v>0.96875</v>
      </c>
      <c r="BF2841">
        <v>82.9</v>
      </c>
      <c r="BG2841">
        <v>86.965343164660126</v>
      </c>
      <c r="BH2841">
        <v>90.105375016609443</v>
      </c>
      <c r="BI2841">
        <v>239.91533114071677</v>
      </c>
      <c r="BJ2841">
        <f ca="1"/>
        <v>83.95180790912876</v>
      </c>
      <c r="BK2841">
        <f ca="1"/>
        <v>88.864445373020075</v>
      </c>
      <c r="BL2841">
        <v>83.905888958867351</v>
      </c>
      <c r="BM2841">
        <f ca="1"/>
        <v>84.711298723283633</v>
      </c>
      <c r="BN2841">
        <v>84.970818056899162</v>
      </c>
      <c r="BP2841" s="9"/>
      <c r="BQ2841" s="40"/>
      <c r="BR2841" s="9"/>
      <c r="BS2841" s="40"/>
      <c r="BU2841" s="9"/>
      <c r="BV2841" s="40"/>
      <c r="BW2841" s="9"/>
      <c r="BX2841" s="40"/>
      <c r="BZ2841" s="9"/>
      <c r="CA2841" s="9"/>
      <c r="CB2841" s="40"/>
      <c r="CC2841" s="9"/>
      <c r="CD2841" s="9"/>
      <c r="CE2841" s="40"/>
    </row>
    <row r="2842" spans="1:83" x14ac:dyDescent="0.25">
      <c r="A2842">
        <v>67.2</v>
      </c>
      <c r="B2842" t="b">
        <v>1</v>
      </c>
      <c r="BE2842">
        <v>0.96909153005464477</v>
      </c>
      <c r="BF2842">
        <v>83</v>
      </c>
      <c r="BG2842">
        <v>87.011768509673558</v>
      </c>
      <c r="BH2842">
        <v>90.169991816392454</v>
      </c>
      <c r="BI2842">
        <v>240.67605233116421</v>
      </c>
      <c r="BJ2842">
        <f ca="1"/>
        <v>83.981087220907924</v>
      </c>
      <c r="BK2842">
        <f ca="1"/>
        <v>88.921590253776372</v>
      </c>
      <c r="BL2842">
        <v>83.934090875471838</v>
      </c>
      <c r="BM2842">
        <f ca="1"/>
        <v>84.733837729265971</v>
      </c>
      <c r="BN2842">
        <v>84.992518463042728</v>
      </c>
      <c r="BP2842" s="9"/>
      <c r="BQ2842" s="40"/>
      <c r="BR2842" s="9"/>
      <c r="BS2842" s="40"/>
      <c r="BU2842" s="9"/>
      <c r="BV2842" s="40"/>
      <c r="BW2842" s="9"/>
      <c r="BX2842" s="40"/>
      <c r="BZ2842" s="9"/>
      <c r="CA2842" s="9"/>
      <c r="CB2842" s="40"/>
      <c r="CC2842" s="9"/>
      <c r="CD2842" s="9"/>
      <c r="CE2842" s="40"/>
    </row>
    <row r="2843" spans="1:83" x14ac:dyDescent="0.25">
      <c r="A2843">
        <v>67.099999999999994</v>
      </c>
      <c r="B2843" t="b">
        <v>1</v>
      </c>
      <c r="BE2843">
        <v>0.96943306010928965</v>
      </c>
      <c r="BF2843">
        <v>83</v>
      </c>
      <c r="BG2843">
        <v>87.058620394793294</v>
      </c>
      <c r="BH2843">
        <v>90.235249272092759</v>
      </c>
      <c r="BI2843">
        <v>241.44522615225139</v>
      </c>
      <c r="BJ2843">
        <f ca="1"/>
        <v>84.010608255188828</v>
      </c>
      <c r="BK2843">
        <f ca="1"/>
        <v>88.979284480183566</v>
      </c>
      <c r="BL2843">
        <v>83.962449038968643</v>
      </c>
      <c r="BM2843">
        <f ca="1"/>
        <v>84.75649862094177</v>
      </c>
      <c r="BN2843">
        <v>85.014333612235532</v>
      </c>
      <c r="BP2843" s="9"/>
      <c r="BQ2843" s="40"/>
      <c r="BR2843" s="9"/>
      <c r="BS2843" s="40"/>
      <c r="BU2843" s="9"/>
      <c r="BV2843" s="40"/>
      <c r="BW2843" s="9"/>
      <c r="BX2843" s="40"/>
      <c r="BZ2843" s="9"/>
      <c r="CA2843" s="9"/>
      <c r="CB2843" s="40"/>
      <c r="CC2843" s="9"/>
      <c r="CD2843" s="9"/>
      <c r="CE2843" s="40"/>
    </row>
    <row r="2844" spans="1:83" x14ac:dyDescent="0.25">
      <c r="A2844">
        <v>67.400000000000006</v>
      </c>
      <c r="B2844" t="b">
        <v>1</v>
      </c>
      <c r="BE2844">
        <v>0.96977459016393441</v>
      </c>
      <c r="BF2844">
        <v>83</v>
      </c>
      <c r="BG2844">
        <v>87.105907885643958</v>
      </c>
      <c r="BH2844">
        <v>90.301161348103903</v>
      </c>
      <c r="BI2844">
        <v>242.2230425566629</v>
      </c>
      <c r="BJ2844">
        <f ca="1"/>
        <v>84.0403760133822</v>
      </c>
      <c r="BK2844">
        <f ca="1"/>
        <v>89.037539893729488</v>
      </c>
      <c r="BL2844">
        <v>83.990966075458076</v>
      </c>
      <c r="BM2844">
        <f ca="1"/>
        <v>84.77928354589325</v>
      </c>
      <c r="BN2844">
        <v>85.036265514872156</v>
      </c>
      <c r="BP2844" s="9"/>
      <c r="BQ2844" s="40"/>
      <c r="BR2844" s="9"/>
      <c r="BS2844" s="40"/>
      <c r="BU2844" s="9"/>
      <c r="BV2844" s="40"/>
      <c r="BW2844" s="9"/>
      <c r="BX2844" s="40"/>
      <c r="BZ2844" s="9"/>
      <c r="CA2844" s="9"/>
      <c r="CB2844" s="40"/>
      <c r="CC2844" s="9"/>
      <c r="CD2844" s="9"/>
      <c r="CE2844" s="40"/>
    </row>
    <row r="2845" spans="1:83" x14ac:dyDescent="0.25">
      <c r="A2845">
        <v>67.099999999999994</v>
      </c>
      <c r="B2845" t="b">
        <v>1</v>
      </c>
      <c r="BE2845">
        <v>0.97011612021857918</v>
      </c>
      <c r="BF2845">
        <v>83</v>
      </c>
      <c r="BG2845">
        <v>87.1536403462637</v>
      </c>
      <c r="BH2845">
        <v>90.367742476146759</v>
      </c>
      <c r="BI2845">
        <v>243.00969797301786</v>
      </c>
      <c r="BJ2845">
        <f ca="1"/>
        <v>84.070395658571655</v>
      </c>
      <c r="BK2845">
        <f ca="1"/>
        <v>89.096368729299527</v>
      </c>
      <c r="BL2845">
        <v>84.019644685438422</v>
      </c>
      <c r="BM2845">
        <f ca="1"/>
        <v>84.80219471394274</v>
      </c>
      <c r="BN2845">
        <v>85.058316239376055</v>
      </c>
      <c r="BP2845" s="9"/>
      <c r="BQ2845" s="40"/>
      <c r="BR2845" s="9"/>
      <c r="BS2845" s="40"/>
      <c r="BU2845" s="9"/>
      <c r="BV2845" s="40"/>
      <c r="BW2845" s="9"/>
      <c r="BX2845" s="40"/>
      <c r="BZ2845" s="9"/>
      <c r="CA2845" s="9"/>
      <c r="CB2845" s="40"/>
      <c r="CC2845" s="9"/>
      <c r="CD2845" s="9"/>
      <c r="CE2845" s="40"/>
    </row>
    <row r="2846" spans="1:83" x14ac:dyDescent="0.25">
      <c r="A2846">
        <v>72</v>
      </c>
      <c r="B2846" t="b">
        <v>1</v>
      </c>
      <c r="BE2846">
        <v>0.97045765027322406</v>
      </c>
      <c r="BF2846">
        <v>83</v>
      </c>
      <c r="BG2846">
        <v>87.201827452487777</v>
      </c>
      <c r="BH2846">
        <v>90.435007576482874</v>
      </c>
      <c r="BI2846">
        <v>243.80539560362931</v>
      </c>
      <c r="BJ2846">
        <f ca="1"/>
        <v>84.100672522670635</v>
      </c>
      <c r="BK2846">
        <f ca="1"/>
        <v>89.155783632938338</v>
      </c>
      <c r="BL2846">
        <v>84.04848764679052</v>
      </c>
      <c r="BM2846">
        <f ca="1"/>
        <v>84.825234399691212</v>
      </c>
      <c r="BN2846">
        <v>85.080487914559029</v>
      </c>
      <c r="BP2846" s="9"/>
      <c r="BQ2846" s="40"/>
      <c r="BR2846" s="9"/>
      <c r="BS2846" s="40"/>
      <c r="BU2846" s="9"/>
      <c r="BV2846" s="40"/>
      <c r="BW2846" s="9"/>
      <c r="BX2846" s="40"/>
      <c r="BZ2846" s="9"/>
      <c r="CA2846" s="9"/>
      <c r="CB2846" s="40"/>
      <c r="CC2846" s="9"/>
      <c r="CD2846" s="9"/>
      <c r="CE2846" s="40"/>
    </row>
    <row r="2847" spans="1:83" x14ac:dyDescent="0.25">
      <c r="A2847">
        <v>71.7</v>
      </c>
      <c r="B2847" t="b">
        <v>1</v>
      </c>
      <c r="BE2847">
        <v>0.97079918032786883</v>
      </c>
      <c r="BF2847">
        <v>83</v>
      </c>
      <c r="BG2847">
        <v>87.25047920609542</v>
      </c>
      <c r="BH2847">
        <v>90.502972080349025</v>
      </c>
      <c r="BI2847">
        <v>244.61034573957645</v>
      </c>
      <c r="BJ2847">
        <f ca="1"/>
        <v>84.13121211398358</v>
      </c>
      <c r="BK2847">
        <f ca="1"/>
        <v>89.215797680630217</v>
      </c>
      <c r="BL2847">
        <v>84.077497817918129</v>
      </c>
      <c r="BM2847">
        <f ca="1"/>
        <v>84.848404945190623</v>
      </c>
      <c r="BN2847">
        <v>85.102782732105197</v>
      </c>
      <c r="BP2847" s="9"/>
      <c r="BQ2847" s="40"/>
      <c r="BR2847" s="9"/>
      <c r="BS2847" s="40"/>
      <c r="BU2847" s="9"/>
      <c r="BV2847" s="40"/>
      <c r="BW2847" s="9"/>
      <c r="BX2847" s="40"/>
      <c r="BZ2847" s="9"/>
      <c r="CA2847" s="9"/>
      <c r="CB2847" s="40"/>
      <c r="CC2847" s="9"/>
      <c r="CD2847" s="9"/>
      <c r="CE2847" s="40"/>
    </row>
    <row r="2848" spans="1:83" x14ac:dyDescent="0.25">
      <c r="A2848">
        <v>71.599999999999994</v>
      </c>
      <c r="B2848" t="b">
        <v>1</v>
      </c>
      <c r="BE2848">
        <v>0.97114071038251371</v>
      </c>
      <c r="BF2848">
        <v>83</v>
      </c>
      <c r="BG2848">
        <v>87.299605949773422</v>
      </c>
      <c r="BH2848">
        <v>90.571651953699359</v>
      </c>
      <c r="BI2848">
        <v>245.42476609431409</v>
      </c>
      <c r="BJ2848">
        <f ca="1"/>
        <v>84.162020125199035</v>
      </c>
      <c r="BK2848">
        <f ca="1"/>
        <v>89.276424398168913</v>
      </c>
      <c r="BL2848">
        <v>84.106678141054161</v>
      </c>
      <c r="BM2848">
        <f ca="1"/>
        <v>84.871708762759539</v>
      </c>
      <c r="BN2848">
        <v>85.125202949187539</v>
      </c>
      <c r="BP2848" s="9"/>
      <c r="BQ2848" s="40"/>
      <c r="BR2848" s="9"/>
      <c r="BS2848" s="40"/>
      <c r="BU2848" s="9"/>
      <c r="BV2848" s="40"/>
      <c r="BW2848" s="9"/>
      <c r="BX2848" s="40"/>
      <c r="BZ2848" s="9"/>
      <c r="CA2848" s="9"/>
      <c r="CB2848" s="40"/>
      <c r="CC2848" s="9"/>
      <c r="CD2848" s="9"/>
      <c r="CE2848" s="40"/>
    </row>
    <row r="2849" spans="1:83" x14ac:dyDescent="0.25">
      <c r="A2849">
        <v>71.400000000000006</v>
      </c>
      <c r="B2849" t="b">
        <v>1</v>
      </c>
      <c r="BE2849">
        <v>0.97148224043715847</v>
      </c>
      <c r="BF2849">
        <v>83</v>
      </c>
      <c r="BG2849">
        <v>87.349218382953211</v>
      </c>
      <c r="BH2849">
        <v>90.641063722346885</v>
      </c>
      <c r="BI2849">
        <v>246.24888215713747</v>
      </c>
      <c r="BJ2849">
        <f ca="1"/>
        <v>84.193102441844772</v>
      </c>
      <c r="BK2849">
        <f ca="1"/>
        <v>89.337677782193737</v>
      </c>
      <c r="BL2849">
        <v>84.136031645743444</v>
      </c>
      <c r="BM2849">
        <f ca="1"/>
        <v>84.895148337950772</v>
      </c>
      <c r="BN2849">
        <v>85.147750891225641</v>
      </c>
      <c r="BP2849" s="9"/>
      <c r="BQ2849" s="40"/>
      <c r="BR2849" s="9"/>
      <c r="BS2849" s="40"/>
      <c r="BU2849" s="9"/>
      <c r="BV2849" s="40"/>
      <c r="BW2849" s="9"/>
      <c r="BX2849" s="40"/>
      <c r="BZ2849" s="9"/>
      <c r="CA2849" s="9"/>
      <c r="CB2849" s="40"/>
      <c r="CC2849" s="9"/>
      <c r="CD2849" s="9"/>
      <c r="CE2849" s="40"/>
    </row>
    <row r="2850" spans="1:83" x14ac:dyDescent="0.25">
      <c r="A2850">
        <v>71.2</v>
      </c>
      <c r="B2850" t="b">
        <v>1</v>
      </c>
      <c r="BE2850">
        <v>0.97182377049180324</v>
      </c>
      <c r="BF2850">
        <v>83</v>
      </c>
      <c r="BG2850">
        <v>87.399327578584334</v>
      </c>
      <c r="BH2850">
        <v>90.711224498605006</v>
      </c>
      <c r="BI2850">
        <v>247.0829275679456</v>
      </c>
      <c r="BJ2850">
        <f ca="1"/>
        <v>84.224465151237837</v>
      </c>
      <c r="BK2850">
        <f ca="1"/>
        <v>89.399572322475819</v>
      </c>
      <c r="BL2850">
        <v>84.165561452513771</v>
      </c>
      <c r="BM2850">
        <f ca="1"/>
        <v>84.918726232681806</v>
      </c>
      <c r="BN2850">
        <v>85.170428954794062</v>
      </c>
      <c r="BP2850" s="9"/>
      <c r="BQ2850" s="40"/>
      <c r="BR2850" s="9"/>
      <c r="BS2850" s="40"/>
      <c r="BU2850" s="9"/>
      <c r="BV2850" s="40"/>
      <c r="BW2850" s="9"/>
      <c r="BX2850" s="40"/>
      <c r="BZ2850" s="9"/>
      <c r="CA2850" s="9"/>
      <c r="CB2850" s="40"/>
      <c r="CC2850" s="9"/>
      <c r="CD2850" s="9"/>
      <c r="CE2850" s="40"/>
    </row>
    <row r="2851" spans="1:83" x14ac:dyDescent="0.25">
      <c r="A2851">
        <v>71</v>
      </c>
      <c r="B2851" t="b">
        <v>1</v>
      </c>
      <c r="BE2851">
        <v>0.97216530054644812</v>
      </c>
      <c r="BF2851">
        <v>83</v>
      </c>
      <c r="BG2851">
        <v>87.449945000911242</v>
      </c>
      <c r="BH2851">
        <v>90.782152009538436</v>
      </c>
      <c r="BI2851">
        <v>247.92714451485492</v>
      </c>
      <c r="BJ2851">
        <f ca="1"/>
        <v>84.256114551964387</v>
      </c>
      <c r="BK2851">
        <f ca="1"/>
        <v>89.462123025544443</v>
      </c>
      <c r="BL2851">
        <v>84.19527077674789</v>
      </c>
      <c r="BM2851">
        <f ca="1"/>
        <v>84.942445088538562</v>
      </c>
      <c r="BN2851">
        <v>85.193239610691563</v>
      </c>
      <c r="BP2851" s="9"/>
      <c r="BQ2851" s="40"/>
      <c r="BR2851" s="9"/>
      <c r="BS2851" s="40"/>
      <c r="BU2851" s="9"/>
      <c r="BV2851" s="40"/>
      <c r="BW2851" s="9"/>
      <c r="BX2851" s="40"/>
      <c r="BZ2851" s="9"/>
      <c r="CA2851" s="9"/>
      <c r="CB2851" s="40"/>
      <c r="CC2851" s="9"/>
      <c r="CD2851" s="9"/>
      <c r="CE2851" s="40"/>
    </row>
    <row r="2852" spans="1:83" x14ac:dyDescent="0.25">
      <c r="A2852">
        <v>78</v>
      </c>
      <c r="B2852" t="b">
        <v>1</v>
      </c>
      <c r="BE2852">
        <v>0.97250683060109289</v>
      </c>
      <c r="BF2852">
        <v>83</v>
      </c>
      <c r="BG2852">
        <v>87.501082524326719</v>
      </c>
      <c r="BH2852">
        <v>90.853864626941203</v>
      </c>
      <c r="BI2852">
        <v>248.7817841563587</v>
      </c>
      <c r="BJ2852">
        <f ca="1"/>
        <v>84.288057163927959</v>
      </c>
      <c r="BK2852">
        <f ca="1"/>
        <v>89.525345439751874</v>
      </c>
      <c r="BL2852">
        <v>84.225162932769805</v>
      </c>
      <c r="BM2852">
        <f ca="1"/>
        <v>84.966307630264609</v>
      </c>
      <c r="BN2852">
        <v>85.216185407182167</v>
      </c>
      <c r="BP2852" s="9"/>
      <c r="BQ2852" s="40"/>
      <c r="BR2852" s="9"/>
      <c r="BS2852" s="40"/>
      <c r="BU2852" s="9"/>
      <c r="BV2852" s="40"/>
      <c r="BW2852" s="9"/>
      <c r="BX2852" s="40"/>
      <c r="BZ2852" s="9"/>
      <c r="CA2852" s="9"/>
      <c r="CB2852" s="40"/>
      <c r="CC2852" s="9"/>
      <c r="CD2852" s="9"/>
      <c r="CE2852" s="40"/>
    </row>
    <row r="2853" spans="1:83" x14ac:dyDescent="0.25">
      <c r="A2853">
        <v>75</v>
      </c>
      <c r="B2853" t="b">
        <v>1</v>
      </c>
      <c r="BE2853">
        <v>0.97284836065573765</v>
      </c>
      <c r="BF2853">
        <v>83</v>
      </c>
      <c r="BG2853">
        <v>87.552752453381771</v>
      </c>
      <c r="BH2853">
        <v>90.926381399170523</v>
      </c>
      <c r="BI2853">
        <v>249.64710706987626</v>
      </c>
      <c r="BJ2853">
        <f ca="1"/>
        <v>84.320299739008135</v>
      </c>
      <c r="BK2853">
        <f ca="1"/>
        <v>89.589255681883571</v>
      </c>
      <c r="BL2853">
        <v>84.255241338160431</v>
      </c>
      <c r="BM2853">
        <f ca="1"/>
        <v>84.990316669448603</v>
      </c>
      <c r="BN2853">
        <v>85.239268973419883</v>
      </c>
      <c r="BP2853" s="9"/>
      <c r="BQ2853" s="40"/>
      <c r="BR2853" s="9"/>
      <c r="BS2853" s="40"/>
      <c r="BU2853" s="9"/>
      <c r="BV2853" s="40"/>
      <c r="BW2853" s="9"/>
      <c r="BX2853" s="40"/>
      <c r="BZ2853" s="9"/>
      <c r="CA2853" s="9"/>
      <c r="CB2853" s="40"/>
      <c r="CC2853" s="9"/>
      <c r="CD2853" s="9"/>
      <c r="CE2853" s="40"/>
    </row>
    <row r="2854" spans="1:83" x14ac:dyDescent="0.25">
      <c r="A2854">
        <v>73</v>
      </c>
      <c r="B2854" t="b">
        <v>1</v>
      </c>
      <c r="BE2854">
        <v>0.97318989071038253</v>
      </c>
      <c r="BF2854">
        <v>83</v>
      </c>
      <c r="BG2854">
        <v>87.604967544038004</v>
      </c>
      <c r="BH2854">
        <v>90.999722084976824</v>
      </c>
      <c r="BI2854">
        <v>250.52338372869073</v>
      </c>
      <c r="BJ2854">
        <f ca="1"/>
        <v>84.352849272373959</v>
      </c>
      <c r="BK2854">
        <f ca="1"/>
        <v>89.653870465429364</v>
      </c>
      <c r="BL2854">
        <v>84.285509518318236</v>
      </c>
      <c r="BM2854">
        <f ca="1"/>
        <v>85.014475108423753</v>
      </c>
      <c r="BN2854">
        <v>85.262493023069837</v>
      </c>
      <c r="BP2854" s="9"/>
      <c r="BQ2854" s="40"/>
      <c r="BR2854" s="9"/>
      <c r="BS2854" s="40"/>
      <c r="BU2854" s="9"/>
      <c r="BV2854" s="40"/>
      <c r="BW2854" s="9"/>
      <c r="BX2854" s="40"/>
      <c r="BZ2854" s="9"/>
      <c r="CA2854" s="9"/>
      <c r="CB2854" s="40"/>
      <c r="CC2854" s="9"/>
      <c r="CD2854" s="9"/>
      <c r="CE2854" s="40"/>
    </row>
    <row r="2855" spans="1:83" x14ac:dyDescent="0.25">
      <c r="A2855">
        <v>71</v>
      </c>
      <c r="B2855" t="b">
        <v>1</v>
      </c>
      <c r="BE2855">
        <v>0.9735314207650273</v>
      </c>
      <c r="BF2855">
        <v>83</v>
      </c>
      <c r="BG2855">
        <v>87.657741026256915</v>
      </c>
      <c r="BH2855">
        <v>91.073907189481275</v>
      </c>
      <c r="BI2855">
        <v>251.41089500946234</v>
      </c>
      <c r="BJ2855">
        <f ca="1"/>
        <v>84.385713014502272</v>
      </c>
      <c r="BK2855">
        <f ca="1"/>
        <v>89.719207130642346</v>
      </c>
      <c r="BL2855">
        <v>84.315971111282053</v>
      </c>
      <c r="BM2855">
        <f ca="1"/>
        <v>85.038785944394661</v>
      </c>
      <c r="BN2855">
        <v>85.285860358140155</v>
      </c>
      <c r="BP2855" s="9"/>
      <c r="BQ2855" s="40"/>
      <c r="BR2855" s="9"/>
      <c r="BS2855" s="40"/>
      <c r="BU2855" s="9"/>
      <c r="BV2855" s="40"/>
      <c r="BW2855" s="9"/>
      <c r="BX2855" s="40"/>
      <c r="BZ2855" s="9"/>
      <c r="CA2855" s="9"/>
      <c r="CB2855" s="40"/>
      <c r="CC2855" s="9"/>
      <c r="CD2855" s="9"/>
      <c r="CE2855" s="40"/>
    </row>
    <row r="2856" spans="1:83" x14ac:dyDescent="0.25">
      <c r="A2856">
        <v>69.900000000000006</v>
      </c>
      <c r="B2856" t="b">
        <v>1</v>
      </c>
      <c r="BE2856">
        <v>0.97387295081967218</v>
      </c>
      <c r="BF2856">
        <v>83</v>
      </c>
      <c r="BG2856">
        <v>87.711086628028625</v>
      </c>
      <c r="BH2856">
        <v>91.148958002468333</v>
      </c>
      <c r="BI2856">
        <v>252.30993273270249</v>
      </c>
      <c r="BJ2856">
        <f ca="1"/>
        <v>84.418898483954067</v>
      </c>
      <c r="BK2856">
        <f ca="1"/>
        <v>89.785283676523392</v>
      </c>
      <c r="BL2856">
        <v>84.346629872835194</v>
      </c>
      <c r="BM2856">
        <f ca="1"/>
        <v>85.063252273807578</v>
      </c>
      <c r="BN2856">
        <v>85.309373873039249</v>
      </c>
      <c r="BP2856" s="9"/>
      <c r="BQ2856" s="40"/>
      <c r="BR2856" s="9"/>
      <c r="BS2856" s="40"/>
      <c r="BU2856" s="9"/>
      <c r="BV2856" s="40"/>
      <c r="BW2856" s="9"/>
      <c r="BX2856" s="40"/>
      <c r="BZ2856" s="9"/>
      <c r="CA2856" s="9"/>
      <c r="CB2856" s="40"/>
      <c r="CC2856" s="9"/>
      <c r="CD2856" s="9"/>
      <c r="CE2856" s="40"/>
    </row>
    <row r="2857" spans="1:83" x14ac:dyDescent="0.25">
      <c r="A2857">
        <v>69.599999999999994</v>
      </c>
      <c r="B2857" t="b">
        <v>1</v>
      </c>
      <c r="BE2857">
        <v>0.97421448087431695</v>
      </c>
      <c r="BF2857">
        <v>83</v>
      </c>
      <c r="BG2857">
        <v>87.76501860095189</v>
      </c>
      <c r="BH2857">
        <v>91.224896639173664</v>
      </c>
      <c r="BI2857">
        <v>253.22080023880432</v>
      </c>
      <c r="BJ2857">
        <f ca="1"/>
        <v>84.452413480967337</v>
      </c>
      <c r="BK2857">
        <f ca="1"/>
        <v>89.85211879488098</v>
      </c>
      <c r="BL2857">
        <v>84.377489681910461</v>
      </c>
      <c r="BM2857">
        <f ca="1"/>
        <v>85.087877296981915</v>
      </c>
      <c r="BN2857">
        <v>85.333036558875136</v>
      </c>
      <c r="BP2857" s="9"/>
      <c r="BQ2857" s="40"/>
      <c r="BR2857" s="9"/>
      <c r="BS2857" s="40"/>
      <c r="BU2857" s="9"/>
      <c r="BV2857" s="40"/>
      <c r="BW2857" s="9"/>
      <c r="BX2857" s="40"/>
      <c r="BZ2857" s="9"/>
      <c r="CA2857" s="9"/>
      <c r="CB2857" s="40"/>
      <c r="CC2857" s="9"/>
      <c r="CD2857" s="9"/>
      <c r="CE2857" s="40"/>
    </row>
    <row r="2858" spans="1:83" x14ac:dyDescent="0.25">
      <c r="A2858">
        <v>69.400000000000006</v>
      </c>
      <c r="B2858" t="b">
        <v>1</v>
      </c>
      <c r="BE2858">
        <v>0.97455601092896171</v>
      </c>
      <c r="BF2858">
        <v>83.1</v>
      </c>
      <c r="BG2858">
        <v>87.819551747487779</v>
      </c>
      <c r="BH2858">
        <v>91.301746083765366</v>
      </c>
      <c r="BI2858">
        <v>254.14381300248263</v>
      </c>
      <c r="BJ2858">
        <f ca="1"/>
        <v>84.486266101930568</v>
      </c>
      <c r="BK2858">
        <f ca="1"/>
        <v>89.919731906631412</v>
      </c>
      <c r="BL2858">
        <v>84.408554546318683</v>
      </c>
      <c r="BM2858">
        <f ca="1"/>
        <v>85.112664323022599</v>
      </c>
      <c r="BN2858">
        <v>85.356851508014614</v>
      </c>
      <c r="BP2858" s="9"/>
      <c r="BQ2858" s="40"/>
      <c r="BR2858" s="9"/>
      <c r="BS2858" s="40"/>
      <c r="BU2858" s="9"/>
      <c r="BV2858" s="40"/>
      <c r="BW2858" s="9"/>
      <c r="BX2858" s="40"/>
      <c r="BZ2858" s="9"/>
      <c r="CA2858" s="9"/>
      <c r="CB2858" s="40"/>
      <c r="CC2858" s="9"/>
      <c r="CD2858" s="9"/>
      <c r="CE2858" s="40"/>
    </row>
    <row r="2859" spans="1:83" x14ac:dyDescent="0.25">
      <c r="A2859">
        <v>69.3</v>
      </c>
      <c r="B2859" t="b">
        <v>1</v>
      </c>
      <c r="BE2859">
        <v>0.97489754098360659</v>
      </c>
      <c r="BF2859">
        <v>83.2</v>
      </c>
      <c r="BG2859">
        <v>87.874701450020467</v>
      </c>
      <c r="BH2859">
        <v>91.379530235736965</v>
      </c>
      <c r="BI2859">
        <v>255.07929928873097</v>
      </c>
      <c r="BJ2859">
        <f ca="1"/>
        <v>84.520464754806184</v>
      </c>
      <c r="BK2859">
        <f ca="1"/>
        <v>89.988143200518365</v>
      </c>
      <c r="BL2859">
        <v>84.439828608824371</v>
      </c>
      <c r="BM2859">
        <f ca="1"/>
        <v>85.137616775033877</v>
      </c>
      <c r="BN2859">
        <v>85.380821918921896</v>
      </c>
      <c r="BP2859" s="9"/>
      <c r="BQ2859" s="40"/>
      <c r="BR2859" s="9"/>
      <c r="BS2859" s="40"/>
      <c r="BU2859" s="9"/>
      <c r="BV2859" s="40"/>
      <c r="BW2859" s="9"/>
      <c r="BX2859" s="40"/>
      <c r="BZ2859" s="9"/>
      <c r="CA2859" s="9"/>
      <c r="CB2859" s="40"/>
      <c r="CC2859" s="9"/>
      <c r="CD2859" s="9"/>
      <c r="CE2859" s="40"/>
    </row>
    <row r="2860" spans="1:83" x14ac:dyDescent="0.25">
      <c r="A2860">
        <v>69.099999999999994</v>
      </c>
      <c r="B2860" t="b">
        <v>1</v>
      </c>
      <c r="BE2860">
        <v>0.97523907103825136</v>
      </c>
      <c r="BF2860">
        <v>83.3</v>
      </c>
      <c r="BG2860">
        <v>87.930483701871538</v>
      </c>
      <c r="BH2860">
        <v>91.458273959447027</v>
      </c>
      <c r="BI2860">
        <v>256.02760085371119</v>
      </c>
      <c r="BJ2860">
        <f ca="1"/>
        <v>84.555018175580472</v>
      </c>
      <c r="BK2860">
        <f ca="1"/>
        <v>90.057373674448897</v>
      </c>
      <c r="BL2860">
        <v>84.471316153594586</v>
      </c>
      <c r="BM2860">
        <f ca="1"/>
        <v>85.162738195657553</v>
      </c>
      <c r="BN2860">
        <v>85.404951101297371</v>
      </c>
      <c r="BP2860" s="9"/>
      <c r="BQ2860" s="40"/>
      <c r="BR2860" s="9"/>
      <c r="BS2860" s="40"/>
      <c r="BU2860" s="9"/>
      <c r="BV2860" s="40"/>
      <c r="BW2860" s="9"/>
      <c r="BX2860" s="40"/>
      <c r="BZ2860" s="9"/>
      <c r="CA2860" s="9"/>
      <c r="CB2860" s="40"/>
      <c r="CC2860" s="9"/>
      <c r="CD2860" s="9"/>
      <c r="CE2860" s="40"/>
    </row>
    <row r="2861" spans="1:83" x14ac:dyDescent="0.25">
      <c r="A2861">
        <v>69</v>
      </c>
      <c r="B2861" t="b">
        <v>1</v>
      </c>
      <c r="BE2861">
        <v>0.97558060109289613</v>
      </c>
      <c r="BF2861">
        <v>83.4</v>
      </c>
      <c r="BG2861">
        <v>87.986915140428252</v>
      </c>
      <c r="BH2861">
        <v>91.538003137068415</v>
      </c>
      <c r="BI2861">
        <v>256.98907369432339</v>
      </c>
      <c r="BJ2861">
        <f ca="1"/>
        <v>84.589935445823528</v>
      </c>
      <c r="BK2861">
        <f ca="1"/>
        <v>90.127445179661493</v>
      </c>
      <c r="BL2861">
        <v>84.503021613049725</v>
      </c>
      <c r="BM2861">
        <f ca="1"/>
        <v>85.188032252961037</v>
      </c>
      <c r="BN2861">
        <v>85.429242481540143</v>
      </c>
      <c r="BP2861" s="9"/>
      <c r="BQ2861" s="40"/>
      <c r="BR2861" s="9"/>
      <c r="BS2861" s="40"/>
      <c r="BU2861" s="9"/>
      <c r="BV2861" s="40"/>
      <c r="BW2861" s="9"/>
      <c r="BX2861" s="40"/>
      <c r="BZ2861" s="9"/>
      <c r="CA2861" s="9"/>
      <c r="CB2861" s="40"/>
      <c r="CC2861" s="9"/>
      <c r="CD2861" s="9"/>
      <c r="CE2861" s="40"/>
    </row>
    <row r="2862" spans="1:83" x14ac:dyDescent="0.25">
      <c r="A2862">
        <v>74.099999999999994</v>
      </c>
      <c r="B2862" t="b">
        <v>1</v>
      </c>
      <c r="BE2862">
        <v>0.97592213114754101</v>
      </c>
      <c r="BF2862">
        <v>83.5</v>
      </c>
      <c r="BG2862">
        <v>88.044013082561435</v>
      </c>
      <c r="BH2862">
        <v>91.61874472523121</v>
      </c>
      <c r="BI2862">
        <v>257.96408885056456</v>
      </c>
      <c r="BJ2862">
        <f ca="1"/>
        <v>84.625226011450835</v>
      </c>
      <c r="BK2862">
        <f ca="1"/>
        <v>90.198380467962636</v>
      </c>
      <c r="BL2862">
        <v>84.534949575146911</v>
      </c>
      <c r="BM2862">
        <f ca="1"/>
        <v>85.213502746701835</v>
      </c>
      <c r="BN2862">
        <v>85.453699608559134</v>
      </c>
      <c r="BP2862" s="9"/>
      <c r="BQ2862" s="40"/>
      <c r="BR2862" s="9"/>
      <c r="BS2862" s="40"/>
      <c r="BU2862" s="9"/>
      <c r="BV2862" s="40"/>
      <c r="BW2862" s="9"/>
      <c r="BX2862" s="40"/>
      <c r="BZ2862" s="9"/>
      <c r="CA2862" s="9"/>
      <c r="CB2862" s="40"/>
      <c r="CC2862" s="9"/>
      <c r="CD2862" s="9"/>
      <c r="CE2862" s="40"/>
    </row>
    <row r="2863" spans="1:83" x14ac:dyDescent="0.25">
      <c r="A2863">
        <v>73.900000000000006</v>
      </c>
      <c r="B2863" t="b">
        <v>1</v>
      </c>
      <c r="BE2863">
        <v>0.97626366120218577</v>
      </c>
      <c r="BF2863">
        <v>83.5</v>
      </c>
      <c r="BG2863">
        <v>88.10179556252659</v>
      </c>
      <c r="BH2863">
        <v>91.700526815674436</v>
      </c>
      <c r="BI2863">
        <v>258.95303326520428</v>
      </c>
      <c r="BJ2863">
        <f ca="1"/>
        <v>84.660899702786963</v>
      </c>
      <c r="BK2863">
        <f ca="1"/>
        <v>90.270203242292368</v>
      </c>
      <c r="BL2863">
        <v>84.567104791129935</v>
      </c>
      <c r="BM2863">
        <f ca="1"/>
        <v>85.239153614998841</v>
      </c>
      <c r="BN2863">
        <v>85.478326159960488</v>
      </c>
      <c r="BP2863" s="9"/>
      <c r="BQ2863" s="40"/>
      <c r="BR2863" s="9"/>
      <c r="BS2863" s="40"/>
      <c r="BU2863" s="9"/>
      <c r="BV2863" s="40"/>
      <c r="BW2863" s="9"/>
      <c r="BX2863" s="40"/>
      <c r="BZ2863" s="9"/>
      <c r="CA2863" s="9"/>
      <c r="CB2863" s="40"/>
      <c r="CC2863" s="9"/>
      <c r="CD2863" s="9"/>
      <c r="CE2863" s="40"/>
    </row>
    <row r="2864" spans="1:83" x14ac:dyDescent="0.25">
      <c r="A2864">
        <v>73.8</v>
      </c>
      <c r="B2864" t="b">
        <v>1</v>
      </c>
      <c r="BE2864">
        <v>0.97660519125683065</v>
      </c>
      <c r="BF2864">
        <v>83.7</v>
      </c>
      <c r="BG2864">
        <v>88.160281372560846</v>
      </c>
      <c r="BH2864">
        <v>91.783378700253223</v>
      </c>
      <c r="BI2864">
        <v>259.95631070576513</v>
      </c>
      <c r="BJ2864">
        <f ca="1"/>
        <v>84.696966756042343</v>
      </c>
      <c r="BK2864">
        <f ca="1"/>
        <v>90.342938210905373</v>
      </c>
      <c r="BL2864">
        <v>84.599492183783028</v>
      </c>
      <c r="BM2864">
        <f ca="1"/>
        <v>85.26498894144278</v>
      </c>
      <c r="BN2864">
        <v>85.503125948641411</v>
      </c>
      <c r="BP2864" s="9"/>
      <c r="BQ2864" s="40"/>
      <c r="BR2864" s="9"/>
      <c r="BS2864" s="40"/>
      <c r="BU2864" s="9"/>
      <c r="BV2864" s="40"/>
      <c r="BW2864" s="9"/>
      <c r="BX2864" s="40"/>
      <c r="BZ2864" s="9"/>
      <c r="CA2864" s="9"/>
      <c r="CB2864" s="40"/>
      <c r="CC2864" s="9"/>
      <c r="CD2864" s="9"/>
      <c r="CE2864" s="40"/>
    </row>
    <row r="2865" spans="1:83" x14ac:dyDescent="0.25">
      <c r="A2865">
        <v>73.7</v>
      </c>
      <c r="B2865" t="b">
        <v>1</v>
      </c>
      <c r="BE2865">
        <v>0.97694672131147542</v>
      </c>
      <c r="BF2865">
        <v>84</v>
      </c>
      <c r="BG2865">
        <v>88.219490106409793</v>
      </c>
      <c r="BH2865">
        <v>91.867330940680645</v>
      </c>
      <c r="BI2865">
        <v>260.97434275429845</v>
      </c>
      <c r="BJ2865">
        <f ca="1"/>
        <v>84.733437836324541</v>
      </c>
      <c r="BK2865">
        <f ca="1"/>
        <v>90.416611145482278</v>
      </c>
      <c r="BL2865">
        <v>84.632116856228819</v>
      </c>
      <c r="BM2865">
        <f ca="1"/>
        <v>85.291012962681677</v>
      </c>
      <c r="BN2865">
        <v>85.528102929823277</v>
      </c>
      <c r="BP2865" s="9"/>
      <c r="BQ2865" s="40"/>
      <c r="BR2865" s="9"/>
      <c r="BS2865" s="40"/>
      <c r="BU2865" s="9"/>
      <c r="BV2865" s="40"/>
      <c r="BW2865" s="9"/>
      <c r="BX2865" s="40"/>
      <c r="BZ2865" s="9"/>
      <c r="CA2865" s="9"/>
      <c r="CB2865" s="40"/>
      <c r="CC2865" s="9"/>
      <c r="CD2865" s="9"/>
      <c r="CE2865" s="40"/>
    </row>
    <row r="2866" spans="1:83" x14ac:dyDescent="0.25">
      <c r="A2866">
        <v>73.8</v>
      </c>
      <c r="B2866" t="b">
        <v>1</v>
      </c>
      <c r="BE2866">
        <v>0.97728825136612019</v>
      </c>
      <c r="BF2866">
        <v>84</v>
      </c>
      <c r="BG2866">
        <v>88.279442206043214</v>
      </c>
      <c r="BH2866">
        <v>91.952415443428364</v>
      </c>
      <c r="BI2866">
        <v>262.00756987103608</v>
      </c>
      <c r="BJ2866">
        <f ca="1"/>
        <v>84.770324062318551</v>
      </c>
      <c r="BK2866">
        <f ca="1"/>
        <v>90.491248943520603</v>
      </c>
      <c r="BL2866">
        <v>84.664984101315156</v>
      </c>
      <c r="BM2866">
        <f ca="1"/>
        <v>85.31723007652063</v>
      </c>
      <c r="BN2866">
        <v>85.55326120856077</v>
      </c>
      <c r="BP2866" s="9"/>
      <c r="BQ2866" s="40"/>
      <c r="BR2866" s="9"/>
      <c r="BS2866" s="40"/>
      <c r="BU2866" s="9"/>
      <c r="BV2866" s="40"/>
      <c r="BW2866" s="9"/>
      <c r="BX2866" s="40"/>
      <c r="BZ2866" s="9"/>
      <c r="CA2866" s="9"/>
      <c r="CB2866" s="40"/>
      <c r="CC2866" s="9"/>
      <c r="CD2866" s="9"/>
      <c r="CE2866" s="40"/>
    </row>
    <row r="2867" spans="1:83" x14ac:dyDescent="0.25">
      <c r="A2867">
        <v>73.7</v>
      </c>
      <c r="B2867" t="b">
        <v>1</v>
      </c>
      <c r="BE2867">
        <v>0.97762978142076506</v>
      </c>
      <c r="BF2867">
        <v>84</v>
      </c>
      <c r="BG2867">
        <v>88.340159011844605</v>
      </c>
      <c r="BH2867">
        <v>92.038665540248701</v>
      </c>
      <c r="BI2867">
        <v>263.05645253862809</v>
      </c>
      <c r="BJ2867">
        <f ca="1"/>
        <v>84.807637032784257</v>
      </c>
      <c r="BK2867">
        <f ca="1"/>
        <v>90.566879695389161</v>
      </c>
      <c r="BL2867">
        <v>84.698099411639504</v>
      </c>
      <c r="BM2867">
        <f ca="1"/>
        <v>85.343644850579125</v>
      </c>
      <c r="BN2867">
        <v>85.578605047766231</v>
      </c>
      <c r="BP2867" s="9"/>
      <c r="BQ2867" s="40"/>
      <c r="BR2867" s="9"/>
      <c r="BS2867" s="40"/>
      <c r="BU2867" s="9"/>
      <c r="BV2867" s="40"/>
      <c r="BW2867" s="9"/>
      <c r="BX2867" s="40"/>
      <c r="BZ2867" s="9"/>
      <c r="CA2867" s="9"/>
      <c r="CB2867" s="40"/>
      <c r="CC2867" s="9"/>
      <c r="CD2867" s="9"/>
      <c r="CE2867" s="40"/>
    </row>
    <row r="2868" spans="1:83" x14ac:dyDescent="0.25">
      <c r="A2868">
        <v>73.599999999999994</v>
      </c>
      <c r="B2868" t="b">
        <v>1</v>
      </c>
      <c r="BE2868">
        <v>0.97797131147540983</v>
      </c>
      <c r="BF2868">
        <v>84</v>
      </c>
      <c r="BG2868">
        <v>88.401662816590942</v>
      </c>
      <c r="BH2868">
        <v>92.126116074835281</v>
      </c>
      <c r="BI2868">
        <v>264.12147249440852</v>
      </c>
      <c r="BJ2868">
        <f ca="1"/>
        <v>84.845388855034997</v>
      </c>
      <c r="BK2868">
        <f ca="1"/>
        <v>90.643532756472354</v>
      </c>
      <c r="BL2868">
        <v>84.731468490264902</v>
      </c>
      <c r="BM2868">
        <f ca="1"/>
        <v>85.370262031553111</v>
      </c>
      <c r="BN2868">
        <v>85.60413887679357</v>
      </c>
      <c r="BP2868" s="9"/>
      <c r="BQ2868" s="40"/>
      <c r="BR2868" s="9"/>
      <c r="BS2868" s="40"/>
      <c r="BU2868" s="9"/>
      <c r="BV2868" s="40"/>
      <c r="BW2868" s="9"/>
      <c r="BX2868" s="40"/>
      <c r="BZ2868" s="9"/>
      <c r="CA2868" s="9"/>
      <c r="CB2868" s="40"/>
      <c r="CC2868" s="9"/>
      <c r="CD2868" s="9"/>
      <c r="CE2868" s="40"/>
    </row>
    <row r="2869" spans="1:83" x14ac:dyDescent="0.25">
      <c r="A2869">
        <v>73.2</v>
      </c>
      <c r="B2869" t="b">
        <v>1</v>
      </c>
      <c r="BE2869">
        <v>0.9783128415300546</v>
      </c>
      <c r="BF2869">
        <v>84</v>
      </c>
      <c r="BG2869">
        <v>88.463976923572488</v>
      </c>
      <c r="BH2869">
        <v>92.214803496192701</v>
      </c>
      <c r="BI2869">
        <v>265.20313405894603</v>
      </c>
      <c r="BJ2869">
        <f ca="1"/>
        <v>84.883592175578613</v>
      </c>
      <c r="BK2869">
        <f ca="1"/>
        <v>90.721238824876352</v>
      </c>
      <c r="BL2869">
        <v>84.765097262186558</v>
      </c>
      <c r="BM2869">
        <f ca="1"/>
        <v>85.397086555134649</v>
      </c>
      <c r="BN2869">
        <v>85.629867300629911</v>
      </c>
      <c r="BP2869" s="9"/>
      <c r="BQ2869" s="40"/>
      <c r="BR2869" s="9"/>
      <c r="BS2869" s="40"/>
      <c r="BU2869" s="9"/>
      <c r="BV2869" s="40"/>
      <c r="BW2869" s="9"/>
      <c r="BX2869" s="40"/>
      <c r="BZ2869" s="9"/>
      <c r="CA2869" s="9"/>
      <c r="CB2869" s="40"/>
      <c r="CC2869" s="9"/>
      <c r="CD2869" s="9"/>
      <c r="CE2869" s="40"/>
    </row>
    <row r="2870" spans="1:83" x14ac:dyDescent="0.25">
      <c r="A2870">
        <v>73.400000000000006</v>
      </c>
      <c r="B2870" t="b">
        <v>1</v>
      </c>
      <c r="BE2870">
        <v>0.97865437158469948</v>
      </c>
      <c r="BF2870">
        <v>84</v>
      </c>
      <c r="BG2870">
        <v>88.527125709240963</v>
      </c>
      <c r="BH2870">
        <v>92.304765959349453</v>
      </c>
      <c r="BI2870">
        <v>266.3019655700453</v>
      </c>
      <c r="BJ2870">
        <f ca="1"/>
        <v>84.922260213122513</v>
      </c>
      <c r="BK2870">
        <f ca="1"/>
        <v>90.800030025221133</v>
      </c>
      <c r="BL2870">
        <v>84.798991886614317</v>
      </c>
      <c r="BM2870">
        <f ca="1"/>
        <v>85.424123556646535</v>
      </c>
      <c r="BN2870">
        <v>85.655795109748226</v>
      </c>
      <c r="BP2870" s="9"/>
      <c r="BQ2870" s="40"/>
      <c r="BR2870" s="9"/>
      <c r="BS2870" s="40"/>
      <c r="BU2870" s="9"/>
      <c r="BV2870" s="40"/>
      <c r="BW2870" s="9"/>
      <c r="BX2870" s="40"/>
      <c r="BZ2870" s="9"/>
      <c r="CA2870" s="9"/>
      <c r="CB2870" s="40"/>
      <c r="CC2870" s="9"/>
      <c r="CD2870" s="9"/>
      <c r="CE2870" s="40"/>
    </row>
    <row r="2871" spans="1:83" x14ac:dyDescent="0.25">
      <c r="A2871">
        <v>73.599999999999994</v>
      </c>
      <c r="B2871" t="b">
        <v>1</v>
      </c>
      <c r="BE2871">
        <v>0.97899590163934425</v>
      </c>
      <c r="BF2871">
        <v>84</v>
      </c>
      <c r="BG2871">
        <v>88.591134690818095</v>
      </c>
      <c r="BH2871">
        <v>92.396043434120159</v>
      </c>
      <c r="BI2871">
        <v>267.4185209324076</v>
      </c>
      <c r="BJ2871">
        <f ca="1"/>
        <v>84.961406794165782</v>
      </c>
      <c r="BK2871">
        <f ca="1"/>
        <v>90.879939999100969</v>
      </c>
      <c r="BL2871">
        <v>84.833158770143243</v>
      </c>
      <c r="BM2871">
        <f ca="1"/>
        <v>85.451378382455957</v>
      </c>
      <c r="BN2871">
        <v>85.681927290679852</v>
      </c>
      <c r="BP2871" s="9"/>
      <c r="BQ2871" s="40"/>
      <c r="BR2871" s="9"/>
      <c r="BS2871" s="40"/>
      <c r="BU2871" s="9"/>
      <c r="BV2871" s="40"/>
      <c r="BW2871" s="9"/>
      <c r="BX2871" s="40"/>
      <c r="BZ2871" s="9"/>
      <c r="CA2871" s="9"/>
      <c r="CB2871" s="40"/>
      <c r="CC2871" s="9"/>
      <c r="CD2871" s="9"/>
      <c r="CE2871" s="40"/>
    </row>
    <row r="2872" spans="1:83" x14ac:dyDescent="0.25">
      <c r="A2872">
        <v>73.599999999999994</v>
      </c>
      <c r="B2872" t="b">
        <v>1</v>
      </c>
      <c r="BE2872">
        <v>0.97933743169398912</v>
      </c>
      <c r="BF2872">
        <v>84</v>
      </c>
      <c r="BG2872">
        <v>88.656030599345073</v>
      </c>
      <c r="BH2872">
        <v>92.48867782270294</v>
      </c>
      <c r="BI2872">
        <v>268.55338129433324</v>
      </c>
      <c r="BJ2872">
        <f ca="1"/>
        <v>85.001046391427607</v>
      </c>
      <c r="BK2872">
        <f ca="1"/>
        <v>90.961004002862708</v>
      </c>
      <c r="BL2872">
        <v>84.867604580891992</v>
      </c>
      <c r="BM2872">
        <f ca="1"/>
        <v>85.478856602237855</v>
      </c>
      <c r="BN2872">
        <v>85.708269037372446</v>
      </c>
      <c r="BP2872" s="9"/>
      <c r="BQ2872" s="40"/>
      <c r="BR2872" s="9"/>
      <c r="BS2872" s="40"/>
      <c r="BU2872" s="9"/>
      <c r="BV2872" s="40"/>
      <c r="BW2872" s="9"/>
      <c r="BX2872" s="40"/>
      <c r="BZ2872" s="9"/>
      <c r="CA2872" s="9"/>
      <c r="CB2872" s="40"/>
      <c r="CC2872" s="9"/>
      <c r="CD2872" s="9"/>
      <c r="CE2872" s="40"/>
    </row>
    <row r="2873" spans="1:83" x14ac:dyDescent="0.25">
      <c r="A2873">
        <v>73.3</v>
      </c>
      <c r="B2873" t="b">
        <v>1</v>
      </c>
      <c r="BE2873">
        <v>0.97967896174863389</v>
      </c>
      <c r="BF2873">
        <v>84</v>
      </c>
      <c r="BG2873">
        <v>88.721841458708838</v>
      </c>
      <c r="BH2873">
        <v>92.582713086989358</v>
      </c>
      <c r="BI2873">
        <v>269.70715686416207</v>
      </c>
      <c r="BJ2873">
        <f ca="1"/>
        <v>85.041194165388774</v>
      </c>
      <c r="BK2873">
        <f ca="1"/>
        <v>91.043259013425356</v>
      </c>
      <c r="BL2873">
        <v>84.902336263697265</v>
      </c>
      <c r="BM2873">
        <f ca="1"/>
        <v>85.506564022166458</v>
      </c>
      <c r="BN2873">
        <v>85.734825763405127</v>
      </c>
      <c r="BP2873" s="9"/>
      <c r="BQ2873" s="40"/>
      <c r="BR2873" s="9"/>
      <c r="BS2873" s="40"/>
      <c r="BU2873" s="9"/>
      <c r="BV2873" s="40"/>
      <c r="BW2873" s="9"/>
      <c r="BX2873" s="40"/>
      <c r="BZ2873" s="9"/>
      <c r="CA2873" s="9"/>
      <c r="CB2873" s="40"/>
      <c r="CC2873" s="9"/>
      <c r="CD2873" s="9"/>
      <c r="CE2873" s="40"/>
    </row>
    <row r="2874" spans="1:83" x14ac:dyDescent="0.25">
      <c r="A2874">
        <v>72.400000000000006</v>
      </c>
      <c r="B2874" t="b">
        <v>1</v>
      </c>
      <c r="BE2874">
        <v>0.98002049180327866</v>
      </c>
      <c r="BF2874">
        <v>84</v>
      </c>
      <c r="BG2874">
        <v>88.788596671244491</v>
      </c>
      <c r="BH2874">
        <v>92.678195386566912</v>
      </c>
      <c r="BI2874">
        <v>270.88048888067613</v>
      </c>
      <c r="BJ2874">
        <f ca="1"/>
        <v>85.081866009255805</v>
      </c>
      <c r="BK2874">
        <f ca="1"/>
        <v>91.126743842950674</v>
      </c>
      <c r="BL2874">
        <v>84.937361056462706</v>
      </c>
      <c r="BM2874">
        <f ca="1"/>
        <v>85.534506699122105</v>
      </c>
      <c r="BN2874">
        <v>85.761603115141753</v>
      </c>
      <c r="BP2874" s="9"/>
      <c r="BQ2874" s="40"/>
      <c r="BR2874" s="9"/>
      <c r="BS2874" s="40"/>
      <c r="BU2874" s="9"/>
      <c r="BV2874" s="40"/>
      <c r="BW2874" s="9"/>
      <c r="BX2874" s="40"/>
      <c r="BZ2874" s="9"/>
      <c r="CA2874" s="9"/>
      <c r="CB2874" s="40"/>
      <c r="CC2874" s="9"/>
      <c r="CD2874" s="9"/>
      <c r="CE2874" s="40"/>
    </row>
    <row r="2875" spans="1:83" x14ac:dyDescent="0.25">
      <c r="A2875">
        <v>73.099999999999994</v>
      </c>
      <c r="B2875" t="b">
        <v>1</v>
      </c>
      <c r="BE2875">
        <v>0.98036202185792354</v>
      </c>
      <c r="BF2875">
        <v>84</v>
      </c>
      <c r="BG2875">
        <v>88.856327110583564</v>
      </c>
      <c r="BH2875">
        <v>92.775173228513452</v>
      </c>
      <c r="BI2875">
        <v>272.07405175338607</v>
      </c>
      <c r="BJ2875">
        <f ca="1"/>
        <v>85.123078597693706</v>
      </c>
      <c r="BK2875">
        <f ca="1"/>
        <v>91.21149926327017</v>
      </c>
      <c r="BL2875">
        <v>84.972686507770774</v>
      </c>
      <c r="BM2875">
        <f ca="1"/>
        <v>85.562690956010215</v>
      </c>
      <c r="BN2875">
        <v>85.788606985911258</v>
      </c>
      <c r="BP2875" s="9"/>
      <c r="BQ2875" s="40"/>
      <c r="BR2875" s="9"/>
      <c r="BS2875" s="40"/>
      <c r="BU2875" s="9"/>
      <c r="BV2875" s="40"/>
      <c r="BW2875" s="9"/>
      <c r="BX2875" s="40"/>
      <c r="BZ2875" s="9"/>
      <c r="CA2875" s="9"/>
      <c r="CB2875" s="40"/>
      <c r="CC2875" s="9"/>
      <c r="CD2875" s="9"/>
      <c r="CE2875" s="40"/>
    </row>
    <row r="2876" spans="1:83" x14ac:dyDescent="0.25">
      <c r="A2876">
        <v>72.5</v>
      </c>
      <c r="B2876" t="b">
        <v>1</v>
      </c>
      <c r="BE2876">
        <v>0.98070355191256831</v>
      </c>
      <c r="BF2876">
        <v>85</v>
      </c>
      <c r="BG2876">
        <v>88.925065222499967</v>
      </c>
      <c r="BH2876">
        <v>92.873697630215418</v>
      </c>
      <c r="BI2876">
        <v>273.28855539058833</v>
      </c>
      <c r="BJ2876">
        <f ca="1"/>
        <v>85.164849439715042</v>
      </c>
      <c r="BK2876">
        <f ca="1"/>
        <v>91.297568141084881</v>
      </c>
      <c r="BL2876">
        <v>85.008320495879445</v>
      </c>
      <c r="BM2876">
        <f ca="1"/>
        <v>85.591123398300482</v>
      </c>
      <c r="BN2876">
        <v>85.815843531314727</v>
      </c>
      <c r="BP2876" s="9"/>
      <c r="BQ2876" s="40"/>
      <c r="BR2876" s="9"/>
      <c r="BS2876" s="40"/>
      <c r="BU2876" s="9"/>
      <c r="BV2876" s="40"/>
      <c r="BW2876" s="9"/>
      <c r="BX2876" s="40"/>
      <c r="BZ2876" s="9"/>
      <c r="CA2876" s="9"/>
      <c r="CB2876" s="40"/>
      <c r="CC2876" s="9"/>
      <c r="CD2876" s="9"/>
      <c r="CE2876" s="40"/>
    </row>
    <row r="2877" spans="1:83" x14ac:dyDescent="0.25">
      <c r="A2877">
        <v>72.5</v>
      </c>
      <c r="B2877" t="b">
        <v>1</v>
      </c>
      <c r="BE2877">
        <v>0.98104508196721307</v>
      </c>
      <c r="BF2877">
        <v>85</v>
      </c>
      <c r="BG2877">
        <v>88.994845134598137</v>
      </c>
      <c r="BH2877">
        <v>92.973822296595173</v>
      </c>
      <c r="BI2877">
        <v>274.524747735321</v>
      </c>
      <c r="BJ2877">
        <f ca="1"/>
        <v>85.207196936160742</v>
      </c>
      <c r="BK2877">
        <f ca="1"/>
        <v>91.384995585080787</v>
      </c>
      <c r="BL2877">
        <v>85.044271249238889</v>
      </c>
      <c r="BM2877">
        <f ca="1"/>
        <v>85.619810931907011</v>
      </c>
      <c r="BN2877">
        <v>85.843319185770582</v>
      </c>
      <c r="BP2877" s="9"/>
      <c r="BQ2877" s="40"/>
      <c r="BR2877" s="9"/>
      <c r="BS2877" s="40"/>
      <c r="BU2877" s="9"/>
      <c r="BV2877" s="40"/>
      <c r="BW2877" s="9"/>
      <c r="BX2877" s="40"/>
      <c r="BZ2877" s="9"/>
      <c r="CA2877" s="9"/>
      <c r="CB2877" s="40"/>
      <c r="CC2877" s="9"/>
      <c r="CD2877" s="9"/>
      <c r="CE2877" s="40"/>
    </row>
    <row r="2878" spans="1:83" x14ac:dyDescent="0.25">
      <c r="A2878">
        <v>76</v>
      </c>
      <c r="B2878" t="b">
        <v>1</v>
      </c>
      <c r="BE2878">
        <v>0.98138661202185795</v>
      </c>
      <c r="BF2878">
        <v>85</v>
      </c>
      <c r="BG2878">
        <v>89.065702775793355</v>
      </c>
      <c r="BH2878">
        <v>93.075603813309442</v>
      </c>
      <c r="BI2878">
        <v>275.78341753189341</v>
      </c>
      <c r="BJ2878">
        <f ca="1"/>
        <v>85.250140442262008</v>
      </c>
      <c r="BK2878">
        <f ca="1"/>
        <v>91.473829106244608</v>
      </c>
      <c r="BL2878">
        <v>85.080547368679532</v>
      </c>
      <c r="BM2878">
        <f ca="1"/>
        <v>85.648760782544244</v>
      </c>
      <c r="BN2878">
        <v>85.871040680421899</v>
      </c>
      <c r="BP2878" s="9"/>
      <c r="BQ2878" s="40"/>
      <c r="BR2878" s="9"/>
      <c r="BS2878" s="40"/>
      <c r="BU2878" s="9"/>
      <c r="BV2878" s="40"/>
      <c r="BW2878" s="9"/>
      <c r="BX2878" s="40"/>
      <c r="BZ2878" s="9"/>
      <c r="CA2878" s="9"/>
      <c r="CB2878" s="40"/>
      <c r="CC2878" s="9"/>
      <c r="CD2878" s="9"/>
      <c r="CE2878" s="40"/>
    </row>
    <row r="2879" spans="1:83" x14ac:dyDescent="0.25">
      <c r="A2879">
        <v>75.900000000000006</v>
      </c>
      <c r="B2879" t="b">
        <v>1</v>
      </c>
      <c r="BE2879">
        <v>0.98172814207650272</v>
      </c>
      <c r="BF2879">
        <v>85</v>
      </c>
      <c r="BG2879">
        <v>89.137676006656861</v>
      </c>
      <c r="BH2879">
        <v>93.179101857679612</v>
      </c>
      <c r="BI2879">
        <v>277.06539734861803</v>
      </c>
      <c r="BJ2879">
        <f ca="1"/>
        <v>85.293700335835155</v>
      </c>
      <c r="BK2879">
        <f ca="1"/>
        <v>91.56411879283317</v>
      </c>
      <c r="BL2879">
        <v>85.11715785144105</v>
      </c>
      <c r="BM2879">
        <f ca="1"/>
        <v>85.677980516710036</v>
      </c>
      <c r="BN2879">
        <v>85.899015062545487</v>
      </c>
      <c r="BP2879" s="9"/>
      <c r="BQ2879" s="40"/>
      <c r="BR2879" s="9"/>
      <c r="BS2879" s="40"/>
      <c r="BU2879" s="9"/>
      <c r="BV2879" s="40"/>
      <c r="BW2879" s="9"/>
      <c r="BX2879" s="40"/>
      <c r="BZ2879" s="9"/>
      <c r="CA2879" s="9"/>
      <c r="CB2879" s="40"/>
      <c r="CC2879" s="9"/>
      <c r="CD2879" s="9"/>
      <c r="CE2879" s="40"/>
    </row>
    <row r="2880" spans="1:83" x14ac:dyDescent="0.25">
      <c r="A2880">
        <v>75.7</v>
      </c>
      <c r="B2880" t="b">
        <v>1</v>
      </c>
      <c r="BE2880">
        <v>0.98206967213114749</v>
      </c>
      <c r="BF2880">
        <v>85</v>
      </c>
      <c r="BG2880">
        <v>89.210804761837665</v>
      </c>
      <c r="BH2880">
        <v>93.284379429349229</v>
      </c>
      <c r="BI2880">
        <v>278.37156688575783</v>
      </c>
      <c r="BJ2880">
        <f ca="1"/>
        <v>85.337898091733166</v>
      </c>
      <c r="BK2880">
        <f ca="1"/>
        <v>91.655917501636623</v>
      </c>
      <c r="BL2880">
        <v>85.154112117232458</v>
      </c>
      <c r="BM2880">
        <f ca="1"/>
        <v>85.707478064465832</v>
      </c>
      <c r="BN2880">
        <v>85.927249716619258</v>
      </c>
      <c r="BP2880" s="9"/>
      <c r="BQ2880" s="40"/>
      <c r="BR2880" s="9"/>
      <c r="BS2880" s="40"/>
      <c r="BU2880" s="9"/>
      <c r="BV2880" s="40"/>
      <c r="BW2880" s="9"/>
      <c r="BX2880" s="40"/>
      <c r="BZ2880" s="9"/>
      <c r="CA2880" s="9"/>
      <c r="CB2880" s="40"/>
      <c r="CC2880" s="9"/>
      <c r="CD2880" s="9"/>
      <c r="CE2880" s="40"/>
    </row>
    <row r="2881" spans="1:83" x14ac:dyDescent="0.25">
      <c r="A2881">
        <v>75.599999999999994</v>
      </c>
      <c r="B2881" t="b">
        <v>1</v>
      </c>
      <c r="BE2881">
        <v>0.98241120218579236</v>
      </c>
      <c r="BF2881">
        <v>85</v>
      </c>
      <c r="BG2881">
        <v>89.285131205934121</v>
      </c>
      <c r="BH2881">
        <v>93.391503102926805</v>
      </c>
      <c r="BI2881">
        <v>279.70285660159851</v>
      </c>
      <c r="BJ2881">
        <f ca="1"/>
        <v>85.382756363259048</v>
      </c>
      <c r="BK2881">
        <f ca="1"/>
        <v>91.749281067396765</v>
      </c>
      <c r="BL2881">
        <v>85.191420036537139</v>
      </c>
      <c r="BM2881">
        <f ca="1"/>
        <v>85.73726174420527</v>
      </c>
      <c r="BN2881">
        <v>85.955752387223797</v>
      </c>
      <c r="BP2881" s="9"/>
      <c r="BQ2881" s="40"/>
      <c r="BR2881" s="9"/>
      <c r="BS2881" s="40"/>
      <c r="BU2881" s="9"/>
      <c r="BV2881" s="40"/>
      <c r="BW2881" s="9"/>
      <c r="BX2881" s="40"/>
      <c r="BZ2881" s="9"/>
      <c r="CA2881" s="9"/>
      <c r="CB2881" s="40"/>
      <c r="CC2881" s="9"/>
      <c r="CD2881" s="9"/>
      <c r="CE2881" s="40"/>
    </row>
    <row r="2882" spans="1:83" x14ac:dyDescent="0.25">
      <c r="A2882">
        <v>75.400000000000006</v>
      </c>
      <c r="B2882" t="b">
        <v>1</v>
      </c>
      <c r="BE2882">
        <v>0.98275273224043713</v>
      </c>
      <c r="BF2882">
        <v>85</v>
      </c>
      <c r="BG2882">
        <v>89.360699904374826</v>
      </c>
      <c r="BH2882">
        <v>93.50054330518465</v>
      </c>
      <c r="BI2882">
        <v>281.0602516940823</v>
      </c>
      <c r="BJ2882">
        <f ca="1"/>
        <v>85.428299071342039</v>
      </c>
      <c r="BK2882">
        <f ca="1"/>
        <v>91.844268532493999</v>
      </c>
      <c r="BL2882">
        <v>85.229091961403782</v>
      </c>
      <c r="BM2882">
        <f ca="1"/>
        <v>85.767340289626958</v>
      </c>
      <c r="BN2882">
        <v>85.98453120397707</v>
      </c>
      <c r="BP2882" s="9"/>
      <c r="BQ2882" s="40"/>
      <c r="BR2882" s="9"/>
      <c r="BS2882" s="40"/>
      <c r="BU2882" s="9"/>
      <c r="BV2882" s="40"/>
      <c r="BW2882" s="9"/>
      <c r="BX2882" s="40"/>
      <c r="BZ2882" s="9"/>
      <c r="CA2882" s="9"/>
      <c r="CB2882" s="40"/>
      <c r="CC2882" s="9"/>
      <c r="CD2882" s="9"/>
      <c r="CE2882" s="40"/>
    </row>
    <row r="2883" spans="1:83" x14ac:dyDescent="0.25">
      <c r="A2883">
        <v>75.2</v>
      </c>
      <c r="B2883" t="b">
        <v>1</v>
      </c>
      <c r="BE2883">
        <v>0.98309426229508201</v>
      </c>
      <c r="BF2883">
        <v>85</v>
      </c>
      <c r="BG2883">
        <v>89.437558011083894</v>
      </c>
      <c r="BH2883">
        <v>93.611574619739869</v>
      </c>
      <c r="BI2883">
        <v>282.44479648068597</v>
      </c>
      <c r="BJ2883">
        <f ca="1"/>
        <v>85.474551502387342</v>
      </c>
      <c r="BK2883">
        <f ca="1"/>
        <v>91.940942399310501</v>
      </c>
      <c r="BL2883">
        <v>85.267138758995515</v>
      </c>
      <c r="BM2883">
        <f ca="1"/>
        <v>85.797722879155302</v>
      </c>
      <c r="BN2883">
        <v>86.013594708726743</v>
      </c>
      <c r="BP2883" s="9"/>
      <c r="BQ2883" s="40"/>
      <c r="BR2883" s="9"/>
      <c r="BS2883" s="40"/>
      <c r="BU2883" s="9"/>
      <c r="BV2883" s="40"/>
      <c r="BW2883" s="9"/>
      <c r="BX2883" s="40"/>
      <c r="BZ2883" s="9"/>
      <c r="CA2883" s="9"/>
      <c r="CB2883" s="40"/>
      <c r="CC2883" s="9"/>
      <c r="CD2883" s="9"/>
      <c r="CE2883" s="40"/>
    </row>
    <row r="2884" spans="1:83" x14ac:dyDescent="0.25">
      <c r="A2884">
        <v>75</v>
      </c>
      <c r="B2884" t="b">
        <v>1</v>
      </c>
      <c r="BE2884">
        <v>0.98343579234972678</v>
      </c>
      <c r="BF2884">
        <v>85</v>
      </c>
      <c r="BG2884">
        <v>89.515755474955853</v>
      </c>
      <c r="BH2884">
        <v>93.724676122558506</v>
      </c>
      <c r="BI2884">
        <v>283.85759922530752</v>
      </c>
      <c r="BJ2884">
        <f ca="1"/>
        <v>85.521540415837435</v>
      </c>
      <c r="BK2884">
        <f ca="1"/>
        <v>92.039368908016826</v>
      </c>
      <c r="BL2884">
        <v>85.305571848205176</v>
      </c>
      <c r="BM2884">
        <f ca="1"/>
        <v>85.828419168086114</v>
      </c>
      <c r="BN2884">
        <v>86.042951885254354</v>
      </c>
      <c r="BP2884" s="9"/>
      <c r="BQ2884" s="40"/>
      <c r="BR2884" s="9"/>
      <c r="BS2884" s="40"/>
      <c r="BU2884" s="9"/>
      <c r="BV2884" s="40"/>
      <c r="BW2884" s="9"/>
      <c r="BX2884" s="40"/>
      <c r="BZ2884" s="9"/>
      <c r="CA2884" s="9"/>
      <c r="CB2884" s="40"/>
      <c r="CC2884" s="9"/>
      <c r="CD2884" s="9"/>
      <c r="CE2884" s="40"/>
    </row>
    <row r="2885" spans="1:83" x14ac:dyDescent="0.25">
      <c r="A2885">
        <v>74.900000000000006</v>
      </c>
      <c r="B2885" t="b">
        <v>1</v>
      </c>
      <c r="BE2885">
        <v>0.98377732240437155</v>
      </c>
      <c r="BF2885">
        <v>85</v>
      </c>
      <c r="BG2885">
        <v>89.595345267458143</v>
      </c>
      <c r="BH2885">
        <v>93.83993175211117</v>
      </c>
      <c r="BI2885">
        <v>285.29983746806317</v>
      </c>
      <c r="BJ2885">
        <f ca="1"/>
        <v>85.569294162632218</v>
      </c>
      <c r="BK2885">
        <f ca="1"/>
        <v>92.1396183429285</v>
      </c>
      <c r="BL2885">
        <v>85.344403239686542</v>
      </c>
      <c r="BM2885">
        <f ca="1"/>
        <v>85.85943932377107</v>
      </c>
      <c r="BN2885">
        <v>86.072612191780877</v>
      </c>
      <c r="BP2885" s="9"/>
      <c r="BQ2885" s="40"/>
      <c r="BR2885" s="9"/>
      <c r="BS2885" s="40"/>
      <c r="BU2885" s="9"/>
      <c r="BV2885" s="40"/>
      <c r="BW2885" s="9"/>
      <c r="BX2885" s="40"/>
      <c r="BZ2885" s="9"/>
      <c r="CA2885" s="9"/>
      <c r="CB2885" s="40"/>
      <c r="CC2885" s="9"/>
      <c r="CD2885" s="9"/>
      <c r="CE2885" s="40"/>
    </row>
    <row r="2886" spans="1:83" x14ac:dyDescent="0.25">
      <c r="A2886">
        <v>74.7</v>
      </c>
      <c r="B2886" t="b">
        <v>1</v>
      </c>
      <c r="BE2886">
        <v>0.98411885245901642</v>
      </c>
      <c r="BF2886">
        <v>85</v>
      </c>
      <c r="BG2886">
        <v>89.676383634018663</v>
      </c>
      <c r="BH2886">
        <v>93.95743071857332</v>
      </c>
      <c r="BI2886">
        <v>286.77276392220261</v>
      </c>
      <c r="BJ2886">
        <f ca="1"/>
        <v>85.617842815927943</v>
      </c>
      <c r="BK2886">
        <f ca="1"/>
        <v>92.241765371041666</v>
      </c>
      <c r="BL2886">
        <v>85.383645579699163</v>
      </c>
      <c r="BM2886">
        <f ca="1"/>
        <v>85.890794064198317</v>
      </c>
      <c r="BN2886">
        <v>86.102585596602026</v>
      </c>
      <c r="BP2886" s="9"/>
      <c r="BQ2886" s="40"/>
      <c r="BR2886" s="9"/>
      <c r="BS2886" s="40"/>
      <c r="BU2886" s="9"/>
      <c r="BV2886" s="40"/>
      <c r="BW2886" s="9"/>
      <c r="BX2886" s="40"/>
      <c r="BZ2886" s="9"/>
      <c r="CA2886" s="9"/>
      <c r="CB2886" s="40"/>
      <c r="CC2886" s="9"/>
      <c r="CD2886" s="9"/>
      <c r="CE2886" s="40"/>
    </row>
    <row r="2887" spans="1:83" x14ac:dyDescent="0.25">
      <c r="A2887">
        <v>74.599999999999994</v>
      </c>
      <c r="B2887" t="b">
        <v>1</v>
      </c>
      <c r="BE2887">
        <v>0.98446038251366119</v>
      </c>
      <c r="BF2887">
        <v>85</v>
      </c>
      <c r="BG2887">
        <v>89.758930372257041</v>
      </c>
      <c r="BH2887">
        <v>94.077267957127603</v>
      </c>
      <c r="BI2887">
        <v>288.27771301213585</v>
      </c>
      <c r="BJ2887">
        <f ca="1"/>
        <v>85.667218315638536</v>
      </c>
      <c r="BK2887">
        <f ca="1"/>
        <v>92.345889416902097</v>
      </c>
      <c r="BL2887">
        <v>85.423312198220344</v>
      </c>
      <c r="BM2887">
        <f ca="1"/>
        <v>85.922494700378493</v>
      </c>
      <c r="BN2887">
        <v>86.132882617229626</v>
      </c>
      <c r="BP2887" s="9"/>
      <c r="BQ2887" s="40"/>
      <c r="BR2887" s="9"/>
      <c r="BS2887" s="40"/>
      <c r="BU2887" s="9"/>
      <c r="BV2887" s="40"/>
      <c r="BW2887" s="9"/>
      <c r="BX2887" s="40"/>
      <c r="BZ2887" s="9"/>
      <c r="CA2887" s="9"/>
      <c r="CB2887" s="40"/>
      <c r="CC2887" s="9"/>
      <c r="CD2887" s="9"/>
      <c r="CE2887" s="40"/>
    </row>
    <row r="2888" spans="1:83" x14ac:dyDescent="0.25">
      <c r="A2888">
        <v>74.400000000000006</v>
      </c>
      <c r="B2888" t="b">
        <v>1</v>
      </c>
      <c r="BE2888">
        <v>0.98480191256830596</v>
      </c>
      <c r="BF2888">
        <v>86</v>
      </c>
      <c r="BG2888">
        <v>89.843049140587297</v>
      </c>
      <c r="BH2888">
        <v>94.199544631211552</v>
      </c>
      <c r="BI2888">
        <v>289.81610813808339</v>
      </c>
      <c r="BJ2888">
        <f ca="1"/>
        <v>85.717454628601459</v>
      </c>
      <c r="BK2888">
        <f ca="1"/>
        <v>92.452075078604281</v>
      </c>
      <c r="BL2888">
        <v>85.463417161843481</v>
      </c>
      <c r="BM2888">
        <f ca="1"/>
        <v>85.954553183003355</v>
      </c>
      <c r="BN2888">
        <v>86.163514363468806</v>
      </c>
      <c r="BP2888" s="9"/>
      <c r="BQ2888" s="40"/>
      <c r="BR2888" s="9"/>
      <c r="BS2888" s="40"/>
      <c r="BU2888" s="9"/>
      <c r="BV2888" s="40"/>
      <c r="BW2888" s="9"/>
      <c r="BX2888" s="40"/>
      <c r="BZ2888" s="9"/>
      <c r="CA2888" s="9"/>
      <c r="CB2888" s="40"/>
      <c r="CC2888" s="9"/>
      <c r="CD2888" s="9"/>
      <c r="CE2888" s="40"/>
    </row>
    <row r="2889" spans="1:83" x14ac:dyDescent="0.25">
      <c r="A2889">
        <v>74.2</v>
      </c>
      <c r="B2889" t="b">
        <v>1</v>
      </c>
      <c r="BE2889">
        <v>0.98514344262295084</v>
      </c>
      <c r="BF2889">
        <v>86</v>
      </c>
      <c r="BG2889">
        <v>89.928807801274274</v>
      </c>
      <c r="BH2889">
        <v>94.324368692473584</v>
      </c>
      <c r="BI2889">
        <v>291.38946976645138</v>
      </c>
      <c r="BJ2889">
        <f ca="1"/>
        <v>85.768587926451275</v>
      </c>
      <c r="BK2889">
        <f ca="1"/>
        <v>92.560412590470534</v>
      </c>
      <c r="BL2889">
        <v>85.503975332057635</v>
      </c>
      <c r="BM2889">
        <f ca="1"/>
        <v>85.98698215391434</v>
      </c>
      <c r="BN2889">
        <v>86.194492584924916</v>
      </c>
      <c r="BP2889" s="9"/>
      <c r="BQ2889" s="40"/>
      <c r="BR2889" s="9"/>
      <c r="BS2889" s="40"/>
      <c r="BU2889" s="9"/>
      <c r="BV2889" s="40"/>
      <c r="BW2889" s="9"/>
      <c r="BX2889" s="40"/>
      <c r="BZ2889" s="9"/>
      <c r="CA2889" s="9"/>
      <c r="CB2889" s="40"/>
      <c r="CC2889" s="9"/>
      <c r="CD2889" s="9"/>
      <c r="CE2889" s="40"/>
    </row>
    <row r="2890" spans="1:83" x14ac:dyDescent="0.25">
      <c r="A2890">
        <v>74</v>
      </c>
      <c r="B2890" t="b">
        <v>1</v>
      </c>
      <c r="BE2890">
        <v>0.98548497267759561</v>
      </c>
      <c r="BF2890">
        <v>86</v>
      </c>
      <c r="BG2890">
        <v>90.016278802682692</v>
      </c>
      <c r="BH2890">
        <v>94.451855505299164</v>
      </c>
      <c r="BI2890">
        <v>292.99942446118905</v>
      </c>
      <c r="BJ2890">
        <f ca="1"/>
        <v>85.820656783617309</v>
      </c>
      <c r="BK2890">
        <f ca="1"/>
        <v>92.67099833885915</v>
      </c>
      <c r="BL2890">
        <v>85.545002429592799</v>
      </c>
      <c r="BM2890">
        <f ca="1"/>
        <v>86.019795002999928</v>
      </c>
      <c r="BN2890">
        <v>86.225829723508767</v>
      </c>
      <c r="BP2890" s="9"/>
      <c r="BQ2890" s="40"/>
      <c r="BR2890" s="9"/>
      <c r="BS2890" s="40"/>
      <c r="BU2890" s="9"/>
      <c r="BV2890" s="40"/>
      <c r="BW2890" s="9"/>
      <c r="BX2890" s="40"/>
      <c r="BZ2890" s="9"/>
      <c r="CA2890" s="9"/>
      <c r="CB2890" s="40"/>
      <c r="CC2890" s="9"/>
      <c r="CD2890" s="9"/>
      <c r="CE2890" s="40"/>
    </row>
    <row r="2891" spans="1:83" x14ac:dyDescent="0.25">
      <c r="A2891">
        <v>73.8</v>
      </c>
      <c r="B2891" t="b">
        <v>1</v>
      </c>
      <c r="BE2891">
        <v>0.98582650273224048</v>
      </c>
      <c r="BF2891">
        <v>86</v>
      </c>
      <c r="BG2891">
        <v>90.105539606239006</v>
      </c>
      <c r="BH2891">
        <v>94.582128545070674</v>
      </c>
      <c r="BI2891">
        <v>294.64771499060168</v>
      </c>
      <c r="BJ2891">
        <f ca="1"/>
        <v>85.873702398256682</v>
      </c>
      <c r="BK2891">
        <f ca="1"/>
        <v>92.783935438615032</v>
      </c>
      <c r="BL2891">
        <v>85.586515105621402</v>
      </c>
      <c r="BM2891">
        <f ca="1"/>
        <v>86.053005931236513</v>
      </c>
      <c r="BN2891">
        <v>86.257538971597</v>
      </c>
      <c r="BP2891" s="9"/>
      <c r="BQ2891" s="40"/>
      <c r="BR2891" s="9"/>
      <c r="BS2891" s="40"/>
      <c r="BU2891" s="9"/>
      <c r="BV2891" s="40"/>
      <c r="BW2891" s="9"/>
      <c r="BX2891" s="40"/>
      <c r="BZ2891" s="9"/>
      <c r="CA2891" s="9"/>
      <c r="CB2891" s="40"/>
      <c r="CC2891" s="9"/>
      <c r="CD2891" s="9"/>
      <c r="CE2891" s="40"/>
    </row>
    <row r="2892" spans="1:83" x14ac:dyDescent="0.25">
      <c r="A2892">
        <v>73.599999999999994</v>
      </c>
      <c r="B2892" t="b">
        <v>1</v>
      </c>
      <c r="BE2892">
        <v>0.98616803278688525</v>
      </c>
      <c r="BF2892">
        <v>86</v>
      </c>
      <c r="BG2892">
        <v>90.196673164555591</v>
      </c>
      <c r="BH2892">
        <v>94.715320180879402</v>
      </c>
      <c r="BI2892">
        <v>296.33621166703853</v>
      </c>
      <c r="BJ2892">
        <f ca="1"/>
        <v>85.927768839405303</v>
      </c>
      <c r="BK2892">
        <f ca="1"/>
        <v>92.8993343789476</v>
      </c>
      <c r="BL2892">
        <v>85.62853102072981</v>
      </c>
      <c r="BM2892">
        <f ca="1"/>
        <v>86.086630020701321</v>
      </c>
      <c r="BN2892">
        <v>86.289634336608771</v>
      </c>
      <c r="BP2892" s="9"/>
      <c r="BQ2892" s="40"/>
      <c r="BR2892" s="9"/>
      <c r="BS2892" s="40"/>
      <c r="BU2892" s="9"/>
      <c r="BV2892" s="40"/>
      <c r="BW2892" s="9"/>
      <c r="BX2892" s="40"/>
      <c r="BZ2892" s="9"/>
      <c r="CA2892" s="9"/>
      <c r="CB2892" s="40"/>
      <c r="CC2892" s="9"/>
      <c r="CD2892" s="9"/>
      <c r="CE2892" s="40"/>
    </row>
    <row r="2893" spans="1:83" x14ac:dyDescent="0.25">
      <c r="A2893">
        <v>73.400000000000006</v>
      </c>
      <c r="B2893" t="b">
        <v>1</v>
      </c>
      <c r="BE2893">
        <v>0.98650956284153002</v>
      </c>
      <c r="BF2893">
        <v>86</v>
      </c>
      <c r="BG2893">
        <v>90.289768458284314</v>
      </c>
      <c r="BH2893">
        <v>94.851572555277158</v>
      </c>
      <c r="BI2893">
        <v>298.06692510446914</v>
      </c>
      <c r="BJ2893">
        <f ca="1"/>
        <v>85.982903324192861</v>
      </c>
      <c r="BK2893">
        <f ca="1"/>
        <v>93.017313749047545</v>
      </c>
      <c r="BL2893">
        <v>85.671068932722818</v>
      </c>
      <c r="BM2893">
        <f ca="1"/>
        <v>86.120683312521507</v>
      </c>
      <c r="BN2893">
        <v>86.322130712883876</v>
      </c>
      <c r="BP2893" s="9"/>
      <c r="BQ2893" s="40"/>
      <c r="BR2893" s="9"/>
      <c r="BS2893" s="40"/>
      <c r="BU2893" s="9"/>
      <c r="BV2893" s="40"/>
      <c r="BW2893" s="9"/>
      <c r="BX2893" s="40"/>
      <c r="BZ2893" s="9"/>
      <c r="CA2893" s="9"/>
      <c r="CB2893" s="40"/>
      <c r="CC2893" s="9"/>
      <c r="CD2893" s="9"/>
      <c r="CE2893" s="40"/>
    </row>
    <row r="2894" spans="1:83" x14ac:dyDescent="0.25">
      <c r="A2894">
        <v>65.7</v>
      </c>
      <c r="B2894" t="b">
        <v>1</v>
      </c>
      <c r="BE2894">
        <v>0.9868510928961749</v>
      </c>
      <c r="BF2894">
        <v>86</v>
      </c>
      <c r="BG2894">
        <v>90.384921100606604</v>
      </c>
      <c r="BH2894">
        <v>94.991038575897861</v>
      </c>
      <c r="BI2894">
        <v>299.84202061214563</v>
      </c>
      <c r="BJ2894">
        <f ca="1"/>
        <v>86.039156529645581</v>
      </c>
      <c r="BK2894">
        <f ca="1"/>
        <v>93.138001055586216</v>
      </c>
      <c r="BL2894">
        <v>85.714148794499025</v>
      </c>
      <c r="BM2894">
        <f ca="1"/>
        <v>86.155182893884145</v>
      </c>
      <c r="BN2894">
        <v>86.355043961895021</v>
      </c>
      <c r="BP2894" s="9"/>
      <c r="BQ2894" s="40"/>
      <c r="BR2894" s="9"/>
      <c r="BS2894" s="40"/>
      <c r="BU2894" s="9"/>
      <c r="BV2894" s="40"/>
      <c r="BW2894" s="9"/>
      <c r="BX2894" s="40"/>
      <c r="BZ2894" s="9"/>
      <c r="CA2894" s="9"/>
      <c r="CB2894" s="40"/>
      <c r="CC2894" s="9"/>
      <c r="CD2894" s="9"/>
      <c r="CE2894" s="40"/>
    </row>
    <row r="2895" spans="1:83" x14ac:dyDescent="0.25">
      <c r="A2895">
        <v>65.400000000000006</v>
      </c>
      <c r="B2895" t="b">
        <v>1</v>
      </c>
      <c r="BE2895">
        <v>0.98719262295081966</v>
      </c>
      <c r="BF2895">
        <v>86</v>
      </c>
      <c r="BG2895">
        <v>90.482234019889802</v>
      </c>
      <c r="BH2895">
        <v>95.133883036500748</v>
      </c>
      <c r="BI2895">
        <v>301.66383448278526</v>
      </c>
      <c r="BJ2895">
        <f ca="1"/>
        <v>86.09658294441833</v>
      </c>
      <c r="BK2895">
        <f ca="1"/>
        <v>93.261533646463334</v>
      </c>
      <c r="BL2895">
        <v>85.757791863445973</v>
      </c>
      <c r="BM2895">
        <f ca="1"/>
        <v>86.190146995425224</v>
      </c>
      <c r="BN2895">
        <v>86.388391002004411</v>
      </c>
      <c r="BP2895" s="9"/>
      <c r="BQ2895" s="40"/>
      <c r="BR2895" s="9"/>
      <c r="BS2895" s="40"/>
      <c r="BU2895" s="9"/>
      <c r="BV2895" s="40"/>
      <c r="BW2895" s="9"/>
      <c r="BX2895" s="40"/>
      <c r="BZ2895" s="9"/>
      <c r="CA2895" s="9"/>
      <c r="CB2895" s="40"/>
      <c r="CC2895" s="9"/>
      <c r="CD2895" s="9"/>
      <c r="CE2895" s="40"/>
    </row>
    <row r="2896" spans="1:83" x14ac:dyDescent="0.25">
      <c r="A2896">
        <v>65.400000000000006</v>
      </c>
      <c r="B2896" t="b">
        <v>1</v>
      </c>
      <c r="BE2896">
        <v>0.98753415300546443</v>
      </c>
      <c r="BF2896">
        <v>86</v>
      </c>
      <c r="BG2896">
        <v>90.58181823300805</v>
      </c>
      <c r="BH2896">
        <v>95.280283888288139</v>
      </c>
      <c r="BI2896">
        <v>303.53489248261792</v>
      </c>
      <c r="BJ2896">
        <f ca="1"/>
        <v>86.155241266789744</v>
      </c>
      <c r="BK2896">
        <f ca="1"/>
        <v>93.388059757861825</v>
      </c>
      <c r="BL2896">
        <v>85.802020824057252</v>
      </c>
      <c r="BM2896">
        <f ca="1"/>
        <v>86.225595100548659</v>
      </c>
      <c r="BN2896">
        <v>86.422189909187352</v>
      </c>
      <c r="BP2896" s="9"/>
      <c r="BQ2896" s="40"/>
      <c r="BR2896" s="9"/>
      <c r="BS2896" s="40"/>
      <c r="BU2896" s="9"/>
      <c r="BV2896" s="40"/>
      <c r="BW2896" s="9"/>
      <c r="BX2896" s="40"/>
      <c r="BZ2896" s="9"/>
      <c r="CA2896" s="9"/>
      <c r="CB2896" s="40"/>
      <c r="CC2896" s="9"/>
      <c r="CD2896" s="9"/>
      <c r="CE2896" s="40"/>
    </row>
    <row r="2897" spans="1:83" x14ac:dyDescent="0.25">
      <c r="A2897">
        <v>64.7</v>
      </c>
      <c r="B2897" t="b">
        <v>1</v>
      </c>
      <c r="BE2897">
        <v>0.98787568306010931</v>
      </c>
      <c r="BF2897">
        <v>86</v>
      </c>
      <c r="BG2897">
        <v>90.683793724227058</v>
      </c>
      <c r="BH2897">
        <v>95.430433686384887</v>
      </c>
      <c r="BI2897">
        <v>305.45793091041941</v>
      </c>
      <c r="BJ2897">
        <f ca="1"/>
        <v>86.215194856462489</v>
      </c>
      <c r="BK2897">
        <f ca="1"/>
        <v>93.517739704958913</v>
      </c>
      <c r="BL2897">
        <v>85.846859925778332</v>
      </c>
      <c r="BM2897">
        <f ca="1"/>
        <v>86.261548068506201</v>
      </c>
      <c r="BN2897">
        <v>86.456460030402809</v>
      </c>
      <c r="BP2897" s="9"/>
      <c r="BQ2897" s="40"/>
      <c r="BR2897" s="9"/>
      <c r="BS2897" s="40"/>
      <c r="BU2897" s="9"/>
      <c r="BV2897" s="40"/>
      <c r="BW2897" s="9"/>
      <c r="BX2897" s="40"/>
      <c r="BZ2897" s="9"/>
      <c r="CA2897" s="9"/>
      <c r="CB2897" s="40"/>
      <c r="CC2897" s="9"/>
      <c r="CD2897" s="9"/>
      <c r="CE2897" s="40"/>
    </row>
    <row r="2898" spans="1:83" x14ac:dyDescent="0.25">
      <c r="A2898">
        <v>64.599999999999994</v>
      </c>
      <c r="B2898" t="b">
        <v>1</v>
      </c>
      <c r="BE2898">
        <v>0.98821721311475408</v>
      </c>
      <c r="BF2898">
        <v>86</v>
      </c>
      <c r="BG2898">
        <v>90.788290447497673</v>
      </c>
      <c r="BH2898">
        <v>95.584541241317282</v>
      </c>
      <c r="BI2898">
        <v>307.43592066612587</v>
      </c>
      <c r="BJ2898">
        <f ca="1"/>
        <v>86.276512249191626</v>
      </c>
      <c r="BK2898">
        <f ca="1"/>
        <v>93.650747240680062</v>
      </c>
      <c r="BL2898">
        <v>85.892335138458932</v>
      </c>
      <c r="BM2898">
        <f ca="1"/>
        <v>86.298028273411163</v>
      </c>
      <c r="BN2898">
        <v>86.49122211160352</v>
      </c>
      <c r="BP2898" s="9"/>
      <c r="BQ2898" s="40"/>
      <c r="BR2898" s="9"/>
      <c r="BS2898" s="40"/>
      <c r="BU2898" s="9"/>
      <c r="BV2898" s="40"/>
      <c r="BW2898" s="9"/>
      <c r="BX2898" s="40"/>
      <c r="BZ2898" s="9"/>
      <c r="CA2898" s="9"/>
      <c r="CB2898" s="40"/>
      <c r="CC2898" s="9"/>
      <c r="CD2898" s="9"/>
      <c r="CE2898" s="40"/>
    </row>
    <row r="2899" spans="1:83" x14ac:dyDescent="0.25">
      <c r="A2899">
        <v>64.400000000000006</v>
      </c>
      <c r="B2899" t="b">
        <v>1</v>
      </c>
      <c r="BE2899">
        <v>0.98855874316939896</v>
      </c>
      <c r="BF2899">
        <v>86</v>
      </c>
      <c r="BG2899">
        <v>90.895449473634287</v>
      </c>
      <c r="BH2899">
        <v>95.742833511444474</v>
      </c>
      <c r="BI2899">
        <v>309.47209486038685</v>
      </c>
      <c r="BJ2899">
        <f ca="1"/>
        <v>86.339267745088023</v>
      </c>
      <c r="BK2899">
        <f ca="1"/>
        <v>93.787271111861855</v>
      </c>
      <c r="BL2899">
        <v>85.938474328241227</v>
      </c>
      <c r="BM2899">
        <f ca="1"/>
        <v>86.33505976177527</v>
      </c>
      <c r="BN2899">
        <v>86.526498442759831</v>
      </c>
      <c r="BP2899" s="9"/>
      <c r="BQ2899" s="40"/>
      <c r="BR2899" s="9"/>
      <c r="BS2899" s="40"/>
      <c r="BU2899" s="9"/>
      <c r="BV2899" s="40"/>
      <c r="BW2899" s="9"/>
      <c r="BX2899" s="40"/>
      <c r="BZ2899" s="9"/>
      <c r="CA2899" s="9"/>
      <c r="CB2899" s="40"/>
      <c r="CC2899" s="9"/>
      <c r="CD2899" s="9"/>
      <c r="CE2899" s="40"/>
    </row>
    <row r="2900" spans="1:83" x14ac:dyDescent="0.25">
      <c r="A2900">
        <v>64.099999999999994</v>
      </c>
      <c r="B2900" t="b">
        <v>1</v>
      </c>
      <c r="BE2900">
        <v>0.98890027322404372</v>
      </c>
      <c r="BF2900">
        <v>86</v>
      </c>
      <c r="BG2900">
        <v>91.005424308356083</v>
      </c>
      <c r="BH2900">
        <v>95.905557779877427</v>
      </c>
      <c r="BI2900">
        <v>311.56998060916317</v>
      </c>
      <c r="BJ2900">
        <f ca="1"/>
        <v>86.403542083701467</v>
      </c>
      <c r="BK2900">
        <f ca="1"/>
        <v>93.927516848368171</v>
      </c>
      <c r="BL2900">
        <v>85.985307457266146</v>
      </c>
      <c r="BM2900">
        <f ca="1"/>
        <v>86.372668431669283</v>
      </c>
      <c r="BN2900">
        <v>86.562313022738792</v>
      </c>
      <c r="BP2900" s="9"/>
      <c r="BQ2900" s="40"/>
      <c r="BR2900" s="9"/>
      <c r="BS2900" s="40"/>
      <c r="BU2900" s="9"/>
      <c r="BV2900" s="40"/>
      <c r="BW2900" s="9"/>
      <c r="BX2900" s="40"/>
      <c r="BZ2900" s="9"/>
      <c r="CA2900" s="9"/>
      <c r="CB2900" s="40"/>
      <c r="CC2900" s="9"/>
      <c r="CD2900" s="9"/>
      <c r="CE2900" s="40"/>
    </row>
    <row r="2901" spans="1:83" x14ac:dyDescent="0.25">
      <c r="A2901">
        <v>63.8</v>
      </c>
      <c r="B2901" t="b">
        <v>1</v>
      </c>
      <c r="BE2901">
        <v>0.98924180327868849</v>
      </c>
      <c r="BF2901">
        <v>86</v>
      </c>
      <c r="BG2901">
        <v>91.118382412787085</v>
      </c>
      <c r="BH2901">
        <v>96.072984168902082</v>
      </c>
      <c r="BI2901">
        <v>313.73343579849791</v>
      </c>
      <c r="BJ2901">
        <f ca="1"/>
        <v>86.469423221803623</v>
      </c>
      <c r="BK2901">
        <f ca="1"/>
        <v>94.07170882841838</v>
      </c>
      <c r="BL2901">
        <v>86.032866811263048</v>
      </c>
      <c r="BM2901">
        <f ca="1"/>
        <v>86.410882237240003</v>
      </c>
      <c r="BN2901">
        <v>86.598691747458744</v>
      </c>
      <c r="BP2901" s="9"/>
      <c r="BQ2901" s="40"/>
      <c r="BR2901" s="9"/>
      <c r="BS2901" s="40"/>
      <c r="BU2901" s="9"/>
      <c r="BV2901" s="40"/>
      <c r="BW2901" s="9"/>
      <c r="BX2901" s="40"/>
      <c r="BZ2901" s="9"/>
      <c r="CA2901" s="9"/>
      <c r="CB2901" s="40"/>
      <c r="CC2901" s="9"/>
      <c r="CD2901" s="9"/>
      <c r="CE2901" s="40"/>
    </row>
    <row r="2902" spans="1:83" x14ac:dyDescent="0.25">
      <c r="A2902">
        <v>63.4</v>
      </c>
      <c r="B2902" t="b">
        <v>1</v>
      </c>
      <c r="BE2902">
        <v>0.98958333333333337</v>
      </c>
      <c r="BF2902">
        <v>86</v>
      </c>
      <c r="BG2902">
        <v>91.234506965062167</v>
      </c>
      <c r="BH2902">
        <v>96.245408556832245</v>
      </c>
      <c r="BI2902">
        <v>315.96669178194395</v>
      </c>
      <c r="BJ2902">
        <f ca="1"/>
        <v>86.537007233319244</v>
      </c>
      <c r="BK2902">
        <f ca="1"/>
        <v>94.22009267307601</v>
      </c>
      <c r="BL2902">
        <v>86.081187259933927</v>
      </c>
      <c r="BM2902">
        <f ca="1"/>
        <v>86.44973142310026</v>
      </c>
      <c r="BN2902">
        <v>86.635662625456575</v>
      </c>
      <c r="BP2902" s="9"/>
      <c r="BQ2902" s="40"/>
      <c r="BR2902" s="9"/>
      <c r="BS2902" s="40"/>
      <c r="BU2902" s="9"/>
      <c r="BV2902" s="40"/>
      <c r="BW2902" s="9"/>
      <c r="BX2902" s="40"/>
      <c r="BZ2902" s="9"/>
      <c r="CA2902" s="9"/>
      <c r="CB2902" s="40"/>
      <c r="CC2902" s="9"/>
      <c r="CD2902" s="9"/>
      <c r="CE2902" s="40"/>
    </row>
    <row r="2903" spans="1:83" x14ac:dyDescent="0.25">
      <c r="A2903">
        <v>63</v>
      </c>
      <c r="B2903" t="b">
        <v>1</v>
      </c>
      <c r="BE2903">
        <v>0.98992486338797814</v>
      </c>
      <c r="BF2903">
        <v>87</v>
      </c>
      <c r="BG2903">
        <v>91.353998910600865</v>
      </c>
      <c r="BH2903">
        <v>96.423155977292083</v>
      </c>
      <c r="BI2903">
        <v>318.27440319788985</v>
      </c>
      <c r="BJ2903">
        <f ca="1"/>
        <v>86.606399355310216</v>
      </c>
      <c r="BK2903">
        <f ca="1"/>
        <v>94.372938035101569</v>
      </c>
      <c r="BL2903">
        <v>86.130306556099455</v>
      </c>
      <c r="BM2903">
        <f ca="1"/>
        <v>86.489248794090301</v>
      </c>
      <c r="BN2903">
        <v>86.67325602590212</v>
      </c>
      <c r="BP2903" s="9"/>
      <c r="BQ2903" s="40"/>
      <c r="BR2903" s="9"/>
      <c r="BS2903" s="40"/>
      <c r="BU2903" s="9"/>
      <c r="BV2903" s="40"/>
      <c r="BW2903" s="9"/>
      <c r="BX2903" s="40"/>
      <c r="BZ2903" s="9"/>
      <c r="CA2903" s="9"/>
      <c r="CB2903" s="40"/>
      <c r="CC2903" s="9"/>
      <c r="CD2903" s="9"/>
      <c r="CE2903" s="40"/>
    </row>
    <row r="2904" spans="1:83" x14ac:dyDescent="0.25">
      <c r="A2904">
        <v>62.6</v>
      </c>
      <c r="B2904" t="b">
        <v>1</v>
      </c>
      <c r="BE2904">
        <v>0.99026639344262291</v>
      </c>
      <c r="BF2904">
        <v>87</v>
      </c>
      <c r="BG2904">
        <v>91.477079359960982</v>
      </c>
      <c r="BH2904">
        <v>96.606584600149247</v>
      </c>
      <c r="BI2904">
        <v>320.66170638080314</v>
      </c>
      <c r="BJ2904">
        <f ca="1"/>
        <v>86.677715209582104</v>
      </c>
      <c r="BK2904">
        <f ca="1"/>
        <v>94.530541862992138</v>
      </c>
      <c r="BL2904">
        <v>86.18026568090221</v>
      </c>
      <c r="BM2904">
        <f ca="1"/>
        <v>86.52947002714356</v>
      </c>
      <c r="BN2904">
        <v>86.711504965222645</v>
      </c>
      <c r="BP2904" s="9"/>
      <c r="BQ2904" s="40"/>
      <c r="BR2904" s="9"/>
      <c r="BS2904" s="40"/>
      <c r="BU2904" s="9"/>
      <c r="BV2904" s="40"/>
      <c r="BW2904" s="9"/>
      <c r="BX2904" s="40"/>
      <c r="BZ2904" s="9"/>
      <c r="CA2904" s="9"/>
      <c r="CB2904" s="40"/>
      <c r="CC2904" s="9"/>
      <c r="CD2904" s="9"/>
      <c r="CE2904" s="40"/>
    </row>
    <row r="2905" spans="1:83" x14ac:dyDescent="0.25">
      <c r="A2905">
        <v>62.2</v>
      </c>
      <c r="B2905" t="b">
        <v>1</v>
      </c>
      <c r="BE2905">
        <v>0.99060792349726778</v>
      </c>
      <c r="BF2905">
        <v>87</v>
      </c>
      <c r="BG2905">
        <v>91.603992407742282</v>
      </c>
      <c r="BH2905">
        <v>96.796090418001683</v>
      </c>
      <c r="BI2905">
        <v>323.13428820917284</v>
      </c>
      <c r="BJ2905">
        <f ca="1"/>
        <v>86.751082236741581</v>
      </c>
      <c r="BK2905">
        <f ca="1"/>
        <v>94.693232241073886</v>
      </c>
      <c r="BL2905">
        <v>86.231109244041832</v>
      </c>
      <c r="BM2905">
        <f ca="1"/>
        <v>86.570434033556026</v>
      </c>
      <c r="BN2905">
        <v>86.750445439931809</v>
      </c>
      <c r="BP2905" s="9"/>
      <c r="BQ2905" s="40"/>
      <c r="BR2905" s="9"/>
      <c r="BS2905" s="40"/>
      <c r="BU2905" s="9"/>
      <c r="BV2905" s="40"/>
      <c r="BW2905" s="9"/>
      <c r="BX2905" s="40"/>
      <c r="BZ2905" s="9"/>
      <c r="CA2905" s="9"/>
      <c r="CB2905" s="40"/>
      <c r="CC2905" s="9"/>
      <c r="CD2905" s="9"/>
      <c r="CE2905" s="40"/>
    </row>
    <row r="2906" spans="1:83" x14ac:dyDescent="0.25">
      <c r="A2906">
        <v>61.9</v>
      </c>
      <c r="B2906" t="b">
        <v>1</v>
      </c>
      <c r="BE2906">
        <v>0.99094945355191255</v>
      </c>
      <c r="BF2906">
        <v>87</v>
      </c>
      <c r="BG2906">
        <v>91.735008464845151</v>
      </c>
      <c r="BH2906">
        <v>96.992112794097167</v>
      </c>
      <c r="BI2906">
        <v>325.69846771110321</v>
      </c>
      <c r="BJ2906">
        <f ca="1"/>
        <v>86.82664138890955</v>
      </c>
      <c r="BK2906">
        <f ca="1"/>
        <v>94.861372932464718</v>
      </c>
      <c r="BL2906">
        <v>86.282885950160832</v>
      </c>
      <c r="BM2906">
        <f ca="1"/>
        <v>86.612183381960094</v>
      </c>
      <c r="BN2906">
        <v>86.790116815084787</v>
      </c>
      <c r="BP2906" s="9"/>
      <c r="BQ2906" s="40"/>
      <c r="BR2906" s="9"/>
      <c r="BS2906" s="40"/>
      <c r="BU2906" s="9"/>
      <c r="BV2906" s="40"/>
      <c r="BW2906" s="9"/>
      <c r="BX2906" s="40"/>
      <c r="BZ2906" s="9"/>
      <c r="CA2906" s="9"/>
      <c r="CB2906" s="40"/>
      <c r="CC2906" s="9"/>
      <c r="CD2906" s="9"/>
      <c r="CE2906" s="40"/>
    </row>
    <row r="2907" spans="1:83" x14ac:dyDescent="0.25">
      <c r="A2907">
        <v>61.5</v>
      </c>
      <c r="B2907" t="b">
        <v>1</v>
      </c>
      <c r="BE2907">
        <v>0.99129098360655743</v>
      </c>
      <c r="BF2907">
        <v>87</v>
      </c>
      <c r="BG2907">
        <v>91.870428220960306</v>
      </c>
      <c r="BH2907">
        <v>97.195141069335577</v>
      </c>
      <c r="BI2907">
        <v>328.3612933739297</v>
      </c>
      <c r="BJ2907">
        <f ca="1"/>
        <v>86.904549139510308</v>
      </c>
      <c r="BK2907">
        <f ca="1"/>
        <v>95.035368785605826</v>
      </c>
      <c r="BL2907">
        <v>86.335649145256156</v>
      </c>
      <c r="BM2907">
        <f ca="1"/>
        <v>86.654764794883462</v>
      </c>
      <c r="BN2907">
        <v>86.830562280136959</v>
      </c>
      <c r="BP2907" s="9"/>
      <c r="BQ2907" s="40"/>
      <c r="BR2907" s="9"/>
      <c r="BS2907" s="40"/>
      <c r="BU2907" s="9"/>
      <c r="BV2907" s="40"/>
      <c r="BW2907" s="9"/>
      <c r="BX2907" s="40"/>
      <c r="BZ2907" s="9"/>
      <c r="CA2907" s="9"/>
      <c r="CB2907" s="40"/>
      <c r="CC2907" s="9"/>
      <c r="CD2907" s="9"/>
      <c r="CE2907" s="40"/>
    </row>
    <row r="2908" spans="1:83" x14ac:dyDescent="0.25">
      <c r="A2908">
        <v>61.1</v>
      </c>
      <c r="B2908" t="b">
        <v>1</v>
      </c>
      <c r="BE2908">
        <v>0.9916325136612022</v>
      </c>
      <c r="BF2908">
        <v>87</v>
      </c>
      <c r="BG2908">
        <v>92.010587386523824</v>
      </c>
      <c r="BH2908">
        <v>97.405722481097328</v>
      </c>
      <c r="BI2908">
        <v>331.13065992995791</v>
      </c>
      <c r="BJ2908">
        <f ca="1"/>
        <v>86.984979884622533</v>
      </c>
      <c r="BK2908">
        <f ca="1"/>
        <v>95.215672209711812</v>
      </c>
      <c r="BL2908">
        <v>86.389457460567627</v>
      </c>
      <c r="BM2908">
        <f ca="1"/>
        <v>86.698229735126162</v>
      </c>
      <c r="BN2908">
        <v>86.871829387043078</v>
      </c>
      <c r="BP2908" s="9"/>
      <c r="BQ2908" s="40"/>
      <c r="BR2908" s="9"/>
      <c r="BS2908" s="40"/>
      <c r="BU2908" s="9"/>
      <c r="BV2908" s="40"/>
      <c r="BW2908" s="9"/>
      <c r="BX2908" s="40"/>
      <c r="BZ2908" s="9"/>
      <c r="CA2908" s="9"/>
      <c r="CB2908" s="40"/>
      <c r="CC2908" s="9"/>
      <c r="CD2908" s="9"/>
      <c r="CE2908" s="40"/>
    </row>
    <row r="2909" spans="1:83" x14ac:dyDescent="0.25">
      <c r="A2909">
        <v>68</v>
      </c>
      <c r="B2909" t="b">
        <v>1</v>
      </c>
      <c r="BE2909">
        <v>0.99197404371584696</v>
      </c>
      <c r="BF2909">
        <v>87</v>
      </c>
      <c r="BG2909">
        <v>92.155862406417057</v>
      </c>
      <c r="BH2909">
        <v>97.624471720028353</v>
      </c>
      <c r="BI2909">
        <v>334.01544949179123</v>
      </c>
      <c r="BJ2909">
        <f ca="1"/>
        <v>87.068128831714915</v>
      </c>
      <c r="BK2909">
        <f ca="1"/>
        <v>95.402790983936811</v>
      </c>
      <c r="BL2909">
        <v>86.444375576079523</v>
      </c>
      <c r="BM2909">
        <f ca="1"/>
        <v>86.742635102591009</v>
      </c>
      <c r="BN2909">
        <v>86.913970689449357</v>
      </c>
      <c r="BP2909" s="9"/>
      <c r="BQ2909" s="40"/>
      <c r="BR2909" s="9"/>
      <c r="BS2909" s="40"/>
      <c r="BU2909" s="9"/>
      <c r="BV2909" s="40"/>
      <c r="BW2909" s="9"/>
      <c r="BX2909" s="40"/>
      <c r="BZ2909" s="9"/>
      <c r="CA2909" s="9"/>
      <c r="CB2909" s="40"/>
      <c r="CC2909" s="9"/>
      <c r="CD2909" s="9"/>
      <c r="CE2909" s="40"/>
    </row>
    <row r="2910" spans="1:83" x14ac:dyDescent="0.25">
      <c r="A2910">
        <v>61.8</v>
      </c>
      <c r="B2910" t="b">
        <v>1</v>
      </c>
      <c r="BE2910">
        <v>0.99231557377049184</v>
      </c>
      <c r="BF2910">
        <v>87</v>
      </c>
      <c r="BG2910">
        <v>92.306677395564321</v>
      </c>
      <c r="BH2910">
        <v>97.852082549737787</v>
      </c>
      <c r="BI2910">
        <v>337.02570339552574</v>
      </c>
      <c r="BJ2910">
        <f ca="1"/>
        <v>87.154215500234884</v>
      </c>
      <c r="BK2910">
        <f ca="1"/>
        <v>95.597297745043534</v>
      </c>
      <c r="BL2910">
        <v>86.500475131968599</v>
      </c>
      <c r="BM2910">
        <f ca="1"/>
        <v>86.788044068038559</v>
      </c>
      <c r="BN2910">
        <v>86.95704450715283</v>
      </c>
      <c r="BP2910" s="9"/>
      <c r="BQ2910" s="40"/>
      <c r="BR2910" s="9"/>
      <c r="BS2910" s="40"/>
      <c r="BU2910" s="9"/>
      <c r="BV2910" s="40"/>
      <c r="BW2910" s="9"/>
      <c r="BX2910" s="40"/>
      <c r="BZ2910" s="9"/>
      <c r="CA2910" s="9"/>
      <c r="CB2910" s="40"/>
      <c r="CC2910" s="9"/>
      <c r="CD2910" s="9"/>
      <c r="CE2910" s="40"/>
    </row>
    <row r="2911" spans="1:83" x14ac:dyDescent="0.25">
      <c r="A2911">
        <v>61.1</v>
      </c>
      <c r="B2911" t="b">
        <v>1</v>
      </c>
      <c r="BE2911">
        <v>0.99265710382513661</v>
      </c>
      <c r="BF2911">
        <v>87</v>
      </c>
      <c r="BG2911">
        <v>92.463512625305071</v>
      </c>
      <c r="BH2911">
        <v>98.089342049007726</v>
      </c>
      <c r="BI2911">
        <v>340.17283313563547</v>
      </c>
      <c r="BJ2911">
        <f ca="1"/>
        <v>87.243487997420743</v>
      </c>
      <c r="BK2911">
        <f ca="1"/>
        <v>95.799841607264625</v>
      </c>
      <c r="BL2911">
        <v>86.557835824623751</v>
      </c>
      <c r="BM2911">
        <f ca="1"/>
        <v>86.834527078062933</v>
      </c>
      <c r="BN2911">
        <v>87.001115847134002</v>
      </c>
      <c r="BP2911" s="9"/>
      <c r="BQ2911" s="40"/>
      <c r="BR2911" s="9"/>
      <c r="BS2911" s="40"/>
      <c r="BU2911" s="9"/>
      <c r="BV2911" s="40"/>
      <c r="BW2911" s="9"/>
      <c r="BX2911" s="40"/>
      <c r="BZ2911" s="9"/>
      <c r="CA2911" s="9"/>
      <c r="CB2911" s="40"/>
      <c r="CC2911" s="9"/>
      <c r="CD2911" s="9"/>
      <c r="CE2911" s="40"/>
    </row>
    <row r="2912" spans="1:83" x14ac:dyDescent="0.25">
      <c r="A2912">
        <v>63</v>
      </c>
      <c r="B2912" t="b">
        <v>1</v>
      </c>
      <c r="BE2912">
        <v>0.99299863387978138</v>
      </c>
      <c r="BF2912">
        <v>88</v>
      </c>
      <c r="BG2912">
        <v>92.626914997856872</v>
      </c>
      <c r="BH2912">
        <v>98.337148221876774</v>
      </c>
      <c r="BI2912">
        <v>343.46988157363415</v>
      </c>
      <c r="BJ2912">
        <f ca="1"/>
        <v>87.336228286207771</v>
      </c>
      <c r="BK2912">
        <f ca="1"/>
        <v>96.011162518184548</v>
      </c>
      <c r="BL2912">
        <v>86.616546735085478</v>
      </c>
      <c r="BM2912">
        <f ca="1"/>
        <v>86.88216307620219</v>
      </c>
      <c r="BN2912">
        <v>87.046257522143037</v>
      </c>
      <c r="BP2912" s="9"/>
      <c r="BQ2912" s="40"/>
      <c r="BR2912" s="9"/>
      <c r="BS2912" s="40"/>
      <c r="BU2912" s="9"/>
      <c r="BV2912" s="40"/>
      <c r="BW2912" s="9"/>
      <c r="BX2912" s="40"/>
      <c r="BZ2912" s="9"/>
      <c r="CA2912" s="9"/>
      <c r="CB2912" s="40"/>
      <c r="CC2912" s="9"/>
      <c r="CD2912" s="9"/>
      <c r="CE2912" s="40"/>
    </row>
    <row r="2913" spans="1:83" x14ac:dyDescent="0.25">
      <c r="A2913">
        <v>59.2</v>
      </c>
      <c r="B2913" t="b">
        <v>1</v>
      </c>
      <c r="BE2913">
        <v>0.99334016393442626</v>
      </c>
      <c r="BF2913">
        <v>88</v>
      </c>
      <c r="BG2913">
        <v>92.797511097601401</v>
      </c>
      <c r="BH2913">
        <v>98.596531980799867</v>
      </c>
      <c r="BI2913">
        <v>346.93184952190353</v>
      </c>
      <c r="BJ2913">
        <f ca="1"/>
        <v>87.432758736671346</v>
      </c>
      <c r="BK2913">
        <f ca="1"/>
        <v>96.232109164311609</v>
      </c>
      <c r="BL2913">
        <v>86.676707953142198</v>
      </c>
      <c r="BM2913">
        <f ca="1"/>
        <v>86.931040999691731</v>
      </c>
      <c r="BN2913">
        <v>87.092551521108021</v>
      </c>
      <c r="BP2913" s="9"/>
      <c r="BQ2913" s="40"/>
      <c r="BR2913" s="9"/>
      <c r="BS2913" s="40"/>
      <c r="BU2913" s="9"/>
      <c r="BV2913" s="40"/>
      <c r="BW2913" s="9"/>
      <c r="BX2913" s="40"/>
      <c r="BZ2913" s="9"/>
      <c r="CA2913" s="9"/>
      <c r="CB2913" s="40"/>
      <c r="CC2913" s="9"/>
      <c r="CD2913" s="9"/>
      <c r="CE2913" s="40"/>
    </row>
    <row r="2914" spans="1:83" x14ac:dyDescent="0.25">
      <c r="A2914">
        <v>58.2</v>
      </c>
      <c r="B2914" t="b">
        <v>1</v>
      </c>
      <c r="BE2914">
        <v>0.99368169398907102</v>
      </c>
      <c r="BF2914">
        <v>88</v>
      </c>
      <c r="BG2914">
        <v>92.97602362253059</v>
      </c>
      <c r="BH2914">
        <v>98.868684877008164</v>
      </c>
      <c r="BI2914">
        <v>350.57610837654795</v>
      </c>
      <c r="BJ2914">
        <f ca="1"/>
        <v>87.533450357956426</v>
      </c>
      <c r="BK2914">
        <f ca="1"/>
        <v>96.463661537695941</v>
      </c>
      <c r="BL2914">
        <v>86.73843258172063</v>
      </c>
      <c r="BM2914">
        <f ca="1"/>
        <v>86.981261631715952</v>
      </c>
      <c r="BN2914">
        <v>87.140090704155199</v>
      </c>
      <c r="BP2914" s="9"/>
      <c r="BQ2914" s="40"/>
      <c r="BR2914" s="9"/>
      <c r="BS2914" s="40"/>
      <c r="BU2914" s="9"/>
      <c r="BV2914" s="40"/>
      <c r="BW2914" s="9"/>
      <c r="BX2914" s="40"/>
      <c r="BZ2914" s="9"/>
      <c r="CA2914" s="9"/>
      <c r="CB2914" s="40"/>
      <c r="CC2914" s="9"/>
      <c r="CD2914" s="9"/>
      <c r="CE2914" s="40"/>
    </row>
    <row r="2915" spans="1:83" x14ac:dyDescent="0.25">
      <c r="A2915">
        <v>58</v>
      </c>
      <c r="B2915" t="b">
        <v>1</v>
      </c>
      <c r="BE2915">
        <v>0.99402322404371579</v>
      </c>
      <c r="BF2915">
        <v>88</v>
      </c>
      <c r="BG2915">
        <v>93.163292308331293</v>
      </c>
      <c r="BH2915">
        <v>99.154994484626926</v>
      </c>
      <c r="BI2915">
        <v>354.42292752698438</v>
      </c>
      <c r="BJ2915">
        <f ca="1"/>
        <v>87.638733259343496</v>
      </c>
      <c r="BK2915">
        <f ca="1"/>
        <v>96.706959704211357</v>
      </c>
      <c r="BL2915">
        <v>86.801849236424744</v>
      </c>
      <c r="BM2915">
        <f ca="1"/>
        <v>87.032939917823626</v>
      </c>
      <c r="BN2915">
        <v>87.188980921237203</v>
      </c>
      <c r="BP2915" s="9"/>
      <c r="BQ2915" s="40"/>
      <c r="BR2915" s="9"/>
      <c r="BS2915" s="40"/>
      <c r="BU2915" s="9"/>
      <c r="BV2915" s="40"/>
      <c r="BW2915" s="9"/>
      <c r="BX2915" s="40"/>
      <c r="BZ2915" s="9"/>
      <c r="CA2915" s="9"/>
      <c r="CB2915" s="40"/>
      <c r="CC2915" s="9"/>
      <c r="CD2915" s="9"/>
      <c r="CE2915" s="40"/>
    </row>
    <row r="2916" spans="1:83" x14ac:dyDescent="0.25">
      <c r="A2916">
        <v>57.4</v>
      </c>
      <c r="B2916" t="b">
        <v>1</v>
      </c>
      <c r="BE2916">
        <v>0.99436475409836067</v>
      </c>
      <c r="BF2916">
        <v>88</v>
      </c>
      <c r="BG2916">
        <v>93.360300910947188</v>
      </c>
      <c r="BH2916">
        <v>99.457090127453526</v>
      </c>
      <c r="BI2916">
        <v>358.49615712191292</v>
      </c>
      <c r="BJ2916">
        <f ca="1"/>
        <v>87.749110111137497</v>
      </c>
      <c r="BK2916">
        <f ca="1"/>
        <v>96.963340944287324</v>
      </c>
      <c r="BL2916">
        <v>86.867105198472245</v>
      </c>
      <c r="BM2916">
        <f ca="1"/>
        <v>87.086207896662017</v>
      </c>
      <c r="BN2916">
        <v>87.239343691089204</v>
      </c>
      <c r="BP2916" s="9"/>
      <c r="BQ2916" s="40"/>
      <c r="BR2916" s="9"/>
      <c r="BS2916" s="40"/>
      <c r="BU2916" s="9"/>
      <c r="BV2916" s="40"/>
      <c r="BW2916" s="9"/>
      <c r="BX2916" s="40"/>
      <c r="BZ2916" s="9"/>
      <c r="CA2916" s="9"/>
      <c r="CB2916" s="40"/>
      <c r="CC2916" s="9"/>
      <c r="CD2916" s="9"/>
      <c r="CE2916" s="40"/>
    </row>
    <row r="2917" spans="1:83" x14ac:dyDescent="0.25">
      <c r="A2917">
        <v>55.7</v>
      </c>
      <c r="B2917" t="b">
        <v>1</v>
      </c>
      <c r="BE2917">
        <v>0.99470628415300544</v>
      </c>
      <c r="BF2917">
        <v>88</v>
      </c>
      <c r="BG2917">
        <v>93.568212491590529</v>
      </c>
      <c r="BH2917">
        <v>99.776902809917431</v>
      </c>
      <c r="BI2917">
        <v>362.82412456342905</v>
      </c>
      <c r="BJ2917">
        <f ca="1"/>
        <v>87.865173707512767</v>
      </c>
      <c r="BK2917">
        <f ca="1"/>
        <v>97.234388380519107</v>
      </c>
      <c r="BL2917">
        <v>86.934370442767928</v>
      </c>
      <c r="BM2917">
        <f ca="1"/>
        <v>87.141218456071059</v>
      </c>
      <c r="BN2917">
        <v>87.291319632558114</v>
      </c>
      <c r="BP2917" s="9"/>
      <c r="BQ2917" s="40"/>
      <c r="BR2917" s="9"/>
      <c r="BS2917" s="40"/>
      <c r="BU2917" s="9"/>
      <c r="BV2917" s="40"/>
      <c r="BW2917" s="9"/>
      <c r="BX2917" s="40"/>
      <c r="BZ2917" s="9"/>
      <c r="CA2917" s="9"/>
      <c r="CB2917" s="40"/>
      <c r="CC2917" s="9"/>
      <c r="CD2917" s="9"/>
      <c r="CE2917" s="40"/>
    </row>
    <row r="2918" spans="1:83" x14ac:dyDescent="0.25">
      <c r="A2918">
        <v>52.6</v>
      </c>
      <c r="B2918" t="b">
        <v>1</v>
      </c>
      <c r="BE2918">
        <v>0.99504781420765032</v>
      </c>
      <c r="BF2918">
        <v>88</v>
      </c>
      <c r="BG2918">
        <v>93.788416285011451</v>
      </c>
      <c r="BH2918">
        <v>100.11674501049356</v>
      </c>
      <c r="BI2918">
        <v>367.44083040767885</v>
      </c>
      <c r="BJ2918">
        <f ca="1"/>
        <v>87.987630239125849</v>
      </c>
      <c r="BK2918">
        <f ca="1"/>
        <v>97.521995651037159</v>
      </c>
      <c r="BL2918">
        <v>87.003842857683622</v>
      </c>
      <c r="BM2918">
        <f ca="1"/>
        <v>87.198150216809822</v>
      </c>
      <c r="BN2918">
        <v>87.345072923198813</v>
      </c>
      <c r="BP2918" s="9"/>
      <c r="BQ2918" s="40"/>
      <c r="BR2918" s="9"/>
      <c r="BS2918" s="40"/>
      <c r="BU2918" s="9"/>
      <c r="BV2918" s="40"/>
      <c r="BW2918" s="9"/>
      <c r="BX2918" s="40"/>
      <c r="BZ2918" s="9"/>
      <c r="CA2918" s="9"/>
      <c r="CB2918" s="40"/>
      <c r="CC2918" s="9"/>
      <c r="CD2918" s="9"/>
      <c r="CE2918" s="40"/>
    </row>
    <row r="2919" spans="1:83" x14ac:dyDescent="0.25">
      <c r="A2919">
        <v>58</v>
      </c>
      <c r="B2919" t="b">
        <v>1</v>
      </c>
      <c r="BE2919">
        <v>0.99538934426229508</v>
      </c>
      <c r="BF2919">
        <v>88</v>
      </c>
      <c r="BG2919">
        <v>94.022591056455894</v>
      </c>
      <c r="BH2919">
        <v>100.47941881758298</v>
      </c>
      <c r="BI2919">
        <v>372.38757230826553</v>
      </c>
      <c r="BJ2919">
        <f ca="1"/>
        <v>88.117330673871322</v>
      </c>
      <c r="BK2919">
        <f ca="1"/>
        <v>97.828454453586886</v>
      </c>
      <c r="BL2919">
        <v>87.07575511806759</v>
      </c>
      <c r="BM2919">
        <f ca="1"/>
        <v>87.257213986104816</v>
      </c>
      <c r="BN2919">
        <v>87.400797187011989</v>
      </c>
      <c r="BP2919" s="9"/>
      <c r="BQ2919" s="40"/>
      <c r="BR2919" s="9"/>
      <c r="BS2919" s="40"/>
      <c r="BU2919" s="9"/>
      <c r="BV2919" s="40"/>
      <c r="BW2919" s="9"/>
      <c r="BX2919" s="40"/>
      <c r="BZ2919" s="9"/>
      <c r="CA2919" s="9"/>
      <c r="CB2919" s="40"/>
      <c r="CC2919" s="9"/>
      <c r="CD2919" s="9"/>
      <c r="CE2919" s="40"/>
    </row>
    <row r="2920" spans="1:83" x14ac:dyDescent="0.25">
      <c r="A2920">
        <v>49.3</v>
      </c>
      <c r="B2920" t="b">
        <v>1</v>
      </c>
      <c r="BE2920">
        <v>0.99573087431693985</v>
      </c>
      <c r="BF2920">
        <v>88</v>
      </c>
      <c r="BG2920">
        <v>94.272792469576899</v>
      </c>
      <c r="BH2920">
        <v>100.86836544391574</v>
      </c>
      <c r="BI2920">
        <v>377.71519512401159</v>
      </c>
      <c r="BJ2920">
        <f ca="1"/>
        <v>88.255313914500647</v>
      </c>
      <c r="BK2920">
        <f ca="1"/>
        <v>98.156575440026671</v>
      </c>
      <c r="BL2920">
        <v>87.150383900405444</v>
      </c>
      <c r="BM2920">
        <f ca="1"/>
        <v>87.318661443497902</v>
      </c>
      <c r="BN2920">
        <v>87.458723412980888</v>
      </c>
      <c r="BP2920" s="9"/>
      <c r="BQ2920" s="40"/>
      <c r="BR2920" s="9"/>
      <c r="BS2920" s="40"/>
      <c r="BU2920" s="9"/>
      <c r="BV2920" s="40"/>
      <c r="BW2920" s="9"/>
      <c r="BX2920" s="40"/>
      <c r="BZ2920" s="9"/>
      <c r="CA2920" s="9"/>
      <c r="CB2920" s="40"/>
      <c r="CC2920" s="9"/>
      <c r="CD2920" s="9"/>
      <c r="CE2920" s="40"/>
    </row>
    <row r="2921" spans="1:83" x14ac:dyDescent="0.25">
      <c r="A2921">
        <v>47.9</v>
      </c>
      <c r="B2921" t="b">
        <v>1</v>
      </c>
      <c r="BE2921">
        <v>0.99607240437158473</v>
      </c>
      <c r="BF2921">
        <v>88</v>
      </c>
      <c r="BG2921">
        <v>94.541576336495211</v>
      </c>
      <c r="BH2921">
        <v>101.28787674667966</v>
      </c>
      <c r="BI2921">
        <v>383.4872813073535</v>
      </c>
      <c r="BJ2921">
        <f ca="1"/>
        <v>88.402867507664553</v>
      </c>
      <c r="BK2921">
        <f ca="1"/>
        <v>98.509859023136286</v>
      </c>
      <c r="BL2921">
        <v>87.228062496451841</v>
      </c>
      <c r="BM2921">
        <f ca="1"/>
        <v>87.382797078739813</v>
      </c>
      <c r="BN2921">
        <v>87.519130829838886</v>
      </c>
      <c r="BP2921" s="9"/>
      <c r="BQ2921" s="40"/>
      <c r="BR2921" s="9"/>
      <c r="BS2921" s="40"/>
      <c r="BU2921" s="9"/>
      <c r="BV2921" s="40"/>
      <c r="BW2921" s="9"/>
      <c r="BX2921" s="40"/>
      <c r="BZ2921" s="9"/>
      <c r="CA2921" s="9"/>
      <c r="CB2921" s="40"/>
      <c r="CC2921" s="9"/>
      <c r="CD2921" s="9"/>
      <c r="CE2921" s="40"/>
    </row>
    <row r="2922" spans="1:83" x14ac:dyDescent="0.25">
      <c r="A2922">
        <v>46.4</v>
      </c>
      <c r="B2922" t="b">
        <v>1</v>
      </c>
      <c r="BE2922">
        <v>0.9964139344262295</v>
      </c>
      <c r="BF2922">
        <v>89</v>
      </c>
      <c r="BG2922">
        <v>94.832177112147264</v>
      </c>
      <c r="BH2922">
        <v>101.74340249207715</v>
      </c>
      <c r="BI2922">
        <v>389.78479643972491</v>
      </c>
      <c r="BJ2922">
        <f ca="1"/>
        <v>88.561615296391139</v>
      </c>
      <c r="BK2922">
        <f ca="1"/>
        <v>98.892743149423779</v>
      </c>
      <c r="BL2922">
        <v>87.309198495574961</v>
      </c>
      <c r="BM2922">
        <f ca="1"/>
        <v>87.44999500092807</v>
      </c>
      <c r="BN2922">
        <v>87.582362205327172</v>
      </c>
      <c r="BP2922" s="9"/>
      <c r="BQ2922" s="40"/>
      <c r="BR2922" s="9"/>
      <c r="BS2922" s="40"/>
      <c r="BU2922" s="9"/>
      <c r="BV2922" s="40"/>
      <c r="BW2922" s="9"/>
      <c r="BX2922" s="40"/>
      <c r="BZ2922" s="9"/>
      <c r="CA2922" s="9"/>
      <c r="CB2922" s="40"/>
      <c r="CC2922" s="9"/>
      <c r="CD2922" s="9"/>
      <c r="CE2922" s="40"/>
    </row>
    <row r="2923" spans="1:83" x14ac:dyDescent="0.25">
      <c r="A2923">
        <v>45.5</v>
      </c>
      <c r="B2923" t="b">
        <v>1</v>
      </c>
      <c r="BE2923">
        <v>0.99675546448087426</v>
      </c>
      <c r="BF2923">
        <v>89</v>
      </c>
      <c r="BG2923">
        <v>95.14877444341235</v>
      </c>
      <c r="BH2923">
        <v>102.24201071137871</v>
      </c>
      <c r="BI2923">
        <v>396.71306702202929</v>
      </c>
      <c r="BJ2923">
        <f ca="1"/>
        <v>88.733647883508084</v>
      </c>
      <c r="BK2923">
        <f ca="1"/>
        <v>99.310973957029603</v>
      </c>
      <c r="BL2923">
        <v>87.394299272639358</v>
      </c>
      <c r="BM2923">
        <f ca="1"/>
        <v>87.52072328416331</v>
      </c>
      <c r="BN2923">
        <v>87.648845984654059</v>
      </c>
      <c r="BP2923" s="9"/>
      <c r="BQ2923" s="40"/>
      <c r="BR2923" s="9"/>
      <c r="BS2923" s="40"/>
      <c r="BU2923" s="9"/>
      <c r="BV2923" s="40"/>
      <c r="BW2923" s="9"/>
      <c r="BX2923" s="40"/>
      <c r="BZ2923" s="9"/>
      <c r="CA2923" s="9"/>
      <c r="CB2923" s="40"/>
      <c r="CC2923" s="9"/>
      <c r="CD2923" s="9"/>
      <c r="CE2923" s="40"/>
    </row>
    <row r="2924" spans="1:83" x14ac:dyDescent="0.25">
      <c r="A2924">
        <v>44.6</v>
      </c>
      <c r="B2924" t="b">
        <v>1</v>
      </c>
      <c r="BE2924">
        <v>0.99709699453551914</v>
      </c>
      <c r="BF2924">
        <v>89</v>
      </c>
      <c r="BG2924">
        <v>95.496905926475947</v>
      </c>
      <c r="BH2924">
        <v>102.79310312702293</v>
      </c>
      <c r="BI2924">
        <v>404.4126540151567</v>
      </c>
      <c r="BJ2924">
        <f ca="1"/>
        <v>88.921723938112819</v>
      </c>
      <c r="BK2924">
        <f ca="1"/>
        <v>99.772180849635504</v>
      </c>
      <c r="BL2924">
        <v>87.484009957611732</v>
      </c>
      <c r="BM2924">
        <f ca="1"/>
        <v>87.595580426268057</v>
      </c>
      <c r="BN2924">
        <v>87.719129410517269</v>
      </c>
      <c r="BP2924" s="9"/>
      <c r="BQ2924" s="40"/>
      <c r="BR2924" s="9"/>
      <c r="BS2924" s="40"/>
      <c r="BU2924" s="9"/>
      <c r="BV2924" s="40"/>
      <c r="BW2924" s="9"/>
      <c r="BX2924" s="40"/>
      <c r="BZ2924" s="9"/>
      <c r="CA2924" s="9"/>
      <c r="CB2924" s="40"/>
      <c r="CC2924" s="9"/>
      <c r="CD2924" s="9"/>
      <c r="CE2924" s="40"/>
    </row>
    <row r="2925" spans="1:83" x14ac:dyDescent="0.25">
      <c r="A2925">
        <v>43.8</v>
      </c>
      <c r="B2925" t="b">
        <v>1</v>
      </c>
      <c r="BE2925">
        <v>0.99743852459016391</v>
      </c>
      <c r="BF2925">
        <v>89</v>
      </c>
      <c r="BG2925">
        <v>95.88413481752869</v>
      </c>
      <c r="BH2925">
        <v>103.40957703559148</v>
      </c>
      <c r="BI2925">
        <v>413.07706403675166</v>
      </c>
      <c r="BJ2925">
        <f ca="1"/>
        <v>89.129594578228478</v>
      </c>
      <c r="BK2925">
        <f ca="1"/>
        <v>100.28680874061645</v>
      </c>
      <c r="BL2925">
        <v>87.579172285409598</v>
      </c>
      <c r="BM2925">
        <f ca="1"/>
        <v>87.67535218503906</v>
      </c>
      <c r="BN2925">
        <v>87.793930097270561</v>
      </c>
      <c r="BP2925" s="9"/>
      <c r="BQ2925" s="40"/>
      <c r="BR2925" s="9"/>
      <c r="BS2925" s="40"/>
      <c r="BU2925" s="9"/>
      <c r="BV2925" s="40"/>
      <c r="BW2925" s="9"/>
      <c r="BX2925" s="40"/>
      <c r="BZ2925" s="9"/>
      <c r="CA2925" s="9"/>
      <c r="CB2925" s="40"/>
      <c r="CC2925" s="9"/>
      <c r="CD2925" s="9"/>
      <c r="CE2925" s="40"/>
    </row>
    <row r="2926" spans="1:83" x14ac:dyDescent="0.25">
      <c r="A2926">
        <v>67</v>
      </c>
      <c r="B2926" t="b">
        <v>1</v>
      </c>
      <c r="BE2926">
        <v>0.99778005464480879</v>
      </c>
      <c r="BF2926">
        <v>89</v>
      </c>
      <c r="BG2926">
        <v>96.32118974004652</v>
      </c>
      <c r="BH2926">
        <v>104.10981716330566</v>
      </c>
      <c r="BI2926">
        <v>422.98321016313162</v>
      </c>
      <c r="BJ2926">
        <f ca="1"/>
        <v>89.36255467372375</v>
      </c>
      <c r="BK2926">
        <f ca="1"/>
        <v>100.8697129973077</v>
      </c>
      <c r="BL2926">
        <v>87.680920352154246</v>
      </c>
      <c r="BM2926">
        <f ca="1"/>
        <v>87.761104658247021</v>
      </c>
      <c r="BN2926">
        <v>87.874220388472168</v>
      </c>
      <c r="BP2926" s="9"/>
      <c r="BQ2926" s="40"/>
      <c r="BR2926" s="9"/>
      <c r="BS2926" s="40"/>
      <c r="BU2926" s="9"/>
      <c r="BV2926" s="40"/>
      <c r="BW2926" s="9"/>
      <c r="BX2926" s="40"/>
      <c r="BZ2926" s="9"/>
      <c r="CA2926" s="9"/>
      <c r="CB2926" s="40"/>
      <c r="CC2926" s="9"/>
      <c r="CD2926" s="9"/>
      <c r="CE2926" s="40"/>
    </row>
    <row r="2927" spans="1:83" x14ac:dyDescent="0.25">
      <c r="A2927">
        <v>59.2</v>
      </c>
      <c r="B2927" t="b">
        <v>1</v>
      </c>
      <c r="BE2927">
        <v>0.99812158469945356</v>
      </c>
      <c r="BF2927">
        <v>89</v>
      </c>
      <c r="BG2927">
        <v>96.824046226867353</v>
      </c>
      <c r="BH2927">
        <v>104.92135142426493</v>
      </c>
      <c r="BI2927">
        <v>434.54751776313987</v>
      </c>
      <c r="BJ2927">
        <f ca="1"/>
        <v>89.628444881710038</v>
      </c>
      <c r="BK2927">
        <f ca="1"/>
        <v>101.5430800494171</v>
      </c>
      <c r="BL2927">
        <v>87.790846252998506</v>
      </c>
      <c r="BM2927">
        <f ca="1"/>
        <v>87.854346477434731</v>
      </c>
      <c r="BN2927">
        <v>87.961374144698297</v>
      </c>
      <c r="BP2927" s="9"/>
      <c r="BQ2927" s="40"/>
      <c r="BR2927" s="9"/>
      <c r="BS2927" s="40"/>
      <c r="BU2927" s="9"/>
      <c r="BV2927" s="40"/>
      <c r="BW2927" s="9"/>
      <c r="BX2927" s="40"/>
      <c r="BZ2927" s="9"/>
      <c r="CA2927" s="9"/>
      <c r="CB2927" s="40"/>
      <c r="CC2927" s="9"/>
      <c r="CD2927" s="9"/>
      <c r="CE2927" s="40"/>
    </row>
    <row r="2928" spans="1:83" x14ac:dyDescent="0.25">
      <c r="A2928">
        <v>58</v>
      </c>
      <c r="B2928" t="b">
        <v>1</v>
      </c>
      <c r="BE2928">
        <v>0.99846311475409832</v>
      </c>
      <c r="BF2928">
        <v>89</v>
      </c>
      <c r="BG2928">
        <v>97.418079165549869</v>
      </c>
      <c r="BH2928">
        <v>105.8881848819921</v>
      </c>
      <c r="BI2928">
        <v>448.43893294949078</v>
      </c>
      <c r="BJ2928">
        <f ca="1"/>
        <v>89.939639586162755</v>
      </c>
      <c r="BK2928">
        <f ca="1"/>
        <v>102.34227116585289</v>
      </c>
      <c r="BL2928">
        <v>87.911310340243261</v>
      </c>
      <c r="BM2928">
        <f ca="1"/>
        <v>87.957335204528803</v>
      </c>
      <c r="BN2928">
        <v>88.057443585103172</v>
      </c>
      <c r="BP2928" s="9"/>
      <c r="BQ2928" s="40"/>
      <c r="BR2928" s="9"/>
      <c r="BS2928" s="40"/>
      <c r="BU2928" s="9"/>
      <c r="BV2928" s="40"/>
      <c r="BW2928" s="9"/>
      <c r="BX2928" s="40"/>
      <c r="BZ2928" s="9"/>
      <c r="CA2928" s="9"/>
      <c r="CB2928" s="40"/>
      <c r="CC2928" s="9"/>
      <c r="CD2928" s="9"/>
      <c r="CE2928" s="40"/>
    </row>
    <row r="2929" spans="1:83" x14ac:dyDescent="0.25">
      <c r="A2929">
        <v>56.6</v>
      </c>
      <c r="B2929" t="b">
        <v>1</v>
      </c>
      <c r="BE2929">
        <v>0.9988046448087432</v>
      </c>
      <c r="BF2929">
        <v>89</v>
      </c>
      <c r="BG2929">
        <v>98.147408818027969</v>
      </c>
      <c r="BH2929">
        <v>107.08741650025355</v>
      </c>
      <c r="BI2929">
        <v>465.83615708095402</v>
      </c>
      <c r="BJ2929">
        <f ca="1"/>
        <v>90.317492271829465</v>
      </c>
      <c r="BK2929">
        <f ca="1"/>
        <v>103.3290217371037</v>
      </c>
      <c r="BL2929">
        <v>88.046088937087703</v>
      </c>
      <c r="BM2929">
        <f ca="1"/>
        <v>88.073723484240716</v>
      </c>
      <c r="BN2929">
        <v>88.165741977666883</v>
      </c>
      <c r="BP2929" s="9"/>
      <c r="BQ2929" s="40"/>
      <c r="BR2929" s="9"/>
      <c r="BS2929" s="40"/>
      <c r="BU2929" s="9"/>
      <c r="BV2929" s="40"/>
      <c r="BW2929" s="9"/>
      <c r="BX2929" s="40"/>
      <c r="BZ2929" s="9"/>
      <c r="CA2929" s="9"/>
      <c r="CB2929" s="40"/>
      <c r="CC2929" s="9"/>
      <c r="CD2929" s="9"/>
      <c r="CE2929" s="40"/>
    </row>
    <row r="2930" spans="1:83" x14ac:dyDescent="0.25">
      <c r="A2930">
        <v>54.9</v>
      </c>
      <c r="B2930" t="b">
        <v>1</v>
      </c>
      <c r="BE2930">
        <v>0.99914617486338797</v>
      </c>
      <c r="BF2930">
        <v>89</v>
      </c>
      <c r="BG2930">
        <v>99.100013513782784</v>
      </c>
      <c r="BH2930">
        <v>108.67425644539846</v>
      </c>
      <c r="BI2930">
        <v>489.12842467797861</v>
      </c>
      <c r="BJ2930">
        <f ca="1"/>
        <v>90.804185422108446</v>
      </c>
      <c r="BK2930">
        <f ca="1"/>
        <v>104.62706246807437</v>
      </c>
      <c r="BL2930">
        <v>88.201958377322867</v>
      </c>
      <c r="BM2930">
        <f ca="1"/>
        <v>88.21015931912828</v>
      </c>
      <c r="BN2930">
        <v>88.292283243400163</v>
      </c>
      <c r="BP2930" s="9"/>
      <c r="BQ2930" s="40"/>
      <c r="BR2930" s="9"/>
      <c r="BS2930" s="40"/>
      <c r="BU2930" s="9"/>
      <c r="BV2930" s="40"/>
      <c r="BW2930" s="9"/>
      <c r="BX2930" s="40"/>
      <c r="BZ2930" s="9"/>
      <c r="CA2930" s="9"/>
      <c r="CB2930" s="40"/>
      <c r="CC2930" s="9"/>
      <c r="CD2930" s="9"/>
      <c r="CE2930" s="40"/>
    </row>
    <row r="2931" spans="1:83" x14ac:dyDescent="0.25">
      <c r="A2931">
        <v>52.4</v>
      </c>
      <c r="B2931" t="b">
        <v>1</v>
      </c>
      <c r="BE2931">
        <v>0.99948770491803274</v>
      </c>
      <c r="BF2931">
        <v>89</v>
      </c>
      <c r="BG2931">
        <v>100.49832184025213</v>
      </c>
      <c r="BH2931">
        <v>111.04623395855724</v>
      </c>
      <c r="BI2931">
        <v>524.49029359071267</v>
      </c>
      <c r="BJ2931">
        <f ca="1"/>
        <v>91.505024870905501</v>
      </c>
      <c r="BK2931">
        <f ca="1"/>
        <v>106.55137553979351</v>
      </c>
      <c r="BL2931">
        <v>88.393718372689165</v>
      </c>
      <c r="BM2931">
        <f ca="1"/>
        <v>88.381448707667417</v>
      </c>
      <c r="BN2931">
        <v>88.450410926885269</v>
      </c>
      <c r="BP2931" s="9"/>
      <c r="BQ2931" s="40"/>
      <c r="BR2931" s="9"/>
      <c r="BS2931" s="40"/>
      <c r="BU2931" s="9"/>
      <c r="BV2931" s="40"/>
      <c r="BW2931" s="9"/>
      <c r="BX2931" s="40"/>
      <c r="BZ2931" s="9"/>
      <c r="CA2931" s="9"/>
      <c r="CB2931" s="40"/>
      <c r="CC2931" s="9"/>
      <c r="CD2931" s="9"/>
      <c r="CE2931" s="40"/>
    </row>
    <row r="2932" spans="1:83" x14ac:dyDescent="0.25">
      <c r="A2932">
        <v>50</v>
      </c>
      <c r="B2932" t="b">
        <v>1</v>
      </c>
      <c r="BE2932">
        <v>0.99982923497267762</v>
      </c>
      <c r="BF2932">
        <v>89</v>
      </c>
      <c r="BG2932">
        <v>103.3353701585884</v>
      </c>
      <c r="BH2932">
        <v>116.01904493442143</v>
      </c>
      <c r="BI2932">
        <v>600.54165423195468</v>
      </c>
      <c r="BJ2932">
        <f ca="1"/>
        <v>92.880009324766093</v>
      </c>
      <c r="BK2932">
        <f ca="1"/>
        <v>110.52521461246377</v>
      </c>
      <c r="BL2932">
        <v>88.672236780081107</v>
      </c>
      <c r="BM2932">
        <f ca="1"/>
        <v>88.640253163856997</v>
      </c>
      <c r="BN2932">
        <v>88.687272278498298</v>
      </c>
      <c r="BP2932" s="9"/>
      <c r="BQ2932" s="40"/>
      <c r="BR2932" s="9"/>
      <c r="BS2932" s="40"/>
      <c r="BU2932" s="9"/>
      <c r="BV2932" s="40"/>
      <c r="BW2932" s="9"/>
      <c r="BX2932" s="40"/>
      <c r="BZ2932" s="9"/>
      <c r="CA2932" s="9"/>
      <c r="CB2932" s="40"/>
      <c r="CC2932" s="9"/>
      <c r="CD2932" s="9"/>
      <c r="CE2932" s="40"/>
    </row>
    <row r="2933" spans="1:83" x14ac:dyDescent="0.25">
      <c r="A2933">
        <v>48.2</v>
      </c>
      <c r="B2933" t="b">
        <v>1</v>
      </c>
      <c r="BP2933" s="9"/>
      <c r="BQ2933" s="40"/>
      <c r="BR2933" s="9"/>
      <c r="BS2933" s="40"/>
      <c r="BU2933" s="9"/>
      <c r="BV2933" s="40"/>
      <c r="BW2933" s="9"/>
      <c r="BX2933" s="40"/>
      <c r="BZ2933" s="9"/>
      <c r="CA2933" s="9"/>
      <c r="CB2933" s="40"/>
      <c r="CC2933" s="9"/>
      <c r="CD2933" s="9"/>
      <c r="CE2933" s="40"/>
    </row>
    <row r="2934" spans="1:83" x14ac:dyDescent="0.25">
      <c r="A2934">
        <v>46.6</v>
      </c>
      <c r="B2934" t="b">
        <v>1</v>
      </c>
      <c r="BP2934" s="9"/>
      <c r="BQ2934" s="40"/>
      <c r="BR2934" s="9"/>
      <c r="BS2934" s="40"/>
      <c r="BU2934" s="9"/>
      <c r="BV2934" s="40"/>
      <c r="BW2934" s="9"/>
      <c r="BX2934" s="40"/>
      <c r="BZ2934" s="9"/>
      <c r="CA2934" s="9"/>
      <c r="CB2934" s="40"/>
      <c r="CC2934" s="9"/>
      <c r="CD2934" s="9"/>
      <c r="CE2934" s="40"/>
    </row>
    <row r="2935" spans="1:83" x14ac:dyDescent="0.25">
      <c r="A2935">
        <v>45.4</v>
      </c>
      <c r="B2935" t="b">
        <v>1</v>
      </c>
      <c r="BP2935" s="9"/>
      <c r="BQ2935" s="40"/>
      <c r="BR2935" s="9"/>
      <c r="BS2935" s="40"/>
      <c r="BU2935" s="9"/>
      <c r="BV2935" s="40"/>
      <c r="BW2935" s="9"/>
      <c r="BX2935" s="40"/>
      <c r="BZ2935" s="9"/>
      <c r="CA2935" s="9"/>
      <c r="CB2935" s="40"/>
      <c r="CC2935" s="9"/>
      <c r="CD2935" s="9"/>
      <c r="CE2935" s="40"/>
    </row>
    <row r="2936" spans="1:83" x14ac:dyDescent="0.25">
      <c r="A2936">
        <v>44.6</v>
      </c>
      <c r="B2936" t="b">
        <v>1</v>
      </c>
      <c r="BP2936" s="9"/>
      <c r="BQ2936" s="40"/>
      <c r="BR2936" s="9"/>
      <c r="BS2936" s="40"/>
      <c r="BU2936" s="9"/>
      <c r="BV2936" s="40"/>
      <c r="BW2936" s="9"/>
      <c r="BX2936" s="40"/>
      <c r="BZ2936" s="9"/>
      <c r="CA2936" s="9"/>
      <c r="CB2936" s="40"/>
      <c r="CC2936" s="9"/>
      <c r="CD2936" s="9"/>
      <c r="CE2936" s="40"/>
    </row>
    <row r="2937" spans="1:83" x14ac:dyDescent="0.25">
      <c r="A2937">
        <v>44.3</v>
      </c>
      <c r="B2937" t="b">
        <v>1</v>
      </c>
      <c r="BP2937" s="9"/>
      <c r="BQ2937" s="40"/>
      <c r="BR2937" s="9"/>
      <c r="BS2937" s="40"/>
      <c r="BU2937" s="9"/>
      <c r="BV2937" s="40"/>
      <c r="BW2937" s="9"/>
      <c r="BX2937" s="40"/>
      <c r="BZ2937" s="9"/>
      <c r="CA2937" s="9"/>
      <c r="CB2937" s="40"/>
      <c r="CC2937" s="9"/>
      <c r="CD2937" s="9"/>
      <c r="CE2937" s="40"/>
    </row>
    <row r="2938" spans="1:83" x14ac:dyDescent="0.25">
      <c r="A2938">
        <v>44.5</v>
      </c>
      <c r="B2938" t="b">
        <v>1</v>
      </c>
      <c r="BP2938" s="9"/>
      <c r="BQ2938" s="40"/>
      <c r="BR2938" s="9"/>
      <c r="BS2938" s="40"/>
      <c r="BU2938" s="9"/>
      <c r="BV2938" s="40"/>
      <c r="BW2938" s="9"/>
      <c r="BX2938" s="40"/>
      <c r="BZ2938" s="9"/>
      <c r="CA2938" s="9"/>
      <c r="CB2938" s="40"/>
      <c r="CC2938" s="9"/>
      <c r="CD2938" s="9"/>
      <c r="CE2938" s="40"/>
    </row>
    <row r="2939" spans="1:83" x14ac:dyDescent="0.25">
      <c r="A2939">
        <v>44.8</v>
      </c>
      <c r="B2939" t="b">
        <v>1</v>
      </c>
      <c r="BP2939" s="9"/>
      <c r="BQ2939" s="40"/>
      <c r="BR2939" s="9"/>
      <c r="BS2939" s="40"/>
      <c r="BU2939" s="9"/>
      <c r="BV2939" s="40"/>
      <c r="BW2939" s="9"/>
      <c r="BX2939" s="40"/>
      <c r="BZ2939" s="9"/>
      <c r="CA2939" s="9"/>
      <c r="CB2939" s="40"/>
      <c r="CC2939" s="9"/>
      <c r="CD2939" s="9"/>
      <c r="CE2939" s="40"/>
    </row>
    <row r="2940" spans="1:83" x14ac:dyDescent="0.25">
      <c r="A2940">
        <v>45.3</v>
      </c>
      <c r="B2940" t="b">
        <v>1</v>
      </c>
      <c r="BP2940" s="9"/>
      <c r="BQ2940" s="40"/>
      <c r="BR2940" s="9"/>
      <c r="BS2940" s="40"/>
      <c r="BU2940" s="9"/>
      <c r="BV2940" s="40"/>
      <c r="BW2940" s="9"/>
      <c r="BX2940" s="40"/>
      <c r="BZ2940" s="9"/>
      <c r="CA2940" s="9"/>
      <c r="CB2940" s="40"/>
      <c r="CC2940" s="9"/>
      <c r="CD2940" s="9"/>
      <c r="CE2940" s="40"/>
    </row>
    <row r="2941" spans="1:83" x14ac:dyDescent="0.25">
      <c r="A2941">
        <v>46</v>
      </c>
      <c r="B2941" t="b">
        <v>1</v>
      </c>
      <c r="BP2941" s="9"/>
      <c r="BQ2941" s="40"/>
      <c r="BR2941" s="9"/>
      <c r="BS2941" s="40"/>
      <c r="BU2941" s="9"/>
      <c r="BV2941" s="40"/>
      <c r="BW2941" s="9"/>
      <c r="BX2941" s="40"/>
      <c r="BZ2941" s="9"/>
      <c r="CA2941" s="9"/>
      <c r="CB2941" s="40"/>
      <c r="CC2941" s="9"/>
      <c r="CD2941" s="9"/>
      <c r="CE2941" s="40"/>
    </row>
    <row r="2942" spans="1:83" x14ac:dyDescent="0.25">
      <c r="BP2942" s="9"/>
      <c r="BQ2942" s="40"/>
      <c r="BR2942" s="9"/>
      <c r="BS2942" s="40"/>
      <c r="BU2942" s="9"/>
      <c r="BV2942" s="40"/>
      <c r="BW2942" s="9"/>
      <c r="BX2942" s="40"/>
      <c r="BZ2942" s="9"/>
      <c r="CA2942" s="9"/>
      <c r="CB2942" s="40"/>
      <c r="CC2942" s="9"/>
      <c r="CD2942" s="9"/>
      <c r="CE2942" s="40"/>
    </row>
    <row r="2943" spans="1:83" x14ac:dyDescent="0.25">
      <c r="BP2943" s="9"/>
      <c r="BQ2943" s="40"/>
      <c r="BR2943" s="9"/>
      <c r="BS2943" s="40"/>
      <c r="BU2943" s="9"/>
      <c r="BV2943" s="40"/>
      <c r="BW2943" s="9"/>
      <c r="BX2943" s="40"/>
      <c r="BZ2943" s="9"/>
      <c r="CA2943" s="9"/>
      <c r="CB2943" s="40"/>
      <c r="CC2943" s="9"/>
      <c r="CD2943" s="9"/>
      <c r="CE2943" s="40"/>
    </row>
    <row r="2944" spans="1:83" x14ac:dyDescent="0.25">
      <c r="BP2944" s="9"/>
      <c r="BQ2944" s="40"/>
      <c r="BR2944" s="9"/>
      <c r="BS2944" s="40"/>
      <c r="BU2944" s="9"/>
      <c r="BV2944" s="40"/>
      <c r="BW2944" s="9"/>
      <c r="BX2944" s="40"/>
      <c r="BZ2944" s="9"/>
      <c r="CA2944" s="9"/>
      <c r="CB2944" s="40"/>
      <c r="CC2944" s="9"/>
      <c r="CD2944" s="9"/>
      <c r="CE2944" s="40"/>
    </row>
    <row r="2945" spans="68:83" x14ac:dyDescent="0.25">
      <c r="BP2945" s="9"/>
      <c r="BQ2945" s="40"/>
      <c r="BR2945" s="9"/>
      <c r="BS2945" s="40"/>
      <c r="BU2945" s="9"/>
      <c r="BV2945" s="40"/>
      <c r="BW2945" s="9"/>
      <c r="BX2945" s="40"/>
      <c r="BZ2945" s="9"/>
      <c r="CA2945" s="9"/>
      <c r="CB2945" s="40"/>
      <c r="CC2945" s="9"/>
      <c r="CD2945" s="9"/>
      <c r="CE2945" s="40"/>
    </row>
    <row r="2946" spans="68:83" x14ac:dyDescent="0.25">
      <c r="BP2946" s="9"/>
      <c r="BQ2946" s="40"/>
      <c r="BR2946" s="9"/>
      <c r="BS2946" s="40"/>
      <c r="BU2946" s="9"/>
      <c r="BV2946" s="40"/>
      <c r="BW2946" s="9"/>
      <c r="BX2946" s="40"/>
      <c r="BZ2946" s="9"/>
      <c r="CA2946" s="9"/>
      <c r="CB2946" s="40"/>
      <c r="CC2946" s="9"/>
      <c r="CD2946" s="9"/>
      <c r="CE2946" s="40"/>
    </row>
    <row r="2947" spans="68:83" x14ac:dyDescent="0.25">
      <c r="BP2947" s="9"/>
      <c r="BQ2947" s="40"/>
      <c r="BR2947" s="9"/>
      <c r="BS2947" s="40"/>
      <c r="BU2947" s="9"/>
      <c r="BV2947" s="40"/>
      <c r="BW2947" s="9"/>
      <c r="BX2947" s="40"/>
      <c r="BZ2947" s="9"/>
      <c r="CA2947" s="9"/>
      <c r="CB2947" s="40"/>
      <c r="CC2947" s="9"/>
      <c r="CD2947" s="9"/>
      <c r="CE2947" s="40"/>
    </row>
    <row r="2948" spans="68:83" x14ac:dyDescent="0.25">
      <c r="BP2948" s="9"/>
      <c r="BQ2948" s="40"/>
      <c r="BR2948" s="9"/>
      <c r="BS2948" s="40"/>
      <c r="BU2948" s="9"/>
      <c r="BV2948" s="40"/>
      <c r="BW2948" s="9"/>
      <c r="BX2948" s="40"/>
      <c r="BZ2948" s="9"/>
      <c r="CA2948" s="9"/>
      <c r="CB2948" s="40"/>
      <c r="CC2948" s="9"/>
      <c r="CD2948" s="9"/>
      <c r="CE2948" s="40"/>
    </row>
    <row r="2949" spans="68:83" x14ac:dyDescent="0.25">
      <c r="BP2949" s="9"/>
      <c r="BQ2949" s="40"/>
      <c r="BR2949" s="9"/>
      <c r="BS2949" s="40"/>
      <c r="BU2949" s="9"/>
      <c r="BV2949" s="40"/>
      <c r="BW2949" s="9"/>
      <c r="BX2949" s="40"/>
      <c r="BZ2949" s="9"/>
      <c r="CA2949" s="9"/>
      <c r="CB2949" s="40"/>
      <c r="CC2949" s="9"/>
      <c r="CD2949" s="9"/>
      <c r="CE2949" s="40"/>
    </row>
    <row r="2950" spans="68:83" x14ac:dyDescent="0.25">
      <c r="BP2950" s="9"/>
      <c r="BQ2950" s="40"/>
      <c r="BR2950" s="9"/>
      <c r="BS2950" s="40"/>
      <c r="BU2950" s="9"/>
      <c r="BV2950" s="40"/>
      <c r="BW2950" s="9"/>
      <c r="BX2950" s="40"/>
      <c r="BZ2950" s="9"/>
      <c r="CA2950" s="9"/>
      <c r="CB2950" s="40"/>
      <c r="CC2950" s="9"/>
      <c r="CD2950" s="9"/>
      <c r="CE2950" s="40"/>
    </row>
    <row r="2951" spans="68:83" x14ac:dyDescent="0.25">
      <c r="BP2951" s="9"/>
      <c r="BQ2951" s="40"/>
      <c r="BR2951" s="9"/>
      <c r="BS2951" s="40"/>
      <c r="BU2951" s="9"/>
      <c r="BV2951" s="40"/>
      <c r="BW2951" s="9"/>
      <c r="BX2951" s="40"/>
      <c r="BZ2951" s="9"/>
      <c r="CA2951" s="9"/>
      <c r="CB2951" s="40"/>
      <c r="CC2951" s="9"/>
      <c r="CD2951" s="9"/>
      <c r="CE2951" s="40"/>
    </row>
    <row r="2952" spans="68:83" x14ac:dyDescent="0.25">
      <c r="BP2952" s="9"/>
      <c r="BQ2952" s="40"/>
      <c r="BR2952" s="9"/>
      <c r="BS2952" s="40"/>
      <c r="BU2952" s="9"/>
      <c r="BV2952" s="40"/>
      <c r="BW2952" s="9"/>
      <c r="BX2952" s="40"/>
      <c r="BZ2952" s="9"/>
      <c r="CA2952" s="9"/>
      <c r="CB2952" s="40"/>
      <c r="CC2952" s="9"/>
      <c r="CD2952" s="9"/>
      <c r="CE2952" s="40"/>
    </row>
    <row r="2953" spans="68:83" x14ac:dyDescent="0.25">
      <c r="BP2953" s="9"/>
      <c r="BQ2953" s="40"/>
      <c r="BR2953" s="9"/>
      <c r="BS2953" s="40"/>
      <c r="BU2953" s="9"/>
      <c r="BV2953" s="40"/>
      <c r="BW2953" s="9"/>
      <c r="BX2953" s="40"/>
      <c r="BZ2953" s="9"/>
      <c r="CA2953" s="9"/>
      <c r="CB2953" s="40"/>
      <c r="CC2953" s="9"/>
      <c r="CD2953" s="9"/>
      <c r="CE2953" s="40"/>
    </row>
    <row r="2954" spans="68:83" x14ac:dyDescent="0.25">
      <c r="BP2954" s="9"/>
      <c r="BQ2954" s="40"/>
      <c r="BR2954" s="9"/>
      <c r="BS2954" s="40"/>
      <c r="BU2954" s="9"/>
      <c r="BV2954" s="40"/>
      <c r="BW2954" s="9"/>
      <c r="BX2954" s="40"/>
      <c r="BZ2954" s="9"/>
      <c r="CA2954" s="9"/>
      <c r="CB2954" s="40"/>
      <c r="CC2954" s="9"/>
      <c r="CD2954" s="9"/>
      <c r="CE2954" s="40"/>
    </row>
    <row r="2955" spans="68:83" x14ac:dyDescent="0.25">
      <c r="BP2955" s="9"/>
      <c r="BQ2955" s="40"/>
      <c r="BR2955" s="9"/>
      <c r="BS2955" s="40"/>
      <c r="BU2955" s="9"/>
      <c r="BV2955" s="40"/>
      <c r="BW2955" s="9"/>
      <c r="BX2955" s="40"/>
      <c r="BZ2955" s="9"/>
      <c r="CA2955" s="9"/>
      <c r="CB2955" s="40"/>
      <c r="CC2955" s="9"/>
      <c r="CD2955" s="9"/>
      <c r="CE2955" s="40"/>
    </row>
    <row r="2956" spans="68:83" x14ac:dyDescent="0.25">
      <c r="BP2956" s="9"/>
      <c r="BQ2956" s="40"/>
      <c r="BR2956" s="9"/>
      <c r="BS2956" s="40"/>
      <c r="BU2956" s="9"/>
      <c r="BV2956" s="40"/>
      <c r="BW2956" s="9"/>
      <c r="BX2956" s="40"/>
      <c r="BZ2956" s="9"/>
      <c r="CA2956" s="9"/>
      <c r="CB2956" s="40"/>
      <c r="CC2956" s="9"/>
      <c r="CD2956" s="9"/>
      <c r="CE2956" s="40"/>
    </row>
    <row r="2957" spans="68:83" x14ac:dyDescent="0.25">
      <c r="BP2957" s="9"/>
      <c r="BQ2957" s="40"/>
      <c r="BR2957" s="9"/>
      <c r="BS2957" s="40"/>
      <c r="BU2957" s="9"/>
      <c r="BV2957" s="40"/>
      <c r="BW2957" s="9"/>
      <c r="BX2957" s="40"/>
      <c r="BZ2957" s="9"/>
      <c r="CA2957" s="9"/>
      <c r="CB2957" s="40"/>
      <c r="CC2957" s="9"/>
      <c r="CD2957" s="9"/>
      <c r="CE2957" s="40"/>
    </row>
    <row r="2958" spans="68:83" x14ac:dyDescent="0.25">
      <c r="BP2958" s="9"/>
      <c r="BQ2958" s="40"/>
      <c r="BR2958" s="9"/>
      <c r="BS2958" s="40"/>
      <c r="BU2958" s="9"/>
      <c r="BV2958" s="40"/>
      <c r="BW2958" s="9"/>
      <c r="BX2958" s="40"/>
      <c r="BZ2958" s="9"/>
      <c r="CA2958" s="9"/>
      <c r="CB2958" s="40"/>
      <c r="CC2958" s="9"/>
      <c r="CD2958" s="9"/>
      <c r="CE2958" s="40"/>
    </row>
    <row r="2959" spans="68:83" x14ac:dyDescent="0.25">
      <c r="BP2959" s="9"/>
      <c r="BQ2959" s="40"/>
      <c r="BR2959" s="9"/>
      <c r="BS2959" s="40"/>
      <c r="BU2959" s="9"/>
      <c r="BV2959" s="40"/>
      <c r="BW2959" s="9"/>
      <c r="BX2959" s="40"/>
      <c r="BZ2959" s="9"/>
      <c r="CA2959" s="9"/>
      <c r="CB2959" s="40"/>
      <c r="CC2959" s="9"/>
      <c r="CD2959" s="9"/>
      <c r="CE2959" s="40"/>
    </row>
    <row r="2960" spans="68:83" x14ac:dyDescent="0.25">
      <c r="BP2960" s="9"/>
      <c r="BQ2960" s="40"/>
      <c r="BR2960" s="9"/>
      <c r="BS2960" s="40"/>
      <c r="BU2960" s="9"/>
      <c r="BV2960" s="40"/>
      <c r="BW2960" s="9"/>
      <c r="BX2960" s="40"/>
      <c r="BZ2960" s="9"/>
      <c r="CA2960" s="9"/>
      <c r="CB2960" s="40"/>
      <c r="CC2960" s="9"/>
      <c r="CD2960" s="9"/>
      <c r="CE2960" s="40"/>
    </row>
    <row r="2961" spans="68:83" x14ac:dyDescent="0.25">
      <c r="BP2961" s="9"/>
      <c r="BQ2961" s="40"/>
      <c r="BR2961" s="9"/>
      <c r="BS2961" s="40"/>
      <c r="BU2961" s="9"/>
      <c r="BV2961" s="40"/>
      <c r="BW2961" s="9"/>
      <c r="BX2961" s="40"/>
      <c r="BZ2961" s="9"/>
      <c r="CA2961" s="9"/>
      <c r="CB2961" s="40"/>
      <c r="CC2961" s="9"/>
      <c r="CD2961" s="9"/>
      <c r="CE2961" s="40"/>
    </row>
    <row r="2962" spans="68:83" x14ac:dyDescent="0.25">
      <c r="BP2962" s="9"/>
      <c r="BQ2962" s="40"/>
      <c r="BR2962" s="9"/>
      <c r="BS2962" s="40"/>
      <c r="BU2962" s="9"/>
      <c r="BV2962" s="40"/>
      <c r="BW2962" s="9"/>
      <c r="BX2962" s="40"/>
      <c r="BZ2962" s="9"/>
      <c r="CA2962" s="9"/>
      <c r="CB2962" s="40"/>
      <c r="CC2962" s="9"/>
      <c r="CD2962" s="9"/>
      <c r="CE2962" s="40"/>
    </row>
    <row r="2963" spans="68:83" x14ac:dyDescent="0.25">
      <c r="BP2963" s="9"/>
      <c r="BQ2963" s="40"/>
      <c r="BR2963" s="9"/>
      <c r="BS2963" s="40"/>
      <c r="BU2963" s="9"/>
      <c r="BV2963" s="40"/>
      <c r="BW2963" s="9"/>
      <c r="BX2963" s="40"/>
      <c r="BZ2963" s="9"/>
      <c r="CA2963" s="9"/>
      <c r="CB2963" s="40"/>
      <c r="CC2963" s="9"/>
      <c r="CD2963" s="9"/>
      <c r="CE2963" s="40"/>
    </row>
    <row r="2964" spans="68:83" x14ac:dyDescent="0.25">
      <c r="BP2964" s="9"/>
      <c r="BQ2964" s="40"/>
      <c r="BR2964" s="9"/>
      <c r="BS2964" s="40"/>
      <c r="BU2964" s="9"/>
      <c r="BV2964" s="40"/>
      <c r="BW2964" s="9"/>
      <c r="BX2964" s="40"/>
      <c r="BZ2964" s="9"/>
      <c r="CA2964" s="9"/>
      <c r="CB2964" s="40"/>
      <c r="CC2964" s="9"/>
      <c r="CD2964" s="9"/>
      <c r="CE2964" s="40"/>
    </row>
    <row r="2965" spans="68:83" x14ac:dyDescent="0.25">
      <c r="BP2965" s="9"/>
      <c r="BQ2965" s="40"/>
      <c r="BR2965" s="9"/>
      <c r="BS2965" s="40"/>
      <c r="BU2965" s="9"/>
      <c r="BV2965" s="40"/>
      <c r="BW2965" s="9"/>
      <c r="BX2965" s="40"/>
      <c r="BZ2965" s="9"/>
      <c r="CA2965" s="9"/>
      <c r="CB2965" s="40"/>
      <c r="CC2965" s="9"/>
      <c r="CD2965" s="9"/>
      <c r="CE2965" s="40"/>
    </row>
    <row r="2966" spans="68:83" x14ac:dyDescent="0.25">
      <c r="BP2966" s="9"/>
      <c r="BQ2966" s="40"/>
      <c r="BR2966" s="9"/>
      <c r="BS2966" s="40"/>
      <c r="BU2966" s="9"/>
      <c r="BV2966" s="40"/>
      <c r="BW2966" s="9"/>
      <c r="BX2966" s="40"/>
      <c r="BZ2966" s="9"/>
      <c r="CA2966" s="9"/>
      <c r="CB2966" s="40"/>
      <c r="CC2966" s="9"/>
      <c r="CD2966" s="9"/>
      <c r="CE2966" s="40"/>
    </row>
    <row r="2967" spans="68:83" x14ac:dyDescent="0.25">
      <c r="BP2967" s="9"/>
      <c r="BQ2967" s="40"/>
      <c r="BR2967" s="9"/>
      <c r="BS2967" s="40"/>
      <c r="BU2967" s="9"/>
      <c r="BV2967" s="40"/>
      <c r="BW2967" s="9"/>
      <c r="BX2967" s="40"/>
      <c r="BZ2967" s="9"/>
      <c r="CA2967" s="9"/>
      <c r="CB2967" s="40"/>
      <c r="CC2967" s="9"/>
      <c r="CD2967" s="9"/>
      <c r="CE2967" s="40"/>
    </row>
    <row r="2968" spans="68:83" x14ac:dyDescent="0.25">
      <c r="BP2968" s="9"/>
      <c r="BQ2968" s="40"/>
      <c r="BR2968" s="9"/>
      <c r="BS2968" s="40"/>
      <c r="BU2968" s="9"/>
      <c r="BV2968" s="40"/>
      <c r="BW2968" s="9"/>
      <c r="BX2968" s="40"/>
      <c r="BZ2968" s="9"/>
      <c r="CA2968" s="9"/>
      <c r="CB2968" s="40"/>
      <c r="CC2968" s="9"/>
      <c r="CD2968" s="9"/>
      <c r="CE2968" s="40"/>
    </row>
    <row r="2969" spans="68:83" x14ac:dyDescent="0.25">
      <c r="BP2969" s="9"/>
      <c r="BQ2969" s="40"/>
      <c r="BR2969" s="9"/>
      <c r="BS2969" s="40"/>
      <c r="BU2969" s="9"/>
      <c r="BV2969" s="40"/>
      <c r="BW2969" s="9"/>
      <c r="BX2969" s="40"/>
      <c r="BZ2969" s="9"/>
      <c r="CA2969" s="9"/>
      <c r="CB2969" s="40"/>
      <c r="CC2969" s="9"/>
      <c r="CD2969" s="9"/>
      <c r="CE2969" s="40"/>
    </row>
    <row r="2970" spans="68:83" x14ac:dyDescent="0.25">
      <c r="BP2970" s="9"/>
      <c r="BQ2970" s="40"/>
      <c r="BR2970" s="9"/>
      <c r="BS2970" s="40"/>
      <c r="BU2970" s="9"/>
      <c r="BV2970" s="40"/>
      <c r="BW2970" s="9"/>
      <c r="BX2970" s="40"/>
      <c r="BZ2970" s="9"/>
      <c r="CA2970" s="9"/>
      <c r="CB2970" s="40"/>
      <c r="CC2970" s="9"/>
      <c r="CD2970" s="9"/>
      <c r="CE2970" s="40"/>
    </row>
    <row r="2971" spans="68:83" x14ac:dyDescent="0.25">
      <c r="BP2971" s="9"/>
      <c r="BQ2971" s="40"/>
      <c r="BR2971" s="9"/>
      <c r="BS2971" s="40"/>
      <c r="BU2971" s="9"/>
      <c r="BV2971" s="40"/>
      <c r="BW2971" s="9"/>
      <c r="BX2971" s="40"/>
      <c r="BZ2971" s="9"/>
      <c r="CA2971" s="9"/>
      <c r="CB2971" s="40"/>
      <c r="CC2971" s="9"/>
      <c r="CD2971" s="9"/>
      <c r="CE2971" s="40"/>
    </row>
    <row r="2972" spans="68:83" x14ac:dyDescent="0.25">
      <c r="BP2972" s="9"/>
      <c r="BQ2972" s="40"/>
      <c r="BR2972" s="9"/>
      <c r="BS2972" s="40"/>
      <c r="BU2972" s="9"/>
      <c r="BV2972" s="40"/>
      <c r="BW2972" s="9"/>
      <c r="BX2972" s="40"/>
      <c r="BZ2972" s="9"/>
      <c r="CA2972" s="9"/>
      <c r="CB2972" s="40"/>
      <c r="CC2972" s="9"/>
      <c r="CD2972" s="9"/>
      <c r="CE2972" s="40"/>
    </row>
    <row r="2973" spans="68:83" x14ac:dyDescent="0.25">
      <c r="BP2973" s="9"/>
      <c r="BQ2973" s="40"/>
      <c r="BR2973" s="9"/>
      <c r="BS2973" s="40"/>
      <c r="BU2973" s="9"/>
      <c r="BV2973" s="40"/>
      <c r="BW2973" s="9"/>
      <c r="BX2973" s="40"/>
      <c r="BZ2973" s="9"/>
      <c r="CA2973" s="9"/>
      <c r="CB2973" s="40"/>
      <c r="CC2973" s="9"/>
      <c r="CD2973" s="9"/>
      <c r="CE2973" s="40"/>
    </row>
    <row r="2974" spans="68:83" x14ac:dyDescent="0.25">
      <c r="BP2974" s="9"/>
      <c r="BQ2974" s="40"/>
      <c r="BR2974" s="9"/>
      <c r="BS2974" s="40"/>
      <c r="BU2974" s="9"/>
      <c r="BV2974" s="40"/>
      <c r="BW2974" s="9"/>
      <c r="BX2974" s="40"/>
      <c r="BZ2974" s="9"/>
      <c r="CA2974" s="9"/>
      <c r="CB2974" s="40"/>
      <c r="CC2974" s="9"/>
      <c r="CD2974" s="9"/>
      <c r="CE2974" s="40"/>
    </row>
    <row r="2975" spans="68:83" x14ac:dyDescent="0.25">
      <c r="BP2975" s="9"/>
      <c r="BQ2975" s="40"/>
      <c r="BR2975" s="9"/>
      <c r="BS2975" s="40"/>
      <c r="BU2975" s="9"/>
      <c r="BV2975" s="40"/>
      <c r="BW2975" s="9"/>
      <c r="BX2975" s="40"/>
      <c r="BZ2975" s="9"/>
      <c r="CA2975" s="9"/>
      <c r="CB2975" s="40"/>
      <c r="CC2975" s="9"/>
      <c r="CD2975" s="9"/>
      <c r="CE2975" s="40"/>
    </row>
    <row r="2976" spans="68:83" x14ac:dyDescent="0.25">
      <c r="BP2976" s="9"/>
      <c r="BQ2976" s="40"/>
      <c r="BR2976" s="9"/>
      <c r="BS2976" s="40"/>
      <c r="BU2976" s="9"/>
      <c r="BV2976" s="40"/>
      <c r="BW2976" s="9"/>
      <c r="BX2976" s="40"/>
      <c r="BZ2976" s="9"/>
      <c r="CA2976" s="9"/>
      <c r="CB2976" s="40"/>
      <c r="CC2976" s="9"/>
      <c r="CD2976" s="9"/>
      <c r="CE2976" s="40"/>
    </row>
    <row r="2977" spans="68:83" x14ac:dyDescent="0.25">
      <c r="BP2977" s="9"/>
      <c r="BQ2977" s="40"/>
      <c r="BR2977" s="9"/>
      <c r="BS2977" s="40"/>
      <c r="BU2977" s="9"/>
      <c r="BV2977" s="40"/>
      <c r="BW2977" s="9"/>
      <c r="BX2977" s="40"/>
      <c r="BZ2977" s="9"/>
      <c r="CA2977" s="9"/>
      <c r="CB2977" s="40"/>
      <c r="CC2977" s="9"/>
      <c r="CD2977" s="9"/>
      <c r="CE2977" s="40"/>
    </row>
    <row r="2978" spans="68:83" x14ac:dyDescent="0.25">
      <c r="BP2978" s="9"/>
      <c r="BQ2978" s="40"/>
      <c r="BR2978" s="9"/>
      <c r="BS2978" s="40"/>
      <c r="BU2978" s="9"/>
      <c r="BV2978" s="40"/>
      <c r="BW2978" s="9"/>
      <c r="BX2978" s="40"/>
      <c r="BZ2978" s="9"/>
      <c r="CA2978" s="9"/>
      <c r="CB2978" s="40"/>
      <c r="CC2978" s="9"/>
      <c r="CD2978" s="9"/>
      <c r="CE2978" s="40"/>
    </row>
    <row r="2979" spans="68:83" x14ac:dyDescent="0.25">
      <c r="BP2979" s="9"/>
      <c r="BQ2979" s="40"/>
      <c r="BR2979" s="9"/>
      <c r="BS2979" s="40"/>
      <c r="BU2979" s="9"/>
      <c r="BV2979" s="40"/>
      <c r="BW2979" s="9"/>
      <c r="BX2979" s="40"/>
      <c r="BZ2979" s="9"/>
      <c r="CA2979" s="9"/>
      <c r="CB2979" s="40"/>
      <c r="CC2979" s="9"/>
      <c r="CD2979" s="9"/>
      <c r="CE2979" s="40"/>
    </row>
    <row r="2980" spans="68:83" x14ac:dyDescent="0.25">
      <c r="BP2980" s="9"/>
      <c r="BQ2980" s="40"/>
      <c r="BR2980" s="9"/>
      <c r="BS2980" s="40"/>
      <c r="BU2980" s="9"/>
      <c r="BV2980" s="40"/>
      <c r="BW2980" s="9"/>
      <c r="BX2980" s="40"/>
      <c r="BZ2980" s="9"/>
      <c r="CA2980" s="9"/>
      <c r="CB2980" s="40"/>
      <c r="CC2980" s="9"/>
      <c r="CD2980" s="9"/>
      <c r="CE2980" s="40"/>
    </row>
    <row r="2981" spans="68:83" x14ac:dyDescent="0.25">
      <c r="BP2981" s="9"/>
      <c r="BQ2981" s="40"/>
      <c r="BR2981" s="9"/>
      <c r="BS2981" s="40"/>
      <c r="BU2981" s="9"/>
      <c r="BV2981" s="40"/>
      <c r="BW2981" s="9"/>
      <c r="BX2981" s="40"/>
      <c r="BZ2981" s="9"/>
      <c r="CA2981" s="9"/>
      <c r="CB2981" s="40"/>
      <c r="CC2981" s="9"/>
      <c r="CD2981" s="9"/>
      <c r="CE2981" s="40"/>
    </row>
    <row r="2982" spans="68:83" x14ac:dyDescent="0.25">
      <c r="BP2982" s="9"/>
      <c r="BQ2982" s="40"/>
      <c r="BR2982" s="9"/>
      <c r="BS2982" s="40"/>
      <c r="BU2982" s="9"/>
      <c r="BV2982" s="40"/>
      <c r="BW2982" s="9"/>
      <c r="BX2982" s="40"/>
      <c r="BZ2982" s="9"/>
      <c r="CA2982" s="9"/>
      <c r="CB2982" s="40"/>
      <c r="CC2982" s="9"/>
      <c r="CD2982" s="9"/>
      <c r="CE2982" s="40"/>
    </row>
    <row r="2983" spans="68:83" x14ac:dyDescent="0.25">
      <c r="BP2983" s="9"/>
      <c r="BQ2983" s="40"/>
      <c r="BR2983" s="9"/>
      <c r="BS2983" s="40"/>
      <c r="BU2983" s="9"/>
      <c r="BV2983" s="40"/>
      <c r="BW2983" s="9"/>
      <c r="BX2983" s="40"/>
      <c r="BZ2983" s="9"/>
      <c r="CA2983" s="9"/>
      <c r="CB2983" s="40"/>
      <c r="CC2983" s="9"/>
      <c r="CD2983" s="9"/>
      <c r="CE2983" s="40"/>
    </row>
    <row r="2984" spans="68:83" x14ac:dyDescent="0.25">
      <c r="BP2984" s="9"/>
      <c r="BQ2984" s="40"/>
      <c r="BR2984" s="9"/>
      <c r="BS2984" s="40"/>
      <c r="BU2984" s="9"/>
      <c r="BV2984" s="40"/>
      <c r="BW2984" s="9"/>
      <c r="BX2984" s="40"/>
      <c r="BZ2984" s="9"/>
      <c r="CA2984" s="9"/>
      <c r="CB2984" s="40"/>
      <c r="CC2984" s="9"/>
      <c r="CD2984" s="9"/>
      <c r="CE2984" s="40"/>
    </row>
    <row r="2985" spans="68:83" x14ac:dyDescent="0.25">
      <c r="BP2985" s="9"/>
      <c r="BQ2985" s="40"/>
      <c r="BR2985" s="9"/>
      <c r="BS2985" s="40"/>
      <c r="BU2985" s="9"/>
      <c r="BV2985" s="40"/>
      <c r="BW2985" s="9"/>
      <c r="BX2985" s="40"/>
      <c r="BZ2985" s="9"/>
      <c r="CA2985" s="9"/>
      <c r="CB2985" s="40"/>
      <c r="CC2985" s="9"/>
      <c r="CD2985" s="9"/>
      <c r="CE2985" s="40"/>
    </row>
    <row r="2986" spans="68:83" x14ac:dyDescent="0.25">
      <c r="BP2986" s="9"/>
      <c r="BQ2986" s="40"/>
      <c r="BR2986" s="9"/>
      <c r="BS2986" s="40"/>
      <c r="BU2986" s="9"/>
      <c r="BV2986" s="40"/>
      <c r="BW2986" s="9"/>
      <c r="BX2986" s="40"/>
      <c r="BZ2986" s="9"/>
      <c r="CA2986" s="9"/>
      <c r="CB2986" s="40"/>
      <c r="CC2986" s="9"/>
      <c r="CD2986" s="9"/>
      <c r="CE2986" s="40"/>
    </row>
    <row r="2987" spans="68:83" x14ac:dyDescent="0.25">
      <c r="BP2987" s="9"/>
      <c r="BQ2987" s="40"/>
      <c r="BR2987" s="9"/>
      <c r="BS2987" s="40"/>
      <c r="BU2987" s="9"/>
      <c r="BV2987" s="40"/>
      <c r="BW2987" s="9"/>
      <c r="BX2987" s="40"/>
      <c r="BZ2987" s="9"/>
      <c r="CA2987" s="9"/>
      <c r="CB2987" s="40"/>
      <c r="CC2987" s="9"/>
      <c r="CD2987" s="9"/>
      <c r="CE2987" s="40"/>
    </row>
    <row r="2988" spans="68:83" x14ac:dyDescent="0.25">
      <c r="BP2988" s="9"/>
      <c r="BQ2988" s="40"/>
      <c r="BR2988" s="9"/>
      <c r="BS2988" s="40"/>
      <c r="BU2988" s="9"/>
      <c r="BV2988" s="40"/>
      <c r="BW2988" s="9"/>
      <c r="BX2988" s="40"/>
      <c r="BZ2988" s="9"/>
      <c r="CA2988" s="9"/>
      <c r="CB2988" s="40"/>
      <c r="CC2988" s="9"/>
      <c r="CD2988" s="9"/>
      <c r="CE2988" s="40"/>
    </row>
    <row r="2989" spans="68:83" x14ac:dyDescent="0.25">
      <c r="BP2989" s="9"/>
      <c r="BQ2989" s="40"/>
      <c r="BR2989" s="9"/>
      <c r="BS2989" s="40"/>
      <c r="BU2989" s="9"/>
      <c r="BV2989" s="40"/>
      <c r="BW2989" s="9"/>
      <c r="BX2989" s="40"/>
      <c r="BZ2989" s="9"/>
      <c r="CA2989" s="9"/>
      <c r="CB2989" s="40"/>
      <c r="CC2989" s="9"/>
      <c r="CD2989" s="9"/>
      <c r="CE2989" s="40"/>
    </row>
    <row r="2990" spans="68:83" x14ac:dyDescent="0.25">
      <c r="BP2990" s="9"/>
      <c r="BQ2990" s="40"/>
      <c r="BR2990" s="9"/>
      <c r="BS2990" s="40"/>
      <c r="BU2990" s="9"/>
      <c r="BV2990" s="40"/>
      <c r="BW2990" s="9"/>
      <c r="BX2990" s="40"/>
      <c r="BZ2990" s="9"/>
      <c r="CA2990" s="9"/>
      <c r="CB2990" s="40"/>
      <c r="CC2990" s="9"/>
      <c r="CD2990" s="9"/>
      <c r="CE2990" s="40"/>
    </row>
    <row r="2991" spans="68:83" x14ac:dyDescent="0.25">
      <c r="BP2991" s="9"/>
      <c r="BQ2991" s="40"/>
      <c r="BR2991" s="9"/>
      <c r="BS2991" s="40"/>
      <c r="BU2991" s="9"/>
      <c r="BV2991" s="40"/>
      <c r="BW2991" s="9"/>
      <c r="BX2991" s="40"/>
      <c r="BZ2991" s="9"/>
      <c r="CA2991" s="9"/>
      <c r="CB2991" s="40"/>
      <c r="CC2991" s="9"/>
      <c r="CD2991" s="9"/>
      <c r="CE2991" s="40"/>
    </row>
    <row r="2992" spans="68:83" x14ac:dyDescent="0.25">
      <c r="BP2992" s="9"/>
      <c r="BQ2992" s="40"/>
      <c r="BR2992" s="9"/>
      <c r="BS2992" s="40"/>
      <c r="BU2992" s="9"/>
      <c r="BV2992" s="40"/>
      <c r="BW2992" s="9"/>
      <c r="BX2992" s="40"/>
      <c r="BZ2992" s="9"/>
      <c r="CA2992" s="9"/>
      <c r="CB2992" s="40"/>
      <c r="CC2992" s="9"/>
      <c r="CD2992" s="9"/>
      <c r="CE2992" s="40"/>
    </row>
    <row r="2993" spans="68:83" x14ac:dyDescent="0.25">
      <c r="BP2993" s="9"/>
      <c r="BQ2993" s="40"/>
      <c r="BR2993" s="9"/>
      <c r="BS2993" s="40"/>
      <c r="BU2993" s="9"/>
      <c r="BV2993" s="40"/>
      <c r="BW2993" s="9"/>
      <c r="BX2993" s="40"/>
      <c r="BZ2993" s="9"/>
      <c r="CA2993" s="9"/>
      <c r="CB2993" s="40"/>
      <c r="CC2993" s="9"/>
      <c r="CD2993" s="9"/>
      <c r="CE2993" s="40"/>
    </row>
    <row r="2994" spans="68:83" x14ac:dyDescent="0.25">
      <c r="BP2994" s="9"/>
      <c r="BQ2994" s="40"/>
      <c r="BR2994" s="9"/>
      <c r="BS2994" s="40"/>
      <c r="BU2994" s="9"/>
      <c r="BV2994" s="40"/>
      <c r="BW2994" s="9"/>
      <c r="BX2994" s="40"/>
      <c r="BZ2994" s="9"/>
      <c r="CA2994" s="9"/>
      <c r="CB2994" s="40"/>
      <c r="CC2994" s="9"/>
      <c r="CD2994" s="9"/>
      <c r="CE2994" s="40"/>
    </row>
    <row r="2995" spans="68:83" x14ac:dyDescent="0.25">
      <c r="BP2995" s="9"/>
      <c r="BQ2995" s="40"/>
      <c r="BR2995" s="9"/>
      <c r="BS2995" s="40"/>
      <c r="BU2995" s="9"/>
      <c r="BV2995" s="40"/>
      <c r="BW2995" s="9"/>
      <c r="BX2995" s="40"/>
      <c r="BZ2995" s="9"/>
      <c r="CA2995" s="9"/>
      <c r="CB2995" s="40"/>
      <c r="CC2995" s="9"/>
      <c r="CD2995" s="9"/>
      <c r="CE2995" s="40"/>
    </row>
    <row r="2996" spans="68:83" x14ac:dyDescent="0.25">
      <c r="BP2996" s="9"/>
      <c r="BQ2996" s="40"/>
      <c r="BR2996" s="9"/>
      <c r="BS2996" s="40"/>
      <c r="BU2996" s="9"/>
      <c r="BV2996" s="40"/>
      <c r="BW2996" s="9"/>
      <c r="BX2996" s="40"/>
      <c r="BZ2996" s="9"/>
      <c r="CA2996" s="9"/>
      <c r="CB2996" s="40"/>
      <c r="CC2996" s="9"/>
      <c r="CD2996" s="9"/>
      <c r="CE2996" s="40"/>
    </row>
    <row r="2997" spans="68:83" x14ac:dyDescent="0.25">
      <c r="BP2997" s="9"/>
      <c r="BQ2997" s="40"/>
      <c r="BR2997" s="9"/>
      <c r="BS2997" s="40"/>
      <c r="BU2997" s="9"/>
      <c r="BV2997" s="40"/>
      <c r="BW2997" s="9"/>
      <c r="BX2997" s="40"/>
      <c r="BZ2997" s="9"/>
      <c r="CA2997" s="9"/>
      <c r="CB2997" s="40"/>
      <c r="CC2997" s="9"/>
      <c r="CD2997" s="9"/>
      <c r="CE2997" s="40"/>
    </row>
    <row r="2998" spans="68:83" x14ac:dyDescent="0.25">
      <c r="BP2998" s="9"/>
      <c r="BQ2998" s="40"/>
      <c r="BR2998" s="9"/>
      <c r="BS2998" s="40"/>
      <c r="BU2998" s="9"/>
      <c r="BV2998" s="40"/>
      <c r="BW2998" s="9"/>
      <c r="BX2998" s="40"/>
      <c r="BZ2998" s="9"/>
      <c r="CA2998" s="9"/>
      <c r="CB2998" s="40"/>
      <c r="CC2998" s="9"/>
      <c r="CD2998" s="9"/>
      <c r="CE2998" s="40"/>
    </row>
    <row r="2999" spans="68:83" x14ac:dyDescent="0.25">
      <c r="BP2999" s="9"/>
      <c r="BQ2999" s="40"/>
      <c r="BR2999" s="9"/>
      <c r="BS2999" s="40"/>
      <c r="BU2999" s="9"/>
      <c r="BV2999" s="40"/>
      <c r="BW2999" s="9"/>
      <c r="BX2999" s="40"/>
      <c r="BZ2999" s="9"/>
      <c r="CA2999" s="9"/>
      <c r="CB2999" s="40"/>
      <c r="CC2999" s="9"/>
      <c r="CD2999" s="9"/>
      <c r="CE2999" s="40"/>
    </row>
    <row r="3000" spans="68:83" x14ac:dyDescent="0.25">
      <c r="BP3000" s="9"/>
      <c r="BQ3000" s="40"/>
      <c r="BR3000" s="9"/>
      <c r="BS3000" s="40"/>
      <c r="BU3000" s="9"/>
      <c r="BV3000" s="40"/>
      <c r="BW3000" s="9"/>
      <c r="BX3000" s="40"/>
      <c r="BZ3000" s="9"/>
      <c r="CA3000" s="9"/>
      <c r="CB3000" s="40"/>
      <c r="CC3000" s="9"/>
      <c r="CD3000" s="9"/>
      <c r="CE3000" s="40"/>
    </row>
    <row r="3001" spans="68:83" x14ac:dyDescent="0.25">
      <c r="BP3001" s="9"/>
      <c r="BQ3001" s="40"/>
      <c r="BR3001" s="9"/>
      <c r="BS3001" s="40"/>
      <c r="BU3001" s="9"/>
      <c r="BV3001" s="40"/>
      <c r="BW3001" s="9"/>
      <c r="BX3001" s="40"/>
      <c r="BZ3001" s="9"/>
      <c r="CA3001" s="9"/>
      <c r="CB3001" s="40"/>
      <c r="CC3001" s="9"/>
      <c r="CD3001" s="9"/>
      <c r="CE3001" s="40"/>
    </row>
    <row r="3002" spans="68:83" x14ac:dyDescent="0.25">
      <c r="BP3002" s="9"/>
      <c r="BQ3002" s="40"/>
      <c r="BR3002" s="9"/>
      <c r="BS3002" s="40"/>
      <c r="BU3002" s="9"/>
      <c r="BV3002" s="40"/>
      <c r="BW3002" s="9"/>
      <c r="BX3002" s="40"/>
      <c r="BZ3002" s="9"/>
      <c r="CA3002" s="9"/>
      <c r="CB3002" s="40"/>
      <c r="CC3002" s="9"/>
      <c r="CD3002" s="9"/>
      <c r="CE3002" s="40"/>
    </row>
    <row r="3003" spans="68:83" x14ac:dyDescent="0.25">
      <c r="BP3003" s="9"/>
      <c r="BQ3003" s="40"/>
      <c r="BR3003" s="9"/>
      <c r="BS3003" s="40"/>
      <c r="BU3003" s="9"/>
      <c r="BV3003" s="40"/>
      <c r="BW3003" s="9"/>
      <c r="BX3003" s="40"/>
      <c r="BZ3003" s="9"/>
      <c r="CA3003" s="9"/>
      <c r="CB3003" s="40"/>
      <c r="CC3003" s="9"/>
      <c r="CD3003" s="9"/>
      <c r="CE3003" s="40"/>
    </row>
    <row r="3004" spans="68:83" x14ac:dyDescent="0.25">
      <c r="BP3004" s="9"/>
      <c r="BQ3004" s="40"/>
      <c r="BR3004" s="9"/>
      <c r="BS3004" s="40"/>
      <c r="BU3004" s="9"/>
      <c r="BV3004" s="40"/>
      <c r="BW3004" s="9"/>
      <c r="BX3004" s="40"/>
      <c r="BZ3004" s="9"/>
      <c r="CA3004" s="9"/>
      <c r="CB3004" s="40"/>
      <c r="CC3004" s="9"/>
      <c r="CD3004" s="9"/>
      <c r="CE3004" s="40"/>
    </row>
    <row r="3005" spans="68:83" x14ac:dyDescent="0.25">
      <c r="BP3005" s="9"/>
      <c r="BQ3005" s="40"/>
      <c r="BR3005" s="9"/>
      <c r="BS3005" s="40"/>
      <c r="BU3005" s="9"/>
      <c r="BV3005" s="40"/>
      <c r="BW3005" s="9"/>
      <c r="BX3005" s="40"/>
      <c r="BZ3005" s="9"/>
      <c r="CA3005" s="9"/>
      <c r="CB3005" s="40"/>
      <c r="CC3005" s="9"/>
      <c r="CD3005" s="9"/>
      <c r="CE3005" s="40"/>
    </row>
    <row r="3006" spans="68:83" x14ac:dyDescent="0.25">
      <c r="BP3006" s="9"/>
      <c r="BQ3006" s="40"/>
      <c r="BR3006" s="9"/>
      <c r="BS3006" s="40"/>
      <c r="BU3006" s="9"/>
      <c r="BV3006" s="40"/>
      <c r="BW3006" s="9"/>
      <c r="BX3006" s="40"/>
      <c r="BZ3006" s="9"/>
      <c r="CA3006" s="9"/>
      <c r="CB3006" s="40"/>
      <c r="CC3006" s="9"/>
      <c r="CD3006" s="9"/>
      <c r="CE3006" s="40"/>
    </row>
    <row r="3007" spans="68:83" x14ac:dyDescent="0.25">
      <c r="BP3007" s="9"/>
      <c r="BQ3007" s="40"/>
      <c r="BR3007" s="9"/>
      <c r="BS3007" s="40"/>
      <c r="BU3007" s="9"/>
      <c r="BV3007" s="40"/>
      <c r="BW3007" s="9"/>
      <c r="BX3007" s="40"/>
      <c r="BZ3007" s="9"/>
      <c r="CA3007" s="9"/>
      <c r="CB3007" s="40"/>
      <c r="CC3007" s="9"/>
      <c r="CD3007" s="9"/>
      <c r="CE3007" s="40"/>
    </row>
    <row r="3008" spans="68:83" x14ac:dyDescent="0.25">
      <c r="BP3008" s="9"/>
      <c r="BQ3008" s="40"/>
      <c r="BR3008" s="9"/>
      <c r="BS3008" s="40"/>
      <c r="BU3008" s="9"/>
      <c r="BV3008" s="40"/>
      <c r="BW3008" s="9"/>
      <c r="BX3008" s="40"/>
      <c r="BZ3008" s="9"/>
      <c r="CA3008" s="9"/>
      <c r="CB3008" s="40"/>
      <c r="CC3008" s="9"/>
      <c r="CD3008" s="9"/>
      <c r="CE3008" s="40"/>
    </row>
    <row r="3009" spans="68:83" x14ac:dyDescent="0.25">
      <c r="BP3009" s="9"/>
      <c r="BQ3009" s="40"/>
      <c r="BR3009" s="9"/>
      <c r="BS3009" s="40"/>
      <c r="BU3009" s="9"/>
      <c r="BV3009" s="40"/>
      <c r="BW3009" s="9"/>
      <c r="BX3009" s="40"/>
      <c r="BZ3009" s="9"/>
      <c r="CA3009" s="9"/>
      <c r="CB3009" s="40"/>
      <c r="CC3009" s="9"/>
      <c r="CD3009" s="9"/>
      <c r="CE3009" s="40"/>
    </row>
    <row r="3010" spans="68:83" x14ac:dyDescent="0.25">
      <c r="BP3010" s="9"/>
      <c r="BQ3010" s="40"/>
      <c r="BR3010" s="9"/>
      <c r="BS3010" s="40"/>
      <c r="BU3010" s="9"/>
      <c r="BV3010" s="40"/>
      <c r="BW3010" s="9"/>
      <c r="BX3010" s="40"/>
      <c r="BZ3010" s="9"/>
      <c r="CA3010" s="9"/>
      <c r="CB3010" s="40"/>
      <c r="CC3010" s="9"/>
      <c r="CD3010" s="9"/>
      <c r="CE3010" s="40"/>
    </row>
    <row r="3011" spans="68:83" x14ac:dyDescent="0.25">
      <c r="BP3011" s="9"/>
      <c r="BQ3011" s="40"/>
      <c r="BR3011" s="9"/>
      <c r="BS3011" s="40"/>
      <c r="BU3011" s="9"/>
      <c r="BV3011" s="40"/>
      <c r="BW3011" s="9"/>
      <c r="BX3011" s="40"/>
      <c r="BZ3011" s="9"/>
      <c r="CA3011" s="9"/>
      <c r="CB3011" s="40"/>
      <c r="CC3011" s="9"/>
      <c r="CD3011" s="9"/>
      <c r="CE3011" s="40"/>
    </row>
    <row r="3012" spans="68:83" x14ac:dyDescent="0.25">
      <c r="BP3012" s="9"/>
      <c r="BQ3012" s="40"/>
      <c r="BR3012" s="9"/>
      <c r="BS3012" s="40"/>
      <c r="BU3012" s="9"/>
      <c r="BV3012" s="40"/>
      <c r="BW3012" s="9"/>
      <c r="BX3012" s="40"/>
      <c r="BZ3012" s="9"/>
      <c r="CA3012" s="9"/>
      <c r="CB3012" s="40"/>
      <c r="CC3012" s="9"/>
      <c r="CD3012" s="9"/>
      <c r="CE3012" s="40"/>
    </row>
    <row r="3013" spans="68:83" x14ac:dyDescent="0.25">
      <c r="BP3013" s="9"/>
      <c r="BQ3013" s="40"/>
      <c r="BR3013" s="9"/>
      <c r="BS3013" s="40"/>
      <c r="BU3013" s="9"/>
      <c r="BV3013" s="40"/>
      <c r="BW3013" s="9"/>
      <c r="BX3013" s="40"/>
      <c r="BZ3013" s="9"/>
      <c r="CA3013" s="9"/>
      <c r="CB3013" s="40"/>
      <c r="CC3013" s="9"/>
      <c r="CD3013" s="9"/>
      <c r="CE3013" s="40"/>
    </row>
    <row r="3014" spans="68:83" x14ac:dyDescent="0.25">
      <c r="BP3014" s="9"/>
      <c r="BQ3014" s="40"/>
      <c r="BR3014" s="9"/>
      <c r="BS3014" s="40"/>
      <c r="BU3014" s="9"/>
      <c r="BV3014" s="40"/>
      <c r="BW3014" s="9"/>
      <c r="BX3014" s="40"/>
      <c r="BZ3014" s="9"/>
      <c r="CA3014" s="9"/>
      <c r="CB3014" s="40"/>
      <c r="CC3014" s="9"/>
      <c r="CD3014" s="9"/>
      <c r="CE3014" s="40"/>
    </row>
    <row r="3015" spans="68:83" x14ac:dyDescent="0.25">
      <c r="BP3015" s="9"/>
      <c r="BQ3015" s="40"/>
      <c r="BR3015" s="9"/>
      <c r="BS3015" s="40"/>
      <c r="BU3015" s="9"/>
      <c r="BV3015" s="40"/>
      <c r="BW3015" s="9"/>
      <c r="BX3015" s="40"/>
      <c r="BZ3015" s="9"/>
      <c r="CA3015" s="9"/>
      <c r="CB3015" s="40"/>
      <c r="CC3015" s="9"/>
      <c r="CD3015" s="9"/>
      <c r="CE3015" s="40"/>
    </row>
    <row r="3016" spans="68:83" x14ac:dyDescent="0.25">
      <c r="BP3016" s="9"/>
      <c r="BQ3016" s="40"/>
      <c r="BR3016" s="9"/>
      <c r="BS3016" s="40"/>
      <c r="BU3016" s="9"/>
      <c r="BV3016" s="40"/>
      <c r="BW3016" s="9"/>
      <c r="BX3016" s="40"/>
      <c r="BZ3016" s="9"/>
      <c r="CA3016" s="9"/>
      <c r="CB3016" s="40"/>
      <c r="CC3016" s="9"/>
      <c r="CD3016" s="9"/>
      <c r="CE3016" s="40"/>
    </row>
    <row r="3017" spans="68:83" x14ac:dyDescent="0.25">
      <c r="BP3017" s="9"/>
      <c r="BQ3017" s="40"/>
      <c r="BR3017" s="9"/>
      <c r="BS3017" s="40"/>
      <c r="BU3017" s="9"/>
      <c r="BV3017" s="40"/>
      <c r="BW3017" s="9"/>
      <c r="BX3017" s="40"/>
      <c r="BZ3017" s="9"/>
      <c r="CA3017" s="9"/>
      <c r="CB3017" s="40"/>
      <c r="CC3017" s="9"/>
      <c r="CD3017" s="9"/>
      <c r="CE3017" s="40"/>
    </row>
    <row r="3018" spans="68:83" x14ac:dyDescent="0.25">
      <c r="BP3018" s="9"/>
      <c r="BQ3018" s="40"/>
      <c r="BR3018" s="9"/>
      <c r="BS3018" s="40"/>
      <c r="BU3018" s="9"/>
      <c r="BV3018" s="40"/>
      <c r="BW3018" s="9"/>
      <c r="BX3018" s="40"/>
      <c r="BZ3018" s="9"/>
      <c r="CA3018" s="9"/>
      <c r="CB3018" s="40"/>
      <c r="CC3018" s="9"/>
      <c r="CD3018" s="9"/>
      <c r="CE3018" s="40"/>
    </row>
    <row r="3019" spans="68:83" x14ac:dyDescent="0.25">
      <c r="BP3019" s="9"/>
      <c r="BQ3019" s="40"/>
      <c r="BR3019" s="9"/>
      <c r="BS3019" s="40"/>
      <c r="BU3019" s="9"/>
      <c r="BV3019" s="40"/>
      <c r="BW3019" s="9"/>
      <c r="BX3019" s="40"/>
      <c r="BZ3019" s="9"/>
      <c r="CA3019" s="9"/>
      <c r="CB3019" s="40"/>
      <c r="CC3019" s="9"/>
      <c r="CD3019" s="9"/>
      <c r="CE3019" s="40"/>
    </row>
    <row r="3020" spans="68:83" x14ac:dyDescent="0.25">
      <c r="BP3020" s="9"/>
      <c r="BQ3020" s="40"/>
      <c r="BR3020" s="9"/>
      <c r="BS3020" s="40"/>
      <c r="BU3020" s="9"/>
      <c r="BV3020" s="40"/>
      <c r="BW3020" s="9"/>
      <c r="BX3020" s="40"/>
      <c r="BZ3020" s="9"/>
      <c r="CA3020" s="9"/>
      <c r="CB3020" s="40"/>
      <c r="CC3020" s="9"/>
      <c r="CD3020" s="9"/>
      <c r="CE3020" s="40"/>
    </row>
    <row r="3021" spans="68:83" x14ac:dyDescent="0.25">
      <c r="BP3021" s="9"/>
      <c r="BQ3021" s="40"/>
      <c r="BR3021" s="9"/>
      <c r="BS3021" s="40"/>
      <c r="BU3021" s="9"/>
      <c r="BV3021" s="40"/>
      <c r="BW3021" s="9"/>
      <c r="BX3021" s="40"/>
      <c r="BZ3021" s="9"/>
      <c r="CA3021" s="9"/>
      <c r="CB3021" s="40"/>
      <c r="CC3021" s="9"/>
      <c r="CD3021" s="9"/>
      <c r="CE3021" s="40"/>
    </row>
    <row r="3022" spans="68:83" x14ac:dyDescent="0.25">
      <c r="BP3022" s="9"/>
      <c r="BQ3022" s="40"/>
      <c r="BR3022" s="9"/>
      <c r="BS3022" s="40"/>
      <c r="BU3022" s="9"/>
      <c r="BV3022" s="40"/>
      <c r="BW3022" s="9"/>
      <c r="BX3022" s="40"/>
      <c r="BZ3022" s="9"/>
      <c r="CA3022" s="9"/>
      <c r="CB3022" s="40"/>
      <c r="CC3022" s="9"/>
      <c r="CD3022" s="9"/>
      <c r="CE3022" s="40"/>
    </row>
    <row r="3023" spans="68:83" x14ac:dyDescent="0.25">
      <c r="BP3023" s="9"/>
      <c r="BQ3023" s="40"/>
      <c r="BR3023" s="9"/>
      <c r="BS3023" s="40"/>
      <c r="BU3023" s="9"/>
      <c r="BV3023" s="40"/>
      <c r="BW3023" s="9"/>
      <c r="BX3023" s="40"/>
      <c r="BZ3023" s="9"/>
      <c r="CA3023" s="9"/>
      <c r="CB3023" s="40"/>
      <c r="CC3023" s="9"/>
      <c r="CD3023" s="9"/>
      <c r="CE3023" s="40"/>
    </row>
    <row r="3024" spans="68:83" x14ac:dyDescent="0.25">
      <c r="BP3024" s="9"/>
      <c r="BQ3024" s="40"/>
      <c r="BR3024" s="9"/>
      <c r="BS3024" s="40"/>
      <c r="BU3024" s="9"/>
      <c r="BV3024" s="40"/>
      <c r="BW3024" s="9"/>
      <c r="BX3024" s="40"/>
      <c r="BZ3024" s="9"/>
      <c r="CA3024" s="9"/>
      <c r="CB3024" s="40"/>
      <c r="CC3024" s="9"/>
      <c r="CD3024" s="9"/>
      <c r="CE3024" s="40"/>
    </row>
    <row r="3025" spans="68:83" x14ac:dyDescent="0.25">
      <c r="BP3025" s="9"/>
      <c r="BQ3025" s="40"/>
      <c r="BR3025" s="9"/>
      <c r="BS3025" s="40"/>
      <c r="BU3025" s="9"/>
      <c r="BV3025" s="40"/>
      <c r="BW3025" s="9"/>
      <c r="BX3025" s="40"/>
      <c r="BZ3025" s="9"/>
      <c r="CA3025" s="9"/>
      <c r="CB3025" s="40"/>
      <c r="CC3025" s="9"/>
      <c r="CD3025" s="9"/>
      <c r="CE3025" s="40"/>
    </row>
    <row r="3026" spans="68:83" x14ac:dyDescent="0.25">
      <c r="BP3026" s="9"/>
      <c r="BQ3026" s="40"/>
      <c r="BR3026" s="9"/>
      <c r="BS3026" s="40"/>
      <c r="BU3026" s="9"/>
      <c r="BV3026" s="40"/>
      <c r="BW3026" s="9"/>
      <c r="BX3026" s="40"/>
      <c r="BZ3026" s="9"/>
      <c r="CA3026" s="9"/>
      <c r="CB3026" s="40"/>
      <c r="CC3026" s="9"/>
      <c r="CD3026" s="9"/>
      <c r="CE3026" s="40"/>
    </row>
    <row r="3027" spans="68:83" x14ac:dyDescent="0.25">
      <c r="BP3027" s="9"/>
      <c r="BQ3027" s="40"/>
      <c r="BR3027" s="9"/>
      <c r="BS3027" s="40"/>
      <c r="BU3027" s="9"/>
      <c r="BV3027" s="40"/>
      <c r="BW3027" s="9"/>
      <c r="BX3027" s="40"/>
      <c r="BZ3027" s="9"/>
      <c r="CA3027" s="9"/>
      <c r="CB3027" s="40"/>
      <c r="CC3027" s="9"/>
      <c r="CD3027" s="9"/>
      <c r="CE3027" s="40"/>
    </row>
    <row r="3028" spans="68:83" x14ac:dyDescent="0.25">
      <c r="BP3028" s="9"/>
      <c r="BQ3028" s="40"/>
      <c r="BR3028" s="9"/>
      <c r="BS3028" s="40"/>
      <c r="BU3028" s="9"/>
      <c r="BV3028" s="40"/>
      <c r="BW3028" s="9"/>
      <c r="BX3028" s="40"/>
      <c r="BZ3028" s="9"/>
      <c r="CA3028" s="9"/>
      <c r="CB3028" s="40"/>
      <c r="CC3028" s="9"/>
      <c r="CD3028" s="9"/>
      <c r="CE3028" s="40"/>
    </row>
    <row r="3029" spans="68:83" x14ac:dyDescent="0.25">
      <c r="BP3029" s="9"/>
      <c r="BQ3029" s="40"/>
      <c r="BR3029" s="9"/>
      <c r="BS3029" s="40"/>
      <c r="BU3029" s="9"/>
      <c r="BV3029" s="40"/>
      <c r="BW3029" s="9"/>
      <c r="BX3029" s="40"/>
      <c r="BZ3029" s="9"/>
      <c r="CA3029" s="9"/>
      <c r="CB3029" s="40"/>
      <c r="CC3029" s="9"/>
      <c r="CD3029" s="9"/>
      <c r="CE3029" s="40"/>
    </row>
    <row r="3030" spans="68:83" x14ac:dyDescent="0.25">
      <c r="BP3030" s="9"/>
      <c r="BQ3030" s="40"/>
      <c r="BR3030" s="9"/>
      <c r="BS3030" s="40"/>
      <c r="BU3030" s="9"/>
      <c r="BV3030" s="40"/>
      <c r="BW3030" s="9"/>
      <c r="BX3030" s="40"/>
      <c r="BZ3030" s="9"/>
      <c r="CA3030" s="9"/>
      <c r="CB3030" s="40"/>
      <c r="CC3030" s="9"/>
      <c r="CD3030" s="9"/>
      <c r="CE3030" s="40"/>
    </row>
    <row r="3031" spans="68:83" x14ac:dyDescent="0.25">
      <c r="BP3031" s="9"/>
      <c r="BQ3031" s="40"/>
      <c r="BR3031" s="9"/>
      <c r="BS3031" s="40"/>
      <c r="BU3031" s="9"/>
      <c r="BV3031" s="40"/>
      <c r="BW3031" s="9"/>
      <c r="BX3031" s="40"/>
      <c r="BZ3031" s="9"/>
      <c r="CA3031" s="9"/>
      <c r="CB3031" s="40"/>
      <c r="CC3031" s="9"/>
      <c r="CD3031" s="9"/>
      <c r="CE3031" s="40"/>
    </row>
    <row r="3032" spans="68:83" x14ac:dyDescent="0.25">
      <c r="BP3032" s="9"/>
      <c r="BQ3032" s="40"/>
      <c r="BR3032" s="9"/>
      <c r="BS3032" s="40"/>
      <c r="BU3032" s="9"/>
      <c r="BV3032" s="40"/>
      <c r="BW3032" s="9"/>
      <c r="BX3032" s="40"/>
      <c r="BZ3032" s="9"/>
      <c r="CA3032" s="9"/>
      <c r="CB3032" s="40"/>
      <c r="CC3032" s="9"/>
      <c r="CD3032" s="9"/>
      <c r="CE3032" s="40"/>
    </row>
    <row r="3033" spans="68:83" x14ac:dyDescent="0.25">
      <c r="BP3033" s="9"/>
      <c r="BQ3033" s="40"/>
      <c r="BR3033" s="9"/>
      <c r="BS3033" s="40"/>
      <c r="BU3033" s="9"/>
      <c r="BV3033" s="40"/>
      <c r="BW3033" s="9"/>
      <c r="BX3033" s="40"/>
      <c r="BZ3033" s="9"/>
      <c r="CA3033" s="9"/>
      <c r="CB3033" s="40"/>
      <c r="CC3033" s="9"/>
      <c r="CD3033" s="9"/>
      <c r="CE3033" s="40"/>
    </row>
    <row r="3034" spans="68:83" x14ac:dyDescent="0.25">
      <c r="BP3034" s="9"/>
      <c r="BQ3034" s="40"/>
      <c r="BR3034" s="9"/>
      <c r="BS3034" s="40"/>
      <c r="BU3034" s="9"/>
      <c r="BV3034" s="40"/>
      <c r="BW3034" s="9"/>
      <c r="BX3034" s="40"/>
      <c r="BZ3034" s="9"/>
      <c r="CA3034" s="9"/>
      <c r="CB3034" s="40"/>
      <c r="CC3034" s="9"/>
      <c r="CD3034" s="9"/>
      <c r="CE3034" s="40"/>
    </row>
    <row r="3035" spans="68:83" x14ac:dyDescent="0.25">
      <c r="BP3035" s="9"/>
      <c r="BQ3035" s="40"/>
      <c r="BR3035" s="9"/>
      <c r="BS3035" s="40"/>
      <c r="BU3035" s="9"/>
      <c r="BV3035" s="40"/>
      <c r="BW3035" s="9"/>
      <c r="BX3035" s="40"/>
      <c r="BZ3035" s="9"/>
      <c r="CA3035" s="9"/>
      <c r="CB3035" s="40"/>
      <c r="CC3035" s="9"/>
      <c r="CD3035" s="9"/>
      <c r="CE3035" s="40"/>
    </row>
    <row r="3036" spans="68:83" x14ac:dyDescent="0.25">
      <c r="BP3036" s="9"/>
      <c r="BQ3036" s="40"/>
      <c r="BR3036" s="9"/>
      <c r="BS3036" s="40"/>
      <c r="BU3036" s="9"/>
      <c r="BV3036" s="40"/>
      <c r="BW3036" s="9"/>
      <c r="BX3036" s="40"/>
      <c r="BZ3036" s="9"/>
      <c r="CA3036" s="9"/>
      <c r="CB3036" s="40"/>
      <c r="CC3036" s="9"/>
      <c r="CD3036" s="9"/>
      <c r="CE3036" s="40"/>
    </row>
    <row r="3037" spans="68:83" x14ac:dyDescent="0.25">
      <c r="BP3037" s="9"/>
      <c r="BQ3037" s="40"/>
      <c r="BR3037" s="9"/>
      <c r="BS3037" s="40"/>
      <c r="BU3037" s="9"/>
      <c r="BV3037" s="40"/>
      <c r="BW3037" s="9"/>
      <c r="BX3037" s="40"/>
      <c r="BZ3037" s="9"/>
      <c r="CA3037" s="9"/>
      <c r="CB3037" s="40"/>
      <c r="CC3037" s="9"/>
      <c r="CD3037" s="9"/>
      <c r="CE3037" s="40"/>
    </row>
    <row r="3038" spans="68:83" x14ac:dyDescent="0.25">
      <c r="BP3038" s="9"/>
      <c r="BQ3038" s="40"/>
      <c r="BR3038" s="9"/>
      <c r="BS3038" s="40"/>
      <c r="BU3038" s="9"/>
      <c r="BV3038" s="40"/>
      <c r="BW3038" s="9"/>
      <c r="BX3038" s="40"/>
      <c r="BZ3038" s="9"/>
      <c r="CA3038" s="9"/>
      <c r="CB3038" s="40"/>
      <c r="CC3038" s="9"/>
      <c r="CD3038" s="9"/>
      <c r="CE3038" s="40"/>
    </row>
    <row r="3039" spans="68:83" x14ac:dyDescent="0.25">
      <c r="BP3039" s="9"/>
      <c r="BQ3039" s="40"/>
      <c r="BR3039" s="9"/>
      <c r="BS3039" s="40"/>
      <c r="BU3039" s="9"/>
      <c r="BV3039" s="40"/>
      <c r="BW3039" s="9"/>
      <c r="BX3039" s="40"/>
      <c r="BZ3039" s="9"/>
      <c r="CA3039" s="9"/>
      <c r="CB3039" s="40"/>
      <c r="CC3039" s="9"/>
      <c r="CD3039" s="9"/>
      <c r="CE3039" s="40"/>
    </row>
    <row r="3040" spans="68:83" x14ac:dyDescent="0.25">
      <c r="BP3040" s="9"/>
      <c r="BQ3040" s="40"/>
      <c r="BR3040" s="9"/>
      <c r="BS3040" s="40"/>
      <c r="BU3040" s="9"/>
      <c r="BV3040" s="40"/>
      <c r="BW3040" s="9"/>
      <c r="BX3040" s="40"/>
      <c r="BZ3040" s="9"/>
      <c r="CA3040" s="9"/>
      <c r="CB3040" s="40"/>
      <c r="CC3040" s="9"/>
      <c r="CD3040" s="9"/>
      <c r="CE3040" s="40"/>
    </row>
    <row r="3041" spans="68:83" x14ac:dyDescent="0.25">
      <c r="BP3041" s="9"/>
      <c r="BQ3041" s="40"/>
      <c r="BR3041" s="9"/>
      <c r="BS3041" s="40"/>
      <c r="BU3041" s="9"/>
      <c r="BV3041" s="40"/>
      <c r="BW3041" s="9"/>
      <c r="BX3041" s="40"/>
      <c r="BZ3041" s="9"/>
      <c r="CA3041" s="9"/>
      <c r="CB3041" s="40"/>
      <c r="CC3041" s="9"/>
      <c r="CD3041" s="9"/>
      <c r="CE3041" s="40"/>
    </row>
    <row r="3042" spans="68:83" x14ac:dyDescent="0.25">
      <c r="BP3042" s="9"/>
      <c r="BQ3042" s="40"/>
      <c r="BR3042" s="9"/>
      <c r="BS3042" s="40"/>
      <c r="BU3042" s="9"/>
      <c r="BV3042" s="40"/>
      <c r="BW3042" s="9"/>
      <c r="BX3042" s="40"/>
      <c r="BZ3042" s="9"/>
      <c r="CA3042" s="9"/>
      <c r="CB3042" s="40"/>
      <c r="CC3042" s="9"/>
      <c r="CD3042" s="9"/>
      <c r="CE3042" s="40"/>
    </row>
    <row r="3043" spans="68:83" x14ac:dyDescent="0.25">
      <c r="BP3043" s="9"/>
      <c r="BQ3043" s="40"/>
      <c r="BR3043" s="9"/>
      <c r="BS3043" s="40"/>
      <c r="BU3043" s="9"/>
      <c r="BV3043" s="40"/>
      <c r="BW3043" s="9"/>
      <c r="BX3043" s="40"/>
      <c r="BZ3043" s="9"/>
      <c r="CA3043" s="9"/>
      <c r="CB3043" s="40"/>
      <c r="CC3043" s="9"/>
      <c r="CD3043" s="9"/>
      <c r="CE3043" s="40"/>
    </row>
    <row r="3044" spans="68:83" x14ac:dyDescent="0.25">
      <c r="BP3044" s="9"/>
      <c r="BQ3044" s="40"/>
      <c r="BR3044" s="9"/>
      <c r="BS3044" s="40"/>
      <c r="BU3044" s="9"/>
      <c r="BV3044" s="40"/>
      <c r="BW3044" s="9"/>
      <c r="BX3044" s="40"/>
      <c r="BZ3044" s="9"/>
      <c r="CA3044" s="9"/>
      <c r="CB3044" s="40"/>
      <c r="CC3044" s="9"/>
      <c r="CD3044" s="9"/>
      <c r="CE3044" s="40"/>
    </row>
    <row r="3045" spans="68:83" x14ac:dyDescent="0.25">
      <c r="BP3045" s="9"/>
      <c r="BQ3045" s="40"/>
      <c r="BR3045" s="9"/>
      <c r="BS3045" s="40"/>
      <c r="BU3045" s="9"/>
      <c r="BV3045" s="40"/>
      <c r="BW3045" s="9"/>
      <c r="BX3045" s="40"/>
      <c r="BZ3045" s="9"/>
      <c r="CA3045" s="9"/>
      <c r="CB3045" s="40"/>
      <c r="CC3045" s="9"/>
      <c r="CD3045" s="9"/>
      <c r="CE3045" s="40"/>
    </row>
    <row r="3046" spans="68:83" x14ac:dyDescent="0.25">
      <c r="BP3046" s="9"/>
      <c r="BQ3046" s="40"/>
      <c r="BR3046" s="9"/>
      <c r="BS3046" s="40"/>
      <c r="BU3046" s="9"/>
      <c r="BV3046" s="40"/>
      <c r="BW3046" s="9"/>
      <c r="BX3046" s="40"/>
      <c r="BZ3046" s="9"/>
      <c r="CA3046" s="9"/>
      <c r="CB3046" s="40"/>
      <c r="CC3046" s="9"/>
      <c r="CD3046" s="9"/>
      <c r="CE3046" s="40"/>
    </row>
    <row r="3047" spans="68:83" x14ac:dyDescent="0.25">
      <c r="BP3047" s="9"/>
      <c r="BQ3047" s="40"/>
      <c r="BR3047" s="9"/>
      <c r="BS3047" s="40"/>
      <c r="BU3047" s="9"/>
      <c r="BV3047" s="40"/>
      <c r="BW3047" s="9"/>
      <c r="BX3047" s="40"/>
      <c r="BZ3047" s="9"/>
      <c r="CA3047" s="9"/>
      <c r="CB3047" s="40"/>
      <c r="CC3047" s="9"/>
      <c r="CD3047" s="9"/>
      <c r="CE3047" s="40"/>
    </row>
    <row r="3048" spans="68:83" x14ac:dyDescent="0.25">
      <c r="BP3048" s="9"/>
      <c r="BQ3048" s="40"/>
      <c r="BR3048" s="9"/>
      <c r="BS3048" s="40"/>
      <c r="BU3048" s="9"/>
      <c r="BV3048" s="40"/>
      <c r="BW3048" s="9"/>
      <c r="BX3048" s="40"/>
      <c r="BZ3048" s="9"/>
      <c r="CA3048" s="9"/>
      <c r="CB3048" s="40"/>
      <c r="CC3048" s="9"/>
      <c r="CD3048" s="9"/>
      <c r="CE3048" s="40"/>
    </row>
    <row r="3049" spans="68:83" x14ac:dyDescent="0.25">
      <c r="BP3049" s="9"/>
      <c r="BQ3049" s="40"/>
      <c r="BR3049" s="9"/>
      <c r="BS3049" s="40"/>
      <c r="BU3049" s="9"/>
      <c r="BV3049" s="40"/>
      <c r="BW3049" s="9"/>
      <c r="BX3049" s="40"/>
      <c r="BZ3049" s="9"/>
      <c r="CA3049" s="9"/>
      <c r="CB3049" s="40"/>
      <c r="CC3049" s="9"/>
      <c r="CD3049" s="9"/>
      <c r="CE3049" s="40"/>
    </row>
    <row r="3050" spans="68:83" x14ac:dyDescent="0.25">
      <c r="BP3050" s="9"/>
      <c r="BQ3050" s="40"/>
      <c r="BR3050" s="9"/>
      <c r="BS3050" s="40"/>
      <c r="BU3050" s="9"/>
      <c r="BV3050" s="40"/>
      <c r="BW3050" s="9"/>
      <c r="BX3050" s="40"/>
      <c r="BZ3050" s="9"/>
      <c r="CA3050" s="9"/>
      <c r="CB3050" s="40"/>
      <c r="CC3050" s="9"/>
      <c r="CD3050" s="9"/>
      <c r="CE3050" s="40"/>
    </row>
    <row r="3051" spans="68:83" x14ac:dyDescent="0.25">
      <c r="BP3051" s="9"/>
      <c r="BQ3051" s="40"/>
      <c r="BR3051" s="9"/>
      <c r="BS3051" s="40"/>
      <c r="BU3051" s="9"/>
      <c r="BV3051" s="40"/>
      <c r="BW3051" s="9"/>
      <c r="BX3051" s="40"/>
      <c r="BZ3051" s="9"/>
      <c r="CA3051" s="9"/>
      <c r="CB3051" s="40"/>
      <c r="CC3051" s="9"/>
      <c r="CD3051" s="9"/>
      <c r="CE3051" s="40"/>
    </row>
    <row r="3052" spans="68:83" x14ac:dyDescent="0.25">
      <c r="BP3052" s="9"/>
      <c r="BQ3052" s="40"/>
      <c r="BR3052" s="9"/>
      <c r="BS3052" s="40"/>
      <c r="BU3052" s="9"/>
      <c r="BV3052" s="40"/>
      <c r="BW3052" s="9"/>
      <c r="BX3052" s="40"/>
      <c r="BZ3052" s="9"/>
      <c r="CA3052" s="9"/>
      <c r="CB3052" s="40"/>
      <c r="CC3052" s="9"/>
      <c r="CD3052" s="9"/>
      <c r="CE3052" s="40"/>
    </row>
    <row r="3053" spans="68:83" x14ac:dyDescent="0.25">
      <c r="BP3053" s="9"/>
      <c r="BQ3053" s="40"/>
      <c r="BR3053" s="9"/>
      <c r="BS3053" s="40"/>
      <c r="BU3053" s="9"/>
      <c r="BV3053" s="40"/>
      <c r="BW3053" s="9"/>
      <c r="BX3053" s="40"/>
      <c r="BZ3053" s="9"/>
      <c r="CA3053" s="9"/>
      <c r="CB3053" s="40"/>
      <c r="CC3053" s="9"/>
      <c r="CD3053" s="9"/>
      <c r="CE3053" s="40"/>
    </row>
    <row r="3054" spans="68:83" x14ac:dyDescent="0.25">
      <c r="BP3054" s="9"/>
      <c r="BQ3054" s="40"/>
      <c r="BR3054" s="9"/>
      <c r="BS3054" s="40"/>
      <c r="BU3054" s="9"/>
      <c r="BV3054" s="40"/>
      <c r="BW3054" s="9"/>
      <c r="BX3054" s="40"/>
      <c r="BZ3054" s="9"/>
      <c r="CA3054" s="9"/>
      <c r="CB3054" s="40"/>
      <c r="CC3054" s="9"/>
      <c r="CD3054" s="9"/>
      <c r="CE3054" s="40"/>
    </row>
    <row r="3055" spans="68:83" x14ac:dyDescent="0.25">
      <c r="BP3055" s="9"/>
      <c r="BQ3055" s="40"/>
      <c r="BR3055" s="9"/>
      <c r="BS3055" s="40"/>
      <c r="BU3055" s="9"/>
      <c r="BV3055" s="40"/>
      <c r="BW3055" s="9"/>
      <c r="BX3055" s="40"/>
      <c r="BZ3055" s="9"/>
      <c r="CA3055" s="9"/>
      <c r="CB3055" s="40"/>
      <c r="CC3055" s="9"/>
      <c r="CD3055" s="9"/>
      <c r="CE3055" s="40"/>
    </row>
    <row r="3056" spans="68:83" x14ac:dyDescent="0.25">
      <c r="BP3056" s="9"/>
      <c r="BQ3056" s="40"/>
      <c r="BR3056" s="9"/>
      <c r="BS3056" s="40"/>
      <c r="BU3056" s="9"/>
      <c r="BV3056" s="40"/>
      <c r="BW3056" s="9"/>
      <c r="BX3056" s="40"/>
      <c r="BZ3056" s="9"/>
      <c r="CA3056" s="9"/>
      <c r="CB3056" s="40"/>
      <c r="CC3056" s="9"/>
      <c r="CD3056" s="9"/>
      <c r="CE3056" s="40"/>
    </row>
    <row r="3057" spans="68:83" x14ac:dyDescent="0.25">
      <c r="BP3057" s="9"/>
      <c r="BQ3057" s="40"/>
      <c r="BR3057" s="9"/>
      <c r="BS3057" s="40"/>
      <c r="BU3057" s="9"/>
      <c r="BV3057" s="40"/>
      <c r="BW3057" s="9"/>
      <c r="BX3057" s="40"/>
      <c r="BZ3057" s="9"/>
      <c r="CA3057" s="9"/>
      <c r="CB3057" s="40"/>
      <c r="CC3057" s="9"/>
      <c r="CD3057" s="9"/>
      <c r="CE3057" s="40"/>
    </row>
    <row r="3058" spans="68:83" x14ac:dyDescent="0.25">
      <c r="BP3058" s="9"/>
      <c r="BQ3058" s="40"/>
      <c r="BR3058" s="9"/>
      <c r="BS3058" s="40"/>
      <c r="BU3058" s="9"/>
      <c r="BV3058" s="40"/>
      <c r="BW3058" s="9"/>
      <c r="BX3058" s="40"/>
      <c r="BZ3058" s="9"/>
      <c r="CA3058" s="9"/>
      <c r="CB3058" s="40"/>
      <c r="CC3058" s="9"/>
      <c r="CD3058" s="9"/>
      <c r="CE3058" s="40"/>
    </row>
    <row r="3059" spans="68:83" x14ac:dyDescent="0.25">
      <c r="BP3059" s="9"/>
      <c r="BQ3059" s="40"/>
      <c r="BR3059" s="9"/>
      <c r="BS3059" s="40"/>
      <c r="BU3059" s="9"/>
      <c r="BV3059" s="40"/>
      <c r="BW3059" s="9"/>
      <c r="BX3059" s="40"/>
      <c r="BZ3059" s="9"/>
      <c r="CA3059" s="9"/>
      <c r="CB3059" s="40"/>
      <c r="CC3059" s="9"/>
      <c r="CD3059" s="9"/>
      <c r="CE3059" s="40"/>
    </row>
    <row r="3060" spans="68:83" x14ac:dyDescent="0.25">
      <c r="BP3060" s="9"/>
      <c r="BQ3060" s="40"/>
      <c r="BR3060" s="9"/>
      <c r="BS3060" s="40"/>
      <c r="BU3060" s="9"/>
      <c r="BV3060" s="40"/>
      <c r="BW3060" s="9"/>
      <c r="BX3060" s="40"/>
      <c r="BZ3060" s="9"/>
      <c r="CA3060" s="9"/>
      <c r="CB3060" s="40"/>
      <c r="CC3060" s="9"/>
      <c r="CD3060" s="9"/>
      <c r="CE3060" s="40"/>
    </row>
    <row r="3061" spans="68:83" x14ac:dyDescent="0.25">
      <c r="BP3061" s="9"/>
      <c r="BQ3061" s="40"/>
      <c r="BR3061" s="9"/>
      <c r="BS3061" s="40"/>
      <c r="BU3061" s="9"/>
      <c r="BV3061" s="40"/>
      <c r="BW3061" s="9"/>
      <c r="BX3061" s="40"/>
      <c r="BZ3061" s="9"/>
      <c r="CA3061" s="9"/>
      <c r="CB3061" s="40"/>
      <c r="CC3061" s="9"/>
      <c r="CD3061" s="9"/>
      <c r="CE3061" s="40"/>
    </row>
    <row r="3062" spans="68:83" x14ac:dyDescent="0.25">
      <c r="BP3062" s="9"/>
      <c r="BQ3062" s="40"/>
      <c r="BR3062" s="9"/>
      <c r="BS3062" s="40"/>
      <c r="BU3062" s="9"/>
      <c r="BV3062" s="40"/>
      <c r="BW3062" s="9"/>
      <c r="BX3062" s="40"/>
      <c r="BZ3062" s="9"/>
      <c r="CA3062" s="9"/>
      <c r="CB3062" s="40"/>
      <c r="CC3062" s="9"/>
      <c r="CD3062" s="9"/>
      <c r="CE3062" s="40"/>
    </row>
    <row r="3063" spans="68:83" x14ac:dyDescent="0.25">
      <c r="BP3063" s="9"/>
      <c r="BQ3063" s="40"/>
      <c r="BR3063" s="9"/>
      <c r="BS3063" s="40"/>
      <c r="BU3063" s="9"/>
      <c r="BV3063" s="40"/>
      <c r="BW3063" s="9"/>
      <c r="BX3063" s="40"/>
      <c r="BZ3063" s="9"/>
      <c r="CA3063" s="9"/>
      <c r="CB3063" s="40"/>
      <c r="CC3063" s="9"/>
      <c r="CD3063" s="9"/>
      <c r="CE3063" s="40"/>
    </row>
    <row r="3064" spans="68:83" x14ac:dyDescent="0.25">
      <c r="BP3064" s="9"/>
      <c r="BQ3064" s="40"/>
      <c r="BR3064" s="9"/>
      <c r="BS3064" s="40"/>
      <c r="BU3064" s="9"/>
      <c r="BV3064" s="40"/>
      <c r="BW3064" s="9"/>
      <c r="BX3064" s="40"/>
      <c r="BZ3064" s="9"/>
      <c r="CA3064" s="9"/>
      <c r="CB3064" s="40"/>
      <c r="CC3064" s="9"/>
      <c r="CD3064" s="9"/>
      <c r="CE3064" s="40"/>
    </row>
    <row r="3065" spans="68:83" x14ac:dyDescent="0.25">
      <c r="BP3065" s="9"/>
      <c r="BQ3065" s="40"/>
      <c r="BR3065" s="9"/>
      <c r="BS3065" s="40"/>
      <c r="BU3065" s="9"/>
      <c r="BV3065" s="40"/>
      <c r="BW3065" s="9"/>
      <c r="BX3065" s="40"/>
      <c r="BZ3065" s="9"/>
      <c r="CA3065" s="9"/>
      <c r="CB3065" s="40"/>
      <c r="CC3065" s="9"/>
      <c r="CD3065" s="9"/>
      <c r="CE3065" s="40"/>
    </row>
    <row r="3066" spans="68:83" x14ac:dyDescent="0.25">
      <c r="BP3066" s="9"/>
      <c r="BQ3066" s="40"/>
      <c r="BR3066" s="9"/>
      <c r="BS3066" s="40"/>
      <c r="BU3066" s="9"/>
      <c r="BV3066" s="40"/>
      <c r="BW3066" s="9"/>
      <c r="BX3066" s="40"/>
      <c r="BZ3066" s="9"/>
      <c r="CA3066" s="9"/>
      <c r="CB3066" s="40"/>
      <c r="CC3066" s="9"/>
      <c r="CD3066" s="9"/>
      <c r="CE3066" s="40"/>
    </row>
    <row r="3067" spans="68:83" x14ac:dyDescent="0.25">
      <c r="BP3067" s="9"/>
      <c r="BQ3067" s="40"/>
      <c r="BR3067" s="9"/>
      <c r="BS3067" s="40"/>
      <c r="BU3067" s="9"/>
      <c r="BV3067" s="40"/>
      <c r="BW3067" s="9"/>
      <c r="BX3067" s="40"/>
      <c r="BZ3067" s="9"/>
      <c r="CA3067" s="9"/>
      <c r="CB3067" s="40"/>
      <c r="CC3067" s="9"/>
      <c r="CD3067" s="9"/>
      <c r="CE3067" s="40"/>
    </row>
    <row r="3068" spans="68:83" x14ac:dyDescent="0.25">
      <c r="BP3068" s="9"/>
      <c r="BQ3068" s="40"/>
      <c r="BR3068" s="9"/>
      <c r="BS3068" s="40"/>
      <c r="BU3068" s="9"/>
      <c r="BV3068" s="40"/>
      <c r="BW3068" s="9"/>
      <c r="BX3068" s="40"/>
      <c r="BZ3068" s="9"/>
      <c r="CA3068" s="9"/>
      <c r="CB3068" s="40"/>
      <c r="CC3068" s="9"/>
      <c r="CD3068" s="9"/>
      <c r="CE3068" s="40"/>
    </row>
    <row r="3069" spans="68:83" x14ac:dyDescent="0.25">
      <c r="BP3069" s="9"/>
      <c r="BQ3069" s="40"/>
      <c r="BR3069" s="9"/>
      <c r="BS3069" s="40"/>
      <c r="BU3069" s="9"/>
      <c r="BV3069" s="40"/>
      <c r="BW3069" s="9"/>
      <c r="BX3069" s="40"/>
      <c r="BZ3069" s="9"/>
      <c r="CA3069" s="9"/>
      <c r="CB3069" s="40"/>
      <c r="CC3069" s="9"/>
      <c r="CD3069" s="9"/>
      <c r="CE3069" s="40"/>
    </row>
    <row r="3070" spans="68:83" x14ac:dyDescent="0.25">
      <c r="BP3070" s="9"/>
      <c r="BQ3070" s="40"/>
      <c r="BR3070" s="9"/>
      <c r="BS3070" s="40"/>
      <c r="BU3070" s="9"/>
      <c r="BV3070" s="40"/>
      <c r="BW3070" s="9"/>
      <c r="BX3070" s="40"/>
      <c r="BZ3070" s="9"/>
      <c r="CA3070" s="9"/>
      <c r="CB3070" s="40"/>
      <c r="CC3070" s="9"/>
      <c r="CD3070" s="9"/>
      <c r="CE3070" s="40"/>
    </row>
    <row r="3071" spans="68:83" x14ac:dyDescent="0.25">
      <c r="BP3071" s="9"/>
      <c r="BQ3071" s="40"/>
      <c r="BR3071" s="9"/>
      <c r="BS3071" s="40"/>
      <c r="BU3071" s="9"/>
      <c r="BV3071" s="40"/>
      <c r="BW3071" s="9"/>
      <c r="BX3071" s="40"/>
      <c r="BZ3071" s="9"/>
      <c r="CA3071" s="9"/>
      <c r="CB3071" s="40"/>
      <c r="CC3071" s="9"/>
      <c r="CD3071" s="9"/>
      <c r="CE3071" s="40"/>
    </row>
    <row r="3072" spans="68:83" x14ac:dyDescent="0.25">
      <c r="BP3072" s="9"/>
      <c r="BQ3072" s="40"/>
      <c r="BR3072" s="9"/>
      <c r="BS3072" s="40"/>
      <c r="BU3072" s="9"/>
      <c r="BV3072" s="40"/>
      <c r="BW3072" s="9"/>
      <c r="BX3072" s="40"/>
      <c r="BZ3072" s="9"/>
      <c r="CA3072" s="9"/>
      <c r="CB3072" s="40"/>
      <c r="CC3072" s="9"/>
      <c r="CD3072" s="9"/>
      <c r="CE3072" s="40"/>
    </row>
    <row r="3073" spans="68:83" x14ac:dyDescent="0.25">
      <c r="BP3073" s="9"/>
      <c r="BQ3073" s="40"/>
      <c r="BR3073" s="9"/>
      <c r="BS3073" s="40"/>
      <c r="BU3073" s="9"/>
      <c r="BV3073" s="40"/>
      <c r="BW3073" s="9"/>
      <c r="BX3073" s="40"/>
      <c r="BZ3073" s="9"/>
      <c r="CA3073" s="9"/>
      <c r="CB3073" s="40"/>
      <c r="CC3073" s="9"/>
      <c r="CD3073" s="9"/>
      <c r="CE3073" s="40"/>
    </row>
    <row r="3074" spans="68:83" x14ac:dyDescent="0.25">
      <c r="BP3074" s="9"/>
      <c r="BQ3074" s="40"/>
      <c r="BR3074" s="9"/>
      <c r="BS3074" s="40"/>
      <c r="BU3074" s="9"/>
      <c r="BV3074" s="40"/>
      <c r="BW3074" s="9"/>
      <c r="BX3074" s="40"/>
      <c r="BZ3074" s="9"/>
      <c r="CA3074" s="9"/>
      <c r="CB3074" s="40"/>
      <c r="CC3074" s="9"/>
      <c r="CD3074" s="9"/>
      <c r="CE3074" s="40"/>
    </row>
    <row r="3075" spans="68:83" x14ac:dyDescent="0.25">
      <c r="BP3075" s="9"/>
      <c r="BQ3075" s="40"/>
      <c r="BR3075" s="9"/>
      <c r="BS3075" s="40"/>
      <c r="BU3075" s="9"/>
      <c r="BV3075" s="40"/>
      <c r="BW3075" s="9"/>
      <c r="BX3075" s="40"/>
      <c r="BZ3075" s="9"/>
      <c r="CA3075" s="9"/>
      <c r="CB3075" s="40"/>
      <c r="CC3075" s="9"/>
      <c r="CD3075" s="9"/>
      <c r="CE3075" s="40"/>
    </row>
    <row r="3076" spans="68:83" x14ac:dyDescent="0.25">
      <c r="BP3076" s="9"/>
      <c r="BQ3076" s="40"/>
      <c r="BR3076" s="9"/>
      <c r="BS3076" s="40"/>
      <c r="BU3076" s="9"/>
      <c r="BV3076" s="40"/>
      <c r="BW3076" s="9"/>
      <c r="BX3076" s="40"/>
      <c r="BZ3076" s="9"/>
      <c r="CA3076" s="9"/>
      <c r="CB3076" s="40"/>
      <c r="CC3076" s="9"/>
      <c r="CD3076" s="9"/>
      <c r="CE3076" s="40"/>
    </row>
    <row r="3077" spans="68:83" x14ac:dyDescent="0.25">
      <c r="BP3077" s="9"/>
      <c r="BQ3077" s="40"/>
      <c r="BR3077" s="9"/>
      <c r="BS3077" s="40"/>
      <c r="BU3077" s="9"/>
      <c r="BV3077" s="40"/>
      <c r="BW3077" s="9"/>
      <c r="BX3077" s="40"/>
      <c r="BZ3077" s="9"/>
      <c r="CA3077" s="9"/>
      <c r="CB3077" s="40"/>
      <c r="CC3077" s="9"/>
      <c r="CD3077" s="9"/>
      <c r="CE3077" s="40"/>
    </row>
    <row r="3078" spans="68:83" x14ac:dyDescent="0.25">
      <c r="BP3078" s="9"/>
      <c r="BQ3078" s="40"/>
      <c r="BR3078" s="9"/>
      <c r="BS3078" s="40"/>
      <c r="BU3078" s="9"/>
      <c r="BV3078" s="40"/>
      <c r="BW3078" s="9"/>
      <c r="BX3078" s="40"/>
      <c r="BZ3078" s="9"/>
      <c r="CA3078" s="9"/>
      <c r="CB3078" s="40"/>
      <c r="CC3078" s="9"/>
      <c r="CD3078" s="9"/>
      <c r="CE3078" s="40"/>
    </row>
    <row r="3079" spans="68:83" x14ac:dyDescent="0.25">
      <c r="BP3079" s="9"/>
      <c r="BQ3079" s="40"/>
      <c r="BR3079" s="9"/>
      <c r="BS3079" s="40"/>
      <c r="BU3079" s="9"/>
      <c r="BV3079" s="40"/>
      <c r="BW3079" s="9"/>
      <c r="BX3079" s="40"/>
      <c r="BZ3079" s="9"/>
      <c r="CA3079" s="9"/>
      <c r="CB3079" s="40"/>
      <c r="CC3079" s="9"/>
      <c r="CD3079" s="9"/>
      <c r="CE3079" s="40"/>
    </row>
    <row r="3080" spans="68:83" x14ac:dyDescent="0.25">
      <c r="BP3080" s="9"/>
      <c r="BQ3080" s="40"/>
      <c r="BR3080" s="9"/>
      <c r="BS3080" s="40"/>
      <c r="BU3080" s="9"/>
      <c r="BV3080" s="40"/>
      <c r="BW3080" s="9"/>
      <c r="BX3080" s="40"/>
      <c r="BZ3080" s="9"/>
      <c r="CA3080" s="9"/>
      <c r="CB3080" s="40"/>
      <c r="CC3080" s="9"/>
      <c r="CD3080" s="9"/>
      <c r="CE3080" s="40"/>
    </row>
    <row r="3081" spans="68:83" x14ac:dyDescent="0.25">
      <c r="BP3081" s="9"/>
      <c r="BQ3081" s="40"/>
      <c r="BR3081" s="9"/>
      <c r="BS3081" s="40"/>
      <c r="BU3081" s="9"/>
      <c r="BV3081" s="40"/>
      <c r="BW3081" s="9"/>
      <c r="BX3081" s="40"/>
      <c r="BZ3081" s="9"/>
      <c r="CA3081" s="9"/>
      <c r="CB3081" s="40"/>
      <c r="CC3081" s="9"/>
      <c r="CD3081" s="9"/>
      <c r="CE3081" s="40"/>
    </row>
    <row r="3082" spans="68:83" x14ac:dyDescent="0.25">
      <c r="BP3082" s="9"/>
      <c r="BQ3082" s="40"/>
      <c r="BR3082" s="9"/>
      <c r="BS3082" s="40"/>
      <c r="BU3082" s="9"/>
      <c r="BV3082" s="40"/>
      <c r="BW3082" s="9"/>
      <c r="BX3082" s="40"/>
      <c r="BZ3082" s="9"/>
      <c r="CA3082" s="9"/>
      <c r="CB3082" s="40"/>
      <c r="CC3082" s="9"/>
      <c r="CD3082" s="9"/>
      <c r="CE3082" s="40"/>
    </row>
    <row r="3083" spans="68:83" x14ac:dyDescent="0.25">
      <c r="BP3083" s="9"/>
      <c r="BQ3083" s="40"/>
      <c r="BR3083" s="9"/>
      <c r="BS3083" s="40"/>
      <c r="BU3083" s="9"/>
      <c r="BV3083" s="40"/>
      <c r="BW3083" s="9"/>
      <c r="BX3083" s="40"/>
      <c r="BZ3083" s="9"/>
      <c r="CA3083" s="9"/>
      <c r="CB3083" s="40"/>
      <c r="CC3083" s="9"/>
      <c r="CD3083" s="9"/>
      <c r="CE3083" s="40"/>
    </row>
    <row r="3084" spans="68:83" x14ac:dyDescent="0.25">
      <c r="BP3084" s="9"/>
      <c r="BQ3084" s="40"/>
      <c r="BR3084" s="9"/>
      <c r="BS3084" s="40"/>
      <c r="BU3084" s="9"/>
      <c r="BV3084" s="40"/>
      <c r="BW3084" s="9"/>
      <c r="BX3084" s="40"/>
      <c r="BZ3084" s="9"/>
      <c r="CA3084" s="9"/>
      <c r="CB3084" s="40"/>
      <c r="CC3084" s="9"/>
      <c r="CD3084" s="9"/>
      <c r="CE3084" s="40"/>
    </row>
    <row r="3085" spans="68:83" x14ac:dyDescent="0.25">
      <c r="BP3085" s="9"/>
      <c r="BQ3085" s="40"/>
      <c r="BR3085" s="9"/>
      <c r="BS3085" s="40"/>
      <c r="BU3085" s="9"/>
      <c r="BV3085" s="40"/>
      <c r="BW3085" s="9"/>
      <c r="BX3085" s="40"/>
      <c r="BZ3085" s="9"/>
      <c r="CA3085" s="9"/>
      <c r="CB3085" s="40"/>
      <c r="CC3085" s="9"/>
      <c r="CD3085" s="9"/>
      <c r="CE3085" s="40"/>
    </row>
    <row r="3086" spans="68:83" x14ac:dyDescent="0.25">
      <c r="BP3086" s="9"/>
      <c r="BQ3086" s="40"/>
      <c r="BR3086" s="9"/>
      <c r="BS3086" s="40"/>
      <c r="BU3086" s="9"/>
      <c r="BV3086" s="40"/>
      <c r="BW3086" s="9"/>
      <c r="BX3086" s="40"/>
      <c r="BZ3086" s="9"/>
      <c r="CA3086" s="9"/>
      <c r="CB3086" s="40"/>
      <c r="CC3086" s="9"/>
      <c r="CD3086" s="9"/>
      <c r="CE3086" s="40"/>
    </row>
    <row r="3087" spans="68:83" x14ac:dyDescent="0.25">
      <c r="BP3087" s="9"/>
      <c r="BQ3087" s="40"/>
      <c r="BR3087" s="9"/>
      <c r="BS3087" s="40"/>
      <c r="BU3087" s="9"/>
      <c r="BV3087" s="40"/>
      <c r="BW3087" s="9"/>
      <c r="BX3087" s="40"/>
      <c r="BZ3087" s="9"/>
      <c r="CA3087" s="9"/>
      <c r="CB3087" s="40"/>
      <c r="CC3087" s="9"/>
      <c r="CD3087" s="9"/>
      <c r="CE3087" s="40"/>
    </row>
    <row r="3088" spans="68:83" x14ac:dyDescent="0.25">
      <c r="BP3088" s="9"/>
      <c r="BQ3088" s="40"/>
      <c r="BR3088" s="9"/>
      <c r="BS3088" s="40"/>
      <c r="BU3088" s="9"/>
      <c r="BV3088" s="40"/>
      <c r="BW3088" s="9"/>
      <c r="BX3088" s="40"/>
      <c r="BZ3088" s="9"/>
      <c r="CA3088" s="9"/>
      <c r="CB3088" s="40"/>
      <c r="CC3088" s="9"/>
      <c r="CD3088" s="9"/>
      <c r="CE3088" s="40"/>
    </row>
    <row r="3089" spans="68:83" x14ac:dyDescent="0.25">
      <c r="BP3089" s="9"/>
      <c r="BQ3089" s="40"/>
      <c r="BR3089" s="9"/>
      <c r="BS3089" s="40"/>
      <c r="BU3089" s="9"/>
      <c r="BV3089" s="40"/>
      <c r="BW3089" s="9"/>
      <c r="BX3089" s="40"/>
      <c r="BZ3089" s="9"/>
      <c r="CA3089" s="9"/>
      <c r="CB3089" s="40"/>
      <c r="CC3089" s="9"/>
      <c r="CD3089" s="9"/>
      <c r="CE3089" s="40"/>
    </row>
    <row r="3090" spans="68:83" x14ac:dyDescent="0.25">
      <c r="BP3090" s="9"/>
      <c r="BQ3090" s="40"/>
      <c r="BR3090" s="9"/>
      <c r="BS3090" s="40"/>
      <c r="BU3090" s="9"/>
      <c r="BV3090" s="40"/>
      <c r="BW3090" s="9"/>
      <c r="BX3090" s="40"/>
      <c r="BZ3090" s="9"/>
      <c r="CA3090" s="9"/>
      <c r="CB3090" s="40"/>
      <c r="CC3090" s="9"/>
      <c r="CD3090" s="9"/>
      <c r="CE3090" s="40"/>
    </row>
    <row r="3091" spans="68:83" x14ac:dyDescent="0.25">
      <c r="BP3091" s="9"/>
      <c r="BQ3091" s="40"/>
      <c r="BR3091" s="9"/>
      <c r="BS3091" s="40"/>
      <c r="BU3091" s="9"/>
      <c r="BV3091" s="40"/>
      <c r="BW3091" s="9"/>
      <c r="BX3091" s="40"/>
      <c r="BZ3091" s="9"/>
      <c r="CA3091" s="9"/>
      <c r="CB3091" s="40"/>
      <c r="CC3091" s="9"/>
      <c r="CD3091" s="9"/>
      <c r="CE3091" s="40"/>
    </row>
    <row r="3092" spans="68:83" x14ac:dyDescent="0.25">
      <c r="BP3092" s="9"/>
      <c r="BQ3092" s="40"/>
      <c r="BR3092" s="9"/>
      <c r="BS3092" s="40"/>
      <c r="BU3092" s="9"/>
      <c r="BV3092" s="40"/>
      <c r="BW3092" s="9"/>
      <c r="BX3092" s="40"/>
      <c r="BZ3092" s="9"/>
      <c r="CA3092" s="9"/>
      <c r="CB3092" s="40"/>
      <c r="CC3092" s="9"/>
      <c r="CD3092" s="9"/>
      <c r="CE3092" s="40"/>
    </row>
    <row r="3093" spans="68:83" x14ac:dyDescent="0.25">
      <c r="BP3093" s="9"/>
      <c r="BQ3093" s="40"/>
      <c r="BR3093" s="9"/>
      <c r="BS3093" s="40"/>
      <c r="BU3093" s="9"/>
      <c r="BV3093" s="40"/>
      <c r="BW3093" s="9"/>
      <c r="BX3093" s="40"/>
      <c r="BZ3093" s="9"/>
      <c r="CA3093" s="9"/>
      <c r="CB3093" s="40"/>
      <c r="CC3093" s="9"/>
      <c r="CD3093" s="9"/>
      <c r="CE3093" s="40"/>
    </row>
    <row r="3094" spans="68:83" x14ac:dyDescent="0.25">
      <c r="BP3094" s="9"/>
      <c r="BQ3094" s="40"/>
      <c r="BR3094" s="9"/>
      <c r="BS3094" s="40"/>
      <c r="BU3094" s="9"/>
      <c r="BV3094" s="40"/>
      <c r="BW3094" s="9"/>
      <c r="BX3094" s="40"/>
      <c r="BZ3094" s="9"/>
      <c r="CA3094" s="9"/>
      <c r="CB3094" s="40"/>
      <c r="CC3094" s="9"/>
      <c r="CD3094" s="9"/>
      <c r="CE3094" s="40"/>
    </row>
    <row r="3095" spans="68:83" x14ac:dyDescent="0.25">
      <c r="BP3095" s="9"/>
      <c r="BQ3095" s="40"/>
      <c r="BR3095" s="9"/>
      <c r="BS3095" s="40"/>
      <c r="BU3095" s="9"/>
      <c r="BV3095" s="40"/>
      <c r="BW3095" s="9"/>
      <c r="BX3095" s="40"/>
      <c r="BZ3095" s="9"/>
      <c r="CA3095" s="9"/>
      <c r="CB3095" s="40"/>
      <c r="CC3095" s="9"/>
      <c r="CD3095" s="9"/>
      <c r="CE3095" s="40"/>
    </row>
    <row r="3096" spans="68:83" x14ac:dyDescent="0.25">
      <c r="BP3096" s="9"/>
      <c r="BQ3096" s="40"/>
      <c r="BR3096" s="9"/>
      <c r="BS3096" s="40"/>
      <c r="BU3096" s="9"/>
      <c r="BV3096" s="40"/>
      <c r="BW3096" s="9"/>
      <c r="BX3096" s="40"/>
      <c r="BZ3096" s="9"/>
      <c r="CA3096" s="9"/>
      <c r="CB3096" s="40"/>
      <c r="CC3096" s="9"/>
      <c r="CD3096" s="9"/>
      <c r="CE3096" s="40"/>
    </row>
    <row r="3097" spans="68:83" x14ac:dyDescent="0.25">
      <c r="BP3097" s="9"/>
      <c r="BQ3097" s="40"/>
      <c r="BR3097" s="9"/>
      <c r="BS3097" s="40"/>
      <c r="BU3097" s="9"/>
      <c r="BV3097" s="40"/>
      <c r="BW3097" s="9"/>
      <c r="BX3097" s="40"/>
      <c r="BZ3097" s="9"/>
      <c r="CA3097" s="9"/>
      <c r="CB3097" s="40"/>
      <c r="CC3097" s="9"/>
      <c r="CD3097" s="9"/>
      <c r="CE3097" s="40"/>
    </row>
    <row r="3098" spans="68:83" x14ac:dyDescent="0.25">
      <c r="BP3098" s="9"/>
      <c r="BQ3098" s="40"/>
      <c r="BR3098" s="9"/>
      <c r="BS3098" s="40"/>
      <c r="BU3098" s="9"/>
      <c r="BV3098" s="40"/>
      <c r="BW3098" s="9"/>
      <c r="BX3098" s="40"/>
      <c r="BZ3098" s="9"/>
      <c r="CA3098" s="9"/>
      <c r="CB3098" s="40"/>
      <c r="CC3098" s="9"/>
      <c r="CD3098" s="9"/>
      <c r="CE3098" s="40"/>
    </row>
    <row r="3099" spans="68:83" x14ac:dyDescent="0.25">
      <c r="BP3099" s="9"/>
      <c r="BQ3099" s="40"/>
      <c r="BR3099" s="9"/>
      <c r="BS3099" s="40"/>
      <c r="BU3099" s="9"/>
      <c r="BV3099" s="40"/>
      <c r="BW3099" s="9"/>
      <c r="BX3099" s="40"/>
      <c r="BZ3099" s="9"/>
      <c r="CA3099" s="9"/>
      <c r="CB3099" s="40"/>
      <c r="CC3099" s="9"/>
      <c r="CD3099" s="9"/>
      <c r="CE3099" s="40"/>
    </row>
    <row r="3100" spans="68:83" x14ac:dyDescent="0.25">
      <c r="BP3100" s="9"/>
      <c r="BQ3100" s="40"/>
      <c r="BR3100" s="9"/>
      <c r="BS3100" s="40"/>
      <c r="BU3100" s="9"/>
      <c r="BV3100" s="40"/>
      <c r="BW3100" s="9"/>
      <c r="BX3100" s="40"/>
      <c r="BZ3100" s="9"/>
      <c r="CA3100" s="9"/>
      <c r="CB3100" s="40"/>
      <c r="CC3100" s="9"/>
      <c r="CD3100" s="9"/>
      <c r="CE3100" s="40"/>
    </row>
    <row r="3101" spans="68:83" x14ac:dyDescent="0.25">
      <c r="BP3101" s="9"/>
      <c r="BQ3101" s="40"/>
      <c r="BR3101" s="9"/>
      <c r="BS3101" s="40"/>
      <c r="BU3101" s="9"/>
      <c r="BV3101" s="40"/>
      <c r="BW3101" s="9"/>
      <c r="BX3101" s="40"/>
      <c r="BZ3101" s="9"/>
      <c r="CA3101" s="9"/>
      <c r="CB3101" s="40"/>
      <c r="CC3101" s="9"/>
      <c r="CD3101" s="9"/>
      <c r="CE3101" s="40"/>
    </row>
    <row r="3102" spans="68:83" x14ac:dyDescent="0.25">
      <c r="BP3102" s="9"/>
      <c r="BQ3102" s="40"/>
      <c r="BR3102" s="9"/>
      <c r="BS3102" s="40"/>
      <c r="BU3102" s="9"/>
      <c r="BV3102" s="40"/>
      <c r="BW3102" s="9"/>
      <c r="BX3102" s="40"/>
      <c r="BZ3102" s="9"/>
      <c r="CA3102" s="9"/>
      <c r="CB3102" s="40"/>
      <c r="CC3102" s="9"/>
      <c r="CD3102" s="9"/>
      <c r="CE3102" s="40"/>
    </row>
    <row r="3103" spans="68:83" x14ac:dyDescent="0.25">
      <c r="BP3103" s="9"/>
      <c r="BQ3103" s="40"/>
      <c r="BR3103" s="9"/>
      <c r="BS3103" s="40"/>
      <c r="BU3103" s="9"/>
      <c r="BV3103" s="40"/>
      <c r="BW3103" s="9"/>
      <c r="BX3103" s="40"/>
      <c r="BZ3103" s="9"/>
      <c r="CA3103" s="9"/>
      <c r="CB3103" s="40"/>
      <c r="CC3103" s="9"/>
      <c r="CD3103" s="9"/>
      <c r="CE3103" s="40"/>
    </row>
    <row r="3104" spans="68:83" x14ac:dyDescent="0.25">
      <c r="BP3104" s="9"/>
      <c r="BQ3104" s="40"/>
      <c r="BR3104" s="9"/>
      <c r="BS3104" s="40"/>
      <c r="BU3104" s="9"/>
      <c r="BV3104" s="40"/>
      <c r="BW3104" s="9"/>
      <c r="BX3104" s="40"/>
      <c r="BZ3104" s="9"/>
      <c r="CA3104" s="9"/>
      <c r="CB3104" s="40"/>
      <c r="CC3104" s="9"/>
      <c r="CD3104" s="9"/>
      <c r="CE3104" s="40"/>
    </row>
    <row r="3105" spans="68:83" x14ac:dyDescent="0.25">
      <c r="BP3105" s="9"/>
      <c r="BQ3105" s="40"/>
      <c r="BR3105" s="9"/>
      <c r="BS3105" s="40"/>
      <c r="BU3105" s="9"/>
      <c r="BV3105" s="40"/>
      <c r="BW3105" s="9"/>
      <c r="BX3105" s="40"/>
      <c r="BZ3105" s="9"/>
      <c r="CA3105" s="9"/>
      <c r="CB3105" s="40"/>
      <c r="CC3105" s="9"/>
      <c r="CD3105" s="9"/>
      <c r="CE3105" s="40"/>
    </row>
    <row r="3106" spans="68:83" x14ac:dyDescent="0.25">
      <c r="BP3106" s="9"/>
      <c r="BQ3106" s="40"/>
      <c r="BR3106" s="9"/>
      <c r="BS3106" s="40"/>
      <c r="BU3106" s="9"/>
      <c r="BV3106" s="40"/>
      <c r="BW3106" s="9"/>
      <c r="BX3106" s="40"/>
      <c r="BZ3106" s="9"/>
      <c r="CA3106" s="9"/>
      <c r="CB3106" s="40"/>
      <c r="CC3106" s="9"/>
      <c r="CD3106" s="9"/>
      <c r="CE3106" s="40"/>
    </row>
    <row r="3107" spans="68:83" x14ac:dyDescent="0.25">
      <c r="BP3107" s="9"/>
      <c r="BQ3107" s="40"/>
      <c r="BR3107" s="9"/>
      <c r="BS3107" s="40"/>
      <c r="BU3107" s="9"/>
      <c r="BV3107" s="40"/>
      <c r="BW3107" s="9"/>
      <c r="BX3107" s="40"/>
      <c r="BZ3107" s="9"/>
      <c r="CA3107" s="9"/>
      <c r="CB3107" s="40"/>
      <c r="CC3107" s="9"/>
      <c r="CD3107" s="9"/>
      <c r="CE3107" s="40"/>
    </row>
    <row r="3108" spans="68:83" x14ac:dyDescent="0.25">
      <c r="BP3108" s="9"/>
      <c r="BQ3108" s="40"/>
      <c r="BR3108" s="9"/>
      <c r="BS3108" s="40"/>
      <c r="BU3108" s="9"/>
      <c r="BV3108" s="40"/>
      <c r="BW3108" s="9"/>
      <c r="BX3108" s="40"/>
      <c r="BZ3108" s="9"/>
      <c r="CA3108" s="9"/>
      <c r="CB3108" s="40"/>
      <c r="CC3108" s="9"/>
      <c r="CD3108" s="9"/>
      <c r="CE3108" s="40"/>
    </row>
    <row r="3109" spans="68:83" x14ac:dyDescent="0.25">
      <c r="BP3109" s="9"/>
      <c r="BQ3109" s="40"/>
      <c r="BR3109" s="9"/>
      <c r="BS3109" s="40"/>
      <c r="BU3109" s="9"/>
      <c r="BV3109" s="40"/>
      <c r="BW3109" s="9"/>
      <c r="BX3109" s="40"/>
      <c r="BZ3109" s="9"/>
      <c r="CA3109" s="9"/>
      <c r="CB3109" s="40"/>
      <c r="CC3109" s="9"/>
      <c r="CD3109" s="9"/>
      <c r="CE3109" s="40"/>
    </row>
    <row r="3110" spans="68:83" x14ac:dyDescent="0.25">
      <c r="BP3110" s="9"/>
      <c r="BQ3110" s="40"/>
      <c r="BR3110" s="9"/>
      <c r="BS3110" s="40"/>
      <c r="BU3110" s="9"/>
      <c r="BV3110" s="40"/>
      <c r="BW3110" s="9"/>
      <c r="BX3110" s="40"/>
      <c r="BZ3110" s="9"/>
      <c r="CA3110" s="9"/>
      <c r="CB3110" s="40"/>
      <c r="CC3110" s="9"/>
      <c r="CD3110" s="9"/>
      <c r="CE3110" s="40"/>
    </row>
    <row r="3111" spans="68:83" x14ac:dyDescent="0.25">
      <c r="BP3111" s="9"/>
      <c r="BQ3111" s="40"/>
      <c r="BR3111" s="9"/>
      <c r="BS3111" s="40"/>
      <c r="BU3111" s="9"/>
      <c r="BV3111" s="40"/>
      <c r="BW3111" s="9"/>
      <c r="BX3111" s="40"/>
      <c r="BZ3111" s="9"/>
      <c r="CA3111" s="9"/>
      <c r="CB3111" s="40"/>
      <c r="CC3111" s="9"/>
      <c r="CD3111" s="9"/>
      <c r="CE3111" s="40"/>
    </row>
    <row r="3112" spans="68:83" x14ac:dyDescent="0.25">
      <c r="BP3112" s="9"/>
      <c r="BQ3112" s="40"/>
      <c r="BR3112" s="9"/>
      <c r="BS3112" s="40"/>
      <c r="BU3112" s="9"/>
      <c r="BV3112" s="40"/>
      <c r="BW3112" s="9"/>
      <c r="BX3112" s="40"/>
      <c r="BZ3112" s="9"/>
      <c r="CA3112" s="9"/>
      <c r="CB3112" s="40"/>
      <c r="CC3112" s="9"/>
      <c r="CD3112" s="9"/>
      <c r="CE3112" s="40"/>
    </row>
    <row r="3113" spans="68:83" x14ac:dyDescent="0.25">
      <c r="BP3113" s="9"/>
      <c r="BQ3113" s="40"/>
      <c r="BR3113" s="9"/>
      <c r="BS3113" s="40"/>
      <c r="BU3113" s="9"/>
      <c r="BV3113" s="40"/>
      <c r="BW3113" s="9"/>
      <c r="BX3113" s="40"/>
      <c r="BZ3113" s="9"/>
      <c r="CA3113" s="9"/>
      <c r="CB3113" s="40"/>
      <c r="CC3113" s="9"/>
      <c r="CD3113" s="9"/>
      <c r="CE3113" s="40"/>
    </row>
    <row r="3114" spans="68:83" x14ac:dyDescent="0.25">
      <c r="BP3114" s="9"/>
      <c r="BQ3114" s="40"/>
      <c r="BR3114" s="9"/>
      <c r="BS3114" s="40"/>
      <c r="BU3114" s="9"/>
      <c r="BV3114" s="40"/>
      <c r="BW3114" s="9"/>
      <c r="BX3114" s="40"/>
      <c r="BZ3114" s="9"/>
      <c r="CA3114" s="9"/>
      <c r="CB3114" s="40"/>
      <c r="CC3114" s="9"/>
      <c r="CD3114" s="9"/>
      <c r="CE3114" s="40"/>
    </row>
    <row r="3115" spans="68:83" x14ac:dyDescent="0.25">
      <c r="BP3115" s="9"/>
      <c r="BQ3115" s="40"/>
      <c r="BR3115" s="9"/>
      <c r="BS3115" s="40"/>
      <c r="BU3115" s="9"/>
      <c r="BV3115" s="40"/>
      <c r="BW3115" s="9"/>
      <c r="BX3115" s="40"/>
      <c r="BZ3115" s="9"/>
      <c r="CA3115" s="9"/>
      <c r="CB3115" s="40"/>
      <c r="CC3115" s="9"/>
      <c r="CD3115" s="9"/>
      <c r="CE3115" s="40"/>
    </row>
    <row r="3116" spans="68:83" x14ac:dyDescent="0.25">
      <c r="BP3116" s="9"/>
      <c r="BQ3116" s="40"/>
      <c r="BR3116" s="9"/>
      <c r="BS3116" s="40"/>
      <c r="BU3116" s="9"/>
      <c r="BV3116" s="40"/>
      <c r="BW3116" s="9"/>
      <c r="BX3116" s="40"/>
      <c r="BZ3116" s="9"/>
      <c r="CA3116" s="9"/>
      <c r="CB3116" s="40"/>
      <c r="CC3116" s="9"/>
      <c r="CD3116" s="9"/>
      <c r="CE3116" s="40"/>
    </row>
    <row r="3117" spans="68:83" x14ac:dyDescent="0.25">
      <c r="BP3117" s="9"/>
      <c r="BQ3117" s="40"/>
      <c r="BR3117" s="9"/>
      <c r="BS3117" s="40"/>
      <c r="BU3117" s="9"/>
      <c r="BV3117" s="40"/>
      <c r="BW3117" s="9"/>
      <c r="BX3117" s="40"/>
      <c r="BZ3117" s="9"/>
      <c r="CA3117" s="9"/>
      <c r="CB3117" s="40"/>
      <c r="CC3117" s="9"/>
      <c r="CD3117" s="9"/>
      <c r="CE3117" s="40"/>
    </row>
    <row r="3118" spans="68:83" x14ac:dyDescent="0.25">
      <c r="BP3118" s="9"/>
      <c r="BQ3118" s="40"/>
      <c r="BR3118" s="9"/>
      <c r="BS3118" s="40"/>
      <c r="BU3118" s="9"/>
      <c r="BV3118" s="40"/>
      <c r="BW3118" s="9"/>
      <c r="BX3118" s="40"/>
      <c r="BZ3118" s="9"/>
      <c r="CA3118" s="9"/>
      <c r="CB3118" s="40"/>
      <c r="CC3118" s="9"/>
      <c r="CD3118" s="9"/>
      <c r="CE3118" s="40"/>
    </row>
    <row r="3119" spans="68:83" x14ac:dyDescent="0.25">
      <c r="BP3119" s="9"/>
      <c r="BQ3119" s="40"/>
      <c r="BR3119" s="9"/>
      <c r="BS3119" s="40"/>
      <c r="BU3119" s="9"/>
      <c r="BV3119" s="40"/>
      <c r="BW3119" s="9"/>
      <c r="BX3119" s="40"/>
      <c r="BZ3119" s="9"/>
      <c r="CA3119" s="9"/>
      <c r="CB3119" s="40"/>
      <c r="CC3119" s="9"/>
      <c r="CD3119" s="9"/>
      <c r="CE3119" s="40"/>
    </row>
    <row r="3120" spans="68:83" x14ac:dyDescent="0.25">
      <c r="BP3120" s="9"/>
      <c r="BQ3120" s="40"/>
      <c r="BR3120" s="9"/>
      <c r="BS3120" s="40"/>
      <c r="BU3120" s="9"/>
      <c r="BV3120" s="40"/>
      <c r="BW3120" s="9"/>
      <c r="BX3120" s="40"/>
      <c r="BZ3120" s="9"/>
      <c r="CA3120" s="9"/>
      <c r="CB3120" s="40"/>
      <c r="CC3120" s="9"/>
      <c r="CD3120" s="9"/>
      <c r="CE3120" s="40"/>
    </row>
    <row r="3121" spans="68:83" x14ac:dyDescent="0.25">
      <c r="BP3121" s="9"/>
      <c r="BQ3121" s="40"/>
      <c r="BR3121" s="9"/>
      <c r="BS3121" s="40"/>
      <c r="BU3121" s="9"/>
      <c r="BV3121" s="40"/>
      <c r="BW3121" s="9"/>
      <c r="BX3121" s="40"/>
      <c r="BZ3121" s="9"/>
      <c r="CA3121" s="9"/>
      <c r="CB3121" s="40"/>
      <c r="CC3121" s="9"/>
      <c r="CD3121" s="9"/>
      <c r="CE3121" s="40"/>
    </row>
    <row r="3122" spans="68:83" x14ac:dyDescent="0.25">
      <c r="BP3122" s="9"/>
      <c r="BQ3122" s="40"/>
      <c r="BR3122" s="9"/>
      <c r="BS3122" s="40"/>
      <c r="BU3122" s="9"/>
      <c r="BV3122" s="40"/>
      <c r="BW3122" s="9"/>
      <c r="BX3122" s="40"/>
      <c r="BZ3122" s="9"/>
      <c r="CA3122" s="9"/>
      <c r="CB3122" s="40"/>
      <c r="CC3122" s="9"/>
      <c r="CD3122" s="9"/>
      <c r="CE3122" s="40"/>
    </row>
    <row r="3123" spans="68:83" x14ac:dyDescent="0.25">
      <c r="BP3123" s="9"/>
      <c r="BQ3123" s="40"/>
      <c r="BR3123" s="9"/>
      <c r="BS3123" s="40"/>
      <c r="BU3123" s="9"/>
      <c r="BV3123" s="40"/>
      <c r="BW3123" s="9"/>
      <c r="BX3123" s="40"/>
      <c r="BZ3123" s="9"/>
      <c r="CA3123" s="9"/>
      <c r="CB3123" s="40"/>
      <c r="CC3123" s="9"/>
      <c r="CD3123" s="9"/>
      <c r="CE3123" s="40"/>
    </row>
    <row r="3124" spans="68:83" x14ac:dyDescent="0.25">
      <c r="BP3124" s="9"/>
      <c r="BQ3124" s="40"/>
      <c r="BR3124" s="9"/>
      <c r="BS3124" s="40"/>
      <c r="BU3124" s="9"/>
      <c r="BV3124" s="40"/>
      <c r="BW3124" s="9"/>
      <c r="BX3124" s="40"/>
      <c r="BZ3124" s="9"/>
      <c r="CA3124" s="9"/>
      <c r="CB3124" s="40"/>
      <c r="CC3124" s="9"/>
      <c r="CD3124" s="9"/>
      <c r="CE3124" s="40"/>
    </row>
    <row r="3125" spans="68:83" x14ac:dyDescent="0.25">
      <c r="BP3125" s="9"/>
      <c r="BQ3125" s="40"/>
      <c r="BR3125" s="9"/>
      <c r="BS3125" s="40"/>
      <c r="BU3125" s="9"/>
      <c r="BV3125" s="40"/>
      <c r="BW3125" s="9"/>
      <c r="BX3125" s="40"/>
      <c r="BZ3125" s="9"/>
      <c r="CA3125" s="9"/>
      <c r="CB3125" s="40"/>
      <c r="CC3125" s="9"/>
      <c r="CD3125" s="9"/>
      <c r="CE3125" s="40"/>
    </row>
    <row r="3126" spans="68:83" x14ac:dyDescent="0.25">
      <c r="BP3126" s="9"/>
      <c r="BQ3126" s="40"/>
      <c r="BR3126" s="9"/>
      <c r="BS3126" s="40"/>
      <c r="BU3126" s="9"/>
      <c r="BV3126" s="40"/>
      <c r="BW3126" s="9"/>
      <c r="BX3126" s="40"/>
      <c r="BZ3126" s="9"/>
      <c r="CA3126" s="9"/>
      <c r="CB3126" s="40"/>
      <c r="CC3126" s="9"/>
      <c r="CD3126" s="9"/>
      <c r="CE3126" s="40"/>
    </row>
    <row r="3127" spans="68:83" x14ac:dyDescent="0.25">
      <c r="BP3127" s="9"/>
      <c r="BQ3127" s="40"/>
      <c r="BR3127" s="9"/>
      <c r="BS3127" s="40"/>
      <c r="BU3127" s="9"/>
      <c r="BV3127" s="40"/>
      <c r="BW3127" s="9"/>
      <c r="BX3127" s="40"/>
      <c r="BZ3127" s="9"/>
      <c r="CA3127" s="9"/>
      <c r="CB3127" s="40"/>
      <c r="CC3127" s="9"/>
      <c r="CD3127" s="9"/>
      <c r="CE3127" s="40"/>
    </row>
    <row r="3128" spans="68:83" x14ac:dyDescent="0.25">
      <c r="BP3128" s="9"/>
      <c r="BQ3128" s="40"/>
      <c r="BR3128" s="9"/>
      <c r="BS3128" s="40"/>
      <c r="BU3128" s="9"/>
      <c r="BV3128" s="40"/>
      <c r="BW3128" s="9"/>
      <c r="BX3128" s="40"/>
      <c r="BZ3128" s="9"/>
      <c r="CA3128" s="9"/>
      <c r="CB3128" s="40"/>
      <c r="CC3128" s="9"/>
      <c r="CD3128" s="9"/>
      <c r="CE3128" s="40"/>
    </row>
    <row r="3129" spans="68:83" x14ac:dyDescent="0.25">
      <c r="BP3129" s="9"/>
      <c r="BQ3129" s="40"/>
      <c r="BR3129" s="9"/>
      <c r="BS3129" s="40"/>
      <c r="BU3129" s="9"/>
      <c r="BV3129" s="40"/>
      <c r="BW3129" s="9"/>
      <c r="BX3129" s="40"/>
      <c r="BZ3129" s="9"/>
      <c r="CA3129" s="9"/>
      <c r="CB3129" s="40"/>
      <c r="CC3129" s="9"/>
      <c r="CD3129" s="9"/>
      <c r="CE3129" s="40"/>
    </row>
    <row r="3130" spans="68:83" x14ac:dyDescent="0.25">
      <c r="BP3130" s="9"/>
      <c r="BQ3130" s="40"/>
      <c r="BR3130" s="9"/>
      <c r="BS3130" s="40"/>
      <c r="BU3130" s="9"/>
      <c r="BV3130" s="40"/>
      <c r="BW3130" s="9"/>
      <c r="BX3130" s="40"/>
      <c r="BZ3130" s="9"/>
      <c r="CA3130" s="9"/>
      <c r="CB3130" s="40"/>
      <c r="CC3130" s="9"/>
      <c r="CD3130" s="9"/>
      <c r="CE3130" s="40"/>
    </row>
    <row r="3131" spans="68:83" x14ac:dyDescent="0.25">
      <c r="BP3131" s="9"/>
      <c r="BQ3131" s="40"/>
      <c r="BR3131" s="9"/>
      <c r="BS3131" s="40"/>
      <c r="BU3131" s="9"/>
      <c r="BV3131" s="40"/>
      <c r="BW3131" s="9"/>
      <c r="BX3131" s="40"/>
      <c r="BZ3131" s="9"/>
      <c r="CA3131" s="9"/>
      <c r="CB3131" s="40"/>
      <c r="CC3131" s="9"/>
      <c r="CD3131" s="9"/>
      <c r="CE3131" s="40"/>
    </row>
    <row r="3132" spans="68:83" x14ac:dyDescent="0.25">
      <c r="BP3132" s="9"/>
      <c r="BQ3132" s="40"/>
      <c r="BR3132" s="9"/>
      <c r="BS3132" s="40"/>
      <c r="BU3132" s="9"/>
      <c r="BV3132" s="40"/>
      <c r="BW3132" s="9"/>
      <c r="BX3132" s="40"/>
      <c r="BZ3132" s="9"/>
      <c r="CA3132" s="9"/>
      <c r="CB3132" s="40"/>
      <c r="CC3132" s="9"/>
      <c r="CD3132" s="9"/>
      <c r="CE3132" s="40"/>
    </row>
    <row r="3133" spans="68:83" x14ac:dyDescent="0.25">
      <c r="BP3133" s="9"/>
      <c r="BQ3133" s="40"/>
      <c r="BR3133" s="9"/>
      <c r="BS3133" s="40"/>
      <c r="BU3133" s="9"/>
      <c r="BV3133" s="40"/>
      <c r="BW3133" s="9"/>
      <c r="BX3133" s="40"/>
      <c r="BZ3133" s="9"/>
      <c r="CA3133" s="9"/>
      <c r="CB3133" s="40"/>
      <c r="CC3133" s="9"/>
      <c r="CD3133" s="9"/>
      <c r="CE3133" s="40"/>
    </row>
    <row r="3134" spans="68:83" x14ac:dyDescent="0.25">
      <c r="BP3134" s="9"/>
      <c r="BQ3134" s="40"/>
      <c r="BR3134" s="9"/>
      <c r="BS3134" s="40"/>
      <c r="BU3134" s="9"/>
      <c r="BV3134" s="40"/>
      <c r="BW3134" s="9"/>
      <c r="BX3134" s="40"/>
      <c r="BZ3134" s="9"/>
      <c r="CA3134" s="9"/>
      <c r="CB3134" s="40"/>
      <c r="CC3134" s="9"/>
      <c r="CD3134" s="9"/>
      <c r="CE3134" s="40"/>
    </row>
    <row r="3135" spans="68:83" x14ac:dyDescent="0.25">
      <c r="BP3135" s="9"/>
      <c r="BQ3135" s="40"/>
      <c r="BR3135" s="9"/>
      <c r="BS3135" s="40"/>
      <c r="BU3135" s="9"/>
      <c r="BV3135" s="40"/>
      <c r="BW3135" s="9"/>
      <c r="BX3135" s="40"/>
      <c r="BZ3135" s="9"/>
      <c r="CA3135" s="9"/>
      <c r="CB3135" s="40"/>
      <c r="CC3135" s="9"/>
      <c r="CD3135" s="9"/>
      <c r="CE3135" s="40"/>
    </row>
    <row r="3136" spans="68:83" x14ac:dyDescent="0.25">
      <c r="BP3136" s="9"/>
      <c r="BQ3136" s="40"/>
      <c r="BR3136" s="9"/>
      <c r="BS3136" s="40"/>
      <c r="BU3136" s="9"/>
      <c r="BV3136" s="40"/>
      <c r="BW3136" s="9"/>
      <c r="BX3136" s="40"/>
      <c r="BZ3136" s="9"/>
      <c r="CA3136" s="9"/>
      <c r="CB3136" s="40"/>
      <c r="CC3136" s="9"/>
      <c r="CD3136" s="9"/>
      <c r="CE3136" s="40"/>
    </row>
    <row r="3137" spans="68:83" x14ac:dyDescent="0.25">
      <c r="BP3137" s="9"/>
      <c r="BQ3137" s="40"/>
      <c r="BR3137" s="9"/>
      <c r="BS3137" s="40"/>
      <c r="BU3137" s="9"/>
      <c r="BV3137" s="40"/>
      <c r="BW3137" s="9"/>
      <c r="BX3137" s="40"/>
      <c r="BZ3137" s="9"/>
      <c r="CA3137" s="9"/>
      <c r="CB3137" s="40"/>
      <c r="CC3137" s="9"/>
      <c r="CD3137" s="9"/>
      <c r="CE3137" s="40"/>
    </row>
    <row r="3138" spans="68:83" x14ac:dyDescent="0.25">
      <c r="BP3138" s="9"/>
      <c r="BQ3138" s="40"/>
      <c r="BR3138" s="9"/>
      <c r="BS3138" s="40"/>
      <c r="BU3138" s="9"/>
      <c r="BV3138" s="40"/>
      <c r="BW3138" s="9"/>
      <c r="BX3138" s="40"/>
      <c r="BZ3138" s="9"/>
      <c r="CA3138" s="9"/>
      <c r="CB3138" s="40"/>
      <c r="CC3138" s="9"/>
      <c r="CD3138" s="9"/>
      <c r="CE3138" s="40"/>
    </row>
    <row r="3139" spans="68:83" x14ac:dyDescent="0.25">
      <c r="BP3139" s="9"/>
      <c r="BQ3139" s="40"/>
      <c r="BR3139" s="9"/>
      <c r="BS3139" s="40"/>
      <c r="BU3139" s="9"/>
      <c r="BV3139" s="40"/>
      <c r="BW3139" s="9"/>
      <c r="BX3139" s="40"/>
      <c r="BZ3139" s="9"/>
      <c r="CA3139" s="9"/>
      <c r="CB3139" s="40"/>
      <c r="CC3139" s="9"/>
      <c r="CD3139" s="9"/>
      <c r="CE3139" s="40"/>
    </row>
    <row r="3140" spans="68:83" x14ac:dyDescent="0.25">
      <c r="BP3140" s="9"/>
      <c r="BQ3140" s="40"/>
      <c r="BR3140" s="9"/>
      <c r="BS3140" s="40"/>
      <c r="BU3140" s="9"/>
      <c r="BV3140" s="40"/>
      <c r="BW3140" s="9"/>
      <c r="BX3140" s="40"/>
      <c r="BZ3140" s="9"/>
      <c r="CA3140" s="9"/>
      <c r="CB3140" s="40"/>
      <c r="CC3140" s="9"/>
      <c r="CD3140" s="9"/>
      <c r="CE3140" s="40"/>
    </row>
    <row r="3141" spans="68:83" x14ac:dyDescent="0.25">
      <c r="BP3141" s="9"/>
      <c r="BQ3141" s="40"/>
      <c r="BR3141" s="9"/>
      <c r="BS3141" s="40"/>
      <c r="BU3141" s="9"/>
      <c r="BV3141" s="40"/>
      <c r="BW3141" s="9"/>
      <c r="BX3141" s="40"/>
      <c r="BZ3141" s="9"/>
      <c r="CA3141" s="9"/>
      <c r="CB3141" s="40"/>
      <c r="CC3141" s="9"/>
      <c r="CD3141" s="9"/>
      <c r="CE3141" s="40"/>
    </row>
    <row r="3142" spans="68:83" x14ac:dyDescent="0.25">
      <c r="BP3142" s="9"/>
      <c r="BQ3142" s="40"/>
      <c r="BR3142" s="9"/>
      <c r="BS3142" s="40"/>
      <c r="BU3142" s="9"/>
      <c r="BV3142" s="40"/>
      <c r="BW3142" s="9"/>
      <c r="BX3142" s="40"/>
      <c r="BZ3142" s="9"/>
      <c r="CA3142" s="9"/>
      <c r="CB3142" s="40"/>
      <c r="CC3142" s="9"/>
      <c r="CD3142" s="9"/>
      <c r="CE3142" s="40"/>
    </row>
    <row r="3143" spans="68:83" x14ac:dyDescent="0.25">
      <c r="BP3143" s="9"/>
      <c r="BQ3143" s="40"/>
      <c r="BR3143" s="9"/>
      <c r="BS3143" s="40"/>
      <c r="BU3143" s="9"/>
      <c r="BV3143" s="40"/>
      <c r="BW3143" s="9"/>
      <c r="BX3143" s="40"/>
      <c r="BZ3143" s="9"/>
      <c r="CA3143" s="9"/>
      <c r="CB3143" s="40"/>
      <c r="CC3143" s="9"/>
      <c r="CD3143" s="9"/>
      <c r="CE3143" s="40"/>
    </row>
    <row r="3144" spans="68:83" x14ac:dyDescent="0.25">
      <c r="BP3144" s="9"/>
      <c r="BQ3144" s="40"/>
      <c r="BR3144" s="9"/>
      <c r="BS3144" s="40"/>
      <c r="BU3144" s="9"/>
      <c r="BV3144" s="40"/>
      <c r="BW3144" s="9"/>
      <c r="BX3144" s="40"/>
      <c r="BZ3144" s="9"/>
      <c r="CA3144" s="9"/>
      <c r="CB3144" s="40"/>
      <c r="CC3144" s="9"/>
      <c r="CD3144" s="9"/>
      <c r="CE3144" s="40"/>
    </row>
    <row r="3145" spans="68:83" x14ac:dyDescent="0.25">
      <c r="BP3145" s="9"/>
      <c r="BQ3145" s="40"/>
      <c r="BR3145" s="9"/>
      <c r="BS3145" s="40"/>
      <c r="BU3145" s="9"/>
      <c r="BV3145" s="40"/>
      <c r="BW3145" s="9"/>
      <c r="BX3145" s="40"/>
      <c r="BZ3145" s="9"/>
      <c r="CA3145" s="9"/>
      <c r="CB3145" s="40"/>
      <c r="CC3145" s="9"/>
      <c r="CD3145" s="9"/>
      <c r="CE3145" s="40"/>
    </row>
    <row r="3146" spans="68:83" x14ac:dyDescent="0.25">
      <c r="BP3146" s="9"/>
      <c r="BQ3146" s="40"/>
      <c r="BR3146" s="9"/>
      <c r="BS3146" s="40"/>
      <c r="BU3146" s="9"/>
      <c r="BV3146" s="40"/>
      <c r="BW3146" s="9"/>
      <c r="BX3146" s="40"/>
      <c r="BZ3146" s="9"/>
      <c r="CA3146" s="9"/>
      <c r="CB3146" s="40"/>
      <c r="CC3146" s="9"/>
      <c r="CD3146" s="9"/>
      <c r="CE3146" s="40"/>
    </row>
    <row r="3147" spans="68:83" x14ac:dyDescent="0.25">
      <c r="BP3147" s="9"/>
      <c r="BQ3147" s="40"/>
      <c r="BR3147" s="9"/>
      <c r="BS3147" s="40"/>
      <c r="BU3147" s="9"/>
      <c r="BV3147" s="40"/>
      <c r="BW3147" s="9"/>
      <c r="BX3147" s="40"/>
      <c r="BZ3147" s="9"/>
      <c r="CA3147" s="9"/>
      <c r="CB3147" s="40"/>
      <c r="CC3147" s="9"/>
      <c r="CD3147" s="9"/>
      <c r="CE3147" s="40"/>
    </row>
    <row r="3148" spans="68:83" x14ac:dyDescent="0.25">
      <c r="BP3148" s="9"/>
      <c r="BQ3148" s="40"/>
      <c r="BR3148" s="9"/>
      <c r="BS3148" s="40"/>
      <c r="BU3148" s="9"/>
      <c r="BV3148" s="40"/>
      <c r="BW3148" s="9"/>
      <c r="BX3148" s="40"/>
      <c r="BZ3148" s="9"/>
      <c r="CA3148" s="9"/>
      <c r="CB3148" s="40"/>
      <c r="CC3148" s="9"/>
      <c r="CD3148" s="9"/>
      <c r="CE3148" s="40"/>
    </row>
    <row r="3149" spans="68:83" x14ac:dyDescent="0.25">
      <c r="BP3149" s="9"/>
      <c r="BQ3149" s="40"/>
      <c r="BR3149" s="9"/>
      <c r="BS3149" s="40"/>
      <c r="BU3149" s="9"/>
      <c r="BV3149" s="40"/>
      <c r="BW3149" s="9"/>
      <c r="BX3149" s="40"/>
      <c r="BZ3149" s="9"/>
      <c r="CA3149" s="9"/>
      <c r="CB3149" s="40"/>
      <c r="CC3149" s="9"/>
      <c r="CD3149" s="9"/>
      <c r="CE3149" s="40"/>
    </row>
    <row r="3150" spans="68:83" x14ac:dyDescent="0.25">
      <c r="BP3150" s="9"/>
      <c r="BQ3150" s="40"/>
      <c r="BR3150" s="9"/>
      <c r="BS3150" s="40"/>
      <c r="BU3150" s="9"/>
      <c r="BV3150" s="40"/>
      <c r="BW3150" s="9"/>
      <c r="BX3150" s="40"/>
      <c r="BZ3150" s="9"/>
      <c r="CA3150" s="9"/>
      <c r="CB3150" s="40"/>
      <c r="CC3150" s="9"/>
      <c r="CD3150" s="9"/>
      <c r="CE3150" s="40"/>
    </row>
    <row r="3151" spans="68:83" x14ac:dyDescent="0.25">
      <c r="BP3151" s="9"/>
      <c r="BQ3151" s="40"/>
      <c r="BR3151" s="9"/>
      <c r="BS3151" s="40"/>
      <c r="BU3151" s="9"/>
      <c r="BV3151" s="40"/>
      <c r="BW3151" s="9"/>
      <c r="BX3151" s="40"/>
      <c r="BZ3151" s="9"/>
      <c r="CA3151" s="9"/>
      <c r="CB3151" s="40"/>
      <c r="CC3151" s="9"/>
      <c r="CD3151" s="9"/>
      <c r="CE3151" s="40"/>
    </row>
    <row r="3152" spans="68:83" x14ac:dyDescent="0.25">
      <c r="BP3152" s="9"/>
      <c r="BQ3152" s="40"/>
      <c r="BR3152" s="9"/>
      <c r="BS3152" s="40"/>
      <c r="BU3152" s="9"/>
      <c r="BV3152" s="40"/>
      <c r="BW3152" s="9"/>
      <c r="BX3152" s="40"/>
      <c r="BZ3152" s="9"/>
      <c r="CA3152" s="9"/>
      <c r="CB3152" s="40"/>
      <c r="CC3152" s="9"/>
      <c r="CD3152" s="9"/>
      <c r="CE3152" s="40"/>
    </row>
    <row r="3153" spans="68:83" x14ac:dyDescent="0.25">
      <c r="BP3153" s="9"/>
      <c r="BQ3153" s="40"/>
      <c r="BR3153" s="9"/>
      <c r="BS3153" s="40"/>
      <c r="BU3153" s="9"/>
      <c r="BV3153" s="40"/>
      <c r="BW3153" s="9"/>
      <c r="BX3153" s="40"/>
      <c r="BZ3153" s="9"/>
      <c r="CA3153" s="9"/>
      <c r="CB3153" s="40"/>
      <c r="CC3153" s="9"/>
      <c r="CD3153" s="9"/>
      <c r="CE3153" s="40"/>
    </row>
    <row r="3154" spans="68:83" x14ac:dyDescent="0.25">
      <c r="BP3154" s="9"/>
      <c r="BQ3154" s="40"/>
      <c r="BR3154" s="9"/>
      <c r="BS3154" s="40"/>
      <c r="BU3154" s="9"/>
      <c r="BV3154" s="40"/>
      <c r="BW3154" s="9"/>
      <c r="BX3154" s="40"/>
      <c r="BZ3154" s="9"/>
      <c r="CA3154" s="9"/>
      <c r="CB3154" s="40"/>
      <c r="CC3154" s="9"/>
      <c r="CD3154" s="9"/>
      <c r="CE3154" s="40"/>
    </row>
    <row r="3155" spans="68:83" x14ac:dyDescent="0.25">
      <c r="BP3155" s="9"/>
      <c r="BQ3155" s="40"/>
      <c r="BR3155" s="9"/>
      <c r="BS3155" s="40"/>
      <c r="BU3155" s="9"/>
      <c r="BV3155" s="40"/>
      <c r="BW3155" s="9"/>
      <c r="BX3155" s="40"/>
      <c r="BZ3155" s="9"/>
      <c r="CA3155" s="9"/>
      <c r="CB3155" s="40"/>
      <c r="CC3155" s="9"/>
      <c r="CD3155" s="9"/>
      <c r="CE3155" s="40"/>
    </row>
    <row r="3156" spans="68:83" x14ac:dyDescent="0.25">
      <c r="BP3156" s="9"/>
      <c r="BQ3156" s="40"/>
      <c r="BR3156" s="9"/>
      <c r="BS3156" s="40"/>
      <c r="BU3156" s="9"/>
      <c r="BV3156" s="40"/>
      <c r="BW3156" s="9"/>
      <c r="BX3156" s="40"/>
      <c r="BZ3156" s="9"/>
      <c r="CA3156" s="9"/>
      <c r="CB3156" s="40"/>
      <c r="CC3156" s="9"/>
      <c r="CD3156" s="9"/>
      <c r="CE3156" s="40"/>
    </row>
    <row r="3157" spans="68:83" x14ac:dyDescent="0.25">
      <c r="BP3157" s="9"/>
      <c r="BQ3157" s="40"/>
      <c r="BR3157" s="9"/>
      <c r="BS3157" s="40"/>
      <c r="BU3157" s="9"/>
      <c r="BV3157" s="40"/>
      <c r="BW3157" s="9"/>
      <c r="BX3157" s="40"/>
      <c r="BZ3157" s="9"/>
      <c r="CA3157" s="9"/>
      <c r="CB3157" s="40"/>
      <c r="CC3157" s="9"/>
      <c r="CD3157" s="9"/>
      <c r="CE3157" s="40"/>
    </row>
    <row r="3158" spans="68:83" x14ac:dyDescent="0.25">
      <c r="BP3158" s="9"/>
      <c r="BQ3158" s="40"/>
      <c r="BR3158" s="9"/>
      <c r="BS3158" s="40"/>
      <c r="BU3158" s="9"/>
      <c r="BV3158" s="40"/>
      <c r="BW3158" s="9"/>
      <c r="BX3158" s="40"/>
      <c r="BZ3158" s="9"/>
      <c r="CA3158" s="9"/>
      <c r="CB3158" s="40"/>
      <c r="CC3158" s="9"/>
      <c r="CD3158" s="9"/>
      <c r="CE3158" s="40"/>
    </row>
    <row r="3159" spans="68:83" x14ac:dyDescent="0.25">
      <c r="BP3159" s="9"/>
      <c r="BQ3159" s="40"/>
      <c r="BR3159" s="9"/>
      <c r="BS3159" s="40"/>
      <c r="BU3159" s="9"/>
      <c r="BV3159" s="40"/>
      <c r="BW3159" s="9"/>
      <c r="BX3159" s="40"/>
      <c r="BZ3159" s="9"/>
      <c r="CA3159" s="9"/>
      <c r="CB3159" s="40"/>
      <c r="CC3159" s="9"/>
      <c r="CD3159" s="9"/>
      <c r="CE3159" s="40"/>
    </row>
    <row r="3160" spans="68:83" x14ac:dyDescent="0.25">
      <c r="BP3160" s="9"/>
      <c r="BQ3160" s="40"/>
      <c r="BR3160" s="9"/>
      <c r="BS3160" s="40"/>
      <c r="BU3160" s="9"/>
      <c r="BV3160" s="40"/>
      <c r="BW3160" s="9"/>
      <c r="BX3160" s="40"/>
      <c r="BZ3160" s="9"/>
      <c r="CA3160" s="9"/>
      <c r="CB3160" s="40"/>
      <c r="CC3160" s="9"/>
      <c r="CD3160" s="9"/>
      <c r="CE3160" s="40"/>
    </row>
    <row r="3161" spans="68:83" x14ac:dyDescent="0.25">
      <c r="BP3161" s="9"/>
      <c r="BQ3161" s="40"/>
      <c r="BR3161" s="9"/>
      <c r="BS3161" s="40"/>
      <c r="BU3161" s="9"/>
      <c r="BV3161" s="40"/>
      <c r="BW3161" s="9"/>
      <c r="BX3161" s="40"/>
      <c r="BZ3161" s="9"/>
      <c r="CA3161" s="9"/>
      <c r="CB3161" s="40"/>
      <c r="CC3161" s="9"/>
      <c r="CD3161" s="9"/>
      <c r="CE3161" s="40"/>
    </row>
    <row r="3162" spans="68:83" x14ac:dyDescent="0.25">
      <c r="BP3162" s="9"/>
      <c r="BQ3162" s="40"/>
      <c r="BR3162" s="9"/>
      <c r="BS3162" s="40"/>
      <c r="BU3162" s="9"/>
      <c r="BV3162" s="40"/>
      <c r="BW3162" s="9"/>
      <c r="BX3162" s="40"/>
      <c r="BZ3162" s="9"/>
      <c r="CA3162" s="9"/>
      <c r="CB3162" s="40"/>
      <c r="CC3162" s="9"/>
      <c r="CD3162" s="9"/>
      <c r="CE3162" s="40"/>
    </row>
    <row r="3163" spans="68:83" x14ac:dyDescent="0.25">
      <c r="BP3163" s="9"/>
      <c r="BQ3163" s="40"/>
      <c r="BR3163" s="9"/>
      <c r="BS3163" s="40"/>
      <c r="BU3163" s="9"/>
      <c r="BV3163" s="40"/>
      <c r="BW3163" s="9"/>
      <c r="BX3163" s="40"/>
      <c r="BZ3163" s="9"/>
      <c r="CA3163" s="9"/>
      <c r="CB3163" s="40"/>
      <c r="CC3163" s="9"/>
      <c r="CD3163" s="9"/>
      <c r="CE3163" s="40"/>
    </row>
    <row r="3164" spans="68:83" x14ac:dyDescent="0.25">
      <c r="BP3164" s="9"/>
      <c r="BQ3164" s="40"/>
      <c r="BR3164" s="9"/>
      <c r="BS3164" s="40"/>
      <c r="BU3164" s="9"/>
      <c r="BV3164" s="40"/>
      <c r="BW3164" s="9"/>
      <c r="BX3164" s="40"/>
      <c r="BZ3164" s="9"/>
      <c r="CA3164" s="9"/>
      <c r="CB3164" s="40"/>
      <c r="CC3164" s="9"/>
      <c r="CD3164" s="9"/>
      <c r="CE3164" s="40"/>
    </row>
    <row r="3165" spans="68:83" x14ac:dyDescent="0.25">
      <c r="BP3165" s="9"/>
      <c r="BQ3165" s="40"/>
      <c r="BR3165" s="9"/>
      <c r="BS3165" s="40"/>
      <c r="BU3165" s="9"/>
      <c r="BV3165" s="40"/>
      <c r="BW3165" s="9"/>
      <c r="BX3165" s="40"/>
      <c r="BZ3165" s="9"/>
      <c r="CA3165" s="9"/>
      <c r="CB3165" s="40"/>
      <c r="CC3165" s="9"/>
      <c r="CD3165" s="9"/>
      <c r="CE3165" s="40"/>
    </row>
    <row r="3166" spans="68:83" x14ac:dyDescent="0.25">
      <c r="BP3166" s="9"/>
      <c r="BQ3166" s="40"/>
      <c r="BR3166" s="9"/>
      <c r="BS3166" s="40"/>
      <c r="BU3166" s="9"/>
      <c r="BV3166" s="40"/>
      <c r="BW3166" s="9"/>
      <c r="BX3166" s="40"/>
      <c r="BZ3166" s="9"/>
      <c r="CA3166" s="9"/>
      <c r="CB3166" s="40"/>
      <c r="CC3166" s="9"/>
      <c r="CD3166" s="9"/>
      <c r="CE3166" s="40"/>
    </row>
    <row r="3167" spans="68:83" x14ac:dyDescent="0.25">
      <c r="BP3167" s="9"/>
      <c r="BQ3167" s="40"/>
      <c r="BR3167" s="9"/>
      <c r="BS3167" s="40"/>
      <c r="BU3167" s="9"/>
      <c r="BV3167" s="40"/>
      <c r="BW3167" s="9"/>
      <c r="BX3167" s="40"/>
      <c r="BZ3167" s="9"/>
      <c r="CA3167" s="9"/>
      <c r="CB3167" s="40"/>
      <c r="CC3167" s="9"/>
      <c r="CD3167" s="9"/>
      <c r="CE3167" s="40"/>
    </row>
    <row r="3168" spans="68:83" x14ac:dyDescent="0.25">
      <c r="BP3168" s="9"/>
      <c r="BQ3168" s="40"/>
      <c r="BR3168" s="9"/>
      <c r="BS3168" s="40"/>
      <c r="BU3168" s="9"/>
      <c r="BV3168" s="40"/>
      <c r="BW3168" s="9"/>
      <c r="BX3168" s="40"/>
      <c r="BZ3168" s="9"/>
      <c r="CA3168" s="9"/>
      <c r="CB3168" s="40"/>
      <c r="CC3168" s="9"/>
      <c r="CD3168" s="9"/>
      <c r="CE3168" s="40"/>
    </row>
    <row r="3169" spans="68:83" x14ac:dyDescent="0.25">
      <c r="BP3169" s="9"/>
      <c r="BQ3169" s="40"/>
      <c r="BR3169" s="9"/>
      <c r="BS3169" s="40"/>
      <c r="BU3169" s="9"/>
      <c r="BV3169" s="40"/>
      <c r="BW3169" s="9"/>
      <c r="BX3169" s="40"/>
      <c r="BZ3169" s="9"/>
      <c r="CA3169" s="9"/>
      <c r="CB3169" s="40"/>
      <c r="CC3169" s="9"/>
      <c r="CD3169" s="9"/>
      <c r="CE3169" s="40"/>
    </row>
    <row r="3170" spans="68:83" x14ac:dyDescent="0.25">
      <c r="BP3170" s="9"/>
      <c r="BQ3170" s="40"/>
      <c r="BR3170" s="9"/>
      <c r="BS3170" s="40"/>
      <c r="BU3170" s="9"/>
      <c r="BV3170" s="40"/>
      <c r="BW3170" s="9"/>
      <c r="BX3170" s="40"/>
      <c r="BZ3170" s="9"/>
      <c r="CA3170" s="9"/>
      <c r="CB3170" s="40"/>
      <c r="CC3170" s="9"/>
      <c r="CD3170" s="9"/>
      <c r="CE3170" s="40"/>
    </row>
    <row r="3171" spans="68:83" x14ac:dyDescent="0.25">
      <c r="BP3171" s="9"/>
      <c r="BQ3171" s="40"/>
      <c r="BR3171" s="9"/>
      <c r="BS3171" s="40"/>
      <c r="BU3171" s="9"/>
      <c r="BV3171" s="40"/>
      <c r="BW3171" s="9"/>
      <c r="BX3171" s="40"/>
      <c r="BZ3171" s="9"/>
      <c r="CA3171" s="9"/>
      <c r="CB3171" s="40"/>
      <c r="CC3171" s="9"/>
      <c r="CD3171" s="9"/>
      <c r="CE3171" s="40"/>
    </row>
    <row r="3172" spans="68:83" x14ac:dyDescent="0.25">
      <c r="BP3172" s="9"/>
      <c r="BQ3172" s="40"/>
      <c r="BR3172" s="9"/>
      <c r="BS3172" s="40"/>
      <c r="BU3172" s="9"/>
      <c r="BV3172" s="40"/>
      <c r="BW3172" s="9"/>
      <c r="BX3172" s="40"/>
      <c r="BZ3172" s="9"/>
      <c r="CA3172" s="9"/>
      <c r="CB3172" s="40"/>
      <c r="CC3172" s="9"/>
      <c r="CD3172" s="9"/>
      <c r="CE3172" s="40"/>
    </row>
    <row r="3173" spans="68:83" x14ac:dyDescent="0.25">
      <c r="BP3173" s="9"/>
      <c r="BQ3173" s="40"/>
      <c r="BR3173" s="9"/>
      <c r="BS3173" s="40"/>
      <c r="BU3173" s="9"/>
      <c r="BV3173" s="40"/>
      <c r="BW3173" s="9"/>
      <c r="BX3173" s="40"/>
      <c r="BZ3173" s="9"/>
      <c r="CA3173" s="9"/>
      <c r="CB3173" s="40"/>
      <c r="CC3173" s="9"/>
      <c r="CD3173" s="9"/>
      <c r="CE3173" s="40"/>
    </row>
    <row r="3174" spans="68:83" x14ac:dyDescent="0.25">
      <c r="BP3174" s="9"/>
      <c r="BQ3174" s="40"/>
      <c r="BR3174" s="9"/>
      <c r="BS3174" s="40"/>
      <c r="BU3174" s="9"/>
      <c r="BV3174" s="40"/>
      <c r="BW3174" s="9"/>
      <c r="BX3174" s="40"/>
      <c r="BZ3174" s="9"/>
      <c r="CA3174" s="9"/>
      <c r="CB3174" s="40"/>
      <c r="CC3174" s="9"/>
      <c r="CD3174" s="9"/>
      <c r="CE3174" s="40"/>
    </row>
    <row r="3175" spans="68:83" x14ac:dyDescent="0.25">
      <c r="BP3175" s="9"/>
      <c r="BQ3175" s="40"/>
      <c r="BR3175" s="9"/>
      <c r="BS3175" s="40"/>
      <c r="BU3175" s="9"/>
      <c r="BV3175" s="40"/>
      <c r="BW3175" s="9"/>
      <c r="BX3175" s="40"/>
      <c r="BZ3175" s="9"/>
      <c r="CA3175" s="9"/>
      <c r="CB3175" s="40"/>
      <c r="CC3175" s="9"/>
      <c r="CD3175" s="9"/>
      <c r="CE3175" s="40"/>
    </row>
    <row r="3176" spans="68:83" x14ac:dyDescent="0.25">
      <c r="BP3176" s="9"/>
      <c r="BQ3176" s="40"/>
      <c r="BR3176" s="9"/>
      <c r="BS3176" s="40"/>
      <c r="BU3176" s="9"/>
      <c r="BV3176" s="40"/>
      <c r="BW3176" s="9"/>
      <c r="BX3176" s="40"/>
      <c r="BZ3176" s="9"/>
      <c r="CA3176" s="9"/>
      <c r="CB3176" s="40"/>
      <c r="CC3176" s="9"/>
      <c r="CD3176" s="9"/>
      <c r="CE3176" s="40"/>
    </row>
    <row r="3177" spans="68:83" x14ac:dyDescent="0.25">
      <c r="BP3177" s="9"/>
      <c r="BQ3177" s="40"/>
      <c r="BR3177" s="9"/>
      <c r="BS3177" s="40"/>
      <c r="BU3177" s="9"/>
      <c r="BV3177" s="40"/>
      <c r="BW3177" s="9"/>
      <c r="BX3177" s="40"/>
      <c r="BZ3177" s="9"/>
      <c r="CA3177" s="9"/>
      <c r="CB3177" s="40"/>
      <c r="CC3177" s="9"/>
      <c r="CD3177" s="9"/>
      <c r="CE3177" s="40"/>
    </row>
    <row r="3178" spans="68:83" x14ac:dyDescent="0.25">
      <c r="BP3178" s="9"/>
      <c r="BQ3178" s="40"/>
      <c r="BR3178" s="9"/>
      <c r="BS3178" s="40"/>
      <c r="BU3178" s="9"/>
      <c r="BV3178" s="40"/>
      <c r="BW3178" s="9"/>
      <c r="BX3178" s="40"/>
      <c r="BZ3178" s="9"/>
      <c r="CA3178" s="9"/>
      <c r="CB3178" s="40"/>
      <c r="CC3178" s="9"/>
      <c r="CD3178" s="9"/>
      <c r="CE3178" s="40"/>
    </row>
    <row r="3179" spans="68:83" x14ac:dyDescent="0.25">
      <c r="BP3179" s="9"/>
      <c r="BQ3179" s="40"/>
      <c r="BR3179" s="9"/>
      <c r="BS3179" s="40"/>
      <c r="BU3179" s="9"/>
      <c r="BV3179" s="40"/>
      <c r="BW3179" s="9"/>
      <c r="BX3179" s="40"/>
      <c r="BZ3179" s="9"/>
      <c r="CA3179" s="9"/>
      <c r="CB3179" s="40"/>
      <c r="CC3179" s="9"/>
      <c r="CD3179" s="9"/>
      <c r="CE3179" s="40"/>
    </row>
    <row r="3180" spans="68:83" x14ac:dyDescent="0.25">
      <c r="BP3180" s="9"/>
      <c r="BQ3180" s="40"/>
      <c r="BR3180" s="9"/>
      <c r="BS3180" s="40"/>
      <c r="BU3180" s="9"/>
      <c r="BV3180" s="40"/>
      <c r="BW3180" s="9"/>
      <c r="BX3180" s="40"/>
      <c r="BZ3180" s="9"/>
      <c r="CA3180" s="9"/>
      <c r="CB3180" s="40"/>
      <c r="CC3180" s="9"/>
      <c r="CD3180" s="9"/>
      <c r="CE3180" s="40"/>
    </row>
    <row r="3181" spans="68:83" x14ac:dyDescent="0.25">
      <c r="BP3181" s="9"/>
      <c r="BQ3181" s="40"/>
      <c r="BR3181" s="9"/>
      <c r="BS3181" s="40"/>
      <c r="BU3181" s="9"/>
      <c r="BV3181" s="40"/>
      <c r="BW3181" s="9"/>
      <c r="BX3181" s="40"/>
      <c r="BZ3181" s="9"/>
      <c r="CA3181" s="9"/>
      <c r="CB3181" s="40"/>
      <c r="CC3181" s="9"/>
      <c r="CD3181" s="9"/>
      <c r="CE3181" s="40"/>
    </row>
    <row r="3182" spans="68:83" x14ac:dyDescent="0.25">
      <c r="BP3182" s="9"/>
      <c r="BQ3182" s="40"/>
      <c r="BR3182" s="9"/>
      <c r="BS3182" s="40"/>
      <c r="BU3182" s="9"/>
      <c r="BV3182" s="40"/>
      <c r="BW3182" s="9"/>
      <c r="BX3182" s="40"/>
      <c r="BZ3182" s="9"/>
      <c r="CA3182" s="9"/>
      <c r="CB3182" s="40"/>
      <c r="CC3182" s="9"/>
      <c r="CD3182" s="9"/>
      <c r="CE3182" s="40"/>
    </row>
    <row r="3183" spans="68:83" x14ac:dyDescent="0.25">
      <c r="BP3183" s="9"/>
      <c r="BQ3183" s="40"/>
      <c r="BR3183" s="9"/>
      <c r="BS3183" s="40"/>
      <c r="BU3183" s="9"/>
      <c r="BV3183" s="40"/>
      <c r="BW3183" s="9"/>
      <c r="BX3183" s="40"/>
      <c r="BZ3183" s="9"/>
      <c r="CA3183" s="9"/>
      <c r="CB3183" s="40"/>
      <c r="CC3183" s="9"/>
      <c r="CD3183" s="9"/>
      <c r="CE3183" s="40"/>
    </row>
    <row r="3184" spans="68:83" x14ac:dyDescent="0.25">
      <c r="BP3184" s="9"/>
      <c r="BQ3184" s="40"/>
      <c r="BR3184" s="9"/>
      <c r="BS3184" s="40"/>
      <c r="BU3184" s="9"/>
      <c r="BV3184" s="40"/>
      <c r="BW3184" s="9"/>
      <c r="BX3184" s="40"/>
      <c r="BZ3184" s="9"/>
      <c r="CA3184" s="9"/>
      <c r="CB3184" s="40"/>
      <c r="CC3184" s="9"/>
      <c r="CD3184" s="9"/>
      <c r="CE3184" s="40"/>
    </row>
    <row r="3185" spans="68:83" x14ac:dyDescent="0.25">
      <c r="BP3185" s="9"/>
      <c r="BQ3185" s="40"/>
      <c r="BR3185" s="9"/>
      <c r="BS3185" s="40"/>
      <c r="BU3185" s="9"/>
      <c r="BV3185" s="40"/>
      <c r="BW3185" s="9"/>
      <c r="BX3185" s="40"/>
      <c r="BZ3185" s="9"/>
      <c r="CA3185" s="9"/>
      <c r="CB3185" s="40"/>
      <c r="CC3185" s="9"/>
      <c r="CD3185" s="9"/>
      <c r="CE3185" s="40"/>
    </row>
    <row r="3186" spans="68:83" x14ac:dyDescent="0.25">
      <c r="BP3186" s="9"/>
      <c r="BQ3186" s="40"/>
      <c r="BR3186" s="9"/>
      <c r="BS3186" s="40"/>
      <c r="BU3186" s="9"/>
      <c r="BV3186" s="40"/>
      <c r="BW3186" s="9"/>
      <c r="BX3186" s="40"/>
      <c r="BZ3186" s="9"/>
      <c r="CA3186" s="9"/>
      <c r="CB3186" s="40"/>
      <c r="CC3186" s="9"/>
      <c r="CD3186" s="9"/>
      <c r="CE3186" s="40"/>
    </row>
    <row r="3187" spans="68:83" x14ac:dyDescent="0.25">
      <c r="BP3187" s="9"/>
      <c r="BQ3187" s="40"/>
      <c r="BR3187" s="9"/>
      <c r="BS3187" s="40"/>
      <c r="BU3187" s="9"/>
      <c r="BV3187" s="40"/>
      <c r="BW3187" s="9"/>
      <c r="BX3187" s="40"/>
      <c r="BZ3187" s="9"/>
      <c r="CA3187" s="9"/>
      <c r="CB3187" s="40"/>
      <c r="CC3187" s="9"/>
      <c r="CD3187" s="9"/>
      <c r="CE3187" s="40"/>
    </row>
    <row r="3188" spans="68:83" x14ac:dyDescent="0.25">
      <c r="BP3188" s="9"/>
      <c r="BQ3188" s="40"/>
      <c r="BR3188" s="9"/>
      <c r="BS3188" s="40"/>
      <c r="BU3188" s="9"/>
      <c r="BV3188" s="40"/>
      <c r="BW3188" s="9"/>
      <c r="BX3188" s="40"/>
      <c r="BZ3188" s="9"/>
      <c r="CA3188" s="9"/>
      <c r="CB3188" s="40"/>
      <c r="CC3188" s="9"/>
      <c r="CD3188" s="9"/>
      <c r="CE3188" s="40"/>
    </row>
    <row r="3189" spans="68:83" x14ac:dyDescent="0.25">
      <c r="BP3189" s="9"/>
      <c r="BQ3189" s="40"/>
      <c r="BR3189" s="9"/>
      <c r="BS3189" s="40"/>
      <c r="BU3189" s="9"/>
      <c r="BV3189" s="40"/>
      <c r="BW3189" s="9"/>
      <c r="BX3189" s="40"/>
      <c r="BZ3189" s="9"/>
      <c r="CA3189" s="9"/>
      <c r="CB3189" s="40"/>
      <c r="CC3189" s="9"/>
      <c r="CD3189" s="9"/>
      <c r="CE3189" s="40"/>
    </row>
    <row r="3190" spans="68:83" x14ac:dyDescent="0.25">
      <c r="BP3190" s="9"/>
      <c r="BQ3190" s="40"/>
      <c r="BR3190" s="9"/>
      <c r="BS3190" s="40"/>
      <c r="BU3190" s="9"/>
      <c r="BV3190" s="40"/>
      <c r="BW3190" s="9"/>
      <c r="BX3190" s="40"/>
      <c r="BZ3190" s="9"/>
      <c r="CA3190" s="9"/>
      <c r="CB3190" s="40"/>
      <c r="CC3190" s="9"/>
      <c r="CD3190" s="9"/>
      <c r="CE3190" s="40"/>
    </row>
    <row r="3191" spans="68:83" x14ac:dyDescent="0.25">
      <c r="BP3191" s="9"/>
      <c r="BQ3191" s="40"/>
      <c r="BR3191" s="9"/>
      <c r="BS3191" s="40"/>
      <c r="BU3191" s="9"/>
      <c r="BV3191" s="40"/>
      <c r="BW3191" s="9"/>
      <c r="BX3191" s="40"/>
      <c r="BZ3191" s="9"/>
      <c r="CA3191" s="9"/>
      <c r="CB3191" s="40"/>
      <c r="CC3191" s="9"/>
      <c r="CD3191" s="9"/>
      <c r="CE3191" s="40"/>
    </row>
    <row r="3192" spans="68:83" x14ac:dyDescent="0.25">
      <c r="BP3192" s="9"/>
      <c r="BQ3192" s="40"/>
      <c r="BR3192" s="9"/>
      <c r="BS3192" s="40"/>
      <c r="BU3192" s="9"/>
      <c r="BV3192" s="40"/>
      <c r="BW3192" s="9"/>
      <c r="BX3192" s="40"/>
      <c r="BZ3192" s="9"/>
      <c r="CA3192" s="9"/>
      <c r="CB3192" s="40"/>
      <c r="CC3192" s="9"/>
      <c r="CD3192" s="9"/>
      <c r="CE3192" s="40"/>
    </row>
    <row r="3193" spans="68:83" x14ac:dyDescent="0.25">
      <c r="BP3193" s="9"/>
      <c r="BQ3193" s="40"/>
      <c r="BR3193" s="9"/>
      <c r="BS3193" s="40"/>
      <c r="BU3193" s="9"/>
      <c r="BV3193" s="40"/>
      <c r="BW3193" s="9"/>
      <c r="BX3193" s="40"/>
      <c r="BZ3193" s="9"/>
      <c r="CA3193" s="9"/>
      <c r="CB3193" s="40"/>
      <c r="CC3193" s="9"/>
      <c r="CD3193" s="9"/>
      <c r="CE3193" s="40"/>
    </row>
    <row r="3194" spans="68:83" x14ac:dyDescent="0.25">
      <c r="BP3194" s="9"/>
      <c r="BQ3194" s="40"/>
      <c r="BR3194" s="9"/>
      <c r="BS3194" s="40"/>
      <c r="BU3194" s="9"/>
      <c r="BV3194" s="40"/>
      <c r="BW3194" s="9"/>
      <c r="BX3194" s="40"/>
      <c r="BZ3194" s="9"/>
      <c r="CA3194" s="9"/>
      <c r="CB3194" s="40"/>
      <c r="CC3194" s="9"/>
      <c r="CD3194" s="9"/>
      <c r="CE3194" s="40"/>
    </row>
    <row r="3195" spans="68:83" x14ac:dyDescent="0.25">
      <c r="BP3195" s="9"/>
      <c r="BQ3195" s="40"/>
      <c r="BR3195" s="9"/>
      <c r="BS3195" s="40"/>
      <c r="BU3195" s="9"/>
      <c r="BV3195" s="40"/>
      <c r="BW3195" s="9"/>
      <c r="BX3195" s="40"/>
      <c r="BZ3195" s="9"/>
      <c r="CA3195" s="9"/>
      <c r="CB3195" s="40"/>
      <c r="CC3195" s="9"/>
      <c r="CD3195" s="9"/>
      <c r="CE3195" s="40"/>
    </row>
    <row r="3196" spans="68:83" x14ac:dyDescent="0.25">
      <c r="BP3196" s="9"/>
      <c r="BQ3196" s="40"/>
      <c r="BR3196" s="9"/>
      <c r="BS3196" s="40"/>
      <c r="BU3196" s="9"/>
      <c r="BV3196" s="40"/>
      <c r="BW3196" s="9"/>
      <c r="BX3196" s="40"/>
      <c r="BZ3196" s="9"/>
      <c r="CA3196" s="9"/>
      <c r="CB3196" s="40"/>
      <c r="CC3196" s="9"/>
      <c r="CD3196" s="9"/>
      <c r="CE3196" s="40"/>
    </row>
    <row r="3197" spans="68:83" x14ac:dyDescent="0.25">
      <c r="BP3197" s="9"/>
      <c r="BQ3197" s="40"/>
      <c r="BR3197" s="9"/>
      <c r="BS3197" s="40"/>
      <c r="BU3197" s="9"/>
      <c r="BV3197" s="40"/>
      <c r="BW3197" s="9"/>
      <c r="BX3197" s="40"/>
      <c r="BZ3197" s="9"/>
      <c r="CA3197" s="9"/>
      <c r="CB3197" s="40"/>
      <c r="CC3197" s="9"/>
      <c r="CD3197" s="9"/>
      <c r="CE3197" s="40"/>
    </row>
    <row r="3198" spans="68:83" x14ac:dyDescent="0.25">
      <c r="BP3198" s="9"/>
      <c r="BQ3198" s="40"/>
      <c r="BR3198" s="9"/>
      <c r="BS3198" s="40"/>
      <c r="BU3198" s="9"/>
      <c r="BV3198" s="40"/>
      <c r="BW3198" s="9"/>
      <c r="BX3198" s="40"/>
      <c r="BZ3198" s="9"/>
      <c r="CA3198" s="9"/>
      <c r="CB3198" s="40"/>
      <c r="CC3198" s="9"/>
      <c r="CD3198" s="9"/>
      <c r="CE3198" s="40"/>
    </row>
    <row r="3199" spans="68:83" x14ac:dyDescent="0.25">
      <c r="BP3199" s="9"/>
      <c r="BQ3199" s="40"/>
      <c r="BR3199" s="9"/>
      <c r="BS3199" s="40"/>
      <c r="BU3199" s="9"/>
      <c r="BV3199" s="40"/>
      <c r="BW3199" s="9"/>
      <c r="BX3199" s="40"/>
      <c r="BZ3199" s="9"/>
      <c r="CA3199" s="9"/>
      <c r="CB3199" s="40"/>
      <c r="CC3199" s="9"/>
      <c r="CD3199" s="9"/>
      <c r="CE3199" s="40"/>
    </row>
    <row r="3200" spans="68:83" x14ac:dyDescent="0.25">
      <c r="BP3200" s="9"/>
      <c r="BQ3200" s="40"/>
      <c r="BR3200" s="9"/>
      <c r="BS3200" s="40"/>
      <c r="BU3200" s="9"/>
      <c r="BV3200" s="40"/>
      <c r="BW3200" s="9"/>
      <c r="BX3200" s="40"/>
      <c r="BZ3200" s="9"/>
      <c r="CA3200" s="9"/>
      <c r="CB3200" s="40"/>
      <c r="CC3200" s="9"/>
      <c r="CD3200" s="9"/>
      <c r="CE3200" s="40"/>
    </row>
    <row r="3201" spans="68:83" x14ac:dyDescent="0.25">
      <c r="BP3201" s="9"/>
      <c r="BQ3201" s="40"/>
      <c r="BR3201" s="9"/>
      <c r="BS3201" s="40"/>
      <c r="BU3201" s="9"/>
      <c r="BV3201" s="40"/>
      <c r="BW3201" s="9"/>
      <c r="BX3201" s="40"/>
      <c r="BZ3201" s="9"/>
      <c r="CA3201" s="9"/>
      <c r="CB3201" s="40"/>
      <c r="CC3201" s="9"/>
      <c r="CD3201" s="9"/>
      <c r="CE3201" s="40"/>
    </row>
    <row r="3202" spans="68:83" x14ac:dyDescent="0.25">
      <c r="BP3202" s="9"/>
      <c r="BQ3202" s="40"/>
      <c r="BR3202" s="9"/>
      <c r="BS3202" s="40"/>
      <c r="BU3202" s="9"/>
      <c r="BV3202" s="40"/>
      <c r="BW3202" s="9"/>
      <c r="BX3202" s="40"/>
      <c r="BZ3202" s="9"/>
      <c r="CA3202" s="9"/>
      <c r="CB3202" s="40"/>
      <c r="CC3202" s="9"/>
      <c r="CD3202" s="9"/>
      <c r="CE3202" s="40"/>
    </row>
    <row r="3203" spans="68:83" x14ac:dyDescent="0.25">
      <c r="BP3203" s="9"/>
      <c r="BQ3203" s="40"/>
      <c r="BR3203" s="9"/>
      <c r="BS3203" s="40"/>
      <c r="BU3203" s="9"/>
      <c r="BV3203" s="40"/>
      <c r="BW3203" s="9"/>
      <c r="BX3203" s="40"/>
      <c r="BZ3203" s="9"/>
      <c r="CA3203" s="9"/>
      <c r="CB3203" s="40"/>
      <c r="CC3203" s="9"/>
      <c r="CD3203" s="9"/>
      <c r="CE3203" s="40"/>
    </row>
    <row r="3204" spans="68:83" x14ac:dyDescent="0.25">
      <c r="BP3204" s="9"/>
      <c r="BQ3204" s="40"/>
      <c r="BR3204" s="9"/>
      <c r="BS3204" s="40"/>
      <c r="BU3204" s="9"/>
      <c r="BV3204" s="40"/>
      <c r="BW3204" s="9"/>
      <c r="BX3204" s="40"/>
      <c r="BZ3204" s="9"/>
      <c r="CA3204" s="9"/>
      <c r="CB3204" s="40"/>
      <c r="CC3204" s="9"/>
      <c r="CD3204" s="9"/>
      <c r="CE3204" s="40"/>
    </row>
    <row r="3205" spans="68:83" x14ac:dyDescent="0.25">
      <c r="BP3205" s="9"/>
      <c r="BQ3205" s="40"/>
      <c r="BR3205" s="9"/>
      <c r="BS3205" s="40"/>
      <c r="BU3205" s="9"/>
      <c r="BV3205" s="40"/>
      <c r="BW3205" s="9"/>
      <c r="BX3205" s="40"/>
      <c r="BZ3205" s="9"/>
      <c r="CA3205" s="9"/>
      <c r="CB3205" s="40"/>
      <c r="CC3205" s="9"/>
      <c r="CD3205" s="9"/>
      <c r="CE3205" s="40"/>
    </row>
    <row r="3206" spans="68:83" x14ac:dyDescent="0.25">
      <c r="BP3206" s="9"/>
      <c r="BQ3206" s="40"/>
      <c r="BR3206" s="9"/>
      <c r="BS3206" s="40"/>
      <c r="BU3206" s="9"/>
      <c r="BV3206" s="40"/>
      <c r="BW3206" s="9"/>
      <c r="BX3206" s="40"/>
      <c r="BZ3206" s="9"/>
      <c r="CA3206" s="9"/>
      <c r="CB3206" s="40"/>
      <c r="CC3206" s="9"/>
      <c r="CD3206" s="9"/>
      <c r="CE3206" s="40"/>
    </row>
    <row r="3207" spans="68:83" x14ac:dyDescent="0.25">
      <c r="BP3207" s="9"/>
      <c r="BQ3207" s="40"/>
      <c r="BR3207" s="9"/>
      <c r="BS3207" s="40"/>
      <c r="BU3207" s="9"/>
      <c r="BV3207" s="40"/>
      <c r="BW3207" s="9"/>
      <c r="BX3207" s="40"/>
      <c r="BZ3207" s="9"/>
      <c r="CA3207" s="9"/>
      <c r="CB3207" s="40"/>
      <c r="CC3207" s="9"/>
      <c r="CD3207" s="9"/>
      <c r="CE3207" s="40"/>
    </row>
    <row r="3208" spans="68:83" x14ac:dyDescent="0.25">
      <c r="BP3208" s="9"/>
      <c r="BQ3208" s="40"/>
      <c r="BR3208" s="9"/>
      <c r="BS3208" s="40"/>
      <c r="BU3208" s="9"/>
      <c r="BV3208" s="40"/>
      <c r="BW3208" s="9"/>
      <c r="BX3208" s="40"/>
      <c r="BZ3208" s="9"/>
      <c r="CA3208" s="9"/>
      <c r="CB3208" s="40"/>
      <c r="CC3208" s="9"/>
      <c r="CD3208" s="9"/>
      <c r="CE3208" s="40"/>
    </row>
    <row r="3209" spans="68:83" x14ac:dyDescent="0.25">
      <c r="BP3209" s="9"/>
      <c r="BQ3209" s="40"/>
      <c r="BR3209" s="9"/>
      <c r="BS3209" s="40"/>
      <c r="BU3209" s="9"/>
      <c r="BV3209" s="40"/>
      <c r="BW3209" s="9"/>
      <c r="BX3209" s="40"/>
      <c r="BZ3209" s="9"/>
      <c r="CA3209" s="9"/>
      <c r="CB3209" s="40"/>
      <c r="CC3209" s="9"/>
      <c r="CD3209" s="9"/>
      <c r="CE3209" s="40"/>
    </row>
    <row r="3210" spans="68:83" x14ac:dyDescent="0.25">
      <c r="BP3210" s="9"/>
      <c r="BQ3210" s="40"/>
      <c r="BR3210" s="9"/>
      <c r="BS3210" s="40"/>
      <c r="BU3210" s="9"/>
      <c r="BV3210" s="40"/>
      <c r="BW3210" s="9"/>
      <c r="BX3210" s="40"/>
      <c r="BZ3210" s="9"/>
      <c r="CA3210" s="9"/>
      <c r="CB3210" s="40"/>
      <c r="CC3210" s="9"/>
      <c r="CD3210" s="9"/>
      <c r="CE3210" s="40"/>
    </row>
    <row r="3211" spans="68:83" x14ac:dyDescent="0.25">
      <c r="BP3211" s="9"/>
      <c r="BQ3211" s="40"/>
      <c r="BR3211" s="9"/>
      <c r="BS3211" s="40"/>
      <c r="BU3211" s="9"/>
      <c r="BV3211" s="40"/>
      <c r="BW3211" s="9"/>
      <c r="BX3211" s="40"/>
      <c r="BZ3211" s="9"/>
      <c r="CA3211" s="9"/>
      <c r="CB3211" s="40"/>
      <c r="CC3211" s="9"/>
      <c r="CD3211" s="9"/>
      <c r="CE3211" s="40"/>
    </row>
    <row r="3212" spans="68:83" x14ac:dyDescent="0.25">
      <c r="BP3212" s="9"/>
      <c r="BQ3212" s="40"/>
      <c r="BR3212" s="9"/>
      <c r="BS3212" s="40"/>
      <c r="BU3212" s="9"/>
      <c r="BV3212" s="40"/>
      <c r="BW3212" s="9"/>
      <c r="BX3212" s="40"/>
      <c r="BZ3212" s="9"/>
      <c r="CA3212" s="9"/>
      <c r="CB3212" s="40"/>
      <c r="CC3212" s="9"/>
      <c r="CD3212" s="9"/>
      <c r="CE3212" s="40"/>
    </row>
    <row r="3213" spans="68:83" x14ac:dyDescent="0.25">
      <c r="BP3213" s="9"/>
      <c r="BQ3213" s="40"/>
      <c r="BR3213" s="9"/>
      <c r="BS3213" s="40"/>
      <c r="BU3213" s="9"/>
      <c r="BV3213" s="40"/>
      <c r="BW3213" s="9"/>
      <c r="BX3213" s="40"/>
      <c r="BZ3213" s="9"/>
      <c r="CA3213" s="9"/>
      <c r="CB3213" s="40"/>
      <c r="CC3213" s="9"/>
      <c r="CD3213" s="9"/>
      <c r="CE3213" s="40"/>
    </row>
    <row r="3214" spans="68:83" x14ac:dyDescent="0.25">
      <c r="BP3214" s="9"/>
      <c r="BQ3214" s="40"/>
      <c r="BR3214" s="9"/>
      <c r="BS3214" s="40"/>
      <c r="BU3214" s="9"/>
      <c r="BV3214" s="40"/>
      <c r="BW3214" s="9"/>
      <c r="BX3214" s="40"/>
      <c r="BZ3214" s="9"/>
      <c r="CA3214" s="9"/>
      <c r="CB3214" s="40"/>
      <c r="CC3214" s="9"/>
      <c r="CD3214" s="9"/>
      <c r="CE3214" s="40"/>
    </row>
    <row r="3215" spans="68:83" x14ac:dyDescent="0.25">
      <c r="BP3215" s="9"/>
      <c r="BQ3215" s="40"/>
      <c r="BR3215" s="9"/>
      <c r="BS3215" s="40"/>
      <c r="BU3215" s="9"/>
      <c r="BV3215" s="40"/>
      <c r="BW3215" s="9"/>
      <c r="BX3215" s="40"/>
      <c r="BZ3215" s="9"/>
      <c r="CA3215" s="9"/>
      <c r="CB3215" s="40"/>
      <c r="CC3215" s="9"/>
      <c r="CD3215" s="9"/>
      <c r="CE3215" s="40"/>
    </row>
    <row r="3216" spans="68:83" x14ac:dyDescent="0.25">
      <c r="BP3216" s="9"/>
      <c r="BQ3216" s="40"/>
      <c r="BR3216" s="9"/>
      <c r="BS3216" s="40"/>
      <c r="BU3216" s="9"/>
      <c r="BV3216" s="40"/>
      <c r="BW3216" s="9"/>
      <c r="BX3216" s="40"/>
      <c r="BZ3216" s="9"/>
      <c r="CA3216" s="9"/>
      <c r="CB3216" s="40"/>
      <c r="CC3216" s="9"/>
      <c r="CD3216" s="9"/>
      <c r="CE3216" s="40"/>
    </row>
    <row r="3217" spans="68:83" x14ac:dyDescent="0.25">
      <c r="BP3217" s="9"/>
      <c r="BQ3217" s="40"/>
      <c r="BR3217" s="9"/>
      <c r="BS3217" s="40"/>
      <c r="BU3217" s="9"/>
      <c r="BV3217" s="40"/>
      <c r="BW3217" s="9"/>
      <c r="BX3217" s="40"/>
      <c r="BZ3217" s="9"/>
      <c r="CA3217" s="9"/>
      <c r="CB3217" s="40"/>
      <c r="CC3217" s="9"/>
      <c r="CD3217" s="9"/>
      <c r="CE3217" s="40"/>
    </row>
    <row r="3218" spans="68:83" x14ac:dyDescent="0.25">
      <c r="BP3218" s="9"/>
      <c r="BQ3218" s="40"/>
      <c r="BR3218" s="9"/>
      <c r="BS3218" s="40"/>
      <c r="BU3218" s="9"/>
      <c r="BV3218" s="40"/>
      <c r="BW3218" s="9"/>
      <c r="BX3218" s="40"/>
      <c r="BZ3218" s="9"/>
      <c r="CA3218" s="9"/>
      <c r="CB3218" s="40"/>
      <c r="CC3218" s="9"/>
      <c r="CD3218" s="9"/>
      <c r="CE3218" s="40"/>
    </row>
    <row r="3219" spans="68:83" x14ac:dyDescent="0.25">
      <c r="BP3219" s="9"/>
      <c r="BQ3219" s="40"/>
      <c r="BR3219" s="9"/>
      <c r="BS3219" s="40"/>
      <c r="BU3219" s="9"/>
      <c r="BV3219" s="40"/>
      <c r="BW3219" s="9"/>
      <c r="BX3219" s="40"/>
      <c r="BZ3219" s="9"/>
      <c r="CA3219" s="9"/>
      <c r="CB3219" s="40"/>
      <c r="CC3219" s="9"/>
      <c r="CD3219" s="9"/>
      <c r="CE3219" s="40"/>
    </row>
    <row r="3220" spans="68:83" x14ac:dyDescent="0.25">
      <c r="BP3220" s="9"/>
      <c r="BQ3220" s="40"/>
      <c r="BR3220" s="9"/>
      <c r="BS3220" s="40"/>
      <c r="BU3220" s="9"/>
      <c r="BV3220" s="40"/>
      <c r="BW3220" s="9"/>
      <c r="BX3220" s="40"/>
      <c r="BZ3220" s="9"/>
      <c r="CA3220" s="9"/>
      <c r="CB3220" s="40"/>
      <c r="CC3220" s="9"/>
      <c r="CD3220" s="9"/>
      <c r="CE3220" s="40"/>
    </row>
    <row r="3221" spans="68:83" x14ac:dyDescent="0.25">
      <c r="BP3221" s="9"/>
      <c r="BQ3221" s="40"/>
      <c r="BR3221" s="9"/>
      <c r="BS3221" s="40"/>
      <c r="BU3221" s="9"/>
      <c r="BV3221" s="40"/>
      <c r="BW3221" s="9"/>
      <c r="BX3221" s="40"/>
      <c r="BZ3221" s="9"/>
      <c r="CA3221" s="9"/>
      <c r="CB3221" s="40"/>
      <c r="CC3221" s="9"/>
      <c r="CD3221" s="9"/>
      <c r="CE3221" s="40"/>
    </row>
    <row r="3222" spans="68:83" x14ac:dyDescent="0.25">
      <c r="BP3222" s="9"/>
      <c r="BQ3222" s="40"/>
      <c r="BR3222" s="9"/>
      <c r="BS3222" s="40"/>
      <c r="BU3222" s="9"/>
      <c r="BV3222" s="40"/>
      <c r="BW3222" s="9"/>
      <c r="BX3222" s="40"/>
      <c r="BZ3222" s="9"/>
      <c r="CA3222" s="9"/>
      <c r="CB3222" s="40"/>
      <c r="CC3222" s="9"/>
      <c r="CD3222" s="9"/>
      <c r="CE3222" s="40"/>
    </row>
    <row r="3223" spans="68:83" x14ac:dyDescent="0.25">
      <c r="BP3223" s="9"/>
      <c r="BQ3223" s="40"/>
      <c r="BR3223" s="9"/>
      <c r="BS3223" s="40"/>
      <c r="BU3223" s="9"/>
      <c r="BV3223" s="40"/>
      <c r="BW3223" s="9"/>
      <c r="BX3223" s="40"/>
      <c r="BZ3223" s="9"/>
      <c r="CA3223" s="9"/>
      <c r="CB3223" s="40"/>
      <c r="CC3223" s="9"/>
      <c r="CD3223" s="9"/>
      <c r="CE3223" s="40"/>
    </row>
    <row r="3224" spans="68:83" x14ac:dyDescent="0.25">
      <c r="BP3224" s="9"/>
      <c r="BQ3224" s="40"/>
      <c r="BR3224" s="9"/>
      <c r="BS3224" s="40"/>
      <c r="BU3224" s="9"/>
      <c r="BV3224" s="40"/>
      <c r="BW3224" s="9"/>
      <c r="BX3224" s="40"/>
      <c r="BZ3224" s="9"/>
      <c r="CA3224" s="9"/>
      <c r="CB3224" s="40"/>
      <c r="CC3224" s="9"/>
      <c r="CD3224" s="9"/>
      <c r="CE3224" s="40"/>
    </row>
    <row r="3225" spans="68:83" x14ac:dyDescent="0.25">
      <c r="BP3225" s="9"/>
      <c r="BQ3225" s="40"/>
      <c r="BR3225" s="9"/>
      <c r="BS3225" s="40"/>
      <c r="BU3225" s="9"/>
      <c r="BV3225" s="40"/>
      <c r="BW3225" s="9"/>
      <c r="BX3225" s="40"/>
      <c r="BZ3225" s="9"/>
      <c r="CA3225" s="9"/>
      <c r="CB3225" s="40"/>
      <c r="CC3225" s="9"/>
      <c r="CD3225" s="9"/>
      <c r="CE3225" s="40"/>
    </row>
    <row r="3226" spans="68:83" x14ac:dyDescent="0.25">
      <c r="BP3226" s="9"/>
      <c r="BQ3226" s="40"/>
      <c r="BR3226" s="9"/>
      <c r="BS3226" s="40"/>
      <c r="BU3226" s="9"/>
      <c r="BV3226" s="40"/>
      <c r="BW3226" s="9"/>
      <c r="BX3226" s="40"/>
      <c r="BZ3226" s="9"/>
      <c r="CA3226" s="9"/>
      <c r="CB3226" s="40"/>
      <c r="CC3226" s="9"/>
      <c r="CD3226" s="9"/>
      <c r="CE3226" s="40"/>
    </row>
    <row r="3227" spans="68:83" x14ac:dyDescent="0.25">
      <c r="BP3227" s="9"/>
      <c r="BQ3227" s="40"/>
      <c r="BR3227" s="9"/>
      <c r="BS3227" s="40"/>
      <c r="BU3227" s="9"/>
      <c r="BV3227" s="40"/>
      <c r="BW3227" s="9"/>
      <c r="BX3227" s="40"/>
      <c r="BZ3227" s="9"/>
      <c r="CA3227" s="9"/>
      <c r="CB3227" s="40"/>
      <c r="CC3227" s="9"/>
      <c r="CD3227" s="9"/>
      <c r="CE3227" s="40"/>
    </row>
    <row r="3228" spans="68:83" x14ac:dyDescent="0.25">
      <c r="BP3228" s="9"/>
      <c r="BQ3228" s="40"/>
      <c r="BR3228" s="9"/>
      <c r="BS3228" s="40"/>
      <c r="BU3228" s="9"/>
      <c r="BV3228" s="40"/>
      <c r="BW3228" s="9"/>
      <c r="BX3228" s="40"/>
      <c r="BZ3228" s="9"/>
      <c r="CA3228" s="9"/>
      <c r="CB3228" s="40"/>
      <c r="CC3228" s="9"/>
      <c r="CD3228" s="9"/>
      <c r="CE3228" s="40"/>
    </row>
    <row r="3229" spans="68:83" x14ac:dyDescent="0.25">
      <c r="BP3229" s="9"/>
      <c r="BQ3229" s="40"/>
      <c r="BR3229" s="9"/>
      <c r="BS3229" s="40"/>
      <c r="BU3229" s="9"/>
      <c r="BV3229" s="40"/>
      <c r="BW3229" s="9"/>
      <c r="BX3229" s="40"/>
      <c r="BZ3229" s="9"/>
      <c r="CA3229" s="9"/>
      <c r="CB3229" s="40"/>
      <c r="CC3229" s="9"/>
      <c r="CD3229" s="9"/>
      <c r="CE3229" s="40"/>
    </row>
    <row r="3230" spans="68:83" x14ac:dyDescent="0.25">
      <c r="BP3230" s="9"/>
      <c r="BQ3230" s="40"/>
      <c r="BR3230" s="9"/>
      <c r="BS3230" s="40"/>
      <c r="BU3230" s="9"/>
      <c r="BV3230" s="40"/>
      <c r="BW3230" s="9"/>
      <c r="BX3230" s="40"/>
      <c r="BZ3230" s="9"/>
      <c r="CA3230" s="9"/>
      <c r="CB3230" s="40"/>
      <c r="CC3230" s="9"/>
      <c r="CD3230" s="9"/>
      <c r="CE3230" s="40"/>
    </row>
    <row r="3231" spans="68:83" x14ac:dyDescent="0.25">
      <c r="BP3231" s="9"/>
      <c r="BQ3231" s="40"/>
      <c r="BR3231" s="9"/>
      <c r="BS3231" s="40"/>
      <c r="BU3231" s="9"/>
      <c r="BV3231" s="40"/>
      <c r="BW3231" s="9"/>
      <c r="BX3231" s="40"/>
      <c r="BZ3231" s="9"/>
      <c r="CA3231" s="9"/>
      <c r="CB3231" s="40"/>
      <c r="CC3231" s="9"/>
      <c r="CD3231" s="9"/>
      <c r="CE3231" s="40"/>
    </row>
    <row r="3232" spans="68:83" x14ac:dyDescent="0.25">
      <c r="BP3232" s="9"/>
      <c r="BQ3232" s="40"/>
      <c r="BR3232" s="9"/>
      <c r="BS3232" s="40"/>
      <c r="BU3232" s="9"/>
      <c r="BV3232" s="40"/>
      <c r="BW3232" s="9"/>
      <c r="BX3232" s="40"/>
      <c r="BZ3232" s="9"/>
      <c r="CA3232" s="9"/>
      <c r="CB3232" s="40"/>
      <c r="CC3232" s="9"/>
      <c r="CD3232" s="9"/>
      <c r="CE3232" s="40"/>
    </row>
    <row r="3233" spans="68:83" x14ac:dyDescent="0.25">
      <c r="BP3233" s="9"/>
      <c r="BQ3233" s="40"/>
      <c r="BR3233" s="9"/>
      <c r="BS3233" s="40"/>
      <c r="BU3233" s="9"/>
      <c r="BV3233" s="40"/>
      <c r="BW3233" s="9"/>
      <c r="BX3233" s="40"/>
      <c r="BZ3233" s="9"/>
      <c r="CA3233" s="9"/>
      <c r="CB3233" s="40"/>
      <c r="CC3233" s="9"/>
      <c r="CD3233" s="9"/>
      <c r="CE3233" s="40"/>
    </row>
    <row r="3234" spans="68:83" x14ac:dyDescent="0.25">
      <c r="BP3234" s="9"/>
      <c r="BQ3234" s="40"/>
      <c r="BR3234" s="9"/>
      <c r="BS3234" s="40"/>
      <c r="BU3234" s="9"/>
      <c r="BV3234" s="40"/>
      <c r="BW3234" s="9"/>
      <c r="BX3234" s="40"/>
      <c r="BZ3234" s="9"/>
      <c r="CA3234" s="9"/>
      <c r="CB3234" s="40"/>
      <c r="CC3234" s="9"/>
      <c r="CD3234" s="9"/>
      <c r="CE3234" s="40"/>
    </row>
    <row r="3235" spans="68:83" x14ac:dyDescent="0.25">
      <c r="BP3235" s="9"/>
      <c r="BQ3235" s="40"/>
      <c r="BR3235" s="9"/>
      <c r="BS3235" s="40"/>
      <c r="BU3235" s="9"/>
      <c r="BV3235" s="40"/>
      <c r="BW3235" s="9"/>
      <c r="BX3235" s="40"/>
      <c r="BZ3235" s="9"/>
      <c r="CA3235" s="9"/>
      <c r="CB3235" s="40"/>
      <c r="CC3235" s="9"/>
      <c r="CD3235" s="9"/>
      <c r="CE3235" s="40"/>
    </row>
    <row r="3236" spans="68:83" x14ac:dyDescent="0.25">
      <c r="BP3236" s="9"/>
      <c r="BQ3236" s="40"/>
      <c r="BR3236" s="9"/>
      <c r="BS3236" s="40"/>
      <c r="BU3236" s="9"/>
      <c r="BV3236" s="40"/>
      <c r="BW3236" s="9"/>
      <c r="BX3236" s="40"/>
      <c r="BZ3236" s="9"/>
      <c r="CA3236" s="9"/>
      <c r="CB3236" s="40"/>
      <c r="CC3236" s="9"/>
      <c r="CD3236" s="9"/>
      <c r="CE3236" s="40"/>
    </row>
    <row r="3237" spans="68:83" x14ac:dyDescent="0.25">
      <c r="BP3237" s="9"/>
      <c r="BQ3237" s="40"/>
      <c r="BR3237" s="9"/>
      <c r="BS3237" s="40"/>
      <c r="BU3237" s="9"/>
      <c r="BV3237" s="40"/>
      <c r="BW3237" s="9"/>
      <c r="BX3237" s="40"/>
      <c r="BZ3237" s="9"/>
      <c r="CA3237" s="9"/>
      <c r="CB3237" s="40"/>
      <c r="CC3237" s="9"/>
      <c r="CD3237" s="9"/>
      <c r="CE3237" s="40"/>
    </row>
    <row r="3238" spans="68:83" x14ac:dyDescent="0.25">
      <c r="BP3238" s="9"/>
      <c r="BQ3238" s="40"/>
      <c r="BR3238" s="9"/>
      <c r="BS3238" s="40"/>
      <c r="BU3238" s="9"/>
      <c r="BV3238" s="40"/>
      <c r="BW3238" s="9"/>
      <c r="BX3238" s="40"/>
      <c r="BZ3238" s="9"/>
      <c r="CA3238" s="9"/>
      <c r="CB3238" s="40"/>
      <c r="CC3238" s="9"/>
      <c r="CD3238" s="9"/>
      <c r="CE3238" s="40"/>
    </row>
    <row r="3239" spans="68:83" x14ac:dyDescent="0.25">
      <c r="BP3239" s="9"/>
      <c r="BQ3239" s="40"/>
      <c r="BR3239" s="9"/>
      <c r="BS3239" s="40"/>
      <c r="BU3239" s="9"/>
      <c r="BV3239" s="40"/>
      <c r="BW3239" s="9"/>
      <c r="BX3239" s="40"/>
      <c r="BZ3239" s="9"/>
      <c r="CA3239" s="9"/>
      <c r="CB3239" s="40"/>
      <c r="CC3239" s="9"/>
      <c r="CD3239" s="9"/>
      <c r="CE3239" s="40"/>
    </row>
    <row r="3240" spans="68:83" x14ac:dyDescent="0.25">
      <c r="BP3240" s="9"/>
      <c r="BQ3240" s="40"/>
      <c r="BR3240" s="9"/>
      <c r="BS3240" s="40"/>
      <c r="BU3240" s="9"/>
      <c r="BV3240" s="40"/>
      <c r="BW3240" s="9"/>
      <c r="BX3240" s="40"/>
      <c r="BZ3240" s="9"/>
      <c r="CA3240" s="9"/>
      <c r="CB3240" s="40"/>
      <c r="CC3240" s="9"/>
      <c r="CD3240" s="9"/>
      <c r="CE3240" s="40"/>
    </row>
    <row r="3241" spans="68:83" x14ac:dyDescent="0.25">
      <c r="BP3241" s="9"/>
      <c r="BQ3241" s="40"/>
      <c r="BR3241" s="9"/>
      <c r="BS3241" s="40"/>
      <c r="BU3241" s="9"/>
      <c r="BV3241" s="40"/>
      <c r="BW3241" s="9"/>
      <c r="BX3241" s="40"/>
      <c r="BZ3241" s="9"/>
      <c r="CA3241" s="9"/>
      <c r="CB3241" s="40"/>
      <c r="CC3241" s="9"/>
      <c r="CD3241" s="9"/>
      <c r="CE3241" s="40"/>
    </row>
    <row r="3242" spans="68:83" x14ac:dyDescent="0.25">
      <c r="BP3242" s="9"/>
      <c r="BQ3242" s="40"/>
      <c r="BR3242" s="9"/>
      <c r="BS3242" s="40"/>
      <c r="BU3242" s="9"/>
      <c r="BV3242" s="40"/>
      <c r="BW3242" s="9"/>
      <c r="BX3242" s="40"/>
      <c r="BZ3242" s="9"/>
      <c r="CA3242" s="9"/>
      <c r="CB3242" s="40"/>
      <c r="CC3242" s="9"/>
      <c r="CD3242" s="9"/>
      <c r="CE3242" s="40"/>
    </row>
    <row r="3243" spans="68:83" x14ac:dyDescent="0.25">
      <c r="BP3243" s="9"/>
      <c r="BQ3243" s="40"/>
      <c r="BR3243" s="9"/>
      <c r="BS3243" s="40"/>
      <c r="BU3243" s="9"/>
      <c r="BV3243" s="40"/>
      <c r="BW3243" s="9"/>
      <c r="BX3243" s="40"/>
      <c r="BZ3243" s="9"/>
      <c r="CA3243" s="9"/>
      <c r="CB3243" s="40"/>
      <c r="CC3243" s="9"/>
      <c r="CD3243" s="9"/>
      <c r="CE3243" s="40"/>
    </row>
    <row r="3244" spans="68:83" x14ac:dyDescent="0.25">
      <c r="BP3244" s="9"/>
      <c r="BQ3244" s="40"/>
      <c r="BR3244" s="9"/>
      <c r="BS3244" s="40"/>
      <c r="BU3244" s="9"/>
      <c r="BV3244" s="40"/>
      <c r="BW3244" s="9"/>
      <c r="BX3244" s="40"/>
      <c r="BZ3244" s="9"/>
      <c r="CA3244" s="9"/>
      <c r="CB3244" s="40"/>
      <c r="CC3244" s="9"/>
      <c r="CD3244" s="9"/>
      <c r="CE3244" s="40"/>
    </row>
    <row r="3245" spans="68:83" x14ac:dyDescent="0.25">
      <c r="BP3245" s="9"/>
      <c r="BQ3245" s="40"/>
      <c r="BR3245" s="9"/>
      <c r="BS3245" s="40"/>
      <c r="BU3245" s="9"/>
      <c r="BV3245" s="40"/>
      <c r="BW3245" s="9"/>
      <c r="BX3245" s="40"/>
      <c r="BZ3245" s="9"/>
      <c r="CA3245" s="9"/>
      <c r="CB3245" s="40"/>
      <c r="CC3245" s="9"/>
      <c r="CD3245" s="9"/>
      <c r="CE3245" s="40"/>
    </row>
    <row r="3246" spans="68:83" x14ac:dyDescent="0.25">
      <c r="BP3246" s="9"/>
      <c r="BQ3246" s="40"/>
      <c r="BR3246" s="9"/>
      <c r="BS3246" s="40"/>
      <c r="BU3246" s="9"/>
      <c r="BV3246" s="40"/>
      <c r="BW3246" s="9"/>
      <c r="BX3246" s="40"/>
      <c r="BZ3246" s="9"/>
      <c r="CA3246" s="9"/>
      <c r="CB3246" s="40"/>
      <c r="CC3246" s="9"/>
      <c r="CD3246" s="9"/>
      <c r="CE3246" s="40"/>
    </row>
    <row r="3247" spans="68:83" x14ac:dyDescent="0.25">
      <c r="BP3247" s="9"/>
      <c r="BQ3247" s="40"/>
      <c r="BR3247" s="9"/>
      <c r="BS3247" s="40"/>
      <c r="BU3247" s="9"/>
      <c r="BV3247" s="40"/>
      <c r="BW3247" s="9"/>
      <c r="BX3247" s="40"/>
      <c r="BZ3247" s="9"/>
      <c r="CA3247" s="9"/>
      <c r="CB3247" s="40"/>
      <c r="CC3247" s="9"/>
      <c r="CD3247" s="9"/>
      <c r="CE3247" s="40"/>
    </row>
    <row r="3248" spans="68:83" x14ac:dyDescent="0.25">
      <c r="BP3248" s="9"/>
      <c r="BQ3248" s="40"/>
      <c r="BR3248" s="9"/>
      <c r="BS3248" s="40"/>
      <c r="BU3248" s="9"/>
      <c r="BV3248" s="40"/>
      <c r="BW3248" s="9"/>
      <c r="BX3248" s="40"/>
      <c r="BZ3248" s="9"/>
      <c r="CA3248" s="9"/>
      <c r="CB3248" s="40"/>
      <c r="CC3248" s="9"/>
      <c r="CD3248" s="9"/>
      <c r="CE3248" s="40"/>
    </row>
    <row r="3249" spans="68:83" x14ac:dyDescent="0.25">
      <c r="BP3249" s="9"/>
      <c r="BQ3249" s="40"/>
      <c r="BR3249" s="9"/>
      <c r="BS3249" s="40"/>
      <c r="BU3249" s="9"/>
      <c r="BV3249" s="40"/>
      <c r="BW3249" s="9"/>
      <c r="BX3249" s="40"/>
      <c r="BZ3249" s="9"/>
      <c r="CA3249" s="9"/>
      <c r="CB3249" s="40"/>
      <c r="CC3249" s="9"/>
      <c r="CD3249" s="9"/>
      <c r="CE3249" s="40"/>
    </row>
    <row r="3250" spans="68:83" x14ac:dyDescent="0.25">
      <c r="BP3250" s="9"/>
      <c r="BQ3250" s="40"/>
      <c r="BR3250" s="9"/>
      <c r="BS3250" s="40"/>
      <c r="BU3250" s="9"/>
      <c r="BV3250" s="40"/>
      <c r="BW3250" s="9"/>
      <c r="BX3250" s="40"/>
      <c r="BZ3250" s="9"/>
      <c r="CA3250" s="9"/>
      <c r="CB3250" s="40"/>
      <c r="CC3250" s="9"/>
      <c r="CD3250" s="9"/>
      <c r="CE3250" s="40"/>
    </row>
    <row r="3251" spans="68:83" x14ac:dyDescent="0.25">
      <c r="BP3251" s="9"/>
      <c r="BQ3251" s="40"/>
      <c r="BR3251" s="9"/>
      <c r="BS3251" s="40"/>
      <c r="BU3251" s="9"/>
      <c r="BV3251" s="40"/>
      <c r="BW3251" s="9"/>
      <c r="BX3251" s="40"/>
      <c r="BZ3251" s="9"/>
      <c r="CA3251" s="9"/>
      <c r="CB3251" s="40"/>
      <c r="CC3251" s="9"/>
      <c r="CD3251" s="9"/>
      <c r="CE3251" s="40"/>
    </row>
    <row r="3252" spans="68:83" x14ac:dyDescent="0.25">
      <c r="BP3252" s="9"/>
      <c r="BQ3252" s="40"/>
      <c r="BR3252" s="9"/>
      <c r="BS3252" s="40"/>
      <c r="BU3252" s="9"/>
      <c r="BV3252" s="40"/>
      <c r="BW3252" s="9"/>
      <c r="BX3252" s="40"/>
      <c r="BZ3252" s="9"/>
      <c r="CA3252" s="9"/>
      <c r="CB3252" s="40"/>
      <c r="CC3252" s="9"/>
      <c r="CD3252" s="9"/>
      <c r="CE3252" s="40"/>
    </row>
    <row r="3253" spans="68:83" x14ac:dyDescent="0.25">
      <c r="BP3253" s="9"/>
      <c r="BQ3253" s="40"/>
      <c r="BR3253" s="9"/>
      <c r="BS3253" s="40"/>
      <c r="BU3253" s="9"/>
      <c r="BV3253" s="40"/>
      <c r="BW3253" s="9"/>
      <c r="BX3253" s="40"/>
      <c r="BZ3253" s="9"/>
      <c r="CA3253" s="9"/>
      <c r="CB3253" s="40"/>
      <c r="CC3253" s="9"/>
      <c r="CD3253" s="9"/>
      <c r="CE3253" s="40"/>
    </row>
    <row r="3254" spans="68:83" x14ac:dyDescent="0.25">
      <c r="BP3254" s="9"/>
      <c r="BQ3254" s="40"/>
      <c r="BR3254" s="9"/>
      <c r="BS3254" s="40"/>
      <c r="BU3254" s="9"/>
      <c r="BV3254" s="40"/>
      <c r="BW3254" s="9"/>
      <c r="BX3254" s="40"/>
      <c r="BZ3254" s="9"/>
      <c r="CA3254" s="9"/>
      <c r="CB3254" s="40"/>
      <c r="CC3254" s="9"/>
      <c r="CD3254" s="9"/>
      <c r="CE3254" s="40"/>
    </row>
    <row r="3255" spans="68:83" x14ac:dyDescent="0.25">
      <c r="BP3255" s="9"/>
      <c r="BQ3255" s="40"/>
      <c r="BR3255" s="9"/>
      <c r="BS3255" s="40"/>
      <c r="BU3255" s="9"/>
      <c r="BV3255" s="40"/>
      <c r="BW3255" s="9"/>
      <c r="BX3255" s="40"/>
      <c r="BZ3255" s="9"/>
      <c r="CA3255" s="9"/>
      <c r="CB3255" s="40"/>
      <c r="CC3255" s="9"/>
      <c r="CD3255" s="9"/>
      <c r="CE3255" s="40"/>
    </row>
    <row r="3256" spans="68:83" x14ac:dyDescent="0.25">
      <c r="BP3256" s="9"/>
      <c r="BQ3256" s="40"/>
      <c r="BR3256" s="9"/>
      <c r="BS3256" s="40"/>
      <c r="BU3256" s="9"/>
      <c r="BV3256" s="40"/>
      <c r="BW3256" s="9"/>
      <c r="BX3256" s="40"/>
      <c r="BZ3256" s="9"/>
      <c r="CA3256" s="9"/>
      <c r="CB3256" s="40"/>
      <c r="CC3256" s="9"/>
      <c r="CD3256" s="9"/>
      <c r="CE3256" s="40"/>
    </row>
    <row r="3257" spans="68:83" x14ac:dyDescent="0.25">
      <c r="BP3257" s="9"/>
      <c r="BQ3257" s="40"/>
      <c r="BR3257" s="9"/>
      <c r="BS3257" s="40"/>
      <c r="BU3257" s="9"/>
      <c r="BV3257" s="40"/>
      <c r="BW3257" s="9"/>
      <c r="BX3257" s="40"/>
      <c r="BZ3257" s="9"/>
      <c r="CA3257" s="9"/>
      <c r="CB3257" s="40"/>
      <c r="CC3257" s="9"/>
      <c r="CD3257" s="9"/>
      <c r="CE3257" s="40"/>
    </row>
    <row r="3258" spans="68:83" x14ac:dyDescent="0.25">
      <c r="BP3258" s="9"/>
      <c r="BQ3258" s="40"/>
      <c r="BR3258" s="9"/>
      <c r="BS3258" s="40"/>
      <c r="BU3258" s="9"/>
      <c r="BV3258" s="40"/>
      <c r="BW3258" s="9"/>
      <c r="BX3258" s="40"/>
      <c r="BZ3258" s="9"/>
      <c r="CA3258" s="9"/>
      <c r="CB3258" s="40"/>
      <c r="CC3258" s="9"/>
      <c r="CD3258" s="9"/>
      <c r="CE3258" s="40"/>
    </row>
    <row r="3259" spans="68:83" x14ac:dyDescent="0.25">
      <c r="BP3259" s="9"/>
      <c r="BQ3259" s="40"/>
      <c r="BR3259" s="9"/>
      <c r="BS3259" s="40"/>
      <c r="BU3259" s="9"/>
      <c r="BV3259" s="40"/>
      <c r="BW3259" s="9"/>
      <c r="BX3259" s="40"/>
      <c r="BZ3259" s="9"/>
      <c r="CA3259" s="9"/>
      <c r="CB3259" s="40"/>
      <c r="CC3259" s="9"/>
      <c r="CD3259" s="9"/>
      <c r="CE3259" s="40"/>
    </row>
    <row r="3260" spans="68:83" x14ac:dyDescent="0.25">
      <c r="BP3260" s="9"/>
      <c r="BQ3260" s="40"/>
      <c r="BR3260" s="9"/>
      <c r="BS3260" s="40"/>
      <c r="BU3260" s="9"/>
      <c r="BV3260" s="40"/>
      <c r="BW3260" s="9"/>
      <c r="BX3260" s="40"/>
      <c r="BZ3260" s="9"/>
      <c r="CA3260" s="9"/>
      <c r="CB3260" s="40"/>
      <c r="CC3260" s="9"/>
      <c r="CD3260" s="9"/>
      <c r="CE3260" s="40"/>
    </row>
    <row r="3261" spans="68:83" x14ac:dyDescent="0.25">
      <c r="BP3261" s="9"/>
      <c r="BQ3261" s="40"/>
      <c r="BR3261" s="9"/>
      <c r="BS3261" s="40"/>
      <c r="BU3261" s="9"/>
      <c r="BV3261" s="40"/>
      <c r="BW3261" s="9"/>
      <c r="BX3261" s="40"/>
      <c r="BZ3261" s="9"/>
      <c r="CA3261" s="9"/>
      <c r="CB3261" s="40"/>
      <c r="CC3261" s="9"/>
      <c r="CD3261" s="9"/>
      <c r="CE3261" s="40"/>
    </row>
    <row r="3262" spans="68:83" x14ac:dyDescent="0.25">
      <c r="BP3262" s="9"/>
      <c r="BQ3262" s="40"/>
      <c r="BR3262" s="9"/>
      <c r="BS3262" s="40"/>
      <c r="BU3262" s="9"/>
      <c r="BV3262" s="40"/>
      <c r="BW3262" s="9"/>
      <c r="BX3262" s="40"/>
      <c r="BZ3262" s="9"/>
      <c r="CA3262" s="9"/>
      <c r="CB3262" s="40"/>
      <c r="CC3262" s="9"/>
      <c r="CD3262" s="9"/>
      <c r="CE3262" s="40"/>
    </row>
    <row r="3263" spans="68:83" x14ac:dyDescent="0.25">
      <c r="BP3263" s="9"/>
      <c r="BQ3263" s="40"/>
      <c r="BR3263" s="9"/>
      <c r="BS3263" s="40"/>
      <c r="BU3263" s="9"/>
      <c r="BV3263" s="40"/>
      <c r="BW3263" s="9"/>
      <c r="BX3263" s="40"/>
      <c r="BZ3263" s="9"/>
      <c r="CA3263" s="9"/>
      <c r="CB3263" s="40"/>
      <c r="CC3263" s="9"/>
      <c r="CD3263" s="9"/>
      <c r="CE3263" s="40"/>
    </row>
    <row r="3264" spans="68:83" x14ac:dyDescent="0.25">
      <c r="BP3264" s="9"/>
      <c r="BQ3264" s="40"/>
      <c r="BR3264" s="9"/>
      <c r="BS3264" s="40"/>
      <c r="BU3264" s="9"/>
      <c r="BV3264" s="40"/>
      <c r="BW3264" s="9"/>
      <c r="BX3264" s="40"/>
      <c r="BZ3264" s="9"/>
      <c r="CA3264" s="9"/>
      <c r="CB3264" s="40"/>
      <c r="CC3264" s="9"/>
      <c r="CD3264" s="9"/>
      <c r="CE3264" s="40"/>
    </row>
    <row r="3265" spans="68:83" x14ac:dyDescent="0.25">
      <c r="BP3265" s="9"/>
      <c r="BQ3265" s="40"/>
      <c r="BR3265" s="9"/>
      <c r="BS3265" s="40"/>
      <c r="BU3265" s="9"/>
      <c r="BV3265" s="40"/>
      <c r="BW3265" s="9"/>
      <c r="BX3265" s="40"/>
      <c r="BZ3265" s="9"/>
      <c r="CA3265" s="9"/>
      <c r="CB3265" s="40"/>
      <c r="CC3265" s="9"/>
      <c r="CD3265" s="9"/>
      <c r="CE3265" s="40"/>
    </row>
    <row r="3266" spans="68:83" x14ac:dyDescent="0.25">
      <c r="BP3266" s="9"/>
      <c r="BQ3266" s="40"/>
      <c r="BR3266" s="9"/>
      <c r="BS3266" s="40"/>
      <c r="BU3266" s="9"/>
      <c r="BV3266" s="40"/>
      <c r="BW3266" s="9"/>
      <c r="BX3266" s="40"/>
      <c r="BZ3266" s="9"/>
      <c r="CA3266" s="9"/>
      <c r="CB3266" s="40"/>
      <c r="CC3266" s="9"/>
      <c r="CD3266" s="9"/>
      <c r="CE3266" s="40"/>
    </row>
    <row r="3267" spans="68:83" x14ac:dyDescent="0.25">
      <c r="BP3267" s="9"/>
      <c r="BQ3267" s="40"/>
      <c r="BR3267" s="9"/>
      <c r="BS3267" s="40"/>
      <c r="BU3267" s="9"/>
      <c r="BV3267" s="40"/>
      <c r="BW3267" s="9"/>
      <c r="BX3267" s="40"/>
      <c r="BZ3267" s="9"/>
      <c r="CA3267" s="9"/>
      <c r="CB3267" s="40"/>
      <c r="CC3267" s="9"/>
      <c r="CD3267" s="9"/>
      <c r="CE3267" s="40"/>
    </row>
    <row r="3268" spans="68:83" x14ac:dyDescent="0.25">
      <c r="BP3268" s="9"/>
      <c r="BQ3268" s="40"/>
      <c r="BR3268" s="9"/>
      <c r="BS3268" s="40"/>
      <c r="BU3268" s="9"/>
      <c r="BV3268" s="40"/>
      <c r="BW3268" s="9"/>
      <c r="BX3268" s="40"/>
      <c r="BZ3268" s="9"/>
      <c r="CA3268" s="9"/>
      <c r="CB3268" s="40"/>
      <c r="CC3268" s="9"/>
      <c r="CD3268" s="9"/>
      <c r="CE3268" s="40"/>
    </row>
    <row r="3269" spans="68:83" x14ac:dyDescent="0.25">
      <c r="BP3269" s="9"/>
      <c r="BQ3269" s="40"/>
      <c r="BR3269" s="9"/>
      <c r="BS3269" s="40"/>
      <c r="BU3269" s="9"/>
      <c r="BV3269" s="40"/>
      <c r="BW3269" s="9"/>
      <c r="BX3269" s="40"/>
      <c r="BZ3269" s="9"/>
      <c r="CA3269" s="9"/>
      <c r="CB3269" s="40"/>
      <c r="CC3269" s="9"/>
      <c r="CD3269" s="9"/>
      <c r="CE3269" s="40"/>
    </row>
    <row r="3270" spans="68:83" x14ac:dyDescent="0.25">
      <c r="BP3270" s="9"/>
      <c r="BQ3270" s="40"/>
      <c r="BR3270" s="9"/>
      <c r="BS3270" s="40"/>
      <c r="BU3270" s="9"/>
      <c r="BV3270" s="40"/>
      <c r="BW3270" s="9"/>
      <c r="BX3270" s="40"/>
      <c r="BZ3270" s="9"/>
      <c r="CA3270" s="9"/>
      <c r="CB3270" s="40"/>
      <c r="CC3270" s="9"/>
      <c r="CD3270" s="9"/>
      <c r="CE3270" s="40"/>
    </row>
    <row r="3271" spans="68:83" x14ac:dyDescent="0.25">
      <c r="BP3271" s="9"/>
      <c r="BQ3271" s="40"/>
      <c r="BR3271" s="9"/>
      <c r="BS3271" s="40"/>
      <c r="BU3271" s="9"/>
      <c r="BV3271" s="40"/>
      <c r="BW3271" s="9"/>
      <c r="BX3271" s="40"/>
      <c r="BZ3271" s="9"/>
      <c r="CA3271" s="9"/>
      <c r="CB3271" s="40"/>
      <c r="CC3271" s="9"/>
      <c r="CD3271" s="9"/>
      <c r="CE3271" s="40"/>
    </row>
    <row r="3272" spans="68:83" x14ac:dyDescent="0.25">
      <c r="BP3272" s="9"/>
      <c r="BQ3272" s="40"/>
      <c r="BR3272" s="9"/>
      <c r="BS3272" s="40"/>
      <c r="BU3272" s="9"/>
      <c r="BV3272" s="40"/>
      <c r="BW3272" s="9"/>
      <c r="BX3272" s="40"/>
      <c r="BZ3272" s="9"/>
      <c r="CA3272" s="9"/>
      <c r="CB3272" s="40"/>
      <c r="CC3272" s="9"/>
      <c r="CD3272" s="9"/>
      <c r="CE3272" s="40"/>
    </row>
    <row r="3273" spans="68:83" x14ac:dyDescent="0.25">
      <c r="BP3273" s="9"/>
      <c r="BQ3273" s="40"/>
      <c r="BR3273" s="9"/>
      <c r="BS3273" s="40"/>
      <c r="BU3273" s="9"/>
      <c r="BV3273" s="40"/>
      <c r="BW3273" s="9"/>
      <c r="BX3273" s="40"/>
      <c r="BZ3273" s="9"/>
      <c r="CA3273" s="9"/>
      <c r="CB3273" s="40"/>
      <c r="CC3273" s="9"/>
      <c r="CD3273" s="9"/>
      <c r="CE3273" s="40"/>
    </row>
    <row r="3274" spans="68:83" x14ac:dyDescent="0.25">
      <c r="BP3274" s="9"/>
      <c r="BQ3274" s="40"/>
      <c r="BR3274" s="9"/>
      <c r="BS3274" s="40"/>
      <c r="BU3274" s="9"/>
      <c r="BV3274" s="40"/>
      <c r="BW3274" s="9"/>
      <c r="BX3274" s="40"/>
      <c r="BZ3274" s="9"/>
      <c r="CA3274" s="9"/>
      <c r="CB3274" s="40"/>
      <c r="CC3274" s="9"/>
      <c r="CD3274" s="9"/>
      <c r="CE3274" s="40"/>
    </row>
    <row r="3275" spans="68:83" x14ac:dyDescent="0.25">
      <c r="BP3275" s="9"/>
      <c r="BQ3275" s="40"/>
      <c r="BR3275" s="9"/>
      <c r="BS3275" s="40"/>
      <c r="BU3275" s="9"/>
      <c r="BV3275" s="40"/>
      <c r="BW3275" s="9"/>
      <c r="BX3275" s="40"/>
      <c r="BZ3275" s="9"/>
      <c r="CA3275" s="9"/>
      <c r="CB3275" s="40"/>
      <c r="CC3275" s="9"/>
      <c r="CD3275" s="9"/>
      <c r="CE3275" s="40"/>
    </row>
    <row r="3276" spans="68:83" x14ac:dyDescent="0.25">
      <c r="BP3276" s="9"/>
      <c r="BQ3276" s="40"/>
      <c r="BR3276" s="9"/>
      <c r="BS3276" s="40"/>
      <c r="BU3276" s="9"/>
      <c r="BV3276" s="40"/>
      <c r="BW3276" s="9"/>
      <c r="BX3276" s="40"/>
      <c r="BZ3276" s="9"/>
      <c r="CA3276" s="9"/>
      <c r="CB3276" s="40"/>
      <c r="CC3276" s="9"/>
      <c r="CD3276" s="9"/>
      <c r="CE3276" s="40"/>
    </row>
    <row r="3277" spans="68:83" x14ac:dyDescent="0.25">
      <c r="BP3277" s="9"/>
      <c r="BQ3277" s="40"/>
      <c r="BR3277" s="9"/>
      <c r="BS3277" s="40"/>
      <c r="BU3277" s="9"/>
      <c r="BV3277" s="40"/>
      <c r="BW3277" s="9"/>
      <c r="BX3277" s="40"/>
      <c r="BZ3277" s="9"/>
      <c r="CA3277" s="9"/>
      <c r="CB3277" s="40"/>
      <c r="CC3277" s="9"/>
      <c r="CD3277" s="9"/>
      <c r="CE3277" s="40"/>
    </row>
    <row r="3278" spans="68:83" x14ac:dyDescent="0.25">
      <c r="BP3278" s="9"/>
      <c r="BQ3278" s="40"/>
      <c r="BR3278" s="9"/>
      <c r="BS3278" s="40"/>
      <c r="BU3278" s="9"/>
      <c r="BV3278" s="40"/>
      <c r="BW3278" s="9"/>
      <c r="BX3278" s="40"/>
      <c r="BZ3278" s="9"/>
      <c r="CA3278" s="9"/>
      <c r="CB3278" s="40"/>
      <c r="CC3278" s="9"/>
      <c r="CD3278" s="9"/>
      <c r="CE3278" s="40"/>
    </row>
    <row r="3279" spans="68:83" x14ac:dyDescent="0.25">
      <c r="BP3279" s="9"/>
      <c r="BQ3279" s="40"/>
      <c r="BR3279" s="9"/>
      <c r="BS3279" s="40"/>
      <c r="BU3279" s="9"/>
      <c r="BV3279" s="40"/>
      <c r="BW3279" s="9"/>
      <c r="BX3279" s="40"/>
      <c r="BZ3279" s="9"/>
      <c r="CA3279" s="9"/>
      <c r="CB3279" s="40"/>
      <c r="CC3279" s="9"/>
      <c r="CD3279" s="9"/>
      <c r="CE3279" s="40"/>
    </row>
    <row r="3280" spans="68:83" x14ac:dyDescent="0.25">
      <c r="BP3280" s="9"/>
      <c r="BQ3280" s="40"/>
      <c r="BR3280" s="9"/>
      <c r="BS3280" s="40"/>
      <c r="BU3280" s="9"/>
      <c r="BV3280" s="40"/>
      <c r="BW3280" s="9"/>
      <c r="BX3280" s="40"/>
      <c r="BZ3280" s="9"/>
      <c r="CA3280" s="9"/>
      <c r="CB3280" s="40"/>
      <c r="CC3280" s="9"/>
      <c r="CD3280" s="9"/>
      <c r="CE3280" s="40"/>
    </row>
    <row r="3281" spans="68:83" x14ac:dyDescent="0.25">
      <c r="BP3281" s="9"/>
      <c r="BQ3281" s="40"/>
      <c r="BR3281" s="9"/>
      <c r="BS3281" s="40"/>
      <c r="BU3281" s="9"/>
      <c r="BV3281" s="40"/>
      <c r="BW3281" s="9"/>
      <c r="BX3281" s="40"/>
      <c r="BZ3281" s="9"/>
      <c r="CA3281" s="9"/>
      <c r="CB3281" s="40"/>
      <c r="CC3281" s="9"/>
      <c r="CD3281" s="9"/>
      <c r="CE3281" s="40"/>
    </row>
    <row r="3282" spans="68:83" x14ac:dyDescent="0.25">
      <c r="BP3282" s="9"/>
      <c r="BQ3282" s="40"/>
      <c r="BR3282" s="9"/>
      <c r="BS3282" s="40"/>
      <c r="BU3282" s="9"/>
      <c r="BV3282" s="40"/>
      <c r="BW3282" s="9"/>
      <c r="BX3282" s="40"/>
      <c r="BZ3282" s="9"/>
      <c r="CA3282" s="9"/>
      <c r="CB3282" s="40"/>
      <c r="CC3282" s="9"/>
      <c r="CD3282" s="9"/>
      <c r="CE3282" s="40"/>
    </row>
    <row r="3283" spans="68:83" x14ac:dyDescent="0.25">
      <c r="BP3283" s="9"/>
      <c r="BQ3283" s="40"/>
      <c r="BR3283" s="9"/>
      <c r="BS3283" s="40"/>
      <c r="BU3283" s="9"/>
      <c r="BV3283" s="40"/>
      <c r="BW3283" s="9"/>
      <c r="BX3283" s="40"/>
      <c r="BZ3283" s="9"/>
      <c r="CA3283" s="9"/>
      <c r="CB3283" s="40"/>
      <c r="CC3283" s="9"/>
      <c r="CD3283" s="9"/>
      <c r="CE3283" s="40"/>
    </row>
    <row r="3284" spans="68:83" x14ac:dyDescent="0.25">
      <c r="BP3284" s="9"/>
      <c r="BQ3284" s="40"/>
      <c r="BR3284" s="9"/>
      <c r="BS3284" s="40"/>
      <c r="BU3284" s="9"/>
      <c r="BV3284" s="40"/>
      <c r="BW3284" s="9"/>
      <c r="BX3284" s="40"/>
      <c r="BZ3284" s="9"/>
      <c r="CA3284" s="9"/>
      <c r="CB3284" s="40"/>
      <c r="CC3284" s="9"/>
      <c r="CD3284" s="9"/>
      <c r="CE3284" s="40"/>
    </row>
    <row r="3285" spans="68:83" x14ac:dyDescent="0.25">
      <c r="BP3285" s="9"/>
      <c r="BQ3285" s="40"/>
      <c r="BR3285" s="9"/>
      <c r="BS3285" s="40"/>
      <c r="BU3285" s="9"/>
      <c r="BV3285" s="40"/>
      <c r="BW3285" s="9"/>
      <c r="BX3285" s="40"/>
      <c r="BZ3285" s="9"/>
      <c r="CA3285" s="9"/>
      <c r="CB3285" s="40"/>
      <c r="CC3285" s="9"/>
      <c r="CD3285" s="9"/>
      <c r="CE3285" s="40"/>
    </row>
    <row r="3286" spans="68:83" x14ac:dyDescent="0.25">
      <c r="BP3286" s="9"/>
      <c r="BQ3286" s="40"/>
      <c r="BR3286" s="9"/>
      <c r="BS3286" s="40"/>
      <c r="BU3286" s="9"/>
      <c r="BV3286" s="40"/>
      <c r="BW3286" s="9"/>
      <c r="BX3286" s="40"/>
      <c r="BZ3286" s="9"/>
      <c r="CA3286" s="9"/>
      <c r="CB3286" s="40"/>
      <c r="CC3286" s="9"/>
      <c r="CD3286" s="9"/>
      <c r="CE3286" s="40"/>
    </row>
    <row r="3287" spans="68:83" x14ac:dyDescent="0.25">
      <c r="BP3287" s="9"/>
      <c r="BQ3287" s="40"/>
      <c r="BR3287" s="9"/>
      <c r="BS3287" s="40"/>
      <c r="BU3287" s="9"/>
      <c r="BV3287" s="40"/>
      <c r="BW3287" s="9"/>
      <c r="BX3287" s="40"/>
      <c r="BZ3287" s="9"/>
      <c r="CA3287" s="9"/>
      <c r="CB3287" s="40"/>
      <c r="CC3287" s="9"/>
      <c r="CD3287" s="9"/>
      <c r="CE3287" s="40"/>
    </row>
    <row r="3288" spans="68:83" x14ac:dyDescent="0.25">
      <c r="BP3288" s="9"/>
      <c r="BQ3288" s="40"/>
      <c r="BR3288" s="9"/>
      <c r="BS3288" s="40"/>
      <c r="BU3288" s="9"/>
      <c r="BV3288" s="40"/>
      <c r="BW3288" s="9"/>
      <c r="BX3288" s="40"/>
      <c r="BZ3288" s="9"/>
      <c r="CA3288" s="9"/>
      <c r="CB3288" s="40"/>
      <c r="CC3288" s="9"/>
      <c r="CD3288" s="9"/>
      <c r="CE3288" s="40"/>
    </row>
    <row r="3289" spans="68:83" x14ac:dyDescent="0.25">
      <c r="BP3289" s="9"/>
      <c r="BQ3289" s="40"/>
      <c r="BR3289" s="9"/>
      <c r="BS3289" s="40"/>
      <c r="BU3289" s="9"/>
      <c r="BV3289" s="40"/>
      <c r="BW3289" s="9"/>
      <c r="BX3289" s="40"/>
      <c r="BZ3289" s="9"/>
      <c r="CA3289" s="9"/>
      <c r="CB3289" s="40"/>
      <c r="CC3289" s="9"/>
      <c r="CD3289" s="9"/>
      <c r="CE3289" s="40"/>
    </row>
    <row r="3290" spans="68:83" x14ac:dyDescent="0.25">
      <c r="BP3290" s="9"/>
      <c r="BQ3290" s="40"/>
      <c r="BR3290" s="9"/>
      <c r="BS3290" s="40"/>
      <c r="BU3290" s="9"/>
      <c r="BV3290" s="40"/>
      <c r="BW3290" s="9"/>
      <c r="BX3290" s="40"/>
      <c r="BZ3290" s="9"/>
      <c r="CA3290" s="9"/>
      <c r="CB3290" s="40"/>
      <c r="CC3290" s="9"/>
      <c r="CD3290" s="9"/>
      <c r="CE3290" s="40"/>
    </row>
    <row r="3291" spans="68:83" x14ac:dyDescent="0.25">
      <c r="BP3291" s="9"/>
      <c r="BQ3291" s="40"/>
      <c r="BR3291" s="9"/>
      <c r="BS3291" s="40"/>
      <c r="BU3291" s="9"/>
      <c r="BV3291" s="40"/>
      <c r="BW3291" s="9"/>
      <c r="BX3291" s="40"/>
      <c r="BZ3291" s="9"/>
      <c r="CA3291" s="9"/>
      <c r="CB3291" s="40"/>
      <c r="CC3291" s="9"/>
      <c r="CD3291" s="9"/>
      <c r="CE3291" s="40"/>
    </row>
    <row r="3292" spans="68:83" x14ac:dyDescent="0.25">
      <c r="BP3292" s="9"/>
      <c r="BQ3292" s="40"/>
      <c r="BR3292" s="9"/>
      <c r="BS3292" s="40"/>
      <c r="BU3292" s="9"/>
      <c r="BV3292" s="40"/>
      <c r="BW3292" s="9"/>
      <c r="BX3292" s="40"/>
      <c r="BZ3292" s="9"/>
      <c r="CA3292" s="9"/>
      <c r="CB3292" s="40"/>
      <c r="CC3292" s="9"/>
      <c r="CD3292" s="9"/>
      <c r="CE3292" s="40"/>
    </row>
    <row r="3293" spans="68:83" x14ac:dyDescent="0.25">
      <c r="BP3293" s="9"/>
      <c r="BQ3293" s="40"/>
      <c r="BR3293" s="9"/>
      <c r="BS3293" s="40"/>
      <c r="BU3293" s="9"/>
      <c r="BV3293" s="40"/>
      <c r="BW3293" s="9"/>
      <c r="BX3293" s="40"/>
      <c r="BZ3293" s="9"/>
      <c r="CA3293" s="9"/>
      <c r="CB3293" s="40"/>
      <c r="CC3293" s="9"/>
      <c r="CD3293" s="9"/>
      <c r="CE3293" s="40"/>
    </row>
    <row r="3294" spans="68:83" x14ac:dyDescent="0.25">
      <c r="BP3294" s="9"/>
      <c r="BQ3294" s="40"/>
      <c r="BR3294" s="9"/>
      <c r="BS3294" s="40"/>
      <c r="BU3294" s="9"/>
      <c r="BV3294" s="40"/>
      <c r="BW3294" s="9"/>
      <c r="BX3294" s="40"/>
      <c r="BZ3294" s="9"/>
      <c r="CA3294" s="9"/>
      <c r="CB3294" s="40"/>
      <c r="CC3294" s="9"/>
      <c r="CD3294" s="9"/>
      <c r="CE3294" s="40"/>
    </row>
    <row r="3295" spans="68:83" x14ac:dyDescent="0.25">
      <c r="BP3295" s="9"/>
      <c r="BQ3295" s="40"/>
      <c r="BR3295" s="9"/>
      <c r="BS3295" s="40"/>
      <c r="BU3295" s="9"/>
      <c r="BV3295" s="40"/>
      <c r="BW3295" s="9"/>
      <c r="BX3295" s="40"/>
      <c r="BZ3295" s="9"/>
      <c r="CA3295" s="9"/>
      <c r="CB3295" s="40"/>
      <c r="CC3295" s="9"/>
      <c r="CD3295" s="9"/>
      <c r="CE3295" s="40"/>
    </row>
    <row r="3296" spans="68:83" x14ac:dyDescent="0.25">
      <c r="BP3296" s="9"/>
      <c r="BQ3296" s="40"/>
      <c r="BR3296" s="9"/>
      <c r="BS3296" s="40"/>
      <c r="BU3296" s="9"/>
      <c r="BV3296" s="40"/>
      <c r="BW3296" s="9"/>
      <c r="BX3296" s="40"/>
      <c r="BZ3296" s="9"/>
      <c r="CA3296" s="9"/>
      <c r="CB3296" s="40"/>
      <c r="CC3296" s="9"/>
      <c r="CD3296" s="9"/>
      <c r="CE3296" s="40"/>
    </row>
    <row r="3297" spans="68:83" x14ac:dyDescent="0.25">
      <c r="BP3297" s="9"/>
      <c r="BQ3297" s="40"/>
      <c r="BR3297" s="9"/>
      <c r="BS3297" s="40"/>
      <c r="BU3297" s="9"/>
      <c r="BV3297" s="40"/>
      <c r="BW3297" s="9"/>
      <c r="BX3297" s="40"/>
      <c r="BZ3297" s="9"/>
      <c r="CA3297" s="9"/>
      <c r="CB3297" s="40"/>
      <c r="CC3297" s="9"/>
      <c r="CD3297" s="9"/>
      <c r="CE3297" s="40"/>
    </row>
    <row r="3298" spans="68:83" x14ac:dyDescent="0.25">
      <c r="BP3298" s="9"/>
      <c r="BQ3298" s="40"/>
      <c r="BR3298" s="9"/>
      <c r="BS3298" s="40"/>
      <c r="BU3298" s="9"/>
      <c r="BV3298" s="40"/>
      <c r="BW3298" s="9"/>
      <c r="BX3298" s="40"/>
      <c r="BZ3298" s="9"/>
      <c r="CA3298" s="9"/>
      <c r="CB3298" s="40"/>
      <c r="CC3298" s="9"/>
      <c r="CD3298" s="9"/>
      <c r="CE3298" s="40"/>
    </row>
    <row r="3299" spans="68:83" x14ac:dyDescent="0.25">
      <c r="BP3299" s="9"/>
      <c r="BQ3299" s="40"/>
      <c r="BR3299" s="9"/>
      <c r="BS3299" s="40"/>
      <c r="BU3299" s="9"/>
      <c r="BV3299" s="40"/>
      <c r="BW3299" s="9"/>
      <c r="BX3299" s="40"/>
      <c r="BZ3299" s="9"/>
      <c r="CA3299" s="9"/>
      <c r="CB3299" s="40"/>
      <c r="CC3299" s="9"/>
      <c r="CD3299" s="9"/>
      <c r="CE3299" s="40"/>
    </row>
    <row r="3300" spans="68:83" x14ac:dyDescent="0.25">
      <c r="BP3300" s="9"/>
      <c r="BQ3300" s="40"/>
      <c r="BR3300" s="9"/>
      <c r="BS3300" s="40"/>
      <c r="BU3300" s="9"/>
      <c r="BV3300" s="40"/>
      <c r="BW3300" s="9"/>
      <c r="BX3300" s="40"/>
      <c r="BZ3300" s="9"/>
      <c r="CA3300" s="9"/>
      <c r="CB3300" s="40"/>
      <c r="CC3300" s="9"/>
      <c r="CD3300" s="9"/>
      <c r="CE3300" s="40"/>
    </row>
    <row r="3301" spans="68:83" x14ac:dyDescent="0.25">
      <c r="BP3301" s="9"/>
      <c r="BQ3301" s="40"/>
      <c r="BR3301" s="9"/>
      <c r="BS3301" s="40"/>
      <c r="BU3301" s="9"/>
      <c r="BV3301" s="40"/>
      <c r="BW3301" s="9"/>
      <c r="BX3301" s="40"/>
      <c r="BZ3301" s="9"/>
      <c r="CA3301" s="9"/>
      <c r="CB3301" s="40"/>
      <c r="CC3301" s="9"/>
      <c r="CD3301" s="9"/>
      <c r="CE3301" s="40"/>
    </row>
    <row r="3302" spans="68:83" x14ac:dyDescent="0.25">
      <c r="BP3302" s="9"/>
      <c r="BQ3302" s="40"/>
      <c r="BR3302" s="9"/>
      <c r="BS3302" s="40"/>
      <c r="BU3302" s="9"/>
      <c r="BV3302" s="40"/>
      <c r="BW3302" s="9"/>
      <c r="BX3302" s="40"/>
      <c r="BZ3302" s="9"/>
      <c r="CA3302" s="9"/>
      <c r="CB3302" s="40"/>
      <c r="CC3302" s="9"/>
      <c r="CD3302" s="9"/>
      <c r="CE3302" s="40"/>
    </row>
    <row r="3303" spans="68:83" x14ac:dyDescent="0.25">
      <c r="BP3303" s="9"/>
      <c r="BQ3303" s="40"/>
      <c r="BR3303" s="9"/>
      <c r="BS3303" s="40"/>
      <c r="BU3303" s="9"/>
      <c r="BV3303" s="40"/>
      <c r="BW3303" s="9"/>
      <c r="BX3303" s="40"/>
      <c r="BZ3303" s="9"/>
      <c r="CA3303" s="9"/>
      <c r="CB3303" s="40"/>
      <c r="CC3303" s="9"/>
      <c r="CD3303" s="9"/>
      <c r="CE3303" s="40"/>
    </row>
    <row r="3304" spans="68:83" x14ac:dyDescent="0.25">
      <c r="BP3304" s="9"/>
      <c r="BQ3304" s="40"/>
      <c r="BR3304" s="9"/>
      <c r="BS3304" s="40"/>
      <c r="BU3304" s="9"/>
      <c r="BV3304" s="40"/>
      <c r="BW3304" s="9"/>
      <c r="BX3304" s="40"/>
      <c r="BZ3304" s="9"/>
      <c r="CA3304" s="9"/>
      <c r="CB3304" s="40"/>
      <c r="CC3304" s="9"/>
      <c r="CD3304" s="9"/>
      <c r="CE3304" s="40"/>
    </row>
    <row r="3305" spans="68:83" x14ac:dyDescent="0.25">
      <c r="BP3305" s="9"/>
      <c r="BQ3305" s="40"/>
      <c r="BR3305" s="9"/>
      <c r="BS3305" s="40"/>
      <c r="BU3305" s="9"/>
      <c r="BV3305" s="40"/>
      <c r="BW3305" s="9"/>
      <c r="BX3305" s="40"/>
      <c r="BZ3305" s="9"/>
      <c r="CA3305" s="9"/>
      <c r="CB3305" s="40"/>
      <c r="CC3305" s="9"/>
      <c r="CD3305" s="9"/>
      <c r="CE3305" s="40"/>
    </row>
    <row r="3306" spans="68:83" x14ac:dyDescent="0.25">
      <c r="BP3306" s="9"/>
      <c r="BQ3306" s="40"/>
      <c r="BR3306" s="9"/>
      <c r="BS3306" s="40"/>
      <c r="BU3306" s="9"/>
      <c r="BV3306" s="40"/>
      <c r="BW3306" s="9"/>
      <c r="BX3306" s="40"/>
      <c r="BZ3306" s="9"/>
      <c r="CA3306" s="9"/>
      <c r="CB3306" s="40"/>
      <c r="CC3306" s="9"/>
      <c r="CD3306" s="9"/>
      <c r="CE3306" s="40"/>
    </row>
    <row r="3307" spans="68:83" x14ac:dyDescent="0.25">
      <c r="BP3307" s="9"/>
      <c r="BQ3307" s="40"/>
      <c r="BR3307" s="9"/>
      <c r="BS3307" s="40"/>
      <c r="BU3307" s="9"/>
      <c r="BV3307" s="40"/>
      <c r="BW3307" s="9"/>
      <c r="BX3307" s="40"/>
      <c r="BZ3307" s="9"/>
      <c r="CA3307" s="9"/>
      <c r="CB3307" s="40"/>
      <c r="CC3307" s="9"/>
      <c r="CD3307" s="9"/>
      <c r="CE3307" s="40"/>
    </row>
    <row r="3308" spans="68:83" x14ac:dyDescent="0.25">
      <c r="BP3308" s="9"/>
      <c r="BQ3308" s="40"/>
      <c r="BR3308" s="9"/>
      <c r="BS3308" s="40"/>
      <c r="BU3308" s="9"/>
      <c r="BV3308" s="40"/>
      <c r="BW3308" s="9"/>
      <c r="BX3308" s="40"/>
      <c r="BZ3308" s="9"/>
      <c r="CA3308" s="9"/>
      <c r="CB3308" s="40"/>
      <c r="CC3308" s="9"/>
      <c r="CD3308" s="9"/>
      <c r="CE3308" s="40"/>
    </row>
    <row r="3309" spans="68:83" x14ac:dyDescent="0.25">
      <c r="BP3309" s="9"/>
      <c r="BQ3309" s="40"/>
      <c r="BR3309" s="9"/>
      <c r="BS3309" s="40"/>
      <c r="BU3309" s="9"/>
      <c r="BV3309" s="40"/>
      <c r="BW3309" s="9"/>
      <c r="BX3309" s="40"/>
      <c r="BZ3309" s="9"/>
      <c r="CA3309" s="9"/>
      <c r="CB3309" s="40"/>
      <c r="CC3309" s="9"/>
      <c r="CD3309" s="9"/>
      <c r="CE3309" s="40"/>
    </row>
    <row r="3310" spans="68:83" x14ac:dyDescent="0.25">
      <c r="BP3310" s="9"/>
      <c r="BQ3310" s="40"/>
      <c r="BR3310" s="9"/>
      <c r="BS3310" s="40"/>
      <c r="BU3310" s="9"/>
      <c r="BV3310" s="40"/>
      <c r="BW3310" s="9"/>
      <c r="BX3310" s="40"/>
      <c r="BZ3310" s="9"/>
      <c r="CA3310" s="9"/>
      <c r="CB3310" s="40"/>
      <c r="CC3310" s="9"/>
      <c r="CD3310" s="9"/>
      <c r="CE3310" s="40"/>
    </row>
    <row r="3311" spans="68:83" x14ac:dyDescent="0.25">
      <c r="BP3311" s="9"/>
      <c r="BQ3311" s="40"/>
      <c r="BR3311" s="9"/>
      <c r="BS3311" s="40"/>
      <c r="BU3311" s="9"/>
      <c r="BV3311" s="40"/>
      <c r="BW3311" s="9"/>
      <c r="BX3311" s="40"/>
      <c r="BZ3311" s="9"/>
      <c r="CA3311" s="9"/>
      <c r="CB3311" s="40"/>
      <c r="CC3311" s="9"/>
      <c r="CD3311" s="9"/>
      <c r="CE3311" s="40"/>
    </row>
    <row r="3312" spans="68:83" x14ac:dyDescent="0.25">
      <c r="BP3312" s="9"/>
      <c r="BQ3312" s="40"/>
      <c r="BR3312" s="9"/>
      <c r="BS3312" s="40"/>
      <c r="BU3312" s="9"/>
      <c r="BV3312" s="40"/>
      <c r="BW3312" s="9"/>
      <c r="BX3312" s="40"/>
      <c r="BZ3312" s="9"/>
      <c r="CA3312" s="9"/>
      <c r="CB3312" s="40"/>
      <c r="CC3312" s="9"/>
      <c r="CD3312" s="9"/>
      <c r="CE3312" s="40"/>
    </row>
    <row r="3313" spans="68:83" x14ac:dyDescent="0.25">
      <c r="BP3313" s="9"/>
      <c r="BQ3313" s="40"/>
      <c r="BR3313" s="9"/>
      <c r="BS3313" s="40"/>
      <c r="BU3313" s="9"/>
      <c r="BV3313" s="40"/>
      <c r="BW3313" s="9"/>
      <c r="BX3313" s="40"/>
      <c r="BZ3313" s="9"/>
      <c r="CA3313" s="9"/>
      <c r="CB3313" s="40"/>
      <c r="CC3313" s="9"/>
      <c r="CD3313" s="9"/>
      <c r="CE3313" s="40"/>
    </row>
    <row r="3314" spans="68:83" x14ac:dyDescent="0.25">
      <c r="BP3314" s="9"/>
      <c r="BQ3314" s="40"/>
      <c r="BR3314" s="9"/>
      <c r="BS3314" s="40"/>
      <c r="BU3314" s="9"/>
      <c r="BV3314" s="40"/>
      <c r="BW3314" s="9"/>
      <c r="BX3314" s="40"/>
      <c r="BZ3314" s="9"/>
      <c r="CA3314" s="9"/>
      <c r="CB3314" s="40"/>
      <c r="CC3314" s="9"/>
      <c r="CD3314" s="9"/>
      <c r="CE3314" s="40"/>
    </row>
    <row r="3315" spans="68:83" x14ac:dyDescent="0.25">
      <c r="BP3315" s="9"/>
      <c r="BQ3315" s="40"/>
      <c r="BR3315" s="9"/>
      <c r="BS3315" s="40"/>
      <c r="BU3315" s="9"/>
      <c r="BV3315" s="40"/>
      <c r="BW3315" s="9"/>
      <c r="BX3315" s="40"/>
      <c r="BZ3315" s="9"/>
      <c r="CA3315" s="9"/>
      <c r="CB3315" s="40"/>
      <c r="CC3315" s="9"/>
      <c r="CD3315" s="9"/>
      <c r="CE3315" s="40"/>
    </row>
    <row r="3316" spans="68:83" x14ac:dyDescent="0.25">
      <c r="BP3316" s="9"/>
      <c r="BQ3316" s="40"/>
      <c r="BR3316" s="9"/>
      <c r="BS3316" s="40"/>
      <c r="BU3316" s="9"/>
      <c r="BV3316" s="40"/>
      <c r="BW3316" s="9"/>
      <c r="BX3316" s="40"/>
      <c r="BZ3316" s="9"/>
      <c r="CA3316" s="9"/>
      <c r="CB3316" s="40"/>
      <c r="CC3316" s="9"/>
      <c r="CD3316" s="9"/>
      <c r="CE3316" s="40"/>
    </row>
    <row r="3317" spans="68:83" x14ac:dyDescent="0.25">
      <c r="BP3317" s="9"/>
      <c r="BQ3317" s="40"/>
      <c r="BR3317" s="9"/>
      <c r="BS3317" s="40"/>
      <c r="BU3317" s="9"/>
      <c r="BV3317" s="40"/>
      <c r="BW3317" s="9"/>
      <c r="BX3317" s="40"/>
      <c r="BZ3317" s="9"/>
      <c r="CA3317" s="9"/>
      <c r="CB3317" s="40"/>
      <c r="CC3317" s="9"/>
      <c r="CD3317" s="9"/>
      <c r="CE3317" s="40"/>
    </row>
    <row r="3318" spans="68:83" x14ac:dyDescent="0.25">
      <c r="BP3318" s="9"/>
      <c r="BQ3318" s="40"/>
      <c r="BR3318" s="9"/>
      <c r="BS3318" s="40"/>
      <c r="BU3318" s="9"/>
      <c r="BV3318" s="40"/>
      <c r="BW3318" s="9"/>
      <c r="BX3318" s="40"/>
      <c r="BZ3318" s="9"/>
      <c r="CA3318" s="9"/>
      <c r="CB3318" s="40"/>
      <c r="CC3318" s="9"/>
      <c r="CD3318" s="9"/>
      <c r="CE3318" s="40"/>
    </row>
    <row r="3319" spans="68:83" x14ac:dyDescent="0.25">
      <c r="BP3319" s="9"/>
      <c r="BQ3319" s="40"/>
      <c r="BR3319" s="9"/>
      <c r="BS3319" s="40"/>
      <c r="BU3319" s="9"/>
      <c r="BV3319" s="40"/>
      <c r="BW3319" s="9"/>
      <c r="BX3319" s="40"/>
      <c r="BZ3319" s="9"/>
      <c r="CA3319" s="9"/>
      <c r="CB3319" s="40"/>
      <c r="CC3319" s="9"/>
      <c r="CD3319" s="9"/>
      <c r="CE3319" s="40"/>
    </row>
    <row r="3320" spans="68:83" x14ac:dyDescent="0.25">
      <c r="BP3320" s="9"/>
      <c r="BQ3320" s="40"/>
      <c r="BR3320" s="9"/>
      <c r="BS3320" s="40"/>
      <c r="BU3320" s="9"/>
      <c r="BV3320" s="40"/>
      <c r="BW3320" s="9"/>
      <c r="BX3320" s="40"/>
      <c r="BZ3320" s="9"/>
      <c r="CA3320" s="9"/>
      <c r="CB3320" s="40"/>
      <c r="CC3320" s="9"/>
      <c r="CD3320" s="9"/>
      <c r="CE3320" s="40"/>
    </row>
    <row r="3321" spans="68:83" x14ac:dyDescent="0.25">
      <c r="BP3321" s="9"/>
      <c r="BQ3321" s="40"/>
      <c r="BR3321" s="9"/>
      <c r="BS3321" s="40"/>
      <c r="BU3321" s="9"/>
      <c r="BV3321" s="40"/>
      <c r="BW3321" s="9"/>
      <c r="BX3321" s="40"/>
      <c r="BZ3321" s="9"/>
      <c r="CA3321" s="9"/>
      <c r="CB3321" s="40"/>
      <c r="CC3321" s="9"/>
      <c r="CD3321" s="9"/>
      <c r="CE3321" s="40"/>
    </row>
    <row r="3322" spans="68:83" x14ac:dyDescent="0.25">
      <c r="BP3322" s="9"/>
      <c r="BQ3322" s="40"/>
      <c r="BR3322" s="9"/>
      <c r="BS3322" s="40"/>
      <c r="BU3322" s="9"/>
      <c r="BV3322" s="40"/>
      <c r="BW3322" s="9"/>
      <c r="BX3322" s="40"/>
      <c r="BZ3322" s="9"/>
      <c r="CA3322" s="9"/>
      <c r="CB3322" s="40"/>
      <c r="CC3322" s="9"/>
      <c r="CD3322" s="9"/>
      <c r="CE3322" s="40"/>
    </row>
    <row r="3323" spans="68:83" x14ac:dyDescent="0.25">
      <c r="BP3323" s="9"/>
      <c r="BQ3323" s="40"/>
      <c r="BR3323" s="9"/>
      <c r="BS3323" s="40"/>
      <c r="BU3323" s="9"/>
      <c r="BV3323" s="40"/>
      <c r="BW3323" s="9"/>
      <c r="BX3323" s="40"/>
      <c r="BZ3323" s="9"/>
      <c r="CA3323" s="9"/>
      <c r="CB3323" s="40"/>
      <c r="CC3323" s="9"/>
      <c r="CD3323" s="9"/>
      <c r="CE3323" s="40"/>
    </row>
    <row r="3324" spans="68:83" x14ac:dyDescent="0.25">
      <c r="BP3324" s="9"/>
      <c r="BQ3324" s="40"/>
      <c r="BR3324" s="9"/>
      <c r="BS3324" s="40"/>
      <c r="BU3324" s="9"/>
      <c r="BV3324" s="40"/>
      <c r="BW3324" s="9"/>
      <c r="BX3324" s="40"/>
      <c r="BZ3324" s="9"/>
      <c r="CA3324" s="9"/>
      <c r="CB3324" s="40"/>
      <c r="CC3324" s="9"/>
      <c r="CD3324" s="9"/>
      <c r="CE3324" s="40"/>
    </row>
    <row r="3325" spans="68:83" x14ac:dyDescent="0.25">
      <c r="BP3325" s="9"/>
      <c r="BQ3325" s="40"/>
      <c r="BR3325" s="9"/>
      <c r="BS3325" s="40"/>
      <c r="BU3325" s="9"/>
      <c r="BV3325" s="40"/>
      <c r="BW3325" s="9"/>
      <c r="BX3325" s="40"/>
      <c r="BZ3325" s="9"/>
      <c r="CA3325" s="9"/>
      <c r="CB3325" s="40"/>
      <c r="CC3325" s="9"/>
      <c r="CD3325" s="9"/>
      <c r="CE3325" s="40"/>
    </row>
    <row r="3326" spans="68:83" x14ac:dyDescent="0.25">
      <c r="BP3326" s="9"/>
      <c r="BQ3326" s="40"/>
      <c r="BR3326" s="9"/>
      <c r="BS3326" s="40"/>
      <c r="BU3326" s="9"/>
      <c r="BV3326" s="40"/>
      <c r="BW3326" s="9"/>
      <c r="BX3326" s="40"/>
      <c r="BZ3326" s="9"/>
      <c r="CA3326" s="9"/>
      <c r="CB3326" s="40"/>
      <c r="CC3326" s="9"/>
      <c r="CD3326" s="9"/>
      <c r="CE3326" s="40"/>
    </row>
    <row r="3327" spans="68:83" x14ac:dyDescent="0.25">
      <c r="BP3327" s="9"/>
      <c r="BQ3327" s="40"/>
      <c r="BR3327" s="9"/>
      <c r="BS3327" s="40"/>
      <c r="BU3327" s="9"/>
      <c r="BV3327" s="40"/>
      <c r="BW3327" s="9"/>
      <c r="BX3327" s="40"/>
      <c r="BZ3327" s="9"/>
      <c r="CA3327" s="9"/>
      <c r="CB3327" s="40"/>
      <c r="CC3327" s="9"/>
      <c r="CD3327" s="9"/>
      <c r="CE3327" s="40"/>
    </row>
    <row r="3328" spans="68:83" x14ac:dyDescent="0.25">
      <c r="BP3328" s="9"/>
      <c r="BQ3328" s="40"/>
      <c r="BR3328" s="9"/>
      <c r="BS3328" s="40"/>
      <c r="BU3328" s="9"/>
      <c r="BV3328" s="40"/>
      <c r="BW3328" s="9"/>
      <c r="BX3328" s="40"/>
      <c r="BZ3328" s="9"/>
      <c r="CA3328" s="9"/>
      <c r="CB3328" s="40"/>
      <c r="CC3328" s="9"/>
      <c r="CD3328" s="9"/>
      <c r="CE3328" s="40"/>
    </row>
    <row r="3329" spans="68:83" x14ac:dyDescent="0.25">
      <c r="BP3329" s="9"/>
      <c r="BQ3329" s="40"/>
      <c r="BR3329" s="9"/>
      <c r="BS3329" s="40"/>
      <c r="BU3329" s="9"/>
      <c r="BV3329" s="40"/>
      <c r="BW3329" s="9"/>
      <c r="BX3329" s="40"/>
      <c r="BZ3329" s="9"/>
      <c r="CA3329" s="9"/>
      <c r="CB3329" s="40"/>
      <c r="CC3329" s="9"/>
      <c r="CD3329" s="9"/>
      <c r="CE3329" s="40"/>
    </row>
    <row r="3330" spans="68:83" x14ac:dyDescent="0.25">
      <c r="BP3330" s="9"/>
      <c r="BQ3330" s="40"/>
      <c r="BR3330" s="9"/>
      <c r="BS3330" s="40"/>
      <c r="BU3330" s="9"/>
      <c r="BV3330" s="40"/>
      <c r="BW3330" s="9"/>
      <c r="BX3330" s="40"/>
      <c r="BZ3330" s="9"/>
      <c r="CA3330" s="9"/>
      <c r="CB3330" s="40"/>
      <c r="CC3330" s="9"/>
      <c r="CD3330" s="9"/>
      <c r="CE3330" s="40"/>
    </row>
    <row r="3331" spans="68:83" x14ac:dyDescent="0.25">
      <c r="BP3331" s="9"/>
      <c r="BQ3331" s="40"/>
      <c r="BR3331" s="9"/>
      <c r="BS3331" s="40"/>
      <c r="BU3331" s="9"/>
      <c r="BV3331" s="40"/>
      <c r="BW3331" s="9"/>
      <c r="BX3331" s="40"/>
      <c r="BZ3331" s="9"/>
      <c r="CA3331" s="9"/>
      <c r="CB3331" s="40"/>
      <c r="CC3331" s="9"/>
      <c r="CD3331" s="9"/>
      <c r="CE3331" s="40"/>
    </row>
    <row r="3332" spans="68:83" x14ac:dyDescent="0.25">
      <c r="BP3332" s="9"/>
      <c r="BQ3332" s="40"/>
      <c r="BR3332" s="9"/>
      <c r="BS3332" s="40"/>
      <c r="BU3332" s="9"/>
      <c r="BV3332" s="40"/>
      <c r="BW3332" s="9"/>
      <c r="BX3332" s="40"/>
      <c r="BZ3332" s="9"/>
      <c r="CA3332" s="9"/>
      <c r="CB3332" s="40"/>
      <c r="CC3332" s="9"/>
      <c r="CD3332" s="9"/>
      <c r="CE3332" s="40"/>
    </row>
    <row r="3333" spans="68:83" x14ac:dyDescent="0.25">
      <c r="BP3333" s="9"/>
      <c r="BQ3333" s="40"/>
      <c r="BR3333" s="9"/>
      <c r="BS3333" s="40"/>
      <c r="BU3333" s="9"/>
      <c r="BV3333" s="40"/>
      <c r="BW3333" s="9"/>
      <c r="BX3333" s="40"/>
      <c r="BZ3333" s="9"/>
      <c r="CA3333" s="9"/>
      <c r="CB3333" s="40"/>
      <c r="CC3333" s="9"/>
      <c r="CD3333" s="9"/>
      <c r="CE3333" s="40"/>
    </row>
    <row r="3334" spans="68:83" x14ac:dyDescent="0.25">
      <c r="BP3334" s="9"/>
      <c r="BQ3334" s="40"/>
      <c r="BR3334" s="9"/>
      <c r="BS3334" s="40"/>
      <c r="BU3334" s="9"/>
      <c r="BV3334" s="40"/>
      <c r="BW3334" s="9"/>
      <c r="BX3334" s="40"/>
      <c r="BZ3334" s="9"/>
      <c r="CA3334" s="9"/>
      <c r="CB3334" s="40"/>
      <c r="CC3334" s="9"/>
      <c r="CD3334" s="9"/>
      <c r="CE3334" s="40"/>
    </row>
    <row r="3335" spans="68:83" x14ac:dyDescent="0.25">
      <c r="BP3335" s="9"/>
      <c r="BQ3335" s="40"/>
      <c r="BR3335" s="9"/>
      <c r="BS3335" s="40"/>
      <c r="BU3335" s="9"/>
      <c r="BV3335" s="40"/>
      <c r="BW3335" s="9"/>
      <c r="BX3335" s="40"/>
      <c r="BZ3335" s="9"/>
      <c r="CA3335" s="9"/>
      <c r="CB3335" s="40"/>
      <c r="CC3335" s="9"/>
      <c r="CD3335" s="9"/>
      <c r="CE3335" s="40"/>
    </row>
    <row r="3336" spans="68:83" x14ac:dyDescent="0.25">
      <c r="BP3336" s="9"/>
      <c r="BQ3336" s="40"/>
      <c r="BR3336" s="9"/>
      <c r="BS3336" s="40"/>
      <c r="BU3336" s="9"/>
      <c r="BV3336" s="40"/>
      <c r="BW3336" s="9"/>
      <c r="BX3336" s="40"/>
      <c r="BZ3336" s="9"/>
      <c r="CA3336" s="9"/>
      <c r="CB3336" s="40"/>
      <c r="CC3336" s="9"/>
      <c r="CD3336" s="9"/>
      <c r="CE3336" s="40"/>
    </row>
    <row r="3337" spans="68:83" x14ac:dyDescent="0.25">
      <c r="BP3337" s="9"/>
      <c r="BQ3337" s="40"/>
      <c r="BR3337" s="9"/>
      <c r="BS3337" s="40"/>
      <c r="BU3337" s="9"/>
      <c r="BV3337" s="40"/>
      <c r="BW3337" s="9"/>
      <c r="BX3337" s="40"/>
      <c r="BZ3337" s="9"/>
      <c r="CA3337" s="9"/>
      <c r="CB3337" s="40"/>
      <c r="CC3337" s="9"/>
      <c r="CD3337" s="9"/>
      <c r="CE3337" s="40"/>
    </row>
    <row r="3338" spans="68:83" x14ac:dyDescent="0.25">
      <c r="BP3338" s="9"/>
      <c r="BQ3338" s="40"/>
      <c r="BR3338" s="9"/>
      <c r="BS3338" s="40"/>
      <c r="BU3338" s="9"/>
      <c r="BV3338" s="40"/>
      <c r="BW3338" s="9"/>
      <c r="BX3338" s="40"/>
      <c r="BZ3338" s="9"/>
      <c r="CA3338" s="9"/>
      <c r="CB3338" s="40"/>
      <c r="CC3338" s="9"/>
      <c r="CD3338" s="9"/>
      <c r="CE3338" s="40"/>
    </row>
    <row r="3339" spans="68:83" x14ac:dyDescent="0.25">
      <c r="BP3339" s="9"/>
      <c r="BQ3339" s="40"/>
      <c r="BR3339" s="9"/>
      <c r="BS3339" s="40"/>
      <c r="BU3339" s="9"/>
      <c r="BV3339" s="40"/>
      <c r="BW3339" s="9"/>
      <c r="BX3339" s="40"/>
      <c r="BZ3339" s="9"/>
      <c r="CA3339" s="9"/>
      <c r="CB3339" s="40"/>
      <c r="CC3339" s="9"/>
      <c r="CD3339" s="9"/>
      <c r="CE3339" s="40"/>
    </row>
    <row r="3340" spans="68:83" x14ac:dyDescent="0.25">
      <c r="BP3340" s="9"/>
      <c r="BQ3340" s="40"/>
      <c r="BR3340" s="9"/>
      <c r="BS3340" s="40"/>
      <c r="BU3340" s="9"/>
      <c r="BV3340" s="40"/>
      <c r="BW3340" s="9"/>
      <c r="BX3340" s="40"/>
      <c r="BZ3340" s="9"/>
      <c r="CA3340" s="9"/>
      <c r="CB3340" s="40"/>
      <c r="CC3340" s="9"/>
      <c r="CD3340" s="9"/>
      <c r="CE3340" s="40"/>
    </row>
    <row r="3341" spans="68:83" x14ac:dyDescent="0.25">
      <c r="BP3341" s="9"/>
      <c r="BQ3341" s="40"/>
      <c r="BR3341" s="9"/>
      <c r="BS3341" s="40"/>
      <c r="BU3341" s="9"/>
      <c r="BV3341" s="40"/>
      <c r="BW3341" s="9"/>
      <c r="BX3341" s="40"/>
      <c r="BZ3341" s="9"/>
      <c r="CA3341" s="9"/>
      <c r="CB3341" s="40"/>
      <c r="CC3341" s="9"/>
      <c r="CD3341" s="9"/>
      <c r="CE3341" s="40"/>
    </row>
    <row r="3342" spans="68:83" x14ac:dyDescent="0.25">
      <c r="BP3342" s="9"/>
      <c r="BQ3342" s="40"/>
      <c r="BR3342" s="9"/>
      <c r="BS3342" s="40"/>
      <c r="BU3342" s="9"/>
      <c r="BV3342" s="40"/>
      <c r="BW3342" s="9"/>
      <c r="BX3342" s="40"/>
      <c r="BZ3342" s="9"/>
      <c r="CA3342" s="9"/>
      <c r="CB3342" s="40"/>
      <c r="CC3342" s="9"/>
      <c r="CD3342" s="9"/>
      <c r="CE3342" s="40"/>
    </row>
    <row r="3343" spans="68:83" x14ac:dyDescent="0.25">
      <c r="BP3343" s="9"/>
      <c r="BQ3343" s="40"/>
      <c r="BR3343" s="9"/>
      <c r="BS3343" s="40"/>
      <c r="BU3343" s="9"/>
      <c r="BV3343" s="40"/>
      <c r="BW3343" s="9"/>
      <c r="BX3343" s="40"/>
      <c r="BZ3343" s="9"/>
      <c r="CA3343" s="9"/>
      <c r="CB3343" s="40"/>
      <c r="CC3343" s="9"/>
      <c r="CD3343" s="9"/>
      <c r="CE3343" s="40"/>
    </row>
    <row r="3344" spans="68:83" x14ac:dyDescent="0.25">
      <c r="BP3344" s="9"/>
      <c r="BQ3344" s="40"/>
      <c r="BR3344" s="9"/>
      <c r="BS3344" s="40"/>
      <c r="BU3344" s="9"/>
      <c r="BV3344" s="40"/>
      <c r="BW3344" s="9"/>
      <c r="BX3344" s="40"/>
      <c r="BZ3344" s="9"/>
      <c r="CA3344" s="9"/>
      <c r="CB3344" s="40"/>
      <c r="CC3344" s="9"/>
      <c r="CD3344" s="9"/>
      <c r="CE3344" s="40"/>
    </row>
    <row r="3345" spans="68:83" x14ac:dyDescent="0.25">
      <c r="BP3345" s="9"/>
      <c r="BQ3345" s="40"/>
      <c r="BR3345" s="9"/>
      <c r="BS3345" s="40"/>
      <c r="BU3345" s="9"/>
      <c r="BV3345" s="40"/>
      <c r="BW3345" s="9"/>
      <c r="BX3345" s="40"/>
      <c r="BZ3345" s="9"/>
      <c r="CA3345" s="9"/>
      <c r="CB3345" s="40"/>
      <c r="CC3345" s="9"/>
      <c r="CD3345" s="9"/>
      <c r="CE3345" s="40"/>
    </row>
    <row r="3346" spans="68:83" x14ac:dyDescent="0.25">
      <c r="BP3346" s="9"/>
      <c r="BQ3346" s="40"/>
      <c r="BR3346" s="9"/>
      <c r="BS3346" s="40"/>
      <c r="BU3346" s="9"/>
      <c r="BV3346" s="40"/>
      <c r="BW3346" s="9"/>
      <c r="BX3346" s="40"/>
      <c r="BZ3346" s="9"/>
      <c r="CA3346" s="9"/>
      <c r="CB3346" s="40"/>
      <c r="CC3346" s="9"/>
      <c r="CD3346" s="9"/>
      <c r="CE3346" s="40"/>
    </row>
    <row r="3347" spans="68:83" x14ac:dyDescent="0.25">
      <c r="BP3347" s="9"/>
      <c r="BQ3347" s="40"/>
      <c r="BR3347" s="9"/>
      <c r="BS3347" s="40"/>
      <c r="BU3347" s="9"/>
      <c r="BV3347" s="40"/>
      <c r="BW3347" s="9"/>
      <c r="BX3347" s="40"/>
      <c r="BZ3347" s="9"/>
      <c r="CA3347" s="9"/>
      <c r="CB3347" s="40"/>
      <c r="CC3347" s="9"/>
      <c r="CD3347" s="9"/>
      <c r="CE3347" s="40"/>
    </row>
    <row r="3348" spans="68:83" x14ac:dyDescent="0.25">
      <c r="BP3348" s="9"/>
      <c r="BQ3348" s="40"/>
      <c r="BR3348" s="9"/>
      <c r="BS3348" s="40"/>
      <c r="BU3348" s="9"/>
      <c r="BV3348" s="40"/>
      <c r="BW3348" s="9"/>
      <c r="BX3348" s="40"/>
      <c r="BZ3348" s="9"/>
      <c r="CA3348" s="9"/>
      <c r="CB3348" s="40"/>
      <c r="CC3348" s="9"/>
      <c r="CD3348" s="9"/>
      <c r="CE3348" s="40"/>
    </row>
    <row r="3349" spans="68:83" x14ac:dyDescent="0.25">
      <c r="BP3349" s="9"/>
      <c r="BQ3349" s="40"/>
      <c r="BR3349" s="9"/>
      <c r="BS3349" s="40"/>
      <c r="BU3349" s="9"/>
      <c r="BV3349" s="40"/>
      <c r="BW3349" s="9"/>
      <c r="BX3349" s="40"/>
      <c r="BZ3349" s="9"/>
      <c r="CA3349" s="9"/>
      <c r="CB3349" s="40"/>
      <c r="CC3349" s="9"/>
      <c r="CD3349" s="9"/>
      <c r="CE3349" s="40"/>
    </row>
    <row r="3350" spans="68:83" x14ac:dyDescent="0.25">
      <c r="BP3350" s="9"/>
      <c r="BQ3350" s="40"/>
      <c r="BR3350" s="9"/>
      <c r="BS3350" s="40"/>
      <c r="BU3350" s="9"/>
      <c r="BV3350" s="40"/>
      <c r="BW3350" s="9"/>
      <c r="BX3350" s="40"/>
      <c r="BZ3350" s="9"/>
      <c r="CA3350" s="9"/>
      <c r="CB3350" s="40"/>
      <c r="CC3350" s="9"/>
      <c r="CD3350" s="9"/>
      <c r="CE3350" s="40"/>
    </row>
    <row r="3351" spans="68:83" x14ac:dyDescent="0.25">
      <c r="BP3351" s="9"/>
      <c r="BQ3351" s="40"/>
      <c r="BR3351" s="9"/>
      <c r="BS3351" s="40"/>
      <c r="BU3351" s="9"/>
      <c r="BV3351" s="40"/>
      <c r="BW3351" s="9"/>
      <c r="BX3351" s="40"/>
      <c r="BZ3351" s="9"/>
      <c r="CA3351" s="9"/>
      <c r="CB3351" s="40"/>
      <c r="CC3351" s="9"/>
      <c r="CD3351" s="9"/>
      <c r="CE3351" s="40"/>
    </row>
    <row r="3352" spans="68:83" x14ac:dyDescent="0.25">
      <c r="BP3352" s="9"/>
      <c r="BQ3352" s="40"/>
      <c r="BR3352" s="9"/>
      <c r="BS3352" s="40"/>
      <c r="BU3352" s="9"/>
      <c r="BV3352" s="40"/>
      <c r="BW3352" s="9"/>
      <c r="BX3352" s="40"/>
      <c r="BZ3352" s="9"/>
      <c r="CA3352" s="9"/>
      <c r="CB3352" s="40"/>
      <c r="CC3352" s="9"/>
      <c r="CD3352" s="9"/>
      <c r="CE3352" s="40"/>
    </row>
    <row r="3353" spans="68:83" x14ac:dyDescent="0.25">
      <c r="BP3353" s="9"/>
      <c r="BQ3353" s="40"/>
      <c r="BR3353" s="9"/>
      <c r="BS3353" s="40"/>
      <c r="BU3353" s="9"/>
      <c r="BV3353" s="40"/>
      <c r="BW3353" s="9"/>
      <c r="BX3353" s="40"/>
      <c r="BZ3353" s="9"/>
      <c r="CA3353" s="9"/>
      <c r="CB3353" s="40"/>
      <c r="CC3353" s="9"/>
      <c r="CD3353" s="9"/>
      <c r="CE3353" s="40"/>
    </row>
    <row r="3354" spans="68:83" x14ac:dyDescent="0.25">
      <c r="BP3354" s="9"/>
      <c r="BQ3354" s="40"/>
      <c r="BR3354" s="9"/>
      <c r="BS3354" s="40"/>
      <c r="BU3354" s="9"/>
      <c r="BV3354" s="40"/>
      <c r="BW3354" s="9"/>
      <c r="BX3354" s="40"/>
      <c r="BZ3354" s="9"/>
      <c r="CA3354" s="9"/>
      <c r="CB3354" s="40"/>
      <c r="CC3354" s="9"/>
      <c r="CD3354" s="9"/>
      <c r="CE3354" s="40"/>
    </row>
    <row r="3355" spans="68:83" x14ac:dyDescent="0.25">
      <c r="BP3355" s="9"/>
      <c r="BQ3355" s="40"/>
      <c r="BR3355" s="9"/>
      <c r="BS3355" s="40"/>
      <c r="BU3355" s="9"/>
      <c r="BV3355" s="40"/>
      <c r="BW3355" s="9"/>
      <c r="BX3355" s="40"/>
      <c r="BZ3355" s="9"/>
      <c r="CA3355" s="9"/>
      <c r="CB3355" s="40"/>
      <c r="CC3355" s="9"/>
      <c r="CD3355" s="9"/>
      <c r="CE3355" s="40"/>
    </row>
    <row r="3356" spans="68:83" x14ac:dyDescent="0.25">
      <c r="BP3356" s="9"/>
      <c r="BQ3356" s="40"/>
      <c r="BR3356" s="9"/>
      <c r="BS3356" s="40"/>
      <c r="BU3356" s="9"/>
      <c r="BV3356" s="40"/>
      <c r="BW3356" s="9"/>
      <c r="BX3356" s="40"/>
      <c r="BZ3356" s="9"/>
      <c r="CA3356" s="9"/>
      <c r="CB3356" s="40"/>
      <c r="CC3356" s="9"/>
      <c r="CD3356" s="9"/>
      <c r="CE3356" s="40"/>
    </row>
    <row r="3357" spans="68:83" x14ac:dyDescent="0.25">
      <c r="BP3357" s="9"/>
      <c r="BQ3357" s="40"/>
      <c r="BR3357" s="9"/>
      <c r="BS3357" s="40"/>
      <c r="BU3357" s="9"/>
      <c r="BV3357" s="40"/>
      <c r="BW3357" s="9"/>
      <c r="BX3357" s="40"/>
      <c r="BZ3357" s="9"/>
      <c r="CA3357" s="9"/>
      <c r="CB3357" s="40"/>
      <c r="CC3357" s="9"/>
      <c r="CD3357" s="9"/>
      <c r="CE3357" s="40"/>
    </row>
    <row r="3358" spans="68:83" x14ac:dyDescent="0.25">
      <c r="BP3358" s="9"/>
      <c r="BQ3358" s="40"/>
      <c r="BR3358" s="9"/>
      <c r="BS3358" s="40"/>
      <c r="BU3358" s="9"/>
      <c r="BV3358" s="40"/>
      <c r="BW3358" s="9"/>
      <c r="BX3358" s="40"/>
      <c r="BZ3358" s="9"/>
      <c r="CA3358" s="9"/>
      <c r="CB3358" s="40"/>
      <c r="CC3358" s="9"/>
      <c r="CD3358" s="9"/>
      <c r="CE3358" s="40"/>
    </row>
    <row r="3359" spans="68:83" x14ac:dyDescent="0.25">
      <c r="BP3359" s="9"/>
      <c r="BQ3359" s="40"/>
      <c r="BR3359" s="9"/>
      <c r="BS3359" s="40"/>
      <c r="BU3359" s="9"/>
      <c r="BV3359" s="40"/>
      <c r="BW3359" s="9"/>
      <c r="BX3359" s="40"/>
      <c r="BZ3359" s="9"/>
      <c r="CA3359" s="9"/>
      <c r="CB3359" s="40"/>
      <c r="CC3359" s="9"/>
      <c r="CD3359" s="9"/>
      <c r="CE3359" s="40"/>
    </row>
    <row r="3360" spans="68:83" x14ac:dyDescent="0.25">
      <c r="BP3360" s="9"/>
      <c r="BQ3360" s="40"/>
      <c r="BR3360" s="9"/>
      <c r="BS3360" s="40"/>
      <c r="BU3360" s="9"/>
      <c r="BV3360" s="40"/>
      <c r="BW3360" s="9"/>
      <c r="BX3360" s="40"/>
      <c r="BZ3360" s="9"/>
      <c r="CA3360" s="9"/>
      <c r="CB3360" s="40"/>
      <c r="CC3360" s="9"/>
      <c r="CD3360" s="9"/>
      <c r="CE3360" s="40"/>
    </row>
    <row r="3361" spans="68:83" x14ac:dyDescent="0.25">
      <c r="BP3361" s="9"/>
      <c r="BQ3361" s="40"/>
      <c r="BR3361" s="9"/>
      <c r="BS3361" s="40"/>
      <c r="BU3361" s="9"/>
      <c r="BV3361" s="40"/>
      <c r="BW3361" s="9"/>
      <c r="BX3361" s="40"/>
      <c r="BZ3361" s="9"/>
      <c r="CA3361" s="9"/>
      <c r="CB3361" s="40"/>
      <c r="CC3361" s="9"/>
      <c r="CD3361" s="9"/>
      <c r="CE3361" s="40"/>
    </row>
    <row r="3362" spans="68:83" x14ac:dyDescent="0.25">
      <c r="BP3362" s="9"/>
      <c r="BQ3362" s="40"/>
      <c r="BR3362" s="9"/>
      <c r="BS3362" s="40"/>
      <c r="BU3362" s="9"/>
      <c r="BV3362" s="40"/>
      <c r="BW3362" s="9"/>
      <c r="BX3362" s="40"/>
      <c r="BZ3362" s="9"/>
      <c r="CA3362" s="9"/>
      <c r="CB3362" s="40"/>
      <c r="CC3362" s="9"/>
      <c r="CD3362" s="9"/>
      <c r="CE3362" s="40"/>
    </row>
    <row r="3363" spans="68:83" x14ac:dyDescent="0.25">
      <c r="BP3363" s="9"/>
      <c r="BQ3363" s="40"/>
      <c r="BR3363" s="9"/>
      <c r="BS3363" s="40"/>
      <c r="BU3363" s="9"/>
      <c r="BV3363" s="40"/>
      <c r="BW3363" s="9"/>
      <c r="BX3363" s="40"/>
      <c r="BZ3363" s="9"/>
      <c r="CA3363" s="9"/>
      <c r="CB3363" s="40"/>
      <c r="CC3363" s="9"/>
      <c r="CD3363" s="9"/>
      <c r="CE3363" s="40"/>
    </row>
    <row r="3364" spans="68:83" x14ac:dyDescent="0.25">
      <c r="BP3364" s="9"/>
      <c r="BQ3364" s="40"/>
      <c r="BR3364" s="9"/>
      <c r="BS3364" s="40"/>
      <c r="BU3364" s="9"/>
      <c r="BV3364" s="40"/>
      <c r="BW3364" s="9"/>
      <c r="BX3364" s="40"/>
      <c r="BZ3364" s="9"/>
      <c r="CA3364" s="9"/>
      <c r="CB3364" s="40"/>
      <c r="CC3364" s="9"/>
      <c r="CD3364" s="9"/>
      <c r="CE3364" s="40"/>
    </row>
    <row r="3365" spans="68:83" x14ac:dyDescent="0.25">
      <c r="BP3365" s="9"/>
      <c r="BQ3365" s="40"/>
      <c r="BR3365" s="9"/>
      <c r="BS3365" s="40"/>
      <c r="BU3365" s="9"/>
      <c r="BV3365" s="40"/>
      <c r="BW3365" s="9"/>
      <c r="BX3365" s="40"/>
      <c r="BZ3365" s="9"/>
      <c r="CA3365" s="9"/>
      <c r="CB3365" s="40"/>
      <c r="CC3365" s="9"/>
      <c r="CD3365" s="9"/>
      <c r="CE3365" s="40"/>
    </row>
    <row r="3366" spans="68:83" x14ac:dyDescent="0.25">
      <c r="BP3366" s="9"/>
      <c r="BQ3366" s="40"/>
      <c r="BR3366" s="9"/>
      <c r="BS3366" s="40"/>
      <c r="BU3366" s="9"/>
      <c r="BV3366" s="40"/>
      <c r="BW3366" s="9"/>
      <c r="BX3366" s="40"/>
      <c r="BZ3366" s="9"/>
      <c r="CA3366" s="9"/>
      <c r="CB3366" s="40"/>
      <c r="CC3366" s="9"/>
      <c r="CD3366" s="9"/>
      <c r="CE3366" s="40"/>
    </row>
    <row r="3367" spans="68:83" x14ac:dyDescent="0.25">
      <c r="BP3367" s="9"/>
      <c r="BQ3367" s="40"/>
      <c r="BR3367" s="9"/>
      <c r="BS3367" s="40"/>
      <c r="BU3367" s="9"/>
      <c r="BV3367" s="40"/>
      <c r="BW3367" s="9"/>
      <c r="BX3367" s="40"/>
      <c r="BZ3367" s="9"/>
      <c r="CA3367" s="9"/>
      <c r="CB3367" s="40"/>
      <c r="CC3367" s="9"/>
      <c r="CD3367" s="9"/>
      <c r="CE3367" s="40"/>
    </row>
    <row r="3368" spans="68:83" x14ac:dyDescent="0.25">
      <c r="BP3368" s="9"/>
      <c r="BQ3368" s="40"/>
      <c r="BR3368" s="9"/>
      <c r="BS3368" s="40"/>
      <c r="BU3368" s="9"/>
      <c r="BV3368" s="40"/>
      <c r="BW3368" s="9"/>
      <c r="BX3368" s="40"/>
      <c r="BZ3368" s="9"/>
      <c r="CA3368" s="9"/>
      <c r="CB3368" s="40"/>
      <c r="CC3368" s="9"/>
      <c r="CD3368" s="9"/>
      <c r="CE3368" s="40"/>
    </row>
    <row r="3369" spans="68:83" x14ac:dyDescent="0.25">
      <c r="BP3369" s="9"/>
      <c r="BQ3369" s="40"/>
      <c r="BR3369" s="9"/>
      <c r="BS3369" s="40"/>
      <c r="BU3369" s="9"/>
      <c r="BV3369" s="40"/>
      <c r="BW3369" s="9"/>
      <c r="BX3369" s="40"/>
      <c r="BZ3369" s="9"/>
      <c r="CA3369" s="9"/>
      <c r="CB3369" s="40"/>
      <c r="CC3369" s="9"/>
      <c r="CD3369" s="9"/>
      <c r="CE3369" s="40"/>
    </row>
    <row r="3370" spans="68:83" x14ac:dyDescent="0.25">
      <c r="BP3370" s="9"/>
      <c r="BQ3370" s="40"/>
      <c r="BR3370" s="9"/>
      <c r="BS3370" s="40"/>
      <c r="BU3370" s="9"/>
      <c r="BV3370" s="40"/>
      <c r="BW3370" s="9"/>
      <c r="BX3370" s="40"/>
      <c r="BZ3370" s="9"/>
      <c r="CA3370" s="9"/>
      <c r="CB3370" s="40"/>
      <c r="CC3370" s="9"/>
      <c r="CD3370" s="9"/>
      <c r="CE3370" s="40"/>
    </row>
    <row r="3371" spans="68:83" x14ac:dyDescent="0.25">
      <c r="BP3371" s="9"/>
      <c r="BQ3371" s="40"/>
      <c r="BR3371" s="9"/>
      <c r="BS3371" s="40"/>
      <c r="BU3371" s="9"/>
      <c r="BV3371" s="40"/>
      <c r="BW3371" s="9"/>
      <c r="BX3371" s="40"/>
      <c r="BZ3371" s="9"/>
      <c r="CA3371" s="9"/>
      <c r="CB3371" s="40"/>
      <c r="CC3371" s="9"/>
      <c r="CD3371" s="9"/>
      <c r="CE3371" s="40"/>
    </row>
    <row r="3372" spans="68:83" x14ac:dyDescent="0.25">
      <c r="BP3372" s="9"/>
      <c r="BQ3372" s="40"/>
      <c r="BR3372" s="9"/>
      <c r="BS3372" s="40"/>
      <c r="BU3372" s="9"/>
      <c r="BV3372" s="40"/>
      <c r="BW3372" s="9"/>
      <c r="BX3372" s="40"/>
      <c r="BZ3372" s="9"/>
      <c r="CA3372" s="9"/>
      <c r="CB3372" s="40"/>
      <c r="CC3372" s="9"/>
      <c r="CD3372" s="9"/>
      <c r="CE3372" s="40"/>
    </row>
    <row r="3373" spans="68:83" x14ac:dyDescent="0.25">
      <c r="BP3373" s="9"/>
      <c r="BQ3373" s="40"/>
      <c r="BR3373" s="9"/>
      <c r="BS3373" s="40"/>
      <c r="BU3373" s="9"/>
      <c r="BV3373" s="40"/>
      <c r="BW3373" s="9"/>
      <c r="BX3373" s="40"/>
      <c r="BZ3373" s="9"/>
      <c r="CA3373" s="9"/>
      <c r="CB3373" s="40"/>
      <c r="CC3373" s="9"/>
      <c r="CD3373" s="9"/>
      <c r="CE3373" s="40"/>
    </row>
    <row r="3374" spans="68:83" x14ac:dyDescent="0.25">
      <c r="BP3374" s="9"/>
      <c r="BQ3374" s="40"/>
      <c r="BR3374" s="9"/>
      <c r="BS3374" s="40"/>
      <c r="BU3374" s="9"/>
      <c r="BV3374" s="40"/>
      <c r="BW3374" s="9"/>
      <c r="BX3374" s="40"/>
      <c r="BZ3374" s="9"/>
      <c r="CA3374" s="9"/>
      <c r="CB3374" s="40"/>
      <c r="CC3374" s="9"/>
      <c r="CD3374" s="9"/>
      <c r="CE3374" s="40"/>
    </row>
    <row r="3375" spans="68:83" x14ac:dyDescent="0.25">
      <c r="BP3375" s="9"/>
      <c r="BQ3375" s="40"/>
      <c r="BR3375" s="9"/>
      <c r="BS3375" s="40"/>
      <c r="BU3375" s="9"/>
      <c r="BV3375" s="40"/>
      <c r="BW3375" s="9"/>
      <c r="BX3375" s="40"/>
      <c r="BZ3375" s="9"/>
      <c r="CA3375" s="9"/>
      <c r="CB3375" s="40"/>
      <c r="CC3375" s="9"/>
      <c r="CD3375" s="9"/>
      <c r="CE3375" s="40"/>
    </row>
    <row r="3376" spans="68:83" x14ac:dyDescent="0.25">
      <c r="BP3376" s="9"/>
      <c r="BQ3376" s="40"/>
      <c r="BR3376" s="9"/>
      <c r="BS3376" s="40"/>
      <c r="BU3376" s="9"/>
      <c r="BV3376" s="40"/>
      <c r="BW3376" s="9"/>
      <c r="BX3376" s="40"/>
      <c r="BZ3376" s="9"/>
      <c r="CA3376" s="9"/>
      <c r="CB3376" s="40"/>
      <c r="CC3376" s="9"/>
      <c r="CD3376" s="9"/>
      <c r="CE3376" s="40"/>
    </row>
    <row r="3377" spans="68:83" x14ac:dyDescent="0.25">
      <c r="BP3377" s="9"/>
      <c r="BQ3377" s="40"/>
      <c r="BR3377" s="9"/>
      <c r="BS3377" s="40"/>
      <c r="BU3377" s="9"/>
      <c r="BV3377" s="40"/>
      <c r="BW3377" s="9"/>
      <c r="BX3377" s="40"/>
      <c r="BZ3377" s="9"/>
      <c r="CA3377" s="9"/>
      <c r="CB3377" s="40"/>
      <c r="CC3377" s="9"/>
      <c r="CD3377" s="9"/>
      <c r="CE3377" s="40"/>
    </row>
    <row r="3378" spans="68:83" x14ac:dyDescent="0.25">
      <c r="BP3378" s="9"/>
      <c r="BQ3378" s="40"/>
      <c r="BR3378" s="9"/>
      <c r="BS3378" s="40"/>
      <c r="BU3378" s="9"/>
      <c r="BV3378" s="40"/>
      <c r="BW3378" s="9"/>
      <c r="BX3378" s="40"/>
      <c r="BZ3378" s="9"/>
      <c r="CA3378" s="9"/>
      <c r="CB3378" s="40"/>
      <c r="CC3378" s="9"/>
      <c r="CD3378" s="9"/>
      <c r="CE3378" s="40"/>
    </row>
    <row r="3379" spans="68:83" x14ac:dyDescent="0.25">
      <c r="BP3379" s="9"/>
      <c r="BQ3379" s="40"/>
      <c r="BR3379" s="9"/>
      <c r="BS3379" s="40"/>
      <c r="BU3379" s="9"/>
      <c r="BV3379" s="40"/>
      <c r="BW3379" s="9"/>
      <c r="BX3379" s="40"/>
      <c r="BZ3379" s="9"/>
      <c r="CA3379" s="9"/>
      <c r="CB3379" s="40"/>
      <c r="CC3379" s="9"/>
      <c r="CD3379" s="9"/>
      <c r="CE3379" s="40"/>
    </row>
    <row r="3380" spans="68:83" x14ac:dyDescent="0.25">
      <c r="BP3380" s="9"/>
      <c r="BQ3380" s="40"/>
      <c r="BR3380" s="9"/>
      <c r="BS3380" s="40"/>
      <c r="BU3380" s="9"/>
      <c r="BV3380" s="40"/>
      <c r="BW3380" s="9"/>
      <c r="BX3380" s="40"/>
      <c r="BZ3380" s="9"/>
      <c r="CA3380" s="9"/>
      <c r="CB3380" s="40"/>
      <c r="CC3380" s="9"/>
      <c r="CD3380" s="9"/>
      <c r="CE3380" s="40"/>
    </row>
    <row r="3381" spans="68:83" x14ac:dyDescent="0.25">
      <c r="BP3381" s="9"/>
      <c r="BQ3381" s="40"/>
      <c r="BR3381" s="9"/>
      <c r="BS3381" s="40"/>
      <c r="BU3381" s="9"/>
      <c r="BV3381" s="40"/>
      <c r="BW3381" s="9"/>
      <c r="BX3381" s="40"/>
      <c r="BZ3381" s="9"/>
      <c r="CA3381" s="9"/>
      <c r="CB3381" s="40"/>
      <c r="CC3381" s="9"/>
      <c r="CD3381" s="9"/>
      <c r="CE3381" s="40"/>
    </row>
    <row r="3382" spans="68:83" x14ac:dyDescent="0.25">
      <c r="BP3382" s="9"/>
      <c r="BQ3382" s="40"/>
      <c r="BR3382" s="9"/>
      <c r="BS3382" s="40"/>
      <c r="BU3382" s="9"/>
      <c r="BV3382" s="40"/>
      <c r="BW3382" s="9"/>
      <c r="BX3382" s="40"/>
      <c r="BZ3382" s="9"/>
      <c r="CA3382" s="9"/>
      <c r="CB3382" s="40"/>
      <c r="CC3382" s="9"/>
      <c r="CD3382" s="9"/>
      <c r="CE3382" s="40"/>
    </row>
    <row r="3383" spans="68:83" x14ac:dyDescent="0.25">
      <c r="BP3383" s="9"/>
      <c r="BQ3383" s="40"/>
      <c r="BR3383" s="9"/>
      <c r="BS3383" s="40"/>
      <c r="BU3383" s="9"/>
      <c r="BV3383" s="40"/>
      <c r="BW3383" s="9"/>
      <c r="BX3383" s="40"/>
      <c r="BZ3383" s="9"/>
      <c r="CA3383" s="9"/>
      <c r="CB3383" s="40"/>
      <c r="CC3383" s="9"/>
      <c r="CD3383" s="9"/>
      <c r="CE3383" s="40"/>
    </row>
    <row r="3384" spans="68:83" x14ac:dyDescent="0.25">
      <c r="BP3384" s="9"/>
      <c r="BQ3384" s="40"/>
      <c r="BR3384" s="9"/>
      <c r="BS3384" s="40"/>
      <c r="BU3384" s="9"/>
      <c r="BV3384" s="40"/>
      <c r="BW3384" s="9"/>
      <c r="BX3384" s="40"/>
      <c r="BZ3384" s="9"/>
      <c r="CA3384" s="9"/>
      <c r="CB3384" s="40"/>
      <c r="CC3384" s="9"/>
      <c r="CD3384" s="9"/>
      <c r="CE3384" s="40"/>
    </row>
    <row r="3385" spans="68:83" x14ac:dyDescent="0.25">
      <c r="BP3385" s="9"/>
      <c r="BQ3385" s="40"/>
      <c r="BR3385" s="9"/>
      <c r="BS3385" s="40"/>
      <c r="BU3385" s="9"/>
      <c r="BV3385" s="40"/>
      <c r="BW3385" s="9"/>
      <c r="BX3385" s="40"/>
      <c r="BZ3385" s="9"/>
      <c r="CA3385" s="9"/>
      <c r="CB3385" s="40"/>
      <c r="CC3385" s="9"/>
      <c r="CD3385" s="9"/>
      <c r="CE3385" s="40"/>
    </row>
    <row r="3386" spans="68:83" x14ac:dyDescent="0.25">
      <c r="BP3386" s="9"/>
      <c r="BQ3386" s="40"/>
      <c r="BR3386" s="9"/>
      <c r="BS3386" s="40"/>
      <c r="BU3386" s="9"/>
      <c r="BV3386" s="40"/>
      <c r="BW3386" s="9"/>
      <c r="BX3386" s="40"/>
      <c r="BZ3386" s="9"/>
      <c r="CA3386" s="9"/>
      <c r="CB3386" s="40"/>
      <c r="CC3386" s="9"/>
      <c r="CD3386" s="9"/>
      <c r="CE3386" s="40"/>
    </row>
    <row r="3387" spans="68:83" x14ac:dyDescent="0.25">
      <c r="BP3387" s="9"/>
      <c r="BQ3387" s="40"/>
      <c r="BR3387" s="9"/>
      <c r="BS3387" s="40"/>
      <c r="BU3387" s="9"/>
      <c r="BV3387" s="40"/>
      <c r="BW3387" s="9"/>
      <c r="BX3387" s="40"/>
      <c r="BZ3387" s="9"/>
      <c r="CA3387" s="9"/>
      <c r="CB3387" s="40"/>
      <c r="CC3387" s="9"/>
      <c r="CD3387" s="9"/>
      <c r="CE3387" s="40"/>
    </row>
    <row r="3388" spans="68:83" x14ac:dyDescent="0.25">
      <c r="BP3388" s="9"/>
      <c r="BQ3388" s="40"/>
      <c r="BR3388" s="9"/>
      <c r="BS3388" s="40"/>
      <c r="BU3388" s="9"/>
      <c r="BV3388" s="40"/>
      <c r="BW3388" s="9"/>
      <c r="BX3388" s="40"/>
      <c r="BZ3388" s="9"/>
      <c r="CA3388" s="9"/>
      <c r="CB3388" s="40"/>
      <c r="CC3388" s="9"/>
      <c r="CD3388" s="9"/>
      <c r="CE3388" s="40"/>
    </row>
    <row r="3389" spans="68:83" x14ac:dyDescent="0.25">
      <c r="BP3389" s="9"/>
      <c r="BQ3389" s="40"/>
      <c r="BR3389" s="9"/>
      <c r="BS3389" s="40"/>
      <c r="BU3389" s="9"/>
      <c r="BV3389" s="40"/>
      <c r="BW3389" s="9"/>
      <c r="BX3389" s="40"/>
      <c r="BZ3389" s="9"/>
      <c r="CA3389" s="9"/>
      <c r="CB3389" s="40"/>
      <c r="CC3389" s="9"/>
      <c r="CD3389" s="9"/>
      <c r="CE3389" s="40"/>
    </row>
    <row r="3390" spans="68:83" x14ac:dyDescent="0.25">
      <c r="BP3390" s="9"/>
      <c r="BQ3390" s="40"/>
      <c r="BR3390" s="9"/>
      <c r="BS3390" s="40"/>
      <c r="BU3390" s="9"/>
      <c r="BV3390" s="40"/>
      <c r="BW3390" s="9"/>
      <c r="BX3390" s="40"/>
      <c r="BZ3390" s="9"/>
      <c r="CA3390" s="9"/>
      <c r="CB3390" s="40"/>
      <c r="CC3390" s="9"/>
      <c r="CD3390" s="9"/>
      <c r="CE3390" s="40"/>
    </row>
    <row r="3391" spans="68:83" x14ac:dyDescent="0.25">
      <c r="BP3391" s="9"/>
      <c r="BQ3391" s="40"/>
      <c r="BR3391" s="9"/>
      <c r="BS3391" s="40"/>
      <c r="BU3391" s="9"/>
      <c r="BV3391" s="40"/>
      <c r="BW3391" s="9"/>
      <c r="BX3391" s="40"/>
      <c r="BZ3391" s="9"/>
      <c r="CA3391" s="9"/>
      <c r="CB3391" s="40"/>
      <c r="CC3391" s="9"/>
      <c r="CD3391" s="9"/>
      <c r="CE3391" s="40"/>
    </row>
    <row r="3392" spans="68:83" x14ac:dyDescent="0.25">
      <c r="BP3392" s="9"/>
      <c r="BQ3392" s="40"/>
      <c r="BR3392" s="9"/>
      <c r="BS3392" s="40"/>
      <c r="BU3392" s="9"/>
      <c r="BV3392" s="40"/>
      <c r="BW3392" s="9"/>
      <c r="BX3392" s="40"/>
      <c r="BZ3392" s="9"/>
      <c r="CA3392" s="9"/>
      <c r="CB3392" s="40"/>
      <c r="CC3392" s="9"/>
      <c r="CD3392" s="9"/>
      <c r="CE3392" s="40"/>
    </row>
    <row r="3393" spans="68:83" x14ac:dyDescent="0.25">
      <c r="BP3393" s="9"/>
      <c r="BQ3393" s="40"/>
      <c r="BR3393" s="9"/>
      <c r="BS3393" s="40"/>
      <c r="BU3393" s="9"/>
      <c r="BV3393" s="40"/>
      <c r="BW3393" s="9"/>
      <c r="BX3393" s="40"/>
      <c r="BZ3393" s="9"/>
      <c r="CA3393" s="9"/>
      <c r="CB3393" s="40"/>
      <c r="CC3393" s="9"/>
      <c r="CD3393" s="9"/>
      <c r="CE3393" s="40"/>
    </row>
    <row r="3394" spans="68:83" x14ac:dyDescent="0.25">
      <c r="BP3394" s="9"/>
      <c r="BQ3394" s="40"/>
      <c r="BR3394" s="9"/>
      <c r="BS3394" s="40"/>
      <c r="BU3394" s="9"/>
      <c r="BV3394" s="40"/>
      <c r="BW3394" s="9"/>
      <c r="BX3394" s="40"/>
      <c r="BZ3394" s="9"/>
      <c r="CA3394" s="9"/>
      <c r="CB3394" s="40"/>
      <c r="CC3394" s="9"/>
      <c r="CD3394" s="9"/>
      <c r="CE3394" s="40"/>
    </row>
    <row r="3395" spans="68:83" x14ac:dyDescent="0.25">
      <c r="BP3395" s="9"/>
      <c r="BQ3395" s="40"/>
      <c r="BR3395" s="9"/>
      <c r="BS3395" s="40"/>
      <c r="BU3395" s="9"/>
      <c r="BV3395" s="40"/>
      <c r="BW3395" s="9"/>
      <c r="BX3395" s="40"/>
      <c r="BZ3395" s="9"/>
      <c r="CA3395" s="9"/>
      <c r="CB3395" s="40"/>
      <c r="CC3395" s="9"/>
      <c r="CD3395" s="9"/>
      <c r="CE3395" s="40"/>
    </row>
    <row r="3396" spans="68:83" x14ac:dyDescent="0.25">
      <c r="BP3396" s="9"/>
      <c r="BQ3396" s="40"/>
      <c r="BR3396" s="9"/>
      <c r="BS3396" s="40"/>
      <c r="BU3396" s="9"/>
      <c r="BV3396" s="40"/>
      <c r="BW3396" s="9"/>
      <c r="BX3396" s="40"/>
      <c r="BZ3396" s="9"/>
      <c r="CA3396" s="9"/>
      <c r="CB3396" s="40"/>
      <c r="CC3396" s="9"/>
      <c r="CD3396" s="9"/>
      <c r="CE3396" s="40"/>
    </row>
    <row r="3397" spans="68:83" x14ac:dyDescent="0.25">
      <c r="BP3397" s="9"/>
      <c r="BQ3397" s="40"/>
      <c r="BR3397" s="9"/>
      <c r="BS3397" s="40"/>
      <c r="BU3397" s="9"/>
      <c r="BV3397" s="40"/>
      <c r="BW3397" s="9"/>
      <c r="BX3397" s="40"/>
      <c r="BZ3397" s="9"/>
      <c r="CA3397" s="9"/>
      <c r="CB3397" s="40"/>
      <c r="CC3397" s="9"/>
      <c r="CD3397" s="9"/>
      <c r="CE3397" s="40"/>
    </row>
    <row r="3398" spans="68:83" x14ac:dyDescent="0.25">
      <c r="BP3398" s="9"/>
      <c r="BQ3398" s="40"/>
      <c r="BR3398" s="9"/>
      <c r="BS3398" s="40"/>
      <c r="BU3398" s="9"/>
      <c r="BV3398" s="40"/>
      <c r="BW3398" s="9"/>
      <c r="BX3398" s="40"/>
      <c r="BZ3398" s="9"/>
      <c r="CA3398" s="9"/>
      <c r="CB3398" s="40"/>
      <c r="CC3398" s="9"/>
      <c r="CD3398" s="9"/>
      <c r="CE3398" s="40"/>
    </row>
    <row r="3399" spans="68:83" x14ac:dyDescent="0.25">
      <c r="BP3399" s="9"/>
      <c r="BQ3399" s="40"/>
      <c r="BR3399" s="9"/>
      <c r="BS3399" s="40"/>
      <c r="BU3399" s="9"/>
      <c r="BV3399" s="40"/>
      <c r="BW3399" s="9"/>
      <c r="BX3399" s="40"/>
      <c r="BZ3399" s="9"/>
      <c r="CA3399" s="9"/>
      <c r="CB3399" s="40"/>
      <c r="CC3399" s="9"/>
      <c r="CD3399" s="9"/>
      <c r="CE3399" s="40"/>
    </row>
    <row r="3400" spans="68:83" x14ac:dyDescent="0.25">
      <c r="BP3400" s="9"/>
      <c r="BQ3400" s="40"/>
      <c r="BR3400" s="9"/>
      <c r="BS3400" s="40"/>
      <c r="BU3400" s="9"/>
      <c r="BV3400" s="40"/>
      <c r="BW3400" s="9"/>
      <c r="BX3400" s="40"/>
      <c r="BZ3400" s="9"/>
      <c r="CA3400" s="9"/>
      <c r="CB3400" s="40"/>
      <c r="CC3400" s="9"/>
      <c r="CD3400" s="9"/>
      <c r="CE3400" s="40"/>
    </row>
    <row r="3401" spans="68:83" x14ac:dyDescent="0.25">
      <c r="BP3401" s="9"/>
      <c r="BQ3401" s="40"/>
      <c r="BR3401" s="9"/>
      <c r="BS3401" s="40"/>
      <c r="BU3401" s="9"/>
      <c r="BV3401" s="40"/>
      <c r="BW3401" s="9"/>
      <c r="BX3401" s="40"/>
      <c r="BZ3401" s="9"/>
      <c r="CA3401" s="9"/>
      <c r="CB3401" s="40"/>
      <c r="CC3401" s="9"/>
      <c r="CD3401" s="9"/>
      <c r="CE3401" s="40"/>
    </row>
    <row r="3402" spans="68:83" x14ac:dyDescent="0.25">
      <c r="BP3402" s="9"/>
      <c r="BQ3402" s="40"/>
      <c r="BR3402" s="9"/>
      <c r="BS3402" s="40"/>
      <c r="BU3402" s="9"/>
      <c r="BV3402" s="40"/>
      <c r="BW3402" s="9"/>
      <c r="BX3402" s="40"/>
      <c r="BZ3402" s="9"/>
      <c r="CA3402" s="9"/>
      <c r="CB3402" s="40"/>
      <c r="CC3402" s="9"/>
      <c r="CD3402" s="9"/>
      <c r="CE3402" s="40"/>
    </row>
    <row r="3403" spans="68:83" x14ac:dyDescent="0.25">
      <c r="BP3403" s="9"/>
      <c r="BQ3403" s="40"/>
      <c r="BR3403" s="9"/>
      <c r="BS3403" s="40"/>
      <c r="BU3403" s="9"/>
      <c r="BV3403" s="40"/>
      <c r="BW3403" s="9"/>
      <c r="BX3403" s="40"/>
      <c r="BZ3403" s="9"/>
      <c r="CA3403" s="9"/>
      <c r="CB3403" s="40"/>
      <c r="CC3403" s="9"/>
      <c r="CD3403" s="9"/>
      <c r="CE3403" s="40"/>
    </row>
    <row r="3404" spans="68:83" x14ac:dyDescent="0.25">
      <c r="BP3404" s="9"/>
      <c r="BQ3404" s="40"/>
      <c r="BR3404" s="9"/>
      <c r="BS3404" s="40"/>
      <c r="BU3404" s="9"/>
      <c r="BV3404" s="40"/>
      <c r="BW3404" s="9"/>
      <c r="BX3404" s="40"/>
      <c r="BZ3404" s="9"/>
      <c r="CA3404" s="9"/>
      <c r="CB3404" s="40"/>
      <c r="CC3404" s="9"/>
      <c r="CD3404" s="9"/>
      <c r="CE3404" s="40"/>
    </row>
    <row r="3405" spans="68:83" x14ac:dyDescent="0.25">
      <c r="BP3405" s="9"/>
      <c r="BQ3405" s="40"/>
      <c r="BR3405" s="9"/>
      <c r="BS3405" s="40"/>
      <c r="BU3405" s="9"/>
      <c r="BV3405" s="40"/>
      <c r="BW3405" s="9"/>
      <c r="BX3405" s="40"/>
      <c r="BZ3405" s="9"/>
      <c r="CA3405" s="9"/>
      <c r="CB3405" s="40"/>
      <c r="CC3405" s="9"/>
      <c r="CD3405" s="9"/>
      <c r="CE3405" s="40"/>
    </row>
    <row r="3406" spans="68:83" x14ac:dyDescent="0.25">
      <c r="BP3406" s="9"/>
      <c r="BQ3406" s="40"/>
      <c r="BR3406" s="9"/>
      <c r="BS3406" s="40"/>
      <c r="BU3406" s="9"/>
      <c r="BV3406" s="40"/>
      <c r="BW3406" s="9"/>
      <c r="BX3406" s="40"/>
      <c r="BZ3406" s="9"/>
      <c r="CA3406" s="9"/>
      <c r="CB3406" s="40"/>
      <c r="CC3406" s="9"/>
      <c r="CD3406" s="9"/>
      <c r="CE3406" s="40"/>
    </row>
    <row r="3407" spans="68:83" x14ac:dyDescent="0.25">
      <c r="BP3407" s="9"/>
      <c r="BQ3407" s="40"/>
      <c r="BR3407" s="9"/>
      <c r="BS3407" s="40"/>
      <c r="BU3407" s="9"/>
      <c r="BV3407" s="40"/>
      <c r="BW3407" s="9"/>
      <c r="BX3407" s="40"/>
      <c r="BZ3407" s="9"/>
      <c r="CA3407" s="9"/>
      <c r="CB3407" s="40"/>
      <c r="CC3407" s="9"/>
      <c r="CD3407" s="9"/>
      <c r="CE3407" s="40"/>
    </row>
    <row r="3408" spans="68:83" x14ac:dyDescent="0.25">
      <c r="BP3408" s="9"/>
      <c r="BQ3408" s="40"/>
      <c r="BR3408" s="9"/>
      <c r="BS3408" s="40"/>
      <c r="BU3408" s="9"/>
      <c r="BV3408" s="40"/>
      <c r="BW3408" s="9"/>
      <c r="BX3408" s="40"/>
      <c r="BZ3408" s="9"/>
      <c r="CA3408" s="9"/>
      <c r="CB3408" s="40"/>
      <c r="CC3408" s="9"/>
      <c r="CD3408" s="9"/>
      <c r="CE3408" s="40"/>
    </row>
    <row r="3409" spans="68:83" x14ac:dyDescent="0.25">
      <c r="BP3409" s="9"/>
      <c r="BQ3409" s="40"/>
      <c r="BR3409" s="9"/>
      <c r="BS3409" s="40"/>
      <c r="BU3409" s="9"/>
      <c r="BV3409" s="40"/>
      <c r="BW3409" s="9"/>
      <c r="BX3409" s="40"/>
      <c r="BZ3409" s="9"/>
      <c r="CA3409" s="9"/>
      <c r="CB3409" s="40"/>
      <c r="CC3409" s="9"/>
      <c r="CD3409" s="9"/>
      <c r="CE3409" s="40"/>
    </row>
    <row r="3410" spans="68:83" x14ac:dyDescent="0.25">
      <c r="BP3410" s="9"/>
      <c r="BQ3410" s="40"/>
      <c r="BR3410" s="9"/>
      <c r="BS3410" s="40"/>
      <c r="BU3410" s="9"/>
      <c r="BV3410" s="40"/>
      <c r="BW3410" s="9"/>
      <c r="BX3410" s="40"/>
      <c r="BZ3410" s="9"/>
      <c r="CA3410" s="9"/>
      <c r="CB3410" s="40"/>
      <c r="CC3410" s="9"/>
      <c r="CD3410" s="9"/>
      <c r="CE3410" s="40"/>
    </row>
    <row r="3411" spans="68:83" x14ac:dyDescent="0.25">
      <c r="BP3411" s="9"/>
      <c r="BQ3411" s="40"/>
      <c r="BR3411" s="9"/>
      <c r="BS3411" s="40"/>
      <c r="BU3411" s="9"/>
      <c r="BV3411" s="40"/>
      <c r="BW3411" s="9"/>
      <c r="BX3411" s="40"/>
      <c r="BZ3411" s="9"/>
      <c r="CA3411" s="9"/>
      <c r="CB3411" s="40"/>
      <c r="CC3411" s="9"/>
      <c r="CD3411" s="9"/>
      <c r="CE3411" s="40"/>
    </row>
    <row r="3412" spans="68:83" x14ac:dyDescent="0.25">
      <c r="BP3412" s="9"/>
      <c r="BQ3412" s="40"/>
      <c r="BR3412" s="9"/>
      <c r="BS3412" s="40"/>
      <c r="BU3412" s="9"/>
      <c r="BV3412" s="40"/>
      <c r="BW3412" s="9"/>
      <c r="BX3412" s="40"/>
      <c r="BZ3412" s="9"/>
      <c r="CA3412" s="9"/>
      <c r="CB3412" s="40"/>
      <c r="CC3412" s="9"/>
      <c r="CD3412" s="9"/>
      <c r="CE3412" s="40"/>
    </row>
    <row r="3413" spans="68:83" x14ac:dyDescent="0.25">
      <c r="BP3413" s="9"/>
      <c r="BQ3413" s="40"/>
      <c r="BR3413" s="9"/>
      <c r="BS3413" s="40"/>
      <c r="BU3413" s="9"/>
      <c r="BV3413" s="40"/>
      <c r="BW3413" s="9"/>
      <c r="BX3413" s="40"/>
      <c r="BZ3413" s="9"/>
      <c r="CA3413" s="9"/>
      <c r="CB3413" s="40"/>
      <c r="CC3413" s="9"/>
      <c r="CD3413" s="9"/>
      <c r="CE3413" s="40"/>
    </row>
    <row r="3414" spans="68:83" x14ac:dyDescent="0.25">
      <c r="BP3414" s="9"/>
      <c r="BQ3414" s="40"/>
      <c r="BR3414" s="9"/>
      <c r="BS3414" s="40"/>
      <c r="BU3414" s="9"/>
      <c r="BV3414" s="40"/>
      <c r="BW3414" s="9"/>
      <c r="BX3414" s="40"/>
      <c r="BZ3414" s="9"/>
      <c r="CA3414" s="9"/>
      <c r="CB3414" s="40"/>
      <c r="CC3414" s="9"/>
      <c r="CD3414" s="9"/>
      <c r="CE3414" s="40"/>
    </row>
    <row r="3415" spans="68:83" x14ac:dyDescent="0.25">
      <c r="BP3415" s="9"/>
      <c r="BQ3415" s="40"/>
      <c r="BR3415" s="9"/>
      <c r="BS3415" s="40"/>
      <c r="BU3415" s="9"/>
      <c r="BV3415" s="40"/>
      <c r="BW3415" s="9"/>
      <c r="BX3415" s="40"/>
      <c r="BZ3415" s="9"/>
      <c r="CA3415" s="9"/>
      <c r="CB3415" s="40"/>
      <c r="CC3415" s="9"/>
      <c r="CD3415" s="9"/>
      <c r="CE3415" s="40"/>
    </row>
    <row r="3416" spans="68:83" x14ac:dyDescent="0.25">
      <c r="BP3416" s="9"/>
      <c r="BQ3416" s="40"/>
      <c r="BR3416" s="9"/>
      <c r="BS3416" s="40"/>
      <c r="BU3416" s="9"/>
      <c r="BV3416" s="40"/>
      <c r="BW3416" s="9"/>
      <c r="BX3416" s="40"/>
      <c r="BZ3416" s="9"/>
      <c r="CA3416" s="9"/>
      <c r="CB3416" s="40"/>
      <c r="CC3416" s="9"/>
      <c r="CD3416" s="9"/>
      <c r="CE3416" s="40"/>
    </row>
    <row r="3417" spans="68:83" x14ac:dyDescent="0.25">
      <c r="BP3417" s="9"/>
      <c r="BQ3417" s="40"/>
      <c r="BR3417" s="9"/>
      <c r="BS3417" s="40"/>
      <c r="BU3417" s="9"/>
      <c r="BV3417" s="40"/>
      <c r="BW3417" s="9"/>
      <c r="BX3417" s="40"/>
      <c r="BZ3417" s="9"/>
      <c r="CA3417" s="9"/>
      <c r="CB3417" s="40"/>
      <c r="CC3417" s="9"/>
      <c r="CD3417" s="9"/>
      <c r="CE3417" s="40"/>
    </row>
    <row r="3418" spans="68:83" x14ac:dyDescent="0.25">
      <c r="BP3418" s="9"/>
      <c r="BQ3418" s="40"/>
      <c r="BR3418" s="9"/>
      <c r="BS3418" s="40"/>
      <c r="BU3418" s="9"/>
      <c r="BV3418" s="40"/>
      <c r="BW3418" s="9"/>
      <c r="BX3418" s="40"/>
      <c r="BZ3418" s="9"/>
      <c r="CA3418" s="9"/>
      <c r="CB3418" s="40"/>
      <c r="CC3418" s="9"/>
      <c r="CD3418" s="9"/>
      <c r="CE3418" s="40"/>
    </row>
    <row r="3419" spans="68:83" x14ac:dyDescent="0.25">
      <c r="BP3419" s="9"/>
      <c r="BQ3419" s="40"/>
      <c r="BR3419" s="9"/>
      <c r="BS3419" s="40"/>
      <c r="BU3419" s="9"/>
      <c r="BV3419" s="40"/>
      <c r="BW3419" s="9"/>
      <c r="BX3419" s="40"/>
      <c r="BZ3419" s="9"/>
      <c r="CA3419" s="9"/>
      <c r="CB3419" s="40"/>
      <c r="CC3419" s="9"/>
      <c r="CD3419" s="9"/>
      <c r="CE3419" s="40"/>
    </row>
    <row r="3420" spans="68:83" x14ac:dyDescent="0.25">
      <c r="BP3420" s="9"/>
      <c r="BQ3420" s="40"/>
      <c r="BR3420" s="9"/>
      <c r="BS3420" s="40"/>
      <c r="BU3420" s="9"/>
      <c r="BV3420" s="40"/>
      <c r="BW3420" s="9"/>
      <c r="BX3420" s="40"/>
      <c r="BZ3420" s="9"/>
      <c r="CA3420" s="9"/>
      <c r="CB3420" s="40"/>
      <c r="CC3420" s="9"/>
      <c r="CD3420" s="9"/>
      <c r="CE3420" s="40"/>
    </row>
    <row r="3421" spans="68:83" x14ac:dyDescent="0.25">
      <c r="BP3421" s="9"/>
      <c r="BQ3421" s="40"/>
      <c r="BR3421" s="9"/>
      <c r="BS3421" s="40"/>
      <c r="BU3421" s="9"/>
      <c r="BV3421" s="40"/>
      <c r="BW3421" s="9"/>
      <c r="BX3421" s="40"/>
      <c r="BZ3421" s="9"/>
      <c r="CA3421" s="9"/>
      <c r="CB3421" s="40"/>
      <c r="CC3421" s="9"/>
      <c r="CD3421" s="9"/>
      <c r="CE3421" s="40"/>
    </row>
    <row r="3422" spans="68:83" x14ac:dyDescent="0.25">
      <c r="BP3422" s="9"/>
      <c r="BQ3422" s="40"/>
      <c r="BR3422" s="9"/>
      <c r="BS3422" s="40"/>
      <c r="BU3422" s="9"/>
      <c r="BV3422" s="40"/>
      <c r="BW3422" s="9"/>
      <c r="BX3422" s="40"/>
      <c r="BZ3422" s="9"/>
      <c r="CA3422" s="9"/>
      <c r="CB3422" s="40"/>
      <c r="CC3422" s="9"/>
      <c r="CD3422" s="9"/>
      <c r="CE3422" s="40"/>
    </row>
    <row r="3423" spans="68:83" x14ac:dyDescent="0.25">
      <c r="BP3423" s="9"/>
      <c r="BQ3423" s="40"/>
      <c r="BR3423" s="9"/>
      <c r="BS3423" s="40"/>
      <c r="BU3423" s="9"/>
      <c r="BV3423" s="40"/>
      <c r="BW3423" s="9"/>
      <c r="BX3423" s="40"/>
      <c r="BZ3423" s="9"/>
      <c r="CA3423" s="9"/>
      <c r="CB3423" s="40"/>
      <c r="CC3423" s="9"/>
      <c r="CD3423" s="9"/>
      <c r="CE3423" s="40"/>
    </row>
    <row r="3424" spans="68:83" x14ac:dyDescent="0.25">
      <c r="BP3424" s="9"/>
      <c r="BQ3424" s="40"/>
      <c r="BR3424" s="9"/>
      <c r="BS3424" s="40"/>
      <c r="BU3424" s="9"/>
      <c r="BV3424" s="40"/>
      <c r="BW3424" s="9"/>
      <c r="BX3424" s="40"/>
      <c r="BZ3424" s="9"/>
      <c r="CA3424" s="9"/>
      <c r="CB3424" s="40"/>
      <c r="CC3424" s="9"/>
      <c r="CD3424" s="9"/>
      <c r="CE3424" s="40"/>
    </row>
    <row r="3425" spans="68:83" x14ac:dyDescent="0.25">
      <c r="BP3425" s="9"/>
      <c r="BQ3425" s="40"/>
      <c r="BR3425" s="9"/>
      <c r="BS3425" s="40"/>
      <c r="BU3425" s="9"/>
      <c r="BV3425" s="40"/>
      <c r="BW3425" s="9"/>
      <c r="BX3425" s="40"/>
      <c r="BZ3425" s="9"/>
      <c r="CA3425" s="9"/>
      <c r="CB3425" s="40"/>
      <c r="CC3425" s="9"/>
      <c r="CD3425" s="9"/>
      <c r="CE3425" s="40"/>
    </row>
    <row r="3426" spans="68:83" x14ac:dyDescent="0.25">
      <c r="BP3426" s="9"/>
      <c r="BQ3426" s="40"/>
      <c r="BR3426" s="9"/>
      <c r="BS3426" s="40"/>
      <c r="BU3426" s="9"/>
      <c r="BV3426" s="40"/>
      <c r="BW3426" s="9"/>
      <c r="BX3426" s="40"/>
      <c r="BZ3426" s="9"/>
      <c r="CA3426" s="9"/>
      <c r="CB3426" s="40"/>
      <c r="CC3426" s="9"/>
      <c r="CD3426" s="9"/>
      <c r="CE3426" s="40"/>
    </row>
    <row r="3427" spans="68:83" x14ac:dyDescent="0.25">
      <c r="BP3427" s="9"/>
      <c r="BQ3427" s="40"/>
      <c r="BR3427" s="9"/>
      <c r="BS3427" s="40"/>
      <c r="BU3427" s="9"/>
      <c r="BV3427" s="40"/>
      <c r="BW3427" s="9"/>
      <c r="BX3427" s="40"/>
      <c r="BZ3427" s="9"/>
      <c r="CA3427" s="9"/>
      <c r="CB3427" s="40"/>
      <c r="CC3427" s="9"/>
      <c r="CD3427" s="9"/>
      <c r="CE3427" s="40"/>
    </row>
    <row r="3428" spans="68:83" x14ac:dyDescent="0.25">
      <c r="BP3428" s="9"/>
      <c r="BQ3428" s="40"/>
      <c r="BR3428" s="9"/>
      <c r="BS3428" s="40"/>
      <c r="BU3428" s="9"/>
      <c r="BV3428" s="40"/>
      <c r="BW3428" s="9"/>
      <c r="BX3428" s="40"/>
      <c r="BZ3428" s="9"/>
      <c r="CA3428" s="9"/>
      <c r="CB3428" s="40"/>
      <c r="CC3428" s="9"/>
      <c r="CD3428" s="9"/>
      <c r="CE3428" s="40"/>
    </row>
    <row r="3429" spans="68:83" x14ac:dyDescent="0.25">
      <c r="BP3429" s="9"/>
      <c r="BQ3429" s="40"/>
      <c r="BR3429" s="9"/>
      <c r="BS3429" s="40"/>
      <c r="BU3429" s="9"/>
      <c r="BV3429" s="40"/>
      <c r="BW3429" s="9"/>
      <c r="BX3429" s="40"/>
      <c r="BZ3429" s="9"/>
      <c r="CA3429" s="9"/>
      <c r="CB3429" s="40"/>
      <c r="CC3429" s="9"/>
      <c r="CD3429" s="9"/>
      <c r="CE3429" s="40"/>
    </row>
    <row r="3430" spans="68:83" x14ac:dyDescent="0.25">
      <c r="BP3430" s="9"/>
      <c r="BQ3430" s="40"/>
      <c r="BR3430" s="9"/>
      <c r="BS3430" s="40"/>
      <c r="BU3430" s="9"/>
      <c r="BV3430" s="40"/>
      <c r="BW3430" s="9"/>
      <c r="BX3430" s="40"/>
      <c r="BZ3430" s="9"/>
      <c r="CA3430" s="9"/>
      <c r="CB3430" s="40"/>
      <c r="CC3430" s="9"/>
      <c r="CD3430" s="9"/>
      <c r="CE3430" s="40"/>
    </row>
    <row r="3431" spans="68:83" x14ac:dyDescent="0.25">
      <c r="BP3431" s="9"/>
      <c r="BQ3431" s="40"/>
      <c r="BR3431" s="9"/>
      <c r="BS3431" s="40"/>
      <c r="BU3431" s="9"/>
      <c r="BV3431" s="40"/>
      <c r="BW3431" s="9"/>
      <c r="BX3431" s="40"/>
      <c r="BZ3431" s="9"/>
      <c r="CA3431" s="9"/>
      <c r="CB3431" s="40"/>
      <c r="CC3431" s="9"/>
      <c r="CD3431" s="9"/>
      <c r="CE3431" s="40"/>
    </row>
    <row r="3432" spans="68:83" x14ac:dyDescent="0.25">
      <c r="BP3432" s="9"/>
      <c r="BQ3432" s="40"/>
      <c r="BR3432" s="9"/>
      <c r="BS3432" s="40"/>
      <c r="BU3432" s="9"/>
      <c r="BV3432" s="40"/>
      <c r="BW3432" s="9"/>
      <c r="BX3432" s="40"/>
      <c r="BZ3432" s="9"/>
      <c r="CA3432" s="9"/>
      <c r="CB3432" s="40"/>
      <c r="CC3432" s="9"/>
      <c r="CD3432" s="9"/>
      <c r="CE3432" s="40"/>
    </row>
    <row r="3433" spans="68:83" x14ac:dyDescent="0.25">
      <c r="BP3433" s="9"/>
      <c r="BQ3433" s="40"/>
      <c r="BR3433" s="9"/>
      <c r="BS3433" s="40"/>
      <c r="BU3433" s="9"/>
      <c r="BV3433" s="40"/>
      <c r="BW3433" s="9"/>
      <c r="BX3433" s="40"/>
      <c r="BZ3433" s="9"/>
      <c r="CA3433" s="9"/>
      <c r="CB3433" s="40"/>
      <c r="CC3433" s="9"/>
      <c r="CD3433" s="9"/>
      <c r="CE3433" s="40"/>
    </row>
    <row r="3434" spans="68:83" x14ac:dyDescent="0.25">
      <c r="BP3434" s="9"/>
      <c r="BQ3434" s="40"/>
      <c r="BR3434" s="9"/>
      <c r="BS3434" s="40"/>
      <c r="BU3434" s="9"/>
      <c r="BV3434" s="40"/>
      <c r="BW3434" s="9"/>
      <c r="BX3434" s="40"/>
      <c r="BZ3434" s="9"/>
      <c r="CA3434" s="9"/>
      <c r="CB3434" s="40"/>
      <c r="CC3434" s="9"/>
      <c r="CD3434" s="9"/>
      <c r="CE3434" s="40"/>
    </row>
    <row r="3435" spans="68:83" x14ac:dyDescent="0.25">
      <c r="BP3435" s="9"/>
      <c r="BQ3435" s="40"/>
      <c r="BR3435" s="9"/>
      <c r="BS3435" s="40"/>
      <c r="BU3435" s="9"/>
      <c r="BV3435" s="40"/>
      <c r="BW3435" s="9"/>
      <c r="BX3435" s="40"/>
      <c r="BZ3435" s="9"/>
      <c r="CA3435" s="9"/>
      <c r="CB3435" s="40"/>
      <c r="CC3435" s="9"/>
      <c r="CD3435" s="9"/>
      <c r="CE3435" s="40"/>
    </row>
    <row r="3436" spans="68:83" x14ac:dyDescent="0.25">
      <c r="BP3436" s="9"/>
      <c r="BQ3436" s="40"/>
      <c r="BR3436" s="9"/>
      <c r="BS3436" s="40"/>
      <c r="BU3436" s="9"/>
      <c r="BV3436" s="40"/>
      <c r="BW3436" s="9"/>
      <c r="BX3436" s="40"/>
      <c r="BZ3436" s="9"/>
      <c r="CA3436" s="9"/>
      <c r="CB3436" s="40"/>
      <c r="CC3436" s="9"/>
      <c r="CD3436" s="9"/>
      <c r="CE3436" s="40"/>
    </row>
    <row r="3437" spans="68:83" x14ac:dyDescent="0.25">
      <c r="BP3437" s="9"/>
      <c r="BQ3437" s="40"/>
      <c r="BR3437" s="9"/>
      <c r="BS3437" s="40"/>
      <c r="BU3437" s="9"/>
      <c r="BV3437" s="40"/>
      <c r="BW3437" s="9"/>
      <c r="BX3437" s="40"/>
      <c r="BZ3437" s="9"/>
      <c r="CA3437" s="9"/>
      <c r="CB3437" s="40"/>
      <c r="CC3437" s="9"/>
      <c r="CD3437" s="9"/>
      <c r="CE3437" s="40"/>
    </row>
    <row r="3438" spans="68:83" x14ac:dyDescent="0.25">
      <c r="BP3438" s="9"/>
      <c r="BQ3438" s="40"/>
      <c r="BR3438" s="9"/>
      <c r="BS3438" s="40"/>
      <c r="BU3438" s="9"/>
      <c r="BV3438" s="40"/>
      <c r="BW3438" s="9"/>
      <c r="BX3438" s="40"/>
      <c r="BZ3438" s="9"/>
      <c r="CA3438" s="9"/>
      <c r="CB3438" s="40"/>
      <c r="CC3438" s="9"/>
      <c r="CD3438" s="9"/>
      <c r="CE3438" s="40"/>
    </row>
    <row r="3439" spans="68:83" x14ac:dyDescent="0.25">
      <c r="BP3439" s="9"/>
      <c r="BQ3439" s="40"/>
      <c r="BR3439" s="9"/>
      <c r="BS3439" s="40"/>
      <c r="BU3439" s="9"/>
      <c r="BV3439" s="40"/>
      <c r="BW3439" s="9"/>
      <c r="BX3439" s="40"/>
      <c r="BZ3439" s="9"/>
      <c r="CA3439" s="9"/>
      <c r="CB3439" s="40"/>
      <c r="CC3439" s="9"/>
      <c r="CD3439" s="9"/>
      <c r="CE3439" s="40"/>
    </row>
    <row r="3440" spans="68:83" x14ac:dyDescent="0.25">
      <c r="BP3440" s="9"/>
      <c r="BQ3440" s="40"/>
      <c r="BR3440" s="9"/>
      <c r="BS3440" s="40"/>
      <c r="BU3440" s="9"/>
      <c r="BV3440" s="40"/>
      <c r="BW3440" s="9"/>
      <c r="BX3440" s="40"/>
      <c r="BZ3440" s="9"/>
      <c r="CA3440" s="9"/>
      <c r="CB3440" s="40"/>
      <c r="CC3440" s="9"/>
      <c r="CD3440" s="9"/>
      <c r="CE3440" s="40"/>
    </row>
    <row r="3441" spans="68:83" x14ac:dyDescent="0.25">
      <c r="BP3441" s="9"/>
      <c r="BQ3441" s="40"/>
      <c r="BR3441" s="9"/>
      <c r="BS3441" s="40"/>
      <c r="BU3441" s="9"/>
      <c r="BV3441" s="40"/>
      <c r="BW3441" s="9"/>
      <c r="BX3441" s="40"/>
      <c r="BZ3441" s="9"/>
      <c r="CA3441" s="9"/>
      <c r="CB3441" s="40"/>
      <c r="CC3441" s="9"/>
      <c r="CD3441" s="9"/>
      <c r="CE3441" s="40"/>
    </row>
    <row r="3442" spans="68:83" x14ac:dyDescent="0.25">
      <c r="BP3442" s="9"/>
      <c r="BQ3442" s="40"/>
      <c r="BR3442" s="9"/>
      <c r="BS3442" s="40"/>
      <c r="BU3442" s="9"/>
      <c r="BV3442" s="40"/>
      <c r="BW3442" s="9"/>
      <c r="BX3442" s="40"/>
      <c r="BZ3442" s="9"/>
      <c r="CA3442" s="9"/>
      <c r="CB3442" s="40"/>
      <c r="CC3442" s="9"/>
      <c r="CD3442" s="9"/>
      <c r="CE3442" s="40"/>
    </row>
    <row r="3443" spans="68:83" x14ac:dyDescent="0.25">
      <c r="BP3443" s="9"/>
      <c r="BQ3443" s="40"/>
      <c r="BR3443" s="9"/>
      <c r="BS3443" s="40"/>
      <c r="BU3443" s="9"/>
      <c r="BV3443" s="40"/>
      <c r="BW3443" s="9"/>
      <c r="BX3443" s="40"/>
      <c r="BZ3443" s="9"/>
      <c r="CA3443" s="9"/>
      <c r="CB3443" s="40"/>
      <c r="CC3443" s="9"/>
      <c r="CD3443" s="9"/>
      <c r="CE3443" s="40"/>
    </row>
    <row r="3444" spans="68:83" x14ac:dyDescent="0.25">
      <c r="BP3444" s="9"/>
      <c r="BQ3444" s="40"/>
      <c r="BR3444" s="9"/>
      <c r="BS3444" s="40"/>
      <c r="BU3444" s="9"/>
      <c r="BV3444" s="40"/>
      <c r="BW3444" s="9"/>
      <c r="BX3444" s="40"/>
      <c r="BZ3444" s="9"/>
      <c r="CA3444" s="9"/>
      <c r="CB3444" s="40"/>
      <c r="CC3444" s="9"/>
      <c r="CD3444" s="9"/>
      <c r="CE3444" s="40"/>
    </row>
    <row r="3445" spans="68:83" x14ac:dyDescent="0.25">
      <c r="BP3445" s="9"/>
      <c r="BQ3445" s="40"/>
      <c r="BR3445" s="9"/>
      <c r="BS3445" s="40"/>
      <c r="BU3445" s="9"/>
      <c r="BV3445" s="40"/>
      <c r="BW3445" s="9"/>
      <c r="BX3445" s="40"/>
      <c r="BZ3445" s="9"/>
      <c r="CA3445" s="9"/>
      <c r="CB3445" s="40"/>
      <c r="CC3445" s="9"/>
      <c r="CD3445" s="9"/>
      <c r="CE3445" s="40"/>
    </row>
    <row r="3446" spans="68:83" x14ac:dyDescent="0.25">
      <c r="BP3446" s="9"/>
      <c r="BQ3446" s="40"/>
      <c r="BR3446" s="9"/>
      <c r="BS3446" s="40"/>
      <c r="BU3446" s="9"/>
      <c r="BV3446" s="40"/>
      <c r="BW3446" s="9"/>
      <c r="BX3446" s="40"/>
      <c r="BZ3446" s="9"/>
      <c r="CA3446" s="9"/>
      <c r="CB3446" s="40"/>
      <c r="CC3446" s="9"/>
      <c r="CD3446" s="9"/>
      <c r="CE3446" s="40"/>
    </row>
    <row r="3447" spans="68:83" x14ac:dyDescent="0.25">
      <c r="BP3447" s="9"/>
      <c r="BQ3447" s="40"/>
      <c r="BR3447" s="9"/>
      <c r="BS3447" s="40"/>
      <c r="BU3447" s="9"/>
      <c r="BV3447" s="40"/>
      <c r="BW3447" s="9"/>
      <c r="BX3447" s="40"/>
      <c r="BZ3447" s="9"/>
      <c r="CA3447" s="9"/>
      <c r="CB3447" s="40"/>
      <c r="CC3447" s="9"/>
      <c r="CD3447" s="9"/>
      <c r="CE3447" s="40"/>
    </row>
    <row r="3448" spans="68:83" x14ac:dyDescent="0.25">
      <c r="BP3448" s="9"/>
      <c r="BQ3448" s="40"/>
      <c r="BR3448" s="9"/>
      <c r="BS3448" s="40"/>
      <c r="BU3448" s="9"/>
      <c r="BV3448" s="40"/>
      <c r="BW3448" s="9"/>
      <c r="BX3448" s="40"/>
      <c r="BZ3448" s="9"/>
      <c r="CA3448" s="9"/>
      <c r="CB3448" s="40"/>
      <c r="CC3448" s="9"/>
      <c r="CD3448" s="9"/>
      <c r="CE3448" s="40"/>
    </row>
    <row r="3449" spans="68:83" x14ac:dyDescent="0.25">
      <c r="BP3449" s="9"/>
      <c r="BQ3449" s="40"/>
      <c r="BR3449" s="9"/>
      <c r="BS3449" s="40"/>
      <c r="BU3449" s="9"/>
      <c r="BV3449" s="40"/>
      <c r="BW3449" s="9"/>
      <c r="BX3449" s="40"/>
      <c r="BZ3449" s="9"/>
      <c r="CA3449" s="9"/>
      <c r="CB3449" s="40"/>
      <c r="CC3449" s="9"/>
      <c r="CD3449" s="9"/>
      <c r="CE3449" s="40"/>
    </row>
    <row r="3450" spans="68:83" x14ac:dyDescent="0.25">
      <c r="BP3450" s="9"/>
      <c r="BQ3450" s="40"/>
      <c r="BR3450" s="9"/>
      <c r="BS3450" s="40"/>
      <c r="BU3450" s="9"/>
      <c r="BV3450" s="40"/>
      <c r="BW3450" s="9"/>
      <c r="BX3450" s="40"/>
      <c r="BZ3450" s="9"/>
      <c r="CA3450" s="9"/>
      <c r="CB3450" s="40"/>
      <c r="CC3450" s="9"/>
      <c r="CD3450" s="9"/>
      <c r="CE3450" s="40"/>
    </row>
    <row r="3451" spans="68:83" x14ac:dyDescent="0.25">
      <c r="BP3451" s="9"/>
      <c r="BQ3451" s="40"/>
      <c r="BR3451" s="9"/>
      <c r="BS3451" s="40"/>
      <c r="BU3451" s="9"/>
      <c r="BV3451" s="40"/>
      <c r="BW3451" s="9"/>
      <c r="BX3451" s="40"/>
      <c r="BZ3451" s="9"/>
      <c r="CA3451" s="9"/>
      <c r="CB3451" s="40"/>
      <c r="CC3451" s="9"/>
      <c r="CD3451" s="9"/>
      <c r="CE3451" s="40"/>
    </row>
    <row r="3452" spans="68:83" x14ac:dyDescent="0.25">
      <c r="BP3452" s="9"/>
      <c r="BQ3452" s="40"/>
      <c r="BR3452" s="9"/>
      <c r="BS3452" s="40"/>
      <c r="BU3452" s="9"/>
      <c r="BV3452" s="40"/>
      <c r="BW3452" s="9"/>
      <c r="BX3452" s="40"/>
      <c r="BZ3452" s="9"/>
      <c r="CA3452" s="9"/>
      <c r="CB3452" s="40"/>
      <c r="CC3452" s="9"/>
      <c r="CD3452" s="9"/>
      <c r="CE3452" s="40"/>
    </row>
    <row r="3453" spans="68:83" x14ac:dyDescent="0.25">
      <c r="BP3453" s="9"/>
      <c r="BQ3453" s="40"/>
      <c r="BR3453" s="9"/>
      <c r="BS3453" s="40"/>
      <c r="BU3453" s="9"/>
      <c r="BV3453" s="40"/>
      <c r="BW3453" s="9"/>
      <c r="BX3453" s="40"/>
      <c r="BZ3453" s="9"/>
      <c r="CA3453" s="9"/>
      <c r="CB3453" s="40"/>
      <c r="CC3453" s="9"/>
      <c r="CD3453" s="9"/>
      <c r="CE3453" s="40"/>
    </row>
    <row r="3454" spans="68:83" x14ac:dyDescent="0.25">
      <c r="BP3454" s="9"/>
      <c r="BQ3454" s="40"/>
      <c r="BR3454" s="9"/>
      <c r="BS3454" s="40"/>
      <c r="BU3454" s="9"/>
      <c r="BV3454" s="40"/>
      <c r="BW3454" s="9"/>
      <c r="BX3454" s="40"/>
      <c r="BZ3454" s="9"/>
      <c r="CA3454" s="9"/>
      <c r="CB3454" s="40"/>
      <c r="CC3454" s="9"/>
      <c r="CD3454" s="9"/>
      <c r="CE3454" s="40"/>
    </row>
    <row r="3455" spans="68:83" x14ac:dyDescent="0.25">
      <c r="BP3455" s="9"/>
      <c r="BQ3455" s="40"/>
      <c r="BR3455" s="9"/>
      <c r="BS3455" s="40"/>
      <c r="BU3455" s="9"/>
      <c r="BV3455" s="40"/>
      <c r="BW3455" s="9"/>
      <c r="BX3455" s="40"/>
      <c r="BZ3455" s="9"/>
      <c r="CA3455" s="9"/>
      <c r="CB3455" s="40"/>
      <c r="CC3455" s="9"/>
      <c r="CD3455" s="9"/>
      <c r="CE3455" s="40"/>
    </row>
    <row r="3456" spans="68:83" x14ac:dyDescent="0.25">
      <c r="BP3456" s="9"/>
      <c r="BQ3456" s="40"/>
      <c r="BR3456" s="9"/>
      <c r="BS3456" s="40"/>
      <c r="BU3456" s="9"/>
      <c r="BV3456" s="40"/>
      <c r="BW3456" s="9"/>
      <c r="BX3456" s="40"/>
      <c r="BZ3456" s="9"/>
      <c r="CA3456" s="9"/>
      <c r="CB3456" s="40"/>
      <c r="CC3456" s="9"/>
      <c r="CD3456" s="9"/>
      <c r="CE3456" s="40"/>
    </row>
    <row r="3457" spans="68:83" x14ac:dyDescent="0.25">
      <c r="BP3457" s="9"/>
      <c r="BQ3457" s="40"/>
      <c r="BR3457" s="9"/>
      <c r="BS3457" s="40"/>
      <c r="BU3457" s="9"/>
      <c r="BV3457" s="40"/>
      <c r="BW3457" s="9"/>
      <c r="BX3457" s="40"/>
      <c r="BZ3457" s="9"/>
      <c r="CA3457" s="9"/>
      <c r="CB3457" s="40"/>
      <c r="CC3457" s="9"/>
      <c r="CD3457" s="9"/>
      <c r="CE3457" s="40"/>
    </row>
    <row r="3458" spans="68:83" x14ac:dyDescent="0.25">
      <c r="BP3458" s="9"/>
      <c r="BQ3458" s="40"/>
      <c r="BR3458" s="9"/>
      <c r="BS3458" s="40"/>
      <c r="BU3458" s="9"/>
      <c r="BV3458" s="40"/>
      <c r="BW3458" s="9"/>
      <c r="BX3458" s="40"/>
      <c r="BZ3458" s="9"/>
      <c r="CA3458" s="9"/>
      <c r="CB3458" s="40"/>
      <c r="CC3458" s="9"/>
      <c r="CD3458" s="9"/>
      <c r="CE3458" s="40"/>
    </row>
    <row r="3459" spans="68:83" x14ac:dyDescent="0.25">
      <c r="BP3459" s="9"/>
      <c r="BQ3459" s="40"/>
      <c r="BR3459" s="9"/>
      <c r="BS3459" s="40"/>
      <c r="BU3459" s="9"/>
      <c r="BV3459" s="40"/>
      <c r="BW3459" s="9"/>
      <c r="BX3459" s="40"/>
      <c r="BZ3459" s="9"/>
      <c r="CA3459" s="9"/>
      <c r="CB3459" s="40"/>
      <c r="CC3459" s="9"/>
      <c r="CD3459" s="9"/>
      <c r="CE3459" s="40"/>
    </row>
    <row r="3460" spans="68:83" x14ac:dyDescent="0.25">
      <c r="BP3460" s="9"/>
      <c r="BQ3460" s="40"/>
      <c r="BR3460" s="9"/>
      <c r="BS3460" s="40"/>
      <c r="BU3460" s="9"/>
      <c r="BV3460" s="40"/>
      <c r="BW3460" s="9"/>
      <c r="BX3460" s="40"/>
      <c r="BZ3460" s="9"/>
      <c r="CA3460" s="9"/>
      <c r="CB3460" s="40"/>
      <c r="CC3460" s="9"/>
      <c r="CD3460" s="9"/>
      <c r="CE3460" s="40"/>
    </row>
    <row r="3461" spans="68:83" x14ac:dyDescent="0.25">
      <c r="BP3461" s="9"/>
      <c r="BQ3461" s="40"/>
      <c r="BR3461" s="9"/>
      <c r="BS3461" s="40"/>
      <c r="BU3461" s="9"/>
      <c r="BV3461" s="40"/>
      <c r="BW3461" s="9"/>
      <c r="BX3461" s="40"/>
      <c r="BZ3461" s="9"/>
      <c r="CA3461" s="9"/>
      <c r="CB3461" s="40"/>
      <c r="CC3461" s="9"/>
      <c r="CD3461" s="9"/>
      <c r="CE3461" s="40"/>
    </row>
    <row r="3462" spans="68:83" x14ac:dyDescent="0.25">
      <c r="BP3462" s="9"/>
      <c r="BQ3462" s="40"/>
      <c r="BR3462" s="9"/>
      <c r="BS3462" s="40"/>
      <c r="BU3462" s="9"/>
      <c r="BV3462" s="40"/>
      <c r="BW3462" s="9"/>
      <c r="BX3462" s="40"/>
      <c r="BZ3462" s="9"/>
      <c r="CA3462" s="9"/>
      <c r="CB3462" s="40"/>
      <c r="CC3462" s="9"/>
      <c r="CD3462" s="9"/>
      <c r="CE3462" s="40"/>
    </row>
    <row r="3463" spans="68:83" x14ac:dyDescent="0.25">
      <c r="BP3463" s="9"/>
      <c r="BQ3463" s="40"/>
      <c r="BR3463" s="9"/>
      <c r="BS3463" s="40"/>
      <c r="BU3463" s="9"/>
      <c r="BV3463" s="40"/>
      <c r="BW3463" s="9"/>
      <c r="BX3463" s="40"/>
      <c r="BZ3463" s="9"/>
      <c r="CA3463" s="9"/>
      <c r="CB3463" s="40"/>
      <c r="CC3463" s="9"/>
      <c r="CD3463" s="9"/>
      <c r="CE3463" s="40"/>
    </row>
    <row r="3464" spans="68:83" x14ac:dyDescent="0.25">
      <c r="BP3464" s="9"/>
      <c r="BQ3464" s="40"/>
      <c r="BR3464" s="9"/>
      <c r="BS3464" s="40"/>
      <c r="BU3464" s="9"/>
      <c r="BV3464" s="40"/>
      <c r="BW3464" s="9"/>
      <c r="BX3464" s="40"/>
      <c r="BZ3464" s="9"/>
      <c r="CA3464" s="9"/>
      <c r="CB3464" s="40"/>
      <c r="CC3464" s="9"/>
      <c r="CD3464" s="9"/>
      <c r="CE3464" s="40"/>
    </row>
    <row r="3465" spans="68:83" x14ac:dyDescent="0.25">
      <c r="BP3465" s="9"/>
      <c r="BQ3465" s="40"/>
      <c r="BR3465" s="9"/>
      <c r="BS3465" s="40"/>
      <c r="BU3465" s="9"/>
      <c r="BV3465" s="40"/>
      <c r="BW3465" s="9"/>
      <c r="BX3465" s="40"/>
      <c r="BZ3465" s="9"/>
      <c r="CA3465" s="9"/>
      <c r="CB3465" s="40"/>
      <c r="CC3465" s="9"/>
      <c r="CD3465" s="9"/>
      <c r="CE3465" s="40"/>
    </row>
    <row r="3466" spans="68:83" x14ac:dyDescent="0.25">
      <c r="BP3466" s="9"/>
      <c r="BQ3466" s="40"/>
      <c r="BR3466" s="9"/>
      <c r="BS3466" s="40"/>
      <c r="BU3466" s="9"/>
      <c r="BV3466" s="40"/>
      <c r="BW3466" s="9"/>
      <c r="BX3466" s="40"/>
      <c r="BZ3466" s="9"/>
      <c r="CA3466" s="9"/>
      <c r="CB3466" s="40"/>
      <c r="CC3466" s="9"/>
      <c r="CD3466" s="9"/>
      <c r="CE3466" s="40"/>
    </row>
    <row r="3467" spans="68:83" x14ac:dyDescent="0.25">
      <c r="BP3467" s="9"/>
      <c r="BQ3467" s="40"/>
      <c r="BR3467" s="9"/>
      <c r="BS3467" s="40"/>
      <c r="BU3467" s="9"/>
      <c r="BV3467" s="40"/>
      <c r="BW3467" s="9"/>
      <c r="BX3467" s="40"/>
      <c r="BZ3467" s="9"/>
      <c r="CA3467" s="9"/>
      <c r="CB3467" s="40"/>
      <c r="CC3467" s="9"/>
      <c r="CD3467" s="9"/>
      <c r="CE3467" s="40"/>
    </row>
    <row r="3468" spans="68:83" x14ac:dyDescent="0.25">
      <c r="BP3468" s="9"/>
      <c r="BQ3468" s="40"/>
      <c r="BR3468" s="9"/>
      <c r="BS3468" s="40"/>
      <c r="BU3468" s="9"/>
      <c r="BV3468" s="40"/>
      <c r="BW3468" s="9"/>
      <c r="BX3468" s="40"/>
      <c r="BZ3468" s="9"/>
      <c r="CA3468" s="9"/>
      <c r="CB3468" s="40"/>
      <c r="CC3468" s="9"/>
      <c r="CD3468" s="9"/>
      <c r="CE3468" s="40"/>
    </row>
    <row r="3469" spans="68:83" x14ac:dyDescent="0.25">
      <c r="BP3469" s="9"/>
      <c r="BQ3469" s="40"/>
      <c r="BR3469" s="9"/>
      <c r="BS3469" s="40"/>
      <c r="BU3469" s="9"/>
      <c r="BV3469" s="40"/>
      <c r="BW3469" s="9"/>
      <c r="BX3469" s="40"/>
      <c r="BZ3469" s="9"/>
      <c r="CA3469" s="9"/>
      <c r="CB3469" s="40"/>
      <c r="CC3469" s="9"/>
      <c r="CD3469" s="9"/>
      <c r="CE3469" s="40"/>
    </row>
    <row r="3470" spans="68:83" x14ac:dyDescent="0.25">
      <c r="BP3470" s="9"/>
      <c r="BQ3470" s="40"/>
      <c r="BR3470" s="9"/>
      <c r="BS3470" s="40"/>
      <c r="BU3470" s="9"/>
      <c r="BV3470" s="40"/>
      <c r="BW3470" s="9"/>
      <c r="BX3470" s="40"/>
      <c r="BZ3470" s="9"/>
      <c r="CA3470" s="9"/>
      <c r="CB3470" s="40"/>
      <c r="CC3470" s="9"/>
      <c r="CD3470" s="9"/>
      <c r="CE3470" s="40"/>
    </row>
    <row r="3471" spans="68:83" x14ac:dyDescent="0.25">
      <c r="BP3471" s="9"/>
      <c r="BQ3471" s="40"/>
      <c r="BR3471" s="9"/>
      <c r="BS3471" s="40"/>
      <c r="BU3471" s="9"/>
      <c r="BV3471" s="40"/>
      <c r="BW3471" s="9"/>
      <c r="BX3471" s="40"/>
      <c r="BZ3471" s="9"/>
      <c r="CA3471" s="9"/>
      <c r="CB3471" s="40"/>
      <c r="CC3471" s="9"/>
      <c r="CD3471" s="9"/>
      <c r="CE3471" s="40"/>
    </row>
    <row r="3472" spans="68:83" x14ac:dyDescent="0.25">
      <c r="BP3472" s="9"/>
      <c r="BQ3472" s="40"/>
      <c r="BR3472" s="9"/>
      <c r="BS3472" s="40"/>
      <c r="BU3472" s="9"/>
      <c r="BV3472" s="40"/>
      <c r="BW3472" s="9"/>
      <c r="BX3472" s="40"/>
      <c r="BZ3472" s="9"/>
      <c r="CA3472" s="9"/>
      <c r="CB3472" s="40"/>
      <c r="CC3472" s="9"/>
      <c r="CD3472" s="9"/>
      <c r="CE3472" s="40"/>
    </row>
    <row r="3473" spans="68:83" x14ac:dyDescent="0.25">
      <c r="BP3473" s="9"/>
      <c r="BQ3473" s="40"/>
      <c r="BR3473" s="9"/>
      <c r="BS3473" s="40"/>
      <c r="BU3473" s="9"/>
      <c r="BV3473" s="40"/>
      <c r="BW3473" s="9"/>
      <c r="BX3473" s="40"/>
      <c r="BZ3473" s="9"/>
      <c r="CA3473" s="9"/>
      <c r="CB3473" s="40"/>
      <c r="CC3473" s="9"/>
      <c r="CD3473" s="9"/>
      <c r="CE3473" s="40"/>
    </row>
    <row r="3474" spans="68:83" x14ac:dyDescent="0.25">
      <c r="BP3474" s="9"/>
      <c r="BQ3474" s="40"/>
      <c r="BR3474" s="9"/>
      <c r="BS3474" s="40"/>
      <c r="BU3474" s="9"/>
      <c r="BV3474" s="40"/>
      <c r="BW3474" s="9"/>
      <c r="BX3474" s="40"/>
      <c r="BZ3474" s="9"/>
      <c r="CA3474" s="9"/>
      <c r="CB3474" s="40"/>
      <c r="CC3474" s="9"/>
      <c r="CD3474" s="9"/>
      <c r="CE3474" s="40"/>
    </row>
    <row r="3475" spans="68:83" x14ac:dyDescent="0.25">
      <c r="BP3475" s="9"/>
      <c r="BQ3475" s="40"/>
      <c r="BR3475" s="9"/>
      <c r="BS3475" s="40"/>
      <c r="BU3475" s="9"/>
      <c r="BV3475" s="40"/>
      <c r="BW3475" s="9"/>
      <c r="BX3475" s="40"/>
      <c r="BZ3475" s="9"/>
      <c r="CA3475" s="9"/>
      <c r="CB3475" s="40"/>
      <c r="CC3475" s="9"/>
      <c r="CD3475" s="9"/>
      <c r="CE3475" s="40"/>
    </row>
    <row r="3476" spans="68:83" x14ac:dyDescent="0.25">
      <c r="BP3476" s="9"/>
      <c r="BQ3476" s="40"/>
      <c r="BR3476" s="9"/>
      <c r="BS3476" s="40"/>
      <c r="BU3476" s="9"/>
      <c r="BV3476" s="40"/>
      <c r="BW3476" s="9"/>
      <c r="BX3476" s="40"/>
      <c r="BZ3476" s="9"/>
      <c r="CA3476" s="9"/>
      <c r="CB3476" s="40"/>
      <c r="CC3476" s="9"/>
      <c r="CD3476" s="9"/>
      <c r="CE3476" s="40"/>
    </row>
    <row r="3477" spans="68:83" x14ac:dyDescent="0.25">
      <c r="BP3477" s="9"/>
      <c r="BQ3477" s="40"/>
      <c r="BR3477" s="9"/>
      <c r="BS3477" s="40"/>
      <c r="BU3477" s="9"/>
      <c r="BV3477" s="40"/>
      <c r="BW3477" s="9"/>
      <c r="BX3477" s="40"/>
      <c r="BZ3477" s="9"/>
      <c r="CA3477" s="9"/>
      <c r="CB3477" s="40"/>
      <c r="CC3477" s="9"/>
      <c r="CD3477" s="9"/>
      <c r="CE3477" s="40"/>
    </row>
    <row r="3478" spans="68:83" x14ac:dyDescent="0.25">
      <c r="BP3478" s="9"/>
      <c r="BQ3478" s="40"/>
      <c r="BR3478" s="9"/>
      <c r="BS3478" s="40"/>
      <c r="BU3478" s="9"/>
      <c r="BV3478" s="40"/>
      <c r="BW3478" s="9"/>
      <c r="BX3478" s="40"/>
      <c r="BZ3478" s="9"/>
      <c r="CA3478" s="9"/>
      <c r="CB3478" s="40"/>
      <c r="CC3478" s="9"/>
      <c r="CD3478" s="9"/>
      <c r="CE3478" s="40"/>
    </row>
    <row r="3479" spans="68:83" x14ac:dyDescent="0.25">
      <c r="BP3479" s="9"/>
      <c r="BQ3479" s="40"/>
      <c r="BR3479" s="9"/>
      <c r="BS3479" s="40"/>
      <c r="BU3479" s="9"/>
      <c r="BV3479" s="40"/>
      <c r="BW3479" s="9"/>
      <c r="BX3479" s="40"/>
      <c r="BZ3479" s="9"/>
      <c r="CA3479" s="9"/>
      <c r="CB3479" s="40"/>
      <c r="CC3479" s="9"/>
      <c r="CD3479" s="9"/>
      <c r="CE3479" s="40"/>
    </row>
    <row r="3480" spans="68:83" x14ac:dyDescent="0.25">
      <c r="BP3480" s="9"/>
      <c r="BQ3480" s="40"/>
      <c r="BR3480" s="9"/>
      <c r="BS3480" s="40"/>
      <c r="BU3480" s="9"/>
      <c r="BV3480" s="40"/>
      <c r="BW3480" s="9"/>
      <c r="BX3480" s="40"/>
      <c r="BZ3480" s="9"/>
      <c r="CA3480" s="9"/>
      <c r="CB3480" s="40"/>
      <c r="CC3480" s="9"/>
      <c r="CD3480" s="9"/>
      <c r="CE3480" s="40"/>
    </row>
    <row r="3481" spans="68:83" x14ac:dyDescent="0.25">
      <c r="BP3481" s="9"/>
      <c r="BQ3481" s="40"/>
      <c r="BR3481" s="9"/>
      <c r="BS3481" s="40"/>
      <c r="BU3481" s="9"/>
      <c r="BV3481" s="40"/>
      <c r="BW3481" s="9"/>
      <c r="BX3481" s="40"/>
      <c r="BZ3481" s="9"/>
      <c r="CA3481" s="9"/>
      <c r="CB3481" s="40"/>
      <c r="CC3481" s="9"/>
      <c r="CD3481" s="9"/>
      <c r="CE3481" s="40"/>
    </row>
    <row r="3482" spans="68:83" x14ac:dyDescent="0.25">
      <c r="BP3482" s="9"/>
      <c r="BQ3482" s="40"/>
      <c r="BR3482" s="9"/>
      <c r="BS3482" s="40"/>
      <c r="BU3482" s="9"/>
      <c r="BV3482" s="40"/>
      <c r="BW3482" s="9"/>
      <c r="BX3482" s="40"/>
      <c r="BZ3482" s="9"/>
      <c r="CA3482" s="9"/>
      <c r="CB3482" s="40"/>
      <c r="CC3482" s="9"/>
      <c r="CD3482" s="9"/>
      <c r="CE3482" s="40"/>
    </row>
    <row r="3483" spans="68:83" x14ac:dyDescent="0.25">
      <c r="BP3483" s="9"/>
      <c r="BQ3483" s="40"/>
      <c r="BR3483" s="9"/>
      <c r="BS3483" s="40"/>
      <c r="BU3483" s="9"/>
      <c r="BV3483" s="40"/>
      <c r="BW3483" s="9"/>
      <c r="BX3483" s="40"/>
      <c r="BZ3483" s="9"/>
      <c r="CA3483" s="9"/>
      <c r="CB3483" s="40"/>
      <c r="CC3483" s="9"/>
      <c r="CD3483" s="9"/>
      <c r="CE3483" s="40"/>
    </row>
    <row r="3484" spans="68:83" x14ac:dyDescent="0.25">
      <c r="BP3484" s="9"/>
      <c r="BQ3484" s="40"/>
      <c r="BR3484" s="9"/>
      <c r="BS3484" s="40"/>
      <c r="BU3484" s="9"/>
      <c r="BV3484" s="40"/>
      <c r="BW3484" s="9"/>
      <c r="BX3484" s="40"/>
      <c r="BZ3484" s="9"/>
      <c r="CA3484" s="9"/>
      <c r="CB3484" s="40"/>
      <c r="CC3484" s="9"/>
      <c r="CD3484" s="9"/>
      <c r="CE3484" s="40"/>
    </row>
    <row r="3485" spans="68:83" x14ac:dyDescent="0.25">
      <c r="BP3485" s="9"/>
      <c r="BQ3485" s="40"/>
      <c r="BR3485" s="9"/>
      <c r="BS3485" s="40"/>
      <c r="BU3485" s="9"/>
      <c r="BV3485" s="40"/>
      <c r="BW3485" s="9"/>
      <c r="BX3485" s="40"/>
      <c r="BZ3485" s="9"/>
      <c r="CA3485" s="9"/>
      <c r="CB3485" s="40"/>
      <c r="CC3485" s="9"/>
      <c r="CD3485" s="9"/>
      <c r="CE3485" s="40"/>
    </row>
    <row r="3486" spans="68:83" x14ac:dyDescent="0.25">
      <c r="BP3486" s="9"/>
      <c r="BQ3486" s="40"/>
      <c r="BR3486" s="9"/>
      <c r="BS3486" s="40"/>
      <c r="BU3486" s="9"/>
      <c r="BV3486" s="40"/>
      <c r="BW3486" s="9"/>
      <c r="BX3486" s="40"/>
      <c r="BZ3486" s="9"/>
      <c r="CA3486" s="9"/>
      <c r="CB3486" s="40"/>
      <c r="CC3486" s="9"/>
      <c r="CD3486" s="9"/>
      <c r="CE3486" s="40"/>
    </row>
    <row r="3487" spans="68:83" x14ac:dyDescent="0.25">
      <c r="BP3487" s="9"/>
      <c r="BQ3487" s="40"/>
      <c r="BR3487" s="9"/>
      <c r="BS3487" s="40"/>
      <c r="BU3487" s="9"/>
      <c r="BV3487" s="40"/>
      <c r="BW3487" s="9"/>
      <c r="BX3487" s="40"/>
      <c r="BZ3487" s="9"/>
      <c r="CA3487" s="9"/>
      <c r="CB3487" s="40"/>
      <c r="CC3487" s="9"/>
      <c r="CD3487" s="9"/>
      <c r="CE3487" s="40"/>
    </row>
    <row r="3488" spans="68:83" x14ac:dyDescent="0.25">
      <c r="BP3488" s="9"/>
      <c r="BQ3488" s="40"/>
      <c r="BR3488" s="9"/>
      <c r="BS3488" s="40"/>
      <c r="BU3488" s="9"/>
      <c r="BV3488" s="40"/>
      <c r="BW3488" s="9"/>
      <c r="BX3488" s="40"/>
      <c r="BZ3488" s="9"/>
      <c r="CA3488" s="9"/>
      <c r="CB3488" s="40"/>
      <c r="CC3488" s="9"/>
      <c r="CD3488" s="9"/>
      <c r="CE3488" s="40"/>
    </row>
    <row r="3489" spans="68:83" x14ac:dyDescent="0.25">
      <c r="BP3489" s="9"/>
      <c r="BQ3489" s="40"/>
      <c r="BR3489" s="9"/>
      <c r="BS3489" s="40"/>
      <c r="BU3489" s="9"/>
      <c r="BV3489" s="40"/>
      <c r="BW3489" s="9"/>
      <c r="BX3489" s="40"/>
      <c r="BZ3489" s="9"/>
      <c r="CA3489" s="9"/>
      <c r="CB3489" s="40"/>
      <c r="CC3489" s="9"/>
      <c r="CD3489" s="9"/>
      <c r="CE3489" s="40"/>
    </row>
    <row r="3490" spans="68:83" x14ac:dyDescent="0.25">
      <c r="BP3490" s="9"/>
      <c r="BQ3490" s="40"/>
      <c r="BR3490" s="9"/>
      <c r="BS3490" s="40"/>
      <c r="BU3490" s="9"/>
      <c r="BV3490" s="40"/>
      <c r="BW3490" s="9"/>
      <c r="BX3490" s="40"/>
      <c r="BZ3490" s="9"/>
      <c r="CA3490" s="9"/>
      <c r="CB3490" s="40"/>
      <c r="CC3490" s="9"/>
      <c r="CD3490" s="9"/>
      <c r="CE3490" s="40"/>
    </row>
    <row r="3491" spans="68:83" x14ac:dyDescent="0.25">
      <c r="BP3491" s="9"/>
      <c r="BQ3491" s="40"/>
      <c r="BR3491" s="9"/>
      <c r="BS3491" s="40"/>
      <c r="BU3491" s="9"/>
      <c r="BV3491" s="40"/>
      <c r="BW3491" s="9"/>
      <c r="BX3491" s="40"/>
      <c r="BZ3491" s="9"/>
      <c r="CA3491" s="9"/>
      <c r="CB3491" s="40"/>
      <c r="CC3491" s="9"/>
      <c r="CD3491" s="9"/>
      <c r="CE3491" s="40"/>
    </row>
    <row r="3492" spans="68:83" x14ac:dyDescent="0.25">
      <c r="BP3492" s="9"/>
      <c r="BQ3492" s="40"/>
      <c r="BR3492" s="9"/>
      <c r="BS3492" s="40"/>
      <c r="BU3492" s="9"/>
      <c r="BV3492" s="40"/>
      <c r="BW3492" s="9"/>
      <c r="BX3492" s="40"/>
      <c r="BZ3492" s="9"/>
      <c r="CA3492" s="9"/>
      <c r="CB3492" s="40"/>
      <c r="CC3492" s="9"/>
      <c r="CD3492" s="9"/>
      <c r="CE3492" s="40"/>
    </row>
    <row r="3493" spans="68:83" x14ac:dyDescent="0.25">
      <c r="BP3493" s="9"/>
      <c r="BQ3493" s="40"/>
      <c r="BR3493" s="9"/>
      <c r="BS3493" s="40"/>
      <c r="BU3493" s="9"/>
      <c r="BV3493" s="40"/>
      <c r="BW3493" s="9"/>
      <c r="BX3493" s="40"/>
      <c r="BZ3493" s="9"/>
      <c r="CA3493" s="9"/>
      <c r="CB3493" s="40"/>
      <c r="CC3493" s="9"/>
      <c r="CD3493" s="9"/>
      <c r="CE3493" s="40"/>
    </row>
    <row r="3494" spans="68:83" x14ac:dyDescent="0.25">
      <c r="BP3494" s="9"/>
      <c r="BQ3494" s="40"/>
      <c r="BR3494" s="9"/>
      <c r="BS3494" s="40"/>
      <c r="BU3494" s="9"/>
      <c r="BV3494" s="40"/>
      <c r="BW3494" s="9"/>
      <c r="BX3494" s="40"/>
      <c r="BZ3494" s="9"/>
      <c r="CA3494" s="9"/>
      <c r="CB3494" s="40"/>
      <c r="CC3494" s="9"/>
      <c r="CD3494" s="9"/>
      <c r="CE3494" s="40"/>
    </row>
    <row r="3495" spans="68:83" x14ac:dyDescent="0.25">
      <c r="BP3495" s="9"/>
      <c r="BQ3495" s="40"/>
      <c r="BR3495" s="9"/>
      <c r="BS3495" s="40"/>
      <c r="BU3495" s="9"/>
      <c r="BV3495" s="40"/>
      <c r="BW3495" s="9"/>
      <c r="BX3495" s="40"/>
      <c r="BZ3495" s="9"/>
      <c r="CA3495" s="9"/>
      <c r="CB3495" s="40"/>
      <c r="CC3495" s="9"/>
      <c r="CD3495" s="9"/>
      <c r="CE3495" s="40"/>
    </row>
    <row r="3496" spans="68:83" x14ac:dyDescent="0.25">
      <c r="BP3496" s="9"/>
      <c r="BQ3496" s="40"/>
      <c r="BR3496" s="9"/>
      <c r="BS3496" s="40"/>
      <c r="BU3496" s="9"/>
      <c r="BV3496" s="40"/>
      <c r="BW3496" s="9"/>
      <c r="BX3496" s="40"/>
      <c r="BZ3496" s="9"/>
      <c r="CA3496" s="9"/>
      <c r="CB3496" s="40"/>
      <c r="CC3496" s="9"/>
      <c r="CD3496" s="9"/>
      <c r="CE3496" s="40"/>
    </row>
    <row r="3497" spans="68:83" x14ac:dyDescent="0.25">
      <c r="BP3497" s="9"/>
      <c r="BQ3497" s="40"/>
      <c r="BR3497" s="9"/>
      <c r="BS3497" s="40"/>
      <c r="BU3497" s="9"/>
      <c r="BV3497" s="40"/>
      <c r="BW3497" s="9"/>
      <c r="BX3497" s="40"/>
      <c r="BZ3497" s="9"/>
      <c r="CA3497" s="9"/>
      <c r="CB3497" s="40"/>
      <c r="CC3497" s="9"/>
      <c r="CD3497" s="9"/>
      <c r="CE3497" s="40"/>
    </row>
    <row r="3498" spans="68:83" x14ac:dyDescent="0.25">
      <c r="BP3498" s="9"/>
      <c r="BQ3498" s="40"/>
      <c r="BR3498" s="9"/>
      <c r="BS3498" s="40"/>
      <c r="BU3498" s="9"/>
      <c r="BV3498" s="40"/>
      <c r="BW3498" s="9"/>
      <c r="BX3498" s="40"/>
      <c r="BZ3498" s="9"/>
      <c r="CA3498" s="9"/>
      <c r="CB3498" s="40"/>
      <c r="CC3498" s="9"/>
      <c r="CD3498" s="9"/>
      <c r="CE3498" s="40"/>
    </row>
    <row r="3499" spans="68:83" x14ac:dyDescent="0.25">
      <c r="BP3499" s="9"/>
      <c r="BQ3499" s="40"/>
      <c r="BR3499" s="9"/>
      <c r="BS3499" s="40"/>
      <c r="BU3499" s="9"/>
      <c r="BV3499" s="40"/>
      <c r="BW3499" s="9"/>
      <c r="BX3499" s="40"/>
      <c r="BZ3499" s="9"/>
      <c r="CA3499" s="9"/>
      <c r="CB3499" s="40"/>
      <c r="CC3499" s="9"/>
      <c r="CD3499" s="9"/>
      <c r="CE3499" s="40"/>
    </row>
    <row r="3500" spans="68:83" x14ac:dyDescent="0.25">
      <c r="BP3500" s="9"/>
      <c r="BQ3500" s="40"/>
      <c r="BR3500" s="9"/>
      <c r="BS3500" s="40"/>
      <c r="BU3500" s="9"/>
      <c r="BV3500" s="40"/>
      <c r="BW3500" s="9"/>
      <c r="BX3500" s="40"/>
      <c r="BZ3500" s="9"/>
      <c r="CA3500" s="9"/>
      <c r="CB3500" s="40"/>
      <c r="CC3500" s="9"/>
      <c r="CD3500" s="9"/>
      <c r="CE3500" s="40"/>
    </row>
    <row r="3501" spans="68:83" x14ac:dyDescent="0.25">
      <c r="BP3501" s="9"/>
      <c r="BQ3501" s="40"/>
      <c r="BR3501" s="9"/>
      <c r="BS3501" s="40"/>
      <c r="BU3501" s="9"/>
      <c r="BV3501" s="40"/>
      <c r="BW3501" s="9"/>
      <c r="BX3501" s="40"/>
      <c r="BZ3501" s="9"/>
      <c r="CA3501" s="9"/>
      <c r="CB3501" s="40"/>
      <c r="CC3501" s="9"/>
      <c r="CD3501" s="9"/>
      <c r="CE3501" s="40"/>
    </row>
    <row r="3502" spans="68:83" x14ac:dyDescent="0.25">
      <c r="BP3502" s="9"/>
      <c r="BQ3502" s="40"/>
      <c r="BR3502" s="9"/>
      <c r="BS3502" s="40"/>
      <c r="BU3502" s="9"/>
      <c r="BV3502" s="40"/>
      <c r="BW3502" s="9"/>
      <c r="BX3502" s="40"/>
      <c r="BZ3502" s="9"/>
      <c r="CA3502" s="9"/>
      <c r="CB3502" s="40"/>
      <c r="CC3502" s="9"/>
      <c r="CD3502" s="9"/>
      <c r="CE3502" s="40"/>
    </row>
    <row r="3503" spans="68:83" x14ac:dyDescent="0.25">
      <c r="BP3503" s="9"/>
      <c r="BQ3503" s="40"/>
      <c r="BR3503" s="9"/>
      <c r="BS3503" s="40"/>
      <c r="BU3503" s="9"/>
      <c r="BV3503" s="40"/>
      <c r="BW3503" s="9"/>
      <c r="BX3503" s="40"/>
      <c r="BZ3503" s="9"/>
      <c r="CA3503" s="9"/>
      <c r="CB3503" s="40"/>
      <c r="CC3503" s="9"/>
      <c r="CD3503" s="9"/>
      <c r="CE3503" s="40"/>
    </row>
    <row r="3504" spans="68:83" x14ac:dyDescent="0.25">
      <c r="BP3504" s="9"/>
      <c r="BQ3504" s="40"/>
      <c r="BR3504" s="9"/>
      <c r="BS3504" s="40"/>
      <c r="BU3504" s="9"/>
      <c r="BV3504" s="40"/>
      <c r="BW3504" s="9"/>
      <c r="BX3504" s="40"/>
      <c r="BZ3504" s="9"/>
      <c r="CA3504" s="9"/>
      <c r="CB3504" s="40"/>
      <c r="CC3504" s="9"/>
      <c r="CD3504" s="9"/>
      <c r="CE3504" s="40"/>
    </row>
    <row r="3505" spans="68:83" x14ac:dyDescent="0.25">
      <c r="BP3505" s="9"/>
      <c r="BQ3505" s="40"/>
      <c r="BR3505" s="9"/>
      <c r="BS3505" s="40"/>
      <c r="BU3505" s="9"/>
      <c r="BV3505" s="40"/>
      <c r="BW3505" s="9"/>
      <c r="BX3505" s="40"/>
      <c r="BZ3505" s="9"/>
      <c r="CA3505" s="9"/>
      <c r="CB3505" s="40"/>
      <c r="CC3505" s="9"/>
      <c r="CD3505" s="9"/>
      <c r="CE3505" s="40"/>
    </row>
    <row r="3506" spans="68:83" x14ac:dyDescent="0.25">
      <c r="BP3506" s="9"/>
      <c r="BQ3506" s="40"/>
      <c r="BR3506" s="9"/>
      <c r="BS3506" s="40"/>
      <c r="BU3506" s="9"/>
      <c r="BV3506" s="40"/>
      <c r="BW3506" s="9"/>
      <c r="BX3506" s="40"/>
      <c r="BZ3506" s="9"/>
      <c r="CA3506" s="9"/>
      <c r="CB3506" s="40"/>
      <c r="CC3506" s="9"/>
      <c r="CD3506" s="9"/>
      <c r="CE3506" s="40"/>
    </row>
    <row r="3507" spans="68:83" x14ac:dyDescent="0.25">
      <c r="BP3507" s="9"/>
      <c r="BQ3507" s="40"/>
      <c r="BR3507" s="9"/>
      <c r="BS3507" s="40"/>
      <c r="BU3507" s="9"/>
      <c r="BV3507" s="40"/>
      <c r="BW3507" s="9"/>
      <c r="BX3507" s="40"/>
      <c r="BZ3507" s="9"/>
      <c r="CA3507" s="9"/>
      <c r="CB3507" s="40"/>
      <c r="CC3507" s="9"/>
      <c r="CD3507" s="9"/>
      <c r="CE3507" s="40"/>
    </row>
    <row r="3508" spans="68:83" x14ac:dyDescent="0.25">
      <c r="BP3508" s="9"/>
      <c r="BQ3508" s="40"/>
      <c r="BR3508" s="9"/>
      <c r="BS3508" s="40"/>
      <c r="BU3508" s="9"/>
      <c r="BV3508" s="40"/>
      <c r="BW3508" s="9"/>
      <c r="BX3508" s="40"/>
      <c r="BZ3508" s="9"/>
      <c r="CA3508" s="9"/>
      <c r="CB3508" s="40"/>
      <c r="CC3508" s="9"/>
      <c r="CD3508" s="9"/>
      <c r="CE3508" s="40"/>
    </row>
    <row r="3509" spans="68:83" x14ac:dyDescent="0.25">
      <c r="BP3509" s="9"/>
      <c r="BQ3509" s="40"/>
      <c r="BR3509" s="9"/>
      <c r="BS3509" s="40"/>
      <c r="BU3509" s="9"/>
      <c r="BV3509" s="40"/>
      <c r="BW3509" s="9"/>
      <c r="BX3509" s="40"/>
      <c r="BZ3509" s="9"/>
      <c r="CA3509" s="9"/>
      <c r="CB3509" s="40"/>
      <c r="CC3509" s="9"/>
      <c r="CD3509" s="9"/>
      <c r="CE3509" s="40"/>
    </row>
    <row r="3510" spans="68:83" x14ac:dyDescent="0.25">
      <c r="BP3510" s="9"/>
      <c r="BQ3510" s="40"/>
      <c r="BR3510" s="9"/>
      <c r="BS3510" s="40"/>
      <c r="BU3510" s="9"/>
      <c r="BV3510" s="40"/>
      <c r="BW3510" s="9"/>
      <c r="BX3510" s="40"/>
      <c r="BZ3510" s="9"/>
      <c r="CA3510" s="9"/>
      <c r="CB3510" s="40"/>
      <c r="CC3510" s="9"/>
      <c r="CD3510" s="9"/>
      <c r="CE3510" s="40"/>
    </row>
    <row r="3511" spans="68:83" x14ac:dyDescent="0.25">
      <c r="BP3511" s="9"/>
      <c r="BQ3511" s="40"/>
      <c r="BR3511" s="9"/>
      <c r="BS3511" s="40"/>
      <c r="BU3511" s="9"/>
      <c r="BV3511" s="40"/>
      <c r="BW3511" s="9"/>
      <c r="BX3511" s="40"/>
      <c r="BZ3511" s="9"/>
      <c r="CA3511" s="9"/>
      <c r="CB3511" s="40"/>
      <c r="CC3511" s="9"/>
      <c r="CD3511" s="9"/>
      <c r="CE3511" s="40"/>
    </row>
    <row r="3512" spans="68:83" x14ac:dyDescent="0.25">
      <c r="BP3512" s="9"/>
      <c r="BQ3512" s="40"/>
      <c r="BR3512" s="9"/>
      <c r="BS3512" s="40"/>
      <c r="BU3512" s="9"/>
      <c r="BV3512" s="40"/>
      <c r="BW3512" s="9"/>
      <c r="BX3512" s="40"/>
      <c r="BZ3512" s="9"/>
      <c r="CA3512" s="9"/>
      <c r="CB3512" s="40"/>
      <c r="CC3512" s="9"/>
      <c r="CD3512" s="9"/>
      <c r="CE3512" s="40"/>
    </row>
    <row r="3513" spans="68:83" x14ac:dyDescent="0.25">
      <c r="BP3513" s="9"/>
      <c r="BQ3513" s="40"/>
      <c r="BR3513" s="9"/>
      <c r="BS3513" s="40"/>
      <c r="BU3513" s="9"/>
      <c r="BV3513" s="40"/>
      <c r="BW3513" s="9"/>
      <c r="BX3513" s="40"/>
      <c r="BZ3513" s="9"/>
      <c r="CA3513" s="9"/>
      <c r="CB3513" s="40"/>
      <c r="CC3513" s="9"/>
      <c r="CD3513" s="9"/>
      <c r="CE3513" s="40"/>
    </row>
    <row r="3514" spans="68:83" x14ac:dyDescent="0.25">
      <c r="BP3514" s="9"/>
      <c r="BQ3514" s="40"/>
      <c r="BR3514" s="9"/>
      <c r="BS3514" s="40"/>
      <c r="BU3514" s="9"/>
      <c r="BV3514" s="40"/>
      <c r="BW3514" s="9"/>
      <c r="BX3514" s="40"/>
      <c r="BZ3514" s="9"/>
      <c r="CA3514" s="9"/>
      <c r="CB3514" s="40"/>
      <c r="CC3514" s="9"/>
      <c r="CD3514" s="9"/>
      <c r="CE3514" s="40"/>
    </row>
    <row r="3515" spans="68:83" x14ac:dyDescent="0.25">
      <c r="BP3515" s="9"/>
      <c r="BQ3515" s="40"/>
      <c r="BR3515" s="9"/>
      <c r="BS3515" s="40"/>
      <c r="BU3515" s="9"/>
      <c r="BV3515" s="40"/>
      <c r="BW3515" s="9"/>
      <c r="BX3515" s="40"/>
      <c r="BZ3515" s="9"/>
      <c r="CA3515" s="9"/>
      <c r="CB3515" s="40"/>
      <c r="CC3515" s="9"/>
      <c r="CD3515" s="9"/>
      <c r="CE3515" s="40"/>
    </row>
    <row r="3516" spans="68:83" x14ac:dyDescent="0.25">
      <c r="BP3516" s="9"/>
      <c r="BQ3516" s="40"/>
      <c r="BR3516" s="9"/>
      <c r="BS3516" s="40"/>
      <c r="BU3516" s="9"/>
      <c r="BV3516" s="40"/>
      <c r="BW3516" s="9"/>
      <c r="BX3516" s="40"/>
      <c r="BZ3516" s="9"/>
      <c r="CA3516" s="9"/>
      <c r="CB3516" s="40"/>
      <c r="CC3516" s="9"/>
      <c r="CD3516" s="9"/>
      <c r="CE3516" s="40"/>
    </row>
    <row r="3517" spans="68:83" x14ac:dyDescent="0.25">
      <c r="BP3517" s="9"/>
      <c r="BQ3517" s="40"/>
      <c r="BR3517" s="9"/>
      <c r="BS3517" s="40"/>
      <c r="BU3517" s="9"/>
      <c r="BV3517" s="40"/>
      <c r="BW3517" s="9"/>
      <c r="BX3517" s="40"/>
      <c r="BZ3517" s="9"/>
      <c r="CA3517" s="9"/>
      <c r="CB3517" s="40"/>
      <c r="CC3517" s="9"/>
      <c r="CD3517" s="9"/>
      <c r="CE3517" s="40"/>
    </row>
    <row r="3518" spans="68:83" x14ac:dyDescent="0.25">
      <c r="BP3518" s="9"/>
      <c r="BQ3518" s="40"/>
      <c r="BR3518" s="9"/>
      <c r="BS3518" s="40"/>
      <c r="BU3518" s="9"/>
      <c r="BV3518" s="40"/>
      <c r="BW3518" s="9"/>
      <c r="BX3518" s="40"/>
      <c r="BZ3518" s="9"/>
      <c r="CA3518" s="9"/>
      <c r="CB3518" s="40"/>
      <c r="CC3518" s="9"/>
      <c r="CD3518" s="9"/>
      <c r="CE3518" s="40"/>
    </row>
    <row r="3519" spans="68:83" x14ac:dyDescent="0.25">
      <c r="BP3519" s="9"/>
      <c r="BQ3519" s="40"/>
      <c r="BR3519" s="9"/>
      <c r="BS3519" s="40"/>
      <c r="BU3519" s="9"/>
      <c r="BV3519" s="40"/>
      <c r="BW3519" s="9"/>
      <c r="BX3519" s="40"/>
      <c r="BZ3519" s="9"/>
      <c r="CA3519" s="9"/>
      <c r="CB3519" s="40"/>
      <c r="CC3519" s="9"/>
      <c r="CD3519" s="9"/>
      <c r="CE3519" s="40"/>
    </row>
    <row r="3520" spans="68:83" x14ac:dyDescent="0.25">
      <c r="BP3520" s="9"/>
      <c r="BQ3520" s="40"/>
      <c r="BR3520" s="9"/>
      <c r="BS3520" s="40"/>
      <c r="BU3520" s="9"/>
      <c r="BV3520" s="40"/>
      <c r="BW3520" s="9"/>
      <c r="BX3520" s="40"/>
      <c r="BZ3520" s="9"/>
      <c r="CA3520" s="9"/>
      <c r="CB3520" s="40"/>
      <c r="CC3520" s="9"/>
      <c r="CD3520" s="9"/>
      <c r="CE3520" s="40"/>
    </row>
    <row r="3521" spans="68:83" x14ac:dyDescent="0.25">
      <c r="BP3521" s="9"/>
      <c r="BQ3521" s="40"/>
      <c r="BR3521" s="9"/>
      <c r="BS3521" s="40"/>
      <c r="BU3521" s="9"/>
      <c r="BV3521" s="40"/>
      <c r="BW3521" s="9"/>
      <c r="BX3521" s="40"/>
      <c r="BZ3521" s="9"/>
      <c r="CA3521" s="9"/>
      <c r="CB3521" s="40"/>
      <c r="CC3521" s="9"/>
      <c r="CD3521" s="9"/>
      <c r="CE3521" s="40"/>
    </row>
    <row r="3522" spans="68:83" x14ac:dyDescent="0.25">
      <c r="BP3522" s="9"/>
      <c r="BQ3522" s="40"/>
      <c r="BR3522" s="9"/>
      <c r="BS3522" s="40"/>
      <c r="BU3522" s="9"/>
      <c r="BV3522" s="40"/>
      <c r="BW3522" s="9"/>
      <c r="BX3522" s="40"/>
      <c r="BZ3522" s="9"/>
      <c r="CA3522" s="9"/>
      <c r="CB3522" s="40"/>
      <c r="CC3522" s="9"/>
      <c r="CD3522" s="9"/>
      <c r="CE3522" s="40"/>
    </row>
    <row r="3523" spans="68:83" x14ac:dyDescent="0.25">
      <c r="BP3523" s="9"/>
      <c r="BQ3523" s="40"/>
      <c r="BR3523" s="9"/>
      <c r="BS3523" s="40"/>
      <c r="BU3523" s="9"/>
      <c r="BV3523" s="40"/>
      <c r="BW3523" s="9"/>
      <c r="BX3523" s="40"/>
      <c r="BZ3523" s="9"/>
      <c r="CA3523" s="9"/>
      <c r="CB3523" s="40"/>
      <c r="CC3523" s="9"/>
      <c r="CD3523" s="9"/>
      <c r="CE3523" s="40"/>
    </row>
    <row r="3524" spans="68:83" x14ac:dyDescent="0.25">
      <c r="BP3524" s="9"/>
      <c r="BQ3524" s="40"/>
      <c r="BR3524" s="9"/>
      <c r="BS3524" s="40"/>
      <c r="BU3524" s="9"/>
      <c r="BV3524" s="40"/>
      <c r="BW3524" s="9"/>
      <c r="BX3524" s="40"/>
      <c r="BZ3524" s="9"/>
      <c r="CA3524" s="9"/>
      <c r="CB3524" s="40"/>
      <c r="CC3524" s="9"/>
      <c r="CD3524" s="9"/>
      <c r="CE3524" s="40"/>
    </row>
    <row r="3525" spans="68:83" x14ac:dyDescent="0.25">
      <c r="BP3525" s="9"/>
      <c r="BQ3525" s="40"/>
      <c r="BR3525" s="9"/>
      <c r="BS3525" s="40"/>
      <c r="BU3525" s="9"/>
      <c r="BV3525" s="40"/>
      <c r="BW3525" s="9"/>
      <c r="BX3525" s="40"/>
      <c r="BZ3525" s="9"/>
      <c r="CA3525" s="9"/>
      <c r="CB3525" s="40"/>
      <c r="CC3525" s="9"/>
      <c r="CD3525" s="9"/>
      <c r="CE3525" s="40"/>
    </row>
    <row r="3526" spans="68:83" x14ac:dyDescent="0.25">
      <c r="BP3526" s="9"/>
      <c r="BQ3526" s="40"/>
      <c r="BR3526" s="9"/>
      <c r="BS3526" s="40"/>
      <c r="BU3526" s="9"/>
      <c r="BV3526" s="40"/>
      <c r="BW3526" s="9"/>
      <c r="BX3526" s="40"/>
      <c r="BZ3526" s="9"/>
      <c r="CA3526" s="9"/>
      <c r="CB3526" s="40"/>
      <c r="CC3526" s="9"/>
      <c r="CD3526" s="9"/>
      <c r="CE3526" s="40"/>
    </row>
    <row r="3527" spans="68:83" x14ac:dyDescent="0.25">
      <c r="BP3527" s="9"/>
      <c r="BQ3527" s="40"/>
      <c r="BR3527" s="9"/>
      <c r="BS3527" s="40"/>
      <c r="BU3527" s="9"/>
      <c r="BV3527" s="40"/>
      <c r="BW3527" s="9"/>
      <c r="BX3527" s="40"/>
      <c r="BZ3527" s="9"/>
      <c r="CA3527" s="9"/>
      <c r="CB3527" s="40"/>
      <c r="CC3527" s="9"/>
      <c r="CD3527" s="9"/>
      <c r="CE3527" s="40"/>
    </row>
    <row r="3528" spans="68:83" x14ac:dyDescent="0.25">
      <c r="BP3528" s="9"/>
      <c r="BQ3528" s="40"/>
      <c r="BR3528" s="9"/>
      <c r="BS3528" s="40"/>
      <c r="BU3528" s="9"/>
      <c r="BV3528" s="40"/>
      <c r="BW3528" s="9"/>
      <c r="BX3528" s="40"/>
      <c r="BZ3528" s="9"/>
      <c r="CA3528" s="9"/>
      <c r="CB3528" s="40"/>
      <c r="CC3528" s="9"/>
      <c r="CD3528" s="9"/>
      <c r="CE3528" s="40"/>
    </row>
    <row r="3529" spans="68:83" x14ac:dyDescent="0.25">
      <c r="BP3529" s="9"/>
      <c r="BQ3529" s="40"/>
      <c r="BR3529" s="9"/>
      <c r="BS3529" s="40"/>
      <c r="BU3529" s="9"/>
      <c r="BV3529" s="40"/>
      <c r="BW3529" s="9"/>
      <c r="BX3529" s="40"/>
      <c r="BZ3529" s="9"/>
      <c r="CA3529" s="9"/>
      <c r="CB3529" s="40"/>
      <c r="CC3529" s="9"/>
      <c r="CD3529" s="9"/>
      <c r="CE3529" s="40"/>
    </row>
    <row r="3530" spans="68:83" x14ac:dyDescent="0.25">
      <c r="BP3530" s="9"/>
      <c r="BQ3530" s="40"/>
      <c r="BR3530" s="9"/>
      <c r="BS3530" s="40"/>
      <c r="BU3530" s="9"/>
      <c r="BV3530" s="40"/>
      <c r="BW3530" s="9"/>
      <c r="BX3530" s="40"/>
      <c r="BZ3530" s="9"/>
      <c r="CA3530" s="9"/>
      <c r="CB3530" s="40"/>
      <c r="CC3530" s="9"/>
      <c r="CD3530" s="9"/>
      <c r="CE3530" s="40"/>
    </row>
    <row r="3531" spans="68:83" x14ac:dyDescent="0.25">
      <c r="BP3531" s="9"/>
      <c r="BQ3531" s="40"/>
      <c r="BR3531" s="9"/>
      <c r="BS3531" s="40"/>
      <c r="BU3531" s="9"/>
      <c r="BV3531" s="40"/>
      <c r="BW3531" s="9"/>
      <c r="BX3531" s="40"/>
      <c r="BZ3531" s="9"/>
      <c r="CA3531" s="9"/>
      <c r="CB3531" s="40"/>
      <c r="CC3531" s="9"/>
      <c r="CD3531" s="9"/>
      <c r="CE3531" s="40"/>
    </row>
    <row r="3532" spans="68:83" x14ac:dyDescent="0.25">
      <c r="BP3532" s="9"/>
      <c r="BQ3532" s="40"/>
      <c r="BR3532" s="9"/>
      <c r="BS3532" s="40"/>
      <c r="BU3532" s="9"/>
      <c r="BV3532" s="40"/>
      <c r="BW3532" s="9"/>
      <c r="BX3532" s="40"/>
      <c r="BZ3532" s="9"/>
      <c r="CA3532" s="9"/>
      <c r="CB3532" s="40"/>
      <c r="CC3532" s="9"/>
      <c r="CD3532" s="9"/>
      <c r="CE3532" s="40"/>
    </row>
    <row r="3533" spans="68:83" x14ac:dyDescent="0.25">
      <c r="BP3533" s="9"/>
      <c r="BQ3533" s="40"/>
      <c r="BR3533" s="9"/>
      <c r="BS3533" s="40"/>
      <c r="BU3533" s="9"/>
      <c r="BV3533" s="40"/>
      <c r="BW3533" s="9"/>
      <c r="BX3533" s="40"/>
      <c r="BZ3533" s="9"/>
      <c r="CA3533" s="9"/>
      <c r="CB3533" s="40"/>
      <c r="CC3533" s="9"/>
      <c r="CD3533" s="9"/>
      <c r="CE3533" s="40"/>
    </row>
    <row r="3534" spans="68:83" x14ac:dyDescent="0.25">
      <c r="BP3534" s="9"/>
      <c r="BQ3534" s="40"/>
      <c r="BR3534" s="9"/>
      <c r="BS3534" s="40"/>
      <c r="BU3534" s="9"/>
      <c r="BV3534" s="40"/>
      <c r="BW3534" s="9"/>
      <c r="BX3534" s="40"/>
      <c r="BZ3534" s="9"/>
      <c r="CA3534" s="9"/>
      <c r="CB3534" s="40"/>
      <c r="CC3534" s="9"/>
      <c r="CD3534" s="9"/>
      <c r="CE3534" s="40"/>
    </row>
    <row r="3535" spans="68:83" x14ac:dyDescent="0.25">
      <c r="BP3535" s="9"/>
      <c r="BQ3535" s="40"/>
      <c r="BR3535" s="9"/>
      <c r="BS3535" s="40"/>
      <c r="BU3535" s="9"/>
      <c r="BV3535" s="40"/>
      <c r="BW3535" s="9"/>
      <c r="BX3535" s="40"/>
      <c r="BZ3535" s="9"/>
      <c r="CA3535" s="9"/>
      <c r="CB3535" s="40"/>
      <c r="CC3535" s="9"/>
      <c r="CD3535" s="9"/>
      <c r="CE3535" s="40"/>
    </row>
    <row r="3536" spans="68:83" x14ac:dyDescent="0.25">
      <c r="BP3536" s="9"/>
      <c r="BQ3536" s="40"/>
      <c r="BR3536" s="9"/>
      <c r="BS3536" s="40"/>
      <c r="BU3536" s="9"/>
      <c r="BV3536" s="40"/>
      <c r="BW3536" s="9"/>
      <c r="BX3536" s="40"/>
      <c r="BZ3536" s="9"/>
      <c r="CA3536" s="9"/>
      <c r="CB3536" s="40"/>
      <c r="CC3536" s="9"/>
      <c r="CD3536" s="9"/>
      <c r="CE3536" s="40"/>
    </row>
    <row r="3537" spans="68:83" x14ac:dyDescent="0.25">
      <c r="BP3537" s="9"/>
      <c r="BQ3537" s="40"/>
      <c r="BR3537" s="9"/>
      <c r="BS3537" s="40"/>
      <c r="BU3537" s="9"/>
      <c r="BV3537" s="40"/>
      <c r="BW3537" s="9"/>
      <c r="BX3537" s="40"/>
      <c r="BZ3537" s="9"/>
      <c r="CA3537" s="9"/>
      <c r="CB3537" s="40"/>
      <c r="CC3537" s="9"/>
      <c r="CD3537" s="9"/>
      <c r="CE3537" s="40"/>
    </row>
    <row r="3538" spans="68:83" x14ac:dyDescent="0.25">
      <c r="BP3538" s="9"/>
      <c r="BQ3538" s="40"/>
      <c r="BR3538" s="9"/>
      <c r="BS3538" s="40"/>
      <c r="BU3538" s="9"/>
      <c r="BV3538" s="40"/>
      <c r="BW3538" s="9"/>
      <c r="BX3538" s="40"/>
      <c r="BZ3538" s="9"/>
      <c r="CA3538" s="9"/>
      <c r="CB3538" s="40"/>
      <c r="CC3538" s="9"/>
      <c r="CD3538" s="9"/>
      <c r="CE3538" s="40"/>
    </row>
    <row r="3539" spans="68:83" x14ac:dyDescent="0.25">
      <c r="BP3539" s="9"/>
      <c r="BQ3539" s="40"/>
      <c r="BR3539" s="9"/>
      <c r="BS3539" s="40"/>
      <c r="BU3539" s="9"/>
      <c r="BV3539" s="40"/>
      <c r="BW3539" s="9"/>
      <c r="BX3539" s="40"/>
      <c r="BZ3539" s="9"/>
      <c r="CA3539" s="9"/>
      <c r="CB3539" s="40"/>
      <c r="CC3539" s="9"/>
      <c r="CD3539" s="9"/>
      <c r="CE3539" s="40"/>
    </row>
    <row r="3540" spans="68:83" x14ac:dyDescent="0.25">
      <c r="BP3540" s="9"/>
      <c r="BQ3540" s="40"/>
      <c r="BR3540" s="9"/>
      <c r="BS3540" s="40"/>
      <c r="BU3540" s="9"/>
      <c r="BV3540" s="40"/>
      <c r="BW3540" s="9"/>
      <c r="BX3540" s="40"/>
      <c r="BZ3540" s="9"/>
      <c r="CA3540" s="9"/>
      <c r="CB3540" s="40"/>
      <c r="CC3540" s="9"/>
      <c r="CD3540" s="9"/>
      <c r="CE3540" s="40"/>
    </row>
    <row r="3541" spans="68:83" x14ac:dyDescent="0.25">
      <c r="BP3541" s="9"/>
      <c r="BQ3541" s="40"/>
      <c r="BR3541" s="9"/>
      <c r="BS3541" s="40"/>
      <c r="BU3541" s="9"/>
      <c r="BV3541" s="40"/>
      <c r="BW3541" s="9"/>
      <c r="BX3541" s="40"/>
      <c r="BZ3541" s="9"/>
      <c r="CA3541" s="9"/>
      <c r="CB3541" s="40"/>
      <c r="CC3541" s="9"/>
      <c r="CD3541" s="9"/>
      <c r="CE3541" s="40"/>
    </row>
    <row r="3542" spans="68:83" x14ac:dyDescent="0.25">
      <c r="BP3542" s="9"/>
      <c r="BQ3542" s="40"/>
      <c r="BR3542" s="9"/>
      <c r="BS3542" s="40"/>
      <c r="BU3542" s="9"/>
      <c r="BV3542" s="40"/>
      <c r="BW3542" s="9"/>
      <c r="BX3542" s="40"/>
      <c r="BZ3542" s="9"/>
      <c r="CA3542" s="9"/>
      <c r="CB3542" s="40"/>
      <c r="CC3542" s="9"/>
      <c r="CD3542" s="9"/>
      <c r="CE3542" s="40"/>
    </row>
    <row r="3543" spans="68:83" x14ac:dyDescent="0.25">
      <c r="BP3543" s="9"/>
      <c r="BQ3543" s="40"/>
      <c r="BR3543" s="9"/>
      <c r="BS3543" s="40"/>
      <c r="BU3543" s="9"/>
      <c r="BV3543" s="40"/>
      <c r="BW3543" s="9"/>
      <c r="BX3543" s="40"/>
      <c r="BZ3543" s="9"/>
      <c r="CA3543" s="9"/>
      <c r="CB3543" s="40"/>
      <c r="CC3543" s="9"/>
      <c r="CD3543" s="9"/>
      <c r="CE3543" s="40"/>
    </row>
    <row r="3544" spans="68:83" x14ac:dyDescent="0.25">
      <c r="BP3544" s="9"/>
      <c r="BQ3544" s="40"/>
      <c r="BR3544" s="9"/>
      <c r="BS3544" s="40"/>
      <c r="BU3544" s="9"/>
      <c r="BV3544" s="40"/>
      <c r="BW3544" s="9"/>
      <c r="BX3544" s="40"/>
      <c r="BZ3544" s="9"/>
      <c r="CA3544" s="9"/>
      <c r="CB3544" s="40"/>
      <c r="CC3544" s="9"/>
      <c r="CD3544" s="9"/>
      <c r="CE3544" s="40"/>
    </row>
    <row r="3545" spans="68:83" x14ac:dyDescent="0.25">
      <c r="BP3545" s="9"/>
      <c r="BQ3545" s="40"/>
      <c r="BR3545" s="9"/>
      <c r="BS3545" s="40"/>
      <c r="BU3545" s="9"/>
      <c r="BV3545" s="40"/>
      <c r="BW3545" s="9"/>
      <c r="BX3545" s="40"/>
      <c r="BZ3545" s="9"/>
      <c r="CA3545" s="9"/>
      <c r="CB3545" s="40"/>
      <c r="CC3545" s="9"/>
      <c r="CD3545" s="9"/>
      <c r="CE3545" s="40"/>
    </row>
    <row r="3546" spans="68:83" x14ac:dyDescent="0.25">
      <c r="BP3546" s="9"/>
      <c r="BQ3546" s="40"/>
      <c r="BR3546" s="9"/>
      <c r="BS3546" s="40"/>
      <c r="BU3546" s="9"/>
      <c r="BV3546" s="40"/>
      <c r="BW3546" s="9"/>
      <c r="BX3546" s="40"/>
      <c r="BZ3546" s="9"/>
      <c r="CA3546" s="9"/>
      <c r="CB3546" s="40"/>
      <c r="CC3546" s="9"/>
      <c r="CD3546" s="9"/>
      <c r="CE3546" s="40"/>
    </row>
    <row r="3547" spans="68:83" x14ac:dyDescent="0.25">
      <c r="BP3547" s="9"/>
      <c r="BQ3547" s="40"/>
      <c r="BR3547" s="9"/>
      <c r="BS3547" s="40"/>
      <c r="BU3547" s="9"/>
      <c r="BV3547" s="40"/>
      <c r="BW3547" s="9"/>
      <c r="BX3547" s="40"/>
      <c r="BZ3547" s="9"/>
      <c r="CA3547" s="9"/>
      <c r="CB3547" s="40"/>
      <c r="CC3547" s="9"/>
      <c r="CD3547" s="9"/>
      <c r="CE3547" s="40"/>
    </row>
    <row r="3548" spans="68:83" x14ac:dyDescent="0.25">
      <c r="BP3548" s="9"/>
      <c r="BQ3548" s="40"/>
      <c r="BR3548" s="9"/>
      <c r="BS3548" s="40"/>
      <c r="BU3548" s="9"/>
      <c r="BV3548" s="40"/>
      <c r="BW3548" s="9"/>
      <c r="BX3548" s="40"/>
      <c r="BZ3548" s="9"/>
      <c r="CA3548" s="9"/>
      <c r="CB3548" s="40"/>
      <c r="CC3548" s="9"/>
      <c r="CD3548" s="9"/>
      <c r="CE3548" s="40"/>
    </row>
    <row r="3549" spans="68:83" x14ac:dyDescent="0.25">
      <c r="BP3549" s="9"/>
      <c r="BQ3549" s="40"/>
      <c r="BR3549" s="9"/>
      <c r="BS3549" s="40"/>
      <c r="BU3549" s="9"/>
      <c r="BV3549" s="40"/>
      <c r="BW3549" s="9"/>
      <c r="BX3549" s="40"/>
      <c r="BZ3549" s="9"/>
      <c r="CA3549" s="9"/>
      <c r="CB3549" s="40"/>
      <c r="CC3549" s="9"/>
      <c r="CD3549" s="9"/>
      <c r="CE3549" s="40"/>
    </row>
    <row r="3550" spans="68:83" x14ac:dyDescent="0.25">
      <c r="BP3550" s="9"/>
      <c r="BQ3550" s="40"/>
      <c r="BR3550" s="9"/>
      <c r="BS3550" s="40"/>
      <c r="BU3550" s="9"/>
      <c r="BV3550" s="40"/>
      <c r="BW3550" s="9"/>
      <c r="BX3550" s="40"/>
      <c r="BZ3550" s="9"/>
      <c r="CA3550" s="9"/>
      <c r="CB3550" s="40"/>
      <c r="CC3550" s="9"/>
      <c r="CD3550" s="9"/>
      <c r="CE3550" s="40"/>
    </row>
    <row r="3551" spans="68:83" x14ac:dyDescent="0.25">
      <c r="BP3551" s="9"/>
      <c r="BQ3551" s="40"/>
      <c r="BR3551" s="9"/>
      <c r="BS3551" s="40"/>
      <c r="BU3551" s="9"/>
      <c r="BV3551" s="40"/>
      <c r="BW3551" s="9"/>
      <c r="BX3551" s="40"/>
      <c r="BZ3551" s="9"/>
      <c r="CA3551" s="9"/>
      <c r="CB3551" s="40"/>
      <c r="CC3551" s="9"/>
      <c r="CD3551" s="9"/>
      <c r="CE3551" s="40"/>
    </row>
    <row r="3552" spans="68:83" x14ac:dyDescent="0.25">
      <c r="BP3552" s="9"/>
      <c r="BQ3552" s="40"/>
      <c r="BR3552" s="9"/>
      <c r="BS3552" s="40"/>
      <c r="BU3552" s="9"/>
      <c r="BV3552" s="40"/>
      <c r="BW3552" s="9"/>
      <c r="BX3552" s="40"/>
      <c r="BZ3552" s="9"/>
      <c r="CA3552" s="9"/>
      <c r="CB3552" s="40"/>
      <c r="CC3552" s="9"/>
      <c r="CD3552" s="9"/>
      <c r="CE3552" s="40"/>
    </row>
    <row r="3553" spans="68:83" x14ac:dyDescent="0.25">
      <c r="BP3553" s="9"/>
      <c r="BQ3553" s="40"/>
      <c r="BR3553" s="9"/>
      <c r="BS3553" s="40"/>
      <c r="BU3553" s="9"/>
      <c r="BV3553" s="40"/>
      <c r="BW3553" s="9"/>
      <c r="BX3553" s="40"/>
      <c r="BZ3553" s="9"/>
      <c r="CA3553" s="9"/>
      <c r="CB3553" s="40"/>
      <c r="CC3553" s="9"/>
      <c r="CD3553" s="9"/>
      <c r="CE3553" s="40"/>
    </row>
    <row r="3554" spans="68:83" x14ac:dyDescent="0.25">
      <c r="BP3554" s="9"/>
      <c r="BQ3554" s="40"/>
      <c r="BR3554" s="9"/>
      <c r="BS3554" s="40"/>
      <c r="BU3554" s="9"/>
      <c r="BV3554" s="40"/>
      <c r="BW3554" s="9"/>
      <c r="BX3554" s="40"/>
      <c r="BZ3554" s="9"/>
      <c r="CA3554" s="9"/>
      <c r="CB3554" s="40"/>
      <c r="CC3554" s="9"/>
      <c r="CD3554" s="9"/>
      <c r="CE3554" s="40"/>
    </row>
    <row r="3555" spans="68:83" x14ac:dyDescent="0.25">
      <c r="BP3555" s="9"/>
      <c r="BQ3555" s="40"/>
      <c r="BR3555" s="9"/>
      <c r="BS3555" s="40"/>
      <c r="BU3555" s="9"/>
      <c r="BV3555" s="40"/>
      <c r="BW3555" s="9"/>
      <c r="BX3555" s="40"/>
      <c r="BZ3555" s="9"/>
      <c r="CA3555" s="9"/>
      <c r="CB3555" s="40"/>
      <c r="CC3555" s="9"/>
      <c r="CD3555" s="9"/>
      <c r="CE3555" s="40"/>
    </row>
    <row r="3556" spans="68:83" x14ac:dyDescent="0.25">
      <c r="BP3556" s="9"/>
      <c r="BQ3556" s="40"/>
      <c r="BR3556" s="9"/>
      <c r="BS3556" s="40"/>
      <c r="BU3556" s="9"/>
      <c r="BV3556" s="40"/>
      <c r="BW3556" s="9"/>
      <c r="BX3556" s="40"/>
      <c r="BZ3556" s="9"/>
      <c r="CA3556" s="9"/>
      <c r="CB3556" s="40"/>
      <c r="CC3556" s="9"/>
      <c r="CD3556" s="9"/>
      <c r="CE3556" s="40"/>
    </row>
    <row r="3557" spans="68:83" x14ac:dyDescent="0.25">
      <c r="BP3557" s="9"/>
      <c r="BQ3557" s="40"/>
      <c r="BR3557" s="9"/>
      <c r="BS3557" s="40"/>
      <c r="BU3557" s="9"/>
      <c r="BV3557" s="40"/>
      <c r="BW3557" s="9"/>
      <c r="BX3557" s="40"/>
      <c r="BZ3557" s="9"/>
      <c r="CA3557" s="9"/>
      <c r="CB3557" s="40"/>
      <c r="CC3557" s="9"/>
      <c r="CD3557" s="9"/>
      <c r="CE3557" s="40"/>
    </row>
    <row r="3558" spans="68:83" x14ac:dyDescent="0.25">
      <c r="BP3558" s="9"/>
      <c r="BQ3558" s="40"/>
      <c r="BR3558" s="9"/>
      <c r="BS3558" s="40"/>
      <c r="BU3558" s="9"/>
      <c r="BV3558" s="40"/>
      <c r="BW3558" s="9"/>
      <c r="BX3558" s="40"/>
      <c r="BZ3558" s="9"/>
      <c r="CA3558" s="9"/>
      <c r="CB3558" s="40"/>
      <c r="CC3558" s="9"/>
      <c r="CD3558" s="9"/>
      <c r="CE3558" s="40"/>
    </row>
    <row r="3559" spans="68:83" x14ac:dyDescent="0.25">
      <c r="BP3559" s="9"/>
      <c r="BQ3559" s="40"/>
      <c r="BR3559" s="9"/>
      <c r="BS3559" s="40"/>
      <c r="BU3559" s="9"/>
      <c r="BV3559" s="40"/>
      <c r="BW3559" s="9"/>
      <c r="BX3559" s="40"/>
      <c r="BZ3559" s="9"/>
      <c r="CA3559" s="9"/>
      <c r="CB3559" s="40"/>
      <c r="CC3559" s="9"/>
      <c r="CD3559" s="9"/>
      <c r="CE3559" s="40"/>
    </row>
    <row r="3560" spans="68:83" x14ac:dyDescent="0.25">
      <c r="BP3560" s="9"/>
      <c r="BQ3560" s="40"/>
      <c r="BR3560" s="9"/>
      <c r="BS3560" s="40"/>
      <c r="BU3560" s="9"/>
      <c r="BV3560" s="40"/>
      <c r="BW3560" s="9"/>
      <c r="BX3560" s="40"/>
      <c r="BZ3560" s="9"/>
      <c r="CA3560" s="9"/>
      <c r="CB3560" s="40"/>
      <c r="CC3560" s="9"/>
      <c r="CD3560" s="9"/>
      <c r="CE3560" s="40"/>
    </row>
    <row r="3561" spans="68:83" x14ac:dyDescent="0.25">
      <c r="BP3561" s="9"/>
      <c r="BQ3561" s="40"/>
      <c r="BR3561" s="9"/>
      <c r="BS3561" s="40"/>
      <c r="BU3561" s="9"/>
      <c r="BV3561" s="40"/>
      <c r="BW3561" s="9"/>
      <c r="BX3561" s="40"/>
      <c r="BZ3561" s="9"/>
      <c r="CA3561" s="9"/>
      <c r="CB3561" s="40"/>
      <c r="CC3561" s="9"/>
      <c r="CD3561" s="9"/>
      <c r="CE3561" s="40"/>
    </row>
    <row r="3562" spans="68:83" x14ac:dyDescent="0.25">
      <c r="BP3562" s="9"/>
      <c r="BQ3562" s="40"/>
      <c r="BR3562" s="9"/>
      <c r="BS3562" s="40"/>
      <c r="BU3562" s="9"/>
      <c r="BV3562" s="40"/>
      <c r="BW3562" s="9"/>
      <c r="BX3562" s="40"/>
      <c r="BZ3562" s="9"/>
      <c r="CA3562" s="9"/>
      <c r="CB3562" s="40"/>
      <c r="CC3562" s="9"/>
      <c r="CD3562" s="9"/>
      <c r="CE3562" s="40"/>
    </row>
    <row r="3563" spans="68:83" x14ac:dyDescent="0.25">
      <c r="BP3563" s="9"/>
      <c r="BQ3563" s="40"/>
      <c r="BR3563" s="9"/>
      <c r="BS3563" s="40"/>
      <c r="BU3563" s="9"/>
      <c r="BV3563" s="40"/>
      <c r="BW3563" s="9"/>
      <c r="BX3563" s="40"/>
      <c r="BZ3563" s="9"/>
      <c r="CA3563" s="9"/>
      <c r="CB3563" s="40"/>
      <c r="CC3563" s="9"/>
      <c r="CD3563" s="9"/>
      <c r="CE3563" s="40"/>
    </row>
    <row r="3564" spans="68:83" x14ac:dyDescent="0.25">
      <c r="BP3564" s="9"/>
      <c r="BQ3564" s="40"/>
      <c r="BR3564" s="9"/>
      <c r="BS3564" s="40"/>
      <c r="BU3564" s="9"/>
      <c r="BV3564" s="40"/>
      <c r="BW3564" s="9"/>
      <c r="BX3564" s="40"/>
      <c r="BZ3564" s="9"/>
      <c r="CA3564" s="9"/>
      <c r="CB3564" s="40"/>
      <c r="CC3564" s="9"/>
      <c r="CD3564" s="9"/>
      <c r="CE3564" s="40"/>
    </row>
    <row r="3565" spans="68:83" x14ac:dyDescent="0.25">
      <c r="BP3565" s="9"/>
      <c r="BQ3565" s="40"/>
      <c r="BR3565" s="9"/>
      <c r="BS3565" s="40"/>
      <c r="BU3565" s="9"/>
      <c r="BV3565" s="40"/>
      <c r="BW3565" s="9"/>
      <c r="BX3565" s="40"/>
      <c r="BZ3565" s="9"/>
      <c r="CA3565" s="9"/>
      <c r="CB3565" s="40"/>
      <c r="CC3565" s="9"/>
      <c r="CD3565" s="9"/>
      <c r="CE3565" s="40"/>
    </row>
    <row r="3566" spans="68:83" x14ac:dyDescent="0.25">
      <c r="BP3566" s="9"/>
      <c r="BQ3566" s="40"/>
      <c r="BR3566" s="9"/>
      <c r="BS3566" s="40"/>
      <c r="BU3566" s="9"/>
      <c r="BV3566" s="40"/>
      <c r="BW3566" s="9"/>
      <c r="BX3566" s="40"/>
      <c r="BZ3566" s="9"/>
      <c r="CA3566" s="9"/>
      <c r="CB3566" s="40"/>
      <c r="CC3566" s="9"/>
      <c r="CD3566" s="9"/>
      <c r="CE3566" s="40"/>
    </row>
    <row r="3567" spans="68:83" x14ac:dyDescent="0.25">
      <c r="BP3567" s="9"/>
      <c r="BQ3567" s="40"/>
      <c r="BR3567" s="9"/>
      <c r="BS3567" s="40"/>
      <c r="BU3567" s="9"/>
      <c r="BV3567" s="40"/>
      <c r="BW3567" s="9"/>
      <c r="BX3567" s="40"/>
      <c r="BZ3567" s="9"/>
      <c r="CA3567" s="9"/>
      <c r="CB3567" s="40"/>
      <c r="CC3567" s="9"/>
      <c r="CD3567" s="9"/>
      <c r="CE3567" s="40"/>
    </row>
    <row r="3568" spans="68:83" x14ac:dyDescent="0.25">
      <c r="BP3568" s="9"/>
      <c r="BQ3568" s="40"/>
      <c r="BR3568" s="9"/>
      <c r="BS3568" s="40"/>
      <c r="BU3568" s="9"/>
      <c r="BV3568" s="40"/>
      <c r="BW3568" s="9"/>
      <c r="BX3568" s="40"/>
      <c r="BZ3568" s="9"/>
      <c r="CA3568" s="9"/>
      <c r="CB3568" s="40"/>
      <c r="CC3568" s="9"/>
      <c r="CD3568" s="9"/>
      <c r="CE3568" s="40"/>
    </row>
    <row r="3569" spans="68:83" x14ac:dyDescent="0.25">
      <c r="BP3569" s="9"/>
      <c r="BQ3569" s="40"/>
      <c r="BR3569" s="9"/>
      <c r="BS3569" s="40"/>
      <c r="BU3569" s="9"/>
      <c r="BV3569" s="40"/>
      <c r="BW3569" s="9"/>
      <c r="BX3569" s="40"/>
      <c r="BZ3569" s="9"/>
      <c r="CA3569" s="9"/>
      <c r="CB3569" s="40"/>
      <c r="CC3569" s="9"/>
      <c r="CD3569" s="9"/>
      <c r="CE3569" s="40"/>
    </row>
    <row r="3570" spans="68:83" x14ac:dyDescent="0.25">
      <c r="BP3570" s="9"/>
      <c r="BQ3570" s="40"/>
      <c r="BR3570" s="9"/>
      <c r="BS3570" s="40"/>
      <c r="BU3570" s="9"/>
      <c r="BV3570" s="40"/>
      <c r="BW3570" s="9"/>
      <c r="BX3570" s="40"/>
      <c r="BZ3570" s="9"/>
      <c r="CA3570" s="9"/>
      <c r="CB3570" s="40"/>
      <c r="CC3570" s="9"/>
      <c r="CD3570" s="9"/>
      <c r="CE3570" s="40"/>
    </row>
    <row r="3571" spans="68:83" x14ac:dyDescent="0.25">
      <c r="BP3571" s="9"/>
      <c r="BQ3571" s="40"/>
      <c r="BR3571" s="9"/>
      <c r="BS3571" s="40"/>
      <c r="BU3571" s="9"/>
      <c r="BV3571" s="40"/>
      <c r="BW3571" s="9"/>
      <c r="BX3571" s="40"/>
      <c r="BZ3571" s="9"/>
      <c r="CA3571" s="9"/>
      <c r="CB3571" s="40"/>
      <c r="CC3571" s="9"/>
      <c r="CD3571" s="9"/>
      <c r="CE3571" s="40"/>
    </row>
    <row r="3572" spans="68:83" x14ac:dyDescent="0.25">
      <c r="BP3572" s="9"/>
      <c r="BQ3572" s="40"/>
      <c r="BR3572" s="9"/>
      <c r="BS3572" s="40"/>
      <c r="BU3572" s="9"/>
      <c r="BV3572" s="40"/>
      <c r="BW3572" s="9"/>
      <c r="BX3572" s="40"/>
      <c r="BZ3572" s="9"/>
      <c r="CA3572" s="9"/>
      <c r="CB3572" s="40"/>
      <c r="CC3572" s="9"/>
      <c r="CD3572" s="9"/>
      <c r="CE3572" s="40"/>
    </row>
    <row r="3573" spans="68:83" x14ac:dyDescent="0.25">
      <c r="BP3573" s="9"/>
      <c r="BQ3573" s="40"/>
      <c r="BR3573" s="9"/>
      <c r="BS3573" s="40"/>
      <c r="BU3573" s="9"/>
      <c r="BV3573" s="40"/>
      <c r="BW3573" s="9"/>
      <c r="BX3573" s="40"/>
      <c r="BZ3573" s="9"/>
      <c r="CA3573" s="9"/>
      <c r="CB3573" s="40"/>
      <c r="CC3573" s="9"/>
      <c r="CD3573" s="9"/>
      <c r="CE3573" s="40"/>
    </row>
    <row r="3574" spans="68:83" x14ac:dyDescent="0.25">
      <c r="BP3574" s="9"/>
      <c r="BQ3574" s="40"/>
      <c r="BR3574" s="9"/>
      <c r="BS3574" s="40"/>
      <c r="BU3574" s="9"/>
      <c r="BV3574" s="40"/>
      <c r="BW3574" s="9"/>
      <c r="BX3574" s="40"/>
      <c r="BZ3574" s="9"/>
      <c r="CA3574" s="9"/>
      <c r="CB3574" s="40"/>
      <c r="CC3574" s="9"/>
      <c r="CD3574" s="9"/>
      <c r="CE3574" s="40"/>
    </row>
    <row r="3575" spans="68:83" x14ac:dyDescent="0.25">
      <c r="BP3575" s="9"/>
      <c r="BQ3575" s="40"/>
      <c r="BR3575" s="9"/>
      <c r="BS3575" s="40"/>
      <c r="BU3575" s="9"/>
      <c r="BV3575" s="40"/>
      <c r="BW3575" s="9"/>
      <c r="BX3575" s="40"/>
      <c r="BZ3575" s="9"/>
      <c r="CA3575" s="9"/>
      <c r="CB3575" s="40"/>
      <c r="CC3575" s="9"/>
      <c r="CD3575" s="9"/>
      <c r="CE3575" s="40"/>
    </row>
    <row r="3576" spans="68:83" x14ac:dyDescent="0.25">
      <c r="BP3576" s="9"/>
      <c r="BQ3576" s="40"/>
      <c r="BR3576" s="9"/>
      <c r="BS3576" s="40"/>
      <c r="BU3576" s="9"/>
      <c r="BV3576" s="40"/>
      <c r="BW3576" s="9"/>
      <c r="BX3576" s="40"/>
      <c r="BZ3576" s="9"/>
      <c r="CA3576" s="9"/>
      <c r="CB3576" s="40"/>
      <c r="CC3576" s="9"/>
      <c r="CD3576" s="9"/>
      <c r="CE3576" s="40"/>
    </row>
    <row r="3577" spans="68:83" x14ac:dyDescent="0.25">
      <c r="BP3577" s="9"/>
      <c r="BQ3577" s="40"/>
      <c r="BR3577" s="9"/>
      <c r="BS3577" s="40"/>
      <c r="BU3577" s="9"/>
      <c r="BV3577" s="40"/>
      <c r="BW3577" s="9"/>
      <c r="BX3577" s="40"/>
      <c r="BZ3577" s="9"/>
      <c r="CA3577" s="9"/>
      <c r="CB3577" s="40"/>
      <c r="CC3577" s="9"/>
      <c r="CD3577" s="9"/>
      <c r="CE3577" s="40"/>
    </row>
    <row r="3578" spans="68:83" x14ac:dyDescent="0.25">
      <c r="BP3578" s="9"/>
      <c r="BQ3578" s="40"/>
      <c r="BR3578" s="9"/>
      <c r="BS3578" s="40"/>
      <c r="BU3578" s="9"/>
      <c r="BV3578" s="40"/>
      <c r="BW3578" s="9"/>
      <c r="BX3578" s="40"/>
      <c r="BZ3578" s="9"/>
      <c r="CA3578" s="9"/>
      <c r="CB3578" s="40"/>
      <c r="CC3578" s="9"/>
      <c r="CD3578" s="9"/>
      <c r="CE3578" s="40"/>
    </row>
    <row r="3579" spans="68:83" x14ac:dyDescent="0.25">
      <c r="BP3579" s="9"/>
      <c r="BQ3579" s="40"/>
      <c r="BR3579" s="9"/>
      <c r="BS3579" s="40"/>
      <c r="BU3579" s="9"/>
      <c r="BV3579" s="40"/>
      <c r="BW3579" s="9"/>
      <c r="BX3579" s="40"/>
      <c r="BZ3579" s="9"/>
      <c r="CA3579" s="9"/>
      <c r="CB3579" s="40"/>
      <c r="CC3579" s="9"/>
      <c r="CD3579" s="9"/>
      <c r="CE3579" s="40"/>
    </row>
    <row r="3580" spans="68:83" x14ac:dyDescent="0.25">
      <c r="BP3580" s="9"/>
      <c r="BQ3580" s="40"/>
      <c r="BR3580" s="9"/>
      <c r="BS3580" s="40"/>
      <c r="BU3580" s="9"/>
      <c r="BV3580" s="40"/>
      <c r="BW3580" s="9"/>
      <c r="BX3580" s="40"/>
      <c r="BZ3580" s="9"/>
      <c r="CA3580" s="9"/>
      <c r="CB3580" s="40"/>
      <c r="CC3580" s="9"/>
      <c r="CD3580" s="9"/>
      <c r="CE3580" s="40"/>
    </row>
    <row r="3581" spans="68:83" x14ac:dyDescent="0.25">
      <c r="BP3581" s="9"/>
      <c r="BQ3581" s="40"/>
      <c r="BR3581" s="9"/>
      <c r="BS3581" s="40"/>
      <c r="BU3581" s="9"/>
      <c r="BV3581" s="40"/>
      <c r="BW3581" s="9"/>
      <c r="BX3581" s="40"/>
      <c r="BZ3581" s="9"/>
      <c r="CA3581" s="9"/>
      <c r="CB3581" s="40"/>
      <c r="CC3581" s="9"/>
      <c r="CD3581" s="9"/>
      <c r="CE3581" s="40"/>
    </row>
    <row r="3582" spans="68:83" x14ac:dyDescent="0.25">
      <c r="BP3582" s="9"/>
      <c r="BQ3582" s="40"/>
      <c r="BR3582" s="9"/>
      <c r="BS3582" s="40"/>
      <c r="BU3582" s="9"/>
      <c r="BV3582" s="40"/>
      <c r="BW3582" s="9"/>
      <c r="BX3582" s="40"/>
      <c r="BZ3582" s="9"/>
      <c r="CA3582" s="9"/>
      <c r="CB3582" s="40"/>
      <c r="CC3582" s="9"/>
      <c r="CD3582" s="9"/>
      <c r="CE3582" s="40"/>
    </row>
    <row r="3583" spans="68:83" x14ac:dyDescent="0.25">
      <c r="BP3583" s="9"/>
      <c r="BQ3583" s="40"/>
      <c r="BR3583" s="9"/>
      <c r="BS3583" s="40"/>
      <c r="BU3583" s="9"/>
      <c r="BV3583" s="40"/>
      <c r="BW3583" s="9"/>
      <c r="BX3583" s="40"/>
      <c r="BZ3583" s="9"/>
      <c r="CA3583" s="9"/>
      <c r="CB3583" s="40"/>
      <c r="CC3583" s="9"/>
      <c r="CD3583" s="9"/>
      <c r="CE3583" s="40"/>
    </row>
    <row r="3584" spans="68:83" x14ac:dyDescent="0.25">
      <c r="BP3584" s="9"/>
      <c r="BQ3584" s="40"/>
      <c r="BR3584" s="9"/>
      <c r="BS3584" s="40"/>
      <c r="BU3584" s="9"/>
      <c r="BV3584" s="40"/>
      <c r="BW3584" s="9"/>
      <c r="BX3584" s="40"/>
      <c r="BZ3584" s="9"/>
      <c r="CA3584" s="9"/>
      <c r="CB3584" s="40"/>
      <c r="CC3584" s="9"/>
      <c r="CD3584" s="9"/>
      <c r="CE3584" s="40"/>
    </row>
    <row r="3585" spans="68:83" x14ac:dyDescent="0.25">
      <c r="BP3585" s="9"/>
      <c r="BQ3585" s="40"/>
      <c r="BR3585" s="9"/>
      <c r="BS3585" s="40"/>
      <c r="BU3585" s="9"/>
      <c r="BV3585" s="40"/>
      <c r="BW3585" s="9"/>
      <c r="BX3585" s="40"/>
      <c r="BZ3585" s="9"/>
      <c r="CA3585" s="9"/>
      <c r="CB3585" s="40"/>
      <c r="CC3585" s="9"/>
      <c r="CD3585" s="9"/>
      <c r="CE3585" s="40"/>
    </row>
    <row r="3586" spans="68:83" x14ac:dyDescent="0.25">
      <c r="BP3586" s="9"/>
      <c r="BQ3586" s="40"/>
      <c r="BR3586" s="9"/>
      <c r="BS3586" s="40"/>
      <c r="BU3586" s="9"/>
      <c r="BV3586" s="40"/>
      <c r="BW3586" s="9"/>
      <c r="BX3586" s="40"/>
      <c r="BZ3586" s="9"/>
      <c r="CA3586" s="9"/>
      <c r="CB3586" s="40"/>
      <c r="CC3586" s="9"/>
      <c r="CD3586" s="9"/>
      <c r="CE3586" s="40"/>
    </row>
    <row r="3587" spans="68:83" x14ac:dyDescent="0.25">
      <c r="BP3587" s="9"/>
      <c r="BQ3587" s="40"/>
      <c r="BR3587" s="9"/>
      <c r="BS3587" s="40"/>
      <c r="BU3587" s="9"/>
      <c r="BV3587" s="40"/>
      <c r="BW3587" s="9"/>
      <c r="BX3587" s="40"/>
      <c r="BZ3587" s="9"/>
      <c r="CA3587" s="9"/>
      <c r="CB3587" s="40"/>
      <c r="CC3587" s="9"/>
      <c r="CD3587" s="9"/>
      <c r="CE3587" s="40"/>
    </row>
    <row r="3588" spans="68:83" x14ac:dyDescent="0.25">
      <c r="BP3588" s="9"/>
      <c r="BQ3588" s="40"/>
      <c r="BR3588" s="9"/>
      <c r="BS3588" s="40"/>
      <c r="BU3588" s="9"/>
      <c r="BV3588" s="40"/>
      <c r="BW3588" s="9"/>
      <c r="BX3588" s="40"/>
      <c r="BZ3588" s="9"/>
      <c r="CA3588" s="9"/>
      <c r="CB3588" s="40"/>
      <c r="CC3588" s="9"/>
      <c r="CD3588" s="9"/>
      <c r="CE3588" s="40"/>
    </row>
    <row r="3589" spans="68:83" x14ac:dyDescent="0.25">
      <c r="BP3589" s="9"/>
      <c r="BQ3589" s="40"/>
      <c r="BR3589" s="9"/>
      <c r="BS3589" s="40"/>
      <c r="BU3589" s="9"/>
      <c r="BV3589" s="40"/>
      <c r="BW3589" s="9"/>
      <c r="BX3589" s="40"/>
      <c r="BZ3589" s="9"/>
      <c r="CA3589" s="9"/>
      <c r="CB3589" s="40"/>
      <c r="CC3589" s="9"/>
      <c r="CD3589" s="9"/>
      <c r="CE3589" s="40"/>
    </row>
    <row r="3590" spans="68:83" x14ac:dyDescent="0.25">
      <c r="BP3590" s="9"/>
      <c r="BQ3590" s="40"/>
      <c r="BR3590" s="9"/>
      <c r="BS3590" s="40"/>
      <c r="BU3590" s="9"/>
      <c r="BV3590" s="40"/>
      <c r="BW3590" s="9"/>
      <c r="BX3590" s="40"/>
      <c r="BZ3590" s="9"/>
      <c r="CA3590" s="9"/>
      <c r="CB3590" s="40"/>
      <c r="CC3590" s="9"/>
      <c r="CD3590" s="9"/>
      <c r="CE3590" s="40"/>
    </row>
    <row r="3591" spans="68:83" x14ac:dyDescent="0.25">
      <c r="BP3591" s="9"/>
      <c r="BQ3591" s="40"/>
      <c r="BR3591" s="9"/>
      <c r="BS3591" s="40"/>
      <c r="BU3591" s="9"/>
      <c r="BV3591" s="40"/>
      <c r="BW3591" s="9"/>
      <c r="BX3591" s="40"/>
      <c r="BZ3591" s="9"/>
      <c r="CA3591" s="9"/>
      <c r="CB3591" s="40"/>
      <c r="CC3591" s="9"/>
      <c r="CD3591" s="9"/>
      <c r="CE3591" s="40"/>
    </row>
    <row r="3592" spans="68:83" x14ac:dyDescent="0.25">
      <c r="BP3592" s="9"/>
      <c r="BQ3592" s="40"/>
      <c r="BR3592" s="9"/>
      <c r="BS3592" s="40"/>
      <c r="BU3592" s="9"/>
      <c r="BV3592" s="40"/>
      <c r="BW3592" s="9"/>
      <c r="BX3592" s="40"/>
      <c r="BZ3592" s="9"/>
      <c r="CA3592" s="9"/>
      <c r="CB3592" s="40"/>
      <c r="CC3592" s="9"/>
      <c r="CD3592" s="9"/>
      <c r="CE3592" s="40"/>
    </row>
    <row r="3593" spans="68:83" x14ac:dyDescent="0.25">
      <c r="BP3593" s="9"/>
      <c r="BQ3593" s="40"/>
      <c r="BR3593" s="9"/>
      <c r="BS3593" s="40"/>
      <c r="BU3593" s="9"/>
      <c r="BV3593" s="40"/>
      <c r="BW3593" s="9"/>
      <c r="BX3593" s="40"/>
      <c r="BZ3593" s="9"/>
      <c r="CA3593" s="9"/>
      <c r="CB3593" s="40"/>
      <c r="CC3593" s="9"/>
      <c r="CD3593" s="9"/>
      <c r="CE3593" s="40"/>
    </row>
    <row r="3594" spans="68:83" x14ac:dyDescent="0.25">
      <c r="BP3594" s="9"/>
      <c r="BQ3594" s="40"/>
      <c r="BR3594" s="9"/>
      <c r="BS3594" s="40"/>
      <c r="BU3594" s="9"/>
      <c r="BV3594" s="40"/>
      <c r="BW3594" s="9"/>
      <c r="BX3594" s="40"/>
      <c r="BZ3594" s="9"/>
      <c r="CA3594" s="9"/>
      <c r="CB3594" s="40"/>
      <c r="CC3594" s="9"/>
      <c r="CD3594" s="9"/>
      <c r="CE3594" s="40"/>
    </row>
    <row r="3595" spans="68:83" x14ac:dyDescent="0.25">
      <c r="BP3595" s="9"/>
      <c r="BQ3595" s="40"/>
      <c r="BR3595" s="9"/>
      <c r="BS3595" s="40"/>
      <c r="BU3595" s="9"/>
      <c r="BV3595" s="40"/>
      <c r="BW3595" s="9"/>
      <c r="BX3595" s="40"/>
      <c r="BZ3595" s="9"/>
      <c r="CA3595" s="9"/>
      <c r="CB3595" s="40"/>
      <c r="CC3595" s="9"/>
      <c r="CD3595" s="9"/>
      <c r="CE3595" s="40"/>
    </row>
    <row r="3596" spans="68:83" x14ac:dyDescent="0.25">
      <c r="BP3596" s="9"/>
      <c r="BQ3596" s="40"/>
      <c r="BR3596" s="9"/>
      <c r="BS3596" s="40"/>
      <c r="BU3596" s="9"/>
      <c r="BV3596" s="40"/>
      <c r="BW3596" s="9"/>
      <c r="BX3596" s="40"/>
      <c r="BZ3596" s="9"/>
      <c r="CA3596" s="9"/>
      <c r="CB3596" s="40"/>
      <c r="CC3596" s="9"/>
      <c r="CD3596" s="9"/>
      <c r="CE3596" s="40"/>
    </row>
    <row r="3597" spans="68:83" x14ac:dyDescent="0.25">
      <c r="BP3597" s="9"/>
      <c r="BQ3597" s="40"/>
      <c r="BR3597" s="9"/>
      <c r="BS3597" s="40"/>
      <c r="BU3597" s="9"/>
      <c r="BV3597" s="40"/>
      <c r="BW3597" s="9"/>
      <c r="BX3597" s="40"/>
      <c r="BZ3597" s="9"/>
      <c r="CA3597" s="9"/>
      <c r="CB3597" s="40"/>
      <c r="CC3597" s="9"/>
      <c r="CD3597" s="9"/>
      <c r="CE3597" s="40"/>
    </row>
    <row r="3598" spans="68:83" x14ac:dyDescent="0.25">
      <c r="BP3598" s="9"/>
      <c r="BQ3598" s="40"/>
      <c r="BR3598" s="9"/>
      <c r="BS3598" s="40"/>
      <c r="BU3598" s="9"/>
      <c r="BV3598" s="40"/>
      <c r="BW3598" s="9"/>
      <c r="BX3598" s="40"/>
      <c r="BZ3598" s="9"/>
      <c r="CA3598" s="9"/>
      <c r="CB3598" s="40"/>
      <c r="CC3598" s="9"/>
      <c r="CD3598" s="9"/>
      <c r="CE3598" s="40"/>
    </row>
    <row r="3599" spans="68:83" x14ac:dyDescent="0.25">
      <c r="BP3599" s="9"/>
      <c r="BQ3599" s="40"/>
      <c r="BR3599" s="9"/>
      <c r="BS3599" s="40"/>
      <c r="BU3599" s="9"/>
      <c r="BV3599" s="40"/>
      <c r="BW3599" s="9"/>
      <c r="BX3599" s="40"/>
      <c r="BZ3599" s="9"/>
      <c r="CA3599" s="9"/>
      <c r="CB3599" s="40"/>
      <c r="CC3599" s="9"/>
      <c r="CD3599" s="9"/>
      <c r="CE3599" s="40"/>
    </row>
    <row r="3600" spans="68:83" x14ac:dyDescent="0.25">
      <c r="BP3600" s="9"/>
      <c r="BQ3600" s="40"/>
      <c r="BR3600" s="9"/>
      <c r="BS3600" s="40"/>
      <c r="BU3600" s="9"/>
      <c r="BV3600" s="40"/>
      <c r="BW3600" s="9"/>
      <c r="BX3600" s="40"/>
      <c r="BZ3600" s="9"/>
      <c r="CA3600" s="9"/>
      <c r="CB3600" s="40"/>
      <c r="CC3600" s="9"/>
      <c r="CD3600" s="9"/>
      <c r="CE3600" s="40"/>
    </row>
    <row r="3601" spans="68:83" x14ac:dyDescent="0.25">
      <c r="BP3601" s="9"/>
      <c r="BQ3601" s="40"/>
      <c r="BR3601" s="9"/>
      <c r="BS3601" s="40"/>
      <c r="BU3601" s="9"/>
      <c r="BV3601" s="40"/>
      <c r="BW3601" s="9"/>
      <c r="BX3601" s="40"/>
      <c r="BZ3601" s="9"/>
      <c r="CA3601" s="9"/>
      <c r="CB3601" s="40"/>
      <c r="CC3601" s="9"/>
      <c r="CD3601" s="9"/>
      <c r="CE3601" s="40"/>
    </row>
    <row r="3602" spans="68:83" x14ac:dyDescent="0.25">
      <c r="BP3602" s="9"/>
      <c r="BQ3602" s="40"/>
      <c r="BR3602" s="9"/>
      <c r="BS3602" s="40"/>
      <c r="BU3602" s="9"/>
      <c r="BV3602" s="40"/>
      <c r="BW3602" s="9"/>
      <c r="BX3602" s="40"/>
      <c r="BZ3602" s="9"/>
      <c r="CA3602" s="9"/>
      <c r="CB3602" s="40"/>
      <c r="CC3602" s="9"/>
      <c r="CD3602" s="9"/>
      <c r="CE3602" s="40"/>
    </row>
    <row r="3603" spans="68:83" x14ac:dyDescent="0.25">
      <c r="BP3603" s="9"/>
      <c r="BQ3603" s="40"/>
      <c r="BR3603" s="9"/>
      <c r="BS3603" s="40"/>
      <c r="BU3603" s="9"/>
      <c r="BV3603" s="40"/>
      <c r="BW3603" s="9"/>
      <c r="BX3603" s="40"/>
      <c r="BZ3603" s="9"/>
      <c r="CA3603" s="9"/>
      <c r="CB3603" s="40"/>
      <c r="CC3603" s="9"/>
      <c r="CD3603" s="9"/>
      <c r="CE3603" s="40"/>
    </row>
    <row r="3604" spans="68:83" x14ac:dyDescent="0.25">
      <c r="BP3604" s="9"/>
      <c r="BQ3604" s="40"/>
      <c r="BR3604" s="9"/>
      <c r="BS3604" s="40"/>
      <c r="BU3604" s="9"/>
      <c r="BV3604" s="40"/>
      <c r="BW3604" s="9"/>
      <c r="BX3604" s="40"/>
      <c r="BZ3604" s="9"/>
      <c r="CA3604" s="9"/>
      <c r="CB3604" s="40"/>
      <c r="CC3604" s="9"/>
      <c r="CD3604" s="9"/>
      <c r="CE3604" s="40"/>
    </row>
    <row r="3605" spans="68:83" x14ac:dyDescent="0.25">
      <c r="BP3605" s="9"/>
      <c r="BQ3605" s="40"/>
      <c r="BR3605" s="9"/>
      <c r="BS3605" s="40"/>
      <c r="BU3605" s="9"/>
      <c r="BV3605" s="40"/>
      <c r="BW3605" s="9"/>
      <c r="BX3605" s="40"/>
      <c r="BZ3605" s="9"/>
      <c r="CA3605" s="9"/>
      <c r="CB3605" s="40"/>
      <c r="CC3605" s="9"/>
      <c r="CD3605" s="9"/>
      <c r="CE3605" s="40"/>
    </row>
    <row r="3606" spans="68:83" x14ac:dyDescent="0.25">
      <c r="BP3606" s="9"/>
      <c r="BQ3606" s="40"/>
      <c r="BR3606" s="9"/>
      <c r="BS3606" s="40"/>
      <c r="BU3606" s="9"/>
      <c r="BV3606" s="40"/>
      <c r="BW3606" s="9"/>
      <c r="BX3606" s="40"/>
      <c r="BZ3606" s="9"/>
      <c r="CA3606" s="9"/>
      <c r="CB3606" s="40"/>
      <c r="CC3606" s="9"/>
      <c r="CD3606" s="9"/>
      <c r="CE3606" s="40"/>
    </row>
    <row r="3607" spans="68:83" x14ac:dyDescent="0.25">
      <c r="BP3607" s="9"/>
      <c r="BQ3607" s="40"/>
      <c r="BR3607" s="9"/>
      <c r="BS3607" s="40"/>
      <c r="BU3607" s="9"/>
      <c r="BV3607" s="40"/>
      <c r="BW3607" s="9"/>
      <c r="BX3607" s="40"/>
      <c r="BZ3607" s="9"/>
      <c r="CA3607" s="9"/>
      <c r="CB3607" s="40"/>
      <c r="CC3607" s="9"/>
      <c r="CD3607" s="9"/>
      <c r="CE3607" s="40"/>
    </row>
    <row r="3608" spans="68:83" x14ac:dyDescent="0.25">
      <c r="BP3608" s="9"/>
      <c r="BQ3608" s="40"/>
      <c r="BR3608" s="9"/>
      <c r="BS3608" s="40"/>
      <c r="BU3608" s="9"/>
      <c r="BV3608" s="40"/>
      <c r="BW3608" s="9"/>
      <c r="BX3608" s="40"/>
      <c r="BZ3608" s="9"/>
      <c r="CA3608" s="9"/>
      <c r="CB3608" s="40"/>
      <c r="CC3608" s="9"/>
      <c r="CD3608" s="9"/>
      <c r="CE3608" s="40"/>
    </row>
    <row r="3609" spans="68:83" x14ac:dyDescent="0.25">
      <c r="BP3609" s="9"/>
      <c r="BQ3609" s="40"/>
      <c r="BR3609" s="9"/>
      <c r="BS3609" s="40"/>
      <c r="BU3609" s="9"/>
      <c r="BV3609" s="40"/>
      <c r="BW3609" s="9"/>
      <c r="BX3609" s="40"/>
      <c r="BZ3609" s="9"/>
      <c r="CA3609" s="9"/>
      <c r="CB3609" s="40"/>
      <c r="CC3609" s="9"/>
      <c r="CD3609" s="9"/>
      <c r="CE3609" s="40"/>
    </row>
    <row r="3610" spans="68:83" x14ac:dyDescent="0.25">
      <c r="BP3610" s="9"/>
      <c r="BQ3610" s="40"/>
      <c r="BR3610" s="9"/>
      <c r="BS3610" s="40"/>
      <c r="BU3610" s="9"/>
      <c r="BV3610" s="40"/>
      <c r="BW3610" s="9"/>
      <c r="BX3610" s="40"/>
      <c r="BZ3610" s="9"/>
      <c r="CA3610" s="9"/>
      <c r="CB3610" s="40"/>
      <c r="CC3610" s="9"/>
      <c r="CD3610" s="9"/>
      <c r="CE3610" s="40"/>
    </row>
    <row r="3611" spans="68:83" x14ac:dyDescent="0.25">
      <c r="BP3611" s="9"/>
      <c r="BQ3611" s="40"/>
      <c r="BR3611" s="9"/>
      <c r="BS3611" s="40"/>
      <c r="BU3611" s="9"/>
      <c r="BV3611" s="40"/>
      <c r="BW3611" s="9"/>
      <c r="BX3611" s="40"/>
      <c r="BZ3611" s="9"/>
      <c r="CA3611" s="9"/>
      <c r="CB3611" s="40"/>
      <c r="CC3611" s="9"/>
      <c r="CD3611" s="9"/>
      <c r="CE3611" s="40"/>
    </row>
    <row r="3612" spans="68:83" x14ac:dyDescent="0.25">
      <c r="BP3612" s="9"/>
      <c r="BQ3612" s="40"/>
      <c r="BR3612" s="9"/>
      <c r="BS3612" s="40"/>
      <c r="BU3612" s="9"/>
      <c r="BV3612" s="40"/>
      <c r="BW3612" s="9"/>
      <c r="BX3612" s="40"/>
      <c r="BZ3612" s="9"/>
      <c r="CA3612" s="9"/>
      <c r="CB3612" s="40"/>
      <c r="CC3612" s="9"/>
      <c r="CD3612" s="9"/>
      <c r="CE3612" s="40"/>
    </row>
    <row r="3613" spans="68:83" x14ac:dyDescent="0.25">
      <c r="BP3613" s="9"/>
      <c r="BQ3613" s="40"/>
      <c r="BR3613" s="9"/>
      <c r="BS3613" s="40"/>
      <c r="BU3613" s="9"/>
      <c r="BV3613" s="40"/>
      <c r="BW3613" s="9"/>
      <c r="BX3613" s="40"/>
      <c r="BZ3613" s="9"/>
      <c r="CA3613" s="9"/>
      <c r="CB3613" s="40"/>
      <c r="CC3613" s="9"/>
      <c r="CD3613" s="9"/>
      <c r="CE3613" s="40"/>
    </row>
    <row r="3614" spans="68:83" x14ac:dyDescent="0.25">
      <c r="BP3614" s="9"/>
      <c r="BQ3614" s="40"/>
      <c r="BR3614" s="9"/>
      <c r="BS3614" s="40"/>
      <c r="BU3614" s="9"/>
      <c r="BV3614" s="40"/>
      <c r="BW3614" s="9"/>
      <c r="BX3614" s="40"/>
      <c r="BZ3614" s="9"/>
      <c r="CA3614" s="9"/>
      <c r="CB3614" s="40"/>
      <c r="CC3614" s="9"/>
      <c r="CD3614" s="9"/>
      <c r="CE3614" s="40"/>
    </row>
    <row r="3615" spans="68:83" x14ac:dyDescent="0.25">
      <c r="BP3615" s="9"/>
      <c r="BQ3615" s="40"/>
      <c r="BR3615" s="9"/>
      <c r="BS3615" s="40"/>
      <c r="BU3615" s="9"/>
      <c r="BV3615" s="40"/>
      <c r="BW3615" s="9"/>
      <c r="BX3615" s="40"/>
      <c r="BZ3615" s="9"/>
      <c r="CA3615" s="9"/>
      <c r="CB3615" s="40"/>
      <c r="CC3615" s="9"/>
      <c r="CD3615" s="9"/>
      <c r="CE3615" s="40"/>
    </row>
    <row r="3616" spans="68:83" x14ac:dyDescent="0.25">
      <c r="BP3616" s="9"/>
      <c r="BQ3616" s="40"/>
      <c r="BR3616" s="9"/>
      <c r="BS3616" s="40"/>
      <c r="BU3616" s="9"/>
      <c r="BV3616" s="40"/>
      <c r="BW3616" s="9"/>
      <c r="BX3616" s="40"/>
      <c r="BZ3616" s="9"/>
      <c r="CA3616" s="9"/>
      <c r="CB3616" s="40"/>
      <c r="CC3616" s="9"/>
      <c r="CD3616" s="9"/>
      <c r="CE3616" s="40"/>
    </row>
    <row r="3617" spans="68:83" x14ac:dyDescent="0.25">
      <c r="BP3617" s="9"/>
      <c r="BQ3617" s="40"/>
      <c r="BR3617" s="9"/>
      <c r="BS3617" s="40"/>
      <c r="BU3617" s="9"/>
      <c r="BV3617" s="40"/>
      <c r="BW3617" s="9"/>
      <c r="BX3617" s="40"/>
      <c r="BZ3617" s="9"/>
      <c r="CA3617" s="9"/>
      <c r="CB3617" s="40"/>
      <c r="CC3617" s="9"/>
      <c r="CD3617" s="9"/>
      <c r="CE3617" s="40"/>
    </row>
    <row r="3618" spans="68:83" x14ac:dyDescent="0.25">
      <c r="BP3618" s="9"/>
      <c r="BQ3618" s="40"/>
      <c r="BR3618" s="9"/>
      <c r="BS3618" s="40"/>
      <c r="BU3618" s="9"/>
      <c r="BV3618" s="40"/>
      <c r="BW3618" s="9"/>
      <c r="BX3618" s="40"/>
      <c r="BZ3618" s="9"/>
      <c r="CA3618" s="9"/>
      <c r="CB3618" s="40"/>
      <c r="CC3618" s="9"/>
      <c r="CD3618" s="9"/>
      <c r="CE3618" s="40"/>
    </row>
    <row r="3619" spans="68:83" x14ac:dyDescent="0.25">
      <c r="BP3619" s="9"/>
      <c r="BQ3619" s="40"/>
      <c r="BR3619" s="9"/>
      <c r="BS3619" s="40"/>
      <c r="BU3619" s="9"/>
      <c r="BV3619" s="40"/>
      <c r="BW3619" s="9"/>
      <c r="BX3619" s="40"/>
      <c r="BZ3619" s="9"/>
      <c r="CA3619" s="9"/>
      <c r="CB3619" s="40"/>
      <c r="CC3619" s="9"/>
      <c r="CD3619" s="9"/>
      <c r="CE3619" s="40"/>
    </row>
    <row r="3620" spans="68:83" x14ac:dyDescent="0.25">
      <c r="BP3620" s="9"/>
      <c r="BQ3620" s="40"/>
      <c r="BR3620" s="9"/>
      <c r="BS3620" s="40"/>
      <c r="BU3620" s="9"/>
      <c r="BV3620" s="40"/>
      <c r="BW3620" s="9"/>
      <c r="BX3620" s="40"/>
      <c r="BZ3620" s="9"/>
      <c r="CA3620" s="9"/>
      <c r="CB3620" s="40"/>
      <c r="CC3620" s="9"/>
      <c r="CD3620" s="9"/>
      <c r="CE3620" s="40"/>
    </row>
    <row r="3621" spans="68:83" x14ac:dyDescent="0.25">
      <c r="BP3621" s="9"/>
      <c r="BQ3621" s="40"/>
      <c r="BR3621" s="9"/>
      <c r="BS3621" s="40"/>
      <c r="BU3621" s="9"/>
      <c r="BV3621" s="40"/>
      <c r="BW3621" s="9"/>
      <c r="BX3621" s="40"/>
      <c r="BZ3621" s="9"/>
      <c r="CA3621" s="9"/>
      <c r="CB3621" s="40"/>
      <c r="CC3621" s="9"/>
      <c r="CD3621" s="9"/>
      <c r="CE3621" s="40"/>
    </row>
    <row r="3622" spans="68:83" x14ac:dyDescent="0.25">
      <c r="BP3622" s="9"/>
      <c r="BQ3622" s="40"/>
      <c r="BR3622" s="9"/>
      <c r="BS3622" s="40"/>
      <c r="BU3622" s="9"/>
      <c r="BV3622" s="40"/>
      <c r="BW3622" s="9"/>
      <c r="BX3622" s="40"/>
      <c r="BZ3622" s="9"/>
      <c r="CA3622" s="9"/>
      <c r="CB3622" s="40"/>
      <c r="CC3622" s="9"/>
      <c r="CD3622" s="9"/>
      <c r="CE3622" s="40"/>
    </row>
    <row r="3623" spans="68:83" x14ac:dyDescent="0.25">
      <c r="BP3623" s="9"/>
      <c r="BQ3623" s="40"/>
      <c r="BR3623" s="9"/>
      <c r="BS3623" s="40"/>
      <c r="BU3623" s="9"/>
      <c r="BV3623" s="40"/>
      <c r="BW3623" s="9"/>
      <c r="BX3623" s="40"/>
      <c r="BZ3623" s="9"/>
      <c r="CA3623" s="9"/>
      <c r="CB3623" s="40"/>
      <c r="CC3623" s="9"/>
      <c r="CD3623" s="9"/>
      <c r="CE3623" s="40"/>
    </row>
    <row r="3624" spans="68:83" x14ac:dyDescent="0.25">
      <c r="BP3624" s="9"/>
      <c r="BQ3624" s="40"/>
      <c r="BR3624" s="9"/>
      <c r="BS3624" s="40"/>
      <c r="BU3624" s="9"/>
      <c r="BV3624" s="40"/>
      <c r="BW3624" s="9"/>
      <c r="BX3624" s="40"/>
      <c r="BZ3624" s="9"/>
      <c r="CA3624" s="9"/>
      <c r="CB3624" s="40"/>
      <c r="CC3624" s="9"/>
      <c r="CD3624" s="9"/>
      <c r="CE3624" s="40"/>
    </row>
    <row r="3625" spans="68:83" x14ac:dyDescent="0.25">
      <c r="BP3625" s="9"/>
      <c r="BQ3625" s="40"/>
      <c r="BR3625" s="9"/>
      <c r="BS3625" s="40"/>
      <c r="BU3625" s="9"/>
      <c r="BV3625" s="40"/>
      <c r="BW3625" s="9"/>
      <c r="BX3625" s="40"/>
      <c r="BZ3625" s="9"/>
      <c r="CA3625" s="9"/>
      <c r="CB3625" s="40"/>
      <c r="CC3625" s="9"/>
      <c r="CD3625" s="9"/>
      <c r="CE3625" s="40"/>
    </row>
    <row r="3626" spans="68:83" x14ac:dyDescent="0.25">
      <c r="BP3626" s="9"/>
      <c r="BQ3626" s="40"/>
      <c r="BR3626" s="9"/>
      <c r="BS3626" s="40"/>
      <c r="BU3626" s="9"/>
      <c r="BV3626" s="40"/>
      <c r="BW3626" s="9"/>
      <c r="BX3626" s="40"/>
      <c r="BZ3626" s="9"/>
      <c r="CA3626" s="9"/>
      <c r="CB3626" s="40"/>
      <c r="CC3626" s="9"/>
      <c r="CD3626" s="9"/>
      <c r="CE3626" s="40"/>
    </row>
    <row r="3627" spans="68:83" x14ac:dyDescent="0.25">
      <c r="BP3627" s="9"/>
      <c r="BQ3627" s="40"/>
      <c r="BR3627" s="9"/>
      <c r="BS3627" s="40"/>
      <c r="BU3627" s="9"/>
      <c r="BV3627" s="40"/>
      <c r="BW3627" s="9"/>
      <c r="BX3627" s="40"/>
      <c r="BZ3627" s="9"/>
      <c r="CA3627" s="9"/>
      <c r="CB3627" s="40"/>
      <c r="CC3627" s="9"/>
      <c r="CD3627" s="9"/>
      <c r="CE3627" s="40"/>
    </row>
    <row r="3628" spans="68:83" x14ac:dyDescent="0.25">
      <c r="BP3628" s="9"/>
      <c r="BQ3628" s="40"/>
      <c r="BR3628" s="9"/>
      <c r="BS3628" s="40"/>
      <c r="BU3628" s="9"/>
      <c r="BV3628" s="40"/>
      <c r="BW3628" s="9"/>
      <c r="BX3628" s="40"/>
      <c r="BZ3628" s="9"/>
      <c r="CA3628" s="9"/>
      <c r="CB3628" s="40"/>
      <c r="CC3628" s="9"/>
      <c r="CD3628" s="9"/>
      <c r="CE3628" s="40"/>
    </row>
    <row r="3629" spans="68:83" x14ac:dyDescent="0.25">
      <c r="BP3629" s="9"/>
      <c r="BQ3629" s="40"/>
      <c r="BR3629" s="9"/>
      <c r="BS3629" s="40"/>
      <c r="BU3629" s="9"/>
      <c r="BV3629" s="40"/>
      <c r="BW3629" s="9"/>
      <c r="BX3629" s="40"/>
      <c r="BZ3629" s="9"/>
      <c r="CA3629" s="9"/>
      <c r="CB3629" s="40"/>
      <c r="CC3629" s="9"/>
      <c r="CD3629" s="9"/>
      <c r="CE3629" s="40"/>
    </row>
    <row r="3630" spans="68:83" x14ac:dyDescent="0.25">
      <c r="BP3630" s="9"/>
      <c r="BQ3630" s="40"/>
      <c r="BR3630" s="9"/>
      <c r="BS3630" s="40"/>
      <c r="BU3630" s="9"/>
      <c r="BV3630" s="40"/>
      <c r="BW3630" s="9"/>
      <c r="BX3630" s="40"/>
      <c r="BZ3630" s="9"/>
      <c r="CA3630" s="9"/>
      <c r="CB3630" s="40"/>
      <c r="CC3630" s="9"/>
      <c r="CD3630" s="9"/>
      <c r="CE3630" s="40"/>
    </row>
    <row r="3631" spans="68:83" x14ac:dyDescent="0.25">
      <c r="BP3631" s="9"/>
      <c r="BQ3631" s="40"/>
      <c r="BR3631" s="9"/>
      <c r="BS3631" s="40"/>
      <c r="BU3631" s="9"/>
      <c r="BV3631" s="40"/>
      <c r="BW3631" s="9"/>
      <c r="BX3631" s="40"/>
      <c r="BZ3631" s="9"/>
      <c r="CA3631" s="9"/>
      <c r="CB3631" s="40"/>
      <c r="CC3631" s="9"/>
      <c r="CD3631" s="9"/>
      <c r="CE3631" s="40"/>
    </row>
    <row r="3632" spans="68:83" x14ac:dyDescent="0.25">
      <c r="BP3632" s="9"/>
      <c r="BQ3632" s="40"/>
      <c r="BR3632" s="9"/>
      <c r="BS3632" s="40"/>
      <c r="BU3632" s="9"/>
      <c r="BV3632" s="40"/>
      <c r="BW3632" s="9"/>
      <c r="BX3632" s="40"/>
      <c r="BZ3632" s="9"/>
      <c r="CA3632" s="9"/>
      <c r="CB3632" s="40"/>
      <c r="CC3632" s="9"/>
      <c r="CD3632" s="9"/>
      <c r="CE3632" s="40"/>
    </row>
    <row r="3633" spans="68:83" x14ac:dyDescent="0.25">
      <c r="BP3633" s="9"/>
      <c r="BQ3633" s="40"/>
      <c r="BR3633" s="9"/>
      <c r="BS3633" s="40"/>
      <c r="BU3633" s="9"/>
      <c r="BV3633" s="40"/>
      <c r="BW3633" s="9"/>
      <c r="BX3633" s="40"/>
      <c r="BZ3633" s="9"/>
      <c r="CA3633" s="9"/>
      <c r="CB3633" s="40"/>
      <c r="CC3633" s="9"/>
      <c r="CD3633" s="9"/>
      <c r="CE3633" s="40"/>
    </row>
    <row r="3634" spans="68:83" x14ac:dyDescent="0.25">
      <c r="BP3634" s="9"/>
      <c r="BQ3634" s="40"/>
      <c r="BR3634" s="9"/>
      <c r="BS3634" s="40"/>
      <c r="BU3634" s="9"/>
      <c r="BV3634" s="40"/>
      <c r="BW3634" s="9"/>
      <c r="BX3634" s="40"/>
      <c r="BZ3634" s="9"/>
      <c r="CA3634" s="9"/>
      <c r="CB3634" s="40"/>
      <c r="CC3634" s="9"/>
      <c r="CD3634" s="9"/>
      <c r="CE3634" s="40"/>
    </row>
    <row r="3635" spans="68:83" x14ac:dyDescent="0.25">
      <c r="BP3635" s="9"/>
      <c r="BQ3635" s="40"/>
      <c r="BR3635" s="9"/>
      <c r="BS3635" s="40"/>
      <c r="BU3635" s="9"/>
      <c r="BV3635" s="40"/>
      <c r="BW3635" s="9"/>
      <c r="BX3635" s="40"/>
      <c r="BZ3635" s="9"/>
      <c r="CA3635" s="9"/>
      <c r="CB3635" s="40"/>
      <c r="CC3635" s="9"/>
      <c r="CD3635" s="9"/>
      <c r="CE3635" s="40"/>
    </row>
    <row r="3636" spans="68:83" x14ac:dyDescent="0.25">
      <c r="BP3636" s="9"/>
      <c r="BQ3636" s="40"/>
      <c r="BR3636" s="9"/>
      <c r="BS3636" s="40"/>
      <c r="BU3636" s="9"/>
      <c r="BV3636" s="40"/>
      <c r="BW3636" s="9"/>
      <c r="BX3636" s="40"/>
      <c r="BZ3636" s="9"/>
      <c r="CA3636" s="9"/>
      <c r="CB3636" s="40"/>
      <c r="CC3636" s="9"/>
      <c r="CD3636" s="9"/>
      <c r="CE3636" s="40"/>
    </row>
    <row r="3637" spans="68:83" x14ac:dyDescent="0.25">
      <c r="BP3637" s="9"/>
      <c r="BQ3637" s="40"/>
      <c r="BR3637" s="9"/>
      <c r="BS3637" s="40"/>
      <c r="BU3637" s="9"/>
      <c r="BV3637" s="40"/>
      <c r="BW3637" s="9"/>
      <c r="BX3637" s="40"/>
      <c r="BZ3637" s="9"/>
      <c r="CA3637" s="9"/>
      <c r="CB3637" s="40"/>
      <c r="CC3637" s="9"/>
      <c r="CD3637" s="9"/>
      <c r="CE3637" s="40"/>
    </row>
    <row r="3638" spans="68:83" x14ac:dyDescent="0.25">
      <c r="BP3638" s="9"/>
      <c r="BQ3638" s="40"/>
      <c r="BR3638" s="9"/>
      <c r="BS3638" s="40"/>
      <c r="BU3638" s="9"/>
      <c r="BV3638" s="40"/>
      <c r="BW3638" s="9"/>
      <c r="BX3638" s="40"/>
      <c r="BZ3638" s="9"/>
      <c r="CA3638" s="9"/>
      <c r="CB3638" s="40"/>
      <c r="CC3638" s="9"/>
      <c r="CD3638" s="9"/>
      <c r="CE3638" s="40"/>
    </row>
    <row r="3639" spans="68:83" x14ac:dyDescent="0.25">
      <c r="BP3639" s="9"/>
      <c r="BQ3639" s="40"/>
      <c r="BR3639" s="9"/>
      <c r="BS3639" s="40"/>
      <c r="BU3639" s="9"/>
      <c r="BV3639" s="40"/>
      <c r="BW3639" s="9"/>
      <c r="BX3639" s="40"/>
      <c r="BZ3639" s="9"/>
      <c r="CA3639" s="9"/>
      <c r="CB3639" s="40"/>
      <c r="CC3639" s="9"/>
      <c r="CD3639" s="9"/>
      <c r="CE3639" s="40"/>
    </row>
    <row r="3640" spans="68:83" x14ac:dyDescent="0.25">
      <c r="BP3640" s="9"/>
      <c r="BQ3640" s="40"/>
      <c r="BR3640" s="9"/>
      <c r="BS3640" s="40"/>
      <c r="BU3640" s="9"/>
      <c r="BV3640" s="40"/>
      <c r="BW3640" s="9"/>
      <c r="BX3640" s="40"/>
      <c r="BZ3640" s="9"/>
      <c r="CA3640" s="9"/>
      <c r="CB3640" s="40"/>
      <c r="CC3640" s="9"/>
      <c r="CD3640" s="9"/>
      <c r="CE3640" s="40"/>
    </row>
    <row r="3641" spans="68:83" x14ac:dyDescent="0.25">
      <c r="BP3641" s="9"/>
      <c r="BQ3641" s="40"/>
      <c r="BR3641" s="9"/>
      <c r="BS3641" s="40"/>
      <c r="BU3641" s="9"/>
      <c r="BV3641" s="40"/>
      <c r="BW3641" s="9"/>
      <c r="BX3641" s="40"/>
      <c r="BZ3641" s="9"/>
      <c r="CA3641" s="9"/>
      <c r="CB3641" s="40"/>
      <c r="CC3641" s="9"/>
      <c r="CD3641" s="9"/>
      <c r="CE3641" s="40"/>
    </row>
    <row r="3642" spans="68:83" x14ac:dyDescent="0.25">
      <c r="BP3642" s="9"/>
      <c r="BQ3642" s="40"/>
      <c r="BR3642" s="9"/>
      <c r="BS3642" s="40"/>
      <c r="BU3642" s="9"/>
      <c r="BV3642" s="40"/>
      <c r="BW3642" s="9"/>
      <c r="BX3642" s="40"/>
      <c r="BZ3642" s="9"/>
      <c r="CA3642" s="9"/>
      <c r="CB3642" s="40"/>
      <c r="CC3642" s="9"/>
      <c r="CD3642" s="9"/>
      <c r="CE3642" s="40"/>
    </row>
    <row r="3643" spans="68:83" x14ac:dyDescent="0.25">
      <c r="BP3643" s="9"/>
      <c r="BQ3643" s="40"/>
      <c r="BR3643" s="9"/>
      <c r="BS3643" s="40"/>
      <c r="BU3643" s="9"/>
      <c r="BV3643" s="40"/>
      <c r="BW3643" s="9"/>
      <c r="BX3643" s="40"/>
      <c r="BZ3643" s="9"/>
      <c r="CA3643" s="9"/>
      <c r="CB3643" s="40"/>
      <c r="CC3643" s="9"/>
      <c r="CD3643" s="9"/>
      <c r="CE3643" s="40"/>
    </row>
    <row r="3644" spans="68:83" x14ac:dyDescent="0.25">
      <c r="BP3644" s="9"/>
      <c r="BQ3644" s="40"/>
      <c r="BR3644" s="9"/>
      <c r="BS3644" s="40"/>
      <c r="BU3644" s="9"/>
      <c r="BV3644" s="40"/>
      <c r="BW3644" s="9"/>
      <c r="BX3644" s="40"/>
      <c r="BZ3644" s="9"/>
      <c r="CA3644" s="9"/>
      <c r="CB3644" s="40"/>
      <c r="CC3644" s="9"/>
      <c r="CD3644" s="9"/>
      <c r="CE3644" s="40"/>
    </row>
    <row r="3645" spans="68:83" x14ac:dyDescent="0.25">
      <c r="BP3645" s="9"/>
      <c r="BQ3645" s="40"/>
      <c r="BR3645" s="9"/>
      <c r="BS3645" s="40"/>
      <c r="BU3645" s="9"/>
      <c r="BV3645" s="40"/>
      <c r="BW3645" s="9"/>
      <c r="BX3645" s="40"/>
      <c r="BZ3645" s="9"/>
      <c r="CA3645" s="9"/>
      <c r="CB3645" s="40"/>
      <c r="CC3645" s="9"/>
      <c r="CD3645" s="9"/>
      <c r="CE3645" s="40"/>
    </row>
    <row r="3646" spans="68:83" x14ac:dyDescent="0.25">
      <c r="BP3646" s="9"/>
      <c r="BQ3646" s="40"/>
      <c r="BR3646" s="9"/>
      <c r="BS3646" s="40"/>
      <c r="BU3646" s="9"/>
      <c r="BV3646" s="40"/>
      <c r="BW3646" s="9"/>
      <c r="BX3646" s="40"/>
      <c r="BZ3646" s="9"/>
      <c r="CA3646" s="9"/>
      <c r="CB3646" s="40"/>
      <c r="CC3646" s="9"/>
      <c r="CD3646" s="9"/>
      <c r="CE3646" s="40"/>
    </row>
    <row r="3647" spans="68:83" x14ac:dyDescent="0.25">
      <c r="BP3647" s="9"/>
      <c r="BQ3647" s="40"/>
      <c r="BR3647" s="9"/>
      <c r="BS3647" s="40"/>
      <c r="BU3647" s="9"/>
      <c r="BV3647" s="40"/>
      <c r="BW3647" s="9"/>
      <c r="BX3647" s="40"/>
      <c r="BZ3647" s="9"/>
      <c r="CA3647" s="9"/>
      <c r="CB3647" s="40"/>
      <c r="CC3647" s="9"/>
      <c r="CD3647" s="9"/>
      <c r="CE3647" s="40"/>
    </row>
    <row r="3648" spans="68:83" x14ac:dyDescent="0.25">
      <c r="BP3648" s="9"/>
      <c r="BQ3648" s="40"/>
      <c r="BR3648" s="9"/>
      <c r="BS3648" s="40"/>
      <c r="BU3648" s="9"/>
      <c r="BV3648" s="40"/>
      <c r="BW3648" s="9"/>
      <c r="BX3648" s="40"/>
      <c r="BZ3648" s="9"/>
      <c r="CA3648" s="9"/>
      <c r="CB3648" s="40"/>
      <c r="CC3648" s="9"/>
      <c r="CD3648" s="9"/>
      <c r="CE3648" s="40"/>
    </row>
    <row r="3649" spans="68:83" x14ac:dyDescent="0.25">
      <c r="BP3649" s="9"/>
      <c r="BQ3649" s="40"/>
      <c r="BR3649" s="9"/>
      <c r="BS3649" s="40"/>
      <c r="BU3649" s="9"/>
      <c r="BV3649" s="40"/>
      <c r="BW3649" s="9"/>
      <c r="BX3649" s="40"/>
      <c r="BZ3649" s="9"/>
      <c r="CA3649" s="9"/>
      <c r="CB3649" s="40"/>
      <c r="CC3649" s="9"/>
      <c r="CD3649" s="9"/>
      <c r="CE3649" s="40"/>
    </row>
    <row r="3650" spans="68:83" x14ac:dyDescent="0.25">
      <c r="BP3650" s="9"/>
      <c r="BQ3650" s="40"/>
      <c r="BR3650" s="9"/>
      <c r="BS3650" s="40"/>
      <c r="BU3650" s="9"/>
      <c r="BV3650" s="40"/>
      <c r="BW3650" s="9"/>
      <c r="BX3650" s="40"/>
      <c r="BZ3650" s="9"/>
      <c r="CA3650" s="9"/>
      <c r="CB3650" s="40"/>
      <c r="CC3650" s="9"/>
      <c r="CD3650" s="9"/>
      <c r="CE3650" s="40"/>
    </row>
    <row r="3651" spans="68:83" x14ac:dyDescent="0.25">
      <c r="BP3651" s="9"/>
      <c r="BQ3651" s="40"/>
      <c r="BR3651" s="9"/>
      <c r="BS3651" s="40"/>
      <c r="BU3651" s="9"/>
      <c r="BV3651" s="40"/>
      <c r="BW3651" s="9"/>
      <c r="BX3651" s="40"/>
      <c r="BZ3651" s="9"/>
      <c r="CA3651" s="9"/>
      <c r="CB3651" s="40"/>
      <c r="CC3651" s="9"/>
      <c r="CD3651" s="9"/>
      <c r="CE3651" s="40"/>
    </row>
    <row r="3652" spans="68:83" x14ac:dyDescent="0.25">
      <c r="BP3652" s="9"/>
      <c r="BQ3652" s="40"/>
      <c r="BR3652" s="9"/>
      <c r="BS3652" s="40"/>
      <c r="BU3652" s="9"/>
      <c r="BV3652" s="40"/>
      <c r="BW3652" s="9"/>
      <c r="BX3652" s="40"/>
      <c r="BZ3652" s="9"/>
      <c r="CA3652" s="9"/>
      <c r="CB3652" s="40"/>
      <c r="CC3652" s="9"/>
      <c r="CD3652" s="9"/>
      <c r="CE3652" s="40"/>
    </row>
    <row r="3653" spans="68:83" x14ac:dyDescent="0.25">
      <c r="BP3653" s="9"/>
      <c r="BQ3653" s="40"/>
      <c r="BR3653" s="9"/>
      <c r="BS3653" s="40"/>
      <c r="BU3653" s="9"/>
      <c r="BV3653" s="40"/>
      <c r="BW3653" s="9"/>
      <c r="BX3653" s="40"/>
      <c r="BZ3653" s="9"/>
      <c r="CA3653" s="9"/>
      <c r="CB3653" s="40"/>
      <c r="CC3653" s="9"/>
      <c r="CD3653" s="9"/>
      <c r="CE3653" s="40"/>
    </row>
    <row r="3654" spans="68:83" x14ac:dyDescent="0.25">
      <c r="BP3654" s="9"/>
      <c r="BQ3654" s="40"/>
      <c r="BR3654" s="9"/>
      <c r="BS3654" s="40"/>
      <c r="BU3654" s="9"/>
      <c r="BV3654" s="40"/>
      <c r="BW3654" s="9"/>
      <c r="BX3654" s="40"/>
      <c r="BZ3654" s="9"/>
      <c r="CA3654" s="9"/>
      <c r="CB3654" s="40"/>
      <c r="CC3654" s="9"/>
      <c r="CD3654" s="9"/>
      <c r="CE3654" s="40"/>
    </row>
    <row r="3655" spans="68:83" x14ac:dyDescent="0.25">
      <c r="BP3655" s="9"/>
      <c r="BQ3655" s="40"/>
      <c r="BR3655" s="9"/>
      <c r="BS3655" s="40"/>
      <c r="BU3655" s="9"/>
      <c r="BV3655" s="40"/>
      <c r="BW3655" s="9"/>
      <c r="BX3655" s="40"/>
      <c r="BZ3655" s="9"/>
      <c r="CA3655" s="9"/>
      <c r="CB3655" s="40"/>
      <c r="CC3655" s="9"/>
      <c r="CD3655" s="9"/>
      <c r="CE3655" s="40"/>
    </row>
    <row r="3656" spans="68:83" x14ac:dyDescent="0.25">
      <c r="BP3656" s="9"/>
      <c r="BQ3656" s="40"/>
      <c r="BR3656" s="9"/>
      <c r="BS3656" s="40"/>
      <c r="BU3656" s="9"/>
      <c r="BV3656" s="40"/>
      <c r="BW3656" s="9"/>
      <c r="BX3656" s="40"/>
      <c r="BZ3656" s="9"/>
      <c r="CA3656" s="9"/>
      <c r="CB3656" s="40"/>
      <c r="CC3656" s="9"/>
      <c r="CD3656" s="9"/>
      <c r="CE3656" s="40"/>
    </row>
    <row r="3657" spans="68:83" x14ac:dyDescent="0.25">
      <c r="BP3657" s="9"/>
      <c r="BQ3657" s="40"/>
      <c r="BR3657" s="9"/>
      <c r="BS3657" s="40"/>
      <c r="BU3657" s="9"/>
      <c r="BV3657" s="40"/>
      <c r="BW3657" s="9"/>
      <c r="BX3657" s="40"/>
      <c r="BZ3657" s="9"/>
      <c r="CA3657" s="9"/>
      <c r="CB3657" s="40"/>
      <c r="CC3657" s="9"/>
      <c r="CD3657" s="9"/>
      <c r="CE3657" s="40"/>
    </row>
    <row r="3658" spans="68:83" x14ac:dyDescent="0.25">
      <c r="BP3658" s="9"/>
      <c r="BQ3658" s="40"/>
      <c r="BR3658" s="9"/>
      <c r="BS3658" s="40"/>
      <c r="BU3658" s="9"/>
      <c r="BV3658" s="40"/>
      <c r="BW3658" s="9"/>
      <c r="BX3658" s="40"/>
      <c r="BZ3658" s="9"/>
      <c r="CA3658" s="9"/>
      <c r="CB3658" s="40"/>
      <c r="CC3658" s="9"/>
      <c r="CD3658" s="9"/>
      <c r="CE3658" s="40"/>
    </row>
    <row r="3659" spans="68:83" x14ac:dyDescent="0.25">
      <c r="BP3659" s="9"/>
      <c r="BQ3659" s="40"/>
      <c r="BR3659" s="9"/>
      <c r="BS3659" s="40"/>
      <c r="BU3659" s="9"/>
      <c r="BV3659" s="40"/>
      <c r="BW3659" s="9"/>
      <c r="BX3659" s="40"/>
      <c r="BZ3659" s="9"/>
      <c r="CA3659" s="9"/>
      <c r="CB3659" s="40"/>
      <c r="CC3659" s="9"/>
      <c r="CD3659" s="9"/>
      <c r="CE3659" s="40"/>
    </row>
    <row r="3660" spans="68:83" x14ac:dyDescent="0.25">
      <c r="BP3660" s="9"/>
      <c r="BQ3660" s="40"/>
      <c r="BR3660" s="9"/>
      <c r="BS3660" s="40"/>
      <c r="BU3660" s="9"/>
      <c r="BV3660" s="40"/>
      <c r="BW3660" s="9"/>
      <c r="BX3660" s="40"/>
      <c r="BZ3660" s="9"/>
      <c r="CA3660" s="9"/>
      <c r="CB3660" s="40"/>
      <c r="CC3660" s="9"/>
      <c r="CD3660" s="9"/>
      <c r="CE3660" s="40"/>
    </row>
    <row r="3661" spans="68:83" x14ac:dyDescent="0.25">
      <c r="BP3661" s="9"/>
      <c r="BQ3661" s="40"/>
      <c r="BR3661" s="9"/>
      <c r="BS3661" s="40"/>
      <c r="BU3661" s="9"/>
      <c r="BV3661" s="40"/>
      <c r="BW3661" s="9"/>
      <c r="BX3661" s="40"/>
      <c r="BZ3661" s="9"/>
      <c r="CA3661" s="9"/>
      <c r="CB3661" s="40"/>
      <c r="CC3661" s="9"/>
      <c r="CD3661" s="9"/>
      <c r="CE3661" s="40"/>
    </row>
    <row r="3662" spans="68:83" x14ac:dyDescent="0.25">
      <c r="BP3662" s="9"/>
      <c r="BQ3662" s="40"/>
      <c r="BR3662" s="9"/>
      <c r="BS3662" s="40"/>
      <c r="BU3662" s="9"/>
      <c r="BV3662" s="40"/>
      <c r="BW3662" s="9"/>
      <c r="BX3662" s="40"/>
      <c r="BZ3662" s="9"/>
      <c r="CA3662" s="9"/>
      <c r="CB3662" s="40"/>
      <c r="CC3662" s="9"/>
      <c r="CD3662" s="9"/>
      <c r="CE3662" s="40"/>
    </row>
    <row r="3663" spans="68:83" x14ac:dyDescent="0.25">
      <c r="BP3663" s="9"/>
      <c r="BQ3663" s="40"/>
      <c r="BR3663" s="9"/>
      <c r="BS3663" s="40"/>
      <c r="BU3663" s="9"/>
      <c r="BV3663" s="40"/>
      <c r="BW3663" s="9"/>
      <c r="BX3663" s="40"/>
      <c r="BZ3663" s="9"/>
      <c r="CA3663" s="9"/>
      <c r="CB3663" s="40"/>
      <c r="CC3663" s="9"/>
      <c r="CD3663" s="9"/>
      <c r="CE3663" s="40"/>
    </row>
    <row r="3664" spans="68:83" x14ac:dyDescent="0.25">
      <c r="BP3664" s="9"/>
      <c r="BQ3664" s="40"/>
      <c r="BR3664" s="9"/>
      <c r="BS3664" s="40"/>
      <c r="BU3664" s="9"/>
      <c r="BV3664" s="40"/>
      <c r="BW3664" s="9"/>
      <c r="BX3664" s="40"/>
      <c r="BZ3664" s="9"/>
      <c r="CA3664" s="9"/>
      <c r="CB3664" s="40"/>
      <c r="CC3664" s="9"/>
      <c r="CD3664" s="9"/>
      <c r="CE3664" s="40"/>
    </row>
    <row r="3665" spans="68:83" x14ac:dyDescent="0.25">
      <c r="BP3665" s="9"/>
      <c r="BQ3665" s="40"/>
      <c r="BR3665" s="9"/>
      <c r="BS3665" s="40"/>
      <c r="BU3665" s="9"/>
      <c r="BV3665" s="40"/>
      <c r="BW3665" s="9"/>
      <c r="BX3665" s="40"/>
      <c r="BZ3665" s="9"/>
      <c r="CA3665" s="9"/>
      <c r="CB3665" s="40"/>
      <c r="CC3665" s="9"/>
      <c r="CD3665" s="9"/>
      <c r="CE3665" s="40"/>
    </row>
    <row r="3666" spans="68:83" x14ac:dyDescent="0.25">
      <c r="BP3666" s="9"/>
      <c r="BQ3666" s="40"/>
      <c r="BR3666" s="9"/>
      <c r="BS3666" s="40"/>
      <c r="BU3666" s="9"/>
      <c r="BV3666" s="40"/>
      <c r="BW3666" s="9"/>
      <c r="BX3666" s="40"/>
      <c r="BZ3666" s="9"/>
      <c r="CA3666" s="9"/>
      <c r="CB3666" s="40"/>
      <c r="CC3666" s="9"/>
      <c r="CD3666" s="9"/>
      <c r="CE3666" s="40"/>
    </row>
    <row r="3667" spans="68:83" x14ac:dyDescent="0.25">
      <c r="BP3667" s="9"/>
      <c r="BQ3667" s="40"/>
      <c r="BR3667" s="9"/>
      <c r="BS3667" s="40"/>
      <c r="BU3667" s="9"/>
      <c r="BV3667" s="40"/>
      <c r="BW3667" s="9"/>
      <c r="BX3667" s="40"/>
      <c r="BZ3667" s="9"/>
      <c r="CA3667" s="9"/>
      <c r="CB3667" s="40"/>
      <c r="CC3667" s="9"/>
      <c r="CD3667" s="9"/>
      <c r="CE3667" s="40"/>
    </row>
    <row r="3668" spans="68:83" x14ac:dyDescent="0.25">
      <c r="BP3668" s="9"/>
      <c r="BQ3668" s="40"/>
      <c r="BR3668" s="9"/>
      <c r="BS3668" s="40"/>
      <c r="BU3668" s="9"/>
      <c r="BV3668" s="40"/>
      <c r="BW3668" s="9"/>
      <c r="BX3668" s="40"/>
      <c r="BZ3668" s="9"/>
      <c r="CA3668" s="9"/>
      <c r="CB3668" s="40"/>
      <c r="CC3668" s="9"/>
      <c r="CD3668" s="9"/>
      <c r="CE3668" s="40"/>
    </row>
    <row r="3669" spans="68:83" x14ac:dyDescent="0.25">
      <c r="BP3669" s="9"/>
      <c r="BQ3669" s="40"/>
      <c r="BR3669" s="9"/>
      <c r="BS3669" s="40"/>
      <c r="BU3669" s="9"/>
      <c r="BV3669" s="40"/>
      <c r="BW3669" s="9"/>
      <c r="BX3669" s="40"/>
      <c r="BZ3669" s="9"/>
      <c r="CA3669" s="9"/>
      <c r="CB3669" s="40"/>
      <c r="CC3669" s="9"/>
      <c r="CD3669" s="9"/>
      <c r="CE3669" s="40"/>
    </row>
    <row r="3670" spans="68:83" x14ac:dyDescent="0.25">
      <c r="BP3670" s="9"/>
      <c r="BQ3670" s="40"/>
      <c r="BR3670" s="9"/>
      <c r="BS3670" s="40"/>
      <c r="BU3670" s="9"/>
      <c r="BV3670" s="40"/>
      <c r="BW3670" s="9"/>
      <c r="BX3670" s="40"/>
      <c r="BZ3670" s="9"/>
      <c r="CA3670" s="9"/>
      <c r="CB3670" s="40"/>
      <c r="CC3670" s="9"/>
      <c r="CD3670" s="9"/>
      <c r="CE3670" s="40"/>
    </row>
    <row r="3671" spans="68:83" x14ac:dyDescent="0.25">
      <c r="BP3671" s="9"/>
      <c r="BQ3671" s="40"/>
      <c r="BR3671" s="9"/>
      <c r="BS3671" s="40"/>
      <c r="BU3671" s="9"/>
      <c r="BV3671" s="40"/>
      <c r="BW3671" s="9"/>
      <c r="BX3671" s="40"/>
      <c r="BZ3671" s="9"/>
      <c r="CA3671" s="9"/>
      <c r="CB3671" s="40"/>
      <c r="CC3671" s="9"/>
      <c r="CD3671" s="9"/>
      <c r="CE3671" s="40"/>
    </row>
    <row r="3672" spans="68:83" x14ac:dyDescent="0.25">
      <c r="BP3672" s="9"/>
      <c r="BQ3672" s="40"/>
      <c r="BR3672" s="9"/>
      <c r="BS3672" s="40"/>
      <c r="BU3672" s="9"/>
      <c r="BV3672" s="40"/>
      <c r="BW3672" s="9"/>
      <c r="BX3672" s="40"/>
      <c r="BZ3672" s="9"/>
      <c r="CA3672" s="9"/>
      <c r="CB3672" s="40"/>
      <c r="CC3672" s="9"/>
      <c r="CD3672" s="9"/>
      <c r="CE3672" s="40"/>
    </row>
    <row r="3673" spans="68:83" x14ac:dyDescent="0.25">
      <c r="BP3673" s="9"/>
      <c r="BQ3673" s="40"/>
      <c r="BR3673" s="9"/>
      <c r="BS3673" s="40"/>
      <c r="BU3673" s="9"/>
      <c r="BV3673" s="40"/>
      <c r="BW3673" s="9"/>
      <c r="BX3673" s="40"/>
      <c r="BZ3673" s="9"/>
      <c r="CA3673" s="9"/>
      <c r="CB3673" s="40"/>
      <c r="CC3673" s="9"/>
      <c r="CD3673" s="9"/>
      <c r="CE3673" s="40"/>
    </row>
    <row r="3674" spans="68:83" x14ac:dyDescent="0.25">
      <c r="BP3674" s="9"/>
      <c r="BQ3674" s="40"/>
      <c r="BR3674" s="9"/>
      <c r="BS3674" s="40"/>
      <c r="BU3674" s="9"/>
      <c r="BV3674" s="40"/>
      <c r="BW3674" s="9"/>
      <c r="BX3674" s="40"/>
      <c r="BZ3674" s="9"/>
      <c r="CA3674" s="9"/>
      <c r="CB3674" s="40"/>
      <c r="CC3674" s="9"/>
      <c r="CD3674" s="9"/>
      <c r="CE3674" s="40"/>
    </row>
    <row r="3675" spans="68:83" x14ac:dyDescent="0.25">
      <c r="BP3675" s="9"/>
      <c r="BQ3675" s="40"/>
      <c r="BR3675" s="9"/>
      <c r="BS3675" s="40"/>
      <c r="BU3675" s="9"/>
      <c r="BV3675" s="40"/>
      <c r="BW3675" s="9"/>
      <c r="BX3675" s="40"/>
      <c r="BZ3675" s="9"/>
      <c r="CA3675" s="9"/>
      <c r="CB3675" s="40"/>
      <c r="CC3675" s="9"/>
      <c r="CD3675" s="9"/>
      <c r="CE3675" s="40"/>
    </row>
    <row r="3676" spans="68:83" x14ac:dyDescent="0.25">
      <c r="BP3676" s="9"/>
      <c r="BQ3676" s="40"/>
      <c r="BR3676" s="9"/>
      <c r="BS3676" s="40"/>
      <c r="BU3676" s="9"/>
      <c r="BV3676" s="40"/>
      <c r="BW3676" s="9"/>
      <c r="BX3676" s="40"/>
      <c r="BZ3676" s="9"/>
      <c r="CA3676" s="9"/>
      <c r="CB3676" s="40"/>
      <c r="CC3676" s="9"/>
      <c r="CD3676" s="9"/>
      <c r="CE3676" s="40"/>
    </row>
    <row r="3677" spans="68:83" x14ac:dyDescent="0.25">
      <c r="BP3677" s="9"/>
      <c r="BQ3677" s="40"/>
      <c r="BR3677" s="9"/>
      <c r="BS3677" s="40"/>
      <c r="BU3677" s="9"/>
      <c r="BV3677" s="40"/>
      <c r="BW3677" s="9"/>
      <c r="BX3677" s="40"/>
      <c r="BZ3677" s="9"/>
      <c r="CA3677" s="9"/>
      <c r="CB3677" s="40"/>
      <c r="CC3677" s="9"/>
      <c r="CD3677" s="9"/>
      <c r="CE3677" s="40"/>
    </row>
    <row r="3678" spans="68:83" x14ac:dyDescent="0.25">
      <c r="BP3678" s="9"/>
      <c r="BQ3678" s="40"/>
      <c r="BR3678" s="9"/>
      <c r="BS3678" s="40"/>
      <c r="BU3678" s="9"/>
      <c r="BV3678" s="40"/>
      <c r="BW3678" s="9"/>
      <c r="BX3678" s="40"/>
      <c r="BZ3678" s="9"/>
      <c r="CA3678" s="9"/>
      <c r="CB3678" s="40"/>
      <c r="CC3678" s="9"/>
      <c r="CD3678" s="9"/>
      <c r="CE3678" s="40"/>
    </row>
    <row r="3679" spans="68:83" x14ac:dyDescent="0.25">
      <c r="BP3679" s="9"/>
      <c r="BQ3679" s="40"/>
      <c r="BR3679" s="9"/>
      <c r="BS3679" s="40"/>
      <c r="BU3679" s="9"/>
      <c r="BV3679" s="40"/>
      <c r="BW3679" s="9"/>
      <c r="BX3679" s="40"/>
      <c r="BZ3679" s="9"/>
      <c r="CA3679" s="9"/>
      <c r="CB3679" s="40"/>
      <c r="CC3679" s="9"/>
      <c r="CD3679" s="9"/>
      <c r="CE3679" s="40"/>
    </row>
    <row r="3680" spans="68:83" x14ac:dyDescent="0.25">
      <c r="BP3680" s="9"/>
      <c r="BQ3680" s="40"/>
      <c r="BR3680" s="9"/>
      <c r="BS3680" s="40"/>
      <c r="BU3680" s="9"/>
      <c r="BV3680" s="40"/>
      <c r="BW3680" s="9"/>
      <c r="BX3680" s="40"/>
      <c r="BZ3680" s="9"/>
      <c r="CA3680" s="9"/>
      <c r="CB3680" s="40"/>
      <c r="CC3680" s="9"/>
      <c r="CD3680" s="9"/>
      <c r="CE3680" s="40"/>
    </row>
    <row r="3681" spans="68:83" x14ac:dyDescent="0.25">
      <c r="BP3681" s="9"/>
      <c r="BQ3681" s="40"/>
      <c r="BR3681" s="9"/>
      <c r="BS3681" s="40"/>
      <c r="BU3681" s="9"/>
      <c r="BV3681" s="40"/>
      <c r="BW3681" s="9"/>
      <c r="BX3681" s="40"/>
      <c r="BZ3681" s="9"/>
      <c r="CA3681" s="9"/>
      <c r="CB3681" s="40"/>
      <c r="CC3681" s="9"/>
      <c r="CD3681" s="9"/>
      <c r="CE3681" s="40"/>
    </row>
    <row r="3682" spans="68:83" x14ac:dyDescent="0.25">
      <c r="BP3682" s="9"/>
      <c r="BQ3682" s="40"/>
      <c r="BR3682" s="9"/>
      <c r="BS3682" s="40"/>
      <c r="BU3682" s="9"/>
      <c r="BV3682" s="40"/>
      <c r="BW3682" s="9"/>
      <c r="BX3682" s="40"/>
      <c r="BZ3682" s="9"/>
      <c r="CA3682" s="9"/>
      <c r="CB3682" s="40"/>
      <c r="CC3682" s="9"/>
      <c r="CD3682" s="9"/>
      <c r="CE3682" s="40"/>
    </row>
    <row r="3683" spans="68:83" x14ac:dyDescent="0.25">
      <c r="BP3683" s="9"/>
      <c r="BQ3683" s="40"/>
      <c r="BR3683" s="9"/>
      <c r="BS3683" s="40"/>
      <c r="BU3683" s="9"/>
      <c r="BV3683" s="40"/>
      <c r="BW3683" s="9"/>
      <c r="BX3683" s="40"/>
      <c r="BZ3683" s="9"/>
      <c r="CA3683" s="9"/>
      <c r="CB3683" s="40"/>
      <c r="CC3683" s="9"/>
      <c r="CD3683" s="9"/>
      <c r="CE3683" s="40"/>
    </row>
    <row r="3684" spans="68:83" x14ac:dyDescent="0.25">
      <c r="BP3684" s="9"/>
      <c r="BQ3684" s="40"/>
      <c r="BR3684" s="9"/>
      <c r="BS3684" s="40"/>
      <c r="BU3684" s="9"/>
      <c r="BV3684" s="40"/>
      <c r="BW3684" s="9"/>
      <c r="BX3684" s="40"/>
      <c r="BZ3684" s="9"/>
      <c r="CA3684" s="9"/>
      <c r="CB3684" s="40"/>
      <c r="CC3684" s="9"/>
      <c r="CD3684" s="9"/>
      <c r="CE3684" s="40"/>
    </row>
    <row r="3685" spans="68:83" x14ac:dyDescent="0.25">
      <c r="BP3685" s="9"/>
      <c r="BQ3685" s="40"/>
      <c r="BR3685" s="9"/>
      <c r="BS3685" s="40"/>
      <c r="BU3685" s="9"/>
      <c r="BV3685" s="40"/>
      <c r="BW3685" s="9"/>
      <c r="BX3685" s="40"/>
      <c r="BZ3685" s="9"/>
      <c r="CA3685" s="9"/>
      <c r="CB3685" s="40"/>
      <c r="CC3685" s="9"/>
      <c r="CD3685" s="9"/>
      <c r="CE3685" s="40"/>
    </row>
    <row r="3686" spans="68:83" x14ac:dyDescent="0.25">
      <c r="BP3686" s="9"/>
      <c r="BQ3686" s="40"/>
      <c r="BR3686" s="9"/>
      <c r="BS3686" s="40"/>
      <c r="BU3686" s="9"/>
      <c r="BV3686" s="40"/>
      <c r="BW3686" s="9"/>
      <c r="BX3686" s="40"/>
      <c r="BZ3686" s="9"/>
      <c r="CA3686" s="9"/>
      <c r="CB3686" s="40"/>
      <c r="CC3686" s="9"/>
      <c r="CD3686" s="9"/>
      <c r="CE3686" s="40"/>
    </row>
    <row r="3687" spans="68:83" x14ac:dyDescent="0.25">
      <c r="BP3687" s="9"/>
      <c r="BQ3687" s="40"/>
      <c r="BR3687" s="9"/>
      <c r="BS3687" s="40"/>
      <c r="BU3687" s="9"/>
      <c r="BV3687" s="40"/>
      <c r="BW3687" s="9"/>
      <c r="BX3687" s="40"/>
      <c r="BZ3687" s="9"/>
      <c r="CA3687" s="9"/>
      <c r="CB3687" s="40"/>
      <c r="CC3687" s="9"/>
      <c r="CD3687" s="9"/>
      <c r="CE3687" s="40"/>
    </row>
    <row r="3688" spans="68:83" x14ac:dyDescent="0.25">
      <c r="BP3688" s="9"/>
      <c r="BQ3688" s="40"/>
      <c r="BR3688" s="9"/>
      <c r="BS3688" s="40"/>
      <c r="BU3688" s="9"/>
      <c r="BV3688" s="40"/>
      <c r="BW3688" s="9"/>
      <c r="BX3688" s="40"/>
      <c r="BZ3688" s="9"/>
      <c r="CA3688" s="9"/>
      <c r="CB3688" s="40"/>
      <c r="CC3688" s="9"/>
      <c r="CD3688" s="9"/>
      <c r="CE3688" s="40"/>
    </row>
    <row r="3689" spans="68:83" x14ac:dyDescent="0.25">
      <c r="BP3689" s="9"/>
      <c r="BQ3689" s="40"/>
      <c r="BR3689" s="9"/>
      <c r="BS3689" s="40"/>
      <c r="BU3689" s="9"/>
      <c r="BV3689" s="40"/>
      <c r="BW3689" s="9"/>
      <c r="BX3689" s="40"/>
      <c r="BZ3689" s="9"/>
      <c r="CA3689" s="9"/>
      <c r="CB3689" s="40"/>
      <c r="CC3689" s="9"/>
      <c r="CD3689" s="9"/>
      <c r="CE3689" s="40"/>
    </row>
    <row r="3690" spans="68:83" x14ac:dyDescent="0.25">
      <c r="BP3690" s="9"/>
      <c r="BQ3690" s="40"/>
      <c r="BR3690" s="9"/>
      <c r="BS3690" s="40"/>
      <c r="BU3690" s="9"/>
      <c r="BV3690" s="40"/>
      <c r="BW3690" s="9"/>
      <c r="BX3690" s="40"/>
      <c r="BZ3690" s="9"/>
      <c r="CA3690" s="9"/>
      <c r="CB3690" s="40"/>
      <c r="CC3690" s="9"/>
      <c r="CD3690" s="9"/>
      <c r="CE3690" s="40"/>
    </row>
    <row r="3691" spans="68:83" x14ac:dyDescent="0.25">
      <c r="BP3691" s="9"/>
      <c r="BQ3691" s="40"/>
      <c r="BR3691" s="9"/>
      <c r="BS3691" s="40"/>
      <c r="BU3691" s="9"/>
      <c r="BV3691" s="40"/>
      <c r="BW3691" s="9"/>
      <c r="BX3691" s="40"/>
      <c r="BZ3691" s="9"/>
      <c r="CA3691" s="9"/>
      <c r="CB3691" s="40"/>
      <c r="CC3691" s="9"/>
      <c r="CD3691" s="9"/>
      <c r="CE3691" s="40"/>
    </row>
    <row r="3692" spans="68:83" x14ac:dyDescent="0.25">
      <c r="BP3692" s="9"/>
      <c r="BQ3692" s="40"/>
      <c r="BR3692" s="9"/>
      <c r="BS3692" s="40"/>
      <c r="BU3692" s="9"/>
      <c r="BV3692" s="40"/>
      <c r="BW3692" s="9"/>
      <c r="BX3692" s="40"/>
      <c r="BZ3692" s="9"/>
      <c r="CA3692" s="9"/>
      <c r="CB3692" s="40"/>
      <c r="CC3692" s="9"/>
      <c r="CD3692" s="9"/>
      <c r="CE3692" s="40"/>
    </row>
    <row r="3693" spans="68:83" x14ac:dyDescent="0.25">
      <c r="BP3693" s="9"/>
      <c r="BQ3693" s="40"/>
      <c r="BR3693" s="9"/>
      <c r="BS3693" s="40"/>
      <c r="BU3693" s="9"/>
      <c r="BV3693" s="40"/>
      <c r="BW3693" s="9"/>
      <c r="BX3693" s="40"/>
      <c r="BZ3693" s="9"/>
      <c r="CA3693" s="9"/>
      <c r="CB3693" s="40"/>
      <c r="CC3693" s="9"/>
      <c r="CD3693" s="9"/>
      <c r="CE3693" s="40"/>
    </row>
    <row r="3694" spans="68:83" x14ac:dyDescent="0.25">
      <c r="BP3694" s="9"/>
      <c r="BQ3694" s="40"/>
      <c r="BR3694" s="9"/>
      <c r="BS3694" s="40"/>
      <c r="BU3694" s="9"/>
      <c r="BV3694" s="40"/>
      <c r="BW3694" s="9"/>
      <c r="BX3694" s="40"/>
      <c r="BZ3694" s="9"/>
      <c r="CA3694" s="9"/>
      <c r="CB3694" s="40"/>
      <c r="CC3694" s="9"/>
      <c r="CD3694" s="9"/>
      <c r="CE3694" s="40"/>
    </row>
    <row r="3695" spans="68:83" x14ac:dyDescent="0.25">
      <c r="BP3695" s="9"/>
      <c r="BQ3695" s="40"/>
      <c r="BR3695" s="9"/>
      <c r="BS3695" s="40"/>
      <c r="BU3695" s="9"/>
      <c r="BV3695" s="40"/>
      <c r="BW3695" s="9"/>
      <c r="BX3695" s="40"/>
      <c r="BZ3695" s="9"/>
      <c r="CA3695" s="9"/>
      <c r="CB3695" s="40"/>
      <c r="CC3695" s="9"/>
      <c r="CD3695" s="9"/>
      <c r="CE3695" s="40"/>
    </row>
    <row r="3696" spans="68:83" x14ac:dyDescent="0.25">
      <c r="BP3696" s="9"/>
      <c r="BQ3696" s="40"/>
      <c r="BR3696" s="9"/>
      <c r="BS3696" s="40"/>
      <c r="BU3696" s="9"/>
      <c r="BV3696" s="40"/>
      <c r="BW3696" s="9"/>
      <c r="BX3696" s="40"/>
      <c r="BZ3696" s="9"/>
      <c r="CA3696" s="9"/>
      <c r="CB3696" s="40"/>
      <c r="CC3696" s="9"/>
      <c r="CD3696" s="9"/>
      <c r="CE3696" s="40"/>
    </row>
    <row r="3697" spans="68:83" x14ac:dyDescent="0.25">
      <c r="BP3697" s="9"/>
      <c r="BQ3697" s="40"/>
      <c r="BR3697" s="9"/>
      <c r="BS3697" s="40"/>
      <c r="BU3697" s="9"/>
      <c r="BV3697" s="40"/>
      <c r="BW3697" s="9"/>
      <c r="BX3697" s="40"/>
      <c r="BZ3697" s="9"/>
      <c r="CA3697" s="9"/>
      <c r="CB3697" s="40"/>
      <c r="CC3697" s="9"/>
      <c r="CD3697" s="9"/>
      <c r="CE3697" s="40"/>
    </row>
    <row r="3698" spans="68:83" x14ac:dyDescent="0.25">
      <c r="BP3698" s="9"/>
      <c r="BQ3698" s="40"/>
      <c r="BR3698" s="9"/>
      <c r="BS3698" s="40"/>
      <c r="BU3698" s="9"/>
      <c r="BV3698" s="40"/>
      <c r="BW3698" s="9"/>
      <c r="BX3698" s="40"/>
      <c r="BZ3698" s="9"/>
      <c r="CA3698" s="9"/>
      <c r="CB3698" s="40"/>
      <c r="CC3698" s="9"/>
      <c r="CD3698" s="9"/>
      <c r="CE3698" s="40"/>
    </row>
    <row r="3699" spans="68:83" x14ac:dyDescent="0.25">
      <c r="BP3699" s="9"/>
      <c r="BQ3699" s="40"/>
      <c r="BR3699" s="9"/>
      <c r="BS3699" s="40"/>
      <c r="BU3699" s="9"/>
      <c r="BV3699" s="40"/>
      <c r="BW3699" s="9"/>
      <c r="BX3699" s="40"/>
      <c r="BZ3699" s="9"/>
      <c r="CA3699" s="9"/>
      <c r="CB3699" s="40"/>
      <c r="CC3699" s="9"/>
      <c r="CD3699" s="9"/>
      <c r="CE3699" s="40"/>
    </row>
    <row r="3700" spans="68:83" x14ac:dyDescent="0.25">
      <c r="BP3700" s="9"/>
      <c r="BQ3700" s="40"/>
      <c r="BR3700" s="9"/>
      <c r="BS3700" s="40"/>
      <c r="BU3700" s="9"/>
      <c r="BV3700" s="40"/>
      <c r="BW3700" s="9"/>
      <c r="BX3700" s="40"/>
      <c r="BZ3700" s="9"/>
      <c r="CA3700" s="9"/>
      <c r="CB3700" s="40"/>
      <c r="CC3700" s="9"/>
      <c r="CD3700" s="9"/>
      <c r="CE3700" s="40"/>
    </row>
    <row r="3701" spans="68:83" x14ac:dyDescent="0.25">
      <c r="BP3701" s="9"/>
      <c r="BQ3701" s="40"/>
      <c r="BR3701" s="9"/>
      <c r="BS3701" s="40"/>
      <c r="BU3701" s="9"/>
      <c r="BV3701" s="40"/>
      <c r="BW3701" s="9"/>
      <c r="BX3701" s="40"/>
      <c r="BZ3701" s="9"/>
      <c r="CA3701" s="9"/>
      <c r="CB3701" s="40"/>
      <c r="CC3701" s="9"/>
      <c r="CD3701" s="9"/>
      <c r="CE3701" s="40"/>
    </row>
    <row r="3702" spans="68:83" x14ac:dyDescent="0.25">
      <c r="BP3702" s="9"/>
      <c r="BQ3702" s="40"/>
      <c r="BR3702" s="9"/>
      <c r="BS3702" s="40"/>
      <c r="BU3702" s="9"/>
      <c r="BV3702" s="40"/>
      <c r="BW3702" s="9"/>
      <c r="BX3702" s="40"/>
      <c r="BZ3702" s="9"/>
      <c r="CA3702" s="9"/>
      <c r="CB3702" s="40"/>
      <c r="CC3702" s="9"/>
      <c r="CD3702" s="9"/>
      <c r="CE3702" s="40"/>
    </row>
    <row r="3703" spans="68:83" x14ac:dyDescent="0.25">
      <c r="BP3703" s="9"/>
      <c r="BQ3703" s="40"/>
      <c r="BR3703" s="9"/>
      <c r="BS3703" s="40"/>
      <c r="BU3703" s="9"/>
      <c r="BV3703" s="40"/>
      <c r="BW3703" s="9"/>
      <c r="BX3703" s="40"/>
      <c r="BZ3703" s="9"/>
      <c r="CA3703" s="9"/>
      <c r="CB3703" s="40"/>
      <c r="CC3703" s="9"/>
      <c r="CD3703" s="9"/>
      <c r="CE3703" s="40"/>
    </row>
    <row r="3704" spans="68:83" x14ac:dyDescent="0.25">
      <c r="BP3704" s="9"/>
      <c r="BQ3704" s="40"/>
      <c r="BR3704" s="9"/>
      <c r="BS3704" s="40"/>
      <c r="BU3704" s="9"/>
      <c r="BV3704" s="40"/>
      <c r="BW3704" s="9"/>
      <c r="BX3704" s="40"/>
      <c r="BZ3704" s="9"/>
      <c r="CA3704" s="9"/>
      <c r="CB3704" s="40"/>
      <c r="CC3704" s="9"/>
      <c r="CD3704" s="9"/>
      <c r="CE3704" s="40"/>
    </row>
    <row r="3705" spans="68:83" x14ac:dyDescent="0.25">
      <c r="BP3705" s="9"/>
      <c r="BQ3705" s="40"/>
      <c r="BR3705" s="9"/>
      <c r="BS3705" s="40"/>
      <c r="BU3705" s="9"/>
      <c r="BV3705" s="40"/>
      <c r="BW3705" s="9"/>
      <c r="BX3705" s="40"/>
      <c r="BZ3705" s="9"/>
      <c r="CA3705" s="9"/>
      <c r="CB3705" s="40"/>
      <c r="CC3705" s="9"/>
      <c r="CD3705" s="9"/>
      <c r="CE3705" s="40"/>
    </row>
    <row r="3706" spans="68:83" x14ac:dyDescent="0.25">
      <c r="BP3706" s="9"/>
      <c r="BQ3706" s="40"/>
      <c r="BR3706" s="9"/>
      <c r="BS3706" s="40"/>
      <c r="BU3706" s="9"/>
      <c r="BV3706" s="40"/>
      <c r="BW3706" s="9"/>
      <c r="BX3706" s="40"/>
      <c r="BZ3706" s="9"/>
      <c r="CA3706" s="9"/>
      <c r="CB3706" s="40"/>
      <c r="CC3706" s="9"/>
      <c r="CD3706" s="9"/>
      <c r="CE3706" s="40"/>
    </row>
    <row r="3707" spans="68:83" x14ac:dyDescent="0.25">
      <c r="BP3707" s="9"/>
      <c r="BQ3707" s="40"/>
      <c r="BR3707" s="9"/>
      <c r="BS3707" s="40"/>
      <c r="BU3707" s="9"/>
      <c r="BV3707" s="40"/>
      <c r="BW3707" s="9"/>
      <c r="BX3707" s="40"/>
      <c r="BZ3707" s="9"/>
      <c r="CA3707" s="9"/>
      <c r="CB3707" s="40"/>
      <c r="CC3707" s="9"/>
      <c r="CD3707" s="9"/>
      <c r="CE3707" s="40"/>
    </row>
    <row r="3708" spans="68:83" x14ac:dyDescent="0.25">
      <c r="BP3708" s="9"/>
      <c r="BQ3708" s="40"/>
      <c r="BR3708" s="9"/>
      <c r="BS3708" s="40"/>
      <c r="BU3708" s="9"/>
      <c r="BV3708" s="40"/>
      <c r="BW3708" s="9"/>
      <c r="BX3708" s="40"/>
      <c r="BZ3708" s="9"/>
      <c r="CA3708" s="9"/>
      <c r="CB3708" s="40"/>
      <c r="CC3708" s="9"/>
      <c r="CD3708" s="9"/>
      <c r="CE3708" s="40"/>
    </row>
    <row r="3709" spans="68:83" x14ac:dyDescent="0.25">
      <c r="BP3709" s="9"/>
      <c r="BQ3709" s="40"/>
      <c r="BR3709" s="9"/>
      <c r="BS3709" s="40"/>
      <c r="BU3709" s="9"/>
      <c r="BV3709" s="40"/>
      <c r="BW3709" s="9"/>
      <c r="BX3709" s="40"/>
      <c r="BZ3709" s="9"/>
      <c r="CA3709" s="9"/>
      <c r="CB3709" s="40"/>
      <c r="CC3709" s="9"/>
      <c r="CD3709" s="9"/>
      <c r="CE3709" s="40"/>
    </row>
    <row r="3710" spans="68:83" x14ac:dyDescent="0.25">
      <c r="BP3710" s="9"/>
      <c r="BQ3710" s="40"/>
      <c r="BR3710" s="9"/>
      <c r="BS3710" s="40"/>
      <c r="BU3710" s="9"/>
      <c r="BV3710" s="40"/>
      <c r="BW3710" s="9"/>
      <c r="BX3710" s="40"/>
      <c r="BZ3710" s="9"/>
      <c r="CA3710" s="9"/>
      <c r="CB3710" s="40"/>
      <c r="CC3710" s="9"/>
      <c r="CD3710" s="9"/>
      <c r="CE3710" s="40"/>
    </row>
    <row r="3711" spans="68:83" x14ac:dyDescent="0.25">
      <c r="BP3711" s="9"/>
      <c r="BQ3711" s="40"/>
      <c r="BR3711" s="9"/>
      <c r="BS3711" s="40"/>
      <c r="BU3711" s="9"/>
      <c r="BV3711" s="40"/>
      <c r="BW3711" s="9"/>
      <c r="BX3711" s="40"/>
      <c r="BZ3711" s="9"/>
      <c r="CA3711" s="9"/>
      <c r="CB3711" s="40"/>
      <c r="CC3711" s="9"/>
      <c r="CD3711" s="9"/>
      <c r="CE3711" s="40"/>
    </row>
    <row r="3712" spans="68:83" x14ac:dyDescent="0.25">
      <c r="BP3712" s="9"/>
      <c r="BQ3712" s="40"/>
      <c r="BR3712" s="9"/>
      <c r="BS3712" s="40"/>
      <c r="BU3712" s="9"/>
      <c r="BV3712" s="40"/>
      <c r="BW3712" s="9"/>
      <c r="BX3712" s="40"/>
      <c r="BZ3712" s="9"/>
      <c r="CA3712" s="9"/>
      <c r="CB3712" s="40"/>
      <c r="CC3712" s="9"/>
      <c r="CD3712" s="9"/>
      <c r="CE3712" s="40"/>
    </row>
    <row r="3713" spans="68:83" x14ac:dyDescent="0.25">
      <c r="BP3713" s="9"/>
      <c r="BQ3713" s="40"/>
      <c r="BR3713" s="9"/>
      <c r="BS3713" s="40"/>
      <c r="BU3713" s="9"/>
      <c r="BV3713" s="40"/>
      <c r="BW3713" s="9"/>
      <c r="BX3713" s="40"/>
      <c r="BZ3713" s="9"/>
      <c r="CA3713" s="9"/>
      <c r="CB3713" s="40"/>
      <c r="CC3713" s="9"/>
      <c r="CD3713" s="9"/>
      <c r="CE3713" s="40"/>
    </row>
    <row r="3714" spans="68:83" x14ac:dyDescent="0.25">
      <c r="BP3714" s="9"/>
      <c r="BQ3714" s="40"/>
      <c r="BR3714" s="9"/>
      <c r="BS3714" s="40"/>
      <c r="BU3714" s="9"/>
      <c r="BV3714" s="40"/>
      <c r="BW3714" s="9"/>
      <c r="BX3714" s="40"/>
      <c r="BZ3714" s="9"/>
      <c r="CA3714" s="9"/>
      <c r="CB3714" s="40"/>
      <c r="CC3714" s="9"/>
      <c r="CD3714" s="9"/>
      <c r="CE3714" s="40"/>
    </row>
    <row r="3715" spans="68:83" x14ac:dyDescent="0.25">
      <c r="BP3715" s="9"/>
      <c r="BQ3715" s="40"/>
      <c r="BR3715" s="9"/>
      <c r="BS3715" s="40"/>
      <c r="BU3715" s="9"/>
      <c r="BV3715" s="40"/>
      <c r="BW3715" s="9"/>
      <c r="BX3715" s="40"/>
      <c r="BZ3715" s="9"/>
      <c r="CA3715" s="9"/>
      <c r="CB3715" s="40"/>
      <c r="CC3715" s="9"/>
      <c r="CD3715" s="9"/>
      <c r="CE3715" s="40"/>
    </row>
    <row r="3716" spans="68:83" x14ac:dyDescent="0.25">
      <c r="BP3716" s="9"/>
      <c r="BQ3716" s="40"/>
      <c r="BR3716" s="9"/>
      <c r="BS3716" s="40"/>
      <c r="BU3716" s="9"/>
      <c r="BV3716" s="40"/>
      <c r="BW3716" s="9"/>
      <c r="BX3716" s="40"/>
      <c r="BZ3716" s="9"/>
      <c r="CA3716" s="9"/>
      <c r="CB3716" s="40"/>
      <c r="CC3716" s="9"/>
      <c r="CD3716" s="9"/>
      <c r="CE3716" s="40"/>
    </row>
    <row r="3717" spans="68:83" x14ac:dyDescent="0.25">
      <c r="BP3717" s="9"/>
      <c r="BQ3717" s="40"/>
      <c r="BR3717" s="9"/>
      <c r="BS3717" s="40"/>
      <c r="BU3717" s="9"/>
      <c r="BV3717" s="40"/>
      <c r="BW3717" s="9"/>
      <c r="BX3717" s="40"/>
      <c r="BZ3717" s="9"/>
      <c r="CA3717" s="9"/>
      <c r="CB3717" s="40"/>
      <c r="CC3717" s="9"/>
      <c r="CD3717" s="9"/>
      <c r="CE3717" s="40"/>
    </row>
    <row r="3718" spans="68:83" x14ac:dyDescent="0.25">
      <c r="BP3718" s="9"/>
      <c r="BQ3718" s="40"/>
      <c r="BR3718" s="9"/>
      <c r="BS3718" s="40"/>
      <c r="BU3718" s="9"/>
      <c r="BV3718" s="40"/>
      <c r="BW3718" s="9"/>
      <c r="BX3718" s="40"/>
      <c r="BZ3718" s="9"/>
      <c r="CA3718" s="9"/>
      <c r="CB3718" s="40"/>
      <c r="CC3718" s="9"/>
      <c r="CD3718" s="9"/>
      <c r="CE3718" s="40"/>
    </row>
    <row r="3719" spans="68:83" x14ac:dyDescent="0.25">
      <c r="BP3719" s="9"/>
      <c r="BQ3719" s="40"/>
      <c r="BR3719" s="9"/>
      <c r="BS3719" s="40"/>
      <c r="BU3719" s="9"/>
      <c r="BV3719" s="40"/>
      <c r="BW3719" s="9"/>
      <c r="BX3719" s="40"/>
      <c r="BZ3719" s="9"/>
      <c r="CA3719" s="9"/>
      <c r="CB3719" s="40"/>
      <c r="CC3719" s="9"/>
      <c r="CD3719" s="9"/>
      <c r="CE3719" s="40"/>
    </row>
    <row r="3720" spans="68:83" x14ac:dyDescent="0.25">
      <c r="BP3720" s="9"/>
      <c r="BQ3720" s="40"/>
      <c r="BR3720" s="9"/>
      <c r="BS3720" s="40"/>
      <c r="BU3720" s="9"/>
      <c r="BV3720" s="40"/>
      <c r="BW3720" s="9"/>
      <c r="BX3720" s="40"/>
      <c r="BZ3720" s="9"/>
      <c r="CA3720" s="9"/>
      <c r="CB3720" s="40"/>
      <c r="CC3720" s="9"/>
      <c r="CD3720" s="9"/>
      <c r="CE3720" s="40"/>
    </row>
    <row r="3721" spans="68:83" x14ac:dyDescent="0.25">
      <c r="BP3721" s="9"/>
      <c r="BQ3721" s="40"/>
      <c r="BR3721" s="9"/>
      <c r="BS3721" s="40"/>
      <c r="BU3721" s="9"/>
      <c r="BV3721" s="40"/>
      <c r="BW3721" s="9"/>
      <c r="BX3721" s="40"/>
      <c r="BZ3721" s="9"/>
      <c r="CA3721" s="9"/>
      <c r="CB3721" s="40"/>
      <c r="CC3721" s="9"/>
      <c r="CD3721" s="9"/>
      <c r="CE3721" s="40"/>
    </row>
    <row r="3722" spans="68:83" x14ac:dyDescent="0.25">
      <c r="BP3722" s="9"/>
      <c r="BQ3722" s="40"/>
      <c r="BR3722" s="9"/>
      <c r="BS3722" s="40"/>
      <c r="BU3722" s="9"/>
      <c r="BV3722" s="40"/>
      <c r="BW3722" s="9"/>
      <c r="BX3722" s="40"/>
      <c r="BZ3722" s="9"/>
      <c r="CA3722" s="9"/>
      <c r="CB3722" s="40"/>
      <c r="CC3722" s="9"/>
      <c r="CD3722" s="9"/>
      <c r="CE3722" s="40"/>
    </row>
    <row r="3723" spans="68:83" x14ac:dyDescent="0.25">
      <c r="BP3723" s="9"/>
      <c r="BQ3723" s="40"/>
      <c r="BR3723" s="9"/>
      <c r="BS3723" s="40"/>
      <c r="BU3723" s="9"/>
      <c r="BV3723" s="40"/>
      <c r="BW3723" s="9"/>
      <c r="BX3723" s="40"/>
      <c r="BZ3723" s="9"/>
      <c r="CA3723" s="9"/>
      <c r="CB3723" s="40"/>
      <c r="CC3723" s="9"/>
      <c r="CD3723" s="9"/>
      <c r="CE3723" s="40"/>
    </row>
    <row r="3724" spans="68:83" x14ac:dyDescent="0.25">
      <c r="BP3724" s="9"/>
      <c r="BQ3724" s="40"/>
      <c r="BR3724" s="9"/>
      <c r="BS3724" s="40"/>
      <c r="BU3724" s="9"/>
      <c r="BV3724" s="40"/>
      <c r="BW3724" s="9"/>
      <c r="BX3724" s="40"/>
      <c r="BZ3724" s="9"/>
      <c r="CA3724" s="9"/>
      <c r="CB3724" s="40"/>
      <c r="CC3724" s="9"/>
      <c r="CD3724" s="9"/>
      <c r="CE3724" s="40"/>
    </row>
    <row r="3725" spans="68:83" x14ac:dyDescent="0.25">
      <c r="BP3725" s="9"/>
      <c r="BQ3725" s="40"/>
      <c r="BR3725" s="9"/>
      <c r="BS3725" s="40"/>
      <c r="BU3725" s="9"/>
      <c r="BV3725" s="40"/>
      <c r="BW3725" s="9"/>
      <c r="BX3725" s="40"/>
      <c r="BZ3725" s="9"/>
      <c r="CA3725" s="9"/>
      <c r="CB3725" s="40"/>
      <c r="CC3725" s="9"/>
      <c r="CD3725" s="9"/>
      <c r="CE3725" s="40"/>
    </row>
    <row r="3726" spans="68:83" x14ac:dyDescent="0.25">
      <c r="BP3726" s="9"/>
      <c r="BQ3726" s="40"/>
      <c r="BR3726" s="9"/>
      <c r="BS3726" s="40"/>
      <c r="BU3726" s="9"/>
      <c r="BV3726" s="40"/>
      <c r="BW3726" s="9"/>
      <c r="BX3726" s="40"/>
      <c r="BZ3726" s="9"/>
      <c r="CA3726" s="9"/>
      <c r="CB3726" s="40"/>
      <c r="CC3726" s="9"/>
      <c r="CD3726" s="9"/>
      <c r="CE3726" s="40"/>
    </row>
    <row r="3727" spans="68:83" x14ac:dyDescent="0.25">
      <c r="BP3727" s="9"/>
      <c r="BQ3727" s="40"/>
      <c r="BR3727" s="9"/>
      <c r="BS3727" s="40"/>
      <c r="BU3727" s="9"/>
      <c r="BV3727" s="40"/>
      <c r="BW3727" s="9"/>
      <c r="BX3727" s="40"/>
      <c r="BZ3727" s="9"/>
      <c r="CA3727" s="9"/>
      <c r="CB3727" s="40"/>
      <c r="CC3727" s="9"/>
      <c r="CD3727" s="9"/>
      <c r="CE3727" s="40"/>
    </row>
    <row r="3728" spans="68:83" x14ac:dyDescent="0.25">
      <c r="BP3728" s="9"/>
      <c r="BQ3728" s="40"/>
      <c r="BR3728" s="9"/>
      <c r="BS3728" s="40"/>
      <c r="BU3728" s="9"/>
      <c r="BV3728" s="40"/>
      <c r="BW3728" s="9"/>
      <c r="BX3728" s="40"/>
      <c r="BZ3728" s="9"/>
      <c r="CA3728" s="9"/>
      <c r="CB3728" s="40"/>
      <c r="CC3728" s="9"/>
      <c r="CD3728" s="9"/>
      <c r="CE3728" s="40"/>
    </row>
    <row r="3729" spans="68:83" x14ac:dyDescent="0.25">
      <c r="BP3729" s="9"/>
      <c r="BQ3729" s="40"/>
      <c r="BR3729" s="9"/>
      <c r="BS3729" s="40"/>
      <c r="BU3729" s="9"/>
      <c r="BV3729" s="40"/>
      <c r="BW3729" s="9"/>
      <c r="BX3729" s="40"/>
      <c r="BZ3729" s="9"/>
      <c r="CA3729" s="9"/>
      <c r="CB3729" s="40"/>
      <c r="CC3729" s="9"/>
      <c r="CD3729" s="9"/>
      <c r="CE3729" s="40"/>
    </row>
    <row r="3730" spans="68:83" x14ac:dyDescent="0.25">
      <c r="BP3730" s="9"/>
      <c r="BQ3730" s="40"/>
      <c r="BR3730" s="9"/>
      <c r="BS3730" s="40"/>
      <c r="BU3730" s="9"/>
      <c r="BV3730" s="40"/>
      <c r="BW3730" s="9"/>
      <c r="BX3730" s="40"/>
      <c r="BZ3730" s="9"/>
      <c r="CA3730" s="9"/>
      <c r="CB3730" s="40"/>
      <c r="CC3730" s="9"/>
      <c r="CD3730" s="9"/>
      <c r="CE3730" s="40"/>
    </row>
    <row r="3731" spans="68:83" x14ac:dyDescent="0.25">
      <c r="BP3731" s="9"/>
      <c r="BQ3731" s="40"/>
      <c r="BR3731" s="9"/>
      <c r="BS3731" s="40"/>
      <c r="BU3731" s="9"/>
      <c r="BV3731" s="40"/>
      <c r="BW3731" s="9"/>
      <c r="BX3731" s="40"/>
      <c r="BZ3731" s="9"/>
      <c r="CA3731" s="9"/>
      <c r="CB3731" s="40"/>
      <c r="CC3731" s="9"/>
      <c r="CD3731" s="9"/>
      <c r="CE3731" s="40"/>
    </row>
    <row r="3732" spans="68:83" x14ac:dyDescent="0.25">
      <c r="BP3732" s="9"/>
      <c r="BQ3732" s="40"/>
      <c r="BR3732" s="9"/>
      <c r="BS3732" s="40"/>
      <c r="BU3732" s="9"/>
      <c r="BV3732" s="40"/>
      <c r="BW3732" s="9"/>
      <c r="BX3732" s="40"/>
      <c r="BZ3732" s="9"/>
      <c r="CA3732" s="9"/>
      <c r="CB3732" s="40"/>
      <c r="CC3732" s="9"/>
      <c r="CD3732" s="9"/>
      <c r="CE3732" s="40"/>
    </row>
    <row r="3733" spans="68:83" x14ac:dyDescent="0.25">
      <c r="BP3733" s="9"/>
      <c r="BQ3733" s="40"/>
      <c r="BR3733" s="9"/>
      <c r="BS3733" s="40"/>
      <c r="BU3733" s="9"/>
      <c r="BV3733" s="40"/>
      <c r="BW3733" s="9"/>
      <c r="BX3733" s="40"/>
      <c r="BZ3733" s="9"/>
      <c r="CA3733" s="9"/>
      <c r="CB3733" s="40"/>
      <c r="CC3733" s="9"/>
      <c r="CD3733" s="9"/>
      <c r="CE3733" s="40"/>
    </row>
    <row r="3734" spans="68:83" x14ac:dyDescent="0.25">
      <c r="BP3734" s="9"/>
      <c r="BQ3734" s="40"/>
      <c r="BR3734" s="9"/>
      <c r="BS3734" s="40"/>
      <c r="BU3734" s="9"/>
      <c r="BV3734" s="40"/>
      <c r="BW3734" s="9"/>
      <c r="BX3734" s="40"/>
      <c r="BZ3734" s="9"/>
      <c r="CA3734" s="9"/>
      <c r="CB3734" s="40"/>
      <c r="CC3734" s="9"/>
      <c r="CD3734" s="9"/>
      <c r="CE3734" s="40"/>
    </row>
    <row r="3735" spans="68:83" x14ac:dyDescent="0.25">
      <c r="BP3735" s="9"/>
      <c r="BQ3735" s="40"/>
      <c r="BR3735" s="9"/>
      <c r="BS3735" s="40"/>
      <c r="BU3735" s="9"/>
      <c r="BV3735" s="40"/>
      <c r="BW3735" s="9"/>
      <c r="BX3735" s="40"/>
      <c r="BZ3735" s="9"/>
      <c r="CA3735" s="9"/>
      <c r="CB3735" s="40"/>
      <c r="CC3735" s="9"/>
      <c r="CD3735" s="9"/>
      <c r="CE3735" s="40"/>
    </row>
    <row r="3736" spans="68:83" x14ac:dyDescent="0.25">
      <c r="BP3736" s="9"/>
      <c r="BQ3736" s="40"/>
      <c r="BR3736" s="9"/>
      <c r="BS3736" s="40"/>
      <c r="BU3736" s="9"/>
      <c r="BV3736" s="40"/>
      <c r="BW3736" s="9"/>
      <c r="BX3736" s="40"/>
      <c r="BZ3736" s="9"/>
      <c r="CA3736" s="9"/>
      <c r="CB3736" s="40"/>
      <c r="CC3736" s="9"/>
      <c r="CD3736" s="9"/>
      <c r="CE3736" s="40"/>
    </row>
    <row r="3737" spans="68:83" x14ac:dyDescent="0.25">
      <c r="BP3737" s="9"/>
      <c r="BQ3737" s="40"/>
      <c r="BR3737" s="9"/>
      <c r="BS3737" s="40"/>
      <c r="BU3737" s="9"/>
      <c r="BV3737" s="40"/>
      <c r="BW3737" s="9"/>
      <c r="BX3737" s="40"/>
      <c r="BZ3737" s="9"/>
      <c r="CA3737" s="9"/>
      <c r="CB3737" s="40"/>
      <c r="CC3737" s="9"/>
      <c r="CD3737" s="9"/>
      <c r="CE3737" s="40"/>
    </row>
    <row r="3738" spans="68:83" x14ac:dyDescent="0.25">
      <c r="BP3738" s="9"/>
      <c r="BQ3738" s="40"/>
      <c r="BR3738" s="9"/>
      <c r="BS3738" s="40"/>
      <c r="BU3738" s="9"/>
      <c r="BV3738" s="40"/>
      <c r="BW3738" s="9"/>
      <c r="BX3738" s="40"/>
      <c r="BZ3738" s="9"/>
      <c r="CA3738" s="9"/>
      <c r="CB3738" s="40"/>
      <c r="CC3738" s="9"/>
      <c r="CD3738" s="9"/>
      <c r="CE3738" s="40"/>
    </row>
    <row r="3739" spans="68:83" x14ac:dyDescent="0.25">
      <c r="BP3739" s="9"/>
      <c r="BQ3739" s="40"/>
      <c r="BR3739" s="9"/>
      <c r="BS3739" s="40"/>
      <c r="BU3739" s="9"/>
      <c r="BV3739" s="40"/>
      <c r="BW3739" s="9"/>
      <c r="BX3739" s="40"/>
      <c r="BZ3739" s="9"/>
      <c r="CA3739" s="9"/>
      <c r="CB3739" s="40"/>
      <c r="CC3739" s="9"/>
      <c r="CD3739" s="9"/>
      <c r="CE3739" s="40"/>
    </row>
    <row r="3740" spans="68:83" x14ac:dyDescent="0.25">
      <c r="BP3740" s="9"/>
      <c r="BQ3740" s="40"/>
      <c r="BR3740" s="9"/>
      <c r="BS3740" s="40"/>
      <c r="BU3740" s="9"/>
      <c r="BV3740" s="40"/>
      <c r="BW3740" s="9"/>
      <c r="BX3740" s="40"/>
      <c r="BZ3740" s="9"/>
      <c r="CA3740" s="9"/>
      <c r="CB3740" s="40"/>
      <c r="CC3740" s="9"/>
      <c r="CD3740" s="9"/>
      <c r="CE3740" s="40"/>
    </row>
    <row r="3741" spans="68:83" x14ac:dyDescent="0.25">
      <c r="BP3741" s="9"/>
      <c r="BQ3741" s="40"/>
      <c r="BR3741" s="9"/>
      <c r="BS3741" s="40"/>
      <c r="BU3741" s="9"/>
      <c r="BV3741" s="40"/>
      <c r="BW3741" s="9"/>
      <c r="BX3741" s="40"/>
      <c r="BZ3741" s="9"/>
      <c r="CA3741" s="9"/>
      <c r="CB3741" s="40"/>
      <c r="CC3741" s="9"/>
      <c r="CD3741" s="9"/>
      <c r="CE3741" s="40"/>
    </row>
    <row r="3742" spans="68:83" x14ac:dyDescent="0.25">
      <c r="BP3742" s="9"/>
      <c r="BQ3742" s="40"/>
      <c r="BR3742" s="9"/>
      <c r="BS3742" s="40"/>
      <c r="BU3742" s="9"/>
      <c r="BV3742" s="40"/>
      <c r="BW3742" s="9"/>
      <c r="BX3742" s="40"/>
      <c r="BZ3742" s="9"/>
      <c r="CA3742" s="9"/>
      <c r="CB3742" s="40"/>
      <c r="CC3742" s="9"/>
      <c r="CD3742" s="9"/>
      <c r="CE3742" s="40"/>
    </row>
    <row r="3743" spans="68:83" x14ac:dyDescent="0.25">
      <c r="BP3743" s="9"/>
      <c r="BQ3743" s="40"/>
      <c r="BR3743" s="9"/>
      <c r="BS3743" s="40"/>
      <c r="BU3743" s="9"/>
      <c r="BV3743" s="40"/>
      <c r="BW3743" s="9"/>
      <c r="BX3743" s="40"/>
      <c r="BZ3743" s="9"/>
      <c r="CA3743" s="9"/>
      <c r="CB3743" s="40"/>
      <c r="CC3743" s="9"/>
      <c r="CD3743" s="9"/>
      <c r="CE3743" s="40"/>
    </row>
    <row r="3744" spans="68:83" x14ac:dyDescent="0.25">
      <c r="BP3744" s="9"/>
      <c r="BQ3744" s="40"/>
      <c r="BR3744" s="9"/>
      <c r="BS3744" s="40"/>
      <c r="BU3744" s="9"/>
      <c r="BV3744" s="40"/>
      <c r="BW3744" s="9"/>
      <c r="BX3744" s="40"/>
      <c r="BZ3744" s="9"/>
      <c r="CA3744" s="9"/>
      <c r="CB3744" s="40"/>
      <c r="CC3744" s="9"/>
      <c r="CD3744" s="9"/>
      <c r="CE3744" s="40"/>
    </row>
    <row r="3745" spans="68:83" x14ac:dyDescent="0.25">
      <c r="BP3745" s="9"/>
      <c r="BQ3745" s="40"/>
      <c r="BR3745" s="9"/>
      <c r="BS3745" s="40"/>
      <c r="BU3745" s="9"/>
      <c r="BV3745" s="40"/>
      <c r="BW3745" s="9"/>
      <c r="BX3745" s="40"/>
      <c r="BZ3745" s="9"/>
      <c r="CA3745" s="9"/>
      <c r="CB3745" s="40"/>
      <c r="CC3745" s="9"/>
      <c r="CD3745" s="9"/>
      <c r="CE3745" s="40"/>
    </row>
    <row r="3746" spans="68:83" x14ac:dyDescent="0.25">
      <c r="BP3746" s="9"/>
      <c r="BQ3746" s="40"/>
      <c r="BR3746" s="9"/>
      <c r="BS3746" s="40"/>
      <c r="BU3746" s="9"/>
      <c r="BV3746" s="40"/>
      <c r="BW3746" s="9"/>
      <c r="BX3746" s="40"/>
      <c r="BZ3746" s="9"/>
      <c r="CA3746" s="9"/>
      <c r="CB3746" s="40"/>
      <c r="CC3746" s="9"/>
      <c r="CD3746" s="9"/>
      <c r="CE3746" s="40"/>
    </row>
    <row r="3747" spans="68:83" x14ac:dyDescent="0.25">
      <c r="BP3747" s="9"/>
      <c r="BQ3747" s="40"/>
      <c r="BR3747" s="9"/>
      <c r="BS3747" s="40"/>
      <c r="BU3747" s="9"/>
      <c r="BV3747" s="40"/>
      <c r="BW3747" s="9"/>
      <c r="BX3747" s="40"/>
      <c r="BZ3747" s="9"/>
      <c r="CA3747" s="9"/>
      <c r="CB3747" s="40"/>
      <c r="CC3747" s="9"/>
      <c r="CD3747" s="9"/>
      <c r="CE3747" s="40"/>
    </row>
    <row r="3748" spans="68:83" x14ac:dyDescent="0.25">
      <c r="BP3748" s="9"/>
      <c r="BQ3748" s="40"/>
      <c r="BR3748" s="9"/>
      <c r="BS3748" s="40"/>
      <c r="BU3748" s="9"/>
      <c r="BV3748" s="40"/>
      <c r="BW3748" s="9"/>
      <c r="BX3748" s="40"/>
      <c r="BZ3748" s="9"/>
      <c r="CA3748" s="9"/>
      <c r="CB3748" s="40"/>
      <c r="CC3748" s="9"/>
      <c r="CD3748" s="9"/>
      <c r="CE3748" s="40"/>
    </row>
    <row r="3749" spans="68:83" x14ac:dyDescent="0.25">
      <c r="BP3749" s="9"/>
      <c r="BQ3749" s="40"/>
      <c r="BR3749" s="9"/>
      <c r="BS3749" s="40"/>
      <c r="BU3749" s="9"/>
      <c r="BV3749" s="40"/>
      <c r="BW3749" s="9"/>
      <c r="BX3749" s="40"/>
      <c r="BZ3749" s="9"/>
      <c r="CA3749" s="9"/>
      <c r="CB3749" s="40"/>
      <c r="CC3749" s="9"/>
      <c r="CD3749" s="9"/>
      <c r="CE3749" s="40"/>
    </row>
    <row r="3750" spans="68:83" x14ac:dyDescent="0.25">
      <c r="BP3750" s="9"/>
      <c r="BQ3750" s="40"/>
      <c r="BR3750" s="9"/>
      <c r="BS3750" s="40"/>
      <c r="BU3750" s="9"/>
      <c r="BV3750" s="40"/>
      <c r="BW3750" s="9"/>
      <c r="BX3750" s="40"/>
      <c r="BZ3750" s="9"/>
      <c r="CA3750" s="9"/>
      <c r="CB3750" s="40"/>
      <c r="CC3750" s="9"/>
      <c r="CD3750" s="9"/>
      <c r="CE3750" s="40"/>
    </row>
    <row r="3751" spans="68:83" x14ac:dyDescent="0.25">
      <c r="BP3751" s="9"/>
      <c r="BQ3751" s="40"/>
      <c r="BR3751" s="9"/>
      <c r="BS3751" s="40"/>
      <c r="BU3751" s="9"/>
      <c r="BV3751" s="40"/>
      <c r="BW3751" s="9"/>
      <c r="BX3751" s="40"/>
      <c r="BZ3751" s="9"/>
      <c r="CA3751" s="9"/>
      <c r="CB3751" s="40"/>
      <c r="CC3751" s="9"/>
      <c r="CD3751" s="9"/>
      <c r="CE3751" s="40"/>
    </row>
    <row r="3752" spans="68:83" x14ac:dyDescent="0.25">
      <c r="BP3752" s="9"/>
      <c r="BQ3752" s="40"/>
      <c r="BR3752" s="9"/>
      <c r="BS3752" s="40"/>
      <c r="BU3752" s="9"/>
      <c r="BV3752" s="40"/>
      <c r="BW3752" s="9"/>
      <c r="BX3752" s="40"/>
      <c r="BZ3752" s="9"/>
      <c r="CA3752" s="9"/>
      <c r="CB3752" s="40"/>
      <c r="CC3752" s="9"/>
      <c r="CD3752" s="9"/>
      <c r="CE3752" s="40"/>
    </row>
    <row r="3753" spans="68:83" x14ac:dyDescent="0.25">
      <c r="BP3753" s="9"/>
      <c r="BQ3753" s="40"/>
      <c r="BR3753" s="9"/>
      <c r="BS3753" s="40"/>
      <c r="BU3753" s="9"/>
      <c r="BV3753" s="40"/>
      <c r="BW3753" s="9"/>
      <c r="BX3753" s="40"/>
      <c r="BZ3753" s="9"/>
      <c r="CA3753" s="9"/>
      <c r="CB3753" s="40"/>
      <c r="CC3753" s="9"/>
      <c r="CD3753" s="9"/>
      <c r="CE3753" s="40"/>
    </row>
    <row r="3754" spans="68:83" x14ac:dyDescent="0.25">
      <c r="BP3754" s="9"/>
      <c r="BQ3754" s="40"/>
      <c r="BR3754" s="9"/>
      <c r="BS3754" s="40"/>
      <c r="BU3754" s="9"/>
      <c r="BV3754" s="40"/>
      <c r="BW3754" s="9"/>
      <c r="BX3754" s="40"/>
      <c r="BZ3754" s="9"/>
      <c r="CA3754" s="9"/>
      <c r="CB3754" s="40"/>
      <c r="CC3754" s="9"/>
      <c r="CD3754" s="9"/>
      <c r="CE3754" s="40"/>
    </row>
    <row r="3755" spans="68:83" x14ac:dyDescent="0.25">
      <c r="BP3755" s="9"/>
      <c r="BQ3755" s="40"/>
      <c r="BR3755" s="9"/>
      <c r="BS3755" s="40"/>
      <c r="BU3755" s="9"/>
      <c r="BV3755" s="40"/>
      <c r="BW3755" s="9"/>
      <c r="BX3755" s="40"/>
      <c r="BZ3755" s="9"/>
      <c r="CA3755" s="9"/>
      <c r="CB3755" s="40"/>
      <c r="CC3755" s="9"/>
      <c r="CD3755" s="9"/>
      <c r="CE3755" s="40"/>
    </row>
    <row r="3756" spans="68:83" x14ac:dyDescent="0.25">
      <c r="BP3756" s="9"/>
      <c r="BQ3756" s="40"/>
      <c r="BR3756" s="9"/>
      <c r="BS3756" s="40"/>
      <c r="BU3756" s="9"/>
      <c r="BV3756" s="40"/>
      <c r="BW3756" s="9"/>
      <c r="BX3756" s="40"/>
      <c r="BZ3756" s="9"/>
      <c r="CA3756" s="9"/>
      <c r="CB3756" s="40"/>
      <c r="CC3756" s="9"/>
      <c r="CD3756" s="9"/>
      <c r="CE3756" s="40"/>
    </row>
    <row r="3757" spans="68:83" x14ac:dyDescent="0.25">
      <c r="BP3757" s="9"/>
      <c r="BQ3757" s="40"/>
      <c r="BR3757" s="9"/>
      <c r="BS3757" s="40"/>
      <c r="BU3757" s="9"/>
      <c r="BV3757" s="40"/>
      <c r="BW3757" s="9"/>
      <c r="BX3757" s="40"/>
      <c r="BZ3757" s="9"/>
      <c r="CA3757" s="9"/>
      <c r="CB3757" s="40"/>
      <c r="CC3757" s="9"/>
      <c r="CD3757" s="9"/>
      <c r="CE3757" s="40"/>
    </row>
    <row r="3758" spans="68:83" x14ac:dyDescent="0.25">
      <c r="BP3758" s="9"/>
      <c r="BQ3758" s="40"/>
      <c r="BR3758" s="9"/>
      <c r="BS3758" s="40"/>
      <c r="BU3758" s="9"/>
      <c r="BV3758" s="40"/>
      <c r="BW3758" s="9"/>
      <c r="BX3758" s="40"/>
      <c r="BZ3758" s="9"/>
      <c r="CA3758" s="9"/>
      <c r="CB3758" s="40"/>
      <c r="CC3758" s="9"/>
      <c r="CD3758" s="9"/>
      <c r="CE3758" s="40"/>
    </row>
    <row r="3759" spans="68:83" x14ac:dyDescent="0.25">
      <c r="BP3759" s="9"/>
      <c r="BQ3759" s="40"/>
      <c r="BR3759" s="9"/>
      <c r="BS3759" s="40"/>
      <c r="BU3759" s="9"/>
      <c r="BV3759" s="40"/>
      <c r="BW3759" s="9"/>
      <c r="BX3759" s="40"/>
      <c r="BZ3759" s="9"/>
      <c r="CA3759" s="9"/>
      <c r="CB3759" s="40"/>
      <c r="CC3759" s="9"/>
      <c r="CD3759" s="9"/>
      <c r="CE3759" s="40"/>
    </row>
    <row r="3760" spans="68:83" x14ac:dyDescent="0.25">
      <c r="BP3760" s="9"/>
      <c r="BQ3760" s="40"/>
      <c r="BR3760" s="9"/>
      <c r="BS3760" s="40"/>
      <c r="BU3760" s="9"/>
      <c r="BV3760" s="40"/>
      <c r="BW3760" s="9"/>
      <c r="BX3760" s="40"/>
      <c r="BZ3760" s="9"/>
      <c r="CA3760" s="9"/>
      <c r="CB3760" s="40"/>
      <c r="CC3760" s="9"/>
      <c r="CD3760" s="9"/>
      <c r="CE3760" s="40"/>
    </row>
    <row r="3761" spans="68:83" x14ac:dyDescent="0.25">
      <c r="BP3761" s="9"/>
      <c r="BQ3761" s="40"/>
      <c r="BR3761" s="9"/>
      <c r="BS3761" s="40"/>
      <c r="BU3761" s="9"/>
      <c r="BV3761" s="40"/>
      <c r="BW3761" s="9"/>
      <c r="BX3761" s="40"/>
      <c r="BZ3761" s="9"/>
      <c r="CA3761" s="9"/>
      <c r="CB3761" s="40"/>
      <c r="CC3761" s="9"/>
      <c r="CD3761" s="9"/>
      <c r="CE3761" s="40"/>
    </row>
    <row r="3762" spans="68:83" x14ac:dyDescent="0.25">
      <c r="BP3762" s="9"/>
      <c r="BQ3762" s="40"/>
      <c r="BR3762" s="9"/>
      <c r="BS3762" s="40"/>
      <c r="BU3762" s="9"/>
      <c r="BV3762" s="40"/>
      <c r="BW3762" s="9"/>
      <c r="BX3762" s="40"/>
      <c r="BZ3762" s="9"/>
      <c r="CA3762" s="9"/>
      <c r="CB3762" s="40"/>
      <c r="CC3762" s="9"/>
      <c r="CD3762" s="9"/>
      <c r="CE3762" s="40"/>
    </row>
    <row r="3763" spans="68:83" x14ac:dyDescent="0.25">
      <c r="BP3763" s="9"/>
      <c r="BQ3763" s="40"/>
      <c r="BR3763" s="9"/>
      <c r="BS3763" s="40"/>
      <c r="BU3763" s="9"/>
      <c r="BV3763" s="40"/>
      <c r="BW3763" s="9"/>
      <c r="BX3763" s="40"/>
      <c r="BZ3763" s="9"/>
      <c r="CA3763" s="9"/>
      <c r="CB3763" s="40"/>
      <c r="CC3763" s="9"/>
      <c r="CD3763" s="9"/>
      <c r="CE3763" s="40"/>
    </row>
    <row r="3764" spans="68:83" x14ac:dyDescent="0.25">
      <c r="BP3764" s="9"/>
      <c r="BQ3764" s="40"/>
      <c r="BR3764" s="9"/>
      <c r="BS3764" s="40"/>
      <c r="BU3764" s="9"/>
      <c r="BV3764" s="40"/>
      <c r="BW3764" s="9"/>
      <c r="BX3764" s="40"/>
      <c r="BZ3764" s="9"/>
      <c r="CA3764" s="9"/>
      <c r="CB3764" s="40"/>
      <c r="CC3764" s="9"/>
      <c r="CD3764" s="9"/>
      <c r="CE3764" s="40"/>
    </row>
    <row r="3765" spans="68:83" x14ac:dyDescent="0.25">
      <c r="BP3765" s="9"/>
      <c r="BQ3765" s="40"/>
      <c r="BR3765" s="9"/>
      <c r="BS3765" s="40"/>
      <c r="BU3765" s="9"/>
      <c r="BV3765" s="40"/>
      <c r="BW3765" s="9"/>
      <c r="BX3765" s="40"/>
      <c r="BZ3765" s="9"/>
      <c r="CA3765" s="9"/>
      <c r="CB3765" s="40"/>
      <c r="CC3765" s="9"/>
      <c r="CD3765" s="9"/>
      <c r="CE3765" s="40"/>
    </row>
    <row r="3766" spans="68:83" x14ac:dyDescent="0.25">
      <c r="BP3766" s="9"/>
      <c r="BQ3766" s="40"/>
      <c r="BR3766" s="9"/>
      <c r="BS3766" s="40"/>
      <c r="BU3766" s="9"/>
      <c r="BV3766" s="40"/>
      <c r="BW3766" s="9"/>
      <c r="BX3766" s="40"/>
      <c r="BZ3766" s="9"/>
      <c r="CA3766" s="9"/>
      <c r="CB3766" s="40"/>
      <c r="CC3766" s="9"/>
      <c r="CD3766" s="9"/>
      <c r="CE3766" s="40"/>
    </row>
    <row r="3767" spans="68:83" x14ac:dyDescent="0.25">
      <c r="BP3767" s="9"/>
      <c r="BQ3767" s="40"/>
      <c r="BR3767" s="9"/>
      <c r="BS3767" s="40"/>
      <c r="BU3767" s="9"/>
      <c r="BV3767" s="40"/>
      <c r="BW3767" s="9"/>
      <c r="BX3767" s="40"/>
      <c r="BZ3767" s="9"/>
      <c r="CA3767" s="9"/>
      <c r="CB3767" s="40"/>
      <c r="CC3767" s="9"/>
      <c r="CD3767" s="9"/>
      <c r="CE3767" s="40"/>
    </row>
    <row r="3768" spans="68:83" x14ac:dyDescent="0.25">
      <c r="BP3768" s="9"/>
      <c r="BQ3768" s="40"/>
      <c r="BR3768" s="9"/>
      <c r="BS3768" s="40"/>
      <c r="BU3768" s="9"/>
      <c r="BV3768" s="40"/>
      <c r="BW3768" s="9"/>
      <c r="BX3768" s="40"/>
      <c r="BZ3768" s="9"/>
      <c r="CA3768" s="9"/>
      <c r="CB3768" s="40"/>
      <c r="CC3768" s="9"/>
      <c r="CD3768" s="9"/>
      <c r="CE3768" s="40"/>
    </row>
    <row r="3769" spans="68:83" x14ac:dyDescent="0.25">
      <c r="BP3769" s="9"/>
      <c r="BQ3769" s="40"/>
      <c r="BR3769" s="9"/>
      <c r="BS3769" s="40"/>
      <c r="BU3769" s="9"/>
      <c r="BV3769" s="40"/>
      <c r="BW3769" s="9"/>
      <c r="BX3769" s="40"/>
      <c r="BZ3769" s="9"/>
      <c r="CA3769" s="9"/>
      <c r="CB3769" s="40"/>
      <c r="CC3769" s="9"/>
      <c r="CD3769" s="9"/>
      <c r="CE3769" s="40"/>
    </row>
    <row r="3770" spans="68:83" x14ac:dyDescent="0.25">
      <c r="BP3770" s="9"/>
      <c r="BQ3770" s="40"/>
      <c r="BR3770" s="9"/>
      <c r="BS3770" s="40"/>
      <c r="BU3770" s="9"/>
      <c r="BV3770" s="40"/>
      <c r="BW3770" s="9"/>
      <c r="BX3770" s="40"/>
      <c r="BZ3770" s="9"/>
      <c r="CA3770" s="9"/>
      <c r="CB3770" s="40"/>
      <c r="CC3770" s="9"/>
      <c r="CD3770" s="9"/>
      <c r="CE3770" s="40"/>
    </row>
    <row r="3771" spans="68:83" x14ac:dyDescent="0.25">
      <c r="BP3771" s="9"/>
      <c r="BQ3771" s="40"/>
      <c r="BR3771" s="9"/>
      <c r="BS3771" s="40"/>
      <c r="BU3771" s="9"/>
      <c r="BV3771" s="40"/>
      <c r="BW3771" s="9"/>
      <c r="BX3771" s="40"/>
      <c r="BZ3771" s="9"/>
      <c r="CA3771" s="9"/>
      <c r="CB3771" s="40"/>
      <c r="CC3771" s="9"/>
      <c r="CD3771" s="9"/>
      <c r="CE3771" s="40"/>
    </row>
    <row r="3772" spans="68:83" x14ac:dyDescent="0.25">
      <c r="BP3772" s="9"/>
      <c r="BQ3772" s="40"/>
      <c r="BR3772" s="9"/>
      <c r="BS3772" s="40"/>
      <c r="BU3772" s="9"/>
      <c r="BV3772" s="40"/>
      <c r="BW3772" s="9"/>
      <c r="BX3772" s="40"/>
      <c r="BZ3772" s="9"/>
      <c r="CA3772" s="9"/>
      <c r="CB3772" s="40"/>
      <c r="CC3772" s="9"/>
      <c r="CD3772" s="9"/>
      <c r="CE3772" s="40"/>
    </row>
    <row r="3773" spans="68:83" x14ac:dyDescent="0.25">
      <c r="BP3773" s="9"/>
      <c r="BQ3773" s="40"/>
      <c r="BR3773" s="9"/>
      <c r="BS3773" s="40"/>
      <c r="BU3773" s="9"/>
      <c r="BV3773" s="40"/>
      <c r="BW3773" s="9"/>
      <c r="BX3773" s="40"/>
      <c r="BZ3773" s="9"/>
      <c r="CA3773" s="9"/>
      <c r="CB3773" s="40"/>
      <c r="CC3773" s="9"/>
      <c r="CD3773" s="9"/>
      <c r="CE3773" s="40"/>
    </row>
    <row r="3774" spans="68:83" x14ac:dyDescent="0.25">
      <c r="BP3774" s="9"/>
      <c r="BQ3774" s="40"/>
      <c r="BR3774" s="9"/>
      <c r="BS3774" s="40"/>
      <c r="BU3774" s="9"/>
      <c r="BV3774" s="40"/>
      <c r="BW3774" s="9"/>
      <c r="BX3774" s="40"/>
      <c r="BZ3774" s="9"/>
      <c r="CA3774" s="9"/>
      <c r="CB3774" s="40"/>
      <c r="CC3774" s="9"/>
      <c r="CD3774" s="9"/>
      <c r="CE3774" s="40"/>
    </row>
    <row r="3775" spans="68:83" x14ac:dyDescent="0.25">
      <c r="BP3775" s="9"/>
      <c r="BQ3775" s="40"/>
      <c r="BR3775" s="9"/>
      <c r="BS3775" s="40"/>
      <c r="BU3775" s="9"/>
      <c r="BV3775" s="40"/>
      <c r="BW3775" s="9"/>
      <c r="BX3775" s="40"/>
      <c r="BZ3775" s="9"/>
      <c r="CA3775" s="9"/>
      <c r="CB3775" s="40"/>
      <c r="CC3775" s="9"/>
      <c r="CD3775" s="9"/>
      <c r="CE3775" s="40"/>
    </row>
    <row r="3776" spans="68:83" x14ac:dyDescent="0.25">
      <c r="BP3776" s="9"/>
      <c r="BQ3776" s="40"/>
      <c r="BR3776" s="9"/>
      <c r="BS3776" s="40"/>
      <c r="BU3776" s="9"/>
      <c r="BV3776" s="40"/>
      <c r="BW3776" s="9"/>
      <c r="BX3776" s="40"/>
      <c r="BZ3776" s="9"/>
      <c r="CA3776" s="9"/>
      <c r="CB3776" s="40"/>
      <c r="CC3776" s="9"/>
      <c r="CD3776" s="9"/>
      <c r="CE3776" s="40"/>
    </row>
    <row r="3777" spans="68:83" x14ac:dyDescent="0.25">
      <c r="BP3777" s="9"/>
      <c r="BQ3777" s="40"/>
      <c r="BR3777" s="9"/>
      <c r="BS3777" s="40"/>
      <c r="BU3777" s="9"/>
      <c r="BV3777" s="40"/>
      <c r="BW3777" s="9"/>
      <c r="BX3777" s="40"/>
      <c r="BZ3777" s="9"/>
      <c r="CA3777" s="9"/>
      <c r="CB3777" s="40"/>
      <c r="CC3777" s="9"/>
      <c r="CD3777" s="9"/>
      <c r="CE3777" s="40"/>
    </row>
    <row r="3778" spans="68:83" x14ac:dyDescent="0.25">
      <c r="BP3778" s="9"/>
      <c r="BQ3778" s="40"/>
      <c r="BR3778" s="9"/>
      <c r="BS3778" s="40"/>
      <c r="BU3778" s="9"/>
      <c r="BV3778" s="40"/>
      <c r="BW3778" s="9"/>
      <c r="BX3778" s="40"/>
      <c r="BZ3778" s="9"/>
      <c r="CA3778" s="9"/>
      <c r="CB3778" s="40"/>
      <c r="CC3778" s="9"/>
      <c r="CD3778" s="9"/>
      <c r="CE3778" s="40"/>
    </row>
    <row r="3779" spans="68:83" x14ac:dyDescent="0.25">
      <c r="BP3779" s="9"/>
      <c r="BQ3779" s="40"/>
      <c r="BR3779" s="9"/>
      <c r="BS3779" s="40"/>
      <c r="BU3779" s="9"/>
      <c r="BV3779" s="40"/>
      <c r="BW3779" s="9"/>
      <c r="BX3779" s="40"/>
      <c r="BZ3779" s="9"/>
      <c r="CA3779" s="9"/>
      <c r="CB3779" s="40"/>
      <c r="CC3779" s="9"/>
      <c r="CD3779" s="9"/>
      <c r="CE3779" s="40"/>
    </row>
    <row r="3780" spans="68:83" x14ac:dyDescent="0.25">
      <c r="BP3780" s="9"/>
      <c r="BQ3780" s="40"/>
      <c r="BR3780" s="9"/>
      <c r="BS3780" s="40"/>
      <c r="BU3780" s="9"/>
      <c r="BV3780" s="40"/>
      <c r="BW3780" s="9"/>
      <c r="BX3780" s="40"/>
      <c r="BZ3780" s="9"/>
      <c r="CA3780" s="9"/>
      <c r="CB3780" s="40"/>
      <c r="CC3780" s="9"/>
      <c r="CD3780" s="9"/>
      <c r="CE3780" s="40"/>
    </row>
    <row r="3781" spans="68:83" x14ac:dyDescent="0.25">
      <c r="BP3781" s="9"/>
      <c r="BQ3781" s="40"/>
      <c r="BR3781" s="9"/>
      <c r="BS3781" s="40"/>
      <c r="BU3781" s="9"/>
      <c r="BV3781" s="40"/>
      <c r="BW3781" s="9"/>
      <c r="BX3781" s="40"/>
      <c r="BZ3781" s="9"/>
      <c r="CA3781" s="9"/>
      <c r="CB3781" s="40"/>
      <c r="CC3781" s="9"/>
      <c r="CD3781" s="9"/>
      <c r="CE3781" s="40"/>
    </row>
    <row r="3782" spans="68:83" x14ac:dyDescent="0.25">
      <c r="BP3782" s="9"/>
      <c r="BQ3782" s="40"/>
      <c r="BR3782" s="9"/>
      <c r="BS3782" s="40"/>
      <c r="BU3782" s="9"/>
      <c r="BV3782" s="40"/>
      <c r="BW3782" s="9"/>
      <c r="BX3782" s="40"/>
      <c r="BZ3782" s="9"/>
      <c r="CA3782" s="9"/>
      <c r="CB3782" s="40"/>
      <c r="CC3782" s="9"/>
      <c r="CD3782" s="9"/>
      <c r="CE3782" s="40"/>
    </row>
    <row r="3783" spans="68:83" x14ac:dyDescent="0.25">
      <c r="BP3783" s="9"/>
      <c r="BQ3783" s="40"/>
      <c r="BR3783" s="9"/>
      <c r="BS3783" s="40"/>
      <c r="BU3783" s="9"/>
      <c r="BV3783" s="40"/>
      <c r="BW3783" s="9"/>
      <c r="BX3783" s="40"/>
      <c r="BZ3783" s="9"/>
      <c r="CA3783" s="9"/>
      <c r="CB3783" s="40"/>
      <c r="CC3783" s="9"/>
      <c r="CD3783" s="9"/>
      <c r="CE3783" s="40"/>
    </row>
    <row r="3784" spans="68:83" x14ac:dyDescent="0.25">
      <c r="BP3784" s="9"/>
      <c r="BQ3784" s="40"/>
      <c r="BR3784" s="9"/>
      <c r="BS3784" s="40"/>
      <c r="BU3784" s="9"/>
      <c r="BV3784" s="40"/>
      <c r="BW3784" s="9"/>
      <c r="BX3784" s="40"/>
      <c r="BZ3784" s="9"/>
      <c r="CA3784" s="9"/>
      <c r="CB3784" s="40"/>
      <c r="CC3784" s="9"/>
      <c r="CD3784" s="9"/>
      <c r="CE3784" s="40"/>
    </row>
    <row r="3785" spans="68:83" x14ac:dyDescent="0.25">
      <c r="BP3785" s="9"/>
      <c r="BQ3785" s="40"/>
      <c r="BR3785" s="9"/>
      <c r="BS3785" s="40"/>
      <c r="BU3785" s="9"/>
      <c r="BV3785" s="40"/>
      <c r="BW3785" s="9"/>
      <c r="BX3785" s="40"/>
      <c r="BZ3785" s="9"/>
      <c r="CA3785" s="9"/>
      <c r="CB3785" s="40"/>
      <c r="CC3785" s="9"/>
      <c r="CD3785" s="9"/>
      <c r="CE3785" s="40"/>
    </row>
    <row r="3786" spans="68:83" x14ac:dyDescent="0.25">
      <c r="BP3786" s="9"/>
      <c r="BQ3786" s="40"/>
      <c r="BR3786" s="9"/>
      <c r="BS3786" s="40"/>
      <c r="BU3786" s="9"/>
      <c r="BV3786" s="40"/>
      <c r="BW3786" s="9"/>
      <c r="BX3786" s="40"/>
      <c r="BZ3786" s="9"/>
      <c r="CA3786" s="9"/>
      <c r="CB3786" s="40"/>
      <c r="CC3786" s="9"/>
      <c r="CD3786" s="9"/>
      <c r="CE3786" s="40"/>
    </row>
    <row r="3787" spans="68:83" x14ac:dyDescent="0.25">
      <c r="BP3787" s="9"/>
      <c r="BQ3787" s="40"/>
      <c r="BR3787" s="9"/>
      <c r="BS3787" s="40"/>
      <c r="BU3787" s="9"/>
      <c r="BV3787" s="40"/>
      <c r="BW3787" s="9"/>
      <c r="BX3787" s="40"/>
      <c r="BZ3787" s="9"/>
      <c r="CA3787" s="9"/>
      <c r="CB3787" s="40"/>
      <c r="CC3787" s="9"/>
      <c r="CD3787" s="9"/>
      <c r="CE3787" s="40"/>
    </row>
    <row r="3788" spans="68:83" x14ac:dyDescent="0.25">
      <c r="BP3788" s="9"/>
      <c r="BQ3788" s="40"/>
      <c r="BR3788" s="9"/>
      <c r="BS3788" s="40"/>
      <c r="BU3788" s="9"/>
      <c r="BV3788" s="40"/>
      <c r="BW3788" s="9"/>
      <c r="BX3788" s="40"/>
      <c r="BZ3788" s="9"/>
      <c r="CA3788" s="9"/>
      <c r="CB3788" s="40"/>
      <c r="CC3788" s="9"/>
      <c r="CD3788" s="9"/>
      <c r="CE3788" s="40"/>
    </row>
    <row r="3789" spans="68:83" x14ac:dyDescent="0.25">
      <c r="BP3789" s="9"/>
      <c r="BQ3789" s="40"/>
      <c r="BR3789" s="9"/>
      <c r="BS3789" s="40"/>
      <c r="BU3789" s="9"/>
      <c r="BV3789" s="40"/>
      <c r="BW3789" s="9"/>
      <c r="BX3789" s="40"/>
      <c r="BZ3789" s="9"/>
      <c r="CA3789" s="9"/>
      <c r="CB3789" s="40"/>
      <c r="CC3789" s="9"/>
      <c r="CD3789" s="9"/>
      <c r="CE3789" s="40"/>
    </row>
    <row r="3790" spans="68:83" x14ac:dyDescent="0.25">
      <c r="BP3790" s="9"/>
      <c r="BQ3790" s="40"/>
      <c r="BR3790" s="9"/>
      <c r="BS3790" s="40"/>
      <c r="BU3790" s="9"/>
      <c r="BV3790" s="40"/>
      <c r="BW3790" s="9"/>
      <c r="BX3790" s="40"/>
      <c r="BZ3790" s="9"/>
      <c r="CA3790" s="9"/>
      <c r="CB3790" s="40"/>
      <c r="CC3790" s="9"/>
      <c r="CD3790" s="9"/>
      <c r="CE3790" s="40"/>
    </row>
    <row r="3791" spans="68:83" x14ac:dyDescent="0.25">
      <c r="BP3791" s="9"/>
      <c r="BQ3791" s="40"/>
      <c r="BR3791" s="9"/>
      <c r="BS3791" s="40"/>
      <c r="BU3791" s="9"/>
      <c r="BV3791" s="40"/>
      <c r="BW3791" s="9"/>
      <c r="BX3791" s="40"/>
      <c r="BZ3791" s="9"/>
      <c r="CA3791" s="9"/>
      <c r="CB3791" s="40"/>
      <c r="CC3791" s="9"/>
      <c r="CD3791" s="9"/>
      <c r="CE3791" s="40"/>
    </row>
    <row r="3792" spans="68:83" x14ac:dyDescent="0.25">
      <c r="BP3792" s="9"/>
      <c r="BQ3792" s="40"/>
      <c r="BR3792" s="9"/>
      <c r="BS3792" s="40"/>
      <c r="BU3792" s="9"/>
      <c r="BV3792" s="40"/>
      <c r="BW3792" s="9"/>
      <c r="BX3792" s="40"/>
      <c r="BZ3792" s="9"/>
      <c r="CA3792" s="9"/>
      <c r="CB3792" s="40"/>
      <c r="CC3792" s="9"/>
      <c r="CD3792" s="9"/>
      <c r="CE3792" s="40"/>
    </row>
    <row r="3793" spans="68:83" x14ac:dyDescent="0.25">
      <c r="BP3793" s="9"/>
      <c r="BQ3793" s="40"/>
      <c r="BR3793" s="9"/>
      <c r="BS3793" s="40"/>
      <c r="BU3793" s="9"/>
      <c r="BV3793" s="40"/>
      <c r="BW3793" s="9"/>
      <c r="BX3793" s="40"/>
      <c r="BZ3793" s="9"/>
      <c r="CA3793" s="9"/>
      <c r="CB3793" s="40"/>
      <c r="CC3793" s="9"/>
      <c r="CD3793" s="9"/>
      <c r="CE3793" s="40"/>
    </row>
    <row r="3794" spans="68:83" x14ac:dyDescent="0.25">
      <c r="BP3794" s="9"/>
      <c r="BQ3794" s="40"/>
      <c r="BR3794" s="9"/>
      <c r="BS3794" s="40"/>
      <c r="BU3794" s="9"/>
      <c r="BV3794" s="40"/>
      <c r="BW3794" s="9"/>
      <c r="BX3794" s="40"/>
      <c r="BZ3794" s="9"/>
      <c r="CA3794" s="9"/>
      <c r="CB3794" s="40"/>
      <c r="CC3794" s="9"/>
      <c r="CD3794" s="9"/>
      <c r="CE3794" s="40"/>
    </row>
    <row r="3795" spans="68:83" x14ac:dyDescent="0.25">
      <c r="BP3795" s="9"/>
      <c r="BQ3795" s="40"/>
      <c r="BR3795" s="9"/>
      <c r="BS3795" s="40"/>
      <c r="BU3795" s="9"/>
      <c r="BV3795" s="40"/>
      <c r="BW3795" s="9"/>
      <c r="BX3795" s="40"/>
      <c r="BZ3795" s="9"/>
      <c r="CA3795" s="9"/>
      <c r="CB3795" s="40"/>
      <c r="CC3795" s="9"/>
      <c r="CD3795" s="9"/>
      <c r="CE3795" s="40"/>
    </row>
    <row r="3796" spans="68:83" x14ac:dyDescent="0.25">
      <c r="BP3796" s="9"/>
      <c r="BQ3796" s="40"/>
      <c r="BR3796" s="9"/>
      <c r="BS3796" s="40"/>
      <c r="BU3796" s="9"/>
      <c r="BV3796" s="40"/>
      <c r="BW3796" s="9"/>
      <c r="BX3796" s="40"/>
      <c r="BZ3796" s="9"/>
      <c r="CA3796" s="9"/>
      <c r="CB3796" s="40"/>
      <c r="CC3796" s="9"/>
      <c r="CD3796" s="9"/>
      <c r="CE3796" s="40"/>
    </row>
    <row r="3797" spans="68:83" x14ac:dyDescent="0.25">
      <c r="BP3797" s="9"/>
      <c r="BQ3797" s="40"/>
      <c r="BR3797" s="9"/>
      <c r="BS3797" s="40"/>
      <c r="BU3797" s="9"/>
      <c r="BV3797" s="40"/>
      <c r="BW3797" s="9"/>
      <c r="BX3797" s="40"/>
      <c r="BZ3797" s="9"/>
      <c r="CA3797" s="9"/>
      <c r="CB3797" s="40"/>
      <c r="CC3797" s="9"/>
      <c r="CD3797" s="9"/>
      <c r="CE3797" s="40"/>
    </row>
    <row r="3798" spans="68:83" x14ac:dyDescent="0.25">
      <c r="BP3798" s="9"/>
      <c r="BQ3798" s="40"/>
      <c r="BR3798" s="9"/>
      <c r="BS3798" s="40"/>
      <c r="BU3798" s="9"/>
      <c r="BV3798" s="40"/>
      <c r="BW3798" s="9"/>
      <c r="BX3798" s="40"/>
      <c r="BZ3798" s="9"/>
      <c r="CA3798" s="9"/>
      <c r="CB3798" s="40"/>
      <c r="CC3798" s="9"/>
      <c r="CD3798" s="9"/>
      <c r="CE3798" s="40"/>
    </row>
    <row r="3799" spans="68:83" x14ac:dyDescent="0.25">
      <c r="BP3799" s="9"/>
      <c r="BQ3799" s="40"/>
      <c r="BR3799" s="9"/>
      <c r="BS3799" s="40"/>
      <c r="BU3799" s="9"/>
      <c r="BV3799" s="40"/>
      <c r="BW3799" s="9"/>
      <c r="BX3799" s="40"/>
      <c r="BZ3799" s="9"/>
      <c r="CA3799" s="9"/>
      <c r="CB3799" s="40"/>
      <c r="CC3799" s="9"/>
      <c r="CD3799" s="9"/>
      <c r="CE3799" s="40"/>
    </row>
    <row r="3800" spans="68:83" x14ac:dyDescent="0.25">
      <c r="BP3800" s="9"/>
      <c r="BQ3800" s="40"/>
      <c r="BR3800" s="9"/>
      <c r="BS3800" s="40"/>
      <c r="BU3800" s="9"/>
      <c r="BV3800" s="40"/>
      <c r="BW3800" s="9"/>
      <c r="BX3800" s="40"/>
      <c r="BZ3800" s="9"/>
      <c r="CA3800" s="9"/>
      <c r="CB3800" s="40"/>
      <c r="CC3800" s="9"/>
      <c r="CD3800" s="9"/>
      <c r="CE3800" s="40"/>
    </row>
    <row r="3801" spans="68:83" x14ac:dyDescent="0.25">
      <c r="BP3801" s="9"/>
      <c r="BQ3801" s="40"/>
      <c r="BR3801" s="9"/>
      <c r="BS3801" s="40"/>
      <c r="BU3801" s="9"/>
      <c r="BV3801" s="40"/>
      <c r="BW3801" s="9"/>
      <c r="BX3801" s="40"/>
      <c r="BZ3801" s="9"/>
      <c r="CA3801" s="9"/>
      <c r="CB3801" s="40"/>
      <c r="CC3801" s="9"/>
      <c r="CD3801" s="9"/>
      <c r="CE3801" s="40"/>
    </row>
    <row r="3802" spans="68:83" x14ac:dyDescent="0.25">
      <c r="BP3802" s="9"/>
      <c r="BQ3802" s="40"/>
      <c r="BR3802" s="9"/>
      <c r="BS3802" s="40"/>
      <c r="BU3802" s="9"/>
      <c r="BV3802" s="40"/>
      <c r="BW3802" s="9"/>
      <c r="BX3802" s="40"/>
      <c r="BZ3802" s="9"/>
      <c r="CA3802" s="9"/>
      <c r="CB3802" s="40"/>
      <c r="CC3802" s="9"/>
      <c r="CD3802" s="9"/>
      <c r="CE3802" s="40"/>
    </row>
    <row r="3803" spans="68:83" x14ac:dyDescent="0.25">
      <c r="BP3803" s="9"/>
      <c r="BQ3803" s="40"/>
      <c r="BR3803" s="9"/>
      <c r="BS3803" s="40"/>
      <c r="BU3803" s="9"/>
      <c r="BV3803" s="40"/>
      <c r="BW3803" s="9"/>
      <c r="BX3803" s="40"/>
      <c r="BZ3803" s="9"/>
      <c r="CA3803" s="9"/>
      <c r="CB3803" s="40"/>
      <c r="CC3803" s="9"/>
      <c r="CD3803" s="9"/>
      <c r="CE3803" s="40"/>
    </row>
    <row r="3804" spans="68:83" x14ac:dyDescent="0.25">
      <c r="BP3804" s="9"/>
      <c r="BQ3804" s="40"/>
      <c r="BR3804" s="9"/>
      <c r="BS3804" s="40"/>
      <c r="BU3804" s="9"/>
      <c r="BV3804" s="40"/>
      <c r="BW3804" s="9"/>
      <c r="BX3804" s="40"/>
      <c r="BZ3804" s="9"/>
      <c r="CA3804" s="9"/>
      <c r="CB3804" s="40"/>
      <c r="CC3804" s="9"/>
      <c r="CD3804" s="9"/>
      <c r="CE3804" s="40"/>
    </row>
    <row r="3805" spans="68:83" x14ac:dyDescent="0.25">
      <c r="BP3805" s="9"/>
      <c r="BQ3805" s="40"/>
      <c r="BR3805" s="9"/>
      <c r="BS3805" s="40"/>
      <c r="BU3805" s="9"/>
      <c r="BV3805" s="40"/>
      <c r="BW3805" s="9"/>
      <c r="BX3805" s="40"/>
      <c r="BZ3805" s="9"/>
      <c r="CA3805" s="9"/>
      <c r="CB3805" s="40"/>
      <c r="CC3805" s="9"/>
      <c r="CD3805" s="9"/>
      <c r="CE3805" s="40"/>
    </row>
    <row r="3806" spans="68:83" x14ac:dyDescent="0.25">
      <c r="BP3806" s="9"/>
      <c r="BQ3806" s="40"/>
      <c r="BR3806" s="9"/>
      <c r="BS3806" s="40"/>
      <c r="BU3806" s="9"/>
      <c r="BV3806" s="40"/>
      <c r="BW3806" s="9"/>
      <c r="BX3806" s="40"/>
      <c r="BZ3806" s="9"/>
      <c r="CA3806" s="9"/>
      <c r="CB3806" s="40"/>
      <c r="CC3806" s="9"/>
      <c r="CD3806" s="9"/>
      <c r="CE3806" s="40"/>
    </row>
    <row r="3807" spans="68:83" x14ac:dyDescent="0.25">
      <c r="BP3807" s="9"/>
      <c r="BQ3807" s="40"/>
      <c r="BR3807" s="9"/>
      <c r="BS3807" s="40"/>
      <c r="BU3807" s="9"/>
      <c r="BV3807" s="40"/>
      <c r="BW3807" s="9"/>
      <c r="BX3807" s="40"/>
      <c r="BZ3807" s="9"/>
      <c r="CA3807" s="9"/>
      <c r="CB3807" s="40"/>
      <c r="CC3807" s="9"/>
      <c r="CD3807" s="9"/>
      <c r="CE3807" s="40"/>
    </row>
    <row r="3808" spans="68:83" x14ac:dyDescent="0.25">
      <c r="BP3808" s="9"/>
      <c r="BQ3808" s="40"/>
      <c r="BR3808" s="9"/>
      <c r="BS3808" s="40"/>
      <c r="BU3808" s="9"/>
      <c r="BV3808" s="40"/>
      <c r="BW3808" s="9"/>
      <c r="BX3808" s="40"/>
      <c r="BZ3808" s="9"/>
      <c r="CA3808" s="9"/>
      <c r="CB3808" s="40"/>
      <c r="CC3808" s="9"/>
      <c r="CD3808" s="9"/>
      <c r="CE3808" s="40"/>
    </row>
    <row r="3809" spans="68:83" x14ac:dyDescent="0.25">
      <c r="BP3809" s="9"/>
      <c r="BQ3809" s="40"/>
      <c r="BR3809" s="9"/>
      <c r="BS3809" s="40"/>
      <c r="BU3809" s="9"/>
      <c r="BV3809" s="40"/>
      <c r="BW3809" s="9"/>
      <c r="BX3809" s="40"/>
      <c r="BZ3809" s="9"/>
      <c r="CA3809" s="9"/>
      <c r="CB3809" s="40"/>
      <c r="CC3809" s="9"/>
      <c r="CD3809" s="9"/>
      <c r="CE3809" s="40"/>
    </row>
    <row r="3810" spans="68:83" x14ac:dyDescent="0.25">
      <c r="BP3810" s="9"/>
      <c r="BQ3810" s="40"/>
      <c r="BR3810" s="9"/>
      <c r="BS3810" s="40"/>
      <c r="BU3810" s="9"/>
      <c r="BV3810" s="40"/>
      <c r="BW3810" s="9"/>
      <c r="BX3810" s="40"/>
      <c r="BZ3810" s="9"/>
      <c r="CA3810" s="9"/>
      <c r="CB3810" s="40"/>
      <c r="CC3810" s="9"/>
      <c r="CD3810" s="9"/>
      <c r="CE3810" s="40"/>
    </row>
    <row r="3811" spans="68:83" x14ac:dyDescent="0.25">
      <c r="BP3811" s="9"/>
      <c r="BQ3811" s="40"/>
      <c r="BR3811" s="9"/>
      <c r="BS3811" s="40"/>
      <c r="BU3811" s="9"/>
      <c r="BV3811" s="40"/>
      <c r="BW3811" s="9"/>
      <c r="BX3811" s="40"/>
      <c r="BZ3811" s="9"/>
      <c r="CA3811" s="9"/>
      <c r="CB3811" s="40"/>
      <c r="CC3811" s="9"/>
      <c r="CD3811" s="9"/>
      <c r="CE3811" s="40"/>
    </row>
    <row r="3812" spans="68:83" x14ac:dyDescent="0.25">
      <c r="BP3812" s="9"/>
      <c r="BQ3812" s="40"/>
      <c r="BR3812" s="9"/>
      <c r="BS3812" s="40"/>
      <c r="BU3812" s="9"/>
      <c r="BV3812" s="40"/>
      <c r="BW3812" s="9"/>
      <c r="BX3812" s="40"/>
      <c r="BZ3812" s="9"/>
      <c r="CA3812" s="9"/>
      <c r="CB3812" s="40"/>
      <c r="CC3812" s="9"/>
      <c r="CD3812" s="9"/>
      <c r="CE3812" s="40"/>
    </row>
    <row r="3813" spans="68:83" x14ac:dyDescent="0.25">
      <c r="BP3813" s="9"/>
      <c r="BQ3813" s="40"/>
      <c r="BR3813" s="9"/>
      <c r="BS3813" s="40"/>
      <c r="BU3813" s="9"/>
      <c r="BV3813" s="40"/>
      <c r="BW3813" s="9"/>
      <c r="BX3813" s="40"/>
      <c r="BZ3813" s="9"/>
      <c r="CA3813" s="9"/>
      <c r="CB3813" s="40"/>
      <c r="CC3813" s="9"/>
      <c r="CD3813" s="9"/>
      <c r="CE3813" s="40"/>
    </row>
    <row r="3814" spans="68:83" x14ac:dyDescent="0.25">
      <c r="BP3814" s="9"/>
      <c r="BQ3814" s="40"/>
      <c r="BR3814" s="9"/>
      <c r="BS3814" s="40"/>
      <c r="BU3814" s="9"/>
      <c r="BV3814" s="40"/>
      <c r="BW3814" s="9"/>
      <c r="BX3814" s="40"/>
      <c r="BZ3814" s="9"/>
      <c r="CA3814" s="9"/>
      <c r="CB3814" s="40"/>
      <c r="CC3814" s="9"/>
      <c r="CD3814" s="9"/>
      <c r="CE3814" s="40"/>
    </row>
    <row r="3815" spans="68:83" x14ac:dyDescent="0.25">
      <c r="BP3815" s="9"/>
      <c r="BQ3815" s="40"/>
      <c r="BR3815" s="9"/>
      <c r="BS3815" s="40"/>
      <c r="BU3815" s="9"/>
      <c r="BV3815" s="40"/>
      <c r="BW3815" s="9"/>
      <c r="BX3815" s="40"/>
      <c r="BZ3815" s="9"/>
      <c r="CA3815" s="9"/>
      <c r="CB3815" s="40"/>
      <c r="CC3815" s="9"/>
      <c r="CD3815" s="9"/>
      <c r="CE3815" s="40"/>
    </row>
    <row r="3816" spans="68:83" x14ac:dyDescent="0.25">
      <c r="BP3816" s="9"/>
      <c r="BQ3816" s="40"/>
      <c r="BR3816" s="9"/>
      <c r="BS3816" s="40"/>
      <c r="BU3816" s="9"/>
      <c r="BV3816" s="40"/>
      <c r="BW3816" s="9"/>
      <c r="BX3816" s="40"/>
      <c r="BZ3816" s="9"/>
      <c r="CA3816" s="9"/>
      <c r="CB3816" s="40"/>
      <c r="CC3816" s="9"/>
      <c r="CD3816" s="9"/>
      <c r="CE3816" s="40"/>
    </row>
    <row r="3817" spans="68:83" x14ac:dyDescent="0.25">
      <c r="BP3817" s="9"/>
      <c r="BQ3817" s="40"/>
      <c r="BR3817" s="9"/>
      <c r="BS3817" s="40"/>
      <c r="BU3817" s="9"/>
      <c r="BV3817" s="40"/>
      <c r="BW3817" s="9"/>
      <c r="BX3817" s="40"/>
      <c r="BZ3817" s="9"/>
      <c r="CA3817" s="9"/>
      <c r="CB3817" s="40"/>
      <c r="CC3817" s="9"/>
      <c r="CD3817" s="9"/>
      <c r="CE3817" s="40"/>
    </row>
    <row r="3818" spans="68:83" x14ac:dyDescent="0.25">
      <c r="BP3818" s="9"/>
      <c r="BQ3818" s="40"/>
      <c r="BR3818" s="9"/>
      <c r="BS3818" s="40"/>
      <c r="BU3818" s="9"/>
      <c r="BV3818" s="40"/>
      <c r="BW3818" s="9"/>
      <c r="BX3818" s="40"/>
      <c r="BZ3818" s="9"/>
      <c r="CA3818" s="9"/>
      <c r="CB3818" s="40"/>
      <c r="CC3818" s="9"/>
      <c r="CD3818" s="9"/>
      <c r="CE3818" s="40"/>
    </row>
    <row r="3819" spans="68:83" x14ac:dyDescent="0.25">
      <c r="BP3819" s="9"/>
      <c r="BQ3819" s="40"/>
      <c r="BR3819" s="9"/>
      <c r="BS3819" s="40"/>
      <c r="BU3819" s="9"/>
      <c r="BV3819" s="40"/>
      <c r="BW3819" s="9"/>
      <c r="BX3819" s="40"/>
      <c r="BZ3819" s="9"/>
      <c r="CA3819" s="9"/>
      <c r="CB3819" s="40"/>
      <c r="CC3819" s="9"/>
      <c r="CD3819" s="9"/>
      <c r="CE3819" s="40"/>
    </row>
    <row r="3820" spans="68:83" x14ac:dyDescent="0.25">
      <c r="BP3820" s="9"/>
      <c r="BQ3820" s="40"/>
      <c r="BR3820" s="9"/>
      <c r="BS3820" s="40"/>
      <c r="BU3820" s="9"/>
      <c r="BV3820" s="40"/>
      <c r="BW3820" s="9"/>
      <c r="BX3820" s="40"/>
      <c r="BZ3820" s="9"/>
      <c r="CA3820" s="9"/>
      <c r="CB3820" s="40"/>
      <c r="CC3820" s="9"/>
      <c r="CD3820" s="9"/>
      <c r="CE3820" s="40"/>
    </row>
    <row r="3821" spans="68:83" x14ac:dyDescent="0.25">
      <c r="BP3821" s="9"/>
      <c r="BQ3821" s="40"/>
      <c r="BR3821" s="9"/>
      <c r="BS3821" s="40"/>
      <c r="BU3821" s="9"/>
      <c r="BV3821" s="40"/>
      <c r="BW3821" s="9"/>
      <c r="BX3821" s="40"/>
      <c r="BZ3821" s="9"/>
      <c r="CA3821" s="9"/>
      <c r="CB3821" s="40"/>
      <c r="CC3821" s="9"/>
      <c r="CD3821" s="9"/>
      <c r="CE3821" s="40"/>
    </row>
    <row r="3822" spans="68:83" x14ac:dyDescent="0.25">
      <c r="BP3822" s="9"/>
      <c r="BQ3822" s="40"/>
      <c r="BR3822" s="9"/>
      <c r="BS3822" s="40"/>
      <c r="BU3822" s="9"/>
      <c r="BV3822" s="40"/>
      <c r="BW3822" s="9"/>
      <c r="BX3822" s="40"/>
      <c r="BZ3822" s="9"/>
      <c r="CA3822" s="9"/>
      <c r="CB3822" s="40"/>
      <c r="CC3822" s="9"/>
      <c r="CD3822" s="9"/>
      <c r="CE3822" s="40"/>
    </row>
    <row r="3823" spans="68:83" x14ac:dyDescent="0.25">
      <c r="BP3823" s="9"/>
      <c r="BQ3823" s="40"/>
      <c r="BR3823" s="9"/>
      <c r="BS3823" s="40"/>
      <c r="BU3823" s="9"/>
      <c r="BV3823" s="40"/>
      <c r="BW3823" s="9"/>
      <c r="BX3823" s="40"/>
      <c r="BZ3823" s="9"/>
      <c r="CA3823" s="9"/>
      <c r="CB3823" s="40"/>
      <c r="CC3823" s="9"/>
      <c r="CD3823" s="9"/>
      <c r="CE3823" s="40"/>
    </row>
    <row r="3824" spans="68:83" x14ac:dyDescent="0.25">
      <c r="BP3824" s="9"/>
      <c r="BQ3824" s="40"/>
      <c r="BR3824" s="9"/>
      <c r="BS3824" s="40"/>
      <c r="BU3824" s="9"/>
      <c r="BV3824" s="40"/>
      <c r="BW3824" s="9"/>
      <c r="BX3824" s="40"/>
      <c r="BZ3824" s="9"/>
      <c r="CA3824" s="9"/>
      <c r="CB3824" s="40"/>
      <c r="CC3824" s="9"/>
      <c r="CD3824" s="9"/>
      <c r="CE3824" s="40"/>
    </row>
    <row r="3825" spans="68:83" x14ac:dyDescent="0.25">
      <c r="BP3825" s="9"/>
      <c r="BQ3825" s="40"/>
      <c r="BR3825" s="9"/>
      <c r="BS3825" s="40"/>
      <c r="BU3825" s="9"/>
      <c r="BV3825" s="40"/>
      <c r="BW3825" s="9"/>
      <c r="BX3825" s="40"/>
      <c r="BZ3825" s="9"/>
      <c r="CA3825" s="9"/>
      <c r="CB3825" s="40"/>
      <c r="CC3825" s="9"/>
      <c r="CD3825" s="9"/>
      <c r="CE3825" s="40"/>
    </row>
    <row r="3826" spans="68:83" x14ac:dyDescent="0.25">
      <c r="BP3826" s="9"/>
      <c r="BQ3826" s="40"/>
      <c r="BR3826" s="9"/>
      <c r="BS3826" s="40"/>
      <c r="BU3826" s="9"/>
      <c r="BV3826" s="40"/>
      <c r="BW3826" s="9"/>
      <c r="BX3826" s="40"/>
      <c r="BZ3826" s="9"/>
      <c r="CA3826" s="9"/>
      <c r="CB3826" s="40"/>
      <c r="CC3826" s="9"/>
      <c r="CD3826" s="9"/>
      <c r="CE3826" s="40"/>
    </row>
    <row r="3827" spans="68:83" x14ac:dyDescent="0.25">
      <c r="BP3827" s="9"/>
      <c r="BQ3827" s="40"/>
      <c r="BR3827" s="9"/>
      <c r="BS3827" s="40"/>
      <c r="BU3827" s="9"/>
      <c r="BV3827" s="40"/>
      <c r="BW3827" s="9"/>
      <c r="BX3827" s="40"/>
      <c r="BZ3827" s="9"/>
      <c r="CA3827" s="9"/>
      <c r="CB3827" s="40"/>
      <c r="CC3827" s="9"/>
      <c r="CD3827" s="9"/>
      <c r="CE3827" s="40"/>
    </row>
    <row r="3828" spans="68:83" x14ac:dyDescent="0.25">
      <c r="BP3828" s="9"/>
      <c r="BQ3828" s="40"/>
      <c r="BR3828" s="9"/>
      <c r="BS3828" s="40"/>
      <c r="BU3828" s="9"/>
      <c r="BV3828" s="40"/>
      <c r="BW3828" s="9"/>
      <c r="BX3828" s="40"/>
      <c r="BZ3828" s="9"/>
      <c r="CA3828" s="9"/>
      <c r="CB3828" s="40"/>
      <c r="CC3828" s="9"/>
      <c r="CD3828" s="9"/>
      <c r="CE3828" s="40"/>
    </row>
    <row r="3829" spans="68:83" x14ac:dyDescent="0.25">
      <c r="BP3829" s="9"/>
      <c r="BQ3829" s="40"/>
      <c r="BR3829" s="9"/>
      <c r="BS3829" s="40"/>
      <c r="BU3829" s="9"/>
      <c r="BV3829" s="40"/>
      <c r="BW3829" s="9"/>
      <c r="BX3829" s="40"/>
      <c r="BZ3829" s="9"/>
      <c r="CA3829" s="9"/>
      <c r="CB3829" s="40"/>
      <c r="CC3829" s="9"/>
      <c r="CD3829" s="9"/>
      <c r="CE3829" s="40"/>
    </row>
    <row r="3830" spans="68:83" x14ac:dyDescent="0.25">
      <c r="BP3830" s="9"/>
      <c r="BQ3830" s="40"/>
      <c r="BR3830" s="9"/>
      <c r="BS3830" s="40"/>
      <c r="BU3830" s="9"/>
      <c r="BV3830" s="40"/>
      <c r="BW3830" s="9"/>
      <c r="BX3830" s="40"/>
      <c r="BZ3830" s="9"/>
      <c r="CA3830" s="9"/>
      <c r="CB3830" s="40"/>
      <c r="CC3830" s="9"/>
      <c r="CD3830" s="9"/>
      <c r="CE3830" s="40"/>
    </row>
    <row r="3831" spans="68:83" x14ac:dyDescent="0.25">
      <c r="BP3831" s="9"/>
      <c r="BQ3831" s="40"/>
      <c r="BR3831" s="9"/>
      <c r="BS3831" s="40"/>
      <c r="BU3831" s="9"/>
      <c r="BV3831" s="40"/>
      <c r="BW3831" s="9"/>
      <c r="BX3831" s="40"/>
      <c r="BZ3831" s="9"/>
      <c r="CA3831" s="9"/>
      <c r="CB3831" s="40"/>
      <c r="CC3831" s="9"/>
      <c r="CD3831" s="9"/>
      <c r="CE3831" s="40"/>
    </row>
    <row r="3832" spans="68:83" x14ac:dyDescent="0.25">
      <c r="BP3832" s="9"/>
      <c r="BQ3832" s="40"/>
      <c r="BR3832" s="9"/>
      <c r="BS3832" s="40"/>
      <c r="BU3832" s="9"/>
      <c r="BV3832" s="40"/>
      <c r="BW3832" s="9"/>
      <c r="BX3832" s="40"/>
      <c r="BZ3832" s="9"/>
      <c r="CA3832" s="9"/>
      <c r="CB3832" s="40"/>
      <c r="CC3832" s="9"/>
      <c r="CD3832" s="9"/>
      <c r="CE3832" s="40"/>
    </row>
    <row r="3833" spans="68:83" x14ac:dyDescent="0.25">
      <c r="BP3833" s="9"/>
      <c r="BQ3833" s="40"/>
      <c r="BR3833" s="9"/>
      <c r="BS3833" s="40"/>
      <c r="BU3833" s="9"/>
      <c r="BV3833" s="40"/>
      <c r="BW3833" s="9"/>
      <c r="BX3833" s="40"/>
      <c r="BZ3833" s="9"/>
      <c r="CA3833" s="9"/>
      <c r="CB3833" s="40"/>
      <c r="CC3833" s="9"/>
      <c r="CD3833" s="9"/>
      <c r="CE3833" s="40"/>
    </row>
    <row r="3834" spans="68:83" x14ac:dyDescent="0.25">
      <c r="BP3834" s="9"/>
      <c r="BQ3834" s="40"/>
      <c r="BR3834" s="9"/>
      <c r="BS3834" s="40"/>
      <c r="BU3834" s="9"/>
      <c r="BV3834" s="40"/>
      <c r="BW3834" s="9"/>
      <c r="BX3834" s="40"/>
      <c r="BZ3834" s="9"/>
      <c r="CA3834" s="9"/>
      <c r="CB3834" s="40"/>
      <c r="CC3834" s="9"/>
      <c r="CD3834" s="9"/>
      <c r="CE3834" s="40"/>
    </row>
    <row r="3835" spans="68:83" x14ac:dyDescent="0.25">
      <c r="BP3835" s="9"/>
      <c r="BQ3835" s="40"/>
      <c r="BR3835" s="9"/>
      <c r="BS3835" s="40"/>
      <c r="BU3835" s="9"/>
      <c r="BV3835" s="40"/>
      <c r="BW3835" s="9"/>
      <c r="BX3835" s="40"/>
      <c r="BZ3835" s="9"/>
      <c r="CA3835" s="9"/>
      <c r="CB3835" s="40"/>
      <c r="CC3835" s="9"/>
      <c r="CD3835" s="9"/>
      <c r="CE3835" s="40"/>
    </row>
    <row r="3836" spans="68:83" x14ac:dyDescent="0.25">
      <c r="BP3836" s="9"/>
      <c r="BQ3836" s="40"/>
      <c r="BR3836" s="9"/>
      <c r="BS3836" s="40"/>
      <c r="BU3836" s="9"/>
      <c r="BV3836" s="40"/>
      <c r="BW3836" s="9"/>
      <c r="BX3836" s="40"/>
      <c r="BZ3836" s="9"/>
      <c r="CA3836" s="9"/>
      <c r="CB3836" s="40"/>
      <c r="CC3836" s="9"/>
      <c r="CD3836" s="9"/>
      <c r="CE3836" s="40"/>
    </row>
    <row r="3837" spans="68:83" x14ac:dyDescent="0.25">
      <c r="BP3837" s="9"/>
      <c r="BQ3837" s="40"/>
      <c r="BR3837" s="9"/>
      <c r="BS3837" s="40"/>
      <c r="BU3837" s="9"/>
      <c r="BV3837" s="40"/>
      <c r="BW3837" s="9"/>
      <c r="BX3837" s="40"/>
      <c r="BZ3837" s="9"/>
      <c r="CA3837" s="9"/>
      <c r="CB3837" s="40"/>
      <c r="CC3837" s="9"/>
      <c r="CD3837" s="9"/>
      <c r="CE3837" s="40"/>
    </row>
    <row r="3838" spans="68:83" x14ac:dyDescent="0.25">
      <c r="BP3838" s="9"/>
      <c r="BQ3838" s="40"/>
      <c r="BR3838" s="9"/>
      <c r="BS3838" s="40"/>
      <c r="BU3838" s="9"/>
      <c r="BV3838" s="40"/>
      <c r="BW3838" s="9"/>
      <c r="BX3838" s="40"/>
      <c r="BZ3838" s="9"/>
      <c r="CA3838" s="9"/>
      <c r="CB3838" s="40"/>
      <c r="CC3838" s="9"/>
      <c r="CD3838" s="9"/>
      <c r="CE3838" s="40"/>
    </row>
    <row r="3839" spans="68:83" x14ac:dyDescent="0.25">
      <c r="BP3839" s="9"/>
      <c r="BQ3839" s="40"/>
      <c r="BR3839" s="9"/>
      <c r="BS3839" s="40"/>
      <c r="BU3839" s="9"/>
      <c r="BV3839" s="40"/>
      <c r="BW3839" s="9"/>
      <c r="BX3839" s="40"/>
      <c r="BZ3839" s="9"/>
      <c r="CA3839" s="9"/>
      <c r="CB3839" s="40"/>
      <c r="CC3839" s="9"/>
      <c r="CD3839" s="9"/>
      <c r="CE3839" s="40"/>
    </row>
    <row r="3840" spans="68:83" x14ac:dyDescent="0.25">
      <c r="BP3840" s="9"/>
      <c r="BQ3840" s="40"/>
      <c r="BR3840" s="9"/>
      <c r="BS3840" s="40"/>
      <c r="BU3840" s="9"/>
      <c r="BV3840" s="40"/>
      <c r="BW3840" s="9"/>
      <c r="BX3840" s="40"/>
      <c r="BZ3840" s="9"/>
      <c r="CA3840" s="9"/>
      <c r="CB3840" s="40"/>
      <c r="CC3840" s="9"/>
      <c r="CD3840" s="9"/>
      <c r="CE3840" s="40"/>
    </row>
    <row r="3841" spans="68:83" x14ac:dyDescent="0.25">
      <c r="BP3841" s="9"/>
      <c r="BQ3841" s="40"/>
      <c r="BR3841" s="9"/>
      <c r="BS3841" s="40"/>
      <c r="BU3841" s="9"/>
      <c r="BV3841" s="40"/>
      <c r="BW3841" s="9"/>
      <c r="BX3841" s="40"/>
      <c r="BZ3841" s="9"/>
      <c r="CA3841" s="9"/>
      <c r="CB3841" s="40"/>
      <c r="CC3841" s="9"/>
      <c r="CD3841" s="9"/>
      <c r="CE3841" s="40"/>
    </row>
    <row r="3842" spans="68:83" x14ac:dyDescent="0.25">
      <c r="BP3842" s="9"/>
      <c r="BQ3842" s="40"/>
      <c r="BR3842" s="9"/>
      <c r="BS3842" s="40"/>
      <c r="BU3842" s="9"/>
      <c r="BV3842" s="40"/>
      <c r="BW3842" s="9"/>
      <c r="BX3842" s="40"/>
      <c r="BZ3842" s="9"/>
      <c r="CA3842" s="9"/>
      <c r="CB3842" s="40"/>
      <c r="CC3842" s="9"/>
      <c r="CD3842" s="9"/>
      <c r="CE3842" s="40"/>
    </row>
    <row r="3843" spans="68:83" x14ac:dyDescent="0.25">
      <c r="BP3843" s="9"/>
      <c r="BQ3843" s="40"/>
      <c r="BR3843" s="9"/>
      <c r="BS3843" s="40"/>
      <c r="BU3843" s="9"/>
      <c r="BV3843" s="40"/>
      <c r="BW3843" s="9"/>
      <c r="BX3843" s="40"/>
      <c r="BZ3843" s="9"/>
      <c r="CA3843" s="9"/>
      <c r="CB3843" s="40"/>
      <c r="CC3843" s="9"/>
      <c r="CD3843" s="9"/>
      <c r="CE3843" s="40"/>
    </row>
    <row r="3844" spans="68:83" x14ac:dyDescent="0.25">
      <c r="BP3844" s="9"/>
      <c r="BQ3844" s="40"/>
      <c r="BR3844" s="9"/>
      <c r="BS3844" s="40"/>
      <c r="BU3844" s="9"/>
      <c r="BV3844" s="40"/>
      <c r="BW3844" s="9"/>
      <c r="BX3844" s="40"/>
      <c r="BZ3844" s="9"/>
      <c r="CA3844" s="9"/>
      <c r="CB3844" s="40"/>
      <c r="CC3844" s="9"/>
      <c r="CD3844" s="9"/>
      <c r="CE3844" s="40"/>
    </row>
    <row r="3845" spans="68:83" x14ac:dyDescent="0.25">
      <c r="BP3845" s="9"/>
      <c r="BQ3845" s="40"/>
      <c r="BR3845" s="9"/>
      <c r="BS3845" s="40"/>
      <c r="BU3845" s="9"/>
      <c r="BV3845" s="40"/>
      <c r="BW3845" s="9"/>
      <c r="BX3845" s="40"/>
      <c r="BZ3845" s="9"/>
      <c r="CA3845" s="9"/>
      <c r="CB3845" s="40"/>
      <c r="CC3845" s="9"/>
      <c r="CD3845" s="9"/>
      <c r="CE3845" s="40"/>
    </row>
    <row r="3846" spans="68:83" x14ac:dyDescent="0.25">
      <c r="BP3846" s="9"/>
      <c r="BQ3846" s="40"/>
      <c r="BR3846" s="9"/>
      <c r="BS3846" s="40"/>
      <c r="BU3846" s="9"/>
      <c r="BV3846" s="40"/>
      <c r="BW3846" s="9"/>
      <c r="BX3846" s="40"/>
      <c r="BZ3846" s="9"/>
      <c r="CA3846" s="9"/>
      <c r="CB3846" s="40"/>
      <c r="CC3846" s="9"/>
      <c r="CD3846" s="9"/>
      <c r="CE3846" s="40"/>
    </row>
    <row r="3847" spans="68:83" x14ac:dyDescent="0.25">
      <c r="BP3847" s="9"/>
      <c r="BQ3847" s="40"/>
      <c r="BR3847" s="9"/>
      <c r="BS3847" s="40"/>
      <c r="BU3847" s="9"/>
      <c r="BV3847" s="40"/>
      <c r="BW3847" s="9"/>
      <c r="BX3847" s="40"/>
      <c r="BZ3847" s="9"/>
      <c r="CA3847" s="9"/>
      <c r="CB3847" s="40"/>
      <c r="CC3847" s="9"/>
      <c r="CD3847" s="9"/>
      <c r="CE3847" s="40"/>
    </row>
    <row r="3848" spans="68:83" x14ac:dyDescent="0.25">
      <c r="BP3848" s="9"/>
      <c r="BQ3848" s="40"/>
      <c r="BR3848" s="9"/>
      <c r="BS3848" s="40"/>
      <c r="BU3848" s="9"/>
      <c r="BV3848" s="40"/>
      <c r="BW3848" s="9"/>
      <c r="BX3848" s="40"/>
      <c r="BZ3848" s="9"/>
      <c r="CA3848" s="9"/>
      <c r="CB3848" s="40"/>
      <c r="CC3848" s="9"/>
      <c r="CD3848" s="9"/>
      <c r="CE3848" s="40"/>
    </row>
    <row r="3849" spans="68:83" x14ac:dyDescent="0.25">
      <c r="BP3849" s="9"/>
      <c r="BQ3849" s="40"/>
      <c r="BR3849" s="9"/>
      <c r="BS3849" s="40"/>
      <c r="BU3849" s="9"/>
      <c r="BV3849" s="40"/>
      <c r="BW3849" s="9"/>
      <c r="BX3849" s="40"/>
      <c r="BZ3849" s="9"/>
      <c r="CA3849" s="9"/>
      <c r="CB3849" s="40"/>
      <c r="CC3849" s="9"/>
      <c r="CD3849" s="9"/>
      <c r="CE3849" s="40"/>
    </row>
    <row r="3850" spans="68:83" x14ac:dyDescent="0.25">
      <c r="BP3850" s="9"/>
      <c r="BQ3850" s="40"/>
      <c r="BR3850" s="9"/>
      <c r="BS3850" s="40"/>
      <c r="BU3850" s="9"/>
      <c r="BV3850" s="40"/>
      <c r="BW3850" s="9"/>
      <c r="BX3850" s="40"/>
      <c r="BZ3850" s="9"/>
      <c r="CA3850" s="9"/>
      <c r="CB3850" s="40"/>
      <c r="CC3850" s="9"/>
      <c r="CD3850" s="9"/>
      <c r="CE3850" s="40"/>
    </row>
    <row r="3851" spans="68:83" x14ac:dyDescent="0.25">
      <c r="BP3851" s="9"/>
      <c r="BQ3851" s="40"/>
      <c r="BR3851" s="9"/>
      <c r="BS3851" s="40"/>
      <c r="BU3851" s="9"/>
      <c r="BV3851" s="40"/>
      <c r="BW3851" s="9"/>
      <c r="BX3851" s="40"/>
      <c r="BZ3851" s="9"/>
      <c r="CA3851" s="9"/>
      <c r="CB3851" s="40"/>
      <c r="CC3851" s="9"/>
      <c r="CD3851" s="9"/>
      <c r="CE3851" s="40"/>
    </row>
    <row r="3852" spans="68:83" x14ac:dyDescent="0.25">
      <c r="BP3852" s="9"/>
      <c r="BQ3852" s="40"/>
      <c r="BR3852" s="9"/>
      <c r="BS3852" s="40"/>
      <c r="BU3852" s="9"/>
      <c r="BV3852" s="40"/>
      <c r="BW3852" s="9"/>
      <c r="BX3852" s="40"/>
      <c r="BZ3852" s="9"/>
      <c r="CA3852" s="9"/>
      <c r="CB3852" s="40"/>
      <c r="CC3852" s="9"/>
      <c r="CD3852" s="9"/>
      <c r="CE3852" s="40"/>
    </row>
    <row r="3853" spans="68:83" x14ac:dyDescent="0.25">
      <c r="BP3853" s="9"/>
      <c r="BQ3853" s="40"/>
      <c r="BR3853" s="9"/>
      <c r="BS3853" s="40"/>
      <c r="BU3853" s="9"/>
      <c r="BV3853" s="40"/>
      <c r="BW3853" s="9"/>
      <c r="BX3853" s="40"/>
      <c r="BZ3853" s="9"/>
      <c r="CA3853" s="9"/>
      <c r="CB3853" s="40"/>
      <c r="CC3853" s="9"/>
      <c r="CD3853" s="9"/>
      <c r="CE3853" s="40"/>
    </row>
    <row r="3854" spans="68:83" x14ac:dyDescent="0.25">
      <c r="BP3854" s="9"/>
      <c r="BQ3854" s="40"/>
      <c r="BR3854" s="9"/>
      <c r="BS3854" s="40"/>
      <c r="BU3854" s="9"/>
      <c r="BV3854" s="40"/>
      <c r="BW3854" s="9"/>
      <c r="BX3854" s="40"/>
      <c r="BZ3854" s="9"/>
      <c r="CA3854" s="9"/>
      <c r="CB3854" s="40"/>
      <c r="CC3854" s="9"/>
      <c r="CD3854" s="9"/>
      <c r="CE3854" s="40"/>
    </row>
    <row r="3855" spans="68:83" x14ac:dyDescent="0.25">
      <c r="BP3855" s="9"/>
      <c r="BQ3855" s="40"/>
      <c r="BR3855" s="9"/>
      <c r="BS3855" s="40"/>
      <c r="BU3855" s="9"/>
      <c r="BV3855" s="40"/>
      <c r="BW3855" s="9"/>
      <c r="BX3855" s="40"/>
      <c r="BZ3855" s="9"/>
      <c r="CA3855" s="9"/>
      <c r="CB3855" s="40"/>
      <c r="CC3855" s="9"/>
      <c r="CD3855" s="9"/>
      <c r="CE3855" s="40"/>
    </row>
    <row r="3856" spans="68:83" x14ac:dyDescent="0.25">
      <c r="BP3856" s="9"/>
      <c r="BQ3856" s="40"/>
      <c r="BR3856" s="9"/>
      <c r="BS3856" s="40"/>
      <c r="BU3856" s="9"/>
      <c r="BV3856" s="40"/>
      <c r="BW3856" s="9"/>
      <c r="BX3856" s="40"/>
      <c r="BZ3856" s="9"/>
      <c r="CA3856" s="9"/>
      <c r="CB3856" s="40"/>
      <c r="CC3856" s="9"/>
      <c r="CD3856" s="9"/>
      <c r="CE3856" s="40"/>
    </row>
    <row r="3857" spans="68:83" x14ac:dyDescent="0.25">
      <c r="BP3857" s="9"/>
      <c r="BQ3857" s="40"/>
      <c r="BR3857" s="9"/>
      <c r="BS3857" s="40"/>
      <c r="BU3857" s="9"/>
      <c r="BV3857" s="40"/>
      <c r="BW3857" s="9"/>
      <c r="BX3857" s="40"/>
      <c r="BZ3857" s="9"/>
      <c r="CA3857" s="9"/>
      <c r="CB3857" s="40"/>
      <c r="CC3857" s="9"/>
      <c r="CD3857" s="9"/>
      <c r="CE3857" s="40"/>
    </row>
    <row r="3858" spans="68:83" x14ac:dyDescent="0.25">
      <c r="BP3858" s="9"/>
      <c r="BQ3858" s="40"/>
      <c r="BR3858" s="9"/>
      <c r="BS3858" s="40"/>
      <c r="BU3858" s="9"/>
      <c r="BV3858" s="40"/>
      <c r="BW3858" s="9"/>
      <c r="BX3858" s="40"/>
      <c r="BZ3858" s="9"/>
      <c r="CA3858" s="9"/>
      <c r="CB3858" s="40"/>
      <c r="CC3858" s="9"/>
      <c r="CD3858" s="9"/>
      <c r="CE3858" s="40"/>
    </row>
    <row r="3859" spans="68:83" x14ac:dyDescent="0.25">
      <c r="BP3859" s="9"/>
      <c r="BQ3859" s="40"/>
      <c r="BR3859" s="9"/>
      <c r="BS3859" s="40"/>
      <c r="BU3859" s="9"/>
      <c r="BV3859" s="40"/>
      <c r="BW3859" s="9"/>
      <c r="BX3859" s="40"/>
      <c r="BZ3859" s="9"/>
      <c r="CA3859" s="9"/>
      <c r="CB3859" s="40"/>
      <c r="CC3859" s="9"/>
      <c r="CD3859" s="9"/>
      <c r="CE3859" s="40"/>
    </row>
    <row r="3860" spans="68:83" x14ac:dyDescent="0.25">
      <c r="BP3860" s="9"/>
      <c r="BQ3860" s="40"/>
      <c r="BR3860" s="9"/>
      <c r="BS3860" s="40"/>
      <c r="BU3860" s="9"/>
      <c r="BV3860" s="40"/>
      <c r="BW3860" s="9"/>
      <c r="BX3860" s="40"/>
      <c r="BZ3860" s="9"/>
      <c r="CA3860" s="9"/>
      <c r="CB3860" s="40"/>
      <c r="CC3860" s="9"/>
      <c r="CD3860" s="9"/>
      <c r="CE3860" s="40"/>
    </row>
    <row r="3861" spans="68:83" x14ac:dyDescent="0.25">
      <c r="BP3861" s="9"/>
      <c r="BQ3861" s="40"/>
      <c r="BR3861" s="9"/>
      <c r="BS3861" s="40"/>
      <c r="BU3861" s="9"/>
      <c r="BV3861" s="40"/>
      <c r="BW3861" s="9"/>
      <c r="BX3861" s="40"/>
      <c r="BZ3861" s="9"/>
      <c r="CA3861" s="9"/>
      <c r="CB3861" s="40"/>
      <c r="CC3861" s="9"/>
      <c r="CD3861" s="9"/>
      <c r="CE3861" s="40"/>
    </row>
    <row r="3862" spans="68:83" x14ac:dyDescent="0.25">
      <c r="BP3862" s="9"/>
      <c r="BQ3862" s="40"/>
      <c r="BR3862" s="9"/>
      <c r="BS3862" s="40"/>
      <c r="BU3862" s="9"/>
      <c r="BV3862" s="40"/>
      <c r="BW3862" s="9"/>
      <c r="BX3862" s="40"/>
      <c r="BZ3862" s="9"/>
      <c r="CA3862" s="9"/>
      <c r="CB3862" s="40"/>
      <c r="CC3862" s="9"/>
      <c r="CD3862" s="9"/>
      <c r="CE3862" s="40"/>
    </row>
    <row r="3863" spans="68:83" x14ac:dyDescent="0.25">
      <c r="BP3863" s="9"/>
      <c r="BQ3863" s="40"/>
      <c r="BR3863" s="9"/>
      <c r="BS3863" s="40"/>
      <c r="BU3863" s="9"/>
      <c r="BV3863" s="40"/>
      <c r="BW3863" s="9"/>
      <c r="BX3863" s="40"/>
      <c r="BZ3863" s="9"/>
      <c r="CA3863" s="9"/>
      <c r="CB3863" s="40"/>
      <c r="CC3863" s="9"/>
      <c r="CD3863" s="9"/>
      <c r="CE3863" s="40"/>
    </row>
    <row r="3864" spans="68:83" x14ac:dyDescent="0.25">
      <c r="BP3864" s="9"/>
      <c r="BQ3864" s="40"/>
      <c r="BR3864" s="9"/>
      <c r="BS3864" s="40"/>
      <c r="BU3864" s="9"/>
      <c r="BV3864" s="40"/>
      <c r="BW3864" s="9"/>
      <c r="BX3864" s="40"/>
      <c r="BZ3864" s="9"/>
      <c r="CA3864" s="9"/>
      <c r="CB3864" s="40"/>
      <c r="CC3864" s="9"/>
      <c r="CD3864" s="9"/>
      <c r="CE3864" s="40"/>
    </row>
    <row r="3865" spans="68:83" x14ac:dyDescent="0.25">
      <c r="BP3865" s="9"/>
      <c r="BQ3865" s="40"/>
      <c r="BR3865" s="9"/>
      <c r="BS3865" s="40"/>
      <c r="BU3865" s="9"/>
      <c r="BV3865" s="40"/>
      <c r="BW3865" s="9"/>
      <c r="BX3865" s="40"/>
      <c r="BZ3865" s="9"/>
      <c r="CA3865" s="9"/>
      <c r="CB3865" s="40"/>
      <c r="CC3865" s="9"/>
      <c r="CD3865" s="9"/>
      <c r="CE3865" s="40"/>
    </row>
    <row r="3866" spans="68:83" x14ac:dyDescent="0.25">
      <c r="BP3866" s="9"/>
      <c r="BQ3866" s="40"/>
      <c r="BR3866" s="9"/>
      <c r="BS3866" s="40"/>
      <c r="BU3866" s="9"/>
      <c r="BV3866" s="40"/>
      <c r="BW3866" s="9"/>
      <c r="BX3866" s="40"/>
      <c r="BZ3866" s="9"/>
      <c r="CA3866" s="9"/>
      <c r="CB3866" s="40"/>
      <c r="CC3866" s="9"/>
      <c r="CD3866" s="9"/>
      <c r="CE3866" s="40"/>
    </row>
    <row r="3867" spans="68:83" x14ac:dyDescent="0.25">
      <c r="BP3867" s="9"/>
      <c r="BQ3867" s="40"/>
      <c r="BR3867" s="9"/>
      <c r="BS3867" s="40"/>
      <c r="BU3867" s="9"/>
      <c r="BV3867" s="40"/>
      <c r="BW3867" s="9"/>
      <c r="BX3867" s="40"/>
      <c r="BZ3867" s="9"/>
      <c r="CA3867" s="9"/>
      <c r="CB3867" s="40"/>
      <c r="CC3867" s="9"/>
      <c r="CD3867" s="9"/>
      <c r="CE3867" s="40"/>
    </row>
    <row r="3868" spans="68:83" x14ac:dyDescent="0.25">
      <c r="BP3868" s="9"/>
      <c r="BQ3868" s="40"/>
      <c r="BR3868" s="9"/>
      <c r="BS3868" s="40"/>
      <c r="BU3868" s="9"/>
      <c r="BV3868" s="40"/>
      <c r="BW3868" s="9"/>
      <c r="BX3868" s="40"/>
      <c r="BZ3868" s="9"/>
      <c r="CA3868" s="9"/>
      <c r="CB3868" s="40"/>
      <c r="CC3868" s="9"/>
      <c r="CD3868" s="9"/>
      <c r="CE3868" s="40"/>
    </row>
    <row r="3869" spans="68:83" x14ac:dyDescent="0.25">
      <c r="BP3869" s="9"/>
      <c r="BQ3869" s="40"/>
      <c r="BR3869" s="9"/>
      <c r="BS3869" s="40"/>
      <c r="BU3869" s="9"/>
      <c r="BV3869" s="40"/>
      <c r="BW3869" s="9"/>
      <c r="BX3869" s="40"/>
      <c r="BZ3869" s="9"/>
      <c r="CA3869" s="9"/>
      <c r="CB3869" s="40"/>
      <c r="CC3869" s="9"/>
      <c r="CD3869" s="9"/>
      <c r="CE3869" s="40"/>
    </row>
    <row r="3870" spans="68:83" x14ac:dyDescent="0.25">
      <c r="BP3870" s="9"/>
      <c r="BQ3870" s="40"/>
      <c r="BR3870" s="9"/>
      <c r="BS3870" s="40"/>
      <c r="BU3870" s="9"/>
      <c r="BV3870" s="40"/>
      <c r="BW3870" s="9"/>
      <c r="BX3870" s="40"/>
      <c r="BZ3870" s="9"/>
      <c r="CA3870" s="9"/>
      <c r="CB3870" s="40"/>
      <c r="CC3870" s="9"/>
      <c r="CD3870" s="9"/>
      <c r="CE3870" s="40"/>
    </row>
    <row r="3871" spans="68:83" x14ac:dyDescent="0.25">
      <c r="BP3871" s="9"/>
      <c r="BQ3871" s="40"/>
      <c r="BR3871" s="9"/>
      <c r="BS3871" s="40"/>
      <c r="BU3871" s="9"/>
      <c r="BV3871" s="40"/>
      <c r="BW3871" s="9"/>
      <c r="BX3871" s="40"/>
      <c r="BZ3871" s="9"/>
      <c r="CA3871" s="9"/>
      <c r="CB3871" s="40"/>
      <c r="CC3871" s="9"/>
      <c r="CD3871" s="9"/>
      <c r="CE3871" s="40"/>
    </row>
    <row r="3872" spans="68:83" x14ac:dyDescent="0.25">
      <c r="BP3872" s="9"/>
      <c r="BQ3872" s="40"/>
      <c r="BR3872" s="9"/>
      <c r="BS3872" s="40"/>
      <c r="BU3872" s="9"/>
      <c r="BV3872" s="40"/>
      <c r="BW3872" s="9"/>
      <c r="BX3872" s="40"/>
      <c r="BZ3872" s="9"/>
      <c r="CA3872" s="9"/>
      <c r="CB3872" s="40"/>
      <c r="CC3872" s="9"/>
      <c r="CD3872" s="9"/>
      <c r="CE3872" s="40"/>
    </row>
    <row r="3873" spans="68:83" x14ac:dyDescent="0.25">
      <c r="BP3873" s="9"/>
      <c r="BQ3873" s="40"/>
      <c r="BR3873" s="9"/>
      <c r="BS3873" s="40"/>
      <c r="BU3873" s="9"/>
      <c r="BV3873" s="40"/>
      <c r="BW3873" s="9"/>
      <c r="BX3873" s="40"/>
      <c r="BZ3873" s="9"/>
      <c r="CA3873" s="9"/>
      <c r="CB3873" s="40"/>
      <c r="CC3873" s="9"/>
      <c r="CD3873" s="9"/>
      <c r="CE3873" s="40"/>
    </row>
    <row r="3874" spans="68:83" x14ac:dyDescent="0.25">
      <c r="BP3874" s="9"/>
      <c r="BQ3874" s="40"/>
      <c r="BR3874" s="9"/>
      <c r="BS3874" s="40"/>
      <c r="BU3874" s="9"/>
      <c r="BV3874" s="40"/>
      <c r="BW3874" s="9"/>
      <c r="BX3874" s="40"/>
      <c r="BZ3874" s="9"/>
      <c r="CA3874" s="9"/>
      <c r="CB3874" s="40"/>
      <c r="CC3874" s="9"/>
      <c r="CD3874" s="9"/>
      <c r="CE3874" s="40"/>
    </row>
    <row r="3875" spans="68:83" x14ac:dyDescent="0.25">
      <c r="BP3875" s="9"/>
      <c r="BQ3875" s="40"/>
      <c r="BR3875" s="9"/>
      <c r="BS3875" s="40"/>
      <c r="BU3875" s="9"/>
      <c r="BV3875" s="40"/>
      <c r="BW3875" s="9"/>
      <c r="BX3875" s="40"/>
      <c r="BZ3875" s="9"/>
      <c r="CA3875" s="9"/>
      <c r="CB3875" s="40"/>
      <c r="CC3875" s="9"/>
      <c r="CD3875" s="9"/>
      <c r="CE3875" s="40"/>
    </row>
    <row r="3876" spans="68:83" x14ac:dyDescent="0.25">
      <c r="BP3876" s="9"/>
      <c r="BQ3876" s="40"/>
      <c r="BR3876" s="9"/>
      <c r="BS3876" s="40"/>
      <c r="BU3876" s="9"/>
      <c r="BV3876" s="40"/>
      <c r="BW3876" s="9"/>
      <c r="BX3876" s="40"/>
      <c r="BZ3876" s="9"/>
      <c r="CA3876" s="9"/>
      <c r="CB3876" s="40"/>
      <c r="CC3876" s="9"/>
      <c r="CD3876" s="9"/>
      <c r="CE3876" s="40"/>
    </row>
    <row r="3877" spans="68:83" x14ac:dyDescent="0.25">
      <c r="BP3877" s="9"/>
      <c r="BQ3877" s="40"/>
      <c r="BR3877" s="9"/>
      <c r="BS3877" s="40"/>
      <c r="BU3877" s="9"/>
      <c r="BV3877" s="40"/>
      <c r="BW3877" s="9"/>
      <c r="BX3877" s="40"/>
      <c r="BZ3877" s="9"/>
      <c r="CA3877" s="9"/>
      <c r="CB3877" s="40"/>
      <c r="CC3877" s="9"/>
      <c r="CD3877" s="9"/>
      <c r="CE3877" s="40"/>
    </row>
    <row r="3878" spans="68:83" x14ac:dyDescent="0.25">
      <c r="BP3878" s="9"/>
      <c r="BQ3878" s="40"/>
      <c r="BR3878" s="9"/>
      <c r="BS3878" s="40"/>
      <c r="BU3878" s="9"/>
      <c r="BV3878" s="40"/>
      <c r="BW3878" s="9"/>
      <c r="BX3878" s="40"/>
      <c r="BZ3878" s="9"/>
      <c r="CA3878" s="9"/>
      <c r="CB3878" s="40"/>
      <c r="CC3878" s="9"/>
      <c r="CD3878" s="9"/>
      <c r="CE3878" s="40"/>
    </row>
    <row r="3879" spans="68:83" x14ac:dyDescent="0.25">
      <c r="BP3879" s="9"/>
      <c r="BQ3879" s="40"/>
      <c r="BR3879" s="9"/>
      <c r="BS3879" s="40"/>
      <c r="BU3879" s="9"/>
      <c r="BV3879" s="40"/>
      <c r="BW3879" s="9"/>
      <c r="BX3879" s="40"/>
      <c r="BZ3879" s="9"/>
      <c r="CA3879" s="9"/>
      <c r="CB3879" s="40"/>
      <c r="CC3879" s="9"/>
      <c r="CD3879" s="9"/>
      <c r="CE3879" s="40"/>
    </row>
    <row r="3880" spans="68:83" x14ac:dyDescent="0.25">
      <c r="BP3880" s="9"/>
      <c r="BQ3880" s="40"/>
      <c r="BR3880" s="9"/>
      <c r="BS3880" s="40"/>
      <c r="BU3880" s="9"/>
      <c r="BV3880" s="40"/>
      <c r="BW3880" s="9"/>
      <c r="BX3880" s="40"/>
      <c r="BZ3880" s="9"/>
      <c r="CA3880" s="9"/>
      <c r="CB3880" s="40"/>
      <c r="CC3880" s="9"/>
      <c r="CD3880" s="9"/>
      <c r="CE3880" s="40"/>
    </row>
    <row r="3881" spans="68:83" x14ac:dyDescent="0.25">
      <c r="BP3881" s="9"/>
      <c r="BQ3881" s="40"/>
      <c r="BR3881" s="9"/>
      <c r="BS3881" s="40"/>
      <c r="BU3881" s="9"/>
      <c r="BV3881" s="40"/>
      <c r="BW3881" s="9"/>
      <c r="BX3881" s="40"/>
      <c r="BZ3881" s="9"/>
      <c r="CA3881" s="9"/>
      <c r="CB3881" s="40"/>
      <c r="CC3881" s="9"/>
      <c r="CD3881" s="9"/>
      <c r="CE3881" s="40"/>
    </row>
    <row r="3882" spans="68:83" x14ac:dyDescent="0.25">
      <c r="BP3882" s="9"/>
      <c r="BQ3882" s="40"/>
      <c r="BR3882" s="9"/>
      <c r="BS3882" s="40"/>
      <c r="BU3882" s="9"/>
      <c r="BV3882" s="40"/>
      <c r="BW3882" s="9"/>
      <c r="BX3882" s="40"/>
      <c r="BZ3882" s="9"/>
      <c r="CA3882" s="9"/>
      <c r="CB3882" s="40"/>
      <c r="CC3882" s="9"/>
      <c r="CD3882" s="9"/>
      <c r="CE3882" s="40"/>
    </row>
    <row r="3883" spans="68:83" x14ac:dyDescent="0.25">
      <c r="BP3883" s="9"/>
      <c r="BQ3883" s="40"/>
      <c r="BR3883" s="9"/>
      <c r="BS3883" s="40"/>
      <c r="BU3883" s="9"/>
      <c r="BV3883" s="40"/>
      <c r="BW3883" s="9"/>
      <c r="BX3883" s="40"/>
      <c r="BZ3883" s="9"/>
      <c r="CA3883" s="9"/>
      <c r="CB3883" s="40"/>
      <c r="CC3883" s="9"/>
      <c r="CD3883" s="9"/>
      <c r="CE3883" s="40"/>
    </row>
    <row r="3884" spans="68:83" x14ac:dyDescent="0.25">
      <c r="BP3884" s="9"/>
      <c r="BQ3884" s="40"/>
      <c r="BR3884" s="9"/>
      <c r="BS3884" s="40"/>
      <c r="BU3884" s="9"/>
      <c r="BV3884" s="40"/>
      <c r="BW3884" s="9"/>
      <c r="BX3884" s="40"/>
      <c r="BZ3884" s="9"/>
      <c r="CA3884" s="9"/>
      <c r="CB3884" s="40"/>
      <c r="CC3884" s="9"/>
      <c r="CD3884" s="9"/>
      <c r="CE3884" s="40"/>
    </row>
    <row r="3885" spans="68:83" x14ac:dyDescent="0.25">
      <c r="BP3885" s="9"/>
      <c r="BQ3885" s="40"/>
      <c r="BR3885" s="9"/>
      <c r="BS3885" s="40"/>
      <c r="BU3885" s="9"/>
      <c r="BV3885" s="40"/>
      <c r="BW3885" s="9"/>
      <c r="BX3885" s="40"/>
      <c r="BZ3885" s="9"/>
      <c r="CA3885" s="9"/>
      <c r="CB3885" s="40"/>
      <c r="CC3885" s="9"/>
      <c r="CD3885" s="9"/>
      <c r="CE3885" s="40"/>
    </row>
    <row r="3886" spans="68:83" x14ac:dyDescent="0.25">
      <c r="BP3886" s="9"/>
      <c r="BQ3886" s="40"/>
      <c r="BR3886" s="9"/>
      <c r="BS3886" s="40"/>
      <c r="BU3886" s="9"/>
      <c r="BV3886" s="40"/>
      <c r="BW3886" s="9"/>
      <c r="BX3886" s="40"/>
      <c r="BZ3886" s="9"/>
      <c r="CA3886" s="9"/>
      <c r="CB3886" s="40"/>
      <c r="CC3886" s="9"/>
      <c r="CD3886" s="9"/>
      <c r="CE3886" s="40"/>
    </row>
    <row r="3887" spans="68:83" x14ac:dyDescent="0.25">
      <c r="BP3887" s="9"/>
      <c r="BQ3887" s="40"/>
      <c r="BR3887" s="9"/>
      <c r="BS3887" s="40"/>
      <c r="BU3887" s="9"/>
      <c r="BV3887" s="40"/>
      <c r="BW3887" s="9"/>
      <c r="BX3887" s="40"/>
      <c r="BZ3887" s="9"/>
      <c r="CA3887" s="9"/>
      <c r="CB3887" s="40"/>
      <c r="CC3887" s="9"/>
      <c r="CD3887" s="9"/>
      <c r="CE3887" s="40"/>
    </row>
    <row r="3888" spans="68:83" x14ac:dyDescent="0.25">
      <c r="BP3888" s="9"/>
      <c r="BQ3888" s="40"/>
      <c r="BR3888" s="9"/>
      <c r="BS3888" s="40"/>
      <c r="BU3888" s="9"/>
      <c r="BV3888" s="40"/>
      <c r="BW3888" s="9"/>
      <c r="BX3888" s="40"/>
      <c r="BZ3888" s="9"/>
      <c r="CA3888" s="9"/>
      <c r="CB3888" s="40"/>
      <c r="CC3888" s="9"/>
      <c r="CD3888" s="9"/>
      <c r="CE3888" s="40"/>
    </row>
    <row r="3889" spans="68:83" x14ac:dyDescent="0.25">
      <c r="BP3889" s="9"/>
      <c r="BQ3889" s="40"/>
      <c r="BR3889" s="9"/>
      <c r="BS3889" s="40"/>
      <c r="BU3889" s="9"/>
      <c r="BV3889" s="40"/>
      <c r="BW3889" s="9"/>
      <c r="BX3889" s="40"/>
      <c r="BZ3889" s="9"/>
      <c r="CA3889" s="9"/>
      <c r="CB3889" s="40"/>
      <c r="CC3889" s="9"/>
      <c r="CD3889" s="9"/>
      <c r="CE3889" s="40"/>
    </row>
    <row r="3890" spans="68:83" x14ac:dyDescent="0.25">
      <c r="BP3890" s="9"/>
      <c r="BQ3890" s="40"/>
      <c r="BR3890" s="9"/>
      <c r="BS3890" s="40"/>
      <c r="BU3890" s="9"/>
      <c r="BV3890" s="40"/>
      <c r="BW3890" s="9"/>
      <c r="BX3890" s="40"/>
      <c r="BZ3890" s="9"/>
      <c r="CA3890" s="9"/>
      <c r="CB3890" s="40"/>
      <c r="CC3890" s="9"/>
      <c r="CD3890" s="9"/>
      <c r="CE3890" s="40"/>
    </row>
    <row r="3891" spans="68:83" x14ac:dyDescent="0.25">
      <c r="BP3891" s="9"/>
      <c r="BQ3891" s="40"/>
      <c r="BR3891" s="9"/>
      <c r="BS3891" s="40"/>
      <c r="BU3891" s="9"/>
      <c r="BV3891" s="40"/>
      <c r="BW3891" s="9"/>
      <c r="BX3891" s="40"/>
      <c r="BZ3891" s="9"/>
      <c r="CA3891" s="9"/>
      <c r="CB3891" s="40"/>
      <c r="CC3891" s="9"/>
      <c r="CD3891" s="9"/>
      <c r="CE3891" s="40"/>
    </row>
    <row r="3892" spans="68:83" x14ac:dyDescent="0.25">
      <c r="BP3892" s="9"/>
      <c r="BQ3892" s="40"/>
      <c r="BR3892" s="9"/>
      <c r="BS3892" s="40"/>
      <c r="BU3892" s="9"/>
      <c r="BV3892" s="40"/>
      <c r="BW3892" s="9"/>
      <c r="BX3892" s="40"/>
      <c r="BZ3892" s="9"/>
      <c r="CA3892" s="9"/>
      <c r="CB3892" s="40"/>
      <c r="CC3892" s="9"/>
      <c r="CD3892" s="9"/>
      <c r="CE3892" s="40"/>
    </row>
    <row r="3893" spans="68:83" x14ac:dyDescent="0.25">
      <c r="BP3893" s="9"/>
      <c r="BQ3893" s="40"/>
      <c r="BR3893" s="9"/>
      <c r="BS3893" s="40"/>
      <c r="BU3893" s="9"/>
      <c r="BV3893" s="40"/>
      <c r="BW3893" s="9"/>
      <c r="BX3893" s="40"/>
      <c r="BZ3893" s="9"/>
      <c r="CA3893" s="9"/>
      <c r="CB3893" s="40"/>
      <c r="CC3893" s="9"/>
      <c r="CD3893" s="9"/>
      <c r="CE3893" s="40"/>
    </row>
    <row r="3894" spans="68:83" x14ac:dyDescent="0.25">
      <c r="BP3894" s="9"/>
      <c r="BQ3894" s="40"/>
      <c r="BR3894" s="9"/>
      <c r="BS3894" s="40"/>
      <c r="BU3894" s="9"/>
      <c r="BV3894" s="40"/>
      <c r="BW3894" s="9"/>
      <c r="BX3894" s="40"/>
      <c r="BZ3894" s="9"/>
      <c r="CA3894" s="9"/>
      <c r="CB3894" s="40"/>
      <c r="CC3894" s="9"/>
      <c r="CD3894" s="9"/>
      <c r="CE3894" s="40"/>
    </row>
    <row r="3895" spans="68:83" x14ac:dyDescent="0.25">
      <c r="BP3895" s="9"/>
      <c r="BQ3895" s="40"/>
      <c r="BR3895" s="9"/>
      <c r="BS3895" s="40"/>
      <c r="BU3895" s="9"/>
      <c r="BV3895" s="40"/>
      <c r="BW3895" s="9"/>
      <c r="BX3895" s="40"/>
      <c r="BZ3895" s="9"/>
      <c r="CA3895" s="9"/>
      <c r="CB3895" s="40"/>
      <c r="CC3895" s="9"/>
      <c r="CD3895" s="9"/>
      <c r="CE3895" s="40"/>
    </row>
    <row r="3896" spans="68:83" x14ac:dyDescent="0.25">
      <c r="BP3896" s="9"/>
      <c r="BQ3896" s="40"/>
      <c r="BR3896" s="9"/>
      <c r="BS3896" s="40"/>
      <c r="BU3896" s="9"/>
      <c r="BV3896" s="40"/>
      <c r="BW3896" s="9"/>
      <c r="BX3896" s="40"/>
      <c r="BZ3896" s="9"/>
      <c r="CA3896" s="9"/>
      <c r="CB3896" s="40"/>
      <c r="CC3896" s="9"/>
      <c r="CD3896" s="9"/>
      <c r="CE3896" s="40"/>
    </row>
    <row r="3897" spans="68:83" x14ac:dyDescent="0.25">
      <c r="BP3897" s="9"/>
      <c r="BQ3897" s="40"/>
      <c r="BR3897" s="9"/>
      <c r="BS3897" s="40"/>
      <c r="BU3897" s="9"/>
      <c r="BV3897" s="40"/>
      <c r="BW3897" s="9"/>
      <c r="BX3897" s="40"/>
      <c r="BZ3897" s="9"/>
      <c r="CA3897" s="9"/>
      <c r="CB3897" s="40"/>
      <c r="CC3897" s="9"/>
      <c r="CD3897" s="9"/>
      <c r="CE3897" s="40"/>
    </row>
    <row r="3898" spans="68:83" x14ac:dyDescent="0.25">
      <c r="BP3898" s="9"/>
      <c r="BQ3898" s="40"/>
      <c r="BR3898" s="9"/>
      <c r="BS3898" s="40"/>
      <c r="BU3898" s="9"/>
      <c r="BV3898" s="40"/>
      <c r="BW3898" s="9"/>
      <c r="BX3898" s="40"/>
      <c r="BZ3898" s="9"/>
      <c r="CA3898" s="9"/>
      <c r="CB3898" s="40"/>
      <c r="CC3898" s="9"/>
      <c r="CD3898" s="9"/>
      <c r="CE3898" s="40"/>
    </row>
    <row r="3899" spans="68:83" x14ac:dyDescent="0.25">
      <c r="BP3899" s="9"/>
      <c r="BQ3899" s="40"/>
      <c r="BR3899" s="9"/>
      <c r="BS3899" s="40"/>
      <c r="BU3899" s="9"/>
      <c r="BV3899" s="40"/>
      <c r="BW3899" s="9"/>
      <c r="BX3899" s="40"/>
      <c r="BZ3899" s="9"/>
      <c r="CA3899" s="9"/>
      <c r="CB3899" s="40"/>
      <c r="CC3899" s="9"/>
      <c r="CD3899" s="9"/>
      <c r="CE3899" s="40"/>
    </row>
    <row r="3900" spans="68:83" x14ac:dyDescent="0.25">
      <c r="BP3900" s="9"/>
      <c r="BQ3900" s="40"/>
      <c r="BR3900" s="9"/>
      <c r="BS3900" s="40"/>
      <c r="BU3900" s="9"/>
      <c r="BV3900" s="40"/>
      <c r="BW3900" s="9"/>
      <c r="BX3900" s="40"/>
      <c r="BZ3900" s="9"/>
      <c r="CA3900" s="9"/>
      <c r="CB3900" s="40"/>
      <c r="CC3900" s="9"/>
      <c r="CD3900" s="9"/>
      <c r="CE3900" s="40"/>
    </row>
    <row r="3901" spans="68:83" x14ac:dyDescent="0.25">
      <c r="BP3901" s="9"/>
      <c r="BQ3901" s="40"/>
      <c r="BR3901" s="9"/>
      <c r="BS3901" s="40"/>
      <c r="BU3901" s="9"/>
      <c r="BV3901" s="40"/>
      <c r="BW3901" s="9"/>
      <c r="BX3901" s="40"/>
      <c r="BZ3901" s="9"/>
      <c r="CA3901" s="9"/>
      <c r="CB3901" s="40"/>
      <c r="CC3901" s="9"/>
      <c r="CD3901" s="9"/>
      <c r="CE3901" s="40"/>
    </row>
    <row r="3902" spans="68:83" x14ac:dyDescent="0.25">
      <c r="BP3902" s="9"/>
      <c r="BQ3902" s="40"/>
      <c r="BR3902" s="9"/>
      <c r="BS3902" s="40"/>
      <c r="BU3902" s="9"/>
      <c r="BV3902" s="40"/>
      <c r="BW3902" s="9"/>
      <c r="BX3902" s="40"/>
      <c r="BZ3902" s="9"/>
      <c r="CA3902" s="9"/>
      <c r="CB3902" s="40"/>
      <c r="CC3902" s="9"/>
      <c r="CD3902" s="9"/>
      <c r="CE3902" s="40"/>
    </row>
    <row r="3903" spans="68:83" x14ac:dyDescent="0.25">
      <c r="BP3903" s="9"/>
      <c r="BQ3903" s="40"/>
      <c r="BR3903" s="9"/>
      <c r="BS3903" s="40"/>
      <c r="BU3903" s="9"/>
      <c r="BV3903" s="40"/>
      <c r="BW3903" s="9"/>
      <c r="BX3903" s="40"/>
      <c r="BZ3903" s="9"/>
      <c r="CA3903" s="9"/>
      <c r="CB3903" s="40"/>
      <c r="CC3903" s="9"/>
      <c r="CD3903" s="9"/>
      <c r="CE3903" s="40"/>
    </row>
    <row r="3904" spans="68:83" x14ac:dyDescent="0.25">
      <c r="BP3904" s="9"/>
      <c r="BQ3904" s="40"/>
      <c r="BR3904" s="9"/>
      <c r="BS3904" s="40"/>
      <c r="BU3904" s="9"/>
      <c r="BV3904" s="40"/>
      <c r="BW3904" s="9"/>
      <c r="BX3904" s="40"/>
      <c r="BZ3904" s="9"/>
      <c r="CA3904" s="9"/>
      <c r="CB3904" s="40"/>
      <c r="CC3904" s="9"/>
      <c r="CD3904" s="9"/>
      <c r="CE3904" s="40"/>
    </row>
    <row r="3905" spans="68:83" x14ac:dyDescent="0.25">
      <c r="BP3905" s="9"/>
      <c r="BQ3905" s="40"/>
      <c r="BR3905" s="9"/>
      <c r="BS3905" s="40"/>
      <c r="BU3905" s="9"/>
      <c r="BV3905" s="40"/>
      <c r="BW3905" s="9"/>
      <c r="BX3905" s="40"/>
      <c r="BZ3905" s="9"/>
      <c r="CA3905" s="9"/>
      <c r="CB3905" s="40"/>
      <c r="CC3905" s="9"/>
      <c r="CD3905" s="9"/>
      <c r="CE3905" s="40"/>
    </row>
    <row r="3906" spans="68:83" x14ac:dyDescent="0.25">
      <c r="BP3906" s="9"/>
      <c r="BQ3906" s="40"/>
      <c r="BR3906" s="9"/>
      <c r="BS3906" s="40"/>
      <c r="BU3906" s="9"/>
      <c r="BV3906" s="40"/>
      <c r="BW3906" s="9"/>
      <c r="BX3906" s="40"/>
      <c r="BZ3906" s="9"/>
      <c r="CA3906" s="9"/>
      <c r="CB3906" s="40"/>
      <c r="CC3906" s="9"/>
      <c r="CD3906" s="9"/>
      <c r="CE3906" s="40"/>
    </row>
    <row r="3907" spans="68:83" x14ac:dyDescent="0.25">
      <c r="BP3907" s="9"/>
      <c r="BQ3907" s="40"/>
      <c r="BR3907" s="9"/>
      <c r="BS3907" s="40"/>
      <c r="BU3907" s="9"/>
      <c r="BV3907" s="40"/>
      <c r="BW3907" s="9"/>
      <c r="BX3907" s="40"/>
      <c r="BZ3907" s="9"/>
      <c r="CA3907" s="9"/>
      <c r="CB3907" s="40"/>
      <c r="CC3907" s="9"/>
      <c r="CD3907" s="9"/>
      <c r="CE3907" s="40"/>
    </row>
    <row r="3908" spans="68:83" x14ac:dyDescent="0.25">
      <c r="BP3908" s="9"/>
      <c r="BQ3908" s="40"/>
      <c r="BR3908" s="9"/>
      <c r="BS3908" s="40"/>
      <c r="BU3908" s="9"/>
      <c r="BV3908" s="40"/>
      <c r="BW3908" s="9"/>
      <c r="BX3908" s="40"/>
      <c r="BZ3908" s="9"/>
      <c r="CA3908" s="9"/>
      <c r="CB3908" s="40"/>
      <c r="CC3908" s="9"/>
      <c r="CD3908" s="9"/>
      <c r="CE3908" s="40"/>
    </row>
    <row r="3909" spans="68:83" x14ac:dyDescent="0.25">
      <c r="BP3909" s="9"/>
      <c r="BQ3909" s="40"/>
      <c r="BR3909" s="9"/>
      <c r="BS3909" s="40"/>
      <c r="BU3909" s="9"/>
      <c r="BV3909" s="40"/>
      <c r="BW3909" s="9"/>
      <c r="BX3909" s="40"/>
      <c r="BZ3909" s="9"/>
      <c r="CA3909" s="9"/>
      <c r="CB3909" s="40"/>
      <c r="CC3909" s="9"/>
      <c r="CD3909" s="9"/>
      <c r="CE3909" s="40"/>
    </row>
    <row r="3910" spans="68:83" x14ac:dyDescent="0.25">
      <c r="BP3910" s="9"/>
      <c r="BQ3910" s="40"/>
      <c r="BR3910" s="9"/>
      <c r="BS3910" s="40"/>
      <c r="BU3910" s="9"/>
      <c r="BV3910" s="40"/>
      <c r="BW3910" s="9"/>
      <c r="BX3910" s="40"/>
      <c r="BZ3910" s="9"/>
      <c r="CA3910" s="9"/>
      <c r="CB3910" s="40"/>
      <c r="CC3910" s="9"/>
      <c r="CD3910" s="9"/>
      <c r="CE3910" s="40"/>
    </row>
    <row r="3911" spans="68:83" x14ac:dyDescent="0.25">
      <c r="BP3911" s="9"/>
      <c r="BQ3911" s="40"/>
      <c r="BR3911" s="9"/>
      <c r="BS3911" s="40"/>
      <c r="BU3911" s="9"/>
      <c r="BV3911" s="40"/>
      <c r="BW3911" s="9"/>
      <c r="BX3911" s="40"/>
      <c r="BZ3911" s="9"/>
      <c r="CA3911" s="9"/>
      <c r="CB3911" s="40"/>
      <c r="CC3911" s="9"/>
      <c r="CD3911" s="9"/>
      <c r="CE3911" s="40"/>
    </row>
    <row r="3912" spans="68:83" x14ac:dyDescent="0.25">
      <c r="BP3912" s="9"/>
      <c r="BQ3912" s="40"/>
      <c r="BR3912" s="9"/>
      <c r="BS3912" s="40"/>
      <c r="BU3912" s="9"/>
      <c r="BV3912" s="40"/>
      <c r="BW3912" s="9"/>
      <c r="BX3912" s="40"/>
      <c r="BZ3912" s="9"/>
      <c r="CA3912" s="9"/>
      <c r="CB3912" s="40"/>
      <c r="CC3912" s="9"/>
      <c r="CD3912" s="9"/>
      <c r="CE3912" s="40"/>
    </row>
    <row r="3913" spans="68:83" x14ac:dyDescent="0.25">
      <c r="BP3913" s="9"/>
      <c r="BQ3913" s="40"/>
      <c r="BR3913" s="9"/>
      <c r="BS3913" s="40"/>
      <c r="BU3913" s="9"/>
      <c r="BV3913" s="40"/>
      <c r="BW3913" s="9"/>
      <c r="BX3913" s="40"/>
      <c r="BZ3913" s="9"/>
      <c r="CA3913" s="9"/>
      <c r="CB3913" s="40"/>
      <c r="CC3913" s="9"/>
      <c r="CD3913" s="9"/>
      <c r="CE3913" s="40"/>
    </row>
    <row r="3914" spans="68:83" x14ac:dyDescent="0.25">
      <c r="BP3914" s="9"/>
      <c r="BQ3914" s="40"/>
      <c r="BR3914" s="9"/>
      <c r="BS3914" s="40"/>
      <c r="BU3914" s="9"/>
      <c r="BV3914" s="40"/>
      <c r="BW3914" s="9"/>
      <c r="BX3914" s="40"/>
      <c r="BZ3914" s="9"/>
      <c r="CA3914" s="9"/>
      <c r="CB3914" s="40"/>
      <c r="CC3914" s="9"/>
      <c r="CD3914" s="9"/>
      <c r="CE3914" s="40"/>
    </row>
    <row r="3915" spans="68:83" x14ac:dyDescent="0.25">
      <c r="BP3915" s="9"/>
      <c r="BQ3915" s="40"/>
      <c r="BR3915" s="9"/>
      <c r="BS3915" s="40"/>
      <c r="BU3915" s="9"/>
      <c r="BV3915" s="40"/>
      <c r="BW3915" s="9"/>
      <c r="BX3915" s="40"/>
      <c r="BZ3915" s="9"/>
      <c r="CA3915" s="9"/>
      <c r="CB3915" s="40"/>
      <c r="CC3915" s="9"/>
      <c r="CD3915" s="9"/>
      <c r="CE3915" s="40"/>
    </row>
    <row r="3916" spans="68:83" x14ac:dyDescent="0.25">
      <c r="BP3916" s="9"/>
      <c r="BQ3916" s="40"/>
      <c r="BR3916" s="9"/>
      <c r="BS3916" s="40"/>
      <c r="BU3916" s="9"/>
      <c r="BV3916" s="40"/>
      <c r="BW3916" s="9"/>
      <c r="BX3916" s="40"/>
      <c r="BZ3916" s="9"/>
      <c r="CA3916" s="9"/>
      <c r="CB3916" s="40"/>
      <c r="CC3916" s="9"/>
      <c r="CD3916" s="9"/>
      <c r="CE3916" s="40"/>
    </row>
    <row r="3917" spans="68:83" x14ac:dyDescent="0.25">
      <c r="BP3917" s="9"/>
      <c r="BQ3917" s="40"/>
      <c r="BR3917" s="9"/>
      <c r="BS3917" s="40"/>
      <c r="BU3917" s="9"/>
      <c r="BV3917" s="40"/>
      <c r="BW3917" s="9"/>
      <c r="BX3917" s="40"/>
      <c r="BZ3917" s="9"/>
      <c r="CA3917" s="9"/>
      <c r="CB3917" s="40"/>
      <c r="CC3917" s="9"/>
      <c r="CD3917" s="9"/>
      <c r="CE3917" s="40"/>
    </row>
    <row r="3918" spans="68:83" x14ac:dyDescent="0.25">
      <c r="BP3918" s="9"/>
      <c r="BQ3918" s="40"/>
      <c r="BR3918" s="9"/>
      <c r="BS3918" s="40"/>
      <c r="BU3918" s="9"/>
      <c r="BV3918" s="40"/>
      <c r="BW3918" s="9"/>
      <c r="BX3918" s="40"/>
      <c r="BZ3918" s="9"/>
      <c r="CA3918" s="9"/>
      <c r="CB3918" s="40"/>
      <c r="CC3918" s="9"/>
      <c r="CD3918" s="9"/>
      <c r="CE3918" s="40"/>
    </row>
    <row r="3919" spans="68:83" x14ac:dyDescent="0.25">
      <c r="BP3919" s="9"/>
      <c r="BQ3919" s="40"/>
      <c r="BR3919" s="9"/>
      <c r="BS3919" s="40"/>
      <c r="BU3919" s="9"/>
      <c r="BV3919" s="40"/>
      <c r="BW3919" s="9"/>
      <c r="BX3919" s="40"/>
      <c r="BZ3919" s="9"/>
      <c r="CA3919" s="9"/>
      <c r="CB3919" s="40"/>
      <c r="CC3919" s="9"/>
      <c r="CD3919" s="9"/>
      <c r="CE3919" s="40"/>
    </row>
    <row r="3920" spans="68:83" x14ac:dyDescent="0.25">
      <c r="BP3920" s="9"/>
      <c r="BQ3920" s="40"/>
      <c r="BR3920" s="9"/>
      <c r="BS3920" s="40"/>
      <c r="BU3920" s="9"/>
      <c r="BV3920" s="40"/>
      <c r="BW3920" s="9"/>
      <c r="BX3920" s="40"/>
      <c r="BZ3920" s="9"/>
      <c r="CA3920" s="9"/>
      <c r="CB3920" s="40"/>
      <c r="CC3920" s="9"/>
      <c r="CD3920" s="9"/>
      <c r="CE3920" s="40"/>
    </row>
    <row r="3921" spans="68:83" x14ac:dyDescent="0.25">
      <c r="BP3921" s="9"/>
      <c r="BQ3921" s="40"/>
      <c r="BR3921" s="9"/>
      <c r="BS3921" s="40"/>
      <c r="BU3921" s="9"/>
      <c r="BV3921" s="40"/>
      <c r="BW3921" s="9"/>
      <c r="BX3921" s="40"/>
      <c r="BZ3921" s="9"/>
      <c r="CA3921" s="9"/>
      <c r="CB3921" s="40"/>
      <c r="CC3921" s="9"/>
      <c r="CD3921" s="9"/>
      <c r="CE3921" s="40"/>
    </row>
    <row r="3922" spans="68:83" x14ac:dyDescent="0.25">
      <c r="BP3922" s="9"/>
      <c r="BQ3922" s="40"/>
      <c r="BR3922" s="9"/>
      <c r="BS3922" s="40"/>
      <c r="BU3922" s="9"/>
      <c r="BV3922" s="40"/>
      <c r="BW3922" s="9"/>
      <c r="BX3922" s="40"/>
      <c r="BZ3922" s="9"/>
      <c r="CA3922" s="9"/>
      <c r="CB3922" s="40"/>
      <c r="CC3922" s="9"/>
      <c r="CD3922" s="9"/>
      <c r="CE3922" s="40"/>
    </row>
    <row r="3923" spans="68:83" x14ac:dyDescent="0.25">
      <c r="BP3923" s="9"/>
      <c r="BQ3923" s="40"/>
      <c r="BR3923" s="9"/>
      <c r="BS3923" s="40"/>
      <c r="BU3923" s="9"/>
      <c r="BV3923" s="40"/>
      <c r="BW3923" s="9"/>
      <c r="BX3923" s="40"/>
      <c r="BZ3923" s="9"/>
      <c r="CA3923" s="9"/>
      <c r="CB3923" s="40"/>
      <c r="CC3923" s="9"/>
      <c r="CD3923" s="9"/>
      <c r="CE3923" s="40"/>
    </row>
    <row r="3924" spans="68:83" x14ac:dyDescent="0.25">
      <c r="BP3924" s="9"/>
      <c r="BQ3924" s="40"/>
      <c r="BR3924" s="9"/>
      <c r="BS3924" s="40"/>
      <c r="BU3924" s="9"/>
      <c r="BV3924" s="40"/>
      <c r="BW3924" s="9"/>
      <c r="BX3924" s="40"/>
      <c r="BZ3924" s="9"/>
      <c r="CA3924" s="9"/>
      <c r="CB3924" s="40"/>
      <c r="CC3924" s="9"/>
      <c r="CD3924" s="9"/>
      <c r="CE3924" s="40"/>
    </row>
    <row r="3925" spans="68:83" x14ac:dyDescent="0.25">
      <c r="BP3925" s="9"/>
      <c r="BQ3925" s="40"/>
      <c r="BR3925" s="9"/>
      <c r="BS3925" s="40"/>
      <c r="BU3925" s="9"/>
      <c r="BV3925" s="40"/>
      <c r="BW3925" s="9"/>
      <c r="BX3925" s="40"/>
      <c r="BZ3925" s="9"/>
      <c r="CA3925" s="9"/>
      <c r="CB3925" s="40"/>
      <c r="CC3925" s="9"/>
      <c r="CD3925" s="9"/>
      <c r="CE3925" s="40"/>
    </row>
    <row r="3926" spans="68:83" x14ac:dyDescent="0.25">
      <c r="BP3926" s="9"/>
      <c r="BQ3926" s="40"/>
      <c r="BR3926" s="9"/>
      <c r="BS3926" s="40"/>
      <c r="BU3926" s="9"/>
      <c r="BV3926" s="40"/>
      <c r="BW3926" s="9"/>
      <c r="BX3926" s="40"/>
      <c r="BZ3926" s="9"/>
      <c r="CA3926" s="9"/>
      <c r="CB3926" s="40"/>
      <c r="CC3926" s="9"/>
      <c r="CD3926" s="9"/>
      <c r="CE3926" s="40"/>
    </row>
    <row r="3927" spans="68:83" x14ac:dyDescent="0.25">
      <c r="BP3927" s="9"/>
      <c r="BQ3927" s="40"/>
      <c r="BR3927" s="9"/>
      <c r="BS3927" s="40"/>
      <c r="BU3927" s="9"/>
      <c r="BV3927" s="40"/>
      <c r="BW3927" s="9"/>
      <c r="BX3927" s="40"/>
      <c r="BZ3927" s="9"/>
      <c r="CA3927" s="9"/>
      <c r="CB3927" s="40"/>
      <c r="CC3927" s="9"/>
      <c r="CD3927" s="9"/>
      <c r="CE3927" s="40"/>
    </row>
    <row r="3928" spans="68:83" x14ac:dyDescent="0.25">
      <c r="BP3928" s="9"/>
      <c r="BQ3928" s="40"/>
      <c r="BR3928" s="9"/>
      <c r="BS3928" s="40"/>
      <c r="BU3928" s="9"/>
      <c r="BV3928" s="40"/>
      <c r="BW3928" s="9"/>
      <c r="BX3928" s="40"/>
      <c r="BZ3928" s="9"/>
      <c r="CA3928" s="9"/>
      <c r="CB3928" s="40"/>
      <c r="CC3928" s="9"/>
      <c r="CD3928" s="9"/>
      <c r="CE3928" s="40"/>
    </row>
    <row r="3929" spans="68:83" x14ac:dyDescent="0.25">
      <c r="BP3929" s="9"/>
      <c r="BQ3929" s="40"/>
      <c r="BR3929" s="9"/>
      <c r="BS3929" s="40"/>
      <c r="BU3929" s="9"/>
      <c r="BV3929" s="40"/>
      <c r="BW3929" s="9"/>
      <c r="BX3929" s="40"/>
      <c r="BZ3929" s="9"/>
      <c r="CA3929" s="9"/>
      <c r="CB3929" s="40"/>
      <c r="CC3929" s="9"/>
      <c r="CD3929" s="9"/>
      <c r="CE3929" s="40"/>
    </row>
    <row r="3930" spans="68:83" x14ac:dyDescent="0.25">
      <c r="BP3930" s="9"/>
      <c r="BQ3930" s="40"/>
      <c r="BR3930" s="9"/>
      <c r="BS3930" s="40"/>
      <c r="BU3930" s="9"/>
      <c r="BV3930" s="40"/>
      <c r="BW3930" s="9"/>
      <c r="BX3930" s="40"/>
      <c r="BZ3930" s="9"/>
      <c r="CA3930" s="9"/>
      <c r="CB3930" s="40"/>
      <c r="CC3930" s="9"/>
      <c r="CD3930" s="9"/>
      <c r="CE3930" s="40"/>
    </row>
    <row r="3931" spans="68:83" x14ac:dyDescent="0.25">
      <c r="BP3931" s="9"/>
      <c r="BQ3931" s="40"/>
      <c r="BR3931" s="9"/>
      <c r="BS3931" s="40"/>
      <c r="BU3931" s="9"/>
      <c r="BV3931" s="40"/>
      <c r="BW3931" s="9"/>
      <c r="BX3931" s="40"/>
      <c r="BZ3931" s="9"/>
      <c r="CA3931" s="9"/>
      <c r="CB3931" s="40"/>
      <c r="CC3931" s="9"/>
      <c r="CD3931" s="9"/>
      <c r="CE3931" s="40"/>
    </row>
    <row r="3932" spans="68:83" x14ac:dyDescent="0.25">
      <c r="BP3932" s="9"/>
      <c r="BQ3932" s="40"/>
      <c r="BR3932" s="9"/>
      <c r="BS3932" s="40"/>
      <c r="BU3932" s="9"/>
      <c r="BV3932" s="40"/>
      <c r="BW3932" s="9"/>
      <c r="BX3932" s="40"/>
      <c r="BZ3932" s="9"/>
      <c r="CA3932" s="9"/>
      <c r="CB3932" s="40"/>
      <c r="CC3932" s="9"/>
      <c r="CD3932" s="9"/>
      <c r="CE3932" s="40"/>
    </row>
    <row r="3933" spans="68:83" x14ac:dyDescent="0.25">
      <c r="BP3933" s="9"/>
      <c r="BQ3933" s="40"/>
      <c r="BR3933" s="9"/>
      <c r="BS3933" s="40"/>
      <c r="BU3933" s="9"/>
      <c r="BV3933" s="40"/>
      <c r="BW3933" s="9"/>
      <c r="BX3933" s="40"/>
      <c r="BZ3933" s="9"/>
      <c r="CA3933" s="9"/>
      <c r="CB3933" s="40"/>
      <c r="CC3933" s="9"/>
      <c r="CD3933" s="9"/>
      <c r="CE3933" s="40"/>
    </row>
    <row r="3934" spans="68:83" x14ac:dyDescent="0.25">
      <c r="BP3934" s="9"/>
      <c r="BQ3934" s="40"/>
      <c r="BR3934" s="9"/>
      <c r="BS3934" s="40"/>
      <c r="BU3934" s="9"/>
      <c r="BV3934" s="40"/>
      <c r="BW3934" s="9"/>
      <c r="BX3934" s="40"/>
      <c r="BZ3934" s="9"/>
      <c r="CA3934" s="9"/>
      <c r="CB3934" s="40"/>
      <c r="CC3934" s="9"/>
      <c r="CD3934" s="9"/>
      <c r="CE3934" s="40"/>
    </row>
    <row r="3935" spans="68:83" x14ac:dyDescent="0.25">
      <c r="BP3935" s="9"/>
      <c r="BQ3935" s="40"/>
      <c r="BR3935" s="9"/>
      <c r="BS3935" s="40"/>
      <c r="BU3935" s="9"/>
      <c r="BV3935" s="40"/>
      <c r="BW3935" s="9"/>
      <c r="BX3935" s="40"/>
      <c r="BZ3935" s="9"/>
      <c r="CA3935" s="9"/>
      <c r="CB3935" s="40"/>
      <c r="CC3935" s="9"/>
      <c r="CD3935" s="9"/>
      <c r="CE3935" s="40"/>
    </row>
    <row r="3936" spans="68:83" x14ac:dyDescent="0.25">
      <c r="BP3936" s="9"/>
      <c r="BQ3936" s="40"/>
      <c r="BR3936" s="9"/>
      <c r="BS3936" s="40"/>
      <c r="BU3936" s="9"/>
      <c r="BV3936" s="40"/>
      <c r="BW3936" s="9"/>
      <c r="BX3936" s="40"/>
      <c r="BZ3936" s="9"/>
      <c r="CA3936" s="9"/>
      <c r="CB3936" s="40"/>
      <c r="CC3936" s="9"/>
      <c r="CD3936" s="9"/>
      <c r="CE3936" s="40"/>
    </row>
    <row r="3937" spans="68:83" x14ac:dyDescent="0.25">
      <c r="BP3937" s="9"/>
      <c r="BQ3937" s="40"/>
      <c r="BR3937" s="9"/>
      <c r="BS3937" s="40"/>
      <c r="BU3937" s="9"/>
      <c r="BV3937" s="40"/>
      <c r="BW3937" s="9"/>
      <c r="BX3937" s="40"/>
      <c r="BZ3937" s="9"/>
      <c r="CA3937" s="9"/>
      <c r="CB3937" s="40"/>
      <c r="CC3937" s="9"/>
      <c r="CD3937" s="9"/>
      <c r="CE3937" s="40"/>
    </row>
    <row r="3938" spans="68:83" x14ac:dyDescent="0.25">
      <c r="BP3938" s="9"/>
      <c r="BQ3938" s="40"/>
      <c r="BR3938" s="9"/>
      <c r="BS3938" s="40"/>
      <c r="BU3938" s="9"/>
      <c r="BV3938" s="40"/>
      <c r="BW3938" s="9"/>
      <c r="BX3938" s="40"/>
      <c r="BZ3938" s="9"/>
      <c r="CA3938" s="9"/>
      <c r="CB3938" s="40"/>
      <c r="CC3938" s="9"/>
      <c r="CD3938" s="9"/>
      <c r="CE3938" s="40"/>
    </row>
    <row r="3939" spans="68:83" x14ac:dyDescent="0.25">
      <c r="BP3939" s="9"/>
      <c r="BQ3939" s="40"/>
      <c r="BR3939" s="9"/>
      <c r="BS3939" s="40"/>
      <c r="BU3939" s="9"/>
      <c r="BV3939" s="40"/>
      <c r="BW3939" s="9"/>
      <c r="BX3939" s="40"/>
      <c r="BZ3939" s="9"/>
      <c r="CA3939" s="9"/>
      <c r="CB3939" s="40"/>
      <c r="CC3939" s="9"/>
      <c r="CD3939" s="9"/>
      <c r="CE3939" s="40"/>
    </row>
    <row r="3940" spans="68:83" x14ac:dyDescent="0.25">
      <c r="BP3940" s="9"/>
      <c r="BQ3940" s="40"/>
      <c r="BR3940" s="9"/>
      <c r="BS3940" s="40"/>
      <c r="BU3940" s="9"/>
      <c r="BV3940" s="40"/>
      <c r="BW3940" s="9"/>
      <c r="BX3940" s="40"/>
      <c r="BZ3940" s="9"/>
      <c r="CA3940" s="9"/>
      <c r="CB3940" s="40"/>
      <c r="CC3940" s="9"/>
      <c r="CD3940" s="9"/>
      <c r="CE3940" s="40"/>
    </row>
    <row r="3941" spans="68:83" x14ac:dyDescent="0.25">
      <c r="BP3941" s="9"/>
      <c r="BQ3941" s="40"/>
      <c r="BR3941" s="9"/>
      <c r="BS3941" s="40"/>
      <c r="BU3941" s="9"/>
      <c r="BV3941" s="40"/>
      <c r="BW3941" s="9"/>
      <c r="BX3941" s="40"/>
      <c r="BZ3941" s="9"/>
      <c r="CA3941" s="9"/>
      <c r="CB3941" s="40"/>
      <c r="CC3941" s="9"/>
      <c r="CD3941" s="9"/>
      <c r="CE3941" s="40"/>
    </row>
    <row r="3942" spans="68:83" x14ac:dyDescent="0.25">
      <c r="BP3942" s="9"/>
      <c r="BQ3942" s="40"/>
      <c r="BR3942" s="9"/>
      <c r="BS3942" s="40"/>
      <c r="BU3942" s="9"/>
      <c r="BV3942" s="40"/>
      <c r="BW3942" s="9"/>
      <c r="BX3942" s="40"/>
      <c r="BZ3942" s="9"/>
      <c r="CA3942" s="9"/>
      <c r="CB3942" s="40"/>
      <c r="CC3942" s="9"/>
      <c r="CD3942" s="9"/>
      <c r="CE3942" s="40"/>
    </row>
    <row r="3943" spans="68:83" x14ac:dyDescent="0.25">
      <c r="BP3943" s="9"/>
      <c r="BQ3943" s="40"/>
      <c r="BR3943" s="9"/>
      <c r="BS3943" s="40"/>
      <c r="BU3943" s="9"/>
      <c r="BV3943" s="40"/>
      <c r="BW3943" s="9"/>
      <c r="BX3943" s="40"/>
      <c r="BZ3943" s="9"/>
      <c r="CA3943" s="9"/>
      <c r="CB3943" s="40"/>
      <c r="CC3943" s="9"/>
      <c r="CD3943" s="9"/>
      <c r="CE3943" s="40"/>
    </row>
    <row r="3944" spans="68:83" x14ac:dyDescent="0.25">
      <c r="BP3944" s="9"/>
      <c r="BQ3944" s="40"/>
      <c r="BR3944" s="9"/>
      <c r="BS3944" s="40"/>
      <c r="BU3944" s="9"/>
      <c r="BV3944" s="40"/>
      <c r="BW3944" s="9"/>
      <c r="BX3944" s="40"/>
      <c r="BZ3944" s="9"/>
      <c r="CA3944" s="9"/>
      <c r="CB3944" s="40"/>
      <c r="CC3944" s="9"/>
      <c r="CD3944" s="9"/>
      <c r="CE3944" s="40"/>
    </row>
    <row r="3945" spans="68:83" x14ac:dyDescent="0.25">
      <c r="BP3945" s="9"/>
      <c r="BQ3945" s="40"/>
      <c r="BR3945" s="9"/>
      <c r="BS3945" s="40"/>
      <c r="BU3945" s="9"/>
      <c r="BV3945" s="40"/>
      <c r="BW3945" s="9"/>
      <c r="BX3945" s="40"/>
      <c r="BZ3945" s="9"/>
      <c r="CA3945" s="9"/>
      <c r="CB3945" s="40"/>
      <c r="CC3945" s="9"/>
      <c r="CD3945" s="9"/>
      <c r="CE3945" s="40"/>
    </row>
    <row r="3946" spans="68:83" x14ac:dyDescent="0.25">
      <c r="BP3946" s="9"/>
      <c r="BQ3946" s="40"/>
      <c r="BR3946" s="9"/>
      <c r="BS3946" s="40"/>
      <c r="BU3946" s="9"/>
      <c r="BV3946" s="40"/>
      <c r="BW3946" s="9"/>
      <c r="BX3946" s="40"/>
      <c r="BZ3946" s="9"/>
      <c r="CA3946" s="9"/>
      <c r="CB3946" s="40"/>
      <c r="CC3946" s="9"/>
      <c r="CD3946" s="9"/>
      <c r="CE3946" s="40"/>
    </row>
    <row r="3947" spans="68:83" x14ac:dyDescent="0.25">
      <c r="BP3947" s="9"/>
      <c r="BQ3947" s="40"/>
      <c r="BR3947" s="9"/>
      <c r="BS3947" s="40"/>
      <c r="BU3947" s="9"/>
      <c r="BV3947" s="40"/>
      <c r="BW3947" s="9"/>
      <c r="BX3947" s="40"/>
      <c r="BZ3947" s="9"/>
      <c r="CA3947" s="9"/>
      <c r="CB3947" s="40"/>
      <c r="CC3947" s="9"/>
      <c r="CD3947" s="9"/>
      <c r="CE3947" s="40"/>
    </row>
    <row r="3948" spans="68:83" x14ac:dyDescent="0.25">
      <c r="BP3948" s="9"/>
      <c r="BQ3948" s="40"/>
      <c r="BR3948" s="9"/>
      <c r="BS3948" s="40"/>
      <c r="BU3948" s="9"/>
      <c r="BV3948" s="40"/>
      <c r="BW3948" s="9"/>
      <c r="BX3948" s="40"/>
      <c r="BZ3948" s="9"/>
      <c r="CA3948" s="9"/>
      <c r="CB3948" s="40"/>
      <c r="CC3948" s="9"/>
      <c r="CD3948" s="9"/>
      <c r="CE3948" s="40"/>
    </row>
    <row r="3949" spans="68:83" x14ac:dyDescent="0.25">
      <c r="BP3949" s="9"/>
      <c r="BQ3949" s="40"/>
      <c r="BR3949" s="9"/>
      <c r="BS3949" s="40"/>
      <c r="BU3949" s="9"/>
      <c r="BV3949" s="40"/>
      <c r="BW3949" s="9"/>
      <c r="BX3949" s="40"/>
      <c r="BZ3949" s="9"/>
      <c r="CA3949" s="9"/>
      <c r="CB3949" s="40"/>
      <c r="CC3949" s="9"/>
      <c r="CD3949" s="9"/>
      <c r="CE3949" s="40"/>
    </row>
    <row r="3950" spans="68:83" x14ac:dyDescent="0.25">
      <c r="BP3950" s="9"/>
      <c r="BQ3950" s="40"/>
      <c r="BR3950" s="9"/>
      <c r="BS3950" s="40"/>
      <c r="BU3950" s="9"/>
      <c r="BV3950" s="40"/>
      <c r="BW3950" s="9"/>
      <c r="BX3950" s="40"/>
      <c r="BZ3950" s="9"/>
      <c r="CA3950" s="9"/>
      <c r="CB3950" s="40"/>
      <c r="CC3950" s="9"/>
      <c r="CD3950" s="9"/>
      <c r="CE3950" s="40"/>
    </row>
    <row r="3951" spans="68:83" x14ac:dyDescent="0.25">
      <c r="BP3951" s="9"/>
      <c r="BQ3951" s="40"/>
      <c r="BR3951" s="9"/>
      <c r="BS3951" s="40"/>
      <c r="BU3951" s="9"/>
      <c r="BV3951" s="40"/>
      <c r="BW3951" s="9"/>
      <c r="BX3951" s="40"/>
      <c r="BZ3951" s="9"/>
      <c r="CA3951" s="9"/>
      <c r="CB3951" s="40"/>
      <c r="CC3951" s="9"/>
      <c r="CD3951" s="9"/>
      <c r="CE3951" s="40"/>
    </row>
    <row r="3952" spans="68:83" x14ac:dyDescent="0.25">
      <c r="BP3952" s="9"/>
      <c r="BQ3952" s="40"/>
      <c r="BR3952" s="9"/>
      <c r="BS3952" s="40"/>
      <c r="BU3952" s="9"/>
      <c r="BV3952" s="40"/>
      <c r="BW3952" s="9"/>
      <c r="BX3952" s="40"/>
      <c r="BZ3952" s="9"/>
      <c r="CA3952" s="9"/>
      <c r="CB3952" s="40"/>
      <c r="CC3952" s="9"/>
      <c r="CD3952" s="9"/>
      <c r="CE3952" s="40"/>
    </row>
    <row r="3953" spans="68:83" x14ac:dyDescent="0.25">
      <c r="BP3953" s="9"/>
      <c r="BQ3953" s="40"/>
      <c r="BR3953" s="9"/>
      <c r="BS3953" s="40"/>
      <c r="BU3953" s="9"/>
      <c r="BV3953" s="40"/>
      <c r="BW3953" s="9"/>
      <c r="BX3953" s="40"/>
      <c r="BZ3953" s="9"/>
      <c r="CA3953" s="9"/>
      <c r="CB3953" s="40"/>
      <c r="CC3953" s="9"/>
      <c r="CD3953" s="9"/>
      <c r="CE3953" s="40"/>
    </row>
    <row r="3954" spans="68:83" x14ac:dyDescent="0.25">
      <c r="BP3954" s="9"/>
      <c r="BQ3954" s="40"/>
      <c r="BR3954" s="9"/>
      <c r="BS3954" s="40"/>
      <c r="BU3954" s="9"/>
      <c r="BV3954" s="40"/>
      <c r="BW3954" s="9"/>
      <c r="BX3954" s="40"/>
      <c r="BZ3954" s="9"/>
      <c r="CA3954" s="9"/>
      <c r="CB3954" s="40"/>
      <c r="CC3954" s="9"/>
      <c r="CD3954" s="9"/>
      <c r="CE3954" s="40"/>
    </row>
    <row r="3955" spans="68:83" x14ac:dyDescent="0.25">
      <c r="BP3955" s="9"/>
      <c r="BQ3955" s="40"/>
      <c r="BR3955" s="9"/>
      <c r="BS3955" s="40"/>
      <c r="BU3955" s="9"/>
      <c r="BV3955" s="40"/>
      <c r="BW3955" s="9"/>
      <c r="BX3955" s="40"/>
      <c r="BZ3955" s="9"/>
      <c r="CA3955" s="9"/>
      <c r="CB3955" s="40"/>
      <c r="CC3955" s="9"/>
      <c r="CD3955" s="9"/>
      <c r="CE3955" s="40"/>
    </row>
    <row r="3956" spans="68:83" x14ac:dyDescent="0.25">
      <c r="BP3956" s="9"/>
      <c r="BQ3956" s="40"/>
      <c r="BR3956" s="9"/>
      <c r="BS3956" s="40"/>
      <c r="BU3956" s="9"/>
      <c r="BV3956" s="40"/>
      <c r="BW3956" s="9"/>
      <c r="BX3956" s="40"/>
      <c r="BZ3956" s="9"/>
      <c r="CA3956" s="9"/>
      <c r="CB3956" s="40"/>
      <c r="CC3956" s="9"/>
      <c r="CD3956" s="9"/>
      <c r="CE3956" s="40"/>
    </row>
    <row r="3957" spans="68:83" x14ac:dyDescent="0.25">
      <c r="BP3957" s="9"/>
      <c r="BQ3957" s="40"/>
      <c r="BR3957" s="9"/>
      <c r="BS3957" s="40"/>
      <c r="BU3957" s="9"/>
      <c r="BV3957" s="40"/>
      <c r="BW3957" s="9"/>
      <c r="BX3957" s="40"/>
      <c r="BZ3957" s="9"/>
      <c r="CA3957" s="9"/>
      <c r="CB3957" s="40"/>
      <c r="CC3957" s="9"/>
      <c r="CD3957" s="9"/>
      <c r="CE3957" s="40"/>
    </row>
    <row r="3958" spans="68:83" x14ac:dyDescent="0.25">
      <c r="BP3958" s="9"/>
      <c r="BQ3958" s="40"/>
      <c r="BR3958" s="9"/>
      <c r="BS3958" s="40"/>
      <c r="BU3958" s="9"/>
      <c r="BV3958" s="40"/>
      <c r="BW3958" s="9"/>
      <c r="BX3958" s="40"/>
      <c r="BZ3958" s="9"/>
      <c r="CA3958" s="9"/>
      <c r="CB3958" s="40"/>
      <c r="CC3958" s="9"/>
      <c r="CD3958" s="9"/>
      <c r="CE3958" s="40"/>
    </row>
    <row r="3959" spans="68:83" x14ac:dyDescent="0.25">
      <c r="BP3959" s="9"/>
      <c r="BQ3959" s="40"/>
      <c r="BR3959" s="9"/>
      <c r="BS3959" s="40"/>
      <c r="BU3959" s="9"/>
      <c r="BV3959" s="40"/>
      <c r="BW3959" s="9"/>
      <c r="BX3959" s="40"/>
      <c r="BZ3959" s="9"/>
      <c r="CA3959" s="9"/>
      <c r="CB3959" s="40"/>
      <c r="CC3959" s="9"/>
      <c r="CD3959" s="9"/>
      <c r="CE3959" s="40"/>
    </row>
    <row r="3960" spans="68:83" x14ac:dyDescent="0.25">
      <c r="BP3960" s="9"/>
      <c r="BQ3960" s="40"/>
      <c r="BR3960" s="9"/>
      <c r="BS3960" s="40"/>
      <c r="BU3960" s="9"/>
      <c r="BV3960" s="40"/>
      <c r="BW3960" s="9"/>
      <c r="BX3960" s="40"/>
      <c r="BZ3960" s="9"/>
      <c r="CA3960" s="9"/>
      <c r="CB3960" s="40"/>
      <c r="CC3960" s="9"/>
      <c r="CD3960" s="9"/>
      <c r="CE3960" s="40"/>
    </row>
    <row r="3961" spans="68:83" x14ac:dyDescent="0.25">
      <c r="BP3961" s="9"/>
      <c r="BQ3961" s="40"/>
      <c r="BR3961" s="9"/>
      <c r="BS3961" s="40"/>
      <c r="BU3961" s="9"/>
      <c r="BV3961" s="40"/>
      <c r="BW3961" s="9"/>
      <c r="BX3961" s="40"/>
      <c r="BZ3961" s="9"/>
      <c r="CA3961" s="9"/>
      <c r="CB3961" s="40"/>
      <c r="CC3961" s="9"/>
      <c r="CD3961" s="9"/>
      <c r="CE3961" s="40"/>
    </row>
    <row r="3962" spans="68:83" x14ac:dyDescent="0.25">
      <c r="BP3962" s="9"/>
      <c r="BQ3962" s="40"/>
      <c r="BR3962" s="9"/>
      <c r="BS3962" s="40"/>
      <c r="BU3962" s="9"/>
      <c r="BV3962" s="40"/>
      <c r="BW3962" s="9"/>
      <c r="BX3962" s="40"/>
      <c r="BZ3962" s="9"/>
      <c r="CA3962" s="9"/>
      <c r="CB3962" s="40"/>
      <c r="CC3962" s="9"/>
      <c r="CD3962" s="9"/>
      <c r="CE3962" s="40"/>
    </row>
    <row r="3963" spans="68:83" x14ac:dyDescent="0.25">
      <c r="BP3963" s="9"/>
      <c r="BQ3963" s="40"/>
      <c r="BR3963" s="9"/>
      <c r="BS3963" s="40"/>
      <c r="BU3963" s="9"/>
      <c r="BV3963" s="40"/>
      <c r="BW3963" s="9"/>
      <c r="BX3963" s="40"/>
      <c r="BZ3963" s="9"/>
      <c r="CA3963" s="9"/>
      <c r="CB3963" s="40"/>
      <c r="CC3963" s="9"/>
      <c r="CD3963" s="9"/>
      <c r="CE3963" s="40"/>
    </row>
    <row r="3964" spans="68:83" x14ac:dyDescent="0.25">
      <c r="BP3964" s="9"/>
      <c r="BQ3964" s="40"/>
      <c r="BR3964" s="9"/>
      <c r="BS3964" s="40"/>
      <c r="BU3964" s="9"/>
      <c r="BV3964" s="40"/>
      <c r="BW3964" s="9"/>
      <c r="BX3964" s="40"/>
      <c r="BZ3964" s="9"/>
      <c r="CA3964" s="9"/>
      <c r="CB3964" s="40"/>
      <c r="CC3964" s="9"/>
      <c r="CD3964" s="9"/>
      <c r="CE3964" s="40"/>
    </row>
    <row r="3965" spans="68:83" x14ac:dyDescent="0.25">
      <c r="BP3965" s="9"/>
      <c r="BQ3965" s="40"/>
      <c r="BR3965" s="9"/>
      <c r="BS3965" s="40"/>
      <c r="BU3965" s="9"/>
      <c r="BV3965" s="40"/>
      <c r="BW3965" s="9"/>
      <c r="BX3965" s="40"/>
      <c r="BZ3965" s="9"/>
      <c r="CA3965" s="9"/>
      <c r="CB3965" s="40"/>
      <c r="CC3965" s="9"/>
      <c r="CD3965" s="9"/>
      <c r="CE3965" s="40"/>
    </row>
    <row r="3966" spans="68:83" x14ac:dyDescent="0.25">
      <c r="BP3966" s="9"/>
      <c r="BQ3966" s="40"/>
      <c r="BR3966" s="9"/>
      <c r="BS3966" s="40"/>
      <c r="BU3966" s="9"/>
      <c r="BV3966" s="40"/>
      <c r="BW3966" s="9"/>
      <c r="BX3966" s="40"/>
      <c r="BZ3966" s="9"/>
      <c r="CA3966" s="9"/>
      <c r="CB3966" s="40"/>
      <c r="CC3966" s="9"/>
      <c r="CD3966" s="9"/>
      <c r="CE3966" s="40"/>
    </row>
    <row r="3967" spans="68:83" x14ac:dyDescent="0.25">
      <c r="BP3967" s="9"/>
      <c r="BQ3967" s="40"/>
      <c r="BR3967" s="9"/>
      <c r="BS3967" s="40"/>
      <c r="BU3967" s="9"/>
      <c r="BV3967" s="40"/>
      <c r="BW3967" s="9"/>
      <c r="BX3967" s="40"/>
      <c r="BZ3967" s="9"/>
      <c r="CA3967" s="9"/>
      <c r="CB3967" s="40"/>
      <c r="CC3967" s="9"/>
      <c r="CD3967" s="9"/>
      <c r="CE3967" s="40"/>
    </row>
    <row r="3968" spans="68:83" x14ac:dyDescent="0.25">
      <c r="BP3968" s="9"/>
      <c r="BQ3968" s="40"/>
      <c r="BR3968" s="9"/>
      <c r="BS3968" s="40"/>
      <c r="BU3968" s="9"/>
      <c r="BV3968" s="40"/>
      <c r="BW3968" s="9"/>
      <c r="BX3968" s="40"/>
      <c r="BZ3968" s="9"/>
      <c r="CA3968" s="9"/>
      <c r="CB3968" s="40"/>
      <c r="CC3968" s="9"/>
      <c r="CD3968" s="9"/>
      <c r="CE3968" s="40"/>
    </row>
    <row r="3969" spans="68:83" x14ac:dyDescent="0.25">
      <c r="BP3969" s="9"/>
      <c r="BQ3969" s="40"/>
      <c r="BR3969" s="9"/>
      <c r="BS3969" s="40"/>
      <c r="BU3969" s="9"/>
      <c r="BV3969" s="40"/>
      <c r="BW3969" s="9"/>
      <c r="BX3969" s="40"/>
      <c r="BZ3969" s="9"/>
      <c r="CA3969" s="9"/>
      <c r="CB3969" s="40"/>
      <c r="CC3969" s="9"/>
      <c r="CD3969" s="9"/>
      <c r="CE3969" s="40"/>
    </row>
    <row r="3970" spans="68:83" x14ac:dyDescent="0.25">
      <c r="BP3970" s="9"/>
      <c r="BQ3970" s="40"/>
      <c r="BR3970" s="9"/>
      <c r="BS3970" s="40"/>
      <c r="BU3970" s="9"/>
      <c r="BV3970" s="40"/>
      <c r="BW3970" s="9"/>
      <c r="BX3970" s="40"/>
      <c r="BZ3970" s="9"/>
      <c r="CA3970" s="9"/>
      <c r="CB3970" s="40"/>
      <c r="CC3970" s="9"/>
      <c r="CD3970" s="9"/>
      <c r="CE3970" s="40"/>
    </row>
    <row r="3971" spans="68:83" x14ac:dyDescent="0.25">
      <c r="BP3971" s="9"/>
      <c r="BQ3971" s="40"/>
      <c r="BR3971" s="9"/>
      <c r="BS3971" s="40"/>
      <c r="BU3971" s="9"/>
      <c r="BV3971" s="40"/>
      <c r="BW3971" s="9"/>
      <c r="BX3971" s="40"/>
      <c r="BZ3971" s="9"/>
      <c r="CA3971" s="9"/>
      <c r="CB3971" s="40"/>
      <c r="CC3971" s="9"/>
      <c r="CD3971" s="9"/>
      <c r="CE3971" s="40"/>
    </row>
    <row r="3972" spans="68:83" x14ac:dyDescent="0.25">
      <c r="BP3972" s="9"/>
      <c r="BQ3972" s="40"/>
      <c r="BR3972" s="9"/>
      <c r="BS3972" s="40"/>
      <c r="BU3972" s="9"/>
      <c r="BV3972" s="40"/>
      <c r="BW3972" s="9"/>
      <c r="BX3972" s="40"/>
      <c r="BZ3972" s="9"/>
      <c r="CA3972" s="9"/>
      <c r="CB3972" s="40"/>
      <c r="CC3972" s="9"/>
      <c r="CD3972" s="9"/>
      <c r="CE3972" s="40"/>
    </row>
    <row r="3973" spans="68:83" x14ac:dyDescent="0.25">
      <c r="BP3973" s="9"/>
      <c r="BQ3973" s="40"/>
      <c r="BR3973" s="9"/>
      <c r="BS3973" s="40"/>
      <c r="BU3973" s="9"/>
      <c r="BV3973" s="40"/>
      <c r="BW3973" s="9"/>
      <c r="BX3973" s="40"/>
      <c r="BZ3973" s="9"/>
      <c r="CA3973" s="9"/>
      <c r="CB3973" s="40"/>
      <c r="CC3973" s="9"/>
      <c r="CD3973" s="9"/>
      <c r="CE3973" s="40"/>
    </row>
    <row r="3974" spans="68:83" x14ac:dyDescent="0.25">
      <c r="BP3974" s="9"/>
      <c r="BQ3974" s="40"/>
      <c r="BR3974" s="9"/>
      <c r="BS3974" s="40"/>
      <c r="BU3974" s="9"/>
      <c r="BV3974" s="40"/>
      <c r="BW3974" s="9"/>
      <c r="BX3974" s="40"/>
      <c r="BZ3974" s="9"/>
      <c r="CA3974" s="9"/>
      <c r="CB3974" s="40"/>
      <c r="CC3974" s="9"/>
      <c r="CD3974" s="9"/>
      <c r="CE3974" s="40"/>
    </row>
    <row r="3975" spans="68:83" x14ac:dyDescent="0.25">
      <c r="BP3975" s="9"/>
      <c r="BQ3975" s="40"/>
      <c r="BR3975" s="9"/>
      <c r="BS3975" s="40"/>
      <c r="BU3975" s="9"/>
      <c r="BV3975" s="40"/>
      <c r="BW3975" s="9"/>
      <c r="BX3975" s="40"/>
      <c r="BZ3975" s="9"/>
      <c r="CA3975" s="9"/>
      <c r="CB3975" s="40"/>
      <c r="CC3975" s="9"/>
      <c r="CD3975" s="9"/>
      <c r="CE3975" s="40"/>
    </row>
    <row r="3976" spans="68:83" x14ac:dyDescent="0.25">
      <c r="BP3976" s="9"/>
      <c r="BQ3976" s="40"/>
      <c r="BR3976" s="9"/>
      <c r="BS3976" s="40"/>
      <c r="BU3976" s="9"/>
      <c r="BV3976" s="40"/>
      <c r="BW3976" s="9"/>
      <c r="BX3976" s="40"/>
      <c r="BZ3976" s="9"/>
      <c r="CA3976" s="9"/>
      <c r="CB3976" s="40"/>
      <c r="CC3976" s="9"/>
      <c r="CD3976" s="9"/>
      <c r="CE3976" s="40"/>
    </row>
    <row r="3977" spans="68:83" x14ac:dyDescent="0.25">
      <c r="BP3977" s="9"/>
      <c r="BQ3977" s="40"/>
      <c r="BR3977" s="9"/>
      <c r="BS3977" s="40"/>
      <c r="BU3977" s="9"/>
      <c r="BV3977" s="40"/>
      <c r="BW3977" s="9"/>
      <c r="BX3977" s="40"/>
      <c r="BZ3977" s="9"/>
      <c r="CA3977" s="9"/>
      <c r="CB3977" s="40"/>
      <c r="CC3977" s="9"/>
      <c r="CD3977" s="9"/>
      <c r="CE3977" s="40"/>
    </row>
    <row r="3978" spans="68:83" x14ac:dyDescent="0.25">
      <c r="BP3978" s="9"/>
      <c r="BQ3978" s="40"/>
      <c r="BR3978" s="9"/>
      <c r="BS3978" s="40"/>
      <c r="BU3978" s="9"/>
      <c r="BV3978" s="40"/>
      <c r="BW3978" s="9"/>
      <c r="BX3978" s="40"/>
      <c r="BZ3978" s="9"/>
      <c r="CA3978" s="9"/>
      <c r="CB3978" s="40"/>
      <c r="CC3978" s="9"/>
      <c r="CD3978" s="9"/>
      <c r="CE3978" s="40"/>
    </row>
    <row r="3979" spans="68:83" x14ac:dyDescent="0.25">
      <c r="BP3979" s="9"/>
      <c r="BQ3979" s="40"/>
      <c r="BR3979" s="9"/>
      <c r="BS3979" s="40"/>
      <c r="BU3979" s="9"/>
      <c r="BV3979" s="40"/>
      <c r="BW3979" s="9"/>
      <c r="BX3979" s="40"/>
      <c r="BZ3979" s="9"/>
      <c r="CA3979" s="9"/>
      <c r="CB3979" s="40"/>
      <c r="CC3979" s="9"/>
      <c r="CD3979" s="9"/>
      <c r="CE3979" s="40"/>
    </row>
    <row r="3980" spans="68:83" x14ac:dyDescent="0.25">
      <c r="BP3980" s="9"/>
      <c r="BQ3980" s="40"/>
      <c r="BR3980" s="9"/>
      <c r="BS3980" s="40"/>
      <c r="BU3980" s="9"/>
      <c r="BV3980" s="40"/>
      <c r="BW3980" s="9"/>
      <c r="BX3980" s="40"/>
      <c r="BZ3980" s="9"/>
      <c r="CA3980" s="9"/>
      <c r="CB3980" s="40"/>
      <c r="CC3980" s="9"/>
      <c r="CD3980" s="9"/>
      <c r="CE3980" s="40"/>
    </row>
    <row r="3981" spans="68:83" x14ac:dyDescent="0.25">
      <c r="BP3981" s="9"/>
      <c r="BQ3981" s="40"/>
      <c r="BR3981" s="9"/>
      <c r="BS3981" s="40"/>
      <c r="BU3981" s="9"/>
      <c r="BV3981" s="40"/>
      <c r="BW3981" s="9"/>
      <c r="BX3981" s="40"/>
      <c r="BZ3981" s="9"/>
      <c r="CA3981" s="9"/>
      <c r="CB3981" s="40"/>
      <c r="CC3981" s="9"/>
      <c r="CD3981" s="9"/>
      <c r="CE3981" s="40"/>
    </row>
    <row r="3982" spans="68:83" x14ac:dyDescent="0.25">
      <c r="BP3982" s="9"/>
      <c r="BQ3982" s="40"/>
      <c r="BR3982" s="9"/>
      <c r="BS3982" s="40"/>
      <c r="BU3982" s="9"/>
      <c r="BV3982" s="40"/>
      <c r="BW3982" s="9"/>
      <c r="BX3982" s="40"/>
      <c r="BZ3982" s="9"/>
      <c r="CA3982" s="9"/>
      <c r="CB3982" s="40"/>
      <c r="CC3982" s="9"/>
      <c r="CD3982" s="9"/>
      <c r="CE3982" s="40"/>
    </row>
    <row r="3983" spans="68:83" x14ac:dyDescent="0.25">
      <c r="BP3983" s="9"/>
      <c r="BQ3983" s="40"/>
      <c r="BR3983" s="9"/>
      <c r="BS3983" s="40"/>
      <c r="BU3983" s="9"/>
      <c r="BV3983" s="40"/>
      <c r="BW3983" s="9"/>
      <c r="BX3983" s="40"/>
      <c r="BZ3983" s="9"/>
      <c r="CA3983" s="9"/>
      <c r="CB3983" s="40"/>
      <c r="CC3983" s="9"/>
      <c r="CD3983" s="9"/>
      <c r="CE3983" s="40"/>
    </row>
    <row r="3984" spans="68:83" x14ac:dyDescent="0.25">
      <c r="BP3984" s="9"/>
      <c r="BQ3984" s="40"/>
      <c r="BR3984" s="9"/>
      <c r="BS3984" s="40"/>
      <c r="BU3984" s="9"/>
      <c r="BV3984" s="40"/>
      <c r="BW3984" s="9"/>
      <c r="BX3984" s="40"/>
      <c r="BZ3984" s="9"/>
      <c r="CA3984" s="9"/>
      <c r="CB3984" s="40"/>
      <c r="CC3984" s="9"/>
      <c r="CD3984" s="9"/>
      <c r="CE3984" s="40"/>
    </row>
    <row r="3985" spans="68:83" x14ac:dyDescent="0.25">
      <c r="BP3985" s="9"/>
      <c r="BQ3985" s="40"/>
      <c r="BR3985" s="9"/>
      <c r="BS3985" s="40"/>
      <c r="BU3985" s="9"/>
      <c r="BV3985" s="40"/>
      <c r="BW3985" s="9"/>
      <c r="BX3985" s="40"/>
      <c r="BZ3985" s="9"/>
      <c r="CA3985" s="9"/>
      <c r="CB3985" s="40"/>
      <c r="CC3985" s="9"/>
      <c r="CD3985" s="9"/>
      <c r="CE3985" s="40"/>
    </row>
    <row r="3986" spans="68:83" x14ac:dyDescent="0.25">
      <c r="BP3986" s="9"/>
      <c r="BQ3986" s="40"/>
      <c r="BR3986" s="9"/>
      <c r="BS3986" s="40"/>
      <c r="BU3986" s="9"/>
      <c r="BV3986" s="40"/>
      <c r="BW3986" s="9"/>
      <c r="BX3986" s="40"/>
      <c r="BZ3986" s="9"/>
      <c r="CA3986" s="9"/>
      <c r="CB3986" s="40"/>
      <c r="CC3986" s="9"/>
      <c r="CD3986" s="9"/>
      <c r="CE3986" s="40"/>
    </row>
    <row r="3987" spans="68:83" x14ac:dyDescent="0.25">
      <c r="BP3987" s="9"/>
      <c r="BQ3987" s="40"/>
      <c r="BR3987" s="9"/>
      <c r="BS3987" s="40"/>
      <c r="BU3987" s="9"/>
      <c r="BV3987" s="40"/>
      <c r="BW3987" s="9"/>
      <c r="BX3987" s="40"/>
      <c r="BZ3987" s="9"/>
      <c r="CA3987" s="9"/>
      <c r="CB3987" s="40"/>
      <c r="CC3987" s="9"/>
      <c r="CD3987" s="9"/>
      <c r="CE3987" s="40"/>
    </row>
    <row r="3988" spans="68:83" x14ac:dyDescent="0.25">
      <c r="BP3988" s="9"/>
      <c r="BQ3988" s="40"/>
      <c r="BR3988" s="9"/>
      <c r="BS3988" s="40"/>
      <c r="BU3988" s="9"/>
      <c r="BV3988" s="40"/>
      <c r="BW3988" s="9"/>
      <c r="BX3988" s="40"/>
      <c r="BZ3988" s="9"/>
      <c r="CA3988" s="9"/>
      <c r="CB3988" s="40"/>
      <c r="CC3988" s="9"/>
      <c r="CD3988" s="9"/>
      <c r="CE3988" s="40"/>
    </row>
    <row r="3989" spans="68:83" x14ac:dyDescent="0.25">
      <c r="BP3989" s="9"/>
      <c r="BQ3989" s="40"/>
      <c r="BR3989" s="9"/>
      <c r="BS3989" s="40"/>
      <c r="BU3989" s="9"/>
      <c r="BV3989" s="40"/>
      <c r="BW3989" s="9"/>
      <c r="BX3989" s="40"/>
      <c r="BZ3989" s="9"/>
      <c r="CA3989" s="9"/>
      <c r="CB3989" s="40"/>
      <c r="CC3989" s="9"/>
      <c r="CD3989" s="9"/>
      <c r="CE3989" s="40"/>
    </row>
    <row r="3990" spans="68:83" x14ac:dyDescent="0.25">
      <c r="BP3990" s="9"/>
      <c r="BQ3990" s="40"/>
      <c r="BR3990" s="9"/>
      <c r="BS3990" s="40"/>
      <c r="BU3990" s="9"/>
      <c r="BV3990" s="40"/>
      <c r="BW3990" s="9"/>
      <c r="BX3990" s="40"/>
      <c r="BZ3990" s="9"/>
      <c r="CA3990" s="9"/>
      <c r="CB3990" s="40"/>
      <c r="CC3990" s="9"/>
      <c r="CD3990" s="9"/>
      <c r="CE3990" s="40"/>
    </row>
    <row r="3991" spans="68:83" x14ac:dyDescent="0.25">
      <c r="BP3991" s="9"/>
      <c r="BQ3991" s="40"/>
      <c r="BR3991" s="9"/>
      <c r="BS3991" s="40"/>
      <c r="BU3991" s="9"/>
      <c r="BV3991" s="40"/>
      <c r="BW3991" s="9"/>
      <c r="BX3991" s="40"/>
      <c r="BZ3991" s="9"/>
      <c r="CA3991" s="9"/>
      <c r="CB3991" s="40"/>
      <c r="CC3991" s="9"/>
      <c r="CD3991" s="9"/>
      <c r="CE3991" s="40"/>
    </row>
    <row r="3992" spans="68:83" x14ac:dyDescent="0.25">
      <c r="BP3992" s="9"/>
      <c r="BQ3992" s="40"/>
      <c r="BR3992" s="9"/>
      <c r="BS3992" s="40"/>
      <c r="BU3992" s="9"/>
      <c r="BV3992" s="40"/>
      <c r="BW3992" s="9"/>
      <c r="BX3992" s="40"/>
      <c r="BZ3992" s="9"/>
      <c r="CA3992" s="9"/>
      <c r="CB3992" s="40"/>
      <c r="CC3992" s="9"/>
      <c r="CD3992" s="9"/>
      <c r="CE3992" s="40"/>
    </row>
    <row r="3993" spans="68:83" x14ac:dyDescent="0.25">
      <c r="BP3993" s="9"/>
      <c r="BQ3993" s="40"/>
      <c r="BR3993" s="9"/>
      <c r="BS3993" s="40"/>
      <c r="BU3993" s="9"/>
      <c r="BV3993" s="40"/>
      <c r="BW3993" s="9"/>
      <c r="BX3993" s="40"/>
      <c r="BZ3993" s="9"/>
      <c r="CA3993" s="9"/>
      <c r="CB3993" s="40"/>
      <c r="CC3993" s="9"/>
      <c r="CD3993" s="9"/>
      <c r="CE3993" s="40"/>
    </row>
    <row r="3994" spans="68:83" x14ac:dyDescent="0.25">
      <c r="BP3994" s="9"/>
      <c r="BQ3994" s="40"/>
      <c r="BR3994" s="9"/>
      <c r="BS3994" s="40"/>
      <c r="BU3994" s="9"/>
      <c r="BV3994" s="40"/>
      <c r="BW3994" s="9"/>
      <c r="BX3994" s="40"/>
      <c r="BZ3994" s="9"/>
      <c r="CA3994" s="9"/>
      <c r="CB3994" s="40"/>
      <c r="CC3994" s="9"/>
      <c r="CD3994" s="9"/>
      <c r="CE3994" s="40"/>
    </row>
    <row r="3995" spans="68:83" x14ac:dyDescent="0.25">
      <c r="BP3995" s="9"/>
      <c r="BQ3995" s="40"/>
      <c r="BR3995" s="9"/>
      <c r="BS3995" s="40"/>
      <c r="BU3995" s="9"/>
      <c r="BV3995" s="40"/>
      <c r="BW3995" s="9"/>
      <c r="BX3995" s="40"/>
      <c r="BZ3995" s="9"/>
      <c r="CA3995" s="9"/>
      <c r="CB3995" s="40"/>
      <c r="CC3995" s="9"/>
      <c r="CD3995" s="9"/>
      <c r="CE3995" s="40"/>
    </row>
    <row r="3996" spans="68:83" x14ac:dyDescent="0.25">
      <c r="BP3996" s="9"/>
      <c r="BQ3996" s="40"/>
      <c r="BR3996" s="9"/>
      <c r="BS3996" s="40"/>
      <c r="BU3996" s="9"/>
      <c r="BV3996" s="40"/>
      <c r="BW3996" s="9"/>
      <c r="BX3996" s="40"/>
      <c r="BZ3996" s="9"/>
      <c r="CA3996" s="9"/>
      <c r="CB3996" s="40"/>
      <c r="CC3996" s="9"/>
      <c r="CD3996" s="9"/>
      <c r="CE3996" s="40"/>
    </row>
    <row r="3997" spans="68:83" x14ac:dyDescent="0.25">
      <c r="BP3997" s="9"/>
      <c r="BQ3997" s="40"/>
      <c r="BR3997" s="9"/>
      <c r="BS3997" s="40"/>
      <c r="BU3997" s="9"/>
      <c r="BV3997" s="40"/>
      <c r="BW3997" s="9"/>
      <c r="BX3997" s="40"/>
      <c r="BZ3997" s="9"/>
      <c r="CA3997" s="9"/>
      <c r="CB3997" s="40"/>
      <c r="CC3997" s="9"/>
      <c r="CD3997" s="9"/>
      <c r="CE3997" s="40"/>
    </row>
    <row r="3998" spans="68:83" x14ac:dyDescent="0.25">
      <c r="BP3998" s="9"/>
      <c r="BQ3998" s="40"/>
      <c r="BR3998" s="9"/>
      <c r="BS3998" s="40"/>
      <c r="BU3998" s="9"/>
      <c r="BV3998" s="40"/>
      <c r="BW3998" s="9"/>
      <c r="BX3998" s="40"/>
      <c r="BZ3998" s="9"/>
      <c r="CA3998" s="9"/>
      <c r="CB3998" s="40"/>
      <c r="CC3998" s="9"/>
      <c r="CD3998" s="9"/>
      <c r="CE3998" s="40"/>
    </row>
    <row r="3999" spans="68:83" x14ac:dyDescent="0.25">
      <c r="BP3999" s="9"/>
      <c r="BQ3999" s="40"/>
      <c r="BR3999" s="9"/>
      <c r="BS3999" s="40"/>
      <c r="BU3999" s="9"/>
      <c r="BV3999" s="40"/>
      <c r="BW3999" s="9"/>
      <c r="BX3999" s="40"/>
      <c r="BZ3999" s="9"/>
      <c r="CA3999" s="9"/>
      <c r="CB3999" s="40"/>
      <c r="CC3999" s="9"/>
      <c r="CD3999" s="9"/>
      <c r="CE3999" s="40"/>
    </row>
    <row r="4000" spans="68:83" x14ac:dyDescent="0.25">
      <c r="BP4000" s="9"/>
      <c r="BQ4000" s="40"/>
      <c r="BR4000" s="9"/>
      <c r="BS4000" s="40"/>
      <c r="BU4000" s="9"/>
      <c r="BV4000" s="40"/>
      <c r="BW4000" s="9"/>
      <c r="BX4000" s="40"/>
      <c r="BZ4000" s="9"/>
      <c r="CA4000" s="9"/>
      <c r="CB4000" s="40"/>
      <c r="CC4000" s="9"/>
      <c r="CD4000" s="9"/>
      <c r="CE4000" s="40"/>
    </row>
    <row r="4001" spans="68:83" x14ac:dyDescent="0.25">
      <c r="BP4001" s="9"/>
      <c r="BQ4001" s="40"/>
      <c r="BR4001" s="9"/>
      <c r="BS4001" s="40"/>
      <c r="BU4001" s="9"/>
      <c r="BV4001" s="40"/>
      <c r="BW4001" s="9"/>
      <c r="BX4001" s="40"/>
      <c r="BZ4001" s="9"/>
      <c r="CA4001" s="9"/>
      <c r="CB4001" s="40"/>
      <c r="CC4001" s="9"/>
      <c r="CD4001" s="9"/>
      <c r="CE4001" s="40"/>
    </row>
    <row r="4002" spans="68:83" x14ac:dyDescent="0.25">
      <c r="BP4002" s="9"/>
      <c r="BQ4002" s="40"/>
      <c r="BR4002" s="9"/>
      <c r="BS4002" s="40"/>
      <c r="BU4002" s="9"/>
      <c r="BV4002" s="40"/>
      <c r="BW4002" s="9"/>
      <c r="BX4002" s="40"/>
      <c r="BZ4002" s="9"/>
      <c r="CA4002" s="9"/>
      <c r="CB4002" s="40"/>
      <c r="CC4002" s="9"/>
      <c r="CD4002" s="9"/>
      <c r="CE4002" s="40"/>
    </row>
    <row r="4003" spans="68:83" x14ac:dyDescent="0.25">
      <c r="BP4003" s="9"/>
      <c r="BQ4003" s="40"/>
      <c r="BR4003" s="9"/>
      <c r="BS4003" s="40"/>
      <c r="BU4003" s="9"/>
      <c r="BV4003" s="40"/>
      <c r="BW4003" s="9"/>
      <c r="BX4003" s="40"/>
      <c r="BZ4003" s="9"/>
      <c r="CA4003" s="9"/>
      <c r="CB4003" s="40"/>
      <c r="CC4003" s="9"/>
      <c r="CD4003" s="9"/>
      <c r="CE4003" s="40"/>
    </row>
    <row r="4004" spans="68:83" x14ac:dyDescent="0.25">
      <c r="BP4004" s="9"/>
      <c r="BQ4004" s="40"/>
      <c r="BR4004" s="9"/>
      <c r="BS4004" s="40"/>
      <c r="BU4004" s="9"/>
      <c r="BV4004" s="40"/>
      <c r="BW4004" s="9"/>
      <c r="BX4004" s="40"/>
      <c r="BZ4004" s="9"/>
      <c r="CA4004" s="9"/>
      <c r="CB4004" s="40"/>
      <c r="CC4004" s="9"/>
      <c r="CD4004" s="9"/>
      <c r="CE4004" s="40"/>
    </row>
    <row r="4005" spans="68:83" x14ac:dyDescent="0.25">
      <c r="BP4005" s="9"/>
      <c r="BQ4005" s="40"/>
      <c r="BR4005" s="9"/>
      <c r="BS4005" s="40"/>
      <c r="BU4005" s="9"/>
      <c r="BV4005" s="40"/>
      <c r="BW4005" s="9"/>
      <c r="BX4005" s="40"/>
      <c r="BZ4005" s="9"/>
      <c r="CA4005" s="9"/>
      <c r="CB4005" s="40"/>
      <c r="CC4005" s="9"/>
      <c r="CD4005" s="9"/>
      <c r="CE4005" s="40"/>
    </row>
    <row r="4006" spans="68:83" x14ac:dyDescent="0.25">
      <c r="BP4006" s="9"/>
      <c r="BQ4006" s="40"/>
      <c r="BR4006" s="9"/>
      <c r="BS4006" s="40"/>
      <c r="BU4006" s="9"/>
      <c r="BV4006" s="40"/>
      <c r="BW4006" s="9"/>
      <c r="BX4006" s="40"/>
      <c r="BZ4006" s="9"/>
      <c r="CA4006" s="9"/>
      <c r="CB4006" s="40"/>
      <c r="CC4006" s="9"/>
      <c r="CD4006" s="9"/>
      <c r="CE4006" s="40"/>
    </row>
    <row r="4007" spans="68:83" x14ac:dyDescent="0.25">
      <c r="BP4007" s="9"/>
      <c r="BQ4007" s="40"/>
      <c r="BR4007" s="9"/>
      <c r="BS4007" s="40"/>
      <c r="BU4007" s="9"/>
      <c r="BV4007" s="40"/>
      <c r="BW4007" s="9"/>
      <c r="BX4007" s="40"/>
      <c r="BZ4007" s="9"/>
      <c r="CA4007" s="9"/>
      <c r="CB4007" s="40"/>
      <c r="CC4007" s="9"/>
      <c r="CD4007" s="9"/>
      <c r="CE4007" s="40"/>
    </row>
    <row r="4008" spans="68:83" x14ac:dyDescent="0.25">
      <c r="BP4008" s="9"/>
      <c r="BQ4008" s="40"/>
      <c r="BR4008" s="9"/>
      <c r="BS4008" s="40"/>
      <c r="BU4008" s="9"/>
      <c r="BV4008" s="40"/>
      <c r="BW4008" s="9"/>
      <c r="BX4008" s="40"/>
      <c r="BZ4008" s="9"/>
      <c r="CA4008" s="9"/>
      <c r="CB4008" s="40"/>
      <c r="CC4008" s="9"/>
      <c r="CD4008" s="9"/>
      <c r="CE4008" s="40"/>
    </row>
    <row r="4009" spans="68:83" x14ac:dyDescent="0.25">
      <c r="BP4009" s="9"/>
      <c r="BQ4009" s="40"/>
      <c r="BR4009" s="9"/>
      <c r="BS4009" s="40"/>
      <c r="BU4009" s="9"/>
      <c r="BV4009" s="40"/>
      <c r="BW4009" s="9"/>
      <c r="BX4009" s="40"/>
      <c r="BZ4009" s="9"/>
      <c r="CA4009" s="9"/>
      <c r="CB4009" s="40"/>
      <c r="CC4009" s="9"/>
      <c r="CD4009" s="9"/>
      <c r="CE4009" s="40"/>
    </row>
    <row r="4010" spans="68:83" x14ac:dyDescent="0.25">
      <c r="BP4010" s="9"/>
      <c r="BQ4010" s="40"/>
      <c r="BR4010" s="9"/>
      <c r="BS4010" s="40"/>
      <c r="BU4010" s="9"/>
      <c r="BV4010" s="40"/>
      <c r="BW4010" s="9"/>
      <c r="BX4010" s="40"/>
      <c r="BZ4010" s="9"/>
      <c r="CA4010" s="9"/>
      <c r="CB4010" s="40"/>
      <c r="CC4010" s="9"/>
      <c r="CD4010" s="9"/>
      <c r="CE4010" s="40"/>
    </row>
    <row r="4011" spans="68:83" x14ac:dyDescent="0.25">
      <c r="BP4011" s="9"/>
      <c r="BQ4011" s="40"/>
      <c r="BR4011" s="9"/>
      <c r="BS4011" s="40"/>
      <c r="BU4011" s="9"/>
      <c r="BV4011" s="40"/>
      <c r="BW4011" s="9"/>
      <c r="BX4011" s="40"/>
      <c r="BZ4011" s="9"/>
      <c r="CA4011" s="9"/>
      <c r="CB4011" s="40"/>
      <c r="CC4011" s="9"/>
      <c r="CD4011" s="9"/>
      <c r="CE4011" s="40"/>
    </row>
    <row r="4012" spans="68:83" x14ac:dyDescent="0.25">
      <c r="BP4012" s="9"/>
      <c r="BQ4012" s="40"/>
      <c r="BR4012" s="9"/>
      <c r="BS4012" s="40"/>
      <c r="BU4012" s="9"/>
      <c r="BV4012" s="40"/>
      <c r="BW4012" s="9"/>
      <c r="BX4012" s="40"/>
      <c r="BZ4012" s="9"/>
      <c r="CA4012" s="9"/>
      <c r="CB4012" s="40"/>
      <c r="CC4012" s="9"/>
      <c r="CD4012" s="9"/>
      <c r="CE4012" s="40"/>
    </row>
    <row r="4013" spans="68:83" x14ac:dyDescent="0.25">
      <c r="BP4013" s="9"/>
      <c r="BQ4013" s="40"/>
      <c r="BR4013" s="9"/>
      <c r="BS4013" s="40"/>
      <c r="BU4013" s="9"/>
      <c r="BV4013" s="40"/>
      <c r="BW4013" s="9"/>
      <c r="BX4013" s="40"/>
      <c r="BZ4013" s="9"/>
      <c r="CA4013" s="9"/>
      <c r="CB4013" s="40"/>
      <c r="CC4013" s="9"/>
      <c r="CD4013" s="9"/>
      <c r="CE4013" s="40"/>
    </row>
    <row r="4014" spans="68:83" x14ac:dyDescent="0.25">
      <c r="BP4014" s="9"/>
      <c r="BQ4014" s="40"/>
      <c r="BR4014" s="9"/>
      <c r="BS4014" s="40"/>
      <c r="BU4014" s="9"/>
      <c r="BV4014" s="40"/>
      <c r="BW4014" s="9"/>
      <c r="BX4014" s="40"/>
      <c r="BZ4014" s="9"/>
      <c r="CA4014" s="9"/>
      <c r="CB4014" s="40"/>
      <c r="CC4014" s="9"/>
      <c r="CD4014" s="9"/>
      <c r="CE4014" s="40"/>
    </row>
    <row r="4015" spans="68:83" x14ac:dyDescent="0.25">
      <c r="BP4015" s="9"/>
      <c r="BQ4015" s="40"/>
      <c r="BR4015" s="9"/>
      <c r="BS4015" s="40"/>
      <c r="BU4015" s="9"/>
      <c r="BV4015" s="40"/>
      <c r="BW4015" s="9"/>
      <c r="BX4015" s="40"/>
      <c r="BZ4015" s="9"/>
      <c r="CA4015" s="9"/>
      <c r="CB4015" s="40"/>
      <c r="CC4015" s="9"/>
      <c r="CD4015" s="9"/>
      <c r="CE4015" s="40"/>
    </row>
    <row r="4016" spans="68:83" x14ac:dyDescent="0.25">
      <c r="BP4016" s="9"/>
      <c r="BQ4016" s="40"/>
      <c r="BR4016" s="9"/>
      <c r="BS4016" s="40"/>
      <c r="BU4016" s="9"/>
      <c r="BV4016" s="40"/>
      <c r="BW4016" s="9"/>
      <c r="BX4016" s="40"/>
      <c r="BZ4016" s="9"/>
      <c r="CA4016" s="9"/>
      <c r="CB4016" s="40"/>
      <c r="CC4016" s="9"/>
      <c r="CD4016" s="9"/>
      <c r="CE4016" s="40"/>
    </row>
    <row r="4017" spans="68:83" x14ac:dyDescent="0.25">
      <c r="BP4017" s="9"/>
      <c r="BQ4017" s="40"/>
      <c r="BR4017" s="9"/>
      <c r="BS4017" s="40"/>
      <c r="BU4017" s="9"/>
      <c r="BV4017" s="40"/>
      <c r="BW4017" s="9"/>
      <c r="BX4017" s="40"/>
      <c r="BZ4017" s="9"/>
      <c r="CA4017" s="9"/>
      <c r="CB4017" s="40"/>
      <c r="CC4017" s="9"/>
      <c r="CD4017" s="9"/>
      <c r="CE4017" s="40"/>
    </row>
    <row r="4018" spans="68:83" x14ac:dyDescent="0.25">
      <c r="BP4018" s="9"/>
      <c r="BQ4018" s="40"/>
      <c r="BR4018" s="9"/>
      <c r="BS4018" s="40"/>
      <c r="BU4018" s="9"/>
      <c r="BV4018" s="40"/>
      <c r="BW4018" s="9"/>
      <c r="BX4018" s="40"/>
      <c r="BZ4018" s="9"/>
      <c r="CA4018" s="9"/>
      <c r="CB4018" s="40"/>
      <c r="CC4018" s="9"/>
      <c r="CD4018" s="9"/>
      <c r="CE4018" s="40"/>
    </row>
    <row r="4019" spans="68:83" x14ac:dyDescent="0.25">
      <c r="BP4019" s="9"/>
      <c r="BQ4019" s="40"/>
      <c r="BR4019" s="9"/>
      <c r="BS4019" s="40"/>
      <c r="BU4019" s="9"/>
      <c r="BV4019" s="40"/>
      <c r="BW4019" s="9"/>
      <c r="BX4019" s="40"/>
      <c r="BZ4019" s="9"/>
      <c r="CA4019" s="9"/>
      <c r="CB4019" s="40"/>
      <c r="CC4019" s="9"/>
      <c r="CD4019" s="9"/>
      <c r="CE4019" s="40"/>
    </row>
    <row r="4020" spans="68:83" x14ac:dyDescent="0.25">
      <c r="BP4020" s="9"/>
      <c r="BQ4020" s="40"/>
      <c r="BR4020" s="9"/>
      <c r="BS4020" s="40"/>
      <c r="BU4020" s="9"/>
      <c r="BV4020" s="40"/>
      <c r="BW4020" s="9"/>
      <c r="BX4020" s="40"/>
      <c r="BZ4020" s="9"/>
      <c r="CA4020" s="9"/>
      <c r="CB4020" s="40"/>
      <c r="CC4020" s="9"/>
      <c r="CD4020" s="9"/>
      <c r="CE4020" s="40"/>
    </row>
    <row r="4021" spans="68:83" x14ac:dyDescent="0.25">
      <c r="BP4021" s="9"/>
      <c r="BQ4021" s="40"/>
      <c r="BR4021" s="9"/>
      <c r="BS4021" s="40"/>
      <c r="BU4021" s="9"/>
      <c r="BV4021" s="40"/>
      <c r="BW4021" s="9"/>
      <c r="BX4021" s="40"/>
      <c r="BZ4021" s="9"/>
      <c r="CA4021" s="9"/>
      <c r="CB4021" s="40"/>
      <c r="CC4021" s="9"/>
      <c r="CD4021" s="9"/>
      <c r="CE4021" s="40"/>
    </row>
    <row r="4022" spans="68:83" x14ac:dyDescent="0.25">
      <c r="BP4022" s="9"/>
      <c r="BQ4022" s="40"/>
      <c r="BR4022" s="9"/>
      <c r="BS4022" s="40"/>
      <c r="BU4022" s="9"/>
      <c r="BV4022" s="40"/>
      <c r="BW4022" s="9"/>
      <c r="BX4022" s="40"/>
      <c r="BZ4022" s="9"/>
      <c r="CA4022" s="9"/>
      <c r="CB4022" s="40"/>
      <c r="CC4022" s="9"/>
      <c r="CD4022" s="9"/>
      <c r="CE4022" s="40"/>
    </row>
    <row r="4023" spans="68:83" x14ac:dyDescent="0.25">
      <c r="BP4023" s="9"/>
      <c r="BQ4023" s="40"/>
      <c r="BR4023" s="9"/>
      <c r="BS4023" s="40"/>
      <c r="BU4023" s="9"/>
      <c r="BV4023" s="40"/>
      <c r="BW4023" s="9"/>
      <c r="BX4023" s="40"/>
      <c r="BZ4023" s="9"/>
      <c r="CA4023" s="9"/>
      <c r="CB4023" s="40"/>
      <c r="CC4023" s="9"/>
      <c r="CD4023" s="9"/>
      <c r="CE4023" s="40"/>
    </row>
    <row r="4024" spans="68:83" x14ac:dyDescent="0.25">
      <c r="BP4024" s="9"/>
      <c r="BQ4024" s="40"/>
      <c r="BR4024" s="9"/>
      <c r="BS4024" s="40"/>
      <c r="BU4024" s="9"/>
      <c r="BV4024" s="40"/>
      <c r="BW4024" s="9"/>
      <c r="BX4024" s="40"/>
      <c r="BZ4024" s="9"/>
      <c r="CA4024" s="9"/>
      <c r="CB4024" s="40"/>
      <c r="CC4024" s="9"/>
      <c r="CD4024" s="9"/>
      <c r="CE4024" s="40"/>
    </row>
    <row r="4025" spans="68:83" x14ac:dyDescent="0.25">
      <c r="BP4025" s="9"/>
      <c r="BQ4025" s="40"/>
      <c r="BR4025" s="9"/>
      <c r="BS4025" s="40"/>
      <c r="BU4025" s="9"/>
      <c r="BV4025" s="40"/>
      <c r="BW4025" s="9"/>
      <c r="BX4025" s="40"/>
      <c r="BZ4025" s="9"/>
      <c r="CA4025" s="9"/>
      <c r="CB4025" s="40"/>
      <c r="CC4025" s="9"/>
      <c r="CD4025" s="9"/>
      <c r="CE4025" s="40"/>
    </row>
    <row r="4026" spans="68:83" x14ac:dyDescent="0.25">
      <c r="BP4026" s="9"/>
      <c r="BQ4026" s="40"/>
      <c r="BR4026" s="9"/>
      <c r="BS4026" s="40"/>
      <c r="BU4026" s="9"/>
      <c r="BV4026" s="40"/>
      <c r="BW4026" s="9"/>
      <c r="BX4026" s="40"/>
      <c r="BZ4026" s="9"/>
      <c r="CA4026" s="9"/>
      <c r="CB4026" s="40"/>
      <c r="CC4026" s="9"/>
      <c r="CD4026" s="9"/>
      <c r="CE4026" s="40"/>
    </row>
    <row r="4027" spans="68:83" x14ac:dyDescent="0.25">
      <c r="BP4027" s="9"/>
      <c r="BQ4027" s="40"/>
      <c r="BR4027" s="9"/>
      <c r="BS4027" s="40"/>
      <c r="BU4027" s="9"/>
      <c r="BV4027" s="40"/>
      <c r="BW4027" s="9"/>
      <c r="BX4027" s="40"/>
      <c r="BZ4027" s="9"/>
      <c r="CA4027" s="9"/>
      <c r="CB4027" s="40"/>
      <c r="CC4027" s="9"/>
      <c r="CD4027" s="9"/>
      <c r="CE4027" s="40"/>
    </row>
    <row r="4028" spans="68:83" x14ac:dyDescent="0.25">
      <c r="BP4028" s="9"/>
      <c r="BQ4028" s="40"/>
      <c r="BR4028" s="9"/>
      <c r="BS4028" s="40"/>
      <c r="BU4028" s="9"/>
      <c r="BV4028" s="40"/>
      <c r="BW4028" s="9"/>
      <c r="BX4028" s="40"/>
      <c r="BZ4028" s="9"/>
      <c r="CA4028" s="9"/>
      <c r="CB4028" s="40"/>
      <c r="CC4028" s="9"/>
      <c r="CD4028" s="9"/>
      <c r="CE4028" s="40"/>
    </row>
    <row r="4029" spans="68:83" x14ac:dyDescent="0.25">
      <c r="BP4029" s="9"/>
      <c r="BQ4029" s="40"/>
      <c r="BR4029" s="9"/>
      <c r="BS4029" s="40"/>
      <c r="BU4029" s="9"/>
      <c r="BV4029" s="40"/>
      <c r="BW4029" s="9"/>
      <c r="BX4029" s="40"/>
      <c r="BZ4029" s="9"/>
      <c r="CA4029" s="9"/>
      <c r="CB4029" s="40"/>
      <c r="CC4029" s="9"/>
      <c r="CD4029" s="9"/>
      <c r="CE4029" s="40"/>
    </row>
    <row r="4030" spans="68:83" x14ac:dyDescent="0.25">
      <c r="BP4030" s="9"/>
      <c r="BQ4030" s="40"/>
      <c r="BR4030" s="9"/>
      <c r="BS4030" s="40"/>
      <c r="BU4030" s="9"/>
      <c r="BV4030" s="40"/>
      <c r="BW4030" s="9"/>
      <c r="BX4030" s="40"/>
      <c r="BZ4030" s="9"/>
      <c r="CA4030" s="9"/>
      <c r="CB4030" s="40"/>
      <c r="CC4030" s="9"/>
      <c r="CD4030" s="9"/>
      <c r="CE4030" s="40"/>
    </row>
    <row r="4031" spans="68:83" x14ac:dyDescent="0.25">
      <c r="BP4031" s="9"/>
      <c r="BQ4031" s="40"/>
      <c r="BR4031" s="9"/>
      <c r="BS4031" s="40"/>
      <c r="BU4031" s="9"/>
      <c r="BV4031" s="40"/>
      <c r="BW4031" s="9"/>
      <c r="BX4031" s="40"/>
      <c r="BZ4031" s="9"/>
      <c r="CA4031" s="9"/>
      <c r="CB4031" s="40"/>
      <c r="CC4031" s="9"/>
      <c r="CD4031" s="9"/>
      <c r="CE4031" s="40"/>
    </row>
    <row r="4032" spans="68:83" x14ac:dyDescent="0.25">
      <c r="BP4032" s="9"/>
      <c r="BQ4032" s="40"/>
      <c r="BR4032" s="9"/>
      <c r="BS4032" s="40"/>
      <c r="BU4032" s="9"/>
      <c r="BV4032" s="40"/>
      <c r="BW4032" s="9"/>
      <c r="BX4032" s="40"/>
      <c r="BZ4032" s="9"/>
      <c r="CA4032" s="9"/>
      <c r="CB4032" s="40"/>
      <c r="CC4032" s="9"/>
      <c r="CD4032" s="9"/>
      <c r="CE4032" s="40"/>
    </row>
    <row r="4033" spans="68:83" x14ac:dyDescent="0.25">
      <c r="BP4033" s="9"/>
      <c r="BQ4033" s="40"/>
      <c r="BR4033" s="9"/>
      <c r="BS4033" s="40"/>
      <c r="BU4033" s="9"/>
      <c r="BV4033" s="40"/>
      <c r="BW4033" s="9"/>
      <c r="BX4033" s="40"/>
      <c r="BZ4033" s="9"/>
      <c r="CA4033" s="9"/>
      <c r="CB4033" s="40"/>
      <c r="CC4033" s="9"/>
      <c r="CD4033" s="9"/>
      <c r="CE4033" s="40"/>
    </row>
    <row r="4034" spans="68:83" x14ac:dyDescent="0.25">
      <c r="BP4034" s="9"/>
      <c r="BQ4034" s="40"/>
      <c r="BR4034" s="9"/>
      <c r="BS4034" s="40"/>
      <c r="BU4034" s="9"/>
      <c r="BV4034" s="40"/>
      <c r="BW4034" s="9"/>
      <c r="BX4034" s="40"/>
      <c r="BZ4034" s="9"/>
      <c r="CA4034" s="9"/>
      <c r="CB4034" s="40"/>
      <c r="CC4034" s="9"/>
      <c r="CD4034" s="9"/>
      <c r="CE4034" s="40"/>
    </row>
    <row r="4035" spans="68:83" x14ac:dyDescent="0.25">
      <c r="BP4035" s="9"/>
      <c r="BQ4035" s="40"/>
      <c r="BR4035" s="9"/>
      <c r="BS4035" s="40"/>
      <c r="BU4035" s="9"/>
      <c r="BV4035" s="40"/>
      <c r="BW4035" s="9"/>
      <c r="BX4035" s="40"/>
      <c r="BZ4035" s="9"/>
      <c r="CA4035" s="9"/>
      <c r="CB4035" s="40"/>
      <c r="CC4035" s="9"/>
      <c r="CD4035" s="9"/>
      <c r="CE4035" s="40"/>
    </row>
    <row r="4036" spans="68:83" x14ac:dyDescent="0.25">
      <c r="BP4036" s="9"/>
      <c r="BQ4036" s="40"/>
      <c r="BR4036" s="9"/>
      <c r="BS4036" s="40"/>
      <c r="BU4036" s="9"/>
      <c r="BV4036" s="40"/>
      <c r="BW4036" s="9"/>
      <c r="BX4036" s="40"/>
      <c r="BZ4036" s="9"/>
      <c r="CA4036" s="9"/>
      <c r="CB4036" s="40"/>
      <c r="CC4036" s="9"/>
      <c r="CD4036" s="9"/>
      <c r="CE4036" s="40"/>
    </row>
    <row r="4037" spans="68:83" x14ac:dyDescent="0.25">
      <c r="BP4037" s="9"/>
      <c r="BQ4037" s="40"/>
      <c r="BR4037" s="9"/>
      <c r="BS4037" s="40"/>
      <c r="BU4037" s="9"/>
      <c r="BV4037" s="40"/>
      <c r="BW4037" s="9"/>
      <c r="BX4037" s="40"/>
      <c r="BZ4037" s="9"/>
      <c r="CA4037" s="9"/>
      <c r="CB4037" s="40"/>
      <c r="CC4037" s="9"/>
      <c r="CD4037" s="9"/>
      <c r="CE4037" s="40"/>
    </row>
    <row r="4038" spans="68:83" x14ac:dyDescent="0.25">
      <c r="BP4038" s="9"/>
      <c r="BQ4038" s="40"/>
      <c r="BR4038" s="9"/>
      <c r="BS4038" s="40"/>
      <c r="BU4038" s="9"/>
      <c r="BV4038" s="40"/>
      <c r="BW4038" s="9"/>
      <c r="BX4038" s="40"/>
      <c r="BZ4038" s="9"/>
      <c r="CA4038" s="9"/>
      <c r="CB4038" s="40"/>
      <c r="CC4038" s="9"/>
      <c r="CD4038" s="9"/>
      <c r="CE4038" s="40"/>
    </row>
    <row r="4039" spans="68:83" x14ac:dyDescent="0.25">
      <c r="BP4039" s="9"/>
      <c r="BQ4039" s="40"/>
      <c r="BR4039" s="9"/>
      <c r="BS4039" s="40"/>
      <c r="BU4039" s="9"/>
      <c r="BV4039" s="40"/>
      <c r="BW4039" s="9"/>
      <c r="BX4039" s="40"/>
      <c r="BZ4039" s="9"/>
      <c r="CA4039" s="9"/>
      <c r="CB4039" s="40"/>
      <c r="CC4039" s="9"/>
      <c r="CD4039" s="9"/>
      <c r="CE4039" s="40"/>
    </row>
    <row r="4040" spans="68:83" x14ac:dyDescent="0.25">
      <c r="BP4040" s="9"/>
      <c r="BQ4040" s="40"/>
      <c r="BR4040" s="9"/>
      <c r="BS4040" s="40"/>
      <c r="BU4040" s="9"/>
      <c r="BV4040" s="40"/>
      <c r="BW4040" s="9"/>
      <c r="BX4040" s="40"/>
      <c r="BZ4040" s="9"/>
      <c r="CA4040" s="9"/>
      <c r="CB4040" s="40"/>
      <c r="CC4040" s="9"/>
      <c r="CD4040" s="9"/>
      <c r="CE4040" s="40"/>
    </row>
    <row r="4041" spans="68:83" x14ac:dyDescent="0.25">
      <c r="BP4041" s="9"/>
      <c r="BQ4041" s="40"/>
      <c r="BR4041" s="9"/>
      <c r="BS4041" s="40"/>
      <c r="BU4041" s="9"/>
      <c r="BV4041" s="40"/>
      <c r="BW4041" s="9"/>
      <c r="BX4041" s="40"/>
      <c r="BZ4041" s="9"/>
      <c r="CA4041" s="9"/>
      <c r="CB4041" s="40"/>
      <c r="CC4041" s="9"/>
      <c r="CD4041" s="9"/>
      <c r="CE4041" s="40"/>
    </row>
    <row r="4042" spans="68:83" x14ac:dyDescent="0.25">
      <c r="BP4042" s="9"/>
      <c r="BQ4042" s="40"/>
      <c r="BR4042" s="9"/>
      <c r="BS4042" s="40"/>
      <c r="BU4042" s="9"/>
      <c r="BV4042" s="40"/>
      <c r="BW4042" s="9"/>
      <c r="BX4042" s="40"/>
      <c r="BZ4042" s="9"/>
      <c r="CA4042" s="9"/>
      <c r="CB4042" s="40"/>
      <c r="CC4042" s="9"/>
      <c r="CD4042" s="9"/>
      <c r="CE4042" s="40"/>
    </row>
    <row r="4043" spans="68:83" x14ac:dyDescent="0.25">
      <c r="BP4043" s="9"/>
      <c r="BQ4043" s="40"/>
      <c r="BR4043" s="9"/>
      <c r="BS4043" s="40"/>
      <c r="BU4043" s="9"/>
      <c r="BV4043" s="40"/>
      <c r="BW4043" s="9"/>
      <c r="BX4043" s="40"/>
      <c r="BZ4043" s="9"/>
      <c r="CA4043" s="9"/>
      <c r="CB4043" s="40"/>
      <c r="CC4043" s="9"/>
      <c r="CD4043" s="9"/>
      <c r="CE4043" s="40"/>
    </row>
    <row r="4044" spans="68:83" x14ac:dyDescent="0.25">
      <c r="BP4044" s="9"/>
      <c r="BQ4044" s="40"/>
      <c r="BR4044" s="9"/>
      <c r="BS4044" s="40"/>
      <c r="BU4044" s="9"/>
      <c r="BV4044" s="40"/>
      <c r="BW4044" s="9"/>
      <c r="BX4044" s="40"/>
      <c r="BZ4044" s="9"/>
      <c r="CA4044" s="9"/>
      <c r="CB4044" s="40"/>
      <c r="CC4044" s="9"/>
      <c r="CD4044" s="9"/>
      <c r="CE4044" s="40"/>
    </row>
    <row r="4045" spans="68:83" x14ac:dyDescent="0.25">
      <c r="BP4045" s="9"/>
      <c r="BQ4045" s="40"/>
      <c r="BR4045" s="9"/>
      <c r="BS4045" s="40"/>
      <c r="BU4045" s="9"/>
      <c r="BV4045" s="40"/>
      <c r="BW4045" s="9"/>
      <c r="BX4045" s="40"/>
      <c r="BZ4045" s="9"/>
      <c r="CA4045" s="9"/>
      <c r="CB4045" s="40"/>
      <c r="CC4045" s="9"/>
      <c r="CD4045" s="9"/>
      <c r="CE4045" s="40"/>
    </row>
    <row r="4046" spans="68:83" x14ac:dyDescent="0.25">
      <c r="BP4046" s="9"/>
      <c r="BQ4046" s="40"/>
      <c r="BR4046" s="9"/>
      <c r="BS4046" s="40"/>
      <c r="BU4046" s="9"/>
      <c r="BV4046" s="40"/>
      <c r="BW4046" s="9"/>
      <c r="BX4046" s="40"/>
      <c r="BZ4046" s="9"/>
      <c r="CA4046" s="9"/>
      <c r="CB4046" s="40"/>
      <c r="CC4046" s="9"/>
      <c r="CD4046" s="9"/>
      <c r="CE4046" s="40"/>
    </row>
    <row r="4047" spans="68:83" x14ac:dyDescent="0.25">
      <c r="BP4047" s="9"/>
      <c r="BQ4047" s="40"/>
      <c r="BR4047" s="9"/>
      <c r="BS4047" s="40"/>
      <c r="BU4047" s="9"/>
      <c r="BV4047" s="40"/>
      <c r="BW4047" s="9"/>
      <c r="BX4047" s="40"/>
      <c r="BZ4047" s="9"/>
      <c r="CA4047" s="9"/>
      <c r="CB4047" s="40"/>
      <c r="CC4047" s="9"/>
      <c r="CD4047" s="9"/>
      <c r="CE4047" s="40"/>
    </row>
    <row r="4048" spans="68:83" x14ac:dyDescent="0.25">
      <c r="BP4048" s="9"/>
      <c r="BQ4048" s="40"/>
      <c r="BR4048" s="9"/>
      <c r="BS4048" s="40"/>
      <c r="BU4048" s="9"/>
      <c r="BV4048" s="40"/>
      <c r="BW4048" s="9"/>
      <c r="BX4048" s="40"/>
      <c r="BZ4048" s="9"/>
      <c r="CA4048" s="9"/>
      <c r="CB4048" s="40"/>
      <c r="CC4048" s="9"/>
      <c r="CD4048" s="9"/>
      <c r="CE4048" s="40"/>
    </row>
    <row r="4049" spans="68:83" x14ac:dyDescent="0.25">
      <c r="BP4049" s="9"/>
      <c r="BQ4049" s="40"/>
      <c r="BR4049" s="9"/>
      <c r="BS4049" s="40"/>
      <c r="BU4049" s="9"/>
      <c r="BV4049" s="40"/>
      <c r="BW4049" s="9"/>
      <c r="BX4049" s="40"/>
      <c r="BZ4049" s="9"/>
      <c r="CA4049" s="9"/>
      <c r="CB4049" s="40"/>
      <c r="CC4049" s="9"/>
      <c r="CD4049" s="9"/>
      <c r="CE4049" s="40"/>
    </row>
    <row r="4050" spans="68:83" x14ac:dyDescent="0.25">
      <c r="BP4050" s="9"/>
      <c r="BQ4050" s="40"/>
      <c r="BR4050" s="9"/>
      <c r="BS4050" s="40"/>
      <c r="BU4050" s="9"/>
      <c r="BV4050" s="40"/>
      <c r="BW4050" s="9"/>
      <c r="BX4050" s="40"/>
      <c r="BZ4050" s="9"/>
      <c r="CA4050" s="9"/>
      <c r="CB4050" s="40"/>
      <c r="CC4050" s="9"/>
      <c r="CD4050" s="9"/>
      <c r="CE4050" s="40"/>
    </row>
    <row r="4051" spans="68:83" x14ac:dyDescent="0.25">
      <c r="BP4051" s="9"/>
      <c r="BQ4051" s="40"/>
      <c r="BR4051" s="9"/>
      <c r="BS4051" s="40"/>
      <c r="BU4051" s="9"/>
      <c r="BV4051" s="40"/>
      <c r="BW4051" s="9"/>
      <c r="BX4051" s="40"/>
      <c r="BZ4051" s="9"/>
      <c r="CA4051" s="9"/>
      <c r="CB4051" s="40"/>
      <c r="CC4051" s="9"/>
      <c r="CD4051" s="9"/>
      <c r="CE4051" s="40"/>
    </row>
    <row r="4052" spans="68:83" x14ac:dyDescent="0.25">
      <c r="BP4052" s="9"/>
      <c r="BQ4052" s="40"/>
      <c r="BR4052" s="9"/>
      <c r="BS4052" s="40"/>
      <c r="BU4052" s="9"/>
      <c r="BV4052" s="40"/>
      <c r="BW4052" s="9"/>
      <c r="BX4052" s="40"/>
      <c r="BZ4052" s="9"/>
      <c r="CA4052" s="9"/>
      <c r="CB4052" s="40"/>
      <c r="CC4052" s="9"/>
      <c r="CD4052" s="9"/>
      <c r="CE4052" s="40"/>
    </row>
    <row r="4053" spans="68:83" x14ac:dyDescent="0.25">
      <c r="BP4053" s="9"/>
      <c r="BQ4053" s="40"/>
      <c r="BR4053" s="9"/>
      <c r="BS4053" s="40"/>
      <c r="BU4053" s="9"/>
      <c r="BV4053" s="40"/>
      <c r="BW4053" s="9"/>
      <c r="BX4053" s="40"/>
      <c r="BZ4053" s="9"/>
      <c r="CA4053" s="9"/>
      <c r="CB4053" s="40"/>
      <c r="CC4053" s="9"/>
      <c r="CD4053" s="9"/>
      <c r="CE4053" s="40"/>
    </row>
    <row r="4054" spans="68:83" x14ac:dyDescent="0.25">
      <c r="BP4054" s="9"/>
      <c r="BQ4054" s="40"/>
      <c r="BR4054" s="9"/>
      <c r="BS4054" s="40"/>
      <c r="BU4054" s="9"/>
      <c r="BV4054" s="40"/>
      <c r="BW4054" s="9"/>
      <c r="BX4054" s="40"/>
      <c r="BZ4054" s="9"/>
      <c r="CA4054" s="9"/>
      <c r="CB4054" s="40"/>
      <c r="CC4054" s="9"/>
      <c r="CD4054" s="9"/>
      <c r="CE4054" s="40"/>
    </row>
    <row r="4055" spans="68:83" x14ac:dyDescent="0.25">
      <c r="BP4055" s="9"/>
      <c r="BQ4055" s="40"/>
      <c r="BR4055" s="9"/>
      <c r="BS4055" s="40"/>
      <c r="BU4055" s="9"/>
      <c r="BV4055" s="40"/>
      <c r="BW4055" s="9"/>
      <c r="BX4055" s="40"/>
      <c r="BZ4055" s="9"/>
      <c r="CA4055" s="9"/>
      <c r="CB4055" s="40"/>
      <c r="CC4055" s="9"/>
      <c r="CD4055" s="9"/>
      <c r="CE4055" s="40"/>
    </row>
    <row r="4056" spans="68:83" x14ac:dyDescent="0.25">
      <c r="BP4056" s="9"/>
      <c r="BQ4056" s="40"/>
      <c r="BR4056" s="9"/>
      <c r="BS4056" s="40"/>
      <c r="BU4056" s="9"/>
      <c r="BV4056" s="40"/>
      <c r="BW4056" s="9"/>
      <c r="BX4056" s="40"/>
      <c r="BZ4056" s="9"/>
      <c r="CA4056" s="9"/>
      <c r="CB4056" s="40"/>
      <c r="CC4056" s="9"/>
      <c r="CD4056" s="9"/>
      <c r="CE4056" s="40"/>
    </row>
    <row r="4057" spans="68:83" x14ac:dyDescent="0.25">
      <c r="BP4057" s="9"/>
      <c r="BQ4057" s="40"/>
      <c r="BR4057" s="9"/>
      <c r="BS4057" s="40"/>
      <c r="BU4057" s="9"/>
      <c r="BV4057" s="40"/>
      <c r="BW4057" s="9"/>
      <c r="BX4057" s="40"/>
      <c r="BZ4057" s="9"/>
      <c r="CA4057" s="9"/>
      <c r="CB4057" s="40"/>
      <c r="CC4057" s="9"/>
      <c r="CD4057" s="9"/>
      <c r="CE4057" s="40"/>
    </row>
    <row r="4058" spans="68:83" x14ac:dyDescent="0.25">
      <c r="BP4058" s="9"/>
      <c r="BQ4058" s="40"/>
      <c r="BR4058" s="9"/>
      <c r="BS4058" s="40"/>
      <c r="BU4058" s="9"/>
      <c r="BV4058" s="40"/>
      <c r="BW4058" s="9"/>
      <c r="BX4058" s="40"/>
      <c r="BZ4058" s="9"/>
      <c r="CA4058" s="9"/>
      <c r="CB4058" s="40"/>
      <c r="CC4058" s="9"/>
      <c r="CD4058" s="9"/>
      <c r="CE4058" s="40"/>
    </row>
    <row r="4059" spans="68:83" x14ac:dyDescent="0.25">
      <c r="BP4059" s="9"/>
      <c r="BQ4059" s="40"/>
      <c r="BR4059" s="9"/>
      <c r="BS4059" s="40"/>
      <c r="BU4059" s="9"/>
      <c r="BV4059" s="40"/>
      <c r="BW4059" s="9"/>
      <c r="BX4059" s="40"/>
      <c r="BZ4059" s="9"/>
      <c r="CA4059" s="9"/>
      <c r="CB4059" s="40"/>
      <c r="CC4059" s="9"/>
      <c r="CD4059" s="9"/>
      <c r="CE4059" s="40"/>
    </row>
    <row r="4060" spans="68:83" x14ac:dyDescent="0.25">
      <c r="BP4060" s="9"/>
      <c r="BQ4060" s="40"/>
      <c r="BR4060" s="9"/>
      <c r="BS4060" s="40"/>
      <c r="BU4060" s="9"/>
      <c r="BV4060" s="40"/>
      <c r="BW4060" s="9"/>
      <c r="BX4060" s="40"/>
      <c r="BZ4060" s="9"/>
      <c r="CA4060" s="9"/>
      <c r="CB4060" s="40"/>
      <c r="CC4060" s="9"/>
      <c r="CD4060" s="9"/>
      <c r="CE4060" s="40"/>
    </row>
    <row r="4061" spans="68:83" x14ac:dyDescent="0.25">
      <c r="BP4061" s="9"/>
      <c r="BQ4061" s="40"/>
      <c r="BR4061" s="9"/>
      <c r="BS4061" s="40"/>
      <c r="BU4061" s="9"/>
      <c r="BV4061" s="40"/>
      <c r="BW4061" s="9"/>
      <c r="BX4061" s="40"/>
      <c r="BZ4061" s="9"/>
      <c r="CA4061" s="9"/>
      <c r="CB4061" s="40"/>
      <c r="CC4061" s="9"/>
      <c r="CD4061" s="9"/>
      <c r="CE4061" s="40"/>
    </row>
    <row r="4062" spans="68:83" x14ac:dyDescent="0.25">
      <c r="BP4062" s="9"/>
      <c r="BQ4062" s="40"/>
      <c r="BR4062" s="9"/>
      <c r="BS4062" s="40"/>
      <c r="BU4062" s="9"/>
      <c r="BV4062" s="40"/>
      <c r="BW4062" s="9"/>
      <c r="BX4062" s="40"/>
      <c r="BZ4062" s="9"/>
      <c r="CA4062" s="9"/>
      <c r="CB4062" s="40"/>
      <c r="CC4062" s="9"/>
      <c r="CD4062" s="9"/>
      <c r="CE4062" s="40"/>
    </row>
    <row r="4063" spans="68:83" x14ac:dyDescent="0.25">
      <c r="BP4063" s="9"/>
      <c r="BQ4063" s="40"/>
      <c r="BR4063" s="9"/>
      <c r="BS4063" s="40"/>
      <c r="BU4063" s="9"/>
      <c r="BV4063" s="40"/>
      <c r="BW4063" s="9"/>
      <c r="BX4063" s="40"/>
      <c r="BZ4063" s="9"/>
      <c r="CA4063" s="9"/>
      <c r="CB4063" s="40"/>
      <c r="CC4063" s="9"/>
      <c r="CD4063" s="9"/>
      <c r="CE4063" s="40"/>
    </row>
    <row r="4064" spans="68:83" x14ac:dyDescent="0.25">
      <c r="BP4064" s="9"/>
      <c r="BQ4064" s="40"/>
      <c r="BR4064" s="9"/>
      <c r="BS4064" s="40"/>
      <c r="BU4064" s="9"/>
      <c r="BV4064" s="40"/>
      <c r="BW4064" s="9"/>
      <c r="BX4064" s="40"/>
      <c r="BZ4064" s="9"/>
      <c r="CA4064" s="9"/>
      <c r="CB4064" s="40"/>
      <c r="CC4064" s="9"/>
      <c r="CD4064" s="9"/>
      <c r="CE4064" s="40"/>
    </row>
    <row r="4065" spans="68:83" x14ac:dyDescent="0.25">
      <c r="BP4065" s="9"/>
      <c r="BQ4065" s="40"/>
      <c r="BR4065" s="9"/>
      <c r="BS4065" s="40"/>
      <c r="BU4065" s="9"/>
      <c r="BV4065" s="40"/>
      <c r="BW4065" s="9"/>
      <c r="BX4065" s="40"/>
      <c r="BZ4065" s="9"/>
      <c r="CA4065" s="9"/>
      <c r="CB4065" s="40"/>
      <c r="CC4065" s="9"/>
      <c r="CD4065" s="9"/>
      <c r="CE4065" s="40"/>
    </row>
    <row r="4066" spans="68:83" x14ac:dyDescent="0.25">
      <c r="BP4066" s="9"/>
      <c r="BQ4066" s="40"/>
      <c r="BR4066" s="9"/>
      <c r="BS4066" s="40"/>
      <c r="BU4066" s="9"/>
      <c r="BV4066" s="40"/>
      <c r="BW4066" s="9"/>
      <c r="BX4066" s="40"/>
      <c r="BZ4066" s="9"/>
      <c r="CA4066" s="9"/>
      <c r="CB4066" s="40"/>
      <c r="CC4066" s="9"/>
      <c r="CD4066" s="9"/>
      <c r="CE4066" s="40"/>
    </row>
    <row r="4067" spans="68:83" x14ac:dyDescent="0.25">
      <c r="BP4067" s="9"/>
      <c r="BQ4067" s="40"/>
      <c r="BR4067" s="9"/>
      <c r="BS4067" s="40"/>
      <c r="BU4067" s="9"/>
      <c r="BV4067" s="40"/>
      <c r="BW4067" s="9"/>
      <c r="BX4067" s="40"/>
      <c r="BZ4067" s="9"/>
      <c r="CA4067" s="9"/>
      <c r="CB4067" s="40"/>
      <c r="CC4067" s="9"/>
      <c r="CD4067" s="9"/>
      <c r="CE4067" s="40"/>
    </row>
    <row r="4068" spans="68:83" x14ac:dyDescent="0.25">
      <c r="BP4068" s="9"/>
      <c r="BQ4068" s="40"/>
      <c r="BR4068" s="9"/>
      <c r="BS4068" s="40"/>
      <c r="BU4068" s="9"/>
      <c r="BV4068" s="40"/>
      <c r="BW4068" s="9"/>
      <c r="BX4068" s="40"/>
      <c r="BZ4068" s="9"/>
      <c r="CA4068" s="9"/>
      <c r="CB4068" s="40"/>
      <c r="CC4068" s="9"/>
      <c r="CD4068" s="9"/>
      <c r="CE4068" s="40"/>
    </row>
    <row r="4069" spans="68:83" x14ac:dyDescent="0.25">
      <c r="BP4069" s="9"/>
      <c r="BQ4069" s="40"/>
      <c r="BR4069" s="9"/>
      <c r="BS4069" s="40"/>
      <c r="BU4069" s="9"/>
      <c r="BV4069" s="40"/>
      <c r="BW4069" s="9"/>
      <c r="BX4069" s="40"/>
      <c r="BZ4069" s="9"/>
      <c r="CA4069" s="9"/>
      <c r="CB4069" s="40"/>
      <c r="CC4069" s="9"/>
      <c r="CD4069" s="9"/>
      <c r="CE4069" s="40"/>
    </row>
    <row r="4070" spans="68:83" x14ac:dyDescent="0.25">
      <c r="BP4070" s="9"/>
      <c r="BQ4070" s="40"/>
      <c r="BR4070" s="9"/>
      <c r="BS4070" s="40"/>
      <c r="BU4070" s="9"/>
      <c r="BV4070" s="40"/>
      <c r="BW4070" s="9"/>
      <c r="BX4070" s="40"/>
      <c r="BZ4070" s="9"/>
      <c r="CA4070" s="9"/>
      <c r="CB4070" s="40"/>
      <c r="CC4070" s="9"/>
      <c r="CD4070" s="9"/>
      <c r="CE4070" s="40"/>
    </row>
    <row r="4071" spans="68:83" x14ac:dyDescent="0.25">
      <c r="BP4071" s="9"/>
      <c r="BQ4071" s="40"/>
      <c r="BR4071" s="9"/>
      <c r="BS4071" s="40"/>
      <c r="BU4071" s="9"/>
      <c r="BV4071" s="40"/>
      <c r="BW4071" s="9"/>
      <c r="BX4071" s="40"/>
      <c r="BZ4071" s="9"/>
      <c r="CA4071" s="9"/>
      <c r="CB4071" s="40"/>
      <c r="CC4071" s="9"/>
      <c r="CD4071" s="9"/>
      <c r="CE4071" s="40"/>
    </row>
    <row r="4072" spans="68:83" x14ac:dyDescent="0.25">
      <c r="BP4072" s="9"/>
      <c r="BQ4072" s="40"/>
      <c r="BR4072" s="9"/>
      <c r="BS4072" s="40"/>
      <c r="BU4072" s="9"/>
      <c r="BV4072" s="40"/>
      <c r="BW4072" s="9"/>
      <c r="BX4072" s="40"/>
      <c r="BZ4072" s="9"/>
      <c r="CA4072" s="9"/>
      <c r="CB4072" s="40"/>
      <c r="CC4072" s="9"/>
      <c r="CD4072" s="9"/>
      <c r="CE4072" s="40"/>
    </row>
    <row r="4073" spans="68:83" x14ac:dyDescent="0.25">
      <c r="BP4073" s="9"/>
      <c r="BQ4073" s="40"/>
      <c r="BR4073" s="9"/>
      <c r="BS4073" s="40"/>
      <c r="BU4073" s="9"/>
      <c r="BV4073" s="40"/>
      <c r="BW4073" s="9"/>
      <c r="BX4073" s="40"/>
      <c r="BZ4073" s="9"/>
      <c r="CA4073" s="9"/>
      <c r="CB4073" s="40"/>
      <c r="CC4073" s="9"/>
      <c r="CD4073" s="9"/>
      <c r="CE4073" s="40"/>
    </row>
    <row r="4074" spans="68:83" x14ac:dyDescent="0.25">
      <c r="BP4074" s="9"/>
      <c r="BQ4074" s="40"/>
      <c r="BR4074" s="9"/>
      <c r="BS4074" s="40"/>
      <c r="BU4074" s="9"/>
      <c r="BV4074" s="40"/>
      <c r="BW4074" s="9"/>
      <c r="BX4074" s="40"/>
      <c r="BZ4074" s="9"/>
      <c r="CA4074" s="9"/>
      <c r="CB4074" s="40"/>
      <c r="CC4074" s="9"/>
      <c r="CD4074" s="9"/>
      <c r="CE4074" s="40"/>
    </row>
    <row r="4075" spans="68:83" x14ac:dyDescent="0.25">
      <c r="BP4075" s="9"/>
      <c r="BQ4075" s="40"/>
      <c r="BR4075" s="9"/>
      <c r="BS4075" s="40"/>
      <c r="BU4075" s="9"/>
      <c r="BV4075" s="40"/>
      <c r="BW4075" s="9"/>
      <c r="BX4075" s="40"/>
      <c r="BZ4075" s="9"/>
      <c r="CA4075" s="9"/>
      <c r="CB4075" s="40"/>
      <c r="CC4075" s="9"/>
      <c r="CD4075" s="9"/>
      <c r="CE4075" s="40"/>
    </row>
    <row r="4076" spans="68:83" x14ac:dyDescent="0.25">
      <c r="BP4076" s="9"/>
      <c r="BQ4076" s="40"/>
      <c r="BR4076" s="9"/>
      <c r="BS4076" s="40"/>
      <c r="BU4076" s="9"/>
      <c r="BV4076" s="40"/>
      <c r="BW4076" s="9"/>
      <c r="BX4076" s="40"/>
      <c r="BZ4076" s="9"/>
      <c r="CA4076" s="9"/>
      <c r="CB4076" s="40"/>
      <c r="CC4076" s="9"/>
      <c r="CD4076" s="9"/>
      <c r="CE4076" s="40"/>
    </row>
    <row r="4077" spans="68:83" x14ac:dyDescent="0.25">
      <c r="BP4077" s="9"/>
      <c r="BQ4077" s="40"/>
      <c r="BR4077" s="9"/>
      <c r="BS4077" s="40"/>
      <c r="BU4077" s="9"/>
      <c r="BV4077" s="40"/>
      <c r="BW4077" s="9"/>
      <c r="BX4077" s="40"/>
      <c r="BZ4077" s="9"/>
      <c r="CA4077" s="9"/>
      <c r="CB4077" s="40"/>
      <c r="CC4077" s="9"/>
      <c r="CD4077" s="9"/>
      <c r="CE4077" s="40"/>
    </row>
    <row r="4078" spans="68:83" x14ac:dyDescent="0.25">
      <c r="BP4078" s="9"/>
      <c r="BQ4078" s="40"/>
      <c r="BR4078" s="9"/>
      <c r="BS4078" s="40"/>
      <c r="BU4078" s="9"/>
      <c r="BV4078" s="40"/>
      <c r="BW4078" s="9"/>
      <c r="BX4078" s="40"/>
      <c r="BZ4078" s="9"/>
      <c r="CA4078" s="9"/>
      <c r="CB4078" s="40"/>
      <c r="CC4078" s="9"/>
      <c r="CD4078" s="9"/>
      <c r="CE4078" s="40"/>
    </row>
    <row r="4079" spans="68:83" x14ac:dyDescent="0.25">
      <c r="BP4079" s="9"/>
      <c r="BQ4079" s="40"/>
      <c r="BR4079" s="9"/>
      <c r="BS4079" s="40"/>
      <c r="BU4079" s="9"/>
      <c r="BV4079" s="40"/>
      <c r="BW4079" s="9"/>
      <c r="BX4079" s="40"/>
      <c r="BZ4079" s="9"/>
      <c r="CA4079" s="9"/>
      <c r="CB4079" s="40"/>
      <c r="CC4079" s="9"/>
      <c r="CD4079" s="9"/>
      <c r="CE4079" s="40"/>
    </row>
    <row r="4080" spans="68:83" x14ac:dyDescent="0.25">
      <c r="BP4080" s="9"/>
      <c r="BQ4080" s="40"/>
      <c r="BR4080" s="9"/>
      <c r="BS4080" s="40"/>
      <c r="BU4080" s="9"/>
      <c r="BV4080" s="40"/>
      <c r="BW4080" s="9"/>
      <c r="BX4080" s="40"/>
      <c r="BZ4080" s="9"/>
      <c r="CA4080" s="9"/>
      <c r="CB4080" s="40"/>
      <c r="CC4080" s="9"/>
      <c r="CD4080" s="9"/>
      <c r="CE4080" s="40"/>
    </row>
    <row r="4081" spans="68:83" x14ac:dyDescent="0.25">
      <c r="BP4081" s="9"/>
      <c r="BQ4081" s="40"/>
      <c r="BR4081" s="9"/>
      <c r="BS4081" s="40"/>
      <c r="BU4081" s="9"/>
      <c r="BV4081" s="40"/>
      <c r="BW4081" s="9"/>
      <c r="BX4081" s="40"/>
      <c r="BZ4081" s="9"/>
      <c r="CA4081" s="9"/>
      <c r="CB4081" s="40"/>
      <c r="CC4081" s="9"/>
      <c r="CD4081" s="9"/>
      <c r="CE4081" s="40"/>
    </row>
    <row r="4082" spans="68:83" x14ac:dyDescent="0.25">
      <c r="BP4082" s="9"/>
      <c r="BQ4082" s="40"/>
      <c r="BR4082" s="9"/>
      <c r="BS4082" s="40"/>
      <c r="BU4082" s="9"/>
      <c r="BV4082" s="40"/>
      <c r="BW4082" s="9"/>
      <c r="BX4082" s="40"/>
      <c r="BZ4082" s="9"/>
      <c r="CA4082" s="9"/>
      <c r="CB4082" s="40"/>
      <c r="CC4082" s="9"/>
      <c r="CD4082" s="9"/>
      <c r="CE4082" s="40"/>
    </row>
    <row r="4083" spans="68:83" x14ac:dyDescent="0.25">
      <c r="BP4083" s="9"/>
      <c r="BQ4083" s="40"/>
      <c r="BR4083" s="9"/>
      <c r="BS4083" s="40"/>
      <c r="BU4083" s="9"/>
      <c r="BV4083" s="40"/>
      <c r="BW4083" s="9"/>
      <c r="BX4083" s="40"/>
      <c r="BZ4083" s="9"/>
      <c r="CA4083" s="9"/>
      <c r="CB4083" s="40"/>
      <c r="CC4083" s="9"/>
      <c r="CD4083" s="9"/>
      <c r="CE4083" s="40"/>
    </row>
    <row r="4084" spans="68:83" x14ac:dyDescent="0.25">
      <c r="BP4084" s="9"/>
      <c r="BQ4084" s="40"/>
      <c r="BR4084" s="9"/>
      <c r="BS4084" s="40"/>
      <c r="BU4084" s="9"/>
      <c r="BV4084" s="40"/>
      <c r="BW4084" s="9"/>
      <c r="BX4084" s="40"/>
      <c r="BZ4084" s="9"/>
      <c r="CA4084" s="9"/>
      <c r="CB4084" s="40"/>
      <c r="CC4084" s="9"/>
      <c r="CD4084" s="9"/>
      <c r="CE4084" s="40"/>
    </row>
    <row r="4085" spans="68:83" x14ac:dyDescent="0.25">
      <c r="BP4085" s="9"/>
      <c r="BQ4085" s="40"/>
      <c r="BR4085" s="9"/>
      <c r="BS4085" s="40"/>
      <c r="BU4085" s="9"/>
      <c r="BV4085" s="40"/>
      <c r="BW4085" s="9"/>
      <c r="BX4085" s="40"/>
      <c r="BZ4085" s="9"/>
      <c r="CA4085" s="9"/>
      <c r="CB4085" s="40"/>
      <c r="CC4085" s="9"/>
      <c r="CD4085" s="9"/>
      <c r="CE4085" s="40"/>
    </row>
    <row r="4086" spans="68:83" x14ac:dyDescent="0.25">
      <c r="BP4086" s="9"/>
      <c r="BQ4086" s="40"/>
      <c r="BR4086" s="9"/>
      <c r="BS4086" s="40"/>
      <c r="BU4086" s="9"/>
      <c r="BV4086" s="40"/>
      <c r="BW4086" s="9"/>
      <c r="BX4086" s="40"/>
      <c r="BZ4086" s="9"/>
      <c r="CA4086" s="9"/>
      <c r="CB4086" s="40"/>
      <c r="CC4086" s="9"/>
      <c r="CD4086" s="9"/>
      <c r="CE4086" s="40"/>
    </row>
    <row r="4087" spans="68:83" x14ac:dyDescent="0.25">
      <c r="BP4087" s="9"/>
      <c r="BQ4087" s="40"/>
      <c r="BR4087" s="9"/>
      <c r="BS4087" s="40"/>
      <c r="BU4087" s="9"/>
      <c r="BV4087" s="40"/>
      <c r="BW4087" s="9"/>
      <c r="BX4087" s="40"/>
      <c r="BZ4087" s="9"/>
      <c r="CA4087" s="9"/>
      <c r="CB4087" s="40"/>
      <c r="CC4087" s="9"/>
      <c r="CD4087" s="9"/>
      <c r="CE4087" s="40"/>
    </row>
    <row r="4088" spans="68:83" x14ac:dyDescent="0.25">
      <c r="BP4088" s="9"/>
      <c r="BQ4088" s="40"/>
      <c r="BR4088" s="9"/>
      <c r="BS4088" s="40"/>
      <c r="BU4088" s="9"/>
      <c r="BV4088" s="40"/>
      <c r="BW4088" s="9"/>
      <c r="BX4088" s="40"/>
      <c r="BZ4088" s="9"/>
      <c r="CA4088" s="9"/>
      <c r="CB4088" s="40"/>
      <c r="CC4088" s="9"/>
      <c r="CD4088" s="9"/>
      <c r="CE4088" s="40"/>
    </row>
    <row r="4089" spans="68:83" x14ac:dyDescent="0.25">
      <c r="BP4089" s="9"/>
      <c r="BQ4089" s="40"/>
      <c r="BR4089" s="9"/>
      <c r="BS4089" s="40"/>
      <c r="BU4089" s="9"/>
      <c r="BV4089" s="40"/>
      <c r="BW4089" s="9"/>
      <c r="BX4089" s="40"/>
      <c r="BZ4089" s="9"/>
      <c r="CA4089" s="9"/>
      <c r="CB4089" s="40"/>
      <c r="CC4089" s="9"/>
      <c r="CD4089" s="9"/>
      <c r="CE4089" s="40"/>
    </row>
    <row r="4090" spans="68:83" x14ac:dyDescent="0.25">
      <c r="BP4090" s="9"/>
      <c r="BQ4090" s="40"/>
      <c r="BR4090" s="9"/>
      <c r="BS4090" s="40"/>
      <c r="BU4090" s="9"/>
      <c r="BV4090" s="40"/>
      <c r="BW4090" s="9"/>
      <c r="BX4090" s="40"/>
      <c r="BZ4090" s="9"/>
      <c r="CA4090" s="9"/>
      <c r="CB4090" s="40"/>
      <c r="CC4090" s="9"/>
      <c r="CD4090" s="9"/>
      <c r="CE4090" s="40"/>
    </row>
    <row r="4091" spans="68:83" x14ac:dyDescent="0.25">
      <c r="BP4091" s="9"/>
      <c r="BQ4091" s="40"/>
      <c r="BR4091" s="9"/>
      <c r="BS4091" s="40"/>
      <c r="BU4091" s="9"/>
      <c r="BV4091" s="40"/>
      <c r="BW4091" s="9"/>
      <c r="BX4091" s="40"/>
      <c r="BZ4091" s="9"/>
      <c r="CA4091" s="9"/>
      <c r="CB4091" s="40"/>
      <c r="CC4091" s="9"/>
      <c r="CD4091" s="9"/>
      <c r="CE4091" s="40"/>
    </row>
    <row r="4092" spans="68:83" x14ac:dyDescent="0.25">
      <c r="BP4092" s="9"/>
      <c r="BQ4092" s="40"/>
      <c r="BR4092" s="9"/>
      <c r="BS4092" s="40"/>
      <c r="BU4092" s="9"/>
      <c r="BV4092" s="40"/>
      <c r="BW4092" s="9"/>
      <c r="BX4092" s="40"/>
      <c r="BZ4092" s="9"/>
      <c r="CA4092" s="9"/>
      <c r="CB4092" s="40"/>
      <c r="CC4092" s="9"/>
      <c r="CD4092" s="9"/>
      <c r="CE4092" s="40"/>
    </row>
    <row r="4093" spans="68:83" x14ac:dyDescent="0.25">
      <c r="BP4093" s="9"/>
      <c r="BQ4093" s="40"/>
      <c r="BR4093" s="9"/>
      <c r="BS4093" s="40"/>
      <c r="BU4093" s="9"/>
      <c r="BV4093" s="40"/>
      <c r="BW4093" s="9"/>
      <c r="BX4093" s="40"/>
      <c r="BZ4093" s="9"/>
      <c r="CA4093" s="9"/>
      <c r="CB4093" s="40"/>
      <c r="CC4093" s="9"/>
      <c r="CD4093" s="9"/>
      <c r="CE4093" s="40"/>
    </row>
    <row r="4094" spans="68:83" x14ac:dyDescent="0.25">
      <c r="BP4094" s="9"/>
      <c r="BQ4094" s="40"/>
      <c r="BR4094" s="9"/>
      <c r="BS4094" s="40"/>
      <c r="BU4094" s="9"/>
      <c r="BV4094" s="40"/>
      <c r="BW4094" s="9"/>
      <c r="BX4094" s="40"/>
      <c r="BZ4094" s="9"/>
      <c r="CA4094" s="9"/>
      <c r="CB4094" s="40"/>
      <c r="CC4094" s="9"/>
      <c r="CD4094" s="9"/>
      <c r="CE4094" s="40"/>
    </row>
    <row r="4095" spans="68:83" x14ac:dyDescent="0.25">
      <c r="BP4095" s="9"/>
      <c r="BQ4095" s="40"/>
      <c r="BR4095" s="9"/>
      <c r="BS4095" s="40"/>
      <c r="BU4095" s="9"/>
      <c r="BV4095" s="40"/>
      <c r="BW4095" s="9"/>
      <c r="BX4095" s="40"/>
      <c r="BZ4095" s="9"/>
      <c r="CA4095" s="9"/>
      <c r="CB4095" s="40"/>
      <c r="CC4095" s="9"/>
      <c r="CD4095" s="9"/>
      <c r="CE4095" s="40"/>
    </row>
    <row r="4096" spans="68:83" x14ac:dyDescent="0.25">
      <c r="BP4096" s="9"/>
      <c r="BQ4096" s="40"/>
      <c r="BR4096" s="9"/>
      <c r="BS4096" s="40"/>
      <c r="BU4096" s="9"/>
      <c r="BV4096" s="40"/>
      <c r="BW4096" s="9"/>
      <c r="BX4096" s="40"/>
      <c r="BZ4096" s="9"/>
      <c r="CA4096" s="9"/>
      <c r="CB4096" s="40"/>
      <c r="CC4096" s="9"/>
      <c r="CD4096" s="9"/>
      <c r="CE4096" s="40"/>
    </row>
    <row r="4097" spans="68:83" x14ac:dyDescent="0.25">
      <c r="BP4097" s="9"/>
      <c r="BQ4097" s="40"/>
      <c r="BR4097" s="9"/>
      <c r="BS4097" s="40"/>
      <c r="BU4097" s="9"/>
      <c r="BV4097" s="40"/>
      <c r="BW4097" s="9"/>
      <c r="BX4097" s="40"/>
      <c r="BZ4097" s="9"/>
      <c r="CA4097" s="9"/>
      <c r="CB4097" s="40"/>
      <c r="CC4097" s="9"/>
      <c r="CD4097" s="9"/>
      <c r="CE4097" s="40"/>
    </row>
    <row r="4098" spans="68:83" x14ac:dyDescent="0.25">
      <c r="BP4098" s="9"/>
      <c r="BQ4098" s="40"/>
      <c r="BR4098" s="9"/>
      <c r="BS4098" s="40"/>
      <c r="BU4098" s="9"/>
      <c r="BV4098" s="40"/>
      <c r="BW4098" s="9"/>
      <c r="BX4098" s="40"/>
      <c r="BZ4098" s="9"/>
      <c r="CA4098" s="9"/>
      <c r="CB4098" s="40"/>
      <c r="CC4098" s="9"/>
      <c r="CD4098" s="9"/>
      <c r="CE4098" s="40"/>
    </row>
    <row r="4099" spans="68:83" x14ac:dyDescent="0.25">
      <c r="BP4099" s="9"/>
      <c r="BQ4099" s="40"/>
      <c r="BR4099" s="9"/>
      <c r="BS4099" s="40"/>
      <c r="BU4099" s="9"/>
      <c r="BV4099" s="40"/>
      <c r="BW4099" s="9"/>
      <c r="BX4099" s="40"/>
      <c r="BZ4099" s="9"/>
      <c r="CA4099" s="9"/>
      <c r="CB4099" s="40"/>
      <c r="CC4099" s="9"/>
      <c r="CD4099" s="9"/>
      <c r="CE4099" s="40"/>
    </row>
    <row r="4100" spans="68:83" x14ac:dyDescent="0.25">
      <c r="BP4100" s="9"/>
      <c r="BQ4100" s="40"/>
      <c r="BR4100" s="9"/>
      <c r="BS4100" s="40"/>
      <c r="BU4100" s="9"/>
      <c r="BV4100" s="40"/>
      <c r="BW4100" s="9"/>
      <c r="BX4100" s="40"/>
      <c r="BZ4100" s="9"/>
      <c r="CA4100" s="9"/>
      <c r="CB4100" s="40"/>
      <c r="CC4100" s="9"/>
      <c r="CD4100" s="9"/>
      <c r="CE4100" s="40"/>
    </row>
    <row r="4101" spans="68:83" x14ac:dyDescent="0.25">
      <c r="BP4101" s="9"/>
      <c r="BQ4101" s="40"/>
      <c r="BR4101" s="9"/>
      <c r="BS4101" s="40"/>
      <c r="BU4101" s="9"/>
      <c r="BV4101" s="40"/>
      <c r="BW4101" s="9"/>
      <c r="BX4101" s="40"/>
      <c r="BZ4101" s="9"/>
      <c r="CA4101" s="9"/>
      <c r="CB4101" s="40"/>
      <c r="CC4101" s="9"/>
      <c r="CD4101" s="9"/>
      <c r="CE4101" s="40"/>
    </row>
    <row r="4102" spans="68:83" x14ac:dyDescent="0.25">
      <c r="BP4102" s="9"/>
      <c r="BQ4102" s="40"/>
      <c r="BR4102" s="9"/>
      <c r="BS4102" s="40"/>
      <c r="BU4102" s="9"/>
      <c r="BV4102" s="40"/>
      <c r="BW4102" s="9"/>
      <c r="BX4102" s="40"/>
      <c r="BZ4102" s="9"/>
      <c r="CA4102" s="9"/>
      <c r="CB4102" s="40"/>
      <c r="CC4102" s="9"/>
      <c r="CD4102" s="9"/>
      <c r="CE4102" s="40"/>
    </row>
    <row r="4103" spans="68:83" x14ac:dyDescent="0.25">
      <c r="BP4103" s="9"/>
      <c r="BQ4103" s="40"/>
      <c r="BR4103" s="9"/>
      <c r="BS4103" s="40"/>
      <c r="BU4103" s="9"/>
      <c r="BV4103" s="40"/>
      <c r="BW4103" s="9"/>
      <c r="BX4103" s="40"/>
      <c r="BZ4103" s="9"/>
      <c r="CA4103" s="9"/>
      <c r="CB4103" s="40"/>
      <c r="CC4103" s="9"/>
      <c r="CD4103" s="9"/>
      <c r="CE4103" s="40"/>
    </row>
    <row r="4104" spans="68:83" x14ac:dyDescent="0.25">
      <c r="BP4104" s="9"/>
      <c r="BQ4104" s="40"/>
      <c r="BR4104" s="9"/>
      <c r="BS4104" s="40"/>
      <c r="BU4104" s="9"/>
      <c r="BV4104" s="40"/>
      <c r="BW4104" s="9"/>
      <c r="BX4104" s="40"/>
      <c r="BZ4104" s="9"/>
      <c r="CA4104" s="9"/>
      <c r="CB4104" s="40"/>
      <c r="CC4104" s="9"/>
      <c r="CD4104" s="9"/>
      <c r="CE4104" s="40"/>
    </row>
    <row r="4105" spans="68:83" x14ac:dyDescent="0.25">
      <c r="BP4105" s="9"/>
      <c r="BQ4105" s="40"/>
      <c r="BR4105" s="9"/>
      <c r="BS4105" s="40"/>
      <c r="BU4105" s="9"/>
      <c r="BV4105" s="40"/>
      <c r="BW4105" s="9"/>
      <c r="BX4105" s="40"/>
      <c r="BZ4105" s="9"/>
      <c r="CA4105" s="9"/>
      <c r="CB4105" s="40"/>
      <c r="CC4105" s="9"/>
      <c r="CD4105" s="9"/>
      <c r="CE4105" s="40"/>
    </row>
    <row r="4106" spans="68:83" x14ac:dyDescent="0.25">
      <c r="BP4106" s="9"/>
      <c r="BQ4106" s="40"/>
      <c r="BR4106" s="9"/>
      <c r="BS4106" s="40"/>
      <c r="BU4106" s="9"/>
      <c r="BV4106" s="40"/>
      <c r="BW4106" s="9"/>
      <c r="BX4106" s="40"/>
      <c r="BZ4106" s="9"/>
      <c r="CA4106" s="9"/>
      <c r="CB4106" s="40"/>
      <c r="CC4106" s="9"/>
      <c r="CD4106" s="9"/>
      <c r="CE4106" s="40"/>
    </row>
    <row r="4107" spans="68:83" x14ac:dyDescent="0.25">
      <c r="BP4107" s="9"/>
      <c r="BQ4107" s="40"/>
      <c r="BR4107" s="9"/>
      <c r="BS4107" s="40"/>
      <c r="BU4107" s="9"/>
      <c r="BV4107" s="40"/>
      <c r="BW4107" s="9"/>
      <c r="BX4107" s="40"/>
      <c r="BZ4107" s="9"/>
      <c r="CA4107" s="9"/>
      <c r="CB4107" s="40"/>
      <c r="CC4107" s="9"/>
      <c r="CD4107" s="9"/>
      <c r="CE4107" s="40"/>
    </row>
    <row r="4108" spans="68:83" x14ac:dyDescent="0.25">
      <c r="BP4108" s="9"/>
      <c r="BQ4108" s="40"/>
      <c r="BR4108" s="9"/>
      <c r="BS4108" s="40"/>
      <c r="BU4108" s="9"/>
      <c r="BV4108" s="40"/>
      <c r="BW4108" s="9"/>
      <c r="BX4108" s="40"/>
      <c r="BZ4108" s="9"/>
      <c r="CA4108" s="9"/>
      <c r="CB4108" s="40"/>
      <c r="CC4108" s="9"/>
      <c r="CD4108" s="9"/>
      <c r="CE4108" s="40"/>
    </row>
    <row r="4109" spans="68:83" x14ac:dyDescent="0.25">
      <c r="BP4109" s="9"/>
      <c r="BQ4109" s="40"/>
      <c r="BR4109" s="9"/>
      <c r="BS4109" s="40"/>
      <c r="BU4109" s="9"/>
      <c r="BV4109" s="40"/>
      <c r="BW4109" s="9"/>
      <c r="BX4109" s="40"/>
      <c r="BZ4109" s="9"/>
      <c r="CA4109" s="9"/>
      <c r="CB4109" s="40"/>
      <c r="CC4109" s="9"/>
      <c r="CD4109" s="9"/>
      <c r="CE4109" s="40"/>
    </row>
    <row r="4110" spans="68:83" x14ac:dyDescent="0.25">
      <c r="BP4110" s="9"/>
      <c r="BQ4110" s="40"/>
      <c r="BR4110" s="9"/>
      <c r="BS4110" s="40"/>
      <c r="BU4110" s="9"/>
      <c r="BV4110" s="40"/>
      <c r="BW4110" s="9"/>
      <c r="BX4110" s="40"/>
      <c r="BZ4110" s="9"/>
      <c r="CA4110" s="9"/>
      <c r="CB4110" s="40"/>
      <c r="CC4110" s="9"/>
      <c r="CD4110" s="9"/>
      <c r="CE4110" s="40"/>
    </row>
    <row r="4111" spans="68:83" x14ac:dyDescent="0.25">
      <c r="BP4111" s="9"/>
      <c r="BQ4111" s="40"/>
      <c r="BR4111" s="9"/>
      <c r="BS4111" s="40"/>
      <c r="BU4111" s="9"/>
      <c r="BV4111" s="40"/>
      <c r="BW4111" s="9"/>
      <c r="BX4111" s="40"/>
      <c r="BZ4111" s="9"/>
      <c r="CA4111" s="9"/>
      <c r="CB4111" s="40"/>
      <c r="CC4111" s="9"/>
      <c r="CD4111" s="9"/>
      <c r="CE4111" s="40"/>
    </row>
    <row r="4112" spans="68:83" x14ac:dyDescent="0.25">
      <c r="BP4112" s="9"/>
      <c r="BQ4112" s="40"/>
      <c r="BR4112" s="9"/>
      <c r="BS4112" s="40"/>
      <c r="BU4112" s="9"/>
      <c r="BV4112" s="40"/>
      <c r="BW4112" s="9"/>
      <c r="BX4112" s="40"/>
      <c r="BZ4112" s="9"/>
      <c r="CA4112" s="9"/>
      <c r="CB4112" s="40"/>
      <c r="CC4112" s="9"/>
      <c r="CD4112" s="9"/>
      <c r="CE4112" s="40"/>
    </row>
    <row r="4113" spans="68:83" x14ac:dyDescent="0.25">
      <c r="BP4113" s="9"/>
      <c r="BQ4113" s="40"/>
      <c r="BR4113" s="9"/>
      <c r="BS4113" s="40"/>
      <c r="BU4113" s="9"/>
      <c r="BV4113" s="40"/>
      <c r="BW4113" s="9"/>
      <c r="BX4113" s="40"/>
      <c r="BZ4113" s="9"/>
      <c r="CA4113" s="9"/>
      <c r="CB4113" s="40"/>
      <c r="CC4113" s="9"/>
      <c r="CD4113" s="9"/>
      <c r="CE4113" s="40"/>
    </row>
    <row r="4114" spans="68:83" x14ac:dyDescent="0.25">
      <c r="BP4114" s="9"/>
      <c r="BQ4114" s="40"/>
      <c r="BR4114" s="9"/>
      <c r="BS4114" s="40"/>
      <c r="BU4114" s="9"/>
      <c r="BV4114" s="40"/>
      <c r="BW4114" s="9"/>
      <c r="BX4114" s="40"/>
      <c r="BZ4114" s="9"/>
      <c r="CA4114" s="9"/>
      <c r="CB4114" s="40"/>
      <c r="CC4114" s="9"/>
      <c r="CD4114" s="9"/>
      <c r="CE4114" s="40"/>
    </row>
    <row r="4115" spans="68:83" x14ac:dyDescent="0.25">
      <c r="BP4115" s="9"/>
      <c r="BQ4115" s="40"/>
      <c r="BR4115" s="9"/>
      <c r="BS4115" s="40"/>
      <c r="BU4115" s="9"/>
      <c r="BV4115" s="40"/>
      <c r="BW4115" s="9"/>
      <c r="BX4115" s="40"/>
      <c r="BZ4115" s="9"/>
      <c r="CA4115" s="9"/>
      <c r="CB4115" s="40"/>
      <c r="CC4115" s="9"/>
      <c r="CD4115" s="9"/>
      <c r="CE4115" s="40"/>
    </row>
    <row r="4116" spans="68:83" x14ac:dyDescent="0.25">
      <c r="BP4116" s="9"/>
      <c r="BQ4116" s="40"/>
      <c r="BR4116" s="9"/>
      <c r="BS4116" s="40"/>
      <c r="BU4116" s="9"/>
      <c r="BV4116" s="40"/>
      <c r="BW4116" s="9"/>
      <c r="BX4116" s="40"/>
      <c r="BZ4116" s="9"/>
      <c r="CA4116" s="9"/>
      <c r="CB4116" s="40"/>
      <c r="CC4116" s="9"/>
      <c r="CD4116" s="9"/>
      <c r="CE4116" s="40"/>
    </row>
    <row r="4117" spans="68:83" x14ac:dyDescent="0.25">
      <c r="BP4117" s="9"/>
      <c r="BQ4117" s="40"/>
      <c r="BR4117" s="9"/>
      <c r="BS4117" s="40"/>
      <c r="BU4117" s="9"/>
      <c r="BV4117" s="40"/>
      <c r="BW4117" s="9"/>
      <c r="BX4117" s="40"/>
      <c r="BZ4117" s="9"/>
      <c r="CA4117" s="9"/>
      <c r="CB4117" s="40"/>
      <c r="CC4117" s="9"/>
      <c r="CD4117" s="9"/>
      <c r="CE4117" s="40"/>
    </row>
    <row r="4118" spans="68:83" x14ac:dyDescent="0.25">
      <c r="BP4118" s="9"/>
      <c r="BQ4118" s="40"/>
      <c r="BR4118" s="9"/>
      <c r="BS4118" s="40"/>
      <c r="BU4118" s="9"/>
      <c r="BV4118" s="40"/>
      <c r="BW4118" s="9"/>
      <c r="BX4118" s="40"/>
      <c r="BZ4118" s="9"/>
      <c r="CA4118" s="9"/>
      <c r="CB4118" s="40"/>
      <c r="CC4118" s="9"/>
      <c r="CD4118" s="9"/>
      <c r="CE4118" s="40"/>
    </row>
    <row r="4119" spans="68:83" x14ac:dyDescent="0.25">
      <c r="BP4119" s="9"/>
      <c r="BQ4119" s="40"/>
      <c r="BR4119" s="9"/>
      <c r="BS4119" s="40"/>
      <c r="BU4119" s="9"/>
      <c r="BV4119" s="40"/>
      <c r="BW4119" s="9"/>
      <c r="BX4119" s="40"/>
      <c r="BZ4119" s="9"/>
      <c r="CA4119" s="9"/>
      <c r="CB4119" s="40"/>
      <c r="CC4119" s="9"/>
      <c r="CD4119" s="9"/>
      <c r="CE4119" s="40"/>
    </row>
    <row r="4120" spans="68:83" x14ac:dyDescent="0.25">
      <c r="BP4120" s="9"/>
      <c r="BQ4120" s="40"/>
      <c r="BR4120" s="9"/>
      <c r="BS4120" s="40"/>
      <c r="BU4120" s="9"/>
      <c r="BV4120" s="40"/>
      <c r="BW4120" s="9"/>
      <c r="BX4120" s="40"/>
      <c r="BZ4120" s="9"/>
      <c r="CA4120" s="9"/>
      <c r="CB4120" s="40"/>
      <c r="CC4120" s="9"/>
      <c r="CD4120" s="9"/>
      <c r="CE4120" s="40"/>
    </row>
    <row r="4121" spans="68:83" x14ac:dyDescent="0.25">
      <c r="BP4121" s="9"/>
      <c r="BQ4121" s="40"/>
      <c r="BR4121" s="9"/>
      <c r="BS4121" s="40"/>
      <c r="BU4121" s="9"/>
      <c r="BV4121" s="40"/>
      <c r="BW4121" s="9"/>
      <c r="BX4121" s="40"/>
      <c r="BZ4121" s="9"/>
      <c r="CA4121" s="9"/>
      <c r="CB4121" s="40"/>
      <c r="CC4121" s="9"/>
      <c r="CD4121" s="9"/>
      <c r="CE4121" s="40"/>
    </row>
    <row r="4122" spans="68:83" x14ac:dyDescent="0.25">
      <c r="BP4122" s="9"/>
      <c r="BQ4122" s="40"/>
      <c r="BR4122" s="9"/>
      <c r="BS4122" s="40"/>
      <c r="BU4122" s="9"/>
      <c r="BV4122" s="40"/>
      <c r="BW4122" s="9"/>
      <c r="BX4122" s="40"/>
      <c r="BZ4122" s="9"/>
      <c r="CA4122" s="9"/>
      <c r="CB4122" s="40"/>
      <c r="CC4122" s="9"/>
      <c r="CD4122" s="9"/>
      <c r="CE4122" s="40"/>
    </row>
    <row r="4123" spans="68:83" x14ac:dyDescent="0.25">
      <c r="BP4123" s="9"/>
      <c r="BQ4123" s="40"/>
      <c r="BR4123" s="9"/>
      <c r="BS4123" s="40"/>
      <c r="BU4123" s="9"/>
      <c r="BV4123" s="40"/>
      <c r="BW4123" s="9"/>
      <c r="BX4123" s="40"/>
      <c r="BZ4123" s="9"/>
      <c r="CA4123" s="9"/>
      <c r="CB4123" s="40"/>
      <c r="CC4123" s="9"/>
      <c r="CD4123" s="9"/>
      <c r="CE4123" s="40"/>
    </row>
    <row r="4124" spans="68:83" x14ac:dyDescent="0.25">
      <c r="BP4124" s="9"/>
      <c r="BQ4124" s="40"/>
      <c r="BR4124" s="9"/>
      <c r="BS4124" s="40"/>
      <c r="BU4124" s="9"/>
      <c r="BV4124" s="40"/>
      <c r="BW4124" s="9"/>
      <c r="BX4124" s="40"/>
      <c r="BZ4124" s="9"/>
      <c r="CA4124" s="9"/>
      <c r="CB4124" s="40"/>
      <c r="CC4124" s="9"/>
      <c r="CD4124" s="9"/>
      <c r="CE4124" s="40"/>
    </row>
    <row r="4125" spans="68:83" x14ac:dyDescent="0.25">
      <c r="BP4125" s="9"/>
      <c r="BQ4125" s="40"/>
      <c r="BR4125" s="9"/>
      <c r="BS4125" s="40"/>
      <c r="BU4125" s="9"/>
      <c r="BV4125" s="40"/>
      <c r="BW4125" s="9"/>
      <c r="BX4125" s="40"/>
      <c r="BZ4125" s="9"/>
      <c r="CA4125" s="9"/>
      <c r="CB4125" s="40"/>
      <c r="CC4125" s="9"/>
      <c r="CD4125" s="9"/>
      <c r="CE4125" s="40"/>
    </row>
    <row r="4126" spans="68:83" x14ac:dyDescent="0.25">
      <c r="BP4126" s="9"/>
      <c r="BQ4126" s="40"/>
      <c r="BR4126" s="9"/>
      <c r="BS4126" s="40"/>
      <c r="BU4126" s="9"/>
      <c r="BV4126" s="40"/>
      <c r="BW4126" s="9"/>
      <c r="BX4126" s="40"/>
      <c r="BZ4126" s="9"/>
      <c r="CA4126" s="9"/>
      <c r="CB4126" s="40"/>
      <c r="CC4126" s="9"/>
      <c r="CD4126" s="9"/>
      <c r="CE4126" s="40"/>
    </row>
    <row r="4127" spans="68:83" x14ac:dyDescent="0.25">
      <c r="BP4127" s="9"/>
      <c r="BQ4127" s="40"/>
      <c r="BR4127" s="9"/>
      <c r="BS4127" s="40"/>
      <c r="BU4127" s="9"/>
      <c r="BV4127" s="40"/>
      <c r="BW4127" s="9"/>
      <c r="BX4127" s="40"/>
      <c r="BZ4127" s="9"/>
      <c r="CA4127" s="9"/>
      <c r="CB4127" s="40"/>
      <c r="CC4127" s="9"/>
      <c r="CD4127" s="9"/>
      <c r="CE4127" s="40"/>
    </row>
    <row r="4128" spans="68:83" x14ac:dyDescent="0.25">
      <c r="BP4128" s="9"/>
      <c r="BQ4128" s="40"/>
      <c r="BR4128" s="9"/>
      <c r="BS4128" s="40"/>
      <c r="BU4128" s="9"/>
      <c r="BV4128" s="40"/>
      <c r="BW4128" s="9"/>
      <c r="BX4128" s="40"/>
      <c r="BZ4128" s="9"/>
      <c r="CA4128" s="9"/>
      <c r="CB4128" s="40"/>
      <c r="CC4128" s="9"/>
      <c r="CD4128" s="9"/>
      <c r="CE4128" s="40"/>
    </row>
    <row r="4129" spans="68:83" x14ac:dyDescent="0.25">
      <c r="BP4129" s="9"/>
      <c r="BQ4129" s="40"/>
      <c r="BR4129" s="9"/>
      <c r="BS4129" s="40"/>
      <c r="BU4129" s="9"/>
      <c r="BV4129" s="40"/>
      <c r="BW4129" s="9"/>
      <c r="BX4129" s="40"/>
      <c r="BZ4129" s="9"/>
      <c r="CA4129" s="9"/>
      <c r="CB4129" s="40"/>
      <c r="CC4129" s="9"/>
      <c r="CD4129" s="9"/>
      <c r="CE4129" s="40"/>
    </row>
    <row r="4130" spans="68:83" x14ac:dyDescent="0.25">
      <c r="BP4130" s="9"/>
      <c r="BQ4130" s="40"/>
      <c r="BR4130" s="9"/>
      <c r="BS4130" s="40"/>
      <c r="BU4130" s="9"/>
      <c r="BV4130" s="40"/>
      <c r="BW4130" s="9"/>
      <c r="BX4130" s="40"/>
      <c r="BZ4130" s="9"/>
      <c r="CA4130" s="9"/>
      <c r="CB4130" s="40"/>
      <c r="CC4130" s="9"/>
      <c r="CD4130" s="9"/>
      <c r="CE4130" s="40"/>
    </row>
    <row r="4131" spans="68:83" x14ac:dyDescent="0.25">
      <c r="BP4131" s="9"/>
      <c r="BQ4131" s="40"/>
      <c r="BR4131" s="9"/>
      <c r="BS4131" s="40"/>
      <c r="BU4131" s="9"/>
      <c r="BV4131" s="40"/>
      <c r="BW4131" s="9"/>
      <c r="BX4131" s="40"/>
      <c r="BZ4131" s="9"/>
      <c r="CA4131" s="9"/>
      <c r="CB4131" s="40"/>
      <c r="CC4131" s="9"/>
      <c r="CD4131" s="9"/>
      <c r="CE4131" s="40"/>
    </row>
    <row r="4132" spans="68:83" x14ac:dyDescent="0.25">
      <c r="BP4132" s="9"/>
      <c r="BQ4132" s="40"/>
      <c r="BR4132" s="9"/>
      <c r="BS4132" s="40"/>
      <c r="BU4132" s="9"/>
      <c r="BV4132" s="40"/>
      <c r="BW4132" s="9"/>
      <c r="BX4132" s="40"/>
      <c r="BZ4132" s="9"/>
      <c r="CA4132" s="9"/>
      <c r="CB4132" s="40"/>
      <c r="CC4132" s="9"/>
      <c r="CD4132" s="9"/>
      <c r="CE4132" s="40"/>
    </row>
    <row r="4133" spans="68:83" x14ac:dyDescent="0.25">
      <c r="BP4133" s="9"/>
      <c r="BQ4133" s="40"/>
      <c r="BR4133" s="9"/>
      <c r="BS4133" s="40"/>
      <c r="BU4133" s="9"/>
      <c r="BV4133" s="40"/>
      <c r="BW4133" s="9"/>
      <c r="BX4133" s="40"/>
      <c r="BZ4133" s="9"/>
      <c r="CA4133" s="9"/>
      <c r="CB4133" s="40"/>
      <c r="CC4133" s="9"/>
      <c r="CD4133" s="9"/>
      <c r="CE4133" s="40"/>
    </row>
    <row r="4134" spans="68:83" x14ac:dyDescent="0.25">
      <c r="BP4134" s="9"/>
      <c r="BQ4134" s="40"/>
      <c r="BR4134" s="9"/>
      <c r="BS4134" s="40"/>
      <c r="BU4134" s="9"/>
      <c r="BV4134" s="40"/>
      <c r="BW4134" s="9"/>
      <c r="BX4134" s="40"/>
      <c r="BZ4134" s="9"/>
      <c r="CA4134" s="9"/>
      <c r="CB4134" s="40"/>
      <c r="CC4134" s="9"/>
      <c r="CD4134" s="9"/>
      <c r="CE4134" s="40"/>
    </row>
    <row r="4135" spans="68:83" x14ac:dyDescent="0.25">
      <c r="BP4135" s="9"/>
      <c r="BQ4135" s="40"/>
      <c r="BR4135" s="9"/>
      <c r="BS4135" s="40"/>
      <c r="BU4135" s="9"/>
      <c r="BV4135" s="40"/>
      <c r="BW4135" s="9"/>
      <c r="BX4135" s="40"/>
      <c r="BZ4135" s="9"/>
      <c r="CA4135" s="9"/>
      <c r="CB4135" s="40"/>
      <c r="CC4135" s="9"/>
      <c r="CD4135" s="9"/>
      <c r="CE4135" s="40"/>
    </row>
    <row r="4136" spans="68:83" x14ac:dyDescent="0.25">
      <c r="BP4136" s="9"/>
      <c r="BQ4136" s="40"/>
      <c r="BR4136" s="9"/>
      <c r="BS4136" s="40"/>
      <c r="BU4136" s="9"/>
      <c r="BV4136" s="40"/>
      <c r="BW4136" s="9"/>
      <c r="BX4136" s="40"/>
      <c r="BZ4136" s="9"/>
      <c r="CA4136" s="9"/>
      <c r="CB4136" s="40"/>
      <c r="CC4136" s="9"/>
      <c r="CD4136" s="9"/>
      <c r="CE4136" s="40"/>
    </row>
    <row r="4137" spans="68:83" x14ac:dyDescent="0.25">
      <c r="BP4137" s="9"/>
      <c r="BQ4137" s="40"/>
      <c r="BR4137" s="9"/>
      <c r="BS4137" s="40"/>
      <c r="BU4137" s="9"/>
      <c r="BV4137" s="40"/>
      <c r="BW4137" s="9"/>
      <c r="BX4137" s="40"/>
      <c r="BZ4137" s="9"/>
      <c r="CA4137" s="9"/>
      <c r="CB4137" s="40"/>
      <c r="CC4137" s="9"/>
      <c r="CD4137" s="9"/>
      <c r="CE4137" s="40"/>
    </row>
    <row r="4138" spans="68:83" x14ac:dyDescent="0.25">
      <c r="BP4138" s="9"/>
      <c r="BQ4138" s="40"/>
      <c r="BR4138" s="9"/>
      <c r="BS4138" s="40"/>
      <c r="BU4138" s="9"/>
      <c r="BV4138" s="40"/>
      <c r="BW4138" s="9"/>
      <c r="BX4138" s="40"/>
      <c r="BZ4138" s="9"/>
      <c r="CA4138" s="9"/>
      <c r="CB4138" s="40"/>
      <c r="CC4138" s="9"/>
      <c r="CD4138" s="9"/>
      <c r="CE4138" s="40"/>
    </row>
    <row r="4139" spans="68:83" x14ac:dyDescent="0.25">
      <c r="BP4139" s="9"/>
      <c r="BQ4139" s="40"/>
      <c r="BR4139" s="9"/>
      <c r="BS4139" s="40"/>
      <c r="BU4139" s="9"/>
      <c r="BV4139" s="40"/>
      <c r="BW4139" s="9"/>
      <c r="BX4139" s="40"/>
      <c r="BZ4139" s="9"/>
      <c r="CA4139" s="9"/>
      <c r="CB4139" s="40"/>
      <c r="CC4139" s="9"/>
      <c r="CD4139" s="9"/>
      <c r="CE4139" s="40"/>
    </row>
    <row r="4140" spans="68:83" x14ac:dyDescent="0.25">
      <c r="BP4140" s="9"/>
      <c r="BQ4140" s="40"/>
      <c r="BR4140" s="9"/>
      <c r="BS4140" s="40"/>
      <c r="BU4140" s="9"/>
      <c r="BV4140" s="40"/>
      <c r="BW4140" s="9"/>
      <c r="BX4140" s="40"/>
      <c r="BZ4140" s="9"/>
      <c r="CA4140" s="9"/>
      <c r="CB4140" s="40"/>
      <c r="CC4140" s="9"/>
      <c r="CD4140" s="9"/>
      <c r="CE4140" s="40"/>
    </row>
    <row r="4141" spans="68:83" x14ac:dyDescent="0.25">
      <c r="BP4141" s="9"/>
      <c r="BQ4141" s="40"/>
      <c r="BR4141" s="9"/>
      <c r="BS4141" s="40"/>
      <c r="BU4141" s="9"/>
      <c r="BV4141" s="40"/>
      <c r="BW4141" s="9"/>
      <c r="BX4141" s="40"/>
      <c r="BZ4141" s="9"/>
      <c r="CA4141" s="9"/>
      <c r="CB4141" s="40"/>
      <c r="CC4141" s="9"/>
      <c r="CD4141" s="9"/>
      <c r="CE4141" s="40"/>
    </row>
    <row r="4142" spans="68:83" x14ac:dyDescent="0.25">
      <c r="BP4142" s="9"/>
      <c r="BQ4142" s="40"/>
      <c r="BR4142" s="9"/>
      <c r="BS4142" s="40"/>
      <c r="BU4142" s="9"/>
      <c r="BV4142" s="40"/>
      <c r="BW4142" s="9"/>
      <c r="BX4142" s="40"/>
      <c r="BZ4142" s="9"/>
      <c r="CA4142" s="9"/>
      <c r="CB4142" s="40"/>
      <c r="CC4142" s="9"/>
      <c r="CD4142" s="9"/>
      <c r="CE4142" s="40"/>
    </row>
    <row r="4143" spans="68:83" x14ac:dyDescent="0.25">
      <c r="BP4143" s="9"/>
      <c r="BQ4143" s="40"/>
      <c r="BR4143" s="9"/>
      <c r="BS4143" s="40"/>
      <c r="BU4143" s="9"/>
      <c r="BV4143" s="40"/>
      <c r="BW4143" s="9"/>
      <c r="BX4143" s="40"/>
      <c r="BZ4143" s="9"/>
      <c r="CA4143" s="9"/>
      <c r="CB4143" s="40"/>
      <c r="CC4143" s="9"/>
      <c r="CD4143" s="9"/>
      <c r="CE4143" s="40"/>
    </row>
    <row r="4144" spans="68:83" x14ac:dyDescent="0.25">
      <c r="BP4144" s="9"/>
      <c r="BQ4144" s="40"/>
      <c r="BR4144" s="9"/>
      <c r="BS4144" s="40"/>
      <c r="BU4144" s="9"/>
      <c r="BV4144" s="40"/>
      <c r="BW4144" s="9"/>
      <c r="BX4144" s="40"/>
      <c r="BZ4144" s="9"/>
      <c r="CA4144" s="9"/>
      <c r="CB4144" s="40"/>
      <c r="CC4144" s="9"/>
      <c r="CD4144" s="9"/>
      <c r="CE4144" s="40"/>
    </row>
    <row r="4145" spans="68:83" x14ac:dyDescent="0.25">
      <c r="BP4145" s="9"/>
      <c r="BQ4145" s="40"/>
      <c r="BR4145" s="9"/>
      <c r="BS4145" s="40"/>
      <c r="BU4145" s="9"/>
      <c r="BV4145" s="40"/>
      <c r="BW4145" s="9"/>
      <c r="BX4145" s="40"/>
      <c r="BZ4145" s="9"/>
      <c r="CA4145" s="9"/>
      <c r="CB4145" s="40"/>
      <c r="CC4145" s="9"/>
      <c r="CD4145" s="9"/>
      <c r="CE4145" s="40"/>
    </row>
    <row r="4146" spans="68:83" x14ac:dyDescent="0.25">
      <c r="BP4146" s="9"/>
      <c r="BQ4146" s="40"/>
      <c r="BR4146" s="9"/>
      <c r="BS4146" s="40"/>
      <c r="BU4146" s="9"/>
      <c r="BV4146" s="40"/>
      <c r="BW4146" s="9"/>
      <c r="BX4146" s="40"/>
      <c r="BZ4146" s="9"/>
      <c r="CA4146" s="9"/>
      <c r="CB4146" s="40"/>
      <c r="CC4146" s="9"/>
      <c r="CD4146" s="9"/>
      <c r="CE4146" s="40"/>
    </row>
    <row r="4147" spans="68:83" x14ac:dyDescent="0.25">
      <c r="BP4147" s="9"/>
      <c r="BQ4147" s="40"/>
      <c r="BR4147" s="9"/>
      <c r="BS4147" s="40"/>
      <c r="BU4147" s="9"/>
      <c r="BV4147" s="40"/>
      <c r="BW4147" s="9"/>
      <c r="BX4147" s="40"/>
      <c r="BZ4147" s="9"/>
      <c r="CA4147" s="9"/>
      <c r="CB4147" s="40"/>
      <c r="CC4147" s="9"/>
      <c r="CD4147" s="9"/>
      <c r="CE4147" s="40"/>
    </row>
    <row r="4148" spans="68:83" x14ac:dyDescent="0.25">
      <c r="BP4148" s="9"/>
      <c r="BQ4148" s="40"/>
      <c r="BR4148" s="9"/>
      <c r="BS4148" s="40"/>
      <c r="BU4148" s="9"/>
      <c r="BV4148" s="40"/>
      <c r="BW4148" s="9"/>
      <c r="BX4148" s="40"/>
      <c r="BZ4148" s="9"/>
      <c r="CA4148" s="9"/>
      <c r="CB4148" s="40"/>
      <c r="CC4148" s="9"/>
      <c r="CD4148" s="9"/>
      <c r="CE4148" s="40"/>
    </row>
    <row r="4149" spans="68:83" x14ac:dyDescent="0.25">
      <c r="BP4149" s="9"/>
      <c r="BQ4149" s="40"/>
      <c r="BR4149" s="9"/>
      <c r="BS4149" s="40"/>
      <c r="BU4149" s="9"/>
      <c r="BV4149" s="40"/>
      <c r="BW4149" s="9"/>
      <c r="BX4149" s="40"/>
      <c r="BZ4149" s="9"/>
      <c r="CA4149" s="9"/>
      <c r="CB4149" s="40"/>
      <c r="CC4149" s="9"/>
      <c r="CD4149" s="9"/>
      <c r="CE4149" s="40"/>
    </row>
    <row r="4150" spans="68:83" x14ac:dyDescent="0.25">
      <c r="BP4150" s="9"/>
      <c r="BQ4150" s="40"/>
      <c r="BR4150" s="9"/>
      <c r="BS4150" s="40"/>
      <c r="BU4150" s="9"/>
      <c r="BV4150" s="40"/>
      <c r="BW4150" s="9"/>
      <c r="BX4150" s="40"/>
      <c r="BZ4150" s="9"/>
      <c r="CA4150" s="9"/>
      <c r="CB4150" s="40"/>
      <c r="CC4150" s="9"/>
      <c r="CD4150" s="9"/>
      <c r="CE4150" s="40"/>
    </row>
    <row r="4151" spans="68:83" x14ac:dyDescent="0.25">
      <c r="BP4151" s="9"/>
      <c r="BQ4151" s="40"/>
      <c r="BR4151" s="9"/>
      <c r="BS4151" s="40"/>
      <c r="BU4151" s="9"/>
      <c r="BV4151" s="40"/>
      <c r="BW4151" s="9"/>
      <c r="BX4151" s="40"/>
      <c r="BZ4151" s="9"/>
      <c r="CA4151" s="9"/>
      <c r="CB4151" s="40"/>
      <c r="CC4151" s="9"/>
      <c r="CD4151" s="9"/>
      <c r="CE4151" s="40"/>
    </row>
    <row r="4152" spans="68:83" x14ac:dyDescent="0.25">
      <c r="BP4152" s="9"/>
      <c r="BQ4152" s="40"/>
      <c r="BR4152" s="9"/>
      <c r="BS4152" s="40"/>
      <c r="BU4152" s="9"/>
      <c r="BV4152" s="40"/>
      <c r="BW4152" s="9"/>
      <c r="BX4152" s="40"/>
      <c r="BZ4152" s="9"/>
      <c r="CA4152" s="9"/>
      <c r="CB4152" s="40"/>
      <c r="CC4152" s="9"/>
      <c r="CD4152" s="9"/>
      <c r="CE4152" s="40"/>
    </row>
    <row r="4153" spans="68:83" x14ac:dyDescent="0.25">
      <c r="BP4153" s="9"/>
      <c r="BQ4153" s="40"/>
      <c r="BR4153" s="9"/>
      <c r="BS4153" s="40"/>
      <c r="BU4153" s="9"/>
      <c r="BV4153" s="40"/>
      <c r="BW4153" s="9"/>
      <c r="BX4153" s="40"/>
      <c r="BZ4153" s="9"/>
      <c r="CA4153" s="9"/>
      <c r="CB4153" s="40"/>
      <c r="CC4153" s="9"/>
      <c r="CD4153" s="9"/>
      <c r="CE4153" s="40"/>
    </row>
    <row r="4154" spans="68:83" x14ac:dyDescent="0.25">
      <c r="BP4154" s="9"/>
      <c r="BQ4154" s="40"/>
      <c r="BR4154" s="9"/>
      <c r="BS4154" s="40"/>
      <c r="BU4154" s="9"/>
      <c r="BV4154" s="40"/>
      <c r="BW4154" s="9"/>
      <c r="BX4154" s="40"/>
      <c r="BZ4154" s="9"/>
      <c r="CA4154" s="9"/>
      <c r="CB4154" s="40"/>
      <c r="CC4154" s="9"/>
      <c r="CD4154" s="9"/>
      <c r="CE4154" s="40"/>
    </row>
    <row r="4155" spans="68:83" x14ac:dyDescent="0.25">
      <c r="BP4155" s="9"/>
      <c r="BQ4155" s="40"/>
      <c r="BR4155" s="9"/>
      <c r="BS4155" s="40"/>
      <c r="BU4155" s="9"/>
      <c r="BV4155" s="40"/>
      <c r="BW4155" s="9"/>
      <c r="BX4155" s="40"/>
      <c r="BZ4155" s="9"/>
      <c r="CA4155" s="9"/>
      <c r="CB4155" s="40"/>
      <c r="CC4155" s="9"/>
      <c r="CD4155" s="9"/>
      <c r="CE4155" s="40"/>
    </row>
    <row r="4156" spans="68:83" x14ac:dyDescent="0.25">
      <c r="BP4156" s="9"/>
      <c r="BQ4156" s="40"/>
      <c r="BR4156" s="9"/>
      <c r="BS4156" s="40"/>
      <c r="BU4156" s="9"/>
      <c r="BV4156" s="40"/>
      <c r="BW4156" s="9"/>
      <c r="BX4156" s="40"/>
      <c r="BZ4156" s="9"/>
      <c r="CA4156" s="9"/>
      <c r="CB4156" s="40"/>
      <c r="CC4156" s="9"/>
      <c r="CD4156" s="9"/>
      <c r="CE4156" s="40"/>
    </row>
    <row r="4157" spans="68:83" x14ac:dyDescent="0.25">
      <c r="BP4157" s="9"/>
      <c r="BQ4157" s="40"/>
      <c r="BR4157" s="9"/>
      <c r="BS4157" s="40"/>
      <c r="BU4157" s="9"/>
      <c r="BV4157" s="40"/>
      <c r="BW4157" s="9"/>
      <c r="BX4157" s="40"/>
      <c r="BZ4157" s="9"/>
      <c r="CA4157" s="9"/>
      <c r="CB4157" s="40"/>
      <c r="CC4157" s="9"/>
      <c r="CD4157" s="9"/>
      <c r="CE4157" s="40"/>
    </row>
    <row r="4158" spans="68:83" x14ac:dyDescent="0.25">
      <c r="BP4158" s="9"/>
      <c r="BQ4158" s="40"/>
      <c r="BR4158" s="9"/>
      <c r="BS4158" s="40"/>
      <c r="BU4158" s="9"/>
      <c r="BV4158" s="40"/>
      <c r="BW4158" s="9"/>
      <c r="BX4158" s="40"/>
      <c r="BZ4158" s="9"/>
      <c r="CA4158" s="9"/>
      <c r="CB4158" s="40"/>
      <c r="CC4158" s="9"/>
      <c r="CD4158" s="9"/>
      <c r="CE4158" s="40"/>
    </row>
    <row r="4159" spans="68:83" x14ac:dyDescent="0.25">
      <c r="BP4159" s="9"/>
      <c r="BQ4159" s="40"/>
      <c r="BR4159" s="9"/>
      <c r="BS4159" s="40"/>
      <c r="BU4159" s="9"/>
      <c r="BV4159" s="40"/>
      <c r="BW4159" s="9"/>
      <c r="BX4159" s="40"/>
      <c r="BZ4159" s="9"/>
      <c r="CA4159" s="9"/>
      <c r="CB4159" s="40"/>
      <c r="CC4159" s="9"/>
      <c r="CD4159" s="9"/>
      <c r="CE4159" s="40"/>
    </row>
    <row r="4160" spans="68:83" x14ac:dyDescent="0.25">
      <c r="BP4160" s="9"/>
      <c r="BQ4160" s="40"/>
      <c r="BR4160" s="9"/>
      <c r="BS4160" s="40"/>
      <c r="BU4160" s="9"/>
      <c r="BV4160" s="40"/>
      <c r="BW4160" s="9"/>
      <c r="BX4160" s="40"/>
      <c r="BZ4160" s="9"/>
      <c r="CA4160" s="9"/>
      <c r="CB4160" s="40"/>
      <c r="CC4160" s="9"/>
      <c r="CD4160" s="9"/>
      <c r="CE4160" s="40"/>
    </row>
    <row r="4161" spans="68:83" x14ac:dyDescent="0.25">
      <c r="BP4161" s="9"/>
      <c r="BQ4161" s="40"/>
      <c r="BR4161" s="9"/>
      <c r="BS4161" s="40"/>
      <c r="BU4161" s="9"/>
      <c r="BV4161" s="40"/>
      <c r="BW4161" s="9"/>
      <c r="BX4161" s="40"/>
      <c r="BZ4161" s="9"/>
      <c r="CA4161" s="9"/>
      <c r="CB4161" s="40"/>
      <c r="CC4161" s="9"/>
      <c r="CD4161" s="9"/>
      <c r="CE4161" s="40"/>
    </row>
    <row r="4162" spans="68:83" x14ac:dyDescent="0.25">
      <c r="BP4162" s="9"/>
      <c r="BQ4162" s="40"/>
      <c r="BR4162" s="9"/>
      <c r="BS4162" s="40"/>
      <c r="BU4162" s="9"/>
      <c r="BV4162" s="40"/>
      <c r="BW4162" s="9"/>
      <c r="BX4162" s="40"/>
      <c r="BZ4162" s="9"/>
      <c r="CA4162" s="9"/>
      <c r="CB4162" s="40"/>
      <c r="CC4162" s="9"/>
      <c r="CD4162" s="9"/>
      <c r="CE4162" s="40"/>
    </row>
    <row r="4163" spans="68:83" x14ac:dyDescent="0.25">
      <c r="BP4163" s="9"/>
      <c r="BQ4163" s="40"/>
      <c r="BR4163" s="9"/>
      <c r="BS4163" s="40"/>
      <c r="BU4163" s="9"/>
      <c r="BV4163" s="40"/>
      <c r="BW4163" s="9"/>
      <c r="BX4163" s="40"/>
      <c r="BZ4163" s="9"/>
      <c r="CA4163" s="9"/>
      <c r="CB4163" s="40"/>
      <c r="CC4163" s="9"/>
      <c r="CD4163" s="9"/>
      <c r="CE4163" s="40"/>
    </row>
    <row r="4164" spans="68:83" x14ac:dyDescent="0.25">
      <c r="BP4164" s="9"/>
      <c r="BQ4164" s="40"/>
      <c r="BR4164" s="9"/>
      <c r="BS4164" s="40"/>
      <c r="BU4164" s="9"/>
      <c r="BV4164" s="40"/>
      <c r="BW4164" s="9"/>
      <c r="BX4164" s="40"/>
      <c r="BZ4164" s="9"/>
      <c r="CA4164" s="9"/>
      <c r="CB4164" s="40"/>
      <c r="CC4164" s="9"/>
      <c r="CD4164" s="9"/>
      <c r="CE4164" s="40"/>
    </row>
    <row r="4165" spans="68:83" x14ac:dyDescent="0.25">
      <c r="BP4165" s="9"/>
      <c r="BQ4165" s="40"/>
      <c r="BR4165" s="9"/>
      <c r="BS4165" s="40"/>
      <c r="BU4165" s="9"/>
      <c r="BV4165" s="40"/>
      <c r="BW4165" s="9"/>
      <c r="BX4165" s="40"/>
      <c r="BZ4165" s="9"/>
      <c r="CA4165" s="9"/>
      <c r="CB4165" s="40"/>
      <c r="CC4165" s="9"/>
      <c r="CD4165" s="9"/>
      <c r="CE4165" s="40"/>
    </row>
    <row r="4166" spans="68:83" x14ac:dyDescent="0.25">
      <c r="BP4166" s="9"/>
      <c r="BQ4166" s="40"/>
      <c r="BR4166" s="9"/>
      <c r="BS4166" s="40"/>
      <c r="BU4166" s="9"/>
      <c r="BV4166" s="40"/>
      <c r="BW4166" s="9"/>
      <c r="BX4166" s="40"/>
      <c r="BZ4166" s="9"/>
      <c r="CA4166" s="9"/>
      <c r="CB4166" s="40"/>
      <c r="CC4166" s="9"/>
      <c r="CD4166" s="9"/>
      <c r="CE4166" s="40"/>
    </row>
    <row r="4167" spans="68:83" x14ac:dyDescent="0.25">
      <c r="BP4167" s="9"/>
      <c r="BQ4167" s="40"/>
      <c r="BR4167" s="9"/>
      <c r="BS4167" s="40"/>
      <c r="BU4167" s="9"/>
      <c r="BV4167" s="40"/>
      <c r="BW4167" s="9"/>
      <c r="BX4167" s="40"/>
      <c r="BZ4167" s="9"/>
      <c r="CA4167" s="9"/>
      <c r="CB4167" s="40"/>
      <c r="CC4167" s="9"/>
      <c r="CD4167" s="9"/>
      <c r="CE4167" s="40"/>
    </row>
    <row r="4168" spans="68:83" x14ac:dyDescent="0.25">
      <c r="BP4168" s="9"/>
      <c r="BQ4168" s="40"/>
      <c r="BR4168" s="9"/>
      <c r="BS4168" s="40"/>
      <c r="BU4168" s="9"/>
      <c r="BV4168" s="40"/>
      <c r="BW4168" s="9"/>
      <c r="BX4168" s="40"/>
      <c r="BZ4168" s="9"/>
      <c r="CA4168" s="9"/>
      <c r="CB4168" s="40"/>
      <c r="CC4168" s="9"/>
      <c r="CD4168" s="9"/>
      <c r="CE4168" s="40"/>
    </row>
    <row r="4169" spans="68:83" x14ac:dyDescent="0.25">
      <c r="BP4169" s="9"/>
      <c r="BQ4169" s="40"/>
      <c r="BR4169" s="9"/>
      <c r="BS4169" s="40"/>
      <c r="BU4169" s="9"/>
      <c r="BV4169" s="40"/>
      <c r="BW4169" s="9"/>
      <c r="BX4169" s="40"/>
      <c r="BZ4169" s="9"/>
      <c r="CA4169" s="9"/>
      <c r="CB4169" s="40"/>
      <c r="CC4169" s="9"/>
      <c r="CD4169" s="9"/>
      <c r="CE4169" s="40"/>
    </row>
    <row r="4170" spans="68:83" x14ac:dyDescent="0.25">
      <c r="BP4170" s="9"/>
      <c r="BQ4170" s="40"/>
      <c r="BR4170" s="9"/>
      <c r="BS4170" s="40"/>
      <c r="BU4170" s="9"/>
      <c r="BV4170" s="40"/>
      <c r="BW4170" s="9"/>
      <c r="BX4170" s="40"/>
      <c r="BZ4170" s="9"/>
      <c r="CA4170" s="9"/>
      <c r="CB4170" s="40"/>
      <c r="CC4170" s="9"/>
      <c r="CD4170" s="9"/>
      <c r="CE4170" s="40"/>
    </row>
    <row r="4171" spans="68:83" x14ac:dyDescent="0.25">
      <c r="BP4171" s="9"/>
      <c r="BQ4171" s="40"/>
      <c r="BR4171" s="9"/>
      <c r="BS4171" s="40"/>
      <c r="BU4171" s="9"/>
      <c r="BV4171" s="40"/>
      <c r="BW4171" s="9"/>
      <c r="BX4171" s="40"/>
      <c r="BZ4171" s="9"/>
      <c r="CA4171" s="9"/>
      <c r="CB4171" s="40"/>
      <c r="CC4171" s="9"/>
      <c r="CD4171" s="9"/>
      <c r="CE4171" s="40"/>
    </row>
    <row r="4172" spans="68:83" x14ac:dyDescent="0.25">
      <c r="BP4172" s="9"/>
      <c r="BQ4172" s="40"/>
      <c r="BR4172" s="9"/>
      <c r="BS4172" s="40"/>
      <c r="BU4172" s="9"/>
      <c r="BV4172" s="40"/>
      <c r="BW4172" s="9"/>
      <c r="BX4172" s="40"/>
      <c r="BZ4172" s="9"/>
      <c r="CA4172" s="9"/>
      <c r="CB4172" s="40"/>
      <c r="CC4172" s="9"/>
      <c r="CD4172" s="9"/>
      <c r="CE4172" s="40"/>
    </row>
    <row r="4173" spans="68:83" x14ac:dyDescent="0.25">
      <c r="BP4173" s="9"/>
      <c r="BQ4173" s="40"/>
      <c r="BR4173" s="9"/>
      <c r="BS4173" s="40"/>
      <c r="BU4173" s="9"/>
      <c r="BV4173" s="40"/>
      <c r="BW4173" s="9"/>
      <c r="BX4173" s="40"/>
      <c r="BZ4173" s="9"/>
      <c r="CA4173" s="9"/>
      <c r="CB4173" s="40"/>
      <c r="CC4173" s="9"/>
      <c r="CD4173" s="9"/>
      <c r="CE4173" s="40"/>
    </row>
    <row r="4174" spans="68:83" x14ac:dyDescent="0.25">
      <c r="BP4174" s="9"/>
      <c r="BQ4174" s="40"/>
      <c r="BR4174" s="9"/>
      <c r="BS4174" s="40"/>
      <c r="BU4174" s="9"/>
      <c r="BV4174" s="40"/>
      <c r="BW4174" s="9"/>
      <c r="BX4174" s="40"/>
      <c r="BZ4174" s="9"/>
      <c r="CA4174" s="9"/>
      <c r="CB4174" s="40"/>
      <c r="CC4174" s="9"/>
      <c r="CD4174" s="9"/>
      <c r="CE4174" s="40"/>
    </row>
    <row r="4175" spans="68:83" x14ac:dyDescent="0.25">
      <c r="BP4175" s="9"/>
      <c r="BQ4175" s="40"/>
      <c r="BR4175" s="9"/>
      <c r="BS4175" s="40"/>
      <c r="BU4175" s="9"/>
      <c r="BV4175" s="40"/>
      <c r="BW4175" s="9"/>
      <c r="BX4175" s="40"/>
      <c r="BZ4175" s="9"/>
      <c r="CA4175" s="9"/>
      <c r="CB4175" s="40"/>
      <c r="CC4175" s="9"/>
      <c r="CD4175" s="9"/>
      <c r="CE4175" s="40"/>
    </row>
    <row r="4176" spans="68:83" x14ac:dyDescent="0.25">
      <c r="BP4176" s="9"/>
      <c r="BQ4176" s="40"/>
      <c r="BR4176" s="9"/>
      <c r="BS4176" s="40"/>
      <c r="BU4176" s="9"/>
      <c r="BV4176" s="40"/>
      <c r="BW4176" s="9"/>
      <c r="BX4176" s="40"/>
      <c r="BZ4176" s="9"/>
      <c r="CA4176" s="9"/>
      <c r="CB4176" s="40"/>
      <c r="CC4176" s="9"/>
      <c r="CD4176" s="9"/>
      <c r="CE4176" s="40"/>
    </row>
    <row r="4177" spans="68:83" x14ac:dyDescent="0.25">
      <c r="BP4177" s="9"/>
      <c r="BQ4177" s="40"/>
      <c r="BR4177" s="9"/>
      <c r="BS4177" s="40"/>
      <c r="BU4177" s="9"/>
      <c r="BV4177" s="40"/>
      <c r="BW4177" s="9"/>
      <c r="BX4177" s="40"/>
      <c r="BZ4177" s="9"/>
      <c r="CA4177" s="9"/>
      <c r="CB4177" s="40"/>
      <c r="CC4177" s="9"/>
      <c r="CD4177" s="9"/>
      <c r="CE4177" s="40"/>
    </row>
    <row r="4178" spans="68:83" x14ac:dyDescent="0.25">
      <c r="BP4178" s="9"/>
      <c r="BQ4178" s="40"/>
      <c r="BR4178" s="9"/>
      <c r="BS4178" s="40"/>
      <c r="BU4178" s="9"/>
      <c r="BV4178" s="40"/>
      <c r="BW4178" s="9"/>
      <c r="BX4178" s="40"/>
      <c r="BZ4178" s="9"/>
      <c r="CA4178" s="9"/>
      <c r="CB4178" s="40"/>
      <c r="CC4178" s="9"/>
      <c r="CD4178" s="9"/>
      <c r="CE4178" s="40"/>
    </row>
    <row r="4179" spans="68:83" x14ac:dyDescent="0.25">
      <c r="BP4179" s="9"/>
      <c r="BQ4179" s="40"/>
      <c r="BR4179" s="9"/>
      <c r="BS4179" s="40"/>
      <c r="BU4179" s="9"/>
      <c r="BV4179" s="40"/>
      <c r="BW4179" s="9"/>
      <c r="BX4179" s="40"/>
      <c r="BZ4179" s="9"/>
      <c r="CA4179" s="9"/>
      <c r="CB4179" s="40"/>
      <c r="CC4179" s="9"/>
      <c r="CD4179" s="9"/>
      <c r="CE4179" s="40"/>
    </row>
    <row r="4180" spans="68:83" x14ac:dyDescent="0.25">
      <c r="BP4180" s="9"/>
      <c r="BQ4180" s="40"/>
      <c r="BR4180" s="9"/>
      <c r="BS4180" s="40"/>
      <c r="BU4180" s="9"/>
      <c r="BV4180" s="40"/>
      <c r="BW4180" s="9"/>
      <c r="BX4180" s="40"/>
      <c r="BZ4180" s="9"/>
      <c r="CA4180" s="9"/>
      <c r="CB4180" s="40"/>
      <c r="CC4180" s="9"/>
      <c r="CD4180" s="9"/>
      <c r="CE4180" s="40"/>
    </row>
    <row r="4181" spans="68:83" x14ac:dyDescent="0.25">
      <c r="BP4181" s="9"/>
      <c r="BQ4181" s="40"/>
      <c r="BR4181" s="9"/>
      <c r="BS4181" s="40"/>
      <c r="BU4181" s="9"/>
      <c r="BV4181" s="40"/>
      <c r="BW4181" s="9"/>
      <c r="BX4181" s="40"/>
      <c r="BZ4181" s="9"/>
      <c r="CA4181" s="9"/>
      <c r="CB4181" s="40"/>
      <c r="CC4181" s="9"/>
      <c r="CD4181" s="9"/>
      <c r="CE4181" s="40"/>
    </row>
    <row r="4182" spans="68:83" x14ac:dyDescent="0.25">
      <c r="BP4182" s="9"/>
      <c r="BQ4182" s="40"/>
      <c r="BR4182" s="9"/>
      <c r="BS4182" s="40"/>
      <c r="BU4182" s="9"/>
      <c r="BV4182" s="40"/>
      <c r="BW4182" s="9"/>
      <c r="BX4182" s="40"/>
      <c r="BZ4182" s="9"/>
      <c r="CA4182" s="9"/>
      <c r="CB4182" s="40"/>
      <c r="CC4182" s="9"/>
      <c r="CD4182" s="9"/>
      <c r="CE4182" s="40"/>
    </row>
    <row r="4183" spans="68:83" x14ac:dyDescent="0.25">
      <c r="BP4183" s="9"/>
      <c r="BQ4183" s="40"/>
      <c r="BR4183" s="9"/>
      <c r="BS4183" s="40"/>
      <c r="BU4183" s="9"/>
      <c r="BV4183" s="40"/>
      <c r="BW4183" s="9"/>
      <c r="BX4183" s="40"/>
      <c r="BZ4183" s="9"/>
      <c r="CA4183" s="9"/>
      <c r="CB4183" s="40"/>
      <c r="CC4183" s="9"/>
      <c r="CD4183" s="9"/>
      <c r="CE4183" s="40"/>
    </row>
    <row r="4184" spans="68:83" x14ac:dyDescent="0.25">
      <c r="BP4184" s="9"/>
      <c r="BQ4184" s="40"/>
      <c r="BR4184" s="9"/>
      <c r="BS4184" s="40"/>
      <c r="BU4184" s="9"/>
      <c r="BV4184" s="40"/>
      <c r="BW4184" s="9"/>
      <c r="BX4184" s="40"/>
      <c r="BZ4184" s="9"/>
      <c r="CA4184" s="9"/>
      <c r="CB4184" s="40"/>
      <c r="CC4184" s="9"/>
      <c r="CD4184" s="9"/>
      <c r="CE4184" s="40"/>
    </row>
    <row r="4185" spans="68:83" x14ac:dyDescent="0.25">
      <c r="BP4185" s="9"/>
      <c r="BQ4185" s="40"/>
      <c r="BR4185" s="9"/>
      <c r="BS4185" s="40"/>
      <c r="BU4185" s="9"/>
      <c r="BV4185" s="40"/>
      <c r="BW4185" s="9"/>
      <c r="BX4185" s="40"/>
      <c r="BZ4185" s="9"/>
      <c r="CA4185" s="9"/>
      <c r="CB4185" s="40"/>
      <c r="CC4185" s="9"/>
      <c r="CD4185" s="9"/>
      <c r="CE4185" s="40"/>
    </row>
    <row r="4186" spans="68:83" x14ac:dyDescent="0.25">
      <c r="BP4186" s="9"/>
      <c r="BQ4186" s="40"/>
      <c r="BR4186" s="9"/>
      <c r="BS4186" s="40"/>
      <c r="BU4186" s="9"/>
      <c r="BV4186" s="40"/>
      <c r="BW4186" s="9"/>
      <c r="BX4186" s="40"/>
      <c r="BZ4186" s="9"/>
      <c r="CA4186" s="9"/>
      <c r="CB4186" s="40"/>
      <c r="CC4186" s="9"/>
      <c r="CD4186" s="9"/>
      <c r="CE4186" s="40"/>
    </row>
    <row r="4187" spans="68:83" x14ac:dyDescent="0.25">
      <c r="BP4187" s="9"/>
      <c r="BQ4187" s="40"/>
      <c r="BR4187" s="9"/>
      <c r="BS4187" s="40"/>
      <c r="BU4187" s="9"/>
      <c r="BV4187" s="40"/>
      <c r="BW4187" s="9"/>
      <c r="BX4187" s="40"/>
      <c r="BZ4187" s="9"/>
      <c r="CA4187" s="9"/>
      <c r="CB4187" s="40"/>
      <c r="CC4187" s="9"/>
      <c r="CD4187" s="9"/>
      <c r="CE4187" s="40"/>
    </row>
    <row r="4188" spans="68:83" x14ac:dyDescent="0.25">
      <c r="BP4188" s="9"/>
      <c r="BQ4188" s="40"/>
      <c r="BR4188" s="9"/>
      <c r="BS4188" s="40"/>
      <c r="BU4188" s="9"/>
      <c r="BV4188" s="40"/>
      <c r="BW4188" s="9"/>
      <c r="BX4188" s="40"/>
      <c r="BZ4188" s="9"/>
      <c r="CA4188" s="9"/>
      <c r="CB4188" s="40"/>
      <c r="CC4188" s="9"/>
      <c r="CD4188" s="9"/>
      <c r="CE4188" s="40"/>
    </row>
    <row r="4189" spans="68:83" x14ac:dyDescent="0.25">
      <c r="BP4189" s="9"/>
      <c r="BQ4189" s="40"/>
      <c r="BR4189" s="9"/>
      <c r="BS4189" s="40"/>
      <c r="BU4189" s="9"/>
      <c r="BV4189" s="40"/>
      <c r="BW4189" s="9"/>
      <c r="BX4189" s="40"/>
      <c r="BZ4189" s="9"/>
      <c r="CA4189" s="9"/>
      <c r="CB4189" s="40"/>
      <c r="CC4189" s="9"/>
      <c r="CD4189" s="9"/>
      <c r="CE4189" s="40"/>
    </row>
    <row r="4190" spans="68:83" x14ac:dyDescent="0.25">
      <c r="BP4190" s="9"/>
      <c r="BQ4190" s="40"/>
      <c r="BR4190" s="9"/>
      <c r="BS4190" s="40"/>
      <c r="BU4190" s="9"/>
      <c r="BV4190" s="40"/>
      <c r="BW4190" s="9"/>
      <c r="BX4190" s="40"/>
      <c r="BZ4190" s="9"/>
      <c r="CA4190" s="9"/>
      <c r="CB4190" s="40"/>
      <c r="CC4190" s="9"/>
      <c r="CD4190" s="9"/>
      <c r="CE4190" s="40"/>
    </row>
    <row r="4191" spans="68:83" x14ac:dyDescent="0.25">
      <c r="BP4191" s="9"/>
      <c r="BQ4191" s="40"/>
      <c r="BR4191" s="9"/>
      <c r="BS4191" s="40"/>
      <c r="BU4191" s="9"/>
      <c r="BV4191" s="40"/>
      <c r="BW4191" s="9"/>
      <c r="BX4191" s="40"/>
      <c r="BZ4191" s="9"/>
      <c r="CA4191" s="9"/>
      <c r="CB4191" s="40"/>
      <c r="CC4191" s="9"/>
      <c r="CD4191" s="9"/>
      <c r="CE4191" s="40"/>
    </row>
    <row r="4192" spans="68:83" x14ac:dyDescent="0.25">
      <c r="BP4192" s="9"/>
      <c r="BQ4192" s="40"/>
      <c r="BR4192" s="9"/>
      <c r="BS4192" s="40"/>
      <c r="BU4192" s="9"/>
      <c r="BV4192" s="40"/>
      <c r="BW4192" s="9"/>
      <c r="BX4192" s="40"/>
      <c r="BZ4192" s="9"/>
      <c r="CA4192" s="9"/>
      <c r="CB4192" s="40"/>
      <c r="CC4192" s="9"/>
      <c r="CD4192" s="9"/>
      <c r="CE4192" s="40"/>
    </row>
    <row r="4193" spans="68:83" x14ac:dyDescent="0.25">
      <c r="BP4193" s="9"/>
      <c r="BQ4193" s="40"/>
      <c r="BR4193" s="9"/>
      <c r="BS4193" s="40"/>
      <c r="BU4193" s="9"/>
      <c r="BV4193" s="40"/>
      <c r="BW4193" s="9"/>
      <c r="BX4193" s="40"/>
      <c r="BZ4193" s="9"/>
      <c r="CA4193" s="9"/>
      <c r="CB4193" s="40"/>
      <c r="CC4193" s="9"/>
      <c r="CD4193" s="9"/>
      <c r="CE4193" s="40"/>
    </row>
    <row r="4194" spans="68:83" x14ac:dyDescent="0.25">
      <c r="BP4194" s="9"/>
      <c r="BQ4194" s="40"/>
      <c r="BR4194" s="9"/>
      <c r="BS4194" s="40"/>
      <c r="BU4194" s="9"/>
      <c r="BV4194" s="40"/>
      <c r="BW4194" s="9"/>
      <c r="BX4194" s="40"/>
      <c r="BZ4194" s="9"/>
      <c r="CA4194" s="9"/>
      <c r="CB4194" s="40"/>
      <c r="CC4194" s="9"/>
      <c r="CD4194" s="9"/>
      <c r="CE4194" s="40"/>
    </row>
    <row r="4195" spans="68:83" x14ac:dyDescent="0.25">
      <c r="BP4195" s="9"/>
      <c r="BQ4195" s="40"/>
      <c r="BR4195" s="9"/>
      <c r="BS4195" s="40"/>
      <c r="BU4195" s="9"/>
      <c r="BV4195" s="40"/>
      <c r="BW4195" s="9"/>
      <c r="BX4195" s="40"/>
      <c r="BZ4195" s="9"/>
      <c r="CA4195" s="9"/>
      <c r="CB4195" s="40"/>
      <c r="CC4195" s="9"/>
      <c r="CD4195" s="9"/>
      <c r="CE4195" s="40"/>
    </row>
    <row r="4196" spans="68:83" x14ac:dyDescent="0.25">
      <c r="BP4196" s="9"/>
      <c r="BQ4196" s="40"/>
      <c r="BR4196" s="9"/>
      <c r="BS4196" s="40"/>
      <c r="BU4196" s="9"/>
      <c r="BV4196" s="40"/>
      <c r="BW4196" s="9"/>
      <c r="BX4196" s="40"/>
      <c r="BZ4196" s="9"/>
      <c r="CA4196" s="9"/>
      <c r="CB4196" s="40"/>
      <c r="CC4196" s="9"/>
      <c r="CD4196" s="9"/>
      <c r="CE4196" s="40"/>
    </row>
    <row r="4197" spans="68:83" x14ac:dyDescent="0.25">
      <c r="BP4197" s="9"/>
      <c r="BQ4197" s="40"/>
      <c r="BR4197" s="9"/>
      <c r="BS4197" s="40"/>
      <c r="BU4197" s="9"/>
      <c r="BV4197" s="40"/>
      <c r="BW4197" s="9"/>
      <c r="BX4197" s="40"/>
      <c r="BZ4197" s="9"/>
      <c r="CA4197" s="9"/>
      <c r="CB4197" s="40"/>
      <c r="CC4197" s="9"/>
      <c r="CD4197" s="9"/>
      <c r="CE4197" s="40"/>
    </row>
    <row r="4198" spans="68:83" x14ac:dyDescent="0.25">
      <c r="BP4198" s="9"/>
      <c r="BQ4198" s="40"/>
      <c r="BR4198" s="9"/>
      <c r="BS4198" s="40"/>
      <c r="BU4198" s="9"/>
      <c r="BV4198" s="40"/>
      <c r="BW4198" s="9"/>
      <c r="BX4198" s="40"/>
      <c r="BZ4198" s="9"/>
      <c r="CA4198" s="9"/>
      <c r="CB4198" s="40"/>
      <c r="CC4198" s="9"/>
      <c r="CD4198" s="9"/>
      <c r="CE4198" s="40"/>
    </row>
    <row r="4199" spans="68:83" x14ac:dyDescent="0.25">
      <c r="BP4199" s="9"/>
      <c r="BQ4199" s="40"/>
      <c r="BR4199" s="9"/>
      <c r="BS4199" s="40"/>
      <c r="BU4199" s="9"/>
      <c r="BV4199" s="40"/>
      <c r="BW4199" s="9"/>
      <c r="BX4199" s="40"/>
      <c r="BZ4199" s="9"/>
      <c r="CA4199" s="9"/>
      <c r="CB4199" s="40"/>
      <c r="CC4199" s="9"/>
      <c r="CD4199" s="9"/>
      <c r="CE4199" s="40"/>
    </row>
    <row r="4200" spans="68:83" x14ac:dyDescent="0.25">
      <c r="BP4200" s="9"/>
      <c r="BQ4200" s="40"/>
      <c r="BR4200" s="9"/>
      <c r="BS4200" s="40"/>
      <c r="BU4200" s="9"/>
      <c r="BV4200" s="40"/>
      <c r="BW4200" s="9"/>
      <c r="BX4200" s="40"/>
      <c r="BZ4200" s="9"/>
      <c r="CA4200" s="9"/>
      <c r="CB4200" s="40"/>
      <c r="CC4200" s="9"/>
      <c r="CD4200" s="9"/>
      <c r="CE4200" s="40"/>
    </row>
    <row r="4201" spans="68:83" x14ac:dyDescent="0.25">
      <c r="BP4201" s="9"/>
      <c r="BQ4201" s="40"/>
      <c r="BR4201" s="9"/>
      <c r="BS4201" s="40"/>
      <c r="BU4201" s="9"/>
      <c r="BV4201" s="40"/>
      <c r="BW4201" s="9"/>
      <c r="BX4201" s="40"/>
      <c r="BZ4201" s="9"/>
      <c r="CA4201" s="9"/>
      <c r="CB4201" s="40"/>
      <c r="CC4201" s="9"/>
      <c r="CD4201" s="9"/>
      <c r="CE4201" s="40"/>
    </row>
    <row r="4202" spans="68:83" x14ac:dyDescent="0.25">
      <c r="BP4202" s="9"/>
      <c r="BQ4202" s="40"/>
      <c r="BR4202" s="9"/>
      <c r="BS4202" s="40"/>
      <c r="BU4202" s="9"/>
      <c r="BV4202" s="40"/>
      <c r="BW4202" s="9"/>
      <c r="BX4202" s="40"/>
      <c r="BZ4202" s="9"/>
      <c r="CA4202" s="9"/>
      <c r="CB4202" s="40"/>
      <c r="CC4202" s="9"/>
      <c r="CD4202" s="9"/>
      <c r="CE4202" s="40"/>
    </row>
    <row r="4203" spans="68:83" x14ac:dyDescent="0.25">
      <c r="BP4203" s="9"/>
      <c r="BQ4203" s="40"/>
      <c r="BR4203" s="9"/>
      <c r="BS4203" s="40"/>
      <c r="BU4203" s="9"/>
      <c r="BV4203" s="40"/>
      <c r="BW4203" s="9"/>
      <c r="BX4203" s="40"/>
      <c r="BZ4203" s="9"/>
      <c r="CA4203" s="9"/>
      <c r="CB4203" s="40"/>
      <c r="CC4203" s="9"/>
      <c r="CD4203" s="9"/>
      <c r="CE4203" s="40"/>
    </row>
    <row r="4204" spans="68:83" x14ac:dyDescent="0.25">
      <c r="BP4204" s="9"/>
      <c r="BQ4204" s="40"/>
      <c r="BR4204" s="9"/>
      <c r="BS4204" s="40"/>
      <c r="BU4204" s="9"/>
      <c r="BV4204" s="40"/>
      <c r="BW4204" s="9"/>
      <c r="BX4204" s="40"/>
      <c r="BZ4204" s="9"/>
      <c r="CA4204" s="9"/>
      <c r="CB4204" s="40"/>
      <c r="CC4204" s="9"/>
      <c r="CD4204" s="9"/>
      <c r="CE4204" s="40"/>
    </row>
    <row r="4205" spans="68:83" x14ac:dyDescent="0.25">
      <c r="BP4205" s="9"/>
      <c r="BQ4205" s="40"/>
      <c r="BR4205" s="9"/>
      <c r="BS4205" s="40"/>
      <c r="BU4205" s="9"/>
      <c r="BV4205" s="40"/>
      <c r="BW4205" s="9"/>
      <c r="BX4205" s="40"/>
      <c r="BZ4205" s="9"/>
      <c r="CA4205" s="9"/>
      <c r="CB4205" s="40"/>
      <c r="CC4205" s="9"/>
      <c r="CD4205" s="9"/>
      <c r="CE4205" s="40"/>
    </row>
    <row r="4206" spans="68:83" x14ac:dyDescent="0.25">
      <c r="BP4206" s="9"/>
      <c r="BQ4206" s="40"/>
      <c r="BR4206" s="9"/>
      <c r="BS4206" s="40"/>
      <c r="BU4206" s="9"/>
      <c r="BV4206" s="40"/>
      <c r="BW4206" s="9"/>
      <c r="BX4206" s="40"/>
      <c r="BZ4206" s="9"/>
      <c r="CA4206" s="9"/>
      <c r="CB4206" s="40"/>
      <c r="CC4206" s="9"/>
      <c r="CD4206" s="9"/>
      <c r="CE4206" s="40"/>
    </row>
    <row r="4207" spans="68:83" x14ac:dyDescent="0.25">
      <c r="BP4207" s="9"/>
      <c r="BQ4207" s="40"/>
      <c r="BR4207" s="9"/>
      <c r="BS4207" s="40"/>
      <c r="BU4207" s="9"/>
      <c r="BV4207" s="40"/>
      <c r="BW4207" s="9"/>
      <c r="BX4207" s="40"/>
      <c r="BZ4207" s="9"/>
      <c r="CA4207" s="9"/>
      <c r="CB4207" s="40"/>
      <c r="CC4207" s="9"/>
      <c r="CD4207" s="9"/>
      <c r="CE4207" s="40"/>
    </row>
    <row r="4208" spans="68:83" x14ac:dyDescent="0.25">
      <c r="BP4208" s="9"/>
      <c r="BQ4208" s="40"/>
      <c r="BR4208" s="9"/>
      <c r="BS4208" s="40"/>
      <c r="BU4208" s="9"/>
      <c r="BV4208" s="40"/>
      <c r="BW4208" s="9"/>
      <c r="BX4208" s="40"/>
      <c r="BZ4208" s="9"/>
      <c r="CA4208" s="9"/>
      <c r="CB4208" s="40"/>
      <c r="CC4208" s="9"/>
      <c r="CD4208" s="9"/>
      <c r="CE4208" s="40"/>
    </row>
    <row r="4209" spans="68:83" x14ac:dyDescent="0.25">
      <c r="BP4209" s="9"/>
      <c r="BQ4209" s="40"/>
      <c r="BR4209" s="9"/>
      <c r="BS4209" s="40"/>
      <c r="BU4209" s="9"/>
      <c r="BV4209" s="40"/>
      <c r="BW4209" s="9"/>
      <c r="BX4209" s="40"/>
      <c r="BZ4209" s="9"/>
      <c r="CA4209" s="9"/>
      <c r="CB4209" s="40"/>
      <c r="CC4209" s="9"/>
      <c r="CD4209" s="9"/>
      <c r="CE4209" s="40"/>
    </row>
    <row r="4210" spans="68:83" x14ac:dyDescent="0.25">
      <c r="BP4210" s="9"/>
      <c r="BQ4210" s="40"/>
      <c r="BR4210" s="9"/>
      <c r="BS4210" s="40"/>
      <c r="BU4210" s="9"/>
      <c r="BV4210" s="40"/>
      <c r="BW4210" s="9"/>
      <c r="BX4210" s="40"/>
      <c r="BZ4210" s="9"/>
      <c r="CA4210" s="9"/>
      <c r="CB4210" s="40"/>
      <c r="CC4210" s="9"/>
      <c r="CD4210" s="9"/>
      <c r="CE4210" s="40"/>
    </row>
    <row r="4211" spans="68:83" x14ac:dyDescent="0.25">
      <c r="BP4211" s="9"/>
      <c r="BQ4211" s="40"/>
      <c r="BR4211" s="9"/>
      <c r="BS4211" s="40"/>
      <c r="BU4211" s="9"/>
      <c r="BV4211" s="40"/>
      <c r="BW4211" s="9"/>
      <c r="BX4211" s="40"/>
      <c r="BZ4211" s="9"/>
      <c r="CA4211" s="9"/>
      <c r="CB4211" s="40"/>
      <c r="CC4211" s="9"/>
      <c r="CD4211" s="9"/>
      <c r="CE4211" s="40"/>
    </row>
    <row r="4212" spans="68:83" x14ac:dyDescent="0.25">
      <c r="BP4212" s="9"/>
      <c r="BQ4212" s="40"/>
      <c r="BR4212" s="9"/>
      <c r="BS4212" s="40"/>
      <c r="BU4212" s="9"/>
      <c r="BV4212" s="40"/>
      <c r="BW4212" s="9"/>
      <c r="BX4212" s="40"/>
      <c r="BZ4212" s="9"/>
      <c r="CA4212" s="9"/>
      <c r="CB4212" s="40"/>
      <c r="CC4212" s="9"/>
      <c r="CD4212" s="9"/>
      <c r="CE4212" s="40"/>
    </row>
    <row r="4213" spans="68:83" x14ac:dyDescent="0.25">
      <c r="BP4213" s="9"/>
      <c r="BQ4213" s="40"/>
      <c r="BR4213" s="9"/>
      <c r="BS4213" s="40"/>
      <c r="BU4213" s="9"/>
      <c r="BV4213" s="40"/>
      <c r="BW4213" s="9"/>
      <c r="BX4213" s="40"/>
      <c r="BZ4213" s="9"/>
      <c r="CA4213" s="9"/>
      <c r="CB4213" s="40"/>
      <c r="CC4213" s="9"/>
      <c r="CD4213" s="9"/>
      <c r="CE4213" s="40"/>
    </row>
    <row r="4214" spans="68:83" x14ac:dyDescent="0.25">
      <c r="BP4214" s="9"/>
      <c r="BQ4214" s="40"/>
      <c r="BR4214" s="9"/>
      <c r="BS4214" s="40"/>
      <c r="BU4214" s="9"/>
      <c r="BV4214" s="40"/>
      <c r="BW4214" s="9"/>
      <c r="BX4214" s="40"/>
      <c r="BZ4214" s="9"/>
      <c r="CA4214" s="9"/>
      <c r="CB4214" s="40"/>
      <c r="CC4214" s="9"/>
      <c r="CD4214" s="9"/>
      <c r="CE4214" s="40"/>
    </row>
    <row r="4215" spans="68:83" x14ac:dyDescent="0.25">
      <c r="BP4215" s="9"/>
      <c r="BQ4215" s="40"/>
      <c r="BR4215" s="9"/>
      <c r="BS4215" s="40"/>
      <c r="BU4215" s="9"/>
      <c r="BV4215" s="40"/>
      <c r="BW4215" s="9"/>
      <c r="BX4215" s="40"/>
      <c r="BZ4215" s="9"/>
      <c r="CA4215" s="9"/>
      <c r="CB4215" s="40"/>
      <c r="CC4215" s="9"/>
      <c r="CD4215" s="9"/>
      <c r="CE4215" s="40"/>
    </row>
    <row r="4216" spans="68:83" x14ac:dyDescent="0.25">
      <c r="BP4216" s="9"/>
      <c r="BQ4216" s="40"/>
      <c r="BR4216" s="9"/>
      <c r="BS4216" s="40"/>
      <c r="BU4216" s="9"/>
      <c r="BV4216" s="40"/>
      <c r="BW4216" s="9"/>
      <c r="BX4216" s="40"/>
      <c r="BZ4216" s="9"/>
      <c r="CA4216" s="9"/>
      <c r="CB4216" s="40"/>
      <c r="CC4216" s="9"/>
      <c r="CD4216" s="9"/>
      <c r="CE4216" s="40"/>
    </row>
    <row r="4217" spans="68:83" x14ac:dyDescent="0.25">
      <c r="BP4217" s="9"/>
      <c r="BQ4217" s="40"/>
      <c r="BR4217" s="9"/>
      <c r="BS4217" s="40"/>
      <c r="BU4217" s="9"/>
      <c r="BV4217" s="40"/>
      <c r="BW4217" s="9"/>
      <c r="BX4217" s="40"/>
      <c r="BZ4217" s="9"/>
      <c r="CA4217" s="9"/>
      <c r="CB4217" s="40"/>
      <c r="CC4217" s="9"/>
      <c r="CD4217" s="9"/>
      <c r="CE4217" s="40"/>
    </row>
    <row r="4218" spans="68:83" x14ac:dyDescent="0.25">
      <c r="BP4218" s="9"/>
      <c r="BQ4218" s="40"/>
      <c r="BR4218" s="9"/>
      <c r="BS4218" s="40"/>
      <c r="BU4218" s="9"/>
      <c r="BV4218" s="40"/>
      <c r="BW4218" s="9"/>
      <c r="BX4218" s="40"/>
      <c r="BZ4218" s="9"/>
      <c r="CA4218" s="9"/>
      <c r="CB4218" s="40"/>
      <c r="CC4218" s="9"/>
      <c r="CD4218" s="9"/>
      <c r="CE4218" s="40"/>
    </row>
    <row r="4219" spans="68:83" x14ac:dyDescent="0.25">
      <c r="BP4219" s="9"/>
      <c r="BQ4219" s="40"/>
      <c r="BR4219" s="9"/>
      <c r="BS4219" s="40"/>
      <c r="BU4219" s="9"/>
      <c r="BV4219" s="40"/>
      <c r="BW4219" s="9"/>
      <c r="BX4219" s="40"/>
      <c r="BZ4219" s="9"/>
      <c r="CA4219" s="9"/>
      <c r="CB4219" s="40"/>
      <c r="CC4219" s="9"/>
      <c r="CD4219" s="9"/>
      <c r="CE4219" s="40"/>
    </row>
    <row r="4220" spans="68:83" x14ac:dyDescent="0.25">
      <c r="BP4220" s="9"/>
      <c r="BQ4220" s="40"/>
      <c r="BR4220" s="9"/>
      <c r="BS4220" s="40"/>
      <c r="BU4220" s="9"/>
      <c r="BV4220" s="40"/>
      <c r="BW4220" s="9"/>
      <c r="BX4220" s="40"/>
      <c r="BZ4220" s="9"/>
      <c r="CA4220" s="9"/>
      <c r="CB4220" s="40"/>
      <c r="CC4220" s="9"/>
      <c r="CD4220" s="9"/>
      <c r="CE4220" s="40"/>
    </row>
    <row r="4221" spans="68:83" x14ac:dyDescent="0.25">
      <c r="BP4221" s="9"/>
      <c r="BQ4221" s="40"/>
      <c r="BR4221" s="9"/>
      <c r="BS4221" s="40"/>
      <c r="BU4221" s="9"/>
      <c r="BV4221" s="40"/>
      <c r="BW4221" s="9"/>
      <c r="BX4221" s="40"/>
      <c r="BZ4221" s="9"/>
      <c r="CA4221" s="9"/>
      <c r="CB4221" s="40"/>
      <c r="CC4221" s="9"/>
      <c r="CD4221" s="9"/>
      <c r="CE4221" s="40"/>
    </row>
    <row r="4222" spans="68:83" x14ac:dyDescent="0.25">
      <c r="BP4222" s="9"/>
      <c r="BQ4222" s="40"/>
      <c r="BR4222" s="9"/>
      <c r="BS4222" s="40"/>
      <c r="BU4222" s="9"/>
      <c r="BV4222" s="40"/>
      <c r="BW4222" s="9"/>
      <c r="BX4222" s="40"/>
      <c r="BZ4222" s="9"/>
      <c r="CA4222" s="9"/>
      <c r="CB4222" s="40"/>
      <c r="CC4222" s="9"/>
      <c r="CD4222" s="9"/>
      <c r="CE4222" s="40"/>
    </row>
    <row r="4223" spans="68:83" x14ac:dyDescent="0.25">
      <c r="BP4223" s="9"/>
      <c r="BQ4223" s="40"/>
      <c r="BR4223" s="9"/>
      <c r="BS4223" s="40"/>
      <c r="BU4223" s="9"/>
      <c r="BV4223" s="40"/>
      <c r="BW4223" s="9"/>
      <c r="BX4223" s="40"/>
      <c r="BZ4223" s="9"/>
      <c r="CA4223" s="9"/>
      <c r="CB4223" s="40"/>
      <c r="CC4223" s="9"/>
      <c r="CD4223" s="9"/>
      <c r="CE4223" s="40"/>
    </row>
    <row r="4224" spans="68:83" x14ac:dyDescent="0.25">
      <c r="BP4224" s="9"/>
      <c r="BQ4224" s="40"/>
      <c r="BR4224" s="9"/>
      <c r="BS4224" s="40"/>
      <c r="BU4224" s="9"/>
      <c r="BV4224" s="40"/>
      <c r="BW4224" s="9"/>
      <c r="BX4224" s="40"/>
      <c r="BZ4224" s="9"/>
      <c r="CA4224" s="9"/>
      <c r="CB4224" s="40"/>
      <c r="CC4224" s="9"/>
      <c r="CD4224" s="9"/>
      <c r="CE4224" s="40"/>
    </row>
    <row r="4225" spans="68:83" x14ac:dyDescent="0.25">
      <c r="BP4225" s="9"/>
      <c r="BQ4225" s="40"/>
      <c r="BR4225" s="9"/>
      <c r="BS4225" s="40"/>
      <c r="BU4225" s="9"/>
      <c r="BV4225" s="40"/>
      <c r="BW4225" s="9"/>
      <c r="BX4225" s="40"/>
      <c r="BZ4225" s="9"/>
      <c r="CA4225" s="9"/>
      <c r="CB4225" s="40"/>
      <c r="CC4225" s="9"/>
      <c r="CD4225" s="9"/>
      <c r="CE4225" s="40"/>
    </row>
    <row r="4226" spans="68:83" x14ac:dyDescent="0.25">
      <c r="BP4226" s="9"/>
      <c r="BQ4226" s="40"/>
      <c r="BR4226" s="9"/>
      <c r="BS4226" s="40"/>
      <c r="BU4226" s="9"/>
      <c r="BV4226" s="40"/>
      <c r="BW4226" s="9"/>
      <c r="BX4226" s="40"/>
      <c r="BZ4226" s="9"/>
      <c r="CA4226" s="9"/>
      <c r="CB4226" s="40"/>
      <c r="CC4226" s="9"/>
      <c r="CD4226" s="9"/>
      <c r="CE4226" s="40"/>
    </row>
    <row r="4227" spans="68:83" x14ac:dyDescent="0.25">
      <c r="BP4227" s="9"/>
      <c r="BQ4227" s="40"/>
      <c r="BR4227" s="9"/>
      <c r="BS4227" s="40"/>
      <c r="BU4227" s="9"/>
      <c r="BV4227" s="40"/>
      <c r="BW4227" s="9"/>
      <c r="BX4227" s="40"/>
      <c r="BZ4227" s="9"/>
      <c r="CA4227" s="9"/>
      <c r="CB4227" s="40"/>
      <c r="CC4227" s="9"/>
      <c r="CD4227" s="9"/>
      <c r="CE4227" s="40"/>
    </row>
    <row r="4228" spans="68:83" x14ac:dyDescent="0.25">
      <c r="BP4228" s="9"/>
      <c r="BQ4228" s="40"/>
      <c r="BR4228" s="9"/>
      <c r="BS4228" s="40"/>
      <c r="BU4228" s="9"/>
      <c r="BV4228" s="40"/>
      <c r="BW4228" s="9"/>
      <c r="BX4228" s="40"/>
      <c r="BZ4228" s="9"/>
      <c r="CA4228" s="9"/>
      <c r="CB4228" s="40"/>
      <c r="CC4228" s="9"/>
      <c r="CD4228" s="9"/>
      <c r="CE4228" s="40"/>
    </row>
    <row r="4229" spans="68:83" x14ac:dyDescent="0.25">
      <c r="BP4229" s="9"/>
      <c r="BQ4229" s="40"/>
      <c r="BR4229" s="9"/>
      <c r="BS4229" s="40"/>
      <c r="BU4229" s="9"/>
      <c r="BV4229" s="40"/>
      <c r="BW4229" s="9"/>
      <c r="BX4229" s="40"/>
      <c r="BZ4229" s="9"/>
      <c r="CA4229" s="9"/>
      <c r="CB4229" s="40"/>
      <c r="CC4229" s="9"/>
      <c r="CD4229" s="9"/>
      <c r="CE4229" s="40"/>
    </row>
    <row r="4230" spans="68:83" x14ac:dyDescent="0.25">
      <c r="BP4230" s="9"/>
      <c r="BQ4230" s="40"/>
      <c r="BR4230" s="9"/>
      <c r="BS4230" s="40"/>
      <c r="BU4230" s="9"/>
      <c r="BV4230" s="40"/>
      <c r="BW4230" s="9"/>
      <c r="BX4230" s="40"/>
      <c r="BZ4230" s="9"/>
      <c r="CA4230" s="9"/>
      <c r="CB4230" s="40"/>
      <c r="CC4230" s="9"/>
      <c r="CD4230" s="9"/>
      <c r="CE4230" s="40"/>
    </row>
    <row r="4231" spans="68:83" x14ac:dyDescent="0.25">
      <c r="BP4231" s="9"/>
      <c r="BQ4231" s="40"/>
      <c r="BR4231" s="9"/>
      <c r="BS4231" s="40"/>
      <c r="BU4231" s="9"/>
      <c r="BV4231" s="40"/>
      <c r="BW4231" s="9"/>
      <c r="BX4231" s="40"/>
      <c r="BZ4231" s="9"/>
      <c r="CA4231" s="9"/>
      <c r="CB4231" s="40"/>
      <c r="CC4231" s="9"/>
      <c r="CD4231" s="9"/>
      <c r="CE4231" s="40"/>
    </row>
    <row r="4232" spans="68:83" x14ac:dyDescent="0.25">
      <c r="BP4232" s="9"/>
      <c r="BQ4232" s="40"/>
      <c r="BR4232" s="9"/>
      <c r="BS4232" s="40"/>
      <c r="BU4232" s="9"/>
      <c r="BV4232" s="40"/>
      <c r="BW4232" s="9"/>
      <c r="BX4232" s="40"/>
      <c r="BZ4232" s="9"/>
      <c r="CA4232" s="9"/>
      <c r="CB4232" s="40"/>
      <c r="CC4232" s="9"/>
      <c r="CD4232" s="9"/>
      <c r="CE4232" s="40"/>
    </row>
    <row r="4233" spans="68:83" x14ac:dyDescent="0.25">
      <c r="BP4233" s="9"/>
      <c r="BQ4233" s="40"/>
      <c r="BR4233" s="9"/>
      <c r="BS4233" s="40"/>
      <c r="BU4233" s="9"/>
      <c r="BV4233" s="40"/>
      <c r="BW4233" s="9"/>
      <c r="BX4233" s="40"/>
      <c r="BZ4233" s="9"/>
      <c r="CA4233" s="9"/>
      <c r="CB4233" s="40"/>
      <c r="CC4233" s="9"/>
      <c r="CD4233" s="9"/>
      <c r="CE4233" s="40"/>
    </row>
    <row r="4234" spans="68:83" x14ac:dyDescent="0.25">
      <c r="BP4234" s="9"/>
      <c r="BQ4234" s="40"/>
      <c r="BR4234" s="9"/>
      <c r="BS4234" s="40"/>
      <c r="BU4234" s="9"/>
      <c r="BV4234" s="40"/>
      <c r="BW4234" s="9"/>
      <c r="BX4234" s="40"/>
      <c r="BZ4234" s="9"/>
      <c r="CA4234" s="9"/>
      <c r="CB4234" s="40"/>
      <c r="CC4234" s="9"/>
      <c r="CD4234" s="9"/>
      <c r="CE4234" s="40"/>
    </row>
    <row r="4235" spans="68:83" x14ac:dyDescent="0.25">
      <c r="BP4235" s="9"/>
      <c r="BQ4235" s="40"/>
      <c r="BR4235" s="9"/>
      <c r="BS4235" s="40"/>
      <c r="BU4235" s="9"/>
      <c r="BV4235" s="40"/>
      <c r="BW4235" s="9"/>
      <c r="BX4235" s="40"/>
      <c r="BZ4235" s="9"/>
      <c r="CA4235" s="9"/>
      <c r="CB4235" s="40"/>
      <c r="CC4235" s="9"/>
      <c r="CD4235" s="9"/>
      <c r="CE4235" s="40"/>
    </row>
    <row r="4236" spans="68:83" x14ac:dyDescent="0.25">
      <c r="BP4236" s="9"/>
      <c r="BQ4236" s="40"/>
      <c r="BR4236" s="9"/>
      <c r="BS4236" s="40"/>
      <c r="BU4236" s="9"/>
      <c r="BV4236" s="40"/>
      <c r="BW4236" s="9"/>
      <c r="BX4236" s="40"/>
      <c r="BZ4236" s="9"/>
      <c r="CA4236" s="9"/>
      <c r="CB4236" s="40"/>
      <c r="CC4236" s="9"/>
      <c r="CD4236" s="9"/>
      <c r="CE4236" s="40"/>
    </row>
    <row r="4237" spans="68:83" x14ac:dyDescent="0.25">
      <c r="BP4237" s="9"/>
      <c r="BQ4237" s="40"/>
      <c r="BR4237" s="9"/>
      <c r="BS4237" s="40"/>
      <c r="BU4237" s="9"/>
      <c r="BV4237" s="40"/>
      <c r="BW4237" s="9"/>
      <c r="BX4237" s="40"/>
      <c r="BZ4237" s="9"/>
      <c r="CA4237" s="9"/>
      <c r="CB4237" s="40"/>
      <c r="CC4237" s="9"/>
      <c r="CD4237" s="9"/>
      <c r="CE4237" s="40"/>
    </row>
    <row r="4238" spans="68:83" x14ac:dyDescent="0.25">
      <c r="BP4238" s="9"/>
      <c r="BQ4238" s="40"/>
      <c r="BR4238" s="9"/>
      <c r="BS4238" s="40"/>
      <c r="BU4238" s="9"/>
      <c r="BV4238" s="40"/>
      <c r="BW4238" s="9"/>
      <c r="BX4238" s="40"/>
      <c r="BZ4238" s="9"/>
      <c r="CA4238" s="9"/>
      <c r="CB4238" s="40"/>
      <c r="CC4238" s="9"/>
      <c r="CD4238" s="9"/>
      <c r="CE4238" s="40"/>
    </row>
    <row r="4239" spans="68:83" x14ac:dyDescent="0.25">
      <c r="BP4239" s="9"/>
      <c r="BQ4239" s="40"/>
      <c r="BR4239" s="9"/>
      <c r="BS4239" s="40"/>
      <c r="BU4239" s="9"/>
      <c r="BV4239" s="40"/>
      <c r="BW4239" s="9"/>
      <c r="BX4239" s="40"/>
      <c r="BZ4239" s="9"/>
      <c r="CA4239" s="9"/>
      <c r="CB4239" s="40"/>
      <c r="CC4239" s="9"/>
      <c r="CD4239" s="9"/>
      <c r="CE4239" s="40"/>
    </row>
    <row r="4240" spans="68:83" x14ac:dyDescent="0.25">
      <c r="BP4240" s="9"/>
      <c r="BQ4240" s="40"/>
      <c r="BR4240" s="9"/>
      <c r="BS4240" s="40"/>
      <c r="BU4240" s="9"/>
      <c r="BV4240" s="40"/>
      <c r="BW4240" s="9"/>
      <c r="BX4240" s="40"/>
      <c r="BZ4240" s="9"/>
      <c r="CA4240" s="9"/>
      <c r="CB4240" s="40"/>
      <c r="CC4240" s="9"/>
      <c r="CD4240" s="9"/>
      <c r="CE4240" s="40"/>
    </row>
    <row r="4241" spans="68:83" x14ac:dyDescent="0.25">
      <c r="BP4241" s="9"/>
      <c r="BQ4241" s="40"/>
      <c r="BR4241" s="9"/>
      <c r="BS4241" s="40"/>
      <c r="BU4241" s="9"/>
      <c r="BV4241" s="40"/>
      <c r="BW4241" s="9"/>
      <c r="BX4241" s="40"/>
      <c r="BZ4241" s="9"/>
      <c r="CA4241" s="9"/>
      <c r="CB4241" s="40"/>
      <c r="CC4241" s="9"/>
      <c r="CD4241" s="9"/>
      <c r="CE4241" s="40"/>
    </row>
    <row r="4242" spans="68:83" x14ac:dyDescent="0.25">
      <c r="BP4242" s="9"/>
      <c r="BQ4242" s="40"/>
      <c r="BR4242" s="9"/>
      <c r="BS4242" s="40"/>
      <c r="BU4242" s="9"/>
      <c r="BV4242" s="40"/>
      <c r="BW4242" s="9"/>
      <c r="BX4242" s="40"/>
      <c r="BZ4242" s="9"/>
      <c r="CA4242" s="9"/>
      <c r="CB4242" s="40"/>
      <c r="CC4242" s="9"/>
      <c r="CD4242" s="9"/>
      <c r="CE4242" s="40"/>
    </row>
    <row r="4243" spans="68:83" x14ac:dyDescent="0.25">
      <c r="BP4243" s="9"/>
      <c r="BQ4243" s="40"/>
      <c r="BR4243" s="9"/>
      <c r="BS4243" s="40"/>
      <c r="BU4243" s="9"/>
      <c r="BV4243" s="40"/>
      <c r="BW4243" s="9"/>
      <c r="BX4243" s="40"/>
      <c r="BZ4243" s="9"/>
      <c r="CA4243" s="9"/>
      <c r="CB4243" s="40"/>
      <c r="CC4243" s="9"/>
      <c r="CD4243" s="9"/>
      <c r="CE4243" s="40"/>
    </row>
    <row r="4244" spans="68:83" x14ac:dyDescent="0.25">
      <c r="BP4244" s="9"/>
      <c r="BQ4244" s="40"/>
      <c r="BR4244" s="9"/>
      <c r="BS4244" s="40"/>
      <c r="BU4244" s="9"/>
      <c r="BV4244" s="40"/>
      <c r="BW4244" s="9"/>
      <c r="BX4244" s="40"/>
      <c r="BZ4244" s="9"/>
      <c r="CA4244" s="9"/>
      <c r="CB4244" s="40"/>
      <c r="CC4244" s="9"/>
      <c r="CD4244" s="9"/>
      <c r="CE4244" s="40"/>
    </row>
    <row r="4245" spans="68:83" x14ac:dyDescent="0.25">
      <c r="BP4245" s="9"/>
      <c r="BQ4245" s="40"/>
      <c r="BR4245" s="9"/>
      <c r="BS4245" s="40"/>
      <c r="BU4245" s="9"/>
      <c r="BV4245" s="40"/>
      <c r="BW4245" s="9"/>
      <c r="BX4245" s="40"/>
      <c r="BZ4245" s="9"/>
      <c r="CA4245" s="9"/>
      <c r="CB4245" s="40"/>
      <c r="CC4245" s="9"/>
      <c r="CD4245" s="9"/>
      <c r="CE4245" s="40"/>
    </row>
    <row r="4246" spans="68:83" x14ac:dyDescent="0.25">
      <c r="BP4246" s="9"/>
      <c r="BQ4246" s="40"/>
      <c r="BR4246" s="9"/>
      <c r="BS4246" s="40"/>
      <c r="BU4246" s="9"/>
      <c r="BV4246" s="40"/>
      <c r="BW4246" s="9"/>
      <c r="BX4246" s="40"/>
      <c r="BZ4246" s="9"/>
      <c r="CA4246" s="9"/>
      <c r="CB4246" s="40"/>
      <c r="CC4246" s="9"/>
      <c r="CD4246" s="9"/>
      <c r="CE4246" s="40"/>
    </row>
    <row r="4247" spans="68:83" x14ac:dyDescent="0.25">
      <c r="BP4247" s="9"/>
      <c r="BQ4247" s="40"/>
      <c r="BR4247" s="9"/>
      <c r="BS4247" s="40"/>
      <c r="BU4247" s="9"/>
      <c r="BV4247" s="40"/>
      <c r="BW4247" s="9"/>
      <c r="BX4247" s="40"/>
      <c r="BZ4247" s="9"/>
      <c r="CA4247" s="9"/>
      <c r="CB4247" s="40"/>
      <c r="CC4247" s="9"/>
      <c r="CD4247" s="9"/>
      <c r="CE4247" s="40"/>
    </row>
    <row r="4248" spans="68:83" x14ac:dyDescent="0.25">
      <c r="BP4248" s="9"/>
      <c r="BQ4248" s="40"/>
      <c r="BR4248" s="9"/>
      <c r="BS4248" s="40"/>
      <c r="BU4248" s="9"/>
      <c r="BV4248" s="40"/>
      <c r="BW4248" s="9"/>
      <c r="BX4248" s="40"/>
      <c r="BZ4248" s="9"/>
      <c r="CA4248" s="9"/>
      <c r="CB4248" s="40"/>
      <c r="CC4248" s="9"/>
      <c r="CD4248" s="9"/>
      <c r="CE4248" s="40"/>
    </row>
    <row r="4249" spans="68:83" x14ac:dyDescent="0.25">
      <c r="BP4249" s="9"/>
      <c r="BQ4249" s="40"/>
      <c r="BR4249" s="9"/>
      <c r="BS4249" s="40"/>
      <c r="BU4249" s="9"/>
      <c r="BV4249" s="40"/>
      <c r="BW4249" s="9"/>
      <c r="BX4249" s="40"/>
      <c r="BZ4249" s="9"/>
      <c r="CA4249" s="9"/>
      <c r="CB4249" s="40"/>
      <c r="CC4249" s="9"/>
      <c r="CD4249" s="9"/>
      <c r="CE4249" s="40"/>
    </row>
    <row r="4250" spans="68:83" x14ac:dyDescent="0.25">
      <c r="BP4250" s="9"/>
      <c r="BQ4250" s="40"/>
      <c r="BR4250" s="9"/>
      <c r="BS4250" s="40"/>
      <c r="BU4250" s="9"/>
      <c r="BV4250" s="40"/>
      <c r="BW4250" s="9"/>
      <c r="BX4250" s="40"/>
      <c r="BZ4250" s="9"/>
      <c r="CA4250" s="9"/>
      <c r="CB4250" s="40"/>
      <c r="CC4250" s="9"/>
      <c r="CD4250" s="9"/>
      <c r="CE4250" s="40"/>
    </row>
    <row r="4251" spans="68:83" x14ac:dyDescent="0.25">
      <c r="BP4251" s="9"/>
      <c r="BQ4251" s="40"/>
      <c r="BR4251" s="9"/>
      <c r="BS4251" s="40"/>
      <c r="BU4251" s="9"/>
      <c r="BV4251" s="40"/>
      <c r="BW4251" s="9"/>
      <c r="BX4251" s="40"/>
      <c r="BZ4251" s="9"/>
      <c r="CA4251" s="9"/>
      <c r="CB4251" s="40"/>
      <c r="CC4251" s="9"/>
      <c r="CD4251" s="9"/>
      <c r="CE4251" s="40"/>
    </row>
    <row r="4252" spans="68:83" x14ac:dyDescent="0.25">
      <c r="BP4252" s="9"/>
      <c r="BQ4252" s="40"/>
      <c r="BR4252" s="9"/>
      <c r="BS4252" s="40"/>
      <c r="BU4252" s="9"/>
      <c r="BV4252" s="40"/>
      <c r="BW4252" s="9"/>
      <c r="BX4252" s="40"/>
      <c r="BZ4252" s="9"/>
      <c r="CA4252" s="9"/>
      <c r="CB4252" s="40"/>
      <c r="CC4252" s="9"/>
      <c r="CD4252" s="9"/>
      <c r="CE4252" s="40"/>
    </row>
    <row r="4253" spans="68:83" x14ac:dyDescent="0.25">
      <c r="BP4253" s="9"/>
      <c r="BQ4253" s="40"/>
      <c r="BR4253" s="9"/>
      <c r="BS4253" s="40"/>
      <c r="BU4253" s="9"/>
      <c r="BV4253" s="40"/>
      <c r="BW4253" s="9"/>
      <c r="BX4253" s="40"/>
      <c r="BZ4253" s="9"/>
      <c r="CA4253" s="9"/>
      <c r="CB4253" s="40"/>
      <c r="CC4253" s="9"/>
      <c r="CD4253" s="9"/>
      <c r="CE4253" s="40"/>
    </row>
    <row r="4254" spans="68:83" x14ac:dyDescent="0.25">
      <c r="BP4254" s="9"/>
      <c r="BQ4254" s="40"/>
      <c r="BR4254" s="9"/>
      <c r="BS4254" s="40"/>
      <c r="BU4254" s="9"/>
      <c r="BV4254" s="40"/>
      <c r="BW4254" s="9"/>
      <c r="BX4254" s="40"/>
      <c r="BZ4254" s="9"/>
      <c r="CA4254" s="9"/>
      <c r="CB4254" s="40"/>
      <c r="CC4254" s="9"/>
      <c r="CD4254" s="9"/>
      <c r="CE4254" s="40"/>
    </row>
    <row r="4255" spans="68:83" x14ac:dyDescent="0.25">
      <c r="BP4255" s="9"/>
      <c r="BQ4255" s="40"/>
      <c r="BR4255" s="9"/>
      <c r="BS4255" s="40"/>
      <c r="BU4255" s="9"/>
      <c r="BV4255" s="40"/>
      <c r="BW4255" s="9"/>
      <c r="BX4255" s="40"/>
      <c r="BZ4255" s="9"/>
      <c r="CA4255" s="9"/>
      <c r="CB4255" s="40"/>
      <c r="CC4255" s="9"/>
      <c r="CD4255" s="9"/>
      <c r="CE4255" s="40"/>
    </row>
    <row r="4256" spans="68:83" x14ac:dyDescent="0.25">
      <c r="BP4256" s="9"/>
      <c r="BQ4256" s="40"/>
      <c r="BR4256" s="9"/>
      <c r="BS4256" s="40"/>
      <c r="BU4256" s="9"/>
      <c r="BV4256" s="40"/>
      <c r="BW4256" s="9"/>
      <c r="BX4256" s="40"/>
      <c r="BZ4256" s="9"/>
      <c r="CA4256" s="9"/>
      <c r="CB4256" s="40"/>
      <c r="CC4256" s="9"/>
      <c r="CD4256" s="9"/>
      <c r="CE4256" s="40"/>
    </row>
    <row r="4257" spans="68:83" x14ac:dyDescent="0.25">
      <c r="BP4257" s="9"/>
      <c r="BQ4257" s="40"/>
      <c r="BR4257" s="9"/>
      <c r="BS4257" s="40"/>
      <c r="BU4257" s="9"/>
      <c r="BV4257" s="40"/>
      <c r="BW4257" s="9"/>
      <c r="BX4257" s="40"/>
      <c r="BZ4257" s="9"/>
      <c r="CA4257" s="9"/>
      <c r="CB4257" s="40"/>
      <c r="CC4257" s="9"/>
      <c r="CD4257" s="9"/>
      <c r="CE4257" s="40"/>
    </row>
    <row r="4258" spans="68:83" x14ac:dyDescent="0.25">
      <c r="BP4258" s="9"/>
      <c r="BQ4258" s="40"/>
      <c r="BR4258" s="9"/>
      <c r="BS4258" s="40"/>
      <c r="BU4258" s="9"/>
      <c r="BV4258" s="40"/>
      <c r="BW4258" s="9"/>
      <c r="BX4258" s="40"/>
      <c r="BZ4258" s="9"/>
      <c r="CA4258" s="9"/>
      <c r="CB4258" s="40"/>
      <c r="CC4258" s="9"/>
      <c r="CD4258" s="9"/>
      <c r="CE4258" s="40"/>
    </row>
    <row r="4259" spans="68:83" x14ac:dyDescent="0.25">
      <c r="BP4259" s="9"/>
      <c r="BQ4259" s="40"/>
      <c r="BR4259" s="9"/>
      <c r="BS4259" s="40"/>
      <c r="BU4259" s="9"/>
      <c r="BV4259" s="40"/>
      <c r="BW4259" s="9"/>
      <c r="BX4259" s="40"/>
      <c r="BZ4259" s="9"/>
      <c r="CA4259" s="9"/>
      <c r="CB4259" s="40"/>
      <c r="CC4259" s="9"/>
      <c r="CD4259" s="9"/>
      <c r="CE4259" s="40"/>
    </row>
    <row r="4260" spans="68:83" x14ac:dyDescent="0.25">
      <c r="BP4260" s="9"/>
      <c r="BQ4260" s="40"/>
      <c r="BR4260" s="9"/>
      <c r="BS4260" s="40"/>
      <c r="BU4260" s="9"/>
      <c r="BV4260" s="40"/>
      <c r="BW4260" s="9"/>
      <c r="BX4260" s="40"/>
      <c r="BZ4260" s="9"/>
      <c r="CA4260" s="9"/>
      <c r="CB4260" s="40"/>
      <c r="CC4260" s="9"/>
      <c r="CD4260" s="9"/>
      <c r="CE4260" s="40"/>
    </row>
    <row r="4261" spans="68:83" x14ac:dyDescent="0.25">
      <c r="BP4261" s="9"/>
      <c r="BQ4261" s="40"/>
      <c r="BR4261" s="9"/>
      <c r="BS4261" s="40"/>
      <c r="BU4261" s="9"/>
      <c r="BV4261" s="40"/>
      <c r="BW4261" s="9"/>
      <c r="BX4261" s="40"/>
      <c r="BZ4261" s="9"/>
      <c r="CA4261" s="9"/>
      <c r="CB4261" s="40"/>
      <c r="CC4261" s="9"/>
      <c r="CD4261" s="9"/>
      <c r="CE4261" s="40"/>
    </row>
    <row r="4262" spans="68:83" x14ac:dyDescent="0.25">
      <c r="BP4262" s="9"/>
      <c r="BQ4262" s="40"/>
      <c r="BR4262" s="9"/>
      <c r="BS4262" s="40"/>
      <c r="BU4262" s="9"/>
      <c r="BV4262" s="40"/>
      <c r="BW4262" s="9"/>
      <c r="BX4262" s="40"/>
      <c r="BZ4262" s="9"/>
      <c r="CA4262" s="9"/>
      <c r="CB4262" s="40"/>
      <c r="CC4262" s="9"/>
      <c r="CD4262" s="9"/>
      <c r="CE4262" s="40"/>
    </row>
    <row r="4263" spans="68:83" x14ac:dyDescent="0.25">
      <c r="BP4263" s="9"/>
      <c r="BQ4263" s="40"/>
      <c r="BR4263" s="9"/>
      <c r="BS4263" s="40"/>
      <c r="BU4263" s="9"/>
      <c r="BV4263" s="40"/>
      <c r="BW4263" s="9"/>
      <c r="BX4263" s="40"/>
      <c r="BZ4263" s="9"/>
      <c r="CA4263" s="9"/>
      <c r="CB4263" s="40"/>
      <c r="CC4263" s="9"/>
      <c r="CD4263" s="9"/>
      <c r="CE4263" s="40"/>
    </row>
    <row r="4264" spans="68:83" x14ac:dyDescent="0.25">
      <c r="BP4264" s="9"/>
      <c r="BQ4264" s="40"/>
      <c r="BR4264" s="9"/>
      <c r="BS4264" s="40"/>
      <c r="BU4264" s="9"/>
      <c r="BV4264" s="40"/>
      <c r="BW4264" s="9"/>
      <c r="BX4264" s="40"/>
      <c r="BZ4264" s="9"/>
      <c r="CA4264" s="9"/>
      <c r="CB4264" s="40"/>
      <c r="CC4264" s="9"/>
      <c r="CD4264" s="9"/>
      <c r="CE4264" s="40"/>
    </row>
    <row r="4265" spans="68:83" x14ac:dyDescent="0.25">
      <c r="BP4265" s="9"/>
      <c r="BQ4265" s="40"/>
      <c r="BR4265" s="9"/>
      <c r="BS4265" s="40"/>
      <c r="BU4265" s="9"/>
      <c r="BV4265" s="40"/>
      <c r="BW4265" s="9"/>
      <c r="BX4265" s="40"/>
      <c r="BZ4265" s="9"/>
      <c r="CA4265" s="9"/>
      <c r="CB4265" s="40"/>
      <c r="CC4265" s="9"/>
      <c r="CD4265" s="9"/>
      <c r="CE4265" s="40"/>
    </row>
    <row r="4266" spans="68:83" x14ac:dyDescent="0.25">
      <c r="BP4266" s="9"/>
      <c r="BQ4266" s="40"/>
      <c r="BR4266" s="9"/>
      <c r="BS4266" s="40"/>
      <c r="BU4266" s="9"/>
      <c r="BV4266" s="40"/>
      <c r="BW4266" s="9"/>
      <c r="BX4266" s="40"/>
      <c r="BZ4266" s="9"/>
      <c r="CA4266" s="9"/>
      <c r="CB4266" s="40"/>
      <c r="CC4266" s="9"/>
      <c r="CD4266" s="9"/>
      <c r="CE4266" s="40"/>
    </row>
    <row r="4267" spans="68:83" x14ac:dyDescent="0.25">
      <c r="BP4267" s="9"/>
      <c r="BQ4267" s="40"/>
      <c r="BR4267" s="9"/>
      <c r="BS4267" s="40"/>
      <c r="BU4267" s="9"/>
      <c r="BV4267" s="40"/>
      <c r="BW4267" s="9"/>
      <c r="BX4267" s="40"/>
      <c r="BZ4267" s="9"/>
      <c r="CA4267" s="9"/>
      <c r="CB4267" s="40"/>
      <c r="CC4267" s="9"/>
      <c r="CD4267" s="9"/>
      <c r="CE4267" s="40"/>
    </row>
    <row r="4268" spans="68:83" x14ac:dyDescent="0.25">
      <c r="BP4268" s="9"/>
      <c r="BQ4268" s="40"/>
      <c r="BR4268" s="9"/>
      <c r="BS4268" s="40"/>
      <c r="BU4268" s="9"/>
      <c r="BV4268" s="40"/>
      <c r="BW4268" s="9"/>
      <c r="BX4268" s="40"/>
      <c r="BZ4268" s="9"/>
      <c r="CA4268" s="9"/>
      <c r="CB4268" s="40"/>
      <c r="CC4268" s="9"/>
      <c r="CD4268" s="9"/>
      <c r="CE4268" s="40"/>
    </row>
    <row r="4269" spans="68:83" x14ac:dyDescent="0.25">
      <c r="BP4269" s="9"/>
      <c r="BQ4269" s="40"/>
      <c r="BR4269" s="9"/>
      <c r="BS4269" s="40"/>
      <c r="BU4269" s="9"/>
      <c r="BV4269" s="40"/>
      <c r="BW4269" s="9"/>
      <c r="BX4269" s="40"/>
      <c r="BZ4269" s="9"/>
      <c r="CA4269" s="9"/>
      <c r="CB4269" s="40"/>
      <c r="CC4269" s="9"/>
      <c r="CD4269" s="9"/>
      <c r="CE4269" s="40"/>
    </row>
    <row r="4270" spans="68:83" x14ac:dyDescent="0.25">
      <c r="BP4270" s="9"/>
      <c r="BQ4270" s="40"/>
      <c r="BR4270" s="9"/>
      <c r="BS4270" s="40"/>
      <c r="BU4270" s="9"/>
      <c r="BV4270" s="40"/>
      <c r="BW4270" s="9"/>
      <c r="BX4270" s="40"/>
      <c r="BZ4270" s="9"/>
      <c r="CA4270" s="9"/>
      <c r="CB4270" s="40"/>
      <c r="CC4270" s="9"/>
      <c r="CD4270" s="9"/>
      <c r="CE4270" s="40"/>
    </row>
    <row r="4271" spans="68:83" x14ac:dyDescent="0.25">
      <c r="BP4271" s="9"/>
      <c r="BQ4271" s="40"/>
      <c r="BR4271" s="9"/>
      <c r="BS4271" s="40"/>
      <c r="BU4271" s="9"/>
      <c r="BV4271" s="40"/>
      <c r="BW4271" s="9"/>
      <c r="BX4271" s="40"/>
      <c r="BZ4271" s="9"/>
      <c r="CA4271" s="9"/>
      <c r="CB4271" s="40"/>
      <c r="CC4271" s="9"/>
      <c r="CD4271" s="9"/>
      <c r="CE4271" s="40"/>
    </row>
    <row r="4272" spans="68:83" x14ac:dyDescent="0.25">
      <c r="BP4272" s="9"/>
      <c r="BQ4272" s="40"/>
      <c r="BR4272" s="9"/>
      <c r="BS4272" s="40"/>
      <c r="BU4272" s="9"/>
      <c r="BV4272" s="40"/>
      <c r="BW4272" s="9"/>
      <c r="BX4272" s="40"/>
      <c r="BZ4272" s="9"/>
      <c r="CA4272" s="9"/>
      <c r="CB4272" s="40"/>
      <c r="CC4272" s="9"/>
      <c r="CD4272" s="9"/>
      <c r="CE4272" s="40"/>
    </row>
    <row r="4273" spans="68:83" x14ac:dyDescent="0.25">
      <c r="BP4273" s="9"/>
      <c r="BQ4273" s="40"/>
      <c r="BR4273" s="9"/>
      <c r="BS4273" s="40"/>
      <c r="BU4273" s="9"/>
      <c r="BV4273" s="40"/>
      <c r="BW4273" s="9"/>
      <c r="BX4273" s="40"/>
      <c r="BZ4273" s="9"/>
      <c r="CA4273" s="9"/>
      <c r="CB4273" s="40"/>
      <c r="CC4273" s="9"/>
      <c r="CD4273" s="9"/>
      <c r="CE4273" s="40"/>
    </row>
    <row r="4274" spans="68:83" x14ac:dyDescent="0.25">
      <c r="BP4274" s="9"/>
      <c r="BQ4274" s="40"/>
      <c r="BR4274" s="9"/>
      <c r="BS4274" s="40"/>
      <c r="BU4274" s="9"/>
      <c r="BV4274" s="40"/>
      <c r="BW4274" s="9"/>
      <c r="BX4274" s="40"/>
      <c r="BZ4274" s="9"/>
      <c r="CA4274" s="9"/>
      <c r="CB4274" s="40"/>
      <c r="CC4274" s="9"/>
      <c r="CD4274" s="9"/>
      <c r="CE4274" s="40"/>
    </row>
    <row r="4275" spans="68:83" x14ac:dyDescent="0.25">
      <c r="BP4275" s="9"/>
      <c r="BQ4275" s="40"/>
      <c r="BR4275" s="9"/>
      <c r="BS4275" s="40"/>
      <c r="BU4275" s="9"/>
      <c r="BV4275" s="40"/>
      <c r="BW4275" s="9"/>
      <c r="BX4275" s="40"/>
      <c r="BZ4275" s="9"/>
      <c r="CA4275" s="9"/>
      <c r="CB4275" s="40"/>
      <c r="CC4275" s="9"/>
      <c r="CD4275" s="9"/>
      <c r="CE4275" s="40"/>
    </row>
    <row r="4276" spans="68:83" x14ac:dyDescent="0.25">
      <c r="BP4276" s="9"/>
      <c r="BQ4276" s="40"/>
      <c r="BR4276" s="9"/>
      <c r="BS4276" s="40"/>
      <c r="BU4276" s="9"/>
      <c r="BV4276" s="40"/>
      <c r="BW4276" s="9"/>
      <c r="BX4276" s="40"/>
      <c r="BZ4276" s="9"/>
      <c r="CA4276" s="9"/>
      <c r="CB4276" s="40"/>
      <c r="CC4276" s="9"/>
      <c r="CD4276" s="9"/>
      <c r="CE4276" s="40"/>
    </row>
    <row r="4277" spans="68:83" x14ac:dyDescent="0.25">
      <c r="BP4277" s="9"/>
      <c r="BQ4277" s="40"/>
      <c r="BR4277" s="9"/>
      <c r="BS4277" s="40"/>
      <c r="BU4277" s="9"/>
      <c r="BV4277" s="40"/>
      <c r="BW4277" s="9"/>
      <c r="BX4277" s="40"/>
      <c r="BZ4277" s="9"/>
      <c r="CA4277" s="9"/>
      <c r="CB4277" s="40"/>
      <c r="CC4277" s="9"/>
      <c r="CD4277" s="9"/>
      <c r="CE4277" s="40"/>
    </row>
    <row r="4278" spans="68:83" x14ac:dyDescent="0.25">
      <c r="BP4278" s="9"/>
      <c r="BQ4278" s="40"/>
      <c r="BR4278" s="9"/>
      <c r="BS4278" s="40"/>
      <c r="BU4278" s="9"/>
      <c r="BV4278" s="40"/>
      <c r="BW4278" s="9"/>
      <c r="BX4278" s="40"/>
      <c r="BZ4278" s="9"/>
      <c r="CA4278" s="9"/>
      <c r="CB4278" s="40"/>
      <c r="CC4278" s="9"/>
      <c r="CD4278" s="9"/>
      <c r="CE4278" s="40"/>
    </row>
    <row r="4279" spans="68:83" x14ac:dyDescent="0.25">
      <c r="BP4279" s="9"/>
      <c r="BQ4279" s="40"/>
      <c r="BR4279" s="9"/>
      <c r="BS4279" s="40"/>
      <c r="BU4279" s="9"/>
      <c r="BV4279" s="40"/>
      <c r="BW4279" s="9"/>
      <c r="BX4279" s="40"/>
      <c r="BZ4279" s="9"/>
      <c r="CA4279" s="9"/>
      <c r="CB4279" s="40"/>
      <c r="CC4279" s="9"/>
      <c r="CD4279" s="9"/>
      <c r="CE4279" s="40"/>
    </row>
    <row r="4280" spans="68:83" x14ac:dyDescent="0.25">
      <c r="BP4280" s="9"/>
      <c r="BQ4280" s="40"/>
      <c r="BR4280" s="9"/>
      <c r="BS4280" s="40"/>
      <c r="BU4280" s="9"/>
      <c r="BV4280" s="40"/>
      <c r="BW4280" s="9"/>
      <c r="BX4280" s="40"/>
      <c r="BZ4280" s="9"/>
      <c r="CA4280" s="9"/>
      <c r="CB4280" s="40"/>
      <c r="CC4280" s="9"/>
      <c r="CD4280" s="9"/>
      <c r="CE4280" s="40"/>
    </row>
    <row r="4281" spans="68:83" x14ac:dyDescent="0.25">
      <c r="BP4281" s="9"/>
      <c r="BQ4281" s="40"/>
      <c r="BR4281" s="9"/>
      <c r="BS4281" s="40"/>
      <c r="BU4281" s="9"/>
      <c r="BV4281" s="40"/>
      <c r="BW4281" s="9"/>
      <c r="BX4281" s="40"/>
      <c r="BZ4281" s="9"/>
      <c r="CA4281" s="9"/>
      <c r="CB4281" s="40"/>
      <c r="CC4281" s="9"/>
      <c r="CD4281" s="9"/>
      <c r="CE4281" s="40"/>
    </row>
    <row r="4282" spans="68:83" x14ac:dyDescent="0.25">
      <c r="BP4282" s="9"/>
      <c r="BQ4282" s="40"/>
      <c r="BR4282" s="9"/>
      <c r="BS4282" s="40"/>
      <c r="BU4282" s="9"/>
      <c r="BV4282" s="40"/>
      <c r="BW4282" s="9"/>
      <c r="BX4282" s="40"/>
      <c r="BZ4282" s="9"/>
      <c r="CA4282" s="9"/>
      <c r="CB4282" s="40"/>
      <c r="CC4282" s="9"/>
      <c r="CD4282" s="9"/>
      <c r="CE4282" s="40"/>
    </row>
    <row r="4283" spans="68:83" x14ac:dyDescent="0.25">
      <c r="BP4283" s="9"/>
      <c r="BQ4283" s="40"/>
      <c r="BR4283" s="9"/>
      <c r="BS4283" s="40"/>
      <c r="BU4283" s="9"/>
      <c r="BV4283" s="40"/>
      <c r="BW4283" s="9"/>
      <c r="BX4283" s="40"/>
      <c r="BZ4283" s="9"/>
      <c r="CA4283" s="9"/>
      <c r="CB4283" s="40"/>
      <c r="CC4283" s="9"/>
      <c r="CD4283" s="9"/>
      <c r="CE4283" s="40"/>
    </row>
    <row r="4284" spans="68:83" x14ac:dyDescent="0.25">
      <c r="BP4284" s="9"/>
      <c r="BQ4284" s="40"/>
      <c r="BR4284" s="9"/>
      <c r="BS4284" s="40"/>
      <c r="BU4284" s="9"/>
      <c r="BV4284" s="40"/>
      <c r="BW4284" s="9"/>
      <c r="BX4284" s="40"/>
      <c r="BZ4284" s="9"/>
      <c r="CA4284" s="9"/>
      <c r="CB4284" s="40"/>
      <c r="CC4284" s="9"/>
      <c r="CD4284" s="9"/>
      <c r="CE4284" s="40"/>
    </row>
    <row r="4285" spans="68:83" x14ac:dyDescent="0.25">
      <c r="BP4285" s="9"/>
      <c r="BQ4285" s="40"/>
      <c r="BR4285" s="9"/>
      <c r="BS4285" s="40"/>
      <c r="BU4285" s="9"/>
      <c r="BV4285" s="40"/>
      <c r="BW4285" s="9"/>
      <c r="BX4285" s="40"/>
      <c r="BZ4285" s="9"/>
      <c r="CA4285" s="9"/>
      <c r="CB4285" s="40"/>
      <c r="CC4285" s="9"/>
      <c r="CD4285" s="9"/>
      <c r="CE4285" s="40"/>
    </row>
    <row r="4286" spans="68:83" x14ac:dyDescent="0.25">
      <c r="BP4286" s="9"/>
      <c r="BQ4286" s="40"/>
      <c r="BR4286" s="9"/>
      <c r="BS4286" s="40"/>
      <c r="BU4286" s="9"/>
      <c r="BV4286" s="40"/>
      <c r="BW4286" s="9"/>
      <c r="BX4286" s="40"/>
      <c r="BZ4286" s="9"/>
      <c r="CA4286" s="9"/>
      <c r="CB4286" s="40"/>
      <c r="CC4286" s="9"/>
      <c r="CD4286" s="9"/>
      <c r="CE4286" s="40"/>
    </row>
    <row r="4287" spans="68:83" x14ac:dyDescent="0.25">
      <c r="BP4287" s="9"/>
      <c r="BQ4287" s="40"/>
      <c r="BR4287" s="9"/>
      <c r="BS4287" s="40"/>
      <c r="BU4287" s="9"/>
      <c r="BV4287" s="40"/>
      <c r="BW4287" s="9"/>
      <c r="BX4287" s="40"/>
      <c r="BZ4287" s="9"/>
      <c r="CA4287" s="9"/>
      <c r="CB4287" s="40"/>
      <c r="CC4287" s="9"/>
      <c r="CD4287" s="9"/>
      <c r="CE4287" s="40"/>
    </row>
    <row r="4288" spans="68:83" x14ac:dyDescent="0.25">
      <c r="BP4288" s="9"/>
      <c r="BQ4288" s="40"/>
      <c r="BR4288" s="9"/>
      <c r="BS4288" s="40"/>
      <c r="BU4288" s="9"/>
      <c r="BV4288" s="40"/>
      <c r="BW4288" s="9"/>
      <c r="BX4288" s="40"/>
      <c r="BZ4288" s="9"/>
      <c r="CA4288" s="9"/>
      <c r="CB4288" s="40"/>
      <c r="CC4288" s="9"/>
      <c r="CD4288" s="9"/>
      <c r="CE4288" s="40"/>
    </row>
    <row r="4289" spans="68:83" x14ac:dyDescent="0.25">
      <c r="BP4289" s="9"/>
      <c r="BQ4289" s="40"/>
      <c r="BR4289" s="9"/>
      <c r="BS4289" s="40"/>
      <c r="BU4289" s="9"/>
      <c r="BV4289" s="40"/>
      <c r="BW4289" s="9"/>
      <c r="BX4289" s="40"/>
      <c r="BZ4289" s="9"/>
      <c r="CA4289" s="9"/>
      <c r="CB4289" s="40"/>
      <c r="CC4289" s="9"/>
      <c r="CD4289" s="9"/>
      <c r="CE4289" s="40"/>
    </row>
    <row r="4290" spans="68:83" x14ac:dyDescent="0.25">
      <c r="BP4290" s="9"/>
      <c r="BQ4290" s="40"/>
      <c r="BR4290" s="9"/>
      <c r="BS4290" s="40"/>
      <c r="BU4290" s="9"/>
      <c r="BV4290" s="40"/>
      <c r="BW4290" s="9"/>
      <c r="BX4290" s="40"/>
      <c r="BZ4290" s="9"/>
      <c r="CA4290" s="9"/>
      <c r="CB4290" s="40"/>
      <c r="CC4290" s="9"/>
      <c r="CD4290" s="9"/>
      <c r="CE4290" s="40"/>
    </row>
    <row r="4291" spans="68:83" x14ac:dyDescent="0.25">
      <c r="BP4291" s="9"/>
      <c r="BQ4291" s="40"/>
      <c r="BR4291" s="9"/>
      <c r="BS4291" s="40"/>
      <c r="BU4291" s="9"/>
      <c r="BV4291" s="40"/>
      <c r="BW4291" s="9"/>
      <c r="BX4291" s="40"/>
      <c r="BZ4291" s="9"/>
      <c r="CA4291" s="9"/>
      <c r="CB4291" s="40"/>
      <c r="CC4291" s="9"/>
      <c r="CD4291" s="9"/>
      <c r="CE4291" s="40"/>
    </row>
    <row r="4292" spans="68:83" x14ac:dyDescent="0.25">
      <c r="BP4292" s="9"/>
      <c r="BQ4292" s="40"/>
      <c r="BR4292" s="9"/>
      <c r="BS4292" s="40"/>
      <c r="BU4292" s="9"/>
      <c r="BV4292" s="40"/>
      <c r="BW4292" s="9"/>
      <c r="BX4292" s="40"/>
      <c r="BZ4292" s="9"/>
      <c r="CA4292" s="9"/>
      <c r="CB4292" s="40"/>
      <c r="CC4292" s="9"/>
      <c r="CD4292" s="9"/>
      <c r="CE4292" s="40"/>
    </row>
    <row r="4293" spans="68:83" x14ac:dyDescent="0.25">
      <c r="BP4293" s="9"/>
      <c r="BQ4293" s="40"/>
      <c r="BR4293" s="9"/>
      <c r="BS4293" s="40"/>
      <c r="BU4293" s="9"/>
      <c r="BV4293" s="40"/>
      <c r="BW4293" s="9"/>
      <c r="BX4293" s="40"/>
      <c r="BZ4293" s="9"/>
      <c r="CA4293" s="9"/>
      <c r="CB4293" s="40"/>
      <c r="CC4293" s="9"/>
      <c r="CD4293" s="9"/>
      <c r="CE4293" s="40"/>
    </row>
    <row r="4294" spans="68:83" x14ac:dyDescent="0.25">
      <c r="BP4294" s="9"/>
      <c r="BQ4294" s="40"/>
      <c r="BR4294" s="9"/>
      <c r="BS4294" s="40"/>
      <c r="BU4294" s="9"/>
      <c r="BV4294" s="40"/>
      <c r="BW4294" s="9"/>
      <c r="BX4294" s="40"/>
      <c r="BZ4294" s="9"/>
      <c r="CA4294" s="9"/>
      <c r="CB4294" s="40"/>
      <c r="CC4294" s="9"/>
      <c r="CD4294" s="9"/>
      <c r="CE4294" s="40"/>
    </row>
    <row r="4295" spans="68:83" x14ac:dyDescent="0.25">
      <c r="BP4295" s="9"/>
      <c r="BQ4295" s="40"/>
      <c r="BR4295" s="9"/>
      <c r="BS4295" s="40"/>
      <c r="BU4295" s="9"/>
      <c r="BV4295" s="40"/>
      <c r="BW4295" s="9"/>
      <c r="BX4295" s="40"/>
      <c r="BZ4295" s="9"/>
      <c r="CA4295" s="9"/>
      <c r="CB4295" s="40"/>
      <c r="CC4295" s="9"/>
      <c r="CD4295" s="9"/>
      <c r="CE4295" s="40"/>
    </row>
    <row r="4296" spans="68:83" x14ac:dyDescent="0.25">
      <c r="BP4296" s="9"/>
      <c r="BQ4296" s="40"/>
      <c r="BR4296" s="9"/>
      <c r="BS4296" s="40"/>
      <c r="BU4296" s="9"/>
      <c r="BV4296" s="40"/>
      <c r="BW4296" s="9"/>
      <c r="BX4296" s="40"/>
      <c r="BZ4296" s="9"/>
      <c r="CA4296" s="9"/>
      <c r="CB4296" s="40"/>
      <c r="CC4296" s="9"/>
      <c r="CD4296" s="9"/>
      <c r="CE4296" s="40"/>
    </row>
    <row r="4297" spans="68:83" x14ac:dyDescent="0.25">
      <c r="BP4297" s="9"/>
      <c r="BQ4297" s="40"/>
      <c r="BR4297" s="9"/>
      <c r="BS4297" s="40"/>
      <c r="BU4297" s="9"/>
      <c r="BV4297" s="40"/>
      <c r="BW4297" s="9"/>
      <c r="BX4297" s="40"/>
      <c r="BZ4297" s="9"/>
      <c r="CA4297" s="9"/>
      <c r="CB4297" s="40"/>
      <c r="CC4297" s="9"/>
      <c r="CD4297" s="9"/>
      <c r="CE4297" s="40"/>
    </row>
    <row r="4298" spans="68:83" x14ac:dyDescent="0.25">
      <c r="BP4298" s="9"/>
      <c r="BQ4298" s="40"/>
      <c r="BR4298" s="9"/>
      <c r="BS4298" s="40"/>
      <c r="BU4298" s="9"/>
      <c r="BV4298" s="40"/>
      <c r="BW4298" s="9"/>
      <c r="BX4298" s="40"/>
      <c r="BZ4298" s="9"/>
      <c r="CA4298" s="9"/>
      <c r="CB4298" s="40"/>
      <c r="CC4298" s="9"/>
      <c r="CD4298" s="9"/>
      <c r="CE4298" s="40"/>
    </row>
    <row r="4299" spans="68:83" x14ac:dyDescent="0.25">
      <c r="BP4299" s="9"/>
      <c r="BQ4299" s="40"/>
      <c r="BR4299" s="9"/>
      <c r="BS4299" s="40"/>
      <c r="BU4299" s="9"/>
      <c r="BV4299" s="40"/>
      <c r="BW4299" s="9"/>
      <c r="BX4299" s="40"/>
      <c r="BZ4299" s="9"/>
      <c r="CA4299" s="9"/>
      <c r="CB4299" s="40"/>
      <c r="CC4299" s="9"/>
      <c r="CD4299" s="9"/>
      <c r="CE4299" s="40"/>
    </row>
    <row r="4300" spans="68:83" x14ac:dyDescent="0.25">
      <c r="BP4300" s="9"/>
      <c r="BQ4300" s="40"/>
      <c r="BR4300" s="9"/>
      <c r="BS4300" s="40"/>
      <c r="BU4300" s="9"/>
      <c r="BV4300" s="40"/>
      <c r="BW4300" s="9"/>
      <c r="BX4300" s="40"/>
      <c r="BZ4300" s="9"/>
      <c r="CA4300" s="9"/>
      <c r="CB4300" s="40"/>
      <c r="CC4300" s="9"/>
      <c r="CD4300" s="9"/>
      <c r="CE4300" s="40"/>
    </row>
    <row r="4301" spans="68:83" x14ac:dyDescent="0.25">
      <c r="BP4301" s="9"/>
      <c r="BQ4301" s="40"/>
      <c r="BR4301" s="9"/>
      <c r="BS4301" s="40"/>
      <c r="BU4301" s="9"/>
      <c r="BV4301" s="40"/>
      <c r="BW4301" s="9"/>
      <c r="BX4301" s="40"/>
      <c r="BZ4301" s="9"/>
      <c r="CA4301" s="9"/>
      <c r="CB4301" s="40"/>
      <c r="CC4301" s="9"/>
      <c r="CD4301" s="9"/>
      <c r="CE4301" s="40"/>
    </row>
    <row r="4302" spans="68:83" x14ac:dyDescent="0.25">
      <c r="BP4302" s="9"/>
      <c r="BQ4302" s="40"/>
      <c r="BR4302" s="9"/>
      <c r="BS4302" s="40"/>
      <c r="BU4302" s="9"/>
      <c r="BV4302" s="40"/>
      <c r="BW4302" s="9"/>
      <c r="BX4302" s="40"/>
      <c r="BZ4302" s="9"/>
      <c r="CA4302" s="9"/>
      <c r="CB4302" s="40"/>
      <c r="CC4302" s="9"/>
      <c r="CD4302" s="9"/>
      <c r="CE4302" s="40"/>
    </row>
    <row r="4303" spans="68:83" x14ac:dyDescent="0.25">
      <c r="BP4303" s="9"/>
      <c r="BQ4303" s="40"/>
      <c r="BR4303" s="9"/>
      <c r="BS4303" s="40"/>
      <c r="BU4303" s="9"/>
      <c r="BV4303" s="40"/>
      <c r="BW4303" s="9"/>
      <c r="BX4303" s="40"/>
      <c r="BZ4303" s="9"/>
      <c r="CA4303" s="9"/>
      <c r="CB4303" s="40"/>
      <c r="CC4303" s="9"/>
      <c r="CD4303" s="9"/>
      <c r="CE4303" s="40"/>
    </row>
    <row r="4304" spans="68:83" x14ac:dyDescent="0.25">
      <c r="BP4304" s="9"/>
      <c r="BQ4304" s="40"/>
      <c r="BR4304" s="9"/>
      <c r="BS4304" s="40"/>
      <c r="BU4304" s="9"/>
      <c r="BV4304" s="40"/>
      <c r="BW4304" s="9"/>
      <c r="BX4304" s="40"/>
      <c r="BZ4304" s="9"/>
      <c r="CA4304" s="9"/>
      <c r="CB4304" s="40"/>
      <c r="CC4304" s="9"/>
      <c r="CD4304" s="9"/>
      <c r="CE4304" s="40"/>
    </row>
    <row r="4305" spans="68:83" x14ac:dyDescent="0.25">
      <c r="BP4305" s="9"/>
      <c r="BQ4305" s="40"/>
      <c r="BR4305" s="9"/>
      <c r="BS4305" s="40"/>
      <c r="BU4305" s="9"/>
      <c r="BV4305" s="40"/>
      <c r="BW4305" s="9"/>
      <c r="BX4305" s="40"/>
      <c r="BZ4305" s="9"/>
      <c r="CA4305" s="9"/>
      <c r="CB4305" s="40"/>
      <c r="CC4305" s="9"/>
      <c r="CD4305" s="9"/>
      <c r="CE4305" s="40"/>
    </row>
    <row r="4306" spans="68:83" x14ac:dyDescent="0.25">
      <c r="BP4306" s="9"/>
      <c r="BQ4306" s="40"/>
      <c r="BR4306" s="9"/>
      <c r="BS4306" s="40"/>
      <c r="BU4306" s="9"/>
      <c r="BV4306" s="40"/>
      <c r="BW4306" s="9"/>
      <c r="BX4306" s="40"/>
      <c r="BZ4306" s="9"/>
      <c r="CA4306" s="9"/>
      <c r="CB4306" s="40"/>
      <c r="CC4306" s="9"/>
      <c r="CD4306" s="9"/>
      <c r="CE4306" s="40"/>
    </row>
    <row r="4307" spans="68:83" x14ac:dyDescent="0.25">
      <c r="BP4307" s="9"/>
      <c r="BQ4307" s="40"/>
      <c r="BR4307" s="9"/>
      <c r="BS4307" s="40"/>
      <c r="BU4307" s="9"/>
      <c r="BV4307" s="40"/>
      <c r="BW4307" s="9"/>
      <c r="BX4307" s="40"/>
      <c r="BZ4307" s="9"/>
      <c r="CA4307" s="9"/>
      <c r="CB4307" s="40"/>
      <c r="CC4307" s="9"/>
      <c r="CD4307" s="9"/>
      <c r="CE4307" s="40"/>
    </row>
    <row r="4308" spans="68:83" x14ac:dyDescent="0.25">
      <c r="BP4308" s="9"/>
      <c r="BQ4308" s="40"/>
      <c r="BR4308" s="9"/>
      <c r="BS4308" s="40"/>
      <c r="BU4308" s="9"/>
      <c r="BV4308" s="40"/>
      <c r="BW4308" s="9"/>
      <c r="BX4308" s="40"/>
      <c r="BZ4308" s="9"/>
      <c r="CA4308" s="9"/>
      <c r="CB4308" s="40"/>
      <c r="CC4308" s="9"/>
      <c r="CD4308" s="9"/>
      <c r="CE4308" s="40"/>
    </row>
    <row r="4309" spans="68:83" x14ac:dyDescent="0.25">
      <c r="BP4309" s="9"/>
      <c r="BQ4309" s="40"/>
      <c r="BR4309" s="9"/>
      <c r="BS4309" s="40"/>
      <c r="BU4309" s="9"/>
      <c r="BV4309" s="40"/>
      <c r="BW4309" s="9"/>
      <c r="BX4309" s="40"/>
      <c r="BZ4309" s="9"/>
      <c r="CA4309" s="9"/>
      <c r="CB4309" s="40"/>
      <c r="CC4309" s="9"/>
      <c r="CD4309" s="9"/>
      <c r="CE4309" s="40"/>
    </row>
    <row r="4310" spans="68:83" x14ac:dyDescent="0.25">
      <c r="BP4310" s="9"/>
      <c r="BQ4310" s="40"/>
      <c r="BR4310" s="9"/>
      <c r="BS4310" s="40"/>
      <c r="BU4310" s="9"/>
      <c r="BV4310" s="40"/>
      <c r="BW4310" s="9"/>
      <c r="BX4310" s="40"/>
      <c r="BZ4310" s="9"/>
      <c r="CA4310" s="9"/>
      <c r="CB4310" s="40"/>
      <c r="CC4310" s="9"/>
      <c r="CD4310" s="9"/>
      <c r="CE4310" s="40"/>
    </row>
    <row r="4311" spans="68:83" x14ac:dyDescent="0.25">
      <c r="BP4311" s="9"/>
      <c r="BQ4311" s="40"/>
      <c r="BR4311" s="9"/>
      <c r="BS4311" s="40"/>
      <c r="BU4311" s="9"/>
      <c r="BV4311" s="40"/>
      <c r="BW4311" s="9"/>
      <c r="BX4311" s="40"/>
      <c r="BZ4311" s="9"/>
      <c r="CA4311" s="9"/>
      <c r="CB4311" s="40"/>
      <c r="CC4311" s="9"/>
      <c r="CD4311" s="9"/>
      <c r="CE4311" s="40"/>
    </row>
    <row r="4312" spans="68:83" x14ac:dyDescent="0.25">
      <c r="BP4312" s="9"/>
      <c r="BQ4312" s="40"/>
      <c r="BR4312" s="9"/>
      <c r="BS4312" s="40"/>
      <c r="BU4312" s="9"/>
      <c r="BV4312" s="40"/>
      <c r="BW4312" s="9"/>
      <c r="BX4312" s="40"/>
      <c r="BZ4312" s="9"/>
      <c r="CA4312" s="9"/>
      <c r="CB4312" s="40"/>
      <c r="CC4312" s="9"/>
      <c r="CD4312" s="9"/>
      <c r="CE4312" s="40"/>
    </row>
    <row r="4313" spans="68:83" x14ac:dyDescent="0.25">
      <c r="BP4313" s="9"/>
      <c r="BQ4313" s="40"/>
      <c r="BR4313" s="9"/>
      <c r="BS4313" s="40"/>
      <c r="BU4313" s="9"/>
      <c r="BV4313" s="40"/>
      <c r="BW4313" s="9"/>
      <c r="BX4313" s="40"/>
      <c r="BZ4313" s="9"/>
      <c r="CA4313" s="9"/>
      <c r="CB4313" s="40"/>
      <c r="CC4313" s="9"/>
      <c r="CD4313" s="9"/>
      <c r="CE4313" s="40"/>
    </row>
    <row r="4314" spans="68:83" x14ac:dyDescent="0.25">
      <c r="BP4314" s="9"/>
      <c r="BQ4314" s="40"/>
      <c r="BR4314" s="9"/>
      <c r="BS4314" s="40"/>
      <c r="BU4314" s="9"/>
      <c r="BV4314" s="40"/>
      <c r="BW4314" s="9"/>
      <c r="BX4314" s="40"/>
      <c r="BZ4314" s="9"/>
      <c r="CA4314" s="9"/>
      <c r="CB4314" s="40"/>
      <c r="CC4314" s="9"/>
      <c r="CD4314" s="9"/>
      <c r="CE4314" s="40"/>
    </row>
    <row r="4315" spans="68:83" x14ac:dyDescent="0.25">
      <c r="BP4315" s="9"/>
      <c r="BQ4315" s="40"/>
      <c r="BR4315" s="9"/>
      <c r="BS4315" s="40"/>
      <c r="BU4315" s="9"/>
      <c r="BV4315" s="40"/>
      <c r="BW4315" s="9"/>
      <c r="BX4315" s="40"/>
      <c r="BZ4315" s="9"/>
      <c r="CA4315" s="9"/>
      <c r="CB4315" s="40"/>
      <c r="CC4315" s="9"/>
      <c r="CD4315" s="9"/>
      <c r="CE4315" s="40"/>
    </row>
    <row r="4316" spans="68:83" x14ac:dyDescent="0.25">
      <c r="BP4316" s="9"/>
      <c r="BQ4316" s="40"/>
      <c r="BR4316" s="9"/>
      <c r="BS4316" s="40"/>
      <c r="BU4316" s="9"/>
      <c r="BV4316" s="40"/>
      <c r="BW4316" s="9"/>
      <c r="BX4316" s="40"/>
      <c r="BZ4316" s="9"/>
      <c r="CA4316" s="9"/>
      <c r="CB4316" s="40"/>
      <c r="CC4316" s="9"/>
      <c r="CD4316" s="9"/>
      <c r="CE4316" s="40"/>
    </row>
    <row r="4317" spans="68:83" x14ac:dyDescent="0.25">
      <c r="BP4317" s="9"/>
      <c r="BQ4317" s="40"/>
      <c r="BR4317" s="9"/>
      <c r="BS4317" s="40"/>
      <c r="BU4317" s="9"/>
      <c r="BV4317" s="40"/>
      <c r="BW4317" s="9"/>
      <c r="BX4317" s="40"/>
      <c r="BZ4317" s="9"/>
      <c r="CA4317" s="9"/>
      <c r="CB4317" s="40"/>
      <c r="CC4317" s="9"/>
      <c r="CD4317" s="9"/>
      <c r="CE4317" s="40"/>
    </row>
    <row r="4318" spans="68:83" x14ac:dyDescent="0.25">
      <c r="BP4318" s="9"/>
      <c r="BQ4318" s="40"/>
      <c r="BR4318" s="9"/>
      <c r="BS4318" s="40"/>
      <c r="BU4318" s="9"/>
      <c r="BV4318" s="40"/>
      <c r="BW4318" s="9"/>
      <c r="BX4318" s="40"/>
      <c r="BZ4318" s="9"/>
      <c r="CA4318" s="9"/>
      <c r="CB4318" s="40"/>
      <c r="CC4318" s="9"/>
      <c r="CD4318" s="9"/>
      <c r="CE4318" s="40"/>
    </row>
    <row r="4319" spans="68:83" x14ac:dyDescent="0.25">
      <c r="BP4319" s="9"/>
      <c r="BQ4319" s="40"/>
      <c r="BR4319" s="9"/>
      <c r="BS4319" s="40"/>
      <c r="BU4319" s="9"/>
      <c r="BV4319" s="40"/>
      <c r="BW4319" s="9"/>
      <c r="BX4319" s="40"/>
      <c r="BZ4319" s="9"/>
      <c r="CA4319" s="9"/>
      <c r="CB4319" s="40"/>
      <c r="CC4319" s="9"/>
      <c r="CD4319" s="9"/>
      <c r="CE4319" s="40"/>
    </row>
    <row r="4320" spans="68:83" x14ac:dyDescent="0.25">
      <c r="BP4320" s="9"/>
      <c r="BQ4320" s="40"/>
      <c r="BR4320" s="9"/>
      <c r="BS4320" s="40"/>
      <c r="BU4320" s="9"/>
      <c r="BV4320" s="40"/>
      <c r="BW4320" s="9"/>
      <c r="BX4320" s="40"/>
      <c r="BZ4320" s="9"/>
      <c r="CA4320" s="9"/>
      <c r="CB4320" s="40"/>
      <c r="CC4320" s="9"/>
      <c r="CD4320" s="9"/>
      <c r="CE4320" s="40"/>
    </row>
    <row r="4321" spans="68:83" x14ac:dyDescent="0.25">
      <c r="BP4321" s="9"/>
      <c r="BQ4321" s="40"/>
      <c r="BR4321" s="9"/>
      <c r="BS4321" s="40"/>
      <c r="BU4321" s="9"/>
      <c r="BV4321" s="40"/>
      <c r="BW4321" s="9"/>
      <c r="BX4321" s="40"/>
      <c r="BZ4321" s="9"/>
      <c r="CA4321" s="9"/>
      <c r="CB4321" s="40"/>
      <c r="CC4321" s="9"/>
      <c r="CD4321" s="9"/>
      <c r="CE4321" s="40"/>
    </row>
    <row r="4322" spans="68:83" x14ac:dyDescent="0.25">
      <c r="BP4322" s="9"/>
      <c r="BQ4322" s="40"/>
      <c r="BR4322" s="9"/>
      <c r="BS4322" s="40"/>
      <c r="BU4322" s="9"/>
      <c r="BV4322" s="40"/>
      <c r="BW4322" s="9"/>
      <c r="BX4322" s="40"/>
      <c r="BZ4322" s="9"/>
      <c r="CA4322" s="9"/>
      <c r="CB4322" s="40"/>
      <c r="CC4322" s="9"/>
      <c r="CD4322" s="9"/>
      <c r="CE4322" s="40"/>
    </row>
    <row r="4323" spans="68:83" x14ac:dyDescent="0.25">
      <c r="BP4323" s="9"/>
      <c r="BQ4323" s="40"/>
      <c r="BR4323" s="9"/>
      <c r="BS4323" s="40"/>
      <c r="BU4323" s="9"/>
      <c r="BV4323" s="40"/>
      <c r="BW4323" s="9"/>
      <c r="BX4323" s="40"/>
      <c r="BZ4323" s="9"/>
      <c r="CA4323" s="9"/>
      <c r="CB4323" s="40"/>
      <c r="CC4323" s="9"/>
      <c r="CD4323" s="9"/>
      <c r="CE4323" s="40"/>
    </row>
    <row r="4324" spans="68:83" x14ac:dyDescent="0.25">
      <c r="BP4324" s="9"/>
      <c r="BQ4324" s="40"/>
      <c r="BR4324" s="9"/>
      <c r="BS4324" s="40"/>
      <c r="BU4324" s="9"/>
      <c r="BV4324" s="40"/>
      <c r="BW4324" s="9"/>
      <c r="BX4324" s="40"/>
      <c r="BZ4324" s="9"/>
      <c r="CA4324" s="9"/>
      <c r="CB4324" s="40"/>
      <c r="CC4324" s="9"/>
      <c r="CD4324" s="9"/>
      <c r="CE4324" s="40"/>
    </row>
    <row r="4325" spans="68:83" x14ac:dyDescent="0.25">
      <c r="BP4325" s="9"/>
      <c r="BQ4325" s="40"/>
      <c r="BR4325" s="9"/>
      <c r="BS4325" s="40"/>
      <c r="BU4325" s="9"/>
      <c r="BV4325" s="40"/>
      <c r="BW4325" s="9"/>
      <c r="BX4325" s="40"/>
      <c r="BZ4325" s="9"/>
      <c r="CA4325" s="9"/>
      <c r="CB4325" s="40"/>
      <c r="CC4325" s="9"/>
      <c r="CD4325" s="9"/>
      <c r="CE4325" s="40"/>
    </row>
    <row r="4326" spans="68:83" x14ac:dyDescent="0.25">
      <c r="BP4326" s="9"/>
      <c r="BQ4326" s="40"/>
      <c r="BR4326" s="9"/>
      <c r="BS4326" s="40"/>
      <c r="BU4326" s="9"/>
      <c r="BV4326" s="40"/>
      <c r="BW4326" s="9"/>
      <c r="BX4326" s="40"/>
      <c r="BZ4326" s="9"/>
      <c r="CA4326" s="9"/>
      <c r="CB4326" s="40"/>
      <c r="CC4326" s="9"/>
      <c r="CD4326" s="9"/>
      <c r="CE4326" s="40"/>
    </row>
    <row r="4327" spans="68:83" x14ac:dyDescent="0.25">
      <c r="BP4327" s="9"/>
      <c r="BQ4327" s="40"/>
      <c r="BR4327" s="9"/>
      <c r="BS4327" s="40"/>
      <c r="BU4327" s="9"/>
      <c r="BV4327" s="40"/>
      <c r="BW4327" s="9"/>
      <c r="BX4327" s="40"/>
      <c r="BZ4327" s="9"/>
      <c r="CA4327" s="9"/>
      <c r="CB4327" s="40"/>
      <c r="CC4327" s="9"/>
      <c r="CD4327" s="9"/>
      <c r="CE4327" s="40"/>
    </row>
    <row r="4328" spans="68:83" x14ac:dyDescent="0.25">
      <c r="BP4328" s="9"/>
      <c r="BQ4328" s="40"/>
      <c r="BR4328" s="9"/>
      <c r="BS4328" s="40"/>
      <c r="BU4328" s="9"/>
      <c r="BV4328" s="40"/>
      <c r="BW4328" s="9"/>
      <c r="BX4328" s="40"/>
      <c r="BZ4328" s="9"/>
      <c r="CA4328" s="9"/>
      <c r="CB4328" s="40"/>
      <c r="CC4328" s="9"/>
      <c r="CD4328" s="9"/>
      <c r="CE4328" s="40"/>
    </row>
    <row r="4329" spans="68:83" x14ac:dyDescent="0.25">
      <c r="BP4329" s="9"/>
      <c r="BQ4329" s="40"/>
      <c r="BR4329" s="9"/>
      <c r="BS4329" s="40"/>
      <c r="BU4329" s="9"/>
      <c r="BV4329" s="40"/>
      <c r="BW4329" s="9"/>
      <c r="BX4329" s="40"/>
      <c r="BZ4329" s="9"/>
      <c r="CA4329" s="9"/>
      <c r="CB4329" s="40"/>
      <c r="CC4329" s="9"/>
      <c r="CD4329" s="9"/>
      <c r="CE4329" s="40"/>
    </row>
    <row r="4330" spans="68:83" x14ac:dyDescent="0.25">
      <c r="BP4330" s="9"/>
      <c r="BQ4330" s="40"/>
      <c r="BR4330" s="9"/>
      <c r="BS4330" s="40"/>
      <c r="BU4330" s="9"/>
      <c r="BV4330" s="40"/>
      <c r="BW4330" s="9"/>
      <c r="BX4330" s="40"/>
      <c r="BZ4330" s="9"/>
      <c r="CA4330" s="9"/>
      <c r="CB4330" s="40"/>
      <c r="CC4330" s="9"/>
      <c r="CD4330" s="9"/>
      <c r="CE4330" s="40"/>
    </row>
    <row r="4331" spans="68:83" x14ac:dyDescent="0.25">
      <c r="BP4331" s="9"/>
      <c r="BQ4331" s="40"/>
      <c r="BR4331" s="9"/>
      <c r="BS4331" s="40"/>
      <c r="BU4331" s="9"/>
      <c r="BV4331" s="40"/>
      <c r="BW4331" s="9"/>
      <c r="BX4331" s="40"/>
      <c r="BZ4331" s="9"/>
      <c r="CA4331" s="9"/>
      <c r="CB4331" s="40"/>
      <c r="CC4331" s="9"/>
      <c r="CD4331" s="9"/>
      <c r="CE4331" s="40"/>
    </row>
    <row r="4332" spans="68:83" x14ac:dyDescent="0.25">
      <c r="BP4332" s="9"/>
      <c r="BQ4332" s="40"/>
      <c r="BR4332" s="9"/>
      <c r="BS4332" s="40"/>
      <c r="BU4332" s="9"/>
      <c r="BV4332" s="40"/>
      <c r="BW4332" s="9"/>
      <c r="BX4332" s="40"/>
      <c r="BZ4332" s="9"/>
      <c r="CA4332" s="9"/>
      <c r="CB4332" s="40"/>
      <c r="CC4332" s="9"/>
      <c r="CD4332" s="9"/>
      <c r="CE4332" s="40"/>
    </row>
    <row r="4333" spans="68:83" x14ac:dyDescent="0.25">
      <c r="BP4333" s="9"/>
      <c r="BQ4333" s="40"/>
      <c r="BR4333" s="9"/>
      <c r="BS4333" s="40"/>
      <c r="BU4333" s="9"/>
      <c r="BV4333" s="40"/>
      <c r="BW4333" s="9"/>
      <c r="BX4333" s="40"/>
      <c r="BZ4333" s="9"/>
      <c r="CA4333" s="9"/>
      <c r="CB4333" s="40"/>
      <c r="CC4333" s="9"/>
      <c r="CD4333" s="9"/>
      <c r="CE4333" s="40"/>
    </row>
    <row r="4334" spans="68:83" x14ac:dyDescent="0.25">
      <c r="BP4334" s="9"/>
      <c r="BQ4334" s="40"/>
      <c r="BR4334" s="9"/>
      <c r="BS4334" s="40"/>
      <c r="BU4334" s="9"/>
      <c r="BV4334" s="40"/>
      <c r="BW4334" s="9"/>
      <c r="BX4334" s="40"/>
      <c r="BZ4334" s="9"/>
      <c r="CA4334" s="9"/>
      <c r="CB4334" s="40"/>
      <c r="CC4334" s="9"/>
      <c r="CD4334" s="9"/>
      <c r="CE4334" s="40"/>
    </row>
    <row r="4335" spans="68:83" x14ac:dyDescent="0.25">
      <c r="BP4335" s="9"/>
      <c r="BQ4335" s="40"/>
      <c r="BR4335" s="9"/>
      <c r="BS4335" s="40"/>
      <c r="BU4335" s="9"/>
      <c r="BV4335" s="40"/>
      <c r="BW4335" s="9"/>
      <c r="BX4335" s="40"/>
      <c r="BZ4335" s="9"/>
      <c r="CA4335" s="9"/>
      <c r="CB4335" s="40"/>
      <c r="CC4335" s="9"/>
      <c r="CD4335" s="9"/>
      <c r="CE4335" s="40"/>
    </row>
    <row r="4336" spans="68:83" x14ac:dyDescent="0.25">
      <c r="BP4336" s="9"/>
      <c r="BQ4336" s="40"/>
      <c r="BR4336" s="9"/>
      <c r="BS4336" s="40"/>
      <c r="BU4336" s="9"/>
      <c r="BV4336" s="40"/>
      <c r="BW4336" s="9"/>
      <c r="BX4336" s="40"/>
      <c r="BZ4336" s="9"/>
      <c r="CA4336" s="9"/>
      <c r="CB4336" s="40"/>
      <c r="CC4336" s="9"/>
      <c r="CD4336" s="9"/>
      <c r="CE4336" s="40"/>
    </row>
    <row r="4337" spans="68:83" x14ac:dyDescent="0.25">
      <c r="BP4337" s="9"/>
      <c r="BQ4337" s="40"/>
      <c r="BR4337" s="9"/>
      <c r="BS4337" s="40"/>
      <c r="BU4337" s="9"/>
      <c r="BV4337" s="40"/>
      <c r="BW4337" s="9"/>
      <c r="BX4337" s="40"/>
      <c r="BZ4337" s="9"/>
      <c r="CA4337" s="9"/>
      <c r="CB4337" s="40"/>
      <c r="CC4337" s="9"/>
      <c r="CD4337" s="9"/>
      <c r="CE4337" s="40"/>
    </row>
    <row r="4338" spans="68:83" x14ac:dyDescent="0.25">
      <c r="BP4338" s="9"/>
      <c r="BQ4338" s="40"/>
      <c r="BR4338" s="9"/>
      <c r="BS4338" s="40"/>
      <c r="BU4338" s="9"/>
      <c r="BV4338" s="40"/>
      <c r="BW4338" s="9"/>
      <c r="BX4338" s="40"/>
      <c r="BZ4338" s="9"/>
      <c r="CA4338" s="9"/>
      <c r="CB4338" s="40"/>
      <c r="CC4338" s="9"/>
      <c r="CD4338" s="9"/>
      <c r="CE4338" s="40"/>
    </row>
    <row r="4339" spans="68:83" x14ac:dyDescent="0.25">
      <c r="BP4339" s="9"/>
      <c r="BQ4339" s="40"/>
      <c r="BR4339" s="9"/>
      <c r="BS4339" s="40"/>
      <c r="BU4339" s="9"/>
      <c r="BV4339" s="40"/>
      <c r="BW4339" s="9"/>
      <c r="BX4339" s="40"/>
      <c r="BZ4339" s="9"/>
      <c r="CA4339" s="9"/>
      <c r="CB4339" s="40"/>
      <c r="CC4339" s="9"/>
      <c r="CD4339" s="9"/>
      <c r="CE4339" s="40"/>
    </row>
    <row r="4340" spans="68:83" x14ac:dyDescent="0.25">
      <c r="BP4340" s="9"/>
      <c r="BQ4340" s="40"/>
      <c r="BR4340" s="9"/>
      <c r="BS4340" s="40"/>
      <c r="BU4340" s="9"/>
      <c r="BV4340" s="40"/>
      <c r="BW4340" s="9"/>
      <c r="BX4340" s="40"/>
      <c r="BZ4340" s="9"/>
      <c r="CA4340" s="9"/>
      <c r="CB4340" s="40"/>
      <c r="CC4340" s="9"/>
      <c r="CD4340" s="9"/>
      <c r="CE4340" s="40"/>
    </row>
    <row r="4341" spans="68:83" x14ac:dyDescent="0.25">
      <c r="BP4341" s="9"/>
      <c r="BQ4341" s="40"/>
      <c r="BR4341" s="9"/>
      <c r="BS4341" s="40"/>
      <c r="BU4341" s="9"/>
      <c r="BV4341" s="40"/>
      <c r="BW4341" s="9"/>
      <c r="BX4341" s="40"/>
      <c r="BZ4341" s="9"/>
      <c r="CA4341" s="9"/>
      <c r="CB4341" s="40"/>
      <c r="CC4341" s="9"/>
      <c r="CD4341" s="9"/>
      <c r="CE4341" s="40"/>
    </row>
    <row r="4342" spans="68:83" x14ac:dyDescent="0.25">
      <c r="BP4342" s="9"/>
      <c r="BQ4342" s="40"/>
      <c r="BR4342" s="9"/>
      <c r="BS4342" s="40"/>
      <c r="BU4342" s="9"/>
      <c r="BV4342" s="40"/>
      <c r="BW4342" s="9"/>
      <c r="BX4342" s="40"/>
      <c r="BZ4342" s="9"/>
      <c r="CA4342" s="9"/>
      <c r="CB4342" s="40"/>
      <c r="CC4342" s="9"/>
      <c r="CD4342" s="9"/>
      <c r="CE4342" s="40"/>
    </row>
    <row r="4343" spans="68:83" x14ac:dyDescent="0.25">
      <c r="BP4343" s="9"/>
      <c r="BQ4343" s="40"/>
      <c r="BR4343" s="9"/>
      <c r="BS4343" s="40"/>
      <c r="BU4343" s="9"/>
      <c r="BV4343" s="40"/>
      <c r="BW4343" s="9"/>
      <c r="BX4343" s="40"/>
      <c r="BZ4343" s="9"/>
      <c r="CA4343" s="9"/>
      <c r="CB4343" s="40"/>
      <c r="CC4343" s="9"/>
      <c r="CD4343" s="9"/>
      <c r="CE4343" s="40"/>
    </row>
    <row r="4344" spans="68:83" x14ac:dyDescent="0.25">
      <c r="BP4344" s="9"/>
      <c r="BQ4344" s="40"/>
      <c r="BR4344" s="9"/>
      <c r="BS4344" s="40"/>
      <c r="BU4344" s="9"/>
      <c r="BV4344" s="40"/>
      <c r="BW4344" s="9"/>
      <c r="BX4344" s="40"/>
      <c r="BZ4344" s="9"/>
      <c r="CA4344" s="9"/>
      <c r="CB4344" s="40"/>
      <c r="CC4344" s="9"/>
      <c r="CD4344" s="9"/>
      <c r="CE4344" s="40"/>
    </row>
    <row r="4345" spans="68:83" x14ac:dyDescent="0.25">
      <c r="BP4345" s="9"/>
      <c r="BQ4345" s="40"/>
      <c r="BR4345" s="9"/>
      <c r="BS4345" s="40"/>
      <c r="BU4345" s="9"/>
      <c r="BV4345" s="40"/>
      <c r="BW4345" s="9"/>
      <c r="BX4345" s="40"/>
      <c r="BZ4345" s="9"/>
      <c r="CA4345" s="9"/>
      <c r="CB4345" s="40"/>
      <c r="CC4345" s="9"/>
      <c r="CD4345" s="9"/>
      <c r="CE4345" s="40"/>
    </row>
    <row r="4346" spans="68:83" x14ac:dyDescent="0.25">
      <c r="BP4346" s="9"/>
      <c r="BQ4346" s="40"/>
      <c r="BR4346" s="9"/>
      <c r="BS4346" s="40"/>
      <c r="BU4346" s="9"/>
      <c r="BV4346" s="40"/>
      <c r="BW4346" s="9"/>
      <c r="BX4346" s="40"/>
      <c r="BZ4346" s="9"/>
      <c r="CA4346" s="9"/>
      <c r="CB4346" s="40"/>
      <c r="CC4346" s="9"/>
      <c r="CD4346" s="9"/>
      <c r="CE4346" s="40"/>
    </row>
    <row r="4347" spans="68:83" x14ac:dyDescent="0.25">
      <c r="BP4347" s="9"/>
      <c r="BQ4347" s="40"/>
      <c r="BR4347" s="9"/>
      <c r="BS4347" s="40"/>
      <c r="BU4347" s="9"/>
      <c r="BV4347" s="40"/>
      <c r="BW4347" s="9"/>
      <c r="BX4347" s="40"/>
      <c r="BZ4347" s="9"/>
      <c r="CA4347" s="9"/>
      <c r="CB4347" s="40"/>
      <c r="CC4347" s="9"/>
      <c r="CD4347" s="9"/>
      <c r="CE4347" s="40"/>
    </row>
    <row r="4348" spans="68:83" x14ac:dyDescent="0.25">
      <c r="BP4348" s="9"/>
      <c r="BQ4348" s="40"/>
      <c r="BR4348" s="9"/>
      <c r="BS4348" s="40"/>
      <c r="BU4348" s="9"/>
      <c r="BV4348" s="40"/>
      <c r="BW4348" s="9"/>
      <c r="BX4348" s="40"/>
      <c r="BZ4348" s="9"/>
      <c r="CA4348" s="9"/>
      <c r="CB4348" s="40"/>
      <c r="CC4348" s="9"/>
      <c r="CD4348" s="9"/>
      <c r="CE4348" s="40"/>
    </row>
    <row r="4349" spans="68:83" x14ac:dyDescent="0.25">
      <c r="BP4349" s="9"/>
      <c r="BQ4349" s="40"/>
      <c r="BR4349" s="9"/>
      <c r="BS4349" s="40"/>
      <c r="BU4349" s="9"/>
      <c r="BV4349" s="40"/>
      <c r="BW4349" s="9"/>
      <c r="BX4349" s="40"/>
      <c r="BZ4349" s="9"/>
      <c r="CA4349" s="9"/>
      <c r="CB4349" s="40"/>
      <c r="CC4349" s="9"/>
      <c r="CD4349" s="9"/>
      <c r="CE4349" s="40"/>
    </row>
    <row r="4350" spans="68:83" x14ac:dyDescent="0.25">
      <c r="BP4350" s="9"/>
      <c r="BQ4350" s="40"/>
      <c r="BR4350" s="9"/>
      <c r="BS4350" s="40"/>
      <c r="BU4350" s="9"/>
      <c r="BV4350" s="40"/>
      <c r="BW4350" s="9"/>
      <c r="BX4350" s="40"/>
      <c r="BZ4350" s="9"/>
      <c r="CA4350" s="9"/>
      <c r="CB4350" s="40"/>
      <c r="CC4350" s="9"/>
      <c r="CD4350" s="9"/>
      <c r="CE4350" s="40"/>
    </row>
    <row r="4351" spans="68:83" x14ac:dyDescent="0.25">
      <c r="BP4351" s="9"/>
      <c r="BQ4351" s="40"/>
      <c r="BR4351" s="9"/>
      <c r="BS4351" s="40"/>
      <c r="BU4351" s="9"/>
      <c r="BV4351" s="40"/>
      <c r="BW4351" s="9"/>
      <c r="BX4351" s="40"/>
      <c r="BZ4351" s="9"/>
      <c r="CA4351" s="9"/>
      <c r="CB4351" s="40"/>
      <c r="CC4351" s="9"/>
      <c r="CD4351" s="9"/>
      <c r="CE4351" s="40"/>
    </row>
    <row r="4352" spans="68:83" x14ac:dyDescent="0.25">
      <c r="BP4352" s="9"/>
      <c r="BQ4352" s="40"/>
      <c r="BR4352" s="9"/>
      <c r="BS4352" s="40"/>
      <c r="BU4352" s="9"/>
      <c r="BV4352" s="40"/>
      <c r="BW4352" s="9"/>
      <c r="BX4352" s="40"/>
      <c r="BZ4352" s="9"/>
      <c r="CA4352" s="9"/>
      <c r="CB4352" s="40"/>
      <c r="CC4352" s="9"/>
      <c r="CD4352" s="9"/>
      <c r="CE4352" s="40"/>
    </row>
    <row r="4353" spans="68:83" x14ac:dyDescent="0.25">
      <c r="BP4353" s="9"/>
      <c r="BQ4353" s="40"/>
      <c r="BR4353" s="9"/>
      <c r="BS4353" s="40"/>
      <c r="BU4353" s="9"/>
      <c r="BV4353" s="40"/>
      <c r="BW4353" s="9"/>
      <c r="BX4353" s="40"/>
      <c r="BZ4353" s="9"/>
      <c r="CA4353" s="9"/>
      <c r="CB4353" s="40"/>
      <c r="CC4353" s="9"/>
      <c r="CD4353" s="9"/>
      <c r="CE4353" s="40"/>
    </row>
    <row r="4354" spans="68:83" x14ac:dyDescent="0.25">
      <c r="BP4354" s="9"/>
      <c r="BQ4354" s="40"/>
      <c r="BR4354" s="9"/>
      <c r="BS4354" s="40"/>
      <c r="BU4354" s="9"/>
      <c r="BV4354" s="40"/>
      <c r="BW4354" s="9"/>
      <c r="BX4354" s="40"/>
      <c r="BZ4354" s="9"/>
      <c r="CA4354" s="9"/>
      <c r="CB4354" s="40"/>
      <c r="CC4354" s="9"/>
      <c r="CD4354" s="9"/>
      <c r="CE4354" s="40"/>
    </row>
    <row r="4355" spans="68:83" x14ac:dyDescent="0.25">
      <c r="BP4355" s="9"/>
      <c r="BQ4355" s="40"/>
      <c r="BR4355" s="9"/>
      <c r="BS4355" s="40"/>
      <c r="BU4355" s="9"/>
      <c r="BV4355" s="40"/>
      <c r="BW4355" s="9"/>
      <c r="BX4355" s="40"/>
      <c r="BZ4355" s="9"/>
      <c r="CA4355" s="9"/>
      <c r="CB4355" s="40"/>
      <c r="CC4355" s="9"/>
      <c r="CD4355" s="9"/>
      <c r="CE4355" s="40"/>
    </row>
    <row r="4356" spans="68:83" x14ac:dyDescent="0.25">
      <c r="BP4356" s="9"/>
      <c r="BQ4356" s="40"/>
      <c r="BR4356" s="9"/>
      <c r="BS4356" s="40"/>
      <c r="BU4356" s="9"/>
      <c r="BV4356" s="40"/>
      <c r="BW4356" s="9"/>
      <c r="BX4356" s="40"/>
      <c r="BZ4356" s="9"/>
      <c r="CA4356" s="9"/>
      <c r="CB4356" s="40"/>
      <c r="CC4356" s="9"/>
      <c r="CD4356" s="9"/>
      <c r="CE4356" s="40"/>
    </row>
    <row r="4357" spans="68:83" x14ac:dyDescent="0.25">
      <c r="BP4357" s="9"/>
      <c r="BQ4357" s="40"/>
      <c r="BR4357" s="9"/>
      <c r="BS4357" s="40"/>
      <c r="BU4357" s="9"/>
      <c r="BV4357" s="40"/>
      <c r="BW4357" s="9"/>
      <c r="BX4357" s="40"/>
      <c r="BZ4357" s="9"/>
      <c r="CA4357" s="9"/>
      <c r="CB4357" s="40"/>
      <c r="CC4357" s="9"/>
      <c r="CD4357" s="9"/>
      <c r="CE4357" s="40"/>
    </row>
    <row r="4358" spans="68:83" x14ac:dyDescent="0.25">
      <c r="BP4358" s="9"/>
      <c r="BQ4358" s="40"/>
      <c r="BR4358" s="9"/>
      <c r="BS4358" s="40"/>
      <c r="BU4358" s="9"/>
      <c r="BV4358" s="40"/>
      <c r="BW4358" s="9"/>
      <c r="BX4358" s="40"/>
      <c r="BZ4358" s="9"/>
      <c r="CA4358" s="9"/>
      <c r="CB4358" s="40"/>
      <c r="CC4358" s="9"/>
      <c r="CD4358" s="9"/>
      <c r="CE4358" s="40"/>
    </row>
    <row r="4359" spans="68:83" x14ac:dyDescent="0.25">
      <c r="BP4359" s="9"/>
      <c r="BQ4359" s="40"/>
      <c r="BR4359" s="9"/>
      <c r="BS4359" s="40"/>
      <c r="BU4359" s="9"/>
      <c r="BV4359" s="40"/>
      <c r="BW4359" s="9"/>
      <c r="BX4359" s="40"/>
      <c r="BZ4359" s="9"/>
      <c r="CA4359" s="9"/>
      <c r="CB4359" s="40"/>
      <c r="CC4359" s="9"/>
      <c r="CD4359" s="9"/>
      <c r="CE4359" s="40"/>
    </row>
    <row r="4360" spans="68:83" x14ac:dyDescent="0.25">
      <c r="BP4360" s="9"/>
      <c r="BQ4360" s="40"/>
      <c r="BR4360" s="9"/>
      <c r="BS4360" s="40"/>
      <c r="BU4360" s="9"/>
      <c r="BV4360" s="40"/>
      <c r="BW4360" s="9"/>
      <c r="BX4360" s="40"/>
      <c r="BZ4360" s="9"/>
      <c r="CA4360" s="9"/>
      <c r="CB4360" s="40"/>
      <c r="CC4360" s="9"/>
      <c r="CD4360" s="9"/>
      <c r="CE4360" s="40"/>
    </row>
    <row r="4361" spans="68:83" x14ac:dyDescent="0.25">
      <c r="BP4361" s="9"/>
      <c r="BQ4361" s="40"/>
      <c r="BR4361" s="9"/>
      <c r="BS4361" s="40"/>
      <c r="BU4361" s="9"/>
      <c r="BV4361" s="40"/>
      <c r="BW4361" s="9"/>
      <c r="BX4361" s="40"/>
      <c r="BZ4361" s="9"/>
      <c r="CA4361" s="9"/>
      <c r="CB4361" s="40"/>
      <c r="CC4361" s="9"/>
      <c r="CD4361" s="9"/>
      <c r="CE4361" s="40"/>
    </row>
    <row r="4362" spans="68:83" x14ac:dyDescent="0.25">
      <c r="BP4362" s="9"/>
      <c r="BQ4362" s="40"/>
      <c r="BR4362" s="9"/>
      <c r="BS4362" s="40"/>
      <c r="BU4362" s="9"/>
      <c r="BV4362" s="40"/>
      <c r="BW4362" s="9"/>
      <c r="BX4362" s="40"/>
      <c r="BZ4362" s="9"/>
      <c r="CA4362" s="9"/>
      <c r="CB4362" s="40"/>
      <c r="CC4362" s="9"/>
      <c r="CD4362" s="9"/>
      <c r="CE4362" s="40"/>
    </row>
    <row r="4363" spans="68:83" x14ac:dyDescent="0.25">
      <c r="BP4363" s="9"/>
      <c r="BQ4363" s="40"/>
      <c r="BR4363" s="9"/>
      <c r="BS4363" s="40"/>
      <c r="BU4363" s="9"/>
      <c r="BV4363" s="40"/>
      <c r="BW4363" s="9"/>
      <c r="BX4363" s="40"/>
      <c r="BZ4363" s="9"/>
      <c r="CA4363" s="9"/>
      <c r="CB4363" s="40"/>
      <c r="CC4363" s="9"/>
      <c r="CD4363" s="9"/>
      <c r="CE4363" s="40"/>
    </row>
    <row r="4364" spans="68:83" x14ac:dyDescent="0.25">
      <c r="BP4364" s="9"/>
      <c r="BQ4364" s="40"/>
      <c r="BR4364" s="9"/>
      <c r="BS4364" s="40"/>
      <c r="BU4364" s="9"/>
      <c r="BV4364" s="40"/>
      <c r="BW4364" s="9"/>
      <c r="BX4364" s="40"/>
      <c r="BZ4364" s="9"/>
      <c r="CA4364" s="9"/>
      <c r="CB4364" s="40"/>
      <c r="CC4364" s="9"/>
      <c r="CD4364" s="9"/>
      <c r="CE4364" s="40"/>
    </row>
    <row r="4365" spans="68:83" x14ac:dyDescent="0.25">
      <c r="BP4365" s="9"/>
      <c r="BQ4365" s="40"/>
      <c r="BR4365" s="9"/>
      <c r="BS4365" s="40"/>
      <c r="BU4365" s="9"/>
      <c r="BV4365" s="40"/>
      <c r="BW4365" s="9"/>
      <c r="BX4365" s="40"/>
      <c r="BZ4365" s="9"/>
      <c r="CA4365" s="9"/>
      <c r="CB4365" s="40"/>
      <c r="CC4365" s="9"/>
      <c r="CD4365" s="9"/>
      <c r="CE4365" s="40"/>
    </row>
    <row r="4366" spans="68:83" x14ac:dyDescent="0.25">
      <c r="BP4366" s="9"/>
      <c r="BQ4366" s="40"/>
      <c r="BR4366" s="9"/>
      <c r="BS4366" s="40"/>
      <c r="BU4366" s="9"/>
      <c r="BV4366" s="40"/>
      <c r="BW4366" s="9"/>
      <c r="BX4366" s="40"/>
      <c r="BZ4366" s="9"/>
      <c r="CA4366" s="9"/>
      <c r="CB4366" s="40"/>
      <c r="CC4366" s="9"/>
      <c r="CD4366" s="9"/>
      <c r="CE4366" s="40"/>
    </row>
    <row r="4367" spans="68:83" x14ac:dyDescent="0.25">
      <c r="BP4367" s="9"/>
      <c r="BQ4367" s="40"/>
      <c r="BR4367" s="9"/>
      <c r="BS4367" s="40"/>
      <c r="BU4367" s="9"/>
      <c r="BV4367" s="40"/>
      <c r="BW4367" s="9"/>
      <c r="BX4367" s="40"/>
      <c r="BZ4367" s="9"/>
      <c r="CA4367" s="9"/>
      <c r="CB4367" s="40"/>
      <c r="CC4367" s="9"/>
      <c r="CD4367" s="9"/>
      <c r="CE4367" s="40"/>
    </row>
    <row r="4368" spans="68:83" x14ac:dyDescent="0.25">
      <c r="BP4368" s="9"/>
      <c r="BQ4368" s="40"/>
      <c r="BR4368" s="9"/>
      <c r="BS4368" s="40"/>
      <c r="BU4368" s="9"/>
      <c r="BV4368" s="40"/>
      <c r="BW4368" s="9"/>
      <c r="BX4368" s="40"/>
      <c r="BZ4368" s="9"/>
      <c r="CA4368" s="9"/>
      <c r="CB4368" s="40"/>
      <c r="CC4368" s="9"/>
      <c r="CD4368" s="9"/>
      <c r="CE4368" s="40"/>
    </row>
    <row r="4369" spans="68:83" x14ac:dyDescent="0.25">
      <c r="BP4369" s="9"/>
      <c r="BQ4369" s="40"/>
      <c r="BR4369" s="9"/>
      <c r="BS4369" s="40"/>
      <c r="BU4369" s="9"/>
      <c r="BV4369" s="40"/>
      <c r="BW4369" s="9"/>
      <c r="BX4369" s="40"/>
      <c r="BZ4369" s="9"/>
      <c r="CA4369" s="9"/>
      <c r="CB4369" s="40"/>
      <c r="CC4369" s="9"/>
      <c r="CD4369" s="9"/>
      <c r="CE4369" s="40"/>
    </row>
    <row r="4370" spans="68:83" x14ac:dyDescent="0.25">
      <c r="BP4370" s="9"/>
      <c r="BQ4370" s="40"/>
      <c r="BR4370" s="9"/>
      <c r="BS4370" s="40"/>
      <c r="BU4370" s="9"/>
      <c r="BV4370" s="40"/>
      <c r="BW4370" s="9"/>
      <c r="BX4370" s="40"/>
      <c r="BZ4370" s="9"/>
      <c r="CA4370" s="9"/>
      <c r="CB4370" s="40"/>
      <c r="CC4370" s="9"/>
      <c r="CD4370" s="9"/>
      <c r="CE4370" s="40"/>
    </row>
    <row r="4371" spans="68:83" x14ac:dyDescent="0.25">
      <c r="BP4371" s="9"/>
      <c r="BQ4371" s="40"/>
      <c r="BR4371" s="9"/>
      <c r="BS4371" s="40"/>
      <c r="BU4371" s="9"/>
      <c r="BV4371" s="40"/>
      <c r="BW4371" s="9"/>
      <c r="BX4371" s="40"/>
      <c r="BZ4371" s="9"/>
      <c r="CA4371" s="9"/>
      <c r="CB4371" s="40"/>
      <c r="CC4371" s="9"/>
      <c r="CD4371" s="9"/>
      <c r="CE4371" s="40"/>
    </row>
    <row r="4372" spans="68:83" x14ac:dyDescent="0.25">
      <c r="BP4372" s="9"/>
      <c r="BQ4372" s="40"/>
      <c r="BR4372" s="9"/>
      <c r="BS4372" s="40"/>
      <c r="BU4372" s="9"/>
      <c r="BV4372" s="40"/>
      <c r="BW4372" s="9"/>
      <c r="BX4372" s="40"/>
      <c r="BZ4372" s="9"/>
      <c r="CA4372" s="9"/>
      <c r="CB4372" s="40"/>
      <c r="CC4372" s="9"/>
      <c r="CD4372" s="9"/>
      <c r="CE4372" s="40"/>
    </row>
    <row r="4373" spans="68:83" x14ac:dyDescent="0.25">
      <c r="BP4373" s="9"/>
      <c r="BQ4373" s="40"/>
      <c r="BR4373" s="9"/>
      <c r="BS4373" s="40"/>
      <c r="BU4373" s="9"/>
      <c r="BV4373" s="40"/>
      <c r="BW4373" s="9"/>
      <c r="BX4373" s="40"/>
      <c r="BZ4373" s="9"/>
      <c r="CA4373" s="9"/>
      <c r="CB4373" s="40"/>
      <c r="CC4373" s="9"/>
      <c r="CD4373" s="9"/>
      <c r="CE4373" s="40"/>
    </row>
    <row r="4374" spans="68:83" x14ac:dyDescent="0.25">
      <c r="BP4374" s="9"/>
      <c r="BQ4374" s="40"/>
      <c r="BR4374" s="9"/>
      <c r="BS4374" s="40"/>
      <c r="BU4374" s="9"/>
      <c r="BV4374" s="40"/>
      <c r="BW4374" s="9"/>
      <c r="BX4374" s="40"/>
      <c r="BZ4374" s="9"/>
      <c r="CA4374" s="9"/>
      <c r="CB4374" s="40"/>
      <c r="CC4374" s="9"/>
      <c r="CD4374" s="9"/>
      <c r="CE4374" s="40"/>
    </row>
    <row r="4375" spans="68:83" x14ac:dyDescent="0.25">
      <c r="BP4375" s="9"/>
      <c r="BQ4375" s="40"/>
      <c r="BR4375" s="9"/>
      <c r="BS4375" s="40"/>
      <c r="BU4375" s="9"/>
      <c r="BV4375" s="40"/>
      <c r="BW4375" s="9"/>
      <c r="BX4375" s="40"/>
      <c r="BZ4375" s="9"/>
      <c r="CA4375" s="9"/>
      <c r="CB4375" s="40"/>
      <c r="CC4375" s="9"/>
      <c r="CD4375" s="9"/>
      <c r="CE4375" s="40"/>
    </row>
    <row r="4376" spans="68:83" x14ac:dyDescent="0.25">
      <c r="BP4376" s="9"/>
      <c r="BQ4376" s="40"/>
      <c r="BR4376" s="9"/>
      <c r="BS4376" s="40"/>
      <c r="BU4376" s="9"/>
      <c r="BV4376" s="40"/>
      <c r="BW4376" s="9"/>
      <c r="BX4376" s="40"/>
      <c r="BZ4376" s="9"/>
      <c r="CA4376" s="9"/>
      <c r="CB4376" s="40"/>
      <c r="CC4376" s="9"/>
      <c r="CD4376" s="9"/>
      <c r="CE4376" s="40"/>
    </row>
    <row r="4377" spans="68:83" x14ac:dyDescent="0.25">
      <c r="BP4377" s="9"/>
      <c r="BQ4377" s="40"/>
      <c r="BR4377" s="9"/>
      <c r="BS4377" s="40"/>
      <c r="BU4377" s="9"/>
      <c r="BV4377" s="40"/>
      <c r="BW4377" s="9"/>
      <c r="BX4377" s="40"/>
      <c r="BZ4377" s="9"/>
      <c r="CA4377" s="9"/>
      <c r="CB4377" s="40"/>
      <c r="CC4377" s="9"/>
      <c r="CD4377" s="9"/>
      <c r="CE4377" s="40"/>
    </row>
    <row r="4378" spans="68:83" x14ac:dyDescent="0.25">
      <c r="BP4378" s="9"/>
      <c r="BQ4378" s="40"/>
      <c r="BR4378" s="9"/>
      <c r="BS4378" s="40"/>
      <c r="BU4378" s="9"/>
      <c r="BV4378" s="40"/>
      <c r="BW4378" s="9"/>
      <c r="BX4378" s="40"/>
      <c r="BZ4378" s="9"/>
      <c r="CA4378" s="9"/>
      <c r="CB4378" s="40"/>
      <c r="CC4378" s="9"/>
      <c r="CD4378" s="9"/>
      <c r="CE4378" s="40"/>
    </row>
    <row r="4379" spans="68:83" x14ac:dyDescent="0.25">
      <c r="BP4379" s="9"/>
      <c r="BQ4379" s="40"/>
      <c r="BR4379" s="9"/>
      <c r="BS4379" s="40"/>
      <c r="BU4379" s="9"/>
      <c r="BV4379" s="40"/>
      <c r="BW4379" s="9"/>
      <c r="BX4379" s="40"/>
      <c r="BZ4379" s="9"/>
      <c r="CA4379" s="9"/>
      <c r="CB4379" s="40"/>
      <c r="CC4379" s="9"/>
      <c r="CD4379" s="9"/>
      <c r="CE4379" s="40"/>
    </row>
    <row r="4380" spans="68:83" x14ac:dyDescent="0.25">
      <c r="BP4380" s="9"/>
      <c r="BQ4380" s="40"/>
      <c r="BR4380" s="9"/>
      <c r="BS4380" s="40"/>
      <c r="BU4380" s="9"/>
      <c r="BV4380" s="40"/>
      <c r="BW4380" s="9"/>
      <c r="BX4380" s="40"/>
      <c r="BZ4380" s="9"/>
      <c r="CA4380" s="9"/>
      <c r="CB4380" s="40"/>
      <c r="CC4380" s="9"/>
      <c r="CD4380" s="9"/>
      <c r="CE4380" s="40"/>
    </row>
    <row r="4381" spans="68:83" x14ac:dyDescent="0.25">
      <c r="BP4381" s="9"/>
      <c r="BQ4381" s="40"/>
      <c r="BR4381" s="9"/>
      <c r="BS4381" s="40"/>
      <c r="BU4381" s="9"/>
      <c r="BV4381" s="40"/>
      <c r="BW4381" s="9"/>
      <c r="BX4381" s="40"/>
      <c r="BZ4381" s="9"/>
      <c r="CA4381" s="9"/>
      <c r="CB4381" s="40"/>
      <c r="CC4381" s="9"/>
      <c r="CD4381" s="9"/>
      <c r="CE4381" s="40"/>
    </row>
    <row r="4382" spans="68:83" x14ac:dyDescent="0.25">
      <c r="BP4382" s="9"/>
      <c r="BQ4382" s="40"/>
      <c r="BR4382" s="9"/>
      <c r="BS4382" s="40"/>
      <c r="BU4382" s="9"/>
      <c r="BV4382" s="40"/>
      <c r="BW4382" s="9"/>
      <c r="BX4382" s="40"/>
      <c r="BZ4382" s="9"/>
      <c r="CA4382" s="9"/>
      <c r="CB4382" s="40"/>
      <c r="CC4382" s="9"/>
      <c r="CD4382" s="9"/>
      <c r="CE4382" s="40"/>
    </row>
    <row r="4383" spans="68:83" x14ac:dyDescent="0.25">
      <c r="BP4383" s="9"/>
      <c r="BQ4383" s="40"/>
      <c r="BR4383" s="9"/>
      <c r="BS4383" s="40"/>
      <c r="BU4383" s="9"/>
      <c r="BV4383" s="40"/>
      <c r="BW4383" s="9"/>
      <c r="BX4383" s="40"/>
      <c r="BZ4383" s="9"/>
      <c r="CA4383" s="9"/>
      <c r="CB4383" s="40"/>
      <c r="CC4383" s="9"/>
      <c r="CD4383" s="9"/>
      <c r="CE4383" s="40"/>
    </row>
    <row r="4384" spans="68:83" x14ac:dyDescent="0.25">
      <c r="BP4384" s="9"/>
      <c r="BQ4384" s="40"/>
      <c r="BR4384" s="9"/>
      <c r="BS4384" s="40"/>
      <c r="BU4384" s="9"/>
      <c r="BV4384" s="40"/>
      <c r="BW4384" s="9"/>
      <c r="BX4384" s="40"/>
      <c r="BZ4384" s="9"/>
      <c r="CA4384" s="9"/>
      <c r="CB4384" s="40"/>
      <c r="CC4384" s="9"/>
      <c r="CD4384" s="9"/>
      <c r="CE4384" s="40"/>
    </row>
    <row r="4385" spans="68:83" x14ac:dyDescent="0.25">
      <c r="BP4385" s="9"/>
      <c r="BQ4385" s="40"/>
      <c r="BR4385" s="9"/>
      <c r="BS4385" s="40"/>
      <c r="BU4385" s="9"/>
      <c r="BV4385" s="40"/>
      <c r="BW4385" s="9"/>
      <c r="BX4385" s="40"/>
      <c r="BZ4385" s="9"/>
      <c r="CA4385" s="9"/>
      <c r="CB4385" s="40"/>
      <c r="CC4385" s="9"/>
      <c r="CD4385" s="9"/>
      <c r="CE4385" s="40"/>
    </row>
    <row r="4386" spans="68:83" x14ac:dyDescent="0.25">
      <c r="BP4386" s="9"/>
      <c r="BQ4386" s="40"/>
      <c r="BR4386" s="9"/>
      <c r="BS4386" s="40"/>
      <c r="BU4386" s="9"/>
      <c r="BV4386" s="40"/>
      <c r="BW4386" s="9"/>
      <c r="BX4386" s="40"/>
      <c r="BZ4386" s="9"/>
      <c r="CA4386" s="9"/>
      <c r="CB4386" s="40"/>
      <c r="CC4386" s="9"/>
      <c r="CD4386" s="9"/>
      <c r="CE4386" s="40"/>
    </row>
    <row r="4387" spans="68:83" x14ac:dyDescent="0.25">
      <c r="BP4387" s="9"/>
      <c r="BQ4387" s="40"/>
      <c r="BR4387" s="9"/>
      <c r="BS4387" s="40"/>
      <c r="BU4387" s="9"/>
      <c r="BV4387" s="40"/>
      <c r="BW4387" s="9"/>
      <c r="BX4387" s="40"/>
      <c r="BZ4387" s="9"/>
      <c r="CA4387" s="9"/>
      <c r="CB4387" s="40"/>
      <c r="CC4387" s="9"/>
      <c r="CD4387" s="9"/>
      <c r="CE4387" s="40"/>
    </row>
    <row r="4388" spans="68:83" x14ac:dyDescent="0.25">
      <c r="BP4388" s="9"/>
      <c r="BQ4388" s="40"/>
      <c r="BR4388" s="9"/>
      <c r="BS4388" s="40"/>
      <c r="BU4388" s="9"/>
      <c r="BV4388" s="40"/>
      <c r="BW4388" s="9"/>
      <c r="BX4388" s="40"/>
      <c r="BZ4388" s="9"/>
      <c r="CA4388" s="9"/>
      <c r="CB4388" s="40"/>
      <c r="CC4388" s="9"/>
      <c r="CD4388" s="9"/>
      <c r="CE4388" s="40"/>
    </row>
    <row r="4389" spans="68:83" x14ac:dyDescent="0.25">
      <c r="BP4389" s="9"/>
      <c r="BQ4389" s="40"/>
      <c r="BR4389" s="9"/>
      <c r="BS4389" s="40"/>
      <c r="BU4389" s="9"/>
      <c r="BV4389" s="40"/>
      <c r="BW4389" s="9"/>
      <c r="BX4389" s="40"/>
      <c r="BZ4389" s="9"/>
      <c r="CA4389" s="9"/>
      <c r="CB4389" s="40"/>
      <c r="CC4389" s="9"/>
      <c r="CD4389" s="9"/>
      <c r="CE4389" s="40"/>
    </row>
    <row r="4390" spans="68:83" x14ac:dyDescent="0.25">
      <c r="BP4390" s="9"/>
      <c r="BQ4390" s="40"/>
      <c r="BR4390" s="9"/>
      <c r="BS4390" s="40"/>
      <c r="BU4390" s="9"/>
      <c r="BV4390" s="40"/>
      <c r="BW4390" s="9"/>
      <c r="BX4390" s="40"/>
      <c r="BZ4390" s="9"/>
      <c r="CA4390" s="9"/>
      <c r="CB4390" s="40"/>
      <c r="CC4390" s="9"/>
      <c r="CD4390" s="9"/>
      <c r="CE4390" s="40"/>
    </row>
    <row r="4391" spans="68:83" x14ac:dyDescent="0.25">
      <c r="BP4391" s="9"/>
      <c r="BQ4391" s="40"/>
      <c r="BR4391" s="9"/>
      <c r="BS4391" s="40"/>
      <c r="BU4391" s="9"/>
      <c r="BV4391" s="40"/>
      <c r="BW4391" s="9"/>
      <c r="BX4391" s="40"/>
      <c r="BZ4391" s="9"/>
      <c r="CA4391" s="9"/>
      <c r="CB4391" s="40"/>
      <c r="CC4391" s="9"/>
      <c r="CD4391" s="9"/>
      <c r="CE4391" s="40"/>
    </row>
    <row r="4392" spans="68:83" x14ac:dyDescent="0.25">
      <c r="BP4392" s="9"/>
      <c r="BQ4392" s="40"/>
      <c r="BR4392" s="9"/>
      <c r="BS4392" s="40"/>
      <c r="BU4392" s="9"/>
      <c r="BV4392" s="40"/>
      <c r="BW4392" s="9"/>
      <c r="BX4392" s="40"/>
      <c r="BZ4392" s="9"/>
      <c r="CA4392" s="9"/>
      <c r="CB4392" s="40"/>
      <c r="CC4392" s="9"/>
      <c r="CD4392" s="9"/>
      <c r="CE4392" s="40"/>
    </row>
    <row r="4393" spans="68:83" x14ac:dyDescent="0.25">
      <c r="BP4393" s="9"/>
      <c r="BQ4393" s="40"/>
      <c r="BR4393" s="9"/>
      <c r="BS4393" s="40"/>
      <c r="BU4393" s="9"/>
      <c r="BV4393" s="40"/>
      <c r="BW4393" s="9"/>
      <c r="BX4393" s="40"/>
      <c r="BZ4393" s="9"/>
      <c r="CA4393" s="9"/>
      <c r="CB4393" s="40"/>
      <c r="CC4393" s="9"/>
      <c r="CD4393" s="9"/>
      <c r="CE4393" s="40"/>
    </row>
    <row r="4394" spans="68:83" x14ac:dyDescent="0.25">
      <c r="BP4394" s="9"/>
      <c r="BQ4394" s="40"/>
      <c r="BR4394" s="9"/>
      <c r="BS4394" s="40"/>
      <c r="BU4394" s="9"/>
      <c r="BV4394" s="40"/>
      <c r="BW4394" s="9"/>
      <c r="BX4394" s="40"/>
      <c r="BZ4394" s="9"/>
      <c r="CA4394" s="9"/>
      <c r="CB4394" s="40"/>
      <c r="CC4394" s="9"/>
      <c r="CD4394" s="9"/>
      <c r="CE4394" s="40"/>
    </row>
    <row r="4395" spans="68:83" x14ac:dyDescent="0.25">
      <c r="BP4395" s="9"/>
      <c r="BQ4395" s="40"/>
      <c r="BR4395" s="9"/>
      <c r="BS4395" s="40"/>
      <c r="BU4395" s="9"/>
      <c r="BV4395" s="40"/>
      <c r="BW4395" s="9"/>
      <c r="BX4395" s="40"/>
      <c r="BZ4395" s="9"/>
      <c r="CA4395" s="9"/>
      <c r="CB4395" s="40"/>
      <c r="CC4395" s="9"/>
      <c r="CD4395" s="9"/>
      <c r="CE4395" s="40"/>
    </row>
    <row r="4396" spans="68:83" x14ac:dyDescent="0.25">
      <c r="BP4396" s="9"/>
      <c r="BQ4396" s="40"/>
      <c r="BR4396" s="9"/>
      <c r="BS4396" s="40"/>
      <c r="BU4396" s="9"/>
      <c r="BV4396" s="40"/>
      <c r="BW4396" s="9"/>
      <c r="BX4396" s="40"/>
      <c r="BZ4396" s="9"/>
      <c r="CA4396" s="9"/>
      <c r="CB4396" s="40"/>
      <c r="CC4396" s="9"/>
      <c r="CD4396" s="9"/>
      <c r="CE4396" s="40"/>
    </row>
    <row r="4397" spans="68:83" x14ac:dyDescent="0.25">
      <c r="BP4397" s="9"/>
      <c r="BQ4397" s="40"/>
      <c r="BR4397" s="9"/>
      <c r="BS4397" s="40"/>
      <c r="BU4397" s="9"/>
      <c r="BV4397" s="40"/>
      <c r="BW4397" s="9"/>
      <c r="BX4397" s="40"/>
      <c r="BZ4397" s="9"/>
      <c r="CA4397" s="9"/>
      <c r="CB4397" s="40"/>
      <c r="CC4397" s="9"/>
      <c r="CD4397" s="9"/>
      <c r="CE4397" s="40"/>
    </row>
    <row r="4398" spans="68:83" x14ac:dyDescent="0.25">
      <c r="BP4398" s="9"/>
      <c r="BQ4398" s="40"/>
      <c r="BR4398" s="9"/>
      <c r="BS4398" s="40"/>
      <c r="BU4398" s="9"/>
      <c r="BV4398" s="40"/>
      <c r="BW4398" s="9"/>
      <c r="BX4398" s="40"/>
      <c r="BZ4398" s="9"/>
      <c r="CA4398" s="9"/>
      <c r="CB4398" s="40"/>
      <c r="CC4398" s="9"/>
      <c r="CD4398" s="9"/>
      <c r="CE4398" s="40"/>
    </row>
    <row r="4399" spans="68:83" x14ac:dyDescent="0.25">
      <c r="BP4399" s="9"/>
      <c r="BQ4399" s="40"/>
      <c r="BR4399" s="9"/>
      <c r="BS4399" s="40"/>
      <c r="BU4399" s="9"/>
      <c r="BV4399" s="40"/>
      <c r="BW4399" s="9"/>
      <c r="BX4399" s="40"/>
      <c r="BZ4399" s="9"/>
      <c r="CA4399" s="9"/>
      <c r="CB4399" s="40"/>
      <c r="CC4399" s="9"/>
      <c r="CD4399" s="9"/>
      <c r="CE4399" s="40"/>
    </row>
    <row r="4400" spans="68:83" x14ac:dyDescent="0.25">
      <c r="BP4400" s="9"/>
      <c r="BQ4400" s="40"/>
      <c r="BR4400" s="9"/>
      <c r="BS4400" s="40"/>
      <c r="BU4400" s="9"/>
      <c r="BV4400" s="40"/>
      <c r="BW4400" s="9"/>
      <c r="BX4400" s="40"/>
      <c r="BZ4400" s="9"/>
      <c r="CA4400" s="9"/>
      <c r="CB4400" s="40"/>
      <c r="CC4400" s="9"/>
      <c r="CD4400" s="9"/>
      <c r="CE4400" s="40"/>
    </row>
    <row r="4401" spans="68:83" x14ac:dyDescent="0.25">
      <c r="BP4401" s="9"/>
      <c r="BQ4401" s="40"/>
      <c r="BR4401" s="9"/>
      <c r="BS4401" s="40"/>
      <c r="BU4401" s="9"/>
      <c r="BV4401" s="40"/>
      <c r="BW4401" s="9"/>
      <c r="BX4401" s="40"/>
      <c r="BZ4401" s="9"/>
      <c r="CA4401" s="9"/>
      <c r="CB4401" s="40"/>
      <c r="CC4401" s="9"/>
      <c r="CD4401" s="9"/>
      <c r="CE4401" s="40"/>
    </row>
    <row r="4402" spans="68:83" x14ac:dyDescent="0.25">
      <c r="BP4402" s="9"/>
      <c r="BQ4402" s="40"/>
      <c r="BR4402" s="9"/>
      <c r="BS4402" s="40"/>
      <c r="BU4402" s="9"/>
      <c r="BV4402" s="40"/>
      <c r="BW4402" s="9"/>
      <c r="BX4402" s="40"/>
      <c r="BZ4402" s="9"/>
      <c r="CA4402" s="9"/>
      <c r="CB4402" s="40"/>
      <c r="CC4402" s="9"/>
      <c r="CD4402" s="9"/>
      <c r="CE4402" s="40"/>
    </row>
    <row r="4403" spans="68:83" x14ac:dyDescent="0.25">
      <c r="BP4403" s="9"/>
      <c r="BQ4403" s="40"/>
      <c r="BR4403" s="9"/>
      <c r="BS4403" s="40"/>
      <c r="BU4403" s="9"/>
      <c r="BV4403" s="40"/>
      <c r="BW4403" s="9"/>
      <c r="BX4403" s="40"/>
      <c r="BZ4403" s="9"/>
      <c r="CA4403" s="9"/>
      <c r="CB4403" s="40"/>
      <c r="CC4403" s="9"/>
      <c r="CD4403" s="9"/>
      <c r="CE4403" s="40"/>
    </row>
    <row r="4404" spans="68:83" x14ac:dyDescent="0.25">
      <c r="BP4404" s="9"/>
      <c r="BQ4404" s="40"/>
      <c r="BR4404" s="9"/>
      <c r="BS4404" s="40"/>
      <c r="BU4404" s="9"/>
      <c r="BV4404" s="40"/>
      <c r="BW4404" s="9"/>
      <c r="BX4404" s="40"/>
      <c r="BZ4404" s="9"/>
      <c r="CA4404" s="9"/>
      <c r="CB4404" s="40"/>
      <c r="CC4404" s="9"/>
      <c r="CD4404" s="9"/>
      <c r="CE4404" s="40"/>
    </row>
    <row r="4405" spans="68:83" x14ac:dyDescent="0.25">
      <c r="BP4405" s="9"/>
      <c r="BQ4405" s="40"/>
      <c r="BR4405" s="9"/>
      <c r="BS4405" s="40"/>
      <c r="BU4405" s="9"/>
      <c r="BV4405" s="40"/>
      <c r="BW4405" s="9"/>
      <c r="BX4405" s="40"/>
      <c r="BZ4405" s="9"/>
      <c r="CA4405" s="9"/>
      <c r="CB4405" s="40"/>
      <c r="CC4405" s="9"/>
      <c r="CD4405" s="9"/>
      <c r="CE4405" s="40"/>
    </row>
    <row r="4406" spans="68:83" x14ac:dyDescent="0.25">
      <c r="BP4406" s="9"/>
      <c r="BQ4406" s="40"/>
      <c r="BR4406" s="9"/>
      <c r="BS4406" s="40"/>
      <c r="BU4406" s="9"/>
      <c r="BV4406" s="40"/>
      <c r="BW4406" s="9"/>
      <c r="BX4406" s="40"/>
      <c r="BZ4406" s="9"/>
      <c r="CA4406" s="9"/>
      <c r="CB4406" s="40"/>
      <c r="CC4406" s="9"/>
      <c r="CD4406" s="9"/>
      <c r="CE4406" s="40"/>
    </row>
    <row r="4407" spans="68:83" x14ac:dyDescent="0.25">
      <c r="BP4407" s="9"/>
      <c r="BQ4407" s="40"/>
      <c r="BR4407" s="9"/>
      <c r="BS4407" s="40"/>
      <c r="BU4407" s="9"/>
      <c r="BV4407" s="40"/>
      <c r="BW4407" s="9"/>
      <c r="BX4407" s="40"/>
      <c r="BZ4407" s="9"/>
      <c r="CA4407" s="9"/>
      <c r="CB4407" s="40"/>
      <c r="CC4407" s="9"/>
      <c r="CD4407" s="9"/>
      <c r="CE4407" s="40"/>
    </row>
    <row r="4408" spans="68:83" x14ac:dyDescent="0.25">
      <c r="BP4408" s="9"/>
      <c r="BQ4408" s="40"/>
      <c r="BR4408" s="9"/>
      <c r="BS4408" s="40"/>
      <c r="BU4408" s="9"/>
      <c r="BV4408" s="40"/>
      <c r="BW4408" s="9"/>
      <c r="BX4408" s="40"/>
      <c r="BZ4408" s="9"/>
      <c r="CA4408" s="9"/>
      <c r="CB4408" s="40"/>
      <c r="CC4408" s="9"/>
      <c r="CD4408" s="9"/>
      <c r="CE4408" s="40"/>
    </row>
    <row r="4409" spans="68:83" x14ac:dyDescent="0.25">
      <c r="BP4409" s="9"/>
      <c r="BQ4409" s="40"/>
      <c r="BR4409" s="9"/>
      <c r="BS4409" s="40"/>
      <c r="BU4409" s="9"/>
      <c r="BV4409" s="40"/>
      <c r="BW4409" s="9"/>
      <c r="BX4409" s="40"/>
      <c r="BZ4409" s="9"/>
      <c r="CA4409" s="9"/>
      <c r="CB4409" s="40"/>
      <c r="CC4409" s="9"/>
      <c r="CD4409" s="9"/>
      <c r="CE4409" s="40"/>
    </row>
    <row r="4410" spans="68:83" x14ac:dyDescent="0.25">
      <c r="BP4410" s="9"/>
      <c r="BQ4410" s="40"/>
      <c r="BR4410" s="9"/>
      <c r="BS4410" s="40"/>
      <c r="BU4410" s="9"/>
      <c r="BV4410" s="40"/>
      <c r="BW4410" s="9"/>
      <c r="BX4410" s="40"/>
      <c r="BZ4410" s="9"/>
      <c r="CA4410" s="9"/>
      <c r="CB4410" s="40"/>
      <c r="CC4410" s="9"/>
      <c r="CD4410" s="9"/>
      <c r="CE4410" s="40"/>
    </row>
    <row r="4411" spans="68:83" x14ac:dyDescent="0.25">
      <c r="BP4411" s="9"/>
      <c r="BQ4411" s="40"/>
      <c r="BR4411" s="9"/>
      <c r="BS4411" s="40"/>
      <c r="BU4411" s="9"/>
      <c r="BV4411" s="40"/>
      <c r="BW4411" s="9"/>
      <c r="BX4411" s="40"/>
      <c r="BZ4411" s="9"/>
      <c r="CA4411" s="9"/>
      <c r="CB4411" s="40"/>
      <c r="CC4411" s="9"/>
      <c r="CD4411" s="9"/>
      <c r="CE4411" s="40"/>
    </row>
    <row r="4412" spans="68:83" x14ac:dyDescent="0.25">
      <c r="BP4412" s="9"/>
      <c r="BQ4412" s="40"/>
      <c r="BR4412" s="9"/>
      <c r="BS4412" s="40"/>
      <c r="BU4412" s="9"/>
      <c r="BV4412" s="40"/>
      <c r="BW4412" s="9"/>
      <c r="BX4412" s="40"/>
      <c r="BZ4412" s="9"/>
      <c r="CA4412" s="9"/>
      <c r="CB4412" s="40"/>
      <c r="CC4412" s="9"/>
      <c r="CD4412" s="9"/>
      <c r="CE4412" s="40"/>
    </row>
    <row r="4413" spans="68:83" x14ac:dyDescent="0.25">
      <c r="BP4413" s="9"/>
      <c r="BQ4413" s="40"/>
      <c r="BR4413" s="9"/>
      <c r="BS4413" s="40"/>
      <c r="BU4413" s="9"/>
      <c r="BV4413" s="40"/>
      <c r="BW4413" s="9"/>
      <c r="BX4413" s="40"/>
      <c r="BZ4413" s="9"/>
      <c r="CA4413" s="9"/>
      <c r="CB4413" s="40"/>
      <c r="CC4413" s="9"/>
      <c r="CD4413" s="9"/>
      <c r="CE4413" s="40"/>
    </row>
    <row r="4414" spans="68:83" x14ac:dyDescent="0.25">
      <c r="BP4414" s="9"/>
      <c r="BQ4414" s="40"/>
      <c r="BR4414" s="9"/>
      <c r="BS4414" s="40"/>
      <c r="BU4414" s="9"/>
      <c r="BV4414" s="40"/>
      <c r="BW4414" s="9"/>
      <c r="BX4414" s="40"/>
      <c r="BZ4414" s="9"/>
      <c r="CA4414" s="9"/>
      <c r="CB4414" s="40"/>
      <c r="CC4414" s="9"/>
      <c r="CD4414" s="9"/>
      <c r="CE4414" s="40"/>
    </row>
    <row r="4415" spans="68:83" x14ac:dyDescent="0.25">
      <c r="BP4415" s="9"/>
      <c r="BQ4415" s="40"/>
      <c r="BR4415" s="9"/>
      <c r="BS4415" s="40"/>
      <c r="BU4415" s="9"/>
      <c r="BV4415" s="40"/>
      <c r="BW4415" s="9"/>
      <c r="BX4415" s="40"/>
      <c r="BZ4415" s="9"/>
      <c r="CA4415" s="9"/>
      <c r="CB4415" s="40"/>
      <c r="CC4415" s="9"/>
      <c r="CD4415" s="9"/>
      <c r="CE4415" s="40"/>
    </row>
    <row r="4416" spans="68:83" x14ac:dyDescent="0.25">
      <c r="BP4416" s="9"/>
      <c r="BQ4416" s="40"/>
      <c r="BR4416" s="9"/>
      <c r="BS4416" s="40"/>
      <c r="BU4416" s="9"/>
      <c r="BV4416" s="40"/>
      <c r="BW4416" s="9"/>
      <c r="BX4416" s="40"/>
      <c r="BZ4416" s="9"/>
      <c r="CA4416" s="9"/>
      <c r="CB4416" s="40"/>
      <c r="CC4416" s="9"/>
      <c r="CD4416" s="9"/>
      <c r="CE4416" s="40"/>
    </row>
    <row r="4417" spans="68:83" x14ac:dyDescent="0.25">
      <c r="BP4417" s="9"/>
      <c r="BQ4417" s="40"/>
      <c r="BR4417" s="9"/>
      <c r="BS4417" s="40"/>
      <c r="BU4417" s="9"/>
      <c r="BV4417" s="40"/>
      <c r="BW4417" s="9"/>
      <c r="BX4417" s="40"/>
      <c r="BZ4417" s="9"/>
      <c r="CA4417" s="9"/>
      <c r="CB4417" s="40"/>
      <c r="CC4417" s="9"/>
      <c r="CD4417" s="9"/>
      <c r="CE4417" s="40"/>
    </row>
    <row r="4418" spans="68:83" x14ac:dyDescent="0.25">
      <c r="BP4418" s="9"/>
      <c r="BQ4418" s="40"/>
      <c r="BR4418" s="9"/>
      <c r="BS4418" s="40"/>
      <c r="BU4418" s="9"/>
      <c r="BV4418" s="40"/>
      <c r="BW4418" s="9"/>
      <c r="BX4418" s="40"/>
      <c r="BZ4418" s="9"/>
      <c r="CA4418" s="9"/>
      <c r="CB4418" s="40"/>
      <c r="CC4418" s="9"/>
      <c r="CD4418" s="9"/>
      <c r="CE4418" s="40"/>
    </row>
    <row r="4419" spans="68:83" x14ac:dyDescent="0.25">
      <c r="BP4419" s="9"/>
      <c r="BQ4419" s="40"/>
      <c r="BR4419" s="9"/>
      <c r="BS4419" s="40"/>
      <c r="BU4419" s="9"/>
      <c r="BV4419" s="40"/>
      <c r="BW4419" s="9"/>
      <c r="BX4419" s="40"/>
      <c r="BZ4419" s="9"/>
      <c r="CA4419" s="9"/>
      <c r="CB4419" s="40"/>
      <c r="CC4419" s="9"/>
      <c r="CD4419" s="9"/>
      <c r="CE4419" s="40"/>
    </row>
    <row r="4420" spans="68:83" x14ac:dyDescent="0.25">
      <c r="BP4420" s="9"/>
      <c r="BQ4420" s="40"/>
      <c r="BR4420" s="9"/>
      <c r="BS4420" s="40"/>
      <c r="BU4420" s="9"/>
      <c r="BV4420" s="40"/>
      <c r="BW4420" s="9"/>
      <c r="BX4420" s="40"/>
      <c r="BZ4420" s="9"/>
      <c r="CA4420" s="9"/>
      <c r="CB4420" s="40"/>
      <c r="CC4420" s="9"/>
      <c r="CD4420" s="9"/>
      <c r="CE4420" s="40"/>
    </row>
    <row r="4421" spans="68:83" x14ac:dyDescent="0.25">
      <c r="BP4421" s="9"/>
      <c r="BQ4421" s="40"/>
      <c r="BR4421" s="9"/>
      <c r="BS4421" s="40"/>
      <c r="BU4421" s="9"/>
      <c r="BV4421" s="40"/>
      <c r="BW4421" s="9"/>
      <c r="BX4421" s="40"/>
      <c r="BZ4421" s="9"/>
      <c r="CA4421" s="9"/>
      <c r="CB4421" s="40"/>
      <c r="CC4421" s="9"/>
      <c r="CD4421" s="9"/>
      <c r="CE4421" s="40"/>
    </row>
    <row r="4422" spans="68:83" x14ac:dyDescent="0.25">
      <c r="BP4422" s="9"/>
      <c r="BQ4422" s="40"/>
      <c r="BR4422" s="9"/>
      <c r="BS4422" s="40"/>
      <c r="BU4422" s="9"/>
      <c r="BV4422" s="40"/>
      <c r="BW4422" s="9"/>
      <c r="BX4422" s="40"/>
      <c r="BZ4422" s="9"/>
      <c r="CA4422" s="9"/>
      <c r="CB4422" s="40"/>
      <c r="CC4422" s="9"/>
      <c r="CD4422" s="9"/>
      <c r="CE4422" s="40"/>
    </row>
    <row r="4423" spans="68:83" x14ac:dyDescent="0.25">
      <c r="BP4423" s="9"/>
      <c r="BQ4423" s="40"/>
      <c r="BR4423" s="9"/>
      <c r="BS4423" s="40"/>
      <c r="BU4423" s="9"/>
      <c r="BV4423" s="40"/>
      <c r="BW4423" s="9"/>
      <c r="BX4423" s="40"/>
      <c r="BZ4423" s="9"/>
      <c r="CA4423" s="9"/>
      <c r="CB4423" s="40"/>
      <c r="CC4423" s="9"/>
      <c r="CD4423" s="9"/>
      <c r="CE4423" s="40"/>
    </row>
    <row r="4424" spans="68:83" x14ac:dyDescent="0.25">
      <c r="BP4424" s="9"/>
      <c r="BQ4424" s="40"/>
      <c r="BR4424" s="9"/>
      <c r="BS4424" s="40"/>
      <c r="BU4424" s="9"/>
      <c r="BV4424" s="40"/>
      <c r="BW4424" s="9"/>
      <c r="BX4424" s="40"/>
      <c r="BZ4424" s="9"/>
      <c r="CA4424" s="9"/>
      <c r="CB4424" s="40"/>
      <c r="CC4424" s="9"/>
      <c r="CD4424" s="9"/>
      <c r="CE4424" s="40"/>
    </row>
    <row r="4425" spans="68:83" x14ac:dyDescent="0.25">
      <c r="BP4425" s="9"/>
      <c r="BQ4425" s="40"/>
      <c r="BR4425" s="9"/>
      <c r="BS4425" s="40"/>
      <c r="BU4425" s="9"/>
      <c r="BV4425" s="40"/>
      <c r="BW4425" s="9"/>
      <c r="BX4425" s="40"/>
      <c r="BZ4425" s="9"/>
      <c r="CA4425" s="9"/>
      <c r="CB4425" s="40"/>
      <c r="CC4425" s="9"/>
      <c r="CD4425" s="9"/>
      <c r="CE4425" s="40"/>
    </row>
    <row r="4426" spans="68:83" x14ac:dyDescent="0.25">
      <c r="BP4426" s="9"/>
      <c r="BQ4426" s="40"/>
      <c r="BR4426" s="9"/>
      <c r="BS4426" s="40"/>
      <c r="BU4426" s="9"/>
      <c r="BV4426" s="40"/>
      <c r="BW4426" s="9"/>
      <c r="BX4426" s="40"/>
      <c r="BZ4426" s="9"/>
      <c r="CA4426" s="9"/>
      <c r="CB4426" s="40"/>
      <c r="CC4426" s="9"/>
      <c r="CD4426" s="9"/>
      <c r="CE4426" s="40"/>
    </row>
    <row r="4427" spans="68:83" x14ac:dyDescent="0.25">
      <c r="BP4427" s="9"/>
      <c r="BQ4427" s="40"/>
      <c r="BR4427" s="9"/>
      <c r="BS4427" s="40"/>
      <c r="BU4427" s="9"/>
      <c r="BV4427" s="40"/>
      <c r="BW4427" s="9"/>
      <c r="BX4427" s="40"/>
      <c r="BZ4427" s="9"/>
      <c r="CA4427" s="9"/>
      <c r="CB4427" s="40"/>
      <c r="CC4427" s="9"/>
      <c r="CD4427" s="9"/>
      <c r="CE4427" s="40"/>
    </row>
    <row r="4428" spans="68:83" x14ac:dyDescent="0.25">
      <c r="BP4428" s="9"/>
      <c r="BQ4428" s="40"/>
      <c r="BR4428" s="9"/>
      <c r="BS4428" s="40"/>
      <c r="BU4428" s="9"/>
      <c r="BV4428" s="40"/>
      <c r="BW4428" s="9"/>
      <c r="BX4428" s="40"/>
      <c r="BZ4428" s="9"/>
      <c r="CA4428" s="9"/>
      <c r="CB4428" s="40"/>
      <c r="CC4428" s="9"/>
      <c r="CD4428" s="9"/>
      <c r="CE4428" s="40"/>
    </row>
    <row r="4429" spans="68:83" x14ac:dyDescent="0.25">
      <c r="BP4429" s="9"/>
      <c r="BQ4429" s="40"/>
      <c r="BR4429" s="9"/>
      <c r="BS4429" s="40"/>
      <c r="BU4429" s="9"/>
      <c r="BV4429" s="40"/>
      <c r="BW4429" s="9"/>
      <c r="BX4429" s="40"/>
      <c r="BZ4429" s="9"/>
      <c r="CA4429" s="9"/>
      <c r="CB4429" s="40"/>
      <c r="CC4429" s="9"/>
      <c r="CD4429" s="9"/>
      <c r="CE4429" s="40"/>
    </row>
    <row r="4430" spans="68:83" x14ac:dyDescent="0.25">
      <c r="BP4430" s="9"/>
      <c r="BQ4430" s="40"/>
      <c r="BR4430" s="9"/>
      <c r="BS4430" s="40"/>
      <c r="BU4430" s="9"/>
      <c r="BV4430" s="40"/>
      <c r="BW4430" s="9"/>
      <c r="BX4430" s="40"/>
      <c r="BZ4430" s="9"/>
      <c r="CA4430" s="9"/>
      <c r="CB4430" s="40"/>
      <c r="CC4430" s="9"/>
      <c r="CD4430" s="9"/>
      <c r="CE4430" s="40"/>
    </row>
    <row r="4431" spans="68:83" x14ac:dyDescent="0.25">
      <c r="BP4431" s="9"/>
      <c r="BQ4431" s="40"/>
      <c r="BR4431" s="9"/>
      <c r="BS4431" s="40"/>
      <c r="BU4431" s="9"/>
      <c r="BV4431" s="40"/>
      <c r="BW4431" s="9"/>
      <c r="BX4431" s="40"/>
      <c r="BZ4431" s="9"/>
      <c r="CA4431" s="9"/>
      <c r="CB4431" s="40"/>
      <c r="CC4431" s="9"/>
      <c r="CD4431" s="9"/>
      <c r="CE4431" s="40"/>
    </row>
    <row r="4432" spans="68:83" x14ac:dyDescent="0.25">
      <c r="BP4432" s="9"/>
      <c r="BQ4432" s="40"/>
      <c r="BR4432" s="9"/>
      <c r="BS4432" s="40"/>
      <c r="BU4432" s="9"/>
      <c r="BV4432" s="40"/>
      <c r="BW4432" s="9"/>
      <c r="BX4432" s="40"/>
      <c r="BZ4432" s="9"/>
      <c r="CA4432" s="9"/>
      <c r="CB4432" s="40"/>
      <c r="CC4432" s="9"/>
      <c r="CD4432" s="9"/>
      <c r="CE4432" s="40"/>
    </row>
    <row r="4433" spans="68:83" x14ac:dyDescent="0.25">
      <c r="BP4433" s="9"/>
      <c r="BQ4433" s="40"/>
      <c r="BR4433" s="9"/>
      <c r="BS4433" s="40"/>
      <c r="BU4433" s="9"/>
      <c r="BV4433" s="40"/>
      <c r="BW4433" s="9"/>
      <c r="BX4433" s="40"/>
      <c r="BZ4433" s="9"/>
      <c r="CA4433" s="9"/>
      <c r="CB4433" s="40"/>
      <c r="CC4433" s="9"/>
      <c r="CD4433" s="9"/>
      <c r="CE4433" s="40"/>
    </row>
    <row r="4434" spans="68:83" x14ac:dyDescent="0.25">
      <c r="BP4434" s="9"/>
      <c r="BQ4434" s="40"/>
      <c r="BR4434" s="9"/>
      <c r="BS4434" s="40"/>
      <c r="BU4434" s="9"/>
      <c r="BV4434" s="40"/>
      <c r="BW4434" s="9"/>
      <c r="BX4434" s="40"/>
      <c r="BZ4434" s="9"/>
      <c r="CA4434" s="9"/>
      <c r="CB4434" s="40"/>
      <c r="CC4434" s="9"/>
      <c r="CD4434" s="9"/>
      <c r="CE4434" s="40"/>
    </row>
    <row r="4435" spans="68:83" x14ac:dyDescent="0.25">
      <c r="BP4435" s="9"/>
      <c r="BQ4435" s="40"/>
      <c r="BR4435" s="9"/>
      <c r="BS4435" s="40"/>
      <c r="BU4435" s="9"/>
      <c r="BV4435" s="40"/>
      <c r="BW4435" s="9"/>
      <c r="BX4435" s="40"/>
      <c r="BZ4435" s="9"/>
      <c r="CA4435" s="9"/>
      <c r="CB4435" s="40"/>
      <c r="CC4435" s="9"/>
      <c r="CD4435" s="9"/>
      <c r="CE4435" s="40"/>
    </row>
    <row r="4436" spans="68:83" x14ac:dyDescent="0.25">
      <c r="BP4436" s="9"/>
      <c r="BQ4436" s="40"/>
      <c r="BR4436" s="9"/>
      <c r="BS4436" s="40"/>
      <c r="BU4436" s="9"/>
      <c r="BV4436" s="40"/>
      <c r="BW4436" s="9"/>
      <c r="BX4436" s="40"/>
      <c r="BZ4436" s="9"/>
      <c r="CA4436" s="9"/>
      <c r="CB4436" s="40"/>
      <c r="CC4436" s="9"/>
      <c r="CD4436" s="9"/>
      <c r="CE4436" s="40"/>
    </row>
    <row r="4437" spans="68:83" x14ac:dyDescent="0.25">
      <c r="BP4437" s="9"/>
      <c r="BQ4437" s="40"/>
      <c r="BR4437" s="9"/>
      <c r="BS4437" s="40"/>
      <c r="BU4437" s="9"/>
      <c r="BV4437" s="40"/>
      <c r="BW4437" s="9"/>
      <c r="BX4437" s="40"/>
      <c r="BZ4437" s="9"/>
      <c r="CA4437" s="9"/>
      <c r="CB4437" s="40"/>
      <c r="CC4437" s="9"/>
      <c r="CD4437" s="9"/>
      <c r="CE4437" s="40"/>
    </row>
    <row r="4438" spans="68:83" x14ac:dyDescent="0.25">
      <c r="BP4438" s="9"/>
      <c r="BQ4438" s="40"/>
      <c r="BR4438" s="9"/>
      <c r="BS4438" s="40"/>
      <c r="BU4438" s="9"/>
      <c r="BV4438" s="40"/>
      <c r="BW4438" s="9"/>
      <c r="BX4438" s="40"/>
      <c r="BZ4438" s="9"/>
      <c r="CA4438" s="9"/>
      <c r="CB4438" s="40"/>
      <c r="CC4438" s="9"/>
      <c r="CD4438" s="9"/>
      <c r="CE4438" s="40"/>
    </row>
    <row r="4439" spans="68:83" x14ac:dyDescent="0.25">
      <c r="BP4439" s="9"/>
      <c r="BQ4439" s="40"/>
      <c r="BR4439" s="9"/>
      <c r="BS4439" s="40"/>
      <c r="BU4439" s="9"/>
      <c r="BV4439" s="40"/>
      <c r="BW4439" s="9"/>
      <c r="BX4439" s="40"/>
      <c r="BZ4439" s="9"/>
      <c r="CA4439" s="9"/>
      <c r="CB4439" s="40"/>
      <c r="CC4439" s="9"/>
      <c r="CD4439" s="9"/>
      <c r="CE4439" s="40"/>
    </row>
    <row r="4440" spans="68:83" x14ac:dyDescent="0.25">
      <c r="BP4440" s="9"/>
      <c r="BQ4440" s="40"/>
      <c r="BR4440" s="9"/>
      <c r="BS4440" s="40"/>
      <c r="BU4440" s="9"/>
      <c r="BV4440" s="40"/>
      <c r="BW4440" s="9"/>
      <c r="BX4440" s="40"/>
      <c r="BZ4440" s="9"/>
      <c r="CA4440" s="9"/>
      <c r="CB4440" s="40"/>
      <c r="CC4440" s="9"/>
      <c r="CD4440" s="9"/>
      <c r="CE4440" s="40"/>
    </row>
    <row r="4441" spans="68:83" x14ac:dyDescent="0.25">
      <c r="BP4441" s="9"/>
      <c r="BQ4441" s="40"/>
      <c r="BR4441" s="9"/>
      <c r="BS4441" s="40"/>
      <c r="BU4441" s="9"/>
      <c r="BV4441" s="40"/>
      <c r="BW4441" s="9"/>
      <c r="BX4441" s="40"/>
      <c r="BZ4441" s="9"/>
      <c r="CA4441" s="9"/>
      <c r="CB4441" s="40"/>
      <c r="CC4441" s="9"/>
      <c r="CD4441" s="9"/>
      <c r="CE4441" s="40"/>
    </row>
    <row r="4442" spans="68:83" x14ac:dyDescent="0.25">
      <c r="BP4442" s="9"/>
      <c r="BQ4442" s="40"/>
      <c r="BR4442" s="9"/>
      <c r="BS4442" s="40"/>
      <c r="BU4442" s="9"/>
      <c r="BV4442" s="40"/>
      <c r="BW4442" s="9"/>
      <c r="BX4442" s="40"/>
      <c r="BZ4442" s="9"/>
      <c r="CA4442" s="9"/>
      <c r="CB4442" s="40"/>
      <c r="CC4442" s="9"/>
      <c r="CD4442" s="9"/>
      <c r="CE4442" s="40"/>
    </row>
    <row r="4443" spans="68:83" x14ac:dyDescent="0.25">
      <c r="BP4443" s="9"/>
      <c r="BQ4443" s="40"/>
      <c r="BR4443" s="9"/>
      <c r="BS4443" s="40"/>
      <c r="BU4443" s="9"/>
      <c r="BV4443" s="40"/>
      <c r="BW4443" s="9"/>
      <c r="BX4443" s="40"/>
      <c r="BZ4443" s="9"/>
      <c r="CA4443" s="9"/>
      <c r="CB4443" s="40"/>
      <c r="CC4443" s="9"/>
      <c r="CD4443" s="9"/>
      <c r="CE4443" s="40"/>
    </row>
    <row r="4444" spans="68:83" x14ac:dyDescent="0.25">
      <c r="BP4444" s="9"/>
      <c r="BQ4444" s="40"/>
      <c r="BR4444" s="9"/>
      <c r="BS4444" s="40"/>
      <c r="BU4444" s="9"/>
      <c r="BV4444" s="40"/>
      <c r="BW4444" s="9"/>
      <c r="BX4444" s="40"/>
      <c r="BZ4444" s="9"/>
      <c r="CA4444" s="9"/>
      <c r="CB4444" s="40"/>
      <c r="CC4444" s="9"/>
      <c r="CD4444" s="9"/>
      <c r="CE4444" s="40"/>
    </row>
    <row r="4445" spans="68:83" x14ac:dyDescent="0.25">
      <c r="BP4445" s="9"/>
      <c r="BQ4445" s="40"/>
      <c r="BR4445" s="9"/>
      <c r="BS4445" s="40"/>
      <c r="BU4445" s="9"/>
      <c r="BV4445" s="40"/>
      <c r="BW4445" s="9"/>
      <c r="BX4445" s="40"/>
      <c r="BZ4445" s="9"/>
      <c r="CA4445" s="9"/>
      <c r="CB4445" s="40"/>
      <c r="CC4445" s="9"/>
      <c r="CD4445" s="9"/>
      <c r="CE4445" s="40"/>
    </row>
    <row r="4446" spans="68:83" x14ac:dyDescent="0.25">
      <c r="BP4446" s="9"/>
      <c r="BQ4446" s="40"/>
      <c r="BR4446" s="9"/>
      <c r="BS4446" s="40"/>
      <c r="BU4446" s="9"/>
      <c r="BV4446" s="40"/>
      <c r="BW4446" s="9"/>
      <c r="BX4446" s="40"/>
      <c r="BZ4446" s="9"/>
      <c r="CA4446" s="9"/>
      <c r="CB4446" s="40"/>
      <c r="CC4446" s="9"/>
      <c r="CD4446" s="9"/>
      <c r="CE4446" s="40"/>
    </row>
    <row r="4447" spans="68:83" x14ac:dyDescent="0.25">
      <c r="BP4447" s="9"/>
      <c r="BQ4447" s="40"/>
      <c r="BR4447" s="9"/>
      <c r="BS4447" s="40"/>
      <c r="BU4447" s="9"/>
      <c r="BV4447" s="40"/>
      <c r="BW4447" s="9"/>
      <c r="BX4447" s="40"/>
      <c r="BZ4447" s="9"/>
      <c r="CA4447" s="9"/>
      <c r="CB4447" s="40"/>
      <c r="CC4447" s="9"/>
      <c r="CD4447" s="9"/>
      <c r="CE4447" s="40"/>
    </row>
    <row r="4448" spans="68:83" x14ac:dyDescent="0.25">
      <c r="BP4448" s="9"/>
      <c r="BQ4448" s="40"/>
      <c r="BR4448" s="9"/>
      <c r="BS4448" s="40"/>
      <c r="BU4448" s="9"/>
      <c r="BV4448" s="40"/>
      <c r="BW4448" s="9"/>
      <c r="BX4448" s="40"/>
      <c r="BZ4448" s="9"/>
      <c r="CA4448" s="9"/>
      <c r="CB4448" s="40"/>
      <c r="CC4448" s="9"/>
      <c r="CD4448" s="9"/>
      <c r="CE4448" s="40"/>
    </row>
    <row r="4449" spans="68:83" x14ac:dyDescent="0.25">
      <c r="BP4449" s="9"/>
      <c r="BQ4449" s="40"/>
      <c r="BR4449" s="9"/>
      <c r="BS4449" s="40"/>
      <c r="BU4449" s="9"/>
      <c r="BV4449" s="40"/>
      <c r="BW4449" s="9"/>
      <c r="BX4449" s="40"/>
      <c r="BZ4449" s="9"/>
      <c r="CA4449" s="9"/>
      <c r="CB4449" s="40"/>
      <c r="CC4449" s="9"/>
      <c r="CD4449" s="9"/>
      <c r="CE4449" s="40"/>
    </row>
    <row r="4450" spans="68:83" x14ac:dyDescent="0.25">
      <c r="BP4450" s="9"/>
      <c r="BQ4450" s="40"/>
      <c r="BR4450" s="9"/>
      <c r="BS4450" s="40"/>
      <c r="BU4450" s="9"/>
      <c r="BV4450" s="40"/>
      <c r="BW4450" s="9"/>
      <c r="BX4450" s="40"/>
      <c r="BZ4450" s="9"/>
      <c r="CA4450" s="9"/>
      <c r="CB4450" s="40"/>
      <c r="CC4450" s="9"/>
      <c r="CD4450" s="9"/>
      <c r="CE4450" s="40"/>
    </row>
    <row r="4451" spans="68:83" x14ac:dyDescent="0.25">
      <c r="BP4451" s="9"/>
      <c r="BQ4451" s="40"/>
      <c r="BR4451" s="9"/>
      <c r="BS4451" s="40"/>
      <c r="BU4451" s="9"/>
      <c r="BV4451" s="40"/>
      <c r="BW4451" s="9"/>
      <c r="BX4451" s="40"/>
      <c r="BZ4451" s="9"/>
      <c r="CA4451" s="9"/>
      <c r="CB4451" s="40"/>
      <c r="CC4451" s="9"/>
      <c r="CD4451" s="9"/>
      <c r="CE4451" s="40"/>
    </row>
    <row r="4452" spans="68:83" x14ac:dyDescent="0.25">
      <c r="BP4452" s="9"/>
      <c r="BQ4452" s="40"/>
      <c r="BR4452" s="9"/>
      <c r="BS4452" s="40"/>
      <c r="BU4452" s="9"/>
      <c r="BV4452" s="40"/>
      <c r="BW4452" s="9"/>
      <c r="BX4452" s="40"/>
      <c r="BZ4452" s="9"/>
      <c r="CA4452" s="9"/>
      <c r="CB4452" s="40"/>
      <c r="CC4452" s="9"/>
      <c r="CD4452" s="9"/>
      <c r="CE4452" s="40"/>
    </row>
    <row r="4453" spans="68:83" x14ac:dyDescent="0.25">
      <c r="BP4453" s="9"/>
      <c r="BQ4453" s="40"/>
      <c r="BR4453" s="9"/>
      <c r="BS4453" s="40"/>
      <c r="BU4453" s="9"/>
      <c r="BV4453" s="40"/>
      <c r="BW4453" s="9"/>
      <c r="BX4453" s="40"/>
      <c r="BZ4453" s="9"/>
      <c r="CA4453" s="9"/>
      <c r="CB4453" s="40"/>
      <c r="CC4453" s="9"/>
      <c r="CD4453" s="9"/>
      <c r="CE4453" s="40"/>
    </row>
    <row r="4454" spans="68:83" x14ac:dyDescent="0.25">
      <c r="BP4454" s="9"/>
      <c r="BQ4454" s="40"/>
      <c r="BR4454" s="9"/>
      <c r="BS4454" s="40"/>
      <c r="BU4454" s="9"/>
      <c r="BV4454" s="40"/>
      <c r="BW4454" s="9"/>
      <c r="BX4454" s="40"/>
      <c r="BZ4454" s="9"/>
      <c r="CA4454" s="9"/>
      <c r="CB4454" s="40"/>
      <c r="CC4454" s="9"/>
      <c r="CD4454" s="9"/>
      <c r="CE4454" s="40"/>
    </row>
    <row r="4455" spans="68:83" x14ac:dyDescent="0.25">
      <c r="BP4455" s="9"/>
      <c r="BQ4455" s="40"/>
      <c r="BR4455" s="9"/>
      <c r="BS4455" s="40"/>
      <c r="BU4455" s="9"/>
      <c r="BV4455" s="40"/>
      <c r="BW4455" s="9"/>
      <c r="BX4455" s="40"/>
      <c r="BZ4455" s="9"/>
      <c r="CA4455" s="9"/>
      <c r="CB4455" s="40"/>
      <c r="CC4455" s="9"/>
      <c r="CD4455" s="9"/>
      <c r="CE4455" s="40"/>
    </row>
    <row r="4456" spans="68:83" x14ac:dyDescent="0.25">
      <c r="BP4456" s="9"/>
      <c r="BQ4456" s="40"/>
      <c r="BR4456" s="9"/>
      <c r="BS4456" s="40"/>
      <c r="BU4456" s="9"/>
      <c r="BV4456" s="40"/>
      <c r="BW4456" s="9"/>
      <c r="BX4456" s="40"/>
      <c r="BZ4456" s="9"/>
      <c r="CA4456" s="9"/>
      <c r="CB4456" s="40"/>
      <c r="CC4456" s="9"/>
      <c r="CD4456" s="9"/>
      <c r="CE4456" s="40"/>
    </row>
    <row r="4457" spans="68:83" x14ac:dyDescent="0.25">
      <c r="BP4457" s="9"/>
      <c r="BQ4457" s="40"/>
      <c r="BR4457" s="9"/>
      <c r="BS4457" s="40"/>
      <c r="BU4457" s="9"/>
      <c r="BV4457" s="40"/>
      <c r="BW4457" s="9"/>
      <c r="BX4457" s="40"/>
      <c r="BZ4457" s="9"/>
      <c r="CA4457" s="9"/>
      <c r="CB4457" s="40"/>
      <c r="CC4457" s="9"/>
      <c r="CD4457" s="9"/>
      <c r="CE4457" s="40"/>
    </row>
    <row r="4458" spans="68:83" x14ac:dyDescent="0.25">
      <c r="BP4458" s="9"/>
      <c r="BQ4458" s="40"/>
      <c r="BR4458" s="9"/>
      <c r="BS4458" s="40"/>
      <c r="BU4458" s="9"/>
      <c r="BV4458" s="40"/>
      <c r="BW4458" s="9"/>
      <c r="BX4458" s="40"/>
      <c r="BZ4458" s="9"/>
      <c r="CA4458" s="9"/>
      <c r="CB4458" s="40"/>
      <c r="CC4458" s="9"/>
      <c r="CD4458" s="9"/>
      <c r="CE4458" s="40"/>
    </row>
    <row r="4459" spans="68:83" x14ac:dyDescent="0.25">
      <c r="BP4459" s="9"/>
      <c r="BQ4459" s="40"/>
      <c r="BR4459" s="9"/>
      <c r="BS4459" s="40"/>
      <c r="BU4459" s="9"/>
      <c r="BV4459" s="40"/>
      <c r="BW4459" s="9"/>
      <c r="BX4459" s="40"/>
      <c r="BZ4459" s="9"/>
      <c r="CA4459" s="9"/>
      <c r="CB4459" s="40"/>
      <c r="CC4459" s="9"/>
      <c r="CD4459" s="9"/>
      <c r="CE4459" s="40"/>
    </row>
    <row r="4460" spans="68:83" x14ac:dyDescent="0.25">
      <c r="BP4460" s="9"/>
      <c r="BQ4460" s="40"/>
      <c r="BR4460" s="9"/>
      <c r="BS4460" s="40"/>
      <c r="BU4460" s="9"/>
      <c r="BV4460" s="40"/>
      <c r="BW4460" s="9"/>
      <c r="BX4460" s="40"/>
      <c r="BZ4460" s="9"/>
      <c r="CA4460" s="9"/>
      <c r="CB4460" s="40"/>
      <c r="CC4460" s="9"/>
      <c r="CD4460" s="9"/>
      <c r="CE4460" s="40"/>
    </row>
    <row r="4461" spans="68:83" x14ac:dyDescent="0.25">
      <c r="BP4461" s="9"/>
      <c r="BQ4461" s="40"/>
      <c r="BR4461" s="9"/>
      <c r="BS4461" s="40"/>
      <c r="BU4461" s="9"/>
      <c r="BV4461" s="40"/>
      <c r="BW4461" s="9"/>
      <c r="BX4461" s="40"/>
      <c r="BZ4461" s="9"/>
      <c r="CA4461" s="9"/>
      <c r="CB4461" s="40"/>
      <c r="CC4461" s="9"/>
      <c r="CD4461" s="9"/>
      <c r="CE4461" s="40"/>
    </row>
    <row r="4462" spans="68:83" x14ac:dyDescent="0.25">
      <c r="BP4462" s="9"/>
      <c r="BQ4462" s="40"/>
      <c r="BR4462" s="9"/>
      <c r="BS4462" s="40"/>
      <c r="BU4462" s="9"/>
      <c r="BV4462" s="40"/>
      <c r="BW4462" s="9"/>
      <c r="BX4462" s="40"/>
      <c r="BZ4462" s="9"/>
      <c r="CA4462" s="9"/>
      <c r="CB4462" s="40"/>
      <c r="CC4462" s="9"/>
      <c r="CD4462" s="9"/>
      <c r="CE4462" s="40"/>
    </row>
    <row r="4463" spans="68:83" x14ac:dyDescent="0.25">
      <c r="BP4463" s="9"/>
      <c r="BQ4463" s="40"/>
      <c r="BR4463" s="9"/>
      <c r="BS4463" s="40"/>
      <c r="BU4463" s="9"/>
      <c r="BV4463" s="40"/>
      <c r="BW4463" s="9"/>
      <c r="BX4463" s="40"/>
      <c r="BZ4463" s="9"/>
      <c r="CA4463" s="9"/>
      <c r="CB4463" s="40"/>
      <c r="CC4463" s="9"/>
      <c r="CD4463" s="9"/>
      <c r="CE4463" s="40"/>
    </row>
    <row r="4464" spans="68:83" x14ac:dyDescent="0.25">
      <c r="BP4464" s="9"/>
      <c r="BQ4464" s="40"/>
      <c r="BR4464" s="9"/>
      <c r="BS4464" s="40"/>
      <c r="BU4464" s="9"/>
      <c r="BV4464" s="40"/>
      <c r="BW4464" s="9"/>
      <c r="BX4464" s="40"/>
      <c r="BZ4464" s="9"/>
      <c r="CA4464" s="9"/>
      <c r="CB4464" s="40"/>
      <c r="CC4464" s="9"/>
      <c r="CD4464" s="9"/>
      <c r="CE4464" s="40"/>
    </row>
    <row r="4465" spans="68:83" x14ac:dyDescent="0.25">
      <c r="BP4465" s="9"/>
      <c r="BQ4465" s="40"/>
      <c r="BR4465" s="9"/>
      <c r="BS4465" s="40"/>
      <c r="BU4465" s="9"/>
      <c r="BV4465" s="40"/>
      <c r="BW4465" s="9"/>
      <c r="BX4465" s="40"/>
      <c r="BZ4465" s="9"/>
      <c r="CA4465" s="9"/>
      <c r="CB4465" s="40"/>
      <c r="CC4465" s="9"/>
      <c r="CD4465" s="9"/>
      <c r="CE4465" s="40"/>
    </row>
    <row r="4466" spans="68:83" x14ac:dyDescent="0.25">
      <c r="BP4466" s="9"/>
      <c r="BQ4466" s="40"/>
      <c r="BR4466" s="9"/>
      <c r="BS4466" s="40"/>
      <c r="BU4466" s="9"/>
      <c r="BV4466" s="40"/>
      <c r="BW4466" s="9"/>
      <c r="BX4466" s="40"/>
      <c r="BZ4466" s="9"/>
      <c r="CA4466" s="9"/>
      <c r="CB4466" s="40"/>
      <c r="CC4466" s="9"/>
      <c r="CD4466" s="9"/>
      <c r="CE4466" s="40"/>
    </row>
    <row r="4467" spans="68:83" x14ac:dyDescent="0.25">
      <c r="BP4467" s="9"/>
      <c r="BQ4467" s="40"/>
      <c r="BR4467" s="9"/>
      <c r="BS4467" s="40"/>
      <c r="BU4467" s="9"/>
      <c r="BV4467" s="40"/>
      <c r="BW4467" s="9"/>
      <c r="BX4467" s="40"/>
      <c r="BZ4467" s="9"/>
      <c r="CA4467" s="9"/>
      <c r="CB4467" s="40"/>
      <c r="CC4467" s="9"/>
      <c r="CD4467" s="9"/>
      <c r="CE4467" s="40"/>
    </row>
    <row r="4468" spans="68:83" x14ac:dyDescent="0.25">
      <c r="BP4468" s="9"/>
      <c r="BQ4468" s="40"/>
      <c r="BR4468" s="9"/>
      <c r="BS4468" s="40"/>
      <c r="BU4468" s="9"/>
      <c r="BV4468" s="40"/>
      <c r="BW4468" s="9"/>
      <c r="BX4468" s="40"/>
      <c r="BZ4468" s="9"/>
      <c r="CA4468" s="9"/>
      <c r="CB4468" s="40"/>
      <c r="CC4468" s="9"/>
      <c r="CD4468" s="9"/>
      <c r="CE4468" s="40"/>
    </row>
    <row r="4469" spans="68:83" x14ac:dyDescent="0.25">
      <c r="BP4469" s="9"/>
      <c r="BQ4469" s="40"/>
      <c r="BR4469" s="9"/>
      <c r="BS4469" s="40"/>
      <c r="BU4469" s="9"/>
      <c r="BV4469" s="40"/>
      <c r="BW4469" s="9"/>
      <c r="BX4469" s="40"/>
      <c r="BZ4469" s="9"/>
      <c r="CA4469" s="9"/>
      <c r="CB4469" s="40"/>
      <c r="CC4469" s="9"/>
      <c r="CD4469" s="9"/>
      <c r="CE4469" s="40"/>
    </row>
    <row r="4470" spans="68:83" x14ac:dyDescent="0.25">
      <c r="BP4470" s="9"/>
      <c r="BQ4470" s="40"/>
      <c r="BR4470" s="9"/>
      <c r="BS4470" s="40"/>
      <c r="BU4470" s="9"/>
      <c r="BV4470" s="40"/>
      <c r="BW4470" s="9"/>
      <c r="BX4470" s="40"/>
      <c r="BZ4470" s="9"/>
      <c r="CA4470" s="9"/>
      <c r="CB4470" s="40"/>
      <c r="CC4470" s="9"/>
      <c r="CD4470" s="9"/>
      <c r="CE4470" s="40"/>
    </row>
    <row r="4471" spans="68:83" x14ac:dyDescent="0.25">
      <c r="BP4471" s="9"/>
      <c r="BQ4471" s="40"/>
      <c r="BR4471" s="9"/>
      <c r="BS4471" s="40"/>
      <c r="BU4471" s="9"/>
      <c r="BV4471" s="40"/>
      <c r="BW4471" s="9"/>
      <c r="BX4471" s="40"/>
      <c r="BZ4471" s="9"/>
      <c r="CA4471" s="9"/>
      <c r="CB4471" s="40"/>
      <c r="CC4471" s="9"/>
      <c r="CD4471" s="9"/>
      <c r="CE4471" s="40"/>
    </row>
    <row r="4472" spans="68:83" x14ac:dyDescent="0.25">
      <c r="BP4472" s="9"/>
      <c r="BQ4472" s="40"/>
      <c r="BR4472" s="9"/>
      <c r="BS4472" s="40"/>
      <c r="BU4472" s="9"/>
      <c r="BV4472" s="40"/>
      <c r="BW4472" s="9"/>
      <c r="BX4472" s="40"/>
      <c r="BZ4472" s="9"/>
      <c r="CA4472" s="9"/>
      <c r="CB4472" s="40"/>
      <c r="CC4472" s="9"/>
      <c r="CD4472" s="9"/>
      <c r="CE4472" s="40"/>
    </row>
    <row r="4473" spans="68:83" x14ac:dyDescent="0.25">
      <c r="BP4473" s="9"/>
      <c r="BQ4473" s="40"/>
      <c r="BR4473" s="9"/>
      <c r="BS4473" s="40"/>
      <c r="BU4473" s="9"/>
      <c r="BV4473" s="40"/>
      <c r="BW4473" s="9"/>
      <c r="BX4473" s="40"/>
      <c r="BZ4473" s="9"/>
      <c r="CA4473" s="9"/>
      <c r="CB4473" s="40"/>
      <c r="CC4473" s="9"/>
      <c r="CD4473" s="9"/>
      <c r="CE4473" s="40"/>
    </row>
    <row r="4474" spans="68:83" x14ac:dyDescent="0.25">
      <c r="BP4474" s="9"/>
      <c r="BQ4474" s="40"/>
      <c r="BR4474" s="9"/>
      <c r="BS4474" s="40"/>
      <c r="BU4474" s="9"/>
      <c r="BV4474" s="40"/>
      <c r="BW4474" s="9"/>
      <c r="BX4474" s="40"/>
      <c r="BZ4474" s="9"/>
      <c r="CA4474" s="9"/>
      <c r="CB4474" s="40"/>
      <c r="CC4474" s="9"/>
      <c r="CD4474" s="9"/>
      <c r="CE4474" s="40"/>
    </row>
    <row r="4475" spans="68:83" x14ac:dyDescent="0.25">
      <c r="BP4475" s="9"/>
      <c r="BQ4475" s="40"/>
      <c r="BR4475" s="9"/>
      <c r="BS4475" s="40"/>
      <c r="BU4475" s="9"/>
      <c r="BV4475" s="40"/>
      <c r="BW4475" s="9"/>
      <c r="BX4475" s="40"/>
      <c r="BZ4475" s="9"/>
      <c r="CA4475" s="9"/>
      <c r="CB4475" s="40"/>
      <c r="CC4475" s="9"/>
      <c r="CD4475" s="9"/>
      <c r="CE4475" s="40"/>
    </row>
    <row r="4476" spans="68:83" x14ac:dyDescent="0.25">
      <c r="BP4476" s="9"/>
      <c r="BQ4476" s="40"/>
      <c r="BR4476" s="9"/>
      <c r="BS4476" s="40"/>
      <c r="BU4476" s="9"/>
      <c r="BV4476" s="40"/>
      <c r="BW4476" s="9"/>
      <c r="BX4476" s="40"/>
      <c r="BZ4476" s="9"/>
      <c r="CA4476" s="9"/>
      <c r="CB4476" s="40"/>
      <c r="CC4476" s="9"/>
      <c r="CD4476" s="9"/>
      <c r="CE4476" s="40"/>
    </row>
    <row r="4477" spans="68:83" x14ac:dyDescent="0.25">
      <c r="BP4477" s="9"/>
      <c r="BQ4477" s="40"/>
      <c r="BR4477" s="9"/>
      <c r="BS4477" s="40"/>
      <c r="BU4477" s="9"/>
      <c r="BV4477" s="40"/>
      <c r="BW4477" s="9"/>
      <c r="BX4477" s="40"/>
      <c r="BZ4477" s="9"/>
      <c r="CA4477" s="9"/>
      <c r="CB4477" s="40"/>
      <c r="CC4477" s="9"/>
      <c r="CD4477" s="9"/>
      <c r="CE4477" s="40"/>
    </row>
    <row r="4478" spans="68:83" x14ac:dyDescent="0.25">
      <c r="BP4478" s="9"/>
      <c r="BQ4478" s="40"/>
      <c r="BR4478" s="9"/>
      <c r="BS4478" s="40"/>
      <c r="BU4478" s="9"/>
      <c r="BV4478" s="40"/>
      <c r="BW4478" s="9"/>
      <c r="BX4478" s="40"/>
      <c r="BZ4478" s="9"/>
      <c r="CA4478" s="9"/>
      <c r="CB4478" s="40"/>
      <c r="CC4478" s="9"/>
      <c r="CD4478" s="9"/>
      <c r="CE4478" s="40"/>
    </row>
    <row r="4479" spans="68:83" x14ac:dyDescent="0.25">
      <c r="BP4479" s="9"/>
      <c r="BQ4479" s="40"/>
      <c r="BR4479" s="9"/>
      <c r="BS4479" s="40"/>
      <c r="BU4479" s="9"/>
      <c r="BV4479" s="40"/>
      <c r="BW4479" s="9"/>
      <c r="BX4479" s="40"/>
      <c r="BZ4479" s="9"/>
      <c r="CA4479" s="9"/>
      <c r="CB4479" s="40"/>
      <c r="CC4479" s="9"/>
      <c r="CD4479" s="9"/>
      <c r="CE4479" s="40"/>
    </row>
    <row r="4480" spans="68:83" x14ac:dyDescent="0.25">
      <c r="BP4480" s="9"/>
      <c r="BQ4480" s="40"/>
      <c r="BR4480" s="9"/>
      <c r="BS4480" s="40"/>
      <c r="BU4480" s="9"/>
      <c r="BV4480" s="40"/>
      <c r="BW4480" s="9"/>
      <c r="BX4480" s="40"/>
      <c r="BZ4480" s="9"/>
      <c r="CA4480" s="9"/>
      <c r="CB4480" s="40"/>
      <c r="CC4480" s="9"/>
      <c r="CD4480" s="9"/>
      <c r="CE4480" s="40"/>
    </row>
    <row r="4481" spans="68:83" x14ac:dyDescent="0.25">
      <c r="BP4481" s="9"/>
      <c r="BQ4481" s="40"/>
      <c r="BR4481" s="9"/>
      <c r="BS4481" s="40"/>
      <c r="BU4481" s="9"/>
      <c r="BV4481" s="40"/>
      <c r="BW4481" s="9"/>
      <c r="BX4481" s="40"/>
      <c r="BZ4481" s="9"/>
      <c r="CA4481" s="9"/>
      <c r="CB4481" s="40"/>
      <c r="CC4481" s="9"/>
      <c r="CD4481" s="9"/>
      <c r="CE4481" s="40"/>
    </row>
    <row r="4482" spans="68:83" x14ac:dyDescent="0.25">
      <c r="BP4482" s="9"/>
      <c r="BQ4482" s="40"/>
      <c r="BR4482" s="9"/>
      <c r="BS4482" s="40"/>
      <c r="BU4482" s="9"/>
      <c r="BV4482" s="40"/>
      <c r="BW4482" s="9"/>
      <c r="BX4482" s="40"/>
      <c r="BZ4482" s="9"/>
      <c r="CA4482" s="9"/>
      <c r="CB4482" s="40"/>
      <c r="CC4482" s="9"/>
      <c r="CD4482" s="9"/>
      <c r="CE4482" s="40"/>
    </row>
    <row r="4483" spans="68:83" x14ac:dyDescent="0.25">
      <c r="BP4483" s="9"/>
      <c r="BQ4483" s="40"/>
      <c r="BR4483" s="9"/>
      <c r="BS4483" s="40"/>
      <c r="BU4483" s="9"/>
      <c r="BV4483" s="40"/>
      <c r="BW4483" s="9"/>
      <c r="BX4483" s="40"/>
      <c r="BZ4483" s="9"/>
      <c r="CA4483" s="9"/>
      <c r="CB4483" s="40"/>
      <c r="CC4483" s="9"/>
      <c r="CD4483" s="9"/>
      <c r="CE4483" s="40"/>
    </row>
    <row r="4484" spans="68:83" x14ac:dyDescent="0.25">
      <c r="BP4484" s="9"/>
      <c r="BQ4484" s="40"/>
      <c r="BR4484" s="9"/>
      <c r="BS4484" s="40"/>
      <c r="BU4484" s="9"/>
      <c r="BV4484" s="40"/>
      <c r="BW4484" s="9"/>
      <c r="BX4484" s="40"/>
      <c r="BZ4484" s="9"/>
      <c r="CA4484" s="9"/>
      <c r="CB4484" s="40"/>
      <c r="CC4484" s="9"/>
      <c r="CD4484" s="9"/>
      <c r="CE4484" s="40"/>
    </row>
    <row r="4485" spans="68:83" x14ac:dyDescent="0.25">
      <c r="BP4485" s="9"/>
      <c r="BQ4485" s="40"/>
      <c r="BR4485" s="9"/>
      <c r="BS4485" s="40"/>
      <c r="BU4485" s="9"/>
      <c r="BV4485" s="40"/>
      <c r="BW4485" s="9"/>
      <c r="BX4485" s="40"/>
      <c r="BZ4485" s="9"/>
      <c r="CA4485" s="9"/>
      <c r="CB4485" s="40"/>
      <c r="CC4485" s="9"/>
      <c r="CD4485" s="9"/>
      <c r="CE4485" s="40"/>
    </row>
    <row r="4486" spans="68:83" x14ac:dyDescent="0.25">
      <c r="BP4486" s="9"/>
      <c r="BQ4486" s="40"/>
      <c r="BR4486" s="9"/>
      <c r="BS4486" s="40"/>
      <c r="BU4486" s="9"/>
      <c r="BV4486" s="40"/>
      <c r="BW4486" s="9"/>
      <c r="BX4486" s="40"/>
      <c r="BZ4486" s="9"/>
      <c r="CA4486" s="9"/>
      <c r="CB4486" s="40"/>
      <c r="CC4486" s="9"/>
      <c r="CD4486" s="9"/>
      <c r="CE4486" s="40"/>
    </row>
    <row r="4487" spans="68:83" x14ac:dyDescent="0.25">
      <c r="BP4487" s="9"/>
      <c r="BQ4487" s="40"/>
      <c r="BR4487" s="9"/>
      <c r="BS4487" s="40"/>
      <c r="BU4487" s="9"/>
      <c r="BV4487" s="40"/>
      <c r="BW4487" s="9"/>
      <c r="BX4487" s="40"/>
      <c r="BZ4487" s="9"/>
      <c r="CA4487" s="9"/>
      <c r="CB4487" s="40"/>
      <c r="CC4487" s="9"/>
      <c r="CD4487" s="9"/>
      <c r="CE4487" s="40"/>
    </row>
    <row r="4488" spans="68:83" x14ac:dyDescent="0.25">
      <c r="BP4488" s="9"/>
      <c r="BQ4488" s="40"/>
      <c r="BR4488" s="9"/>
      <c r="BS4488" s="40"/>
      <c r="BU4488" s="9"/>
      <c r="BV4488" s="40"/>
      <c r="BW4488" s="9"/>
      <c r="BX4488" s="40"/>
      <c r="BZ4488" s="9"/>
      <c r="CA4488" s="9"/>
      <c r="CB4488" s="40"/>
      <c r="CC4488" s="9"/>
      <c r="CD4488" s="9"/>
      <c r="CE4488" s="40"/>
    </row>
    <row r="4489" spans="68:83" x14ac:dyDescent="0.25">
      <c r="BP4489" s="9"/>
      <c r="BQ4489" s="40"/>
      <c r="BR4489" s="9"/>
      <c r="BS4489" s="40"/>
      <c r="BU4489" s="9"/>
      <c r="BV4489" s="40"/>
      <c r="BW4489" s="9"/>
      <c r="BX4489" s="40"/>
      <c r="BZ4489" s="9"/>
      <c r="CA4489" s="9"/>
      <c r="CB4489" s="40"/>
      <c r="CC4489" s="9"/>
      <c r="CD4489" s="9"/>
      <c r="CE4489" s="40"/>
    </row>
    <row r="4490" spans="68:83" x14ac:dyDescent="0.25">
      <c r="BP4490" s="9"/>
      <c r="BQ4490" s="40"/>
      <c r="BR4490" s="9"/>
      <c r="BS4490" s="40"/>
      <c r="BU4490" s="9"/>
      <c r="BV4490" s="40"/>
      <c r="BW4490" s="9"/>
      <c r="BX4490" s="40"/>
      <c r="BZ4490" s="9"/>
      <c r="CA4490" s="9"/>
      <c r="CB4490" s="40"/>
      <c r="CC4490" s="9"/>
      <c r="CD4490" s="9"/>
      <c r="CE4490" s="40"/>
    </row>
    <row r="4491" spans="68:83" x14ac:dyDescent="0.25">
      <c r="BP4491" s="9"/>
      <c r="BQ4491" s="40"/>
      <c r="BR4491" s="9"/>
      <c r="BS4491" s="40"/>
      <c r="BU4491" s="9"/>
      <c r="BV4491" s="40"/>
      <c r="BW4491" s="9"/>
      <c r="BX4491" s="40"/>
      <c r="BZ4491" s="9"/>
      <c r="CA4491" s="9"/>
      <c r="CB4491" s="40"/>
      <c r="CC4491" s="9"/>
      <c r="CD4491" s="9"/>
      <c r="CE4491" s="40"/>
    </row>
    <row r="4492" spans="68:83" x14ac:dyDescent="0.25">
      <c r="BP4492" s="9"/>
      <c r="BQ4492" s="40"/>
      <c r="BR4492" s="9"/>
      <c r="BS4492" s="40"/>
      <c r="BU4492" s="9"/>
      <c r="BV4492" s="40"/>
      <c r="BW4492" s="9"/>
      <c r="BX4492" s="40"/>
      <c r="BZ4492" s="9"/>
      <c r="CA4492" s="9"/>
      <c r="CB4492" s="40"/>
      <c r="CC4492" s="9"/>
      <c r="CD4492" s="9"/>
      <c r="CE4492" s="40"/>
    </row>
    <row r="4493" spans="68:83" x14ac:dyDescent="0.25">
      <c r="BP4493" s="9"/>
      <c r="BQ4493" s="40"/>
      <c r="BR4493" s="9"/>
      <c r="BS4493" s="40"/>
      <c r="BU4493" s="9"/>
      <c r="BV4493" s="40"/>
      <c r="BW4493" s="9"/>
      <c r="BX4493" s="40"/>
      <c r="BZ4493" s="9"/>
      <c r="CA4493" s="9"/>
      <c r="CB4493" s="40"/>
      <c r="CC4493" s="9"/>
      <c r="CD4493" s="9"/>
      <c r="CE4493" s="40"/>
    </row>
    <row r="4494" spans="68:83" x14ac:dyDescent="0.25">
      <c r="BP4494" s="9"/>
      <c r="BQ4494" s="40"/>
      <c r="BR4494" s="9"/>
      <c r="BS4494" s="40"/>
      <c r="BU4494" s="9"/>
      <c r="BV4494" s="40"/>
      <c r="BW4494" s="9"/>
      <c r="BX4494" s="40"/>
      <c r="BZ4494" s="9"/>
      <c r="CA4494" s="9"/>
      <c r="CB4494" s="40"/>
      <c r="CC4494" s="9"/>
      <c r="CD4494" s="9"/>
      <c r="CE4494" s="40"/>
    </row>
    <row r="4495" spans="68:83" x14ac:dyDescent="0.25">
      <c r="BP4495" s="9"/>
      <c r="BQ4495" s="40"/>
      <c r="BR4495" s="9"/>
      <c r="BS4495" s="40"/>
      <c r="BU4495" s="9"/>
      <c r="BV4495" s="40"/>
      <c r="BW4495" s="9"/>
      <c r="BX4495" s="40"/>
      <c r="BZ4495" s="9"/>
      <c r="CA4495" s="9"/>
      <c r="CB4495" s="40"/>
      <c r="CC4495" s="9"/>
      <c r="CD4495" s="9"/>
      <c r="CE4495" s="40"/>
    </row>
    <row r="4496" spans="68:83" x14ac:dyDescent="0.25">
      <c r="BP4496" s="9"/>
      <c r="BQ4496" s="40"/>
      <c r="BR4496" s="9"/>
      <c r="BS4496" s="40"/>
      <c r="BU4496" s="9"/>
      <c r="BV4496" s="40"/>
      <c r="BW4496" s="9"/>
      <c r="BX4496" s="40"/>
      <c r="BZ4496" s="9"/>
      <c r="CA4496" s="9"/>
      <c r="CB4496" s="40"/>
      <c r="CC4496" s="9"/>
      <c r="CD4496" s="9"/>
      <c r="CE4496" s="40"/>
    </row>
    <row r="4497" spans="68:83" x14ac:dyDescent="0.25">
      <c r="BP4497" s="9"/>
      <c r="BQ4497" s="40"/>
      <c r="BR4497" s="9"/>
      <c r="BS4497" s="40"/>
      <c r="BU4497" s="9"/>
      <c r="BV4497" s="40"/>
      <c r="BW4497" s="9"/>
      <c r="BX4497" s="40"/>
      <c r="BZ4497" s="9"/>
      <c r="CA4497" s="9"/>
      <c r="CB4497" s="40"/>
      <c r="CC4497" s="9"/>
      <c r="CD4497" s="9"/>
      <c r="CE4497" s="40"/>
    </row>
    <row r="4498" spans="68:83" x14ac:dyDescent="0.25">
      <c r="BP4498" s="9"/>
      <c r="BQ4498" s="40"/>
      <c r="BR4498" s="9"/>
      <c r="BS4498" s="40"/>
      <c r="BU4498" s="9"/>
      <c r="BV4498" s="40"/>
      <c r="BW4498" s="9"/>
      <c r="BX4498" s="40"/>
      <c r="BZ4498" s="9"/>
      <c r="CA4498" s="9"/>
      <c r="CB4498" s="40"/>
      <c r="CC4498" s="9"/>
      <c r="CD4498" s="9"/>
      <c r="CE4498" s="40"/>
    </row>
    <row r="4499" spans="68:83" x14ac:dyDescent="0.25">
      <c r="BP4499" s="9"/>
      <c r="BQ4499" s="40"/>
      <c r="BR4499" s="9"/>
      <c r="BS4499" s="40"/>
      <c r="BU4499" s="9"/>
      <c r="BV4499" s="40"/>
      <c r="BW4499" s="9"/>
      <c r="BX4499" s="40"/>
      <c r="BZ4499" s="9"/>
      <c r="CA4499" s="9"/>
      <c r="CB4499" s="40"/>
      <c r="CC4499" s="9"/>
      <c r="CD4499" s="9"/>
      <c r="CE4499" s="40"/>
    </row>
    <row r="4500" spans="68:83" x14ac:dyDescent="0.25">
      <c r="BP4500" s="9"/>
      <c r="BQ4500" s="40"/>
      <c r="BR4500" s="9"/>
      <c r="BS4500" s="40"/>
      <c r="BU4500" s="9"/>
      <c r="BV4500" s="40"/>
      <c r="BW4500" s="9"/>
      <c r="BX4500" s="40"/>
      <c r="BZ4500" s="9"/>
      <c r="CA4500" s="9"/>
      <c r="CB4500" s="40"/>
      <c r="CC4500" s="9"/>
      <c r="CD4500" s="9"/>
      <c r="CE4500" s="40"/>
    </row>
    <row r="4501" spans="68:83" x14ac:dyDescent="0.25">
      <c r="BP4501" s="9"/>
      <c r="BQ4501" s="40"/>
      <c r="BR4501" s="9"/>
      <c r="BS4501" s="40"/>
      <c r="BU4501" s="9"/>
      <c r="BV4501" s="40"/>
      <c r="BW4501" s="9"/>
      <c r="BX4501" s="40"/>
      <c r="BZ4501" s="9"/>
      <c r="CA4501" s="9"/>
      <c r="CB4501" s="40"/>
      <c r="CC4501" s="9"/>
      <c r="CD4501" s="9"/>
      <c r="CE4501" s="40"/>
    </row>
    <row r="4502" spans="68:83" x14ac:dyDescent="0.25">
      <c r="BP4502" s="9"/>
      <c r="BQ4502" s="40"/>
      <c r="BR4502" s="9"/>
      <c r="BS4502" s="40"/>
      <c r="BU4502" s="9"/>
      <c r="BV4502" s="40"/>
      <c r="BW4502" s="9"/>
      <c r="BX4502" s="40"/>
      <c r="BZ4502" s="9"/>
      <c r="CA4502" s="9"/>
      <c r="CB4502" s="40"/>
      <c r="CC4502" s="9"/>
      <c r="CD4502" s="9"/>
      <c r="CE4502" s="40"/>
    </row>
    <row r="4503" spans="68:83" x14ac:dyDescent="0.25">
      <c r="BP4503" s="9"/>
      <c r="BQ4503" s="40"/>
      <c r="BR4503" s="9"/>
      <c r="BS4503" s="40"/>
      <c r="BU4503" s="9"/>
      <c r="BV4503" s="40"/>
      <c r="BW4503" s="9"/>
      <c r="BX4503" s="40"/>
      <c r="BZ4503" s="9"/>
      <c r="CA4503" s="9"/>
      <c r="CB4503" s="40"/>
      <c r="CC4503" s="9"/>
      <c r="CD4503" s="9"/>
      <c r="CE4503" s="40"/>
    </row>
    <row r="4504" spans="68:83" x14ac:dyDescent="0.25">
      <c r="BP4504" s="9"/>
      <c r="BQ4504" s="40"/>
      <c r="BR4504" s="9"/>
      <c r="BS4504" s="40"/>
      <c r="BU4504" s="9"/>
      <c r="BV4504" s="40"/>
      <c r="BW4504" s="9"/>
      <c r="BX4504" s="40"/>
      <c r="BZ4504" s="9"/>
      <c r="CA4504" s="9"/>
      <c r="CB4504" s="40"/>
      <c r="CC4504" s="9"/>
      <c r="CD4504" s="9"/>
      <c r="CE4504" s="40"/>
    </row>
    <row r="4505" spans="68:83" x14ac:dyDescent="0.25">
      <c r="BP4505" s="9"/>
      <c r="BQ4505" s="40"/>
      <c r="BR4505" s="9"/>
      <c r="BS4505" s="40"/>
      <c r="BU4505" s="9"/>
      <c r="BV4505" s="40"/>
      <c r="BW4505" s="9"/>
      <c r="BX4505" s="40"/>
      <c r="BZ4505" s="9"/>
      <c r="CA4505" s="9"/>
      <c r="CB4505" s="40"/>
      <c r="CC4505" s="9"/>
      <c r="CD4505" s="9"/>
      <c r="CE4505" s="40"/>
    </row>
    <row r="4506" spans="68:83" x14ac:dyDescent="0.25">
      <c r="BP4506" s="9"/>
      <c r="BQ4506" s="40"/>
      <c r="BR4506" s="9"/>
      <c r="BS4506" s="40"/>
      <c r="BU4506" s="9"/>
      <c r="BV4506" s="40"/>
      <c r="BW4506" s="9"/>
      <c r="BX4506" s="40"/>
      <c r="BZ4506" s="9"/>
      <c r="CA4506" s="9"/>
      <c r="CB4506" s="40"/>
      <c r="CC4506" s="9"/>
      <c r="CD4506" s="9"/>
      <c r="CE4506" s="40"/>
    </row>
    <row r="4507" spans="68:83" x14ac:dyDescent="0.25">
      <c r="BP4507" s="9"/>
      <c r="BQ4507" s="40"/>
      <c r="BR4507" s="9"/>
      <c r="BS4507" s="40"/>
      <c r="BU4507" s="9"/>
      <c r="BV4507" s="40"/>
      <c r="BW4507" s="9"/>
      <c r="BX4507" s="40"/>
      <c r="BZ4507" s="9"/>
      <c r="CA4507" s="9"/>
      <c r="CB4507" s="40"/>
      <c r="CC4507" s="9"/>
      <c r="CD4507" s="9"/>
      <c r="CE4507" s="40"/>
    </row>
    <row r="4508" spans="68:83" x14ac:dyDescent="0.25">
      <c r="BP4508" s="9"/>
      <c r="BQ4508" s="40"/>
      <c r="BR4508" s="9"/>
      <c r="BS4508" s="40"/>
      <c r="BU4508" s="9"/>
      <c r="BV4508" s="40"/>
      <c r="BW4508" s="9"/>
      <c r="BX4508" s="40"/>
      <c r="BZ4508" s="9"/>
      <c r="CA4508" s="9"/>
      <c r="CB4508" s="40"/>
      <c r="CC4508" s="9"/>
      <c r="CD4508" s="9"/>
      <c r="CE4508" s="40"/>
    </row>
    <row r="4509" spans="68:83" x14ac:dyDescent="0.25">
      <c r="BP4509" s="9"/>
      <c r="BQ4509" s="40"/>
      <c r="BR4509" s="9"/>
      <c r="BS4509" s="40"/>
      <c r="BU4509" s="9"/>
      <c r="BV4509" s="40"/>
      <c r="BW4509" s="9"/>
      <c r="BX4509" s="40"/>
      <c r="BZ4509" s="9"/>
      <c r="CA4509" s="9"/>
      <c r="CB4509" s="40"/>
      <c r="CC4509" s="9"/>
      <c r="CD4509" s="9"/>
      <c r="CE4509" s="40"/>
    </row>
    <row r="4510" spans="68:83" x14ac:dyDescent="0.25">
      <c r="BP4510" s="9"/>
      <c r="BQ4510" s="40"/>
      <c r="BR4510" s="9"/>
      <c r="BS4510" s="40"/>
      <c r="BU4510" s="9"/>
      <c r="BV4510" s="40"/>
      <c r="BW4510" s="9"/>
      <c r="BX4510" s="40"/>
      <c r="BZ4510" s="9"/>
      <c r="CA4510" s="9"/>
      <c r="CB4510" s="40"/>
      <c r="CC4510" s="9"/>
      <c r="CD4510" s="9"/>
      <c r="CE4510" s="40"/>
    </row>
    <row r="4511" spans="68:83" x14ac:dyDescent="0.25">
      <c r="BP4511" s="9"/>
      <c r="BQ4511" s="40"/>
      <c r="BR4511" s="9"/>
      <c r="BS4511" s="40"/>
      <c r="BU4511" s="9"/>
      <c r="BV4511" s="40"/>
      <c r="BW4511" s="9"/>
      <c r="BX4511" s="40"/>
      <c r="BZ4511" s="9"/>
      <c r="CA4511" s="9"/>
      <c r="CB4511" s="40"/>
      <c r="CC4511" s="9"/>
      <c r="CD4511" s="9"/>
      <c r="CE4511" s="40"/>
    </row>
    <row r="4512" spans="68:83" x14ac:dyDescent="0.25">
      <c r="BP4512" s="9"/>
      <c r="BQ4512" s="40"/>
      <c r="BR4512" s="9"/>
      <c r="BS4512" s="40"/>
      <c r="BU4512" s="9"/>
      <c r="BV4512" s="40"/>
      <c r="BW4512" s="9"/>
      <c r="BX4512" s="40"/>
      <c r="BZ4512" s="9"/>
      <c r="CA4512" s="9"/>
      <c r="CB4512" s="40"/>
      <c r="CC4512" s="9"/>
      <c r="CD4512" s="9"/>
      <c r="CE4512" s="40"/>
    </row>
    <row r="4513" spans="68:83" x14ac:dyDescent="0.25">
      <c r="BP4513" s="9"/>
      <c r="BQ4513" s="40"/>
      <c r="BR4513" s="9"/>
      <c r="BS4513" s="40"/>
      <c r="BU4513" s="9"/>
      <c r="BV4513" s="40"/>
      <c r="BW4513" s="9"/>
      <c r="BX4513" s="40"/>
      <c r="BZ4513" s="9"/>
      <c r="CA4513" s="9"/>
      <c r="CB4513" s="40"/>
      <c r="CC4513" s="9"/>
      <c r="CD4513" s="9"/>
      <c r="CE4513" s="40"/>
    </row>
    <row r="4514" spans="68:83" x14ac:dyDescent="0.25">
      <c r="BP4514" s="9"/>
      <c r="BQ4514" s="40"/>
      <c r="BR4514" s="9"/>
      <c r="BS4514" s="40"/>
      <c r="BU4514" s="9"/>
      <c r="BV4514" s="40"/>
      <c r="BW4514" s="9"/>
      <c r="BX4514" s="40"/>
      <c r="BZ4514" s="9"/>
      <c r="CA4514" s="9"/>
      <c r="CB4514" s="40"/>
      <c r="CC4514" s="9"/>
      <c r="CD4514" s="9"/>
      <c r="CE4514" s="40"/>
    </row>
    <row r="4515" spans="68:83" x14ac:dyDescent="0.25">
      <c r="BP4515" s="9"/>
      <c r="BQ4515" s="40"/>
      <c r="BR4515" s="9"/>
      <c r="BS4515" s="40"/>
      <c r="BU4515" s="9"/>
      <c r="BV4515" s="40"/>
      <c r="BW4515" s="9"/>
      <c r="BX4515" s="40"/>
      <c r="BZ4515" s="9"/>
      <c r="CA4515" s="9"/>
      <c r="CB4515" s="40"/>
      <c r="CC4515" s="9"/>
      <c r="CD4515" s="9"/>
      <c r="CE4515" s="40"/>
    </row>
    <row r="4516" spans="68:83" x14ac:dyDescent="0.25">
      <c r="BP4516" s="9"/>
      <c r="BQ4516" s="40"/>
      <c r="BR4516" s="9"/>
      <c r="BS4516" s="40"/>
      <c r="BU4516" s="9"/>
      <c r="BV4516" s="40"/>
      <c r="BW4516" s="9"/>
      <c r="BX4516" s="40"/>
      <c r="BZ4516" s="9"/>
      <c r="CA4516" s="9"/>
      <c r="CB4516" s="40"/>
      <c r="CC4516" s="9"/>
      <c r="CD4516" s="9"/>
      <c r="CE4516" s="40"/>
    </row>
    <row r="4517" spans="68:83" x14ac:dyDescent="0.25">
      <c r="BP4517" s="9"/>
      <c r="BQ4517" s="40"/>
      <c r="BR4517" s="9"/>
      <c r="BS4517" s="40"/>
      <c r="BU4517" s="9"/>
      <c r="BV4517" s="40"/>
      <c r="BW4517" s="9"/>
      <c r="BX4517" s="40"/>
      <c r="BZ4517" s="9"/>
      <c r="CA4517" s="9"/>
      <c r="CB4517" s="40"/>
      <c r="CC4517" s="9"/>
      <c r="CD4517" s="9"/>
      <c r="CE4517" s="40"/>
    </row>
    <row r="4518" spans="68:83" x14ac:dyDescent="0.25">
      <c r="BP4518" s="9"/>
      <c r="BQ4518" s="40"/>
      <c r="BR4518" s="9"/>
      <c r="BS4518" s="40"/>
      <c r="BU4518" s="9"/>
      <c r="BV4518" s="40"/>
      <c r="BW4518" s="9"/>
      <c r="BX4518" s="40"/>
      <c r="BZ4518" s="9"/>
      <c r="CA4518" s="9"/>
      <c r="CB4518" s="40"/>
      <c r="CC4518" s="9"/>
      <c r="CD4518" s="9"/>
      <c r="CE4518" s="40"/>
    </row>
    <row r="4519" spans="68:83" x14ac:dyDescent="0.25">
      <c r="BP4519" s="9"/>
      <c r="BQ4519" s="40"/>
      <c r="BR4519" s="9"/>
      <c r="BS4519" s="40"/>
      <c r="BU4519" s="9"/>
      <c r="BV4519" s="40"/>
      <c r="BW4519" s="9"/>
      <c r="BX4519" s="40"/>
      <c r="BZ4519" s="9"/>
      <c r="CA4519" s="9"/>
      <c r="CB4519" s="40"/>
      <c r="CC4519" s="9"/>
      <c r="CD4519" s="9"/>
      <c r="CE4519" s="40"/>
    </row>
    <row r="4520" spans="68:83" x14ac:dyDescent="0.25">
      <c r="BP4520" s="9"/>
      <c r="BQ4520" s="40"/>
      <c r="BR4520" s="9"/>
      <c r="BS4520" s="40"/>
      <c r="BU4520" s="9"/>
      <c r="BV4520" s="40"/>
      <c r="BW4520" s="9"/>
      <c r="BX4520" s="40"/>
      <c r="BZ4520" s="9"/>
      <c r="CA4520" s="9"/>
      <c r="CB4520" s="40"/>
      <c r="CC4520" s="9"/>
      <c r="CD4520" s="9"/>
      <c r="CE4520" s="40"/>
    </row>
    <row r="4521" spans="68:83" x14ac:dyDescent="0.25">
      <c r="BP4521" s="9"/>
      <c r="BQ4521" s="40"/>
      <c r="BR4521" s="9"/>
      <c r="BS4521" s="40"/>
      <c r="BU4521" s="9"/>
      <c r="BV4521" s="40"/>
      <c r="BW4521" s="9"/>
      <c r="BX4521" s="40"/>
      <c r="BZ4521" s="9"/>
      <c r="CA4521" s="9"/>
      <c r="CB4521" s="40"/>
      <c r="CC4521" s="9"/>
      <c r="CD4521" s="9"/>
      <c r="CE4521" s="40"/>
    </row>
    <row r="4522" spans="68:83" x14ac:dyDescent="0.25">
      <c r="BP4522" s="9"/>
      <c r="BQ4522" s="40"/>
      <c r="BR4522" s="9"/>
      <c r="BS4522" s="40"/>
      <c r="BU4522" s="9"/>
      <c r="BV4522" s="40"/>
      <c r="BW4522" s="9"/>
      <c r="BX4522" s="40"/>
      <c r="BZ4522" s="9"/>
      <c r="CA4522" s="9"/>
      <c r="CB4522" s="40"/>
      <c r="CC4522" s="9"/>
      <c r="CD4522" s="9"/>
      <c r="CE4522" s="40"/>
    </row>
    <row r="4523" spans="68:83" x14ac:dyDescent="0.25">
      <c r="BP4523" s="9"/>
      <c r="BQ4523" s="40"/>
      <c r="BR4523" s="9"/>
      <c r="BS4523" s="40"/>
      <c r="BU4523" s="9"/>
      <c r="BV4523" s="40"/>
      <c r="BW4523" s="9"/>
      <c r="BX4523" s="40"/>
      <c r="BZ4523" s="9"/>
      <c r="CA4523" s="9"/>
      <c r="CB4523" s="40"/>
      <c r="CC4523" s="9"/>
      <c r="CD4523" s="9"/>
      <c r="CE4523" s="40"/>
    </row>
    <row r="4524" spans="68:83" x14ac:dyDescent="0.25">
      <c r="BP4524" s="9"/>
      <c r="BQ4524" s="40"/>
      <c r="BR4524" s="9"/>
      <c r="BS4524" s="40"/>
      <c r="BU4524" s="9"/>
      <c r="BV4524" s="40"/>
      <c r="BW4524" s="9"/>
      <c r="BX4524" s="40"/>
      <c r="BZ4524" s="9"/>
      <c r="CA4524" s="9"/>
      <c r="CB4524" s="40"/>
      <c r="CC4524" s="9"/>
      <c r="CD4524" s="9"/>
      <c r="CE4524" s="40"/>
    </row>
    <row r="4525" spans="68:83" x14ac:dyDescent="0.25">
      <c r="BP4525" s="9"/>
      <c r="BQ4525" s="40"/>
      <c r="BR4525" s="9"/>
      <c r="BS4525" s="40"/>
      <c r="BU4525" s="9"/>
      <c r="BV4525" s="40"/>
      <c r="BW4525" s="9"/>
      <c r="BX4525" s="40"/>
      <c r="BZ4525" s="9"/>
      <c r="CA4525" s="9"/>
      <c r="CB4525" s="40"/>
      <c r="CC4525" s="9"/>
      <c r="CD4525" s="9"/>
      <c r="CE4525" s="40"/>
    </row>
    <row r="4526" spans="68:83" x14ac:dyDescent="0.25">
      <c r="BP4526" s="9"/>
      <c r="BQ4526" s="40"/>
      <c r="BR4526" s="9"/>
      <c r="BS4526" s="40"/>
      <c r="BU4526" s="9"/>
      <c r="BV4526" s="40"/>
      <c r="BW4526" s="9"/>
      <c r="BX4526" s="40"/>
      <c r="BZ4526" s="9"/>
      <c r="CA4526" s="9"/>
      <c r="CB4526" s="40"/>
      <c r="CC4526" s="9"/>
      <c r="CD4526" s="9"/>
      <c r="CE4526" s="40"/>
    </row>
    <row r="4527" spans="68:83" x14ac:dyDescent="0.25">
      <c r="BP4527" s="9"/>
      <c r="BQ4527" s="40"/>
      <c r="BR4527" s="9"/>
      <c r="BS4527" s="40"/>
      <c r="BU4527" s="9"/>
      <c r="BV4527" s="40"/>
      <c r="BW4527" s="9"/>
      <c r="BX4527" s="40"/>
      <c r="BZ4527" s="9"/>
      <c r="CA4527" s="9"/>
      <c r="CB4527" s="40"/>
      <c r="CC4527" s="9"/>
      <c r="CD4527" s="9"/>
      <c r="CE4527" s="40"/>
    </row>
    <row r="4528" spans="68:83" x14ac:dyDescent="0.25">
      <c r="BP4528" s="9"/>
      <c r="BQ4528" s="40"/>
      <c r="BR4528" s="9"/>
      <c r="BS4528" s="40"/>
      <c r="BU4528" s="9"/>
      <c r="BV4528" s="40"/>
      <c r="BW4528" s="9"/>
      <c r="BX4528" s="40"/>
      <c r="BZ4528" s="9"/>
      <c r="CA4528" s="9"/>
      <c r="CB4528" s="40"/>
      <c r="CC4528" s="9"/>
      <c r="CD4528" s="9"/>
      <c r="CE4528" s="40"/>
    </row>
    <row r="4529" spans="68:83" x14ac:dyDescent="0.25">
      <c r="BP4529" s="9"/>
      <c r="BQ4529" s="40"/>
      <c r="BR4529" s="9"/>
      <c r="BS4529" s="40"/>
      <c r="BU4529" s="9"/>
      <c r="BV4529" s="40"/>
      <c r="BW4529" s="9"/>
      <c r="BX4529" s="40"/>
      <c r="BZ4529" s="9"/>
      <c r="CA4529" s="9"/>
      <c r="CB4529" s="40"/>
      <c r="CC4529" s="9"/>
      <c r="CD4529" s="9"/>
      <c r="CE4529" s="40"/>
    </row>
    <row r="4530" spans="68:83" x14ac:dyDescent="0.25">
      <c r="BP4530" s="9"/>
      <c r="BQ4530" s="40"/>
      <c r="BR4530" s="9"/>
      <c r="BS4530" s="40"/>
      <c r="BU4530" s="9"/>
      <c r="BV4530" s="40"/>
      <c r="BW4530" s="9"/>
      <c r="BX4530" s="40"/>
      <c r="BZ4530" s="9"/>
      <c r="CA4530" s="9"/>
      <c r="CB4530" s="40"/>
      <c r="CC4530" s="9"/>
      <c r="CD4530" s="9"/>
      <c r="CE4530" s="40"/>
    </row>
    <row r="4531" spans="68:83" x14ac:dyDescent="0.25">
      <c r="BP4531" s="9"/>
      <c r="BQ4531" s="40"/>
      <c r="BR4531" s="9"/>
      <c r="BS4531" s="40"/>
      <c r="BU4531" s="9"/>
      <c r="BV4531" s="40"/>
      <c r="BW4531" s="9"/>
      <c r="BX4531" s="40"/>
      <c r="BZ4531" s="9"/>
      <c r="CA4531" s="9"/>
      <c r="CB4531" s="40"/>
      <c r="CC4531" s="9"/>
      <c r="CD4531" s="9"/>
      <c r="CE4531" s="40"/>
    </row>
    <row r="4532" spans="68:83" x14ac:dyDescent="0.25">
      <c r="BP4532" s="9"/>
      <c r="BQ4532" s="40"/>
      <c r="BR4532" s="9"/>
      <c r="BS4532" s="40"/>
      <c r="BU4532" s="9"/>
      <c r="BV4532" s="40"/>
      <c r="BW4532" s="9"/>
      <c r="BX4532" s="40"/>
      <c r="BZ4532" s="9"/>
      <c r="CA4532" s="9"/>
      <c r="CB4532" s="40"/>
      <c r="CC4532" s="9"/>
      <c r="CD4532" s="9"/>
      <c r="CE4532" s="40"/>
    </row>
    <row r="4533" spans="68:83" x14ac:dyDescent="0.25">
      <c r="BP4533" s="9"/>
      <c r="BQ4533" s="40"/>
      <c r="BR4533" s="9"/>
      <c r="BS4533" s="40"/>
      <c r="BU4533" s="9"/>
      <c r="BV4533" s="40"/>
      <c r="BW4533" s="9"/>
      <c r="BX4533" s="40"/>
      <c r="BZ4533" s="9"/>
      <c r="CA4533" s="9"/>
      <c r="CB4533" s="40"/>
      <c r="CC4533" s="9"/>
      <c r="CD4533" s="9"/>
      <c r="CE4533" s="40"/>
    </row>
    <row r="4534" spans="68:83" x14ac:dyDescent="0.25">
      <c r="BP4534" s="9"/>
      <c r="BQ4534" s="40"/>
      <c r="BR4534" s="9"/>
      <c r="BS4534" s="40"/>
      <c r="BU4534" s="9"/>
      <c r="BV4534" s="40"/>
      <c r="BW4534" s="9"/>
      <c r="BX4534" s="40"/>
      <c r="BZ4534" s="9"/>
      <c r="CA4534" s="9"/>
      <c r="CB4534" s="40"/>
      <c r="CC4534" s="9"/>
      <c r="CD4534" s="9"/>
      <c r="CE4534" s="40"/>
    </row>
    <row r="4535" spans="68:83" x14ac:dyDescent="0.25">
      <c r="BP4535" s="9"/>
      <c r="BQ4535" s="40"/>
      <c r="BR4535" s="9"/>
      <c r="BS4535" s="40"/>
      <c r="BU4535" s="9"/>
      <c r="BV4535" s="40"/>
      <c r="BW4535" s="9"/>
      <c r="BX4535" s="40"/>
      <c r="BZ4535" s="9"/>
      <c r="CA4535" s="9"/>
      <c r="CB4535" s="40"/>
      <c r="CC4535" s="9"/>
      <c r="CD4535" s="9"/>
      <c r="CE4535" s="40"/>
    </row>
    <row r="4536" spans="68:83" x14ac:dyDescent="0.25">
      <c r="BP4536" s="9"/>
      <c r="BQ4536" s="40"/>
      <c r="BR4536" s="9"/>
      <c r="BS4536" s="40"/>
      <c r="BU4536" s="9"/>
      <c r="BV4536" s="40"/>
      <c r="BW4536" s="9"/>
      <c r="BX4536" s="40"/>
      <c r="BZ4536" s="9"/>
      <c r="CA4536" s="9"/>
      <c r="CB4536" s="40"/>
      <c r="CC4536" s="9"/>
      <c r="CD4536" s="9"/>
      <c r="CE4536" s="40"/>
    </row>
    <row r="4537" spans="68:83" x14ac:dyDescent="0.25">
      <c r="BP4537" s="9"/>
      <c r="BQ4537" s="40"/>
      <c r="BR4537" s="9"/>
      <c r="BS4537" s="40"/>
      <c r="BU4537" s="9"/>
      <c r="BV4537" s="40"/>
      <c r="BW4537" s="9"/>
      <c r="BX4537" s="40"/>
      <c r="BZ4537" s="9"/>
      <c r="CA4537" s="9"/>
      <c r="CB4537" s="40"/>
      <c r="CC4537" s="9"/>
      <c r="CD4537" s="9"/>
      <c r="CE4537" s="40"/>
    </row>
    <row r="4538" spans="68:83" x14ac:dyDescent="0.25">
      <c r="BP4538" s="9"/>
      <c r="BQ4538" s="40"/>
      <c r="BR4538" s="9"/>
      <c r="BS4538" s="40"/>
      <c r="BU4538" s="9"/>
      <c r="BV4538" s="40"/>
      <c r="BW4538" s="9"/>
      <c r="BX4538" s="40"/>
      <c r="BZ4538" s="9"/>
      <c r="CA4538" s="9"/>
      <c r="CB4538" s="40"/>
      <c r="CC4538" s="9"/>
      <c r="CD4538" s="9"/>
      <c r="CE4538" s="40"/>
    </row>
    <row r="4539" spans="68:83" x14ac:dyDescent="0.25">
      <c r="BP4539" s="9"/>
      <c r="BQ4539" s="40"/>
      <c r="BR4539" s="9"/>
      <c r="BS4539" s="40"/>
      <c r="BU4539" s="9"/>
      <c r="BV4539" s="40"/>
      <c r="BW4539" s="9"/>
      <c r="BX4539" s="40"/>
      <c r="BZ4539" s="9"/>
      <c r="CA4539" s="9"/>
      <c r="CB4539" s="40"/>
      <c r="CC4539" s="9"/>
      <c r="CD4539" s="9"/>
      <c r="CE4539" s="40"/>
    </row>
    <row r="4540" spans="68:83" x14ac:dyDescent="0.25">
      <c r="BP4540" s="9"/>
      <c r="BQ4540" s="40"/>
      <c r="BR4540" s="9"/>
      <c r="BS4540" s="40"/>
      <c r="BU4540" s="9"/>
      <c r="BV4540" s="40"/>
      <c r="BW4540" s="9"/>
      <c r="BX4540" s="40"/>
      <c r="BZ4540" s="9"/>
      <c r="CA4540" s="9"/>
      <c r="CB4540" s="40"/>
      <c r="CC4540" s="9"/>
      <c r="CD4540" s="9"/>
      <c r="CE4540" s="40"/>
    </row>
    <row r="4541" spans="68:83" x14ac:dyDescent="0.25">
      <c r="BP4541" s="9"/>
      <c r="BQ4541" s="40"/>
      <c r="BR4541" s="9"/>
      <c r="BS4541" s="40"/>
      <c r="BU4541" s="9"/>
      <c r="BV4541" s="40"/>
      <c r="BW4541" s="9"/>
      <c r="BX4541" s="40"/>
      <c r="BZ4541" s="9"/>
      <c r="CA4541" s="9"/>
      <c r="CB4541" s="40"/>
      <c r="CC4541" s="9"/>
      <c r="CD4541" s="9"/>
      <c r="CE4541" s="40"/>
    </row>
    <row r="4542" spans="68:83" x14ac:dyDescent="0.25">
      <c r="BP4542" s="9"/>
      <c r="BQ4542" s="40"/>
      <c r="BR4542" s="9"/>
      <c r="BS4542" s="40"/>
      <c r="BU4542" s="9"/>
      <c r="BV4542" s="40"/>
      <c r="BW4542" s="9"/>
      <c r="BX4542" s="40"/>
      <c r="BZ4542" s="9"/>
      <c r="CA4542" s="9"/>
      <c r="CB4542" s="40"/>
      <c r="CC4542" s="9"/>
      <c r="CD4542" s="9"/>
      <c r="CE4542" s="40"/>
    </row>
    <row r="4543" spans="68:83" x14ac:dyDescent="0.25">
      <c r="BP4543" s="9"/>
      <c r="BQ4543" s="40"/>
      <c r="BR4543" s="9"/>
      <c r="BS4543" s="40"/>
      <c r="BU4543" s="9"/>
      <c r="BV4543" s="40"/>
      <c r="BW4543" s="9"/>
      <c r="BX4543" s="40"/>
      <c r="BZ4543" s="9"/>
      <c r="CA4543" s="9"/>
      <c r="CB4543" s="40"/>
      <c r="CC4543" s="9"/>
      <c r="CD4543" s="9"/>
      <c r="CE4543" s="40"/>
    </row>
    <row r="4544" spans="68:83" x14ac:dyDescent="0.25">
      <c r="BP4544" s="9"/>
      <c r="BQ4544" s="40"/>
      <c r="BR4544" s="9"/>
      <c r="BS4544" s="40"/>
      <c r="BU4544" s="9"/>
      <c r="BV4544" s="40"/>
      <c r="BW4544" s="9"/>
      <c r="BX4544" s="40"/>
      <c r="BZ4544" s="9"/>
      <c r="CA4544" s="9"/>
      <c r="CB4544" s="40"/>
      <c r="CC4544" s="9"/>
      <c r="CD4544" s="9"/>
      <c r="CE4544" s="40"/>
    </row>
    <row r="4545" spans="68:83" x14ac:dyDescent="0.25">
      <c r="BP4545" s="9"/>
      <c r="BQ4545" s="40"/>
      <c r="BR4545" s="9"/>
      <c r="BS4545" s="40"/>
      <c r="BU4545" s="9"/>
      <c r="BV4545" s="40"/>
      <c r="BW4545" s="9"/>
      <c r="BX4545" s="40"/>
      <c r="BZ4545" s="9"/>
      <c r="CA4545" s="9"/>
      <c r="CB4545" s="40"/>
      <c r="CC4545" s="9"/>
      <c r="CD4545" s="9"/>
      <c r="CE4545" s="40"/>
    </row>
    <row r="4546" spans="68:83" x14ac:dyDescent="0.25">
      <c r="BP4546" s="9"/>
      <c r="BQ4546" s="40"/>
      <c r="BR4546" s="9"/>
      <c r="BS4546" s="40"/>
      <c r="BU4546" s="9"/>
      <c r="BV4546" s="40"/>
      <c r="BW4546" s="9"/>
      <c r="BX4546" s="40"/>
      <c r="BZ4546" s="9"/>
      <c r="CA4546" s="9"/>
      <c r="CB4546" s="40"/>
      <c r="CC4546" s="9"/>
      <c r="CD4546" s="9"/>
      <c r="CE4546" s="40"/>
    </row>
    <row r="4547" spans="68:83" x14ac:dyDescent="0.25">
      <c r="BP4547" s="9"/>
      <c r="BQ4547" s="40"/>
      <c r="BR4547" s="9"/>
      <c r="BS4547" s="40"/>
      <c r="BU4547" s="9"/>
      <c r="BV4547" s="40"/>
      <c r="BW4547" s="9"/>
      <c r="BX4547" s="40"/>
      <c r="BZ4547" s="9"/>
      <c r="CA4547" s="9"/>
      <c r="CB4547" s="40"/>
      <c r="CC4547" s="9"/>
      <c r="CD4547" s="9"/>
      <c r="CE4547" s="40"/>
    </row>
    <row r="4548" spans="68:83" x14ac:dyDescent="0.25">
      <c r="BP4548" s="9"/>
      <c r="BQ4548" s="40"/>
      <c r="BR4548" s="9"/>
      <c r="BS4548" s="40"/>
      <c r="BU4548" s="9"/>
      <c r="BV4548" s="40"/>
      <c r="BW4548" s="9"/>
      <c r="BX4548" s="40"/>
      <c r="BZ4548" s="9"/>
      <c r="CA4548" s="9"/>
      <c r="CB4548" s="40"/>
      <c r="CC4548" s="9"/>
      <c r="CD4548" s="9"/>
      <c r="CE4548" s="40"/>
    </row>
    <row r="4549" spans="68:83" x14ac:dyDescent="0.25">
      <c r="BP4549" s="9"/>
      <c r="BQ4549" s="40"/>
      <c r="BR4549" s="9"/>
      <c r="BS4549" s="40"/>
      <c r="BU4549" s="9"/>
      <c r="BV4549" s="40"/>
      <c r="BW4549" s="9"/>
      <c r="BX4549" s="40"/>
      <c r="BZ4549" s="9"/>
      <c r="CA4549" s="9"/>
      <c r="CB4549" s="40"/>
      <c r="CC4549" s="9"/>
      <c r="CD4549" s="9"/>
      <c r="CE4549" s="40"/>
    </row>
    <row r="4550" spans="68:83" x14ac:dyDescent="0.25">
      <c r="BP4550" s="9"/>
      <c r="BQ4550" s="40"/>
      <c r="BR4550" s="9"/>
      <c r="BS4550" s="40"/>
      <c r="BU4550" s="9"/>
      <c r="BV4550" s="40"/>
      <c r="BW4550" s="9"/>
      <c r="BX4550" s="40"/>
      <c r="BZ4550" s="9"/>
      <c r="CA4550" s="9"/>
      <c r="CB4550" s="40"/>
      <c r="CC4550" s="9"/>
      <c r="CD4550" s="9"/>
      <c r="CE4550" s="40"/>
    </row>
    <row r="4551" spans="68:83" x14ac:dyDescent="0.25">
      <c r="BP4551" s="9"/>
      <c r="BQ4551" s="40"/>
      <c r="BR4551" s="9"/>
      <c r="BS4551" s="40"/>
      <c r="BU4551" s="9"/>
      <c r="BV4551" s="40"/>
      <c r="BW4551" s="9"/>
      <c r="BX4551" s="40"/>
      <c r="BZ4551" s="9"/>
      <c r="CA4551" s="9"/>
      <c r="CB4551" s="40"/>
      <c r="CC4551" s="9"/>
      <c r="CD4551" s="9"/>
      <c r="CE4551" s="40"/>
    </row>
    <row r="4552" spans="68:83" x14ac:dyDescent="0.25">
      <c r="BP4552" s="9"/>
      <c r="BQ4552" s="40"/>
      <c r="BR4552" s="9"/>
      <c r="BS4552" s="40"/>
      <c r="BU4552" s="9"/>
      <c r="BV4552" s="40"/>
      <c r="BW4552" s="9"/>
      <c r="BX4552" s="40"/>
      <c r="BZ4552" s="9"/>
      <c r="CA4552" s="9"/>
      <c r="CB4552" s="40"/>
      <c r="CC4552" s="9"/>
      <c r="CD4552" s="9"/>
      <c r="CE4552" s="40"/>
    </row>
    <row r="4553" spans="68:83" x14ac:dyDescent="0.25">
      <c r="BP4553" s="9"/>
      <c r="BQ4553" s="40"/>
      <c r="BR4553" s="9"/>
      <c r="BS4553" s="40"/>
      <c r="BU4553" s="9"/>
      <c r="BV4553" s="40"/>
      <c r="BW4553" s="9"/>
      <c r="BX4553" s="40"/>
      <c r="BZ4553" s="9"/>
      <c r="CA4553" s="9"/>
      <c r="CB4553" s="40"/>
      <c r="CC4553" s="9"/>
      <c r="CD4553" s="9"/>
      <c r="CE4553" s="40"/>
    </row>
    <row r="4554" spans="68:83" x14ac:dyDescent="0.25">
      <c r="BP4554" s="9"/>
      <c r="BQ4554" s="40"/>
      <c r="BR4554" s="9"/>
      <c r="BS4554" s="40"/>
      <c r="BU4554" s="9"/>
      <c r="BV4554" s="40"/>
      <c r="BW4554" s="9"/>
      <c r="BX4554" s="40"/>
      <c r="BZ4554" s="9"/>
      <c r="CA4554" s="9"/>
      <c r="CB4554" s="40"/>
      <c r="CC4554" s="9"/>
      <c r="CD4554" s="9"/>
      <c r="CE4554" s="40"/>
    </row>
    <row r="4555" spans="68:83" x14ac:dyDescent="0.25">
      <c r="BP4555" s="9"/>
      <c r="BQ4555" s="40"/>
      <c r="BR4555" s="9"/>
      <c r="BS4555" s="40"/>
      <c r="BU4555" s="9"/>
      <c r="BV4555" s="40"/>
      <c r="BW4555" s="9"/>
      <c r="BX4555" s="40"/>
      <c r="BZ4555" s="9"/>
      <c r="CA4555" s="9"/>
      <c r="CB4555" s="40"/>
      <c r="CC4555" s="9"/>
      <c r="CD4555" s="9"/>
      <c r="CE4555" s="40"/>
    </row>
    <row r="4556" spans="68:83" x14ac:dyDescent="0.25">
      <c r="BP4556" s="9"/>
      <c r="BQ4556" s="40"/>
      <c r="BR4556" s="9"/>
      <c r="BS4556" s="40"/>
      <c r="BU4556" s="9"/>
      <c r="BV4556" s="40"/>
      <c r="BW4556" s="9"/>
      <c r="BX4556" s="40"/>
      <c r="BZ4556" s="9"/>
      <c r="CA4556" s="9"/>
      <c r="CB4556" s="40"/>
      <c r="CC4556" s="9"/>
      <c r="CD4556" s="9"/>
      <c r="CE4556" s="40"/>
    </row>
    <row r="4557" spans="68:83" x14ac:dyDescent="0.25">
      <c r="BP4557" s="9"/>
      <c r="BQ4557" s="40"/>
      <c r="BR4557" s="9"/>
      <c r="BS4557" s="40"/>
      <c r="BU4557" s="9"/>
      <c r="BV4557" s="40"/>
      <c r="BW4557" s="9"/>
      <c r="BX4557" s="40"/>
      <c r="BZ4557" s="9"/>
      <c r="CA4557" s="9"/>
      <c r="CB4557" s="40"/>
      <c r="CC4557" s="9"/>
      <c r="CD4557" s="9"/>
      <c r="CE4557" s="40"/>
    </row>
    <row r="4558" spans="68:83" x14ac:dyDescent="0.25">
      <c r="BP4558" s="9"/>
      <c r="BQ4558" s="40"/>
      <c r="BR4558" s="9"/>
      <c r="BS4558" s="40"/>
      <c r="BU4558" s="9"/>
      <c r="BV4558" s="40"/>
      <c r="BW4558" s="9"/>
      <c r="BX4558" s="40"/>
      <c r="BZ4558" s="9"/>
      <c r="CA4558" s="9"/>
      <c r="CB4558" s="40"/>
      <c r="CC4558" s="9"/>
      <c r="CD4558" s="9"/>
      <c r="CE4558" s="40"/>
    </row>
    <row r="4559" spans="68:83" x14ac:dyDescent="0.25">
      <c r="BP4559" s="9"/>
      <c r="BQ4559" s="40"/>
      <c r="BR4559" s="9"/>
      <c r="BS4559" s="40"/>
      <c r="BU4559" s="9"/>
      <c r="BV4559" s="40"/>
      <c r="BW4559" s="9"/>
      <c r="BX4559" s="40"/>
      <c r="BZ4559" s="9"/>
      <c r="CA4559" s="9"/>
      <c r="CB4559" s="40"/>
      <c r="CC4559" s="9"/>
      <c r="CD4559" s="9"/>
      <c r="CE4559" s="40"/>
    </row>
    <row r="4560" spans="68:83" x14ac:dyDescent="0.25">
      <c r="BP4560" s="9"/>
      <c r="BQ4560" s="40"/>
      <c r="BR4560" s="9"/>
      <c r="BS4560" s="40"/>
      <c r="BU4560" s="9"/>
      <c r="BV4560" s="40"/>
      <c r="BW4560" s="9"/>
      <c r="BX4560" s="40"/>
      <c r="BZ4560" s="9"/>
      <c r="CA4560" s="9"/>
      <c r="CB4560" s="40"/>
      <c r="CC4560" s="9"/>
      <c r="CD4560" s="9"/>
      <c r="CE4560" s="40"/>
    </row>
    <row r="4561" spans="68:83" x14ac:dyDescent="0.25">
      <c r="BP4561" s="9"/>
      <c r="BQ4561" s="40"/>
      <c r="BR4561" s="9"/>
      <c r="BS4561" s="40"/>
      <c r="BU4561" s="9"/>
      <c r="BV4561" s="40"/>
      <c r="BW4561" s="9"/>
      <c r="BX4561" s="40"/>
      <c r="BZ4561" s="9"/>
      <c r="CA4561" s="9"/>
      <c r="CB4561" s="40"/>
      <c r="CC4561" s="9"/>
      <c r="CD4561" s="9"/>
      <c r="CE4561" s="40"/>
    </row>
    <row r="4562" spans="68:83" x14ac:dyDescent="0.25">
      <c r="BP4562" s="9"/>
      <c r="BQ4562" s="40"/>
      <c r="BR4562" s="9"/>
      <c r="BS4562" s="40"/>
      <c r="BU4562" s="9"/>
      <c r="BV4562" s="40"/>
      <c r="BW4562" s="9"/>
      <c r="BX4562" s="40"/>
      <c r="BZ4562" s="9"/>
      <c r="CA4562" s="9"/>
      <c r="CB4562" s="40"/>
      <c r="CC4562" s="9"/>
      <c r="CD4562" s="9"/>
      <c r="CE4562" s="40"/>
    </row>
    <row r="4563" spans="68:83" x14ac:dyDescent="0.25">
      <c r="BP4563" s="9"/>
      <c r="BQ4563" s="40"/>
      <c r="BR4563" s="9"/>
      <c r="BS4563" s="40"/>
      <c r="BU4563" s="9"/>
      <c r="BV4563" s="40"/>
      <c r="BW4563" s="9"/>
      <c r="BX4563" s="40"/>
      <c r="BZ4563" s="9"/>
      <c r="CA4563" s="9"/>
      <c r="CB4563" s="40"/>
      <c r="CC4563" s="9"/>
      <c r="CD4563" s="9"/>
      <c r="CE4563" s="40"/>
    </row>
    <row r="4564" spans="68:83" x14ac:dyDescent="0.25">
      <c r="BP4564" s="9"/>
      <c r="BQ4564" s="40"/>
      <c r="BR4564" s="9"/>
      <c r="BS4564" s="40"/>
      <c r="BU4564" s="9"/>
      <c r="BV4564" s="40"/>
      <c r="BW4564" s="9"/>
      <c r="BX4564" s="40"/>
      <c r="BZ4564" s="9"/>
      <c r="CA4564" s="9"/>
      <c r="CB4564" s="40"/>
      <c r="CC4564" s="9"/>
      <c r="CD4564" s="9"/>
      <c r="CE4564" s="40"/>
    </row>
    <row r="4565" spans="68:83" x14ac:dyDescent="0.25">
      <c r="BP4565" s="9"/>
      <c r="BQ4565" s="40"/>
      <c r="BR4565" s="9"/>
      <c r="BS4565" s="40"/>
      <c r="BU4565" s="9"/>
      <c r="BV4565" s="40"/>
      <c r="BW4565" s="9"/>
      <c r="BX4565" s="40"/>
      <c r="BZ4565" s="9"/>
      <c r="CA4565" s="9"/>
      <c r="CB4565" s="40"/>
      <c r="CC4565" s="9"/>
      <c r="CD4565" s="9"/>
      <c r="CE4565" s="40"/>
    </row>
    <row r="4566" spans="68:83" x14ac:dyDescent="0.25">
      <c r="BP4566" s="9"/>
      <c r="BQ4566" s="40"/>
      <c r="BR4566" s="9"/>
      <c r="BS4566" s="40"/>
      <c r="BU4566" s="9"/>
      <c r="BV4566" s="40"/>
      <c r="BW4566" s="9"/>
      <c r="BX4566" s="40"/>
      <c r="BZ4566" s="9"/>
      <c r="CA4566" s="9"/>
      <c r="CB4566" s="40"/>
      <c r="CC4566" s="9"/>
      <c r="CD4566" s="9"/>
      <c r="CE4566" s="40"/>
    </row>
    <row r="4567" spans="68:83" x14ac:dyDescent="0.25">
      <c r="BP4567" s="9"/>
      <c r="BQ4567" s="40"/>
      <c r="BR4567" s="9"/>
      <c r="BS4567" s="40"/>
      <c r="BU4567" s="9"/>
      <c r="BV4567" s="40"/>
      <c r="BW4567" s="9"/>
      <c r="BX4567" s="40"/>
      <c r="BZ4567" s="9"/>
      <c r="CA4567" s="9"/>
      <c r="CB4567" s="40"/>
      <c r="CC4567" s="9"/>
      <c r="CD4567" s="9"/>
      <c r="CE4567" s="40"/>
    </row>
    <row r="4568" spans="68:83" x14ac:dyDescent="0.25">
      <c r="BP4568" s="9"/>
      <c r="BQ4568" s="40"/>
      <c r="BR4568" s="9"/>
      <c r="BS4568" s="40"/>
      <c r="BU4568" s="9"/>
      <c r="BV4568" s="40"/>
      <c r="BW4568" s="9"/>
      <c r="BX4568" s="40"/>
      <c r="BZ4568" s="9"/>
      <c r="CA4568" s="9"/>
      <c r="CB4568" s="40"/>
      <c r="CC4568" s="9"/>
      <c r="CD4568" s="9"/>
      <c r="CE4568" s="40"/>
    </row>
    <row r="4569" spans="68:83" x14ac:dyDescent="0.25">
      <c r="BP4569" s="9"/>
      <c r="BQ4569" s="40"/>
      <c r="BR4569" s="9"/>
      <c r="BS4569" s="40"/>
      <c r="BU4569" s="9"/>
      <c r="BV4569" s="40"/>
      <c r="BW4569" s="9"/>
      <c r="BX4569" s="40"/>
      <c r="BZ4569" s="9"/>
      <c r="CA4569" s="9"/>
      <c r="CB4569" s="40"/>
      <c r="CC4569" s="9"/>
      <c r="CD4569" s="9"/>
      <c r="CE4569" s="40"/>
    </row>
    <row r="4570" spans="68:83" x14ac:dyDescent="0.25">
      <c r="BP4570" s="9"/>
      <c r="BQ4570" s="40"/>
      <c r="BR4570" s="9"/>
      <c r="BS4570" s="40"/>
      <c r="BU4570" s="9"/>
      <c r="BV4570" s="40"/>
      <c r="BW4570" s="9"/>
      <c r="BX4570" s="40"/>
      <c r="BZ4570" s="9"/>
      <c r="CA4570" s="9"/>
      <c r="CB4570" s="40"/>
      <c r="CC4570" s="9"/>
      <c r="CD4570" s="9"/>
      <c r="CE4570" s="40"/>
    </row>
    <row r="4571" spans="68:83" x14ac:dyDescent="0.25">
      <c r="BP4571" s="9"/>
      <c r="BQ4571" s="40"/>
      <c r="BR4571" s="9"/>
      <c r="BS4571" s="40"/>
      <c r="BU4571" s="9"/>
      <c r="BV4571" s="40"/>
      <c r="BW4571" s="9"/>
      <c r="BX4571" s="40"/>
      <c r="BZ4571" s="9"/>
      <c r="CA4571" s="9"/>
      <c r="CB4571" s="40"/>
      <c r="CC4571" s="9"/>
      <c r="CD4571" s="9"/>
      <c r="CE4571" s="40"/>
    </row>
    <row r="4572" spans="68:83" x14ac:dyDescent="0.25">
      <c r="BP4572" s="9"/>
      <c r="BQ4572" s="40"/>
      <c r="BR4572" s="9"/>
      <c r="BS4572" s="40"/>
      <c r="BU4572" s="9"/>
      <c r="BV4572" s="40"/>
      <c r="BW4572" s="9"/>
      <c r="BX4572" s="40"/>
      <c r="BZ4572" s="9"/>
      <c r="CA4572" s="9"/>
      <c r="CB4572" s="40"/>
      <c r="CC4572" s="9"/>
      <c r="CD4572" s="9"/>
      <c r="CE4572" s="40"/>
    </row>
    <row r="4573" spans="68:83" x14ac:dyDescent="0.25">
      <c r="BP4573" s="9"/>
      <c r="BQ4573" s="40"/>
      <c r="BR4573" s="9"/>
      <c r="BS4573" s="40"/>
      <c r="BU4573" s="9"/>
      <c r="BV4573" s="40"/>
      <c r="BW4573" s="9"/>
      <c r="BX4573" s="40"/>
      <c r="BZ4573" s="9"/>
      <c r="CA4573" s="9"/>
      <c r="CB4573" s="40"/>
      <c r="CC4573" s="9"/>
      <c r="CD4573" s="9"/>
      <c r="CE4573" s="40"/>
    </row>
    <row r="4574" spans="68:83" x14ac:dyDescent="0.25">
      <c r="BP4574" s="9"/>
      <c r="BQ4574" s="40"/>
      <c r="BR4574" s="9"/>
      <c r="BS4574" s="40"/>
      <c r="BU4574" s="9"/>
      <c r="BV4574" s="40"/>
      <c r="BW4574" s="9"/>
      <c r="BX4574" s="40"/>
      <c r="BZ4574" s="9"/>
      <c r="CA4574" s="9"/>
      <c r="CB4574" s="40"/>
      <c r="CC4574" s="9"/>
      <c r="CD4574" s="9"/>
      <c r="CE4574" s="40"/>
    </row>
    <row r="4575" spans="68:83" x14ac:dyDescent="0.25">
      <c r="BP4575" s="9"/>
      <c r="BQ4575" s="40"/>
      <c r="BR4575" s="9"/>
      <c r="BS4575" s="40"/>
      <c r="BU4575" s="9"/>
      <c r="BV4575" s="40"/>
      <c r="BW4575" s="9"/>
      <c r="BX4575" s="40"/>
      <c r="BZ4575" s="9"/>
      <c r="CA4575" s="9"/>
      <c r="CB4575" s="40"/>
      <c r="CC4575" s="9"/>
      <c r="CD4575" s="9"/>
      <c r="CE4575" s="40"/>
    </row>
    <row r="4576" spans="68:83" x14ac:dyDescent="0.25">
      <c r="BP4576" s="9"/>
      <c r="BQ4576" s="40"/>
      <c r="BR4576" s="9"/>
      <c r="BS4576" s="40"/>
      <c r="BU4576" s="9"/>
      <c r="BV4576" s="40"/>
      <c r="BW4576" s="9"/>
      <c r="BX4576" s="40"/>
      <c r="BZ4576" s="9"/>
      <c r="CA4576" s="9"/>
      <c r="CB4576" s="40"/>
      <c r="CC4576" s="9"/>
      <c r="CD4576" s="9"/>
      <c r="CE4576" s="40"/>
    </row>
    <row r="4577" spans="68:83" x14ac:dyDescent="0.25">
      <c r="BP4577" s="9"/>
      <c r="BQ4577" s="40"/>
      <c r="BR4577" s="9"/>
      <c r="BS4577" s="40"/>
      <c r="BU4577" s="9"/>
      <c r="BV4577" s="40"/>
      <c r="BW4577" s="9"/>
      <c r="BX4577" s="40"/>
      <c r="BZ4577" s="9"/>
      <c r="CA4577" s="9"/>
      <c r="CB4577" s="40"/>
      <c r="CC4577" s="9"/>
      <c r="CD4577" s="9"/>
      <c r="CE4577" s="40"/>
    </row>
    <row r="4578" spans="68:83" x14ac:dyDescent="0.25">
      <c r="BP4578" s="9"/>
      <c r="BQ4578" s="40"/>
      <c r="BR4578" s="9"/>
      <c r="BS4578" s="40"/>
      <c r="BU4578" s="9"/>
      <c r="BV4578" s="40"/>
      <c r="BW4578" s="9"/>
      <c r="BX4578" s="40"/>
      <c r="BZ4578" s="9"/>
      <c r="CA4578" s="9"/>
      <c r="CB4578" s="40"/>
      <c r="CC4578" s="9"/>
      <c r="CD4578" s="9"/>
      <c r="CE4578" s="40"/>
    </row>
    <row r="4579" spans="68:83" x14ac:dyDescent="0.25">
      <c r="BP4579" s="9"/>
      <c r="BQ4579" s="40"/>
      <c r="BR4579" s="9"/>
      <c r="BS4579" s="40"/>
      <c r="BU4579" s="9"/>
      <c r="BV4579" s="40"/>
      <c r="BW4579" s="9"/>
      <c r="BX4579" s="40"/>
      <c r="BZ4579" s="9"/>
      <c r="CA4579" s="9"/>
      <c r="CB4579" s="40"/>
      <c r="CC4579" s="9"/>
      <c r="CD4579" s="9"/>
      <c r="CE4579" s="40"/>
    </row>
    <row r="4580" spans="68:83" x14ac:dyDescent="0.25">
      <c r="BP4580" s="9"/>
      <c r="BQ4580" s="40"/>
      <c r="BR4580" s="9"/>
      <c r="BS4580" s="40"/>
      <c r="BU4580" s="9"/>
      <c r="BV4580" s="40"/>
      <c r="BW4580" s="9"/>
      <c r="BX4580" s="40"/>
      <c r="BZ4580" s="9"/>
      <c r="CA4580" s="9"/>
      <c r="CB4580" s="40"/>
      <c r="CC4580" s="9"/>
      <c r="CD4580" s="9"/>
      <c r="CE4580" s="40"/>
    </row>
    <row r="4581" spans="68:83" x14ac:dyDescent="0.25">
      <c r="BP4581" s="9"/>
      <c r="BQ4581" s="40"/>
      <c r="BR4581" s="9"/>
      <c r="BS4581" s="40"/>
      <c r="BU4581" s="9"/>
      <c r="BV4581" s="40"/>
      <c r="BW4581" s="9"/>
      <c r="BX4581" s="40"/>
      <c r="BZ4581" s="9"/>
      <c r="CA4581" s="9"/>
      <c r="CB4581" s="40"/>
      <c r="CC4581" s="9"/>
      <c r="CD4581" s="9"/>
      <c r="CE4581" s="40"/>
    </row>
    <row r="4582" spans="68:83" x14ac:dyDescent="0.25">
      <c r="BP4582" s="9"/>
      <c r="BQ4582" s="40"/>
      <c r="BR4582" s="9"/>
      <c r="BS4582" s="40"/>
      <c r="BU4582" s="9"/>
      <c r="BV4582" s="40"/>
      <c r="BW4582" s="9"/>
      <c r="BX4582" s="40"/>
      <c r="BZ4582" s="9"/>
      <c r="CA4582" s="9"/>
      <c r="CB4582" s="40"/>
      <c r="CC4582" s="9"/>
      <c r="CD4582" s="9"/>
      <c r="CE4582" s="40"/>
    </row>
    <row r="4583" spans="68:83" x14ac:dyDescent="0.25">
      <c r="BP4583" s="9"/>
      <c r="BQ4583" s="40"/>
      <c r="BR4583" s="9"/>
      <c r="BS4583" s="40"/>
      <c r="BU4583" s="9"/>
      <c r="BV4583" s="40"/>
      <c r="BW4583" s="9"/>
      <c r="BX4583" s="40"/>
      <c r="BZ4583" s="9"/>
      <c r="CA4583" s="9"/>
      <c r="CB4583" s="40"/>
      <c r="CC4583" s="9"/>
      <c r="CD4583" s="9"/>
      <c r="CE4583" s="40"/>
    </row>
    <row r="4584" spans="68:83" x14ac:dyDescent="0.25">
      <c r="BP4584" s="9"/>
      <c r="BQ4584" s="40"/>
      <c r="BR4584" s="9"/>
      <c r="BS4584" s="40"/>
      <c r="BU4584" s="9"/>
      <c r="BV4584" s="40"/>
      <c r="BW4584" s="9"/>
      <c r="BX4584" s="40"/>
      <c r="BZ4584" s="9"/>
      <c r="CA4584" s="9"/>
      <c r="CB4584" s="40"/>
      <c r="CC4584" s="9"/>
      <c r="CD4584" s="9"/>
      <c r="CE4584" s="40"/>
    </row>
    <row r="4585" spans="68:83" x14ac:dyDescent="0.25">
      <c r="BP4585" s="9"/>
      <c r="BQ4585" s="40"/>
      <c r="BR4585" s="9"/>
      <c r="BS4585" s="40"/>
      <c r="BU4585" s="9"/>
      <c r="BV4585" s="40"/>
      <c r="BW4585" s="9"/>
      <c r="BX4585" s="40"/>
      <c r="BZ4585" s="9"/>
      <c r="CA4585" s="9"/>
      <c r="CB4585" s="40"/>
      <c r="CC4585" s="9"/>
      <c r="CD4585" s="9"/>
      <c r="CE4585" s="40"/>
    </row>
    <row r="4586" spans="68:83" x14ac:dyDescent="0.25">
      <c r="BP4586" s="9"/>
      <c r="BQ4586" s="40"/>
      <c r="BR4586" s="9"/>
      <c r="BS4586" s="40"/>
      <c r="BU4586" s="9"/>
      <c r="BV4586" s="40"/>
      <c r="BW4586" s="9"/>
      <c r="BX4586" s="40"/>
      <c r="BZ4586" s="9"/>
      <c r="CA4586" s="9"/>
      <c r="CB4586" s="40"/>
      <c r="CC4586" s="9"/>
      <c r="CD4586" s="9"/>
      <c r="CE4586" s="40"/>
    </row>
    <row r="4587" spans="68:83" x14ac:dyDescent="0.25">
      <c r="BP4587" s="9"/>
      <c r="BQ4587" s="40"/>
      <c r="BR4587" s="9"/>
      <c r="BS4587" s="40"/>
      <c r="BU4587" s="9"/>
      <c r="BV4587" s="40"/>
      <c r="BW4587" s="9"/>
      <c r="BX4587" s="40"/>
      <c r="BZ4587" s="9"/>
      <c r="CA4587" s="9"/>
      <c r="CB4587" s="40"/>
      <c r="CC4587" s="9"/>
      <c r="CD4587" s="9"/>
      <c r="CE4587" s="40"/>
    </row>
    <row r="4588" spans="68:83" x14ac:dyDescent="0.25">
      <c r="BP4588" s="9"/>
      <c r="BQ4588" s="40"/>
      <c r="BR4588" s="9"/>
      <c r="BS4588" s="40"/>
      <c r="BU4588" s="9"/>
      <c r="BV4588" s="40"/>
      <c r="BW4588" s="9"/>
      <c r="BX4588" s="40"/>
      <c r="BZ4588" s="9"/>
      <c r="CA4588" s="9"/>
      <c r="CB4588" s="40"/>
      <c r="CC4588" s="9"/>
      <c r="CD4588" s="9"/>
      <c r="CE4588" s="40"/>
    </row>
    <row r="4589" spans="68:83" x14ac:dyDescent="0.25">
      <c r="BP4589" s="9"/>
      <c r="BQ4589" s="40"/>
      <c r="BR4589" s="9"/>
      <c r="BS4589" s="40"/>
      <c r="BU4589" s="9"/>
      <c r="BV4589" s="40"/>
      <c r="BW4589" s="9"/>
      <c r="BX4589" s="40"/>
      <c r="BZ4589" s="9"/>
      <c r="CA4589" s="9"/>
      <c r="CB4589" s="40"/>
      <c r="CC4589" s="9"/>
      <c r="CD4589" s="9"/>
      <c r="CE4589" s="40"/>
    </row>
    <row r="4590" spans="68:83" x14ac:dyDescent="0.25">
      <c r="BP4590" s="9"/>
      <c r="BQ4590" s="40"/>
      <c r="BR4590" s="9"/>
      <c r="BS4590" s="40"/>
      <c r="BU4590" s="9"/>
      <c r="BV4590" s="40"/>
      <c r="BW4590" s="9"/>
      <c r="BX4590" s="40"/>
      <c r="BZ4590" s="9"/>
      <c r="CA4590" s="9"/>
      <c r="CB4590" s="40"/>
      <c r="CC4590" s="9"/>
      <c r="CD4590" s="9"/>
      <c r="CE4590" s="40"/>
    </row>
    <row r="4591" spans="68:83" x14ac:dyDescent="0.25">
      <c r="BP4591" s="9"/>
      <c r="BQ4591" s="40"/>
      <c r="BR4591" s="9"/>
      <c r="BS4591" s="40"/>
      <c r="BU4591" s="9"/>
      <c r="BV4591" s="40"/>
      <c r="BW4591" s="9"/>
      <c r="BX4591" s="40"/>
      <c r="BZ4591" s="9"/>
      <c r="CA4591" s="9"/>
      <c r="CB4591" s="40"/>
      <c r="CC4591" s="9"/>
      <c r="CD4591" s="9"/>
      <c r="CE4591" s="40"/>
    </row>
    <row r="4592" spans="68:83" x14ac:dyDescent="0.25">
      <c r="BP4592" s="9"/>
      <c r="BQ4592" s="40"/>
      <c r="BR4592" s="9"/>
      <c r="BS4592" s="40"/>
      <c r="BU4592" s="9"/>
      <c r="BV4592" s="40"/>
      <c r="BW4592" s="9"/>
      <c r="BX4592" s="40"/>
      <c r="BZ4592" s="9"/>
      <c r="CA4592" s="9"/>
      <c r="CB4592" s="40"/>
      <c r="CC4592" s="9"/>
      <c r="CD4592" s="9"/>
      <c r="CE4592" s="40"/>
    </row>
    <row r="4593" spans="68:83" x14ac:dyDescent="0.25">
      <c r="BP4593" s="9"/>
      <c r="BQ4593" s="40"/>
      <c r="BR4593" s="9"/>
      <c r="BS4593" s="40"/>
      <c r="BU4593" s="9"/>
      <c r="BV4593" s="40"/>
      <c r="BW4593" s="9"/>
      <c r="BX4593" s="40"/>
      <c r="BZ4593" s="9"/>
      <c r="CA4593" s="9"/>
      <c r="CB4593" s="40"/>
      <c r="CC4593" s="9"/>
      <c r="CD4593" s="9"/>
      <c r="CE4593" s="40"/>
    </row>
    <row r="4594" spans="68:83" x14ac:dyDescent="0.25">
      <c r="BP4594" s="9"/>
      <c r="BQ4594" s="40"/>
      <c r="BR4594" s="9"/>
      <c r="BS4594" s="40"/>
      <c r="BU4594" s="9"/>
      <c r="BV4594" s="40"/>
      <c r="BW4594" s="9"/>
      <c r="BX4594" s="40"/>
      <c r="BZ4594" s="9"/>
      <c r="CA4594" s="9"/>
      <c r="CB4594" s="40"/>
      <c r="CC4594" s="9"/>
      <c r="CD4594" s="9"/>
      <c r="CE4594" s="40"/>
    </row>
    <row r="4595" spans="68:83" x14ac:dyDescent="0.25">
      <c r="BP4595" s="9"/>
      <c r="BQ4595" s="40"/>
      <c r="BR4595" s="9"/>
      <c r="BS4595" s="40"/>
      <c r="BU4595" s="9"/>
      <c r="BV4595" s="40"/>
      <c r="BW4595" s="9"/>
      <c r="BX4595" s="40"/>
      <c r="BZ4595" s="9"/>
      <c r="CA4595" s="9"/>
      <c r="CB4595" s="40"/>
      <c r="CC4595" s="9"/>
      <c r="CD4595" s="9"/>
      <c r="CE4595" s="40"/>
    </row>
    <row r="4596" spans="68:83" x14ac:dyDescent="0.25">
      <c r="BP4596" s="9"/>
      <c r="BQ4596" s="40"/>
      <c r="BR4596" s="9"/>
      <c r="BS4596" s="40"/>
      <c r="BU4596" s="9"/>
      <c r="BV4596" s="40"/>
      <c r="BW4596" s="9"/>
      <c r="BX4596" s="40"/>
      <c r="BZ4596" s="9"/>
      <c r="CA4596" s="9"/>
      <c r="CB4596" s="40"/>
      <c r="CC4596" s="9"/>
      <c r="CD4596" s="9"/>
      <c r="CE4596" s="40"/>
    </row>
    <row r="4597" spans="68:83" x14ac:dyDescent="0.25">
      <c r="BP4597" s="9"/>
      <c r="BQ4597" s="40"/>
      <c r="BR4597" s="9"/>
      <c r="BS4597" s="40"/>
      <c r="BU4597" s="9"/>
      <c r="BV4597" s="40"/>
      <c r="BW4597" s="9"/>
      <c r="BX4597" s="40"/>
      <c r="BZ4597" s="9"/>
      <c r="CA4597" s="9"/>
      <c r="CB4597" s="40"/>
      <c r="CC4597" s="9"/>
      <c r="CD4597" s="9"/>
      <c r="CE4597" s="40"/>
    </row>
    <row r="4598" spans="68:83" x14ac:dyDescent="0.25">
      <c r="BP4598" s="9"/>
      <c r="BQ4598" s="40"/>
      <c r="BR4598" s="9"/>
      <c r="BS4598" s="40"/>
      <c r="BU4598" s="9"/>
      <c r="BV4598" s="40"/>
      <c r="BW4598" s="9"/>
      <c r="BX4598" s="40"/>
      <c r="BZ4598" s="9"/>
      <c r="CA4598" s="9"/>
      <c r="CB4598" s="40"/>
      <c r="CC4598" s="9"/>
      <c r="CD4598" s="9"/>
      <c r="CE4598" s="40"/>
    </row>
    <row r="4599" spans="68:83" x14ac:dyDescent="0.25">
      <c r="BP4599" s="9"/>
      <c r="BQ4599" s="40"/>
      <c r="BR4599" s="9"/>
      <c r="BS4599" s="40"/>
      <c r="BU4599" s="9"/>
      <c r="BV4599" s="40"/>
      <c r="BW4599" s="9"/>
      <c r="BX4599" s="40"/>
      <c r="BZ4599" s="9"/>
      <c r="CA4599" s="9"/>
      <c r="CB4599" s="40"/>
      <c r="CC4599" s="9"/>
      <c r="CD4599" s="9"/>
      <c r="CE4599" s="40"/>
    </row>
    <row r="4600" spans="68:83" x14ac:dyDescent="0.25">
      <c r="BP4600" s="9"/>
      <c r="BQ4600" s="40"/>
      <c r="BR4600" s="9"/>
      <c r="BS4600" s="40"/>
      <c r="BU4600" s="9"/>
      <c r="BV4600" s="40"/>
      <c r="BW4600" s="9"/>
      <c r="BX4600" s="40"/>
      <c r="BZ4600" s="9"/>
      <c r="CA4600" s="9"/>
      <c r="CB4600" s="40"/>
      <c r="CC4600" s="9"/>
      <c r="CD4600" s="9"/>
      <c r="CE4600" s="40"/>
    </row>
    <row r="4601" spans="68:83" x14ac:dyDescent="0.25">
      <c r="BP4601" s="9"/>
      <c r="BQ4601" s="40"/>
      <c r="BR4601" s="9"/>
      <c r="BS4601" s="40"/>
      <c r="BU4601" s="9"/>
      <c r="BV4601" s="40"/>
      <c r="BW4601" s="9"/>
      <c r="BX4601" s="40"/>
      <c r="BZ4601" s="9"/>
      <c r="CA4601" s="9"/>
      <c r="CB4601" s="40"/>
      <c r="CC4601" s="9"/>
      <c r="CD4601" s="9"/>
      <c r="CE4601" s="40"/>
    </row>
    <row r="4602" spans="68:83" x14ac:dyDescent="0.25">
      <c r="BP4602" s="9"/>
      <c r="BQ4602" s="40"/>
      <c r="BR4602" s="9"/>
      <c r="BS4602" s="40"/>
      <c r="BU4602" s="9"/>
      <c r="BV4602" s="40"/>
      <c r="BW4602" s="9"/>
      <c r="BX4602" s="40"/>
      <c r="BZ4602" s="9"/>
      <c r="CA4602" s="9"/>
      <c r="CB4602" s="40"/>
      <c r="CC4602" s="9"/>
      <c r="CD4602" s="9"/>
      <c r="CE4602" s="40"/>
    </row>
    <row r="4603" spans="68:83" x14ac:dyDescent="0.25">
      <c r="BP4603" s="9"/>
      <c r="BQ4603" s="40"/>
      <c r="BR4603" s="9"/>
      <c r="BS4603" s="40"/>
      <c r="BU4603" s="9"/>
      <c r="BV4603" s="40"/>
      <c r="BW4603" s="9"/>
      <c r="BX4603" s="40"/>
      <c r="BZ4603" s="9"/>
      <c r="CA4603" s="9"/>
      <c r="CB4603" s="40"/>
      <c r="CC4603" s="9"/>
      <c r="CD4603" s="9"/>
      <c r="CE4603" s="40"/>
    </row>
    <row r="4604" spans="68:83" x14ac:dyDescent="0.25">
      <c r="BP4604" s="9"/>
      <c r="BQ4604" s="40"/>
      <c r="BR4604" s="9"/>
      <c r="BS4604" s="40"/>
      <c r="BU4604" s="9"/>
      <c r="BV4604" s="40"/>
      <c r="BW4604" s="9"/>
      <c r="BX4604" s="40"/>
      <c r="BZ4604" s="9"/>
      <c r="CA4604" s="9"/>
      <c r="CB4604" s="40"/>
      <c r="CC4604" s="9"/>
      <c r="CD4604" s="9"/>
      <c r="CE4604" s="40"/>
    </row>
    <row r="4605" spans="68:83" x14ac:dyDescent="0.25">
      <c r="BP4605" s="9"/>
      <c r="BQ4605" s="40"/>
      <c r="BR4605" s="9"/>
      <c r="BS4605" s="40"/>
      <c r="BU4605" s="9"/>
      <c r="BV4605" s="40"/>
      <c r="BW4605" s="9"/>
      <c r="BX4605" s="40"/>
      <c r="BZ4605" s="9"/>
      <c r="CA4605" s="9"/>
      <c r="CB4605" s="40"/>
      <c r="CC4605" s="9"/>
      <c r="CD4605" s="9"/>
      <c r="CE4605" s="40"/>
    </row>
    <row r="4606" spans="68:83" x14ac:dyDescent="0.25">
      <c r="BP4606" s="9"/>
      <c r="BQ4606" s="40"/>
      <c r="BR4606" s="9"/>
      <c r="BS4606" s="40"/>
      <c r="BU4606" s="9"/>
      <c r="BV4606" s="40"/>
      <c r="BW4606" s="9"/>
      <c r="BX4606" s="40"/>
      <c r="BZ4606" s="9"/>
      <c r="CA4606" s="9"/>
      <c r="CB4606" s="40"/>
      <c r="CC4606" s="9"/>
      <c r="CD4606" s="9"/>
      <c r="CE4606" s="40"/>
    </row>
    <row r="4607" spans="68:83" x14ac:dyDescent="0.25">
      <c r="BP4607" s="9"/>
      <c r="BQ4607" s="40"/>
      <c r="BR4607" s="9"/>
      <c r="BS4607" s="40"/>
      <c r="BU4607" s="9"/>
      <c r="BV4607" s="40"/>
      <c r="BW4607" s="9"/>
      <c r="BX4607" s="40"/>
      <c r="BZ4607" s="9"/>
      <c r="CA4607" s="9"/>
      <c r="CB4607" s="40"/>
      <c r="CC4607" s="9"/>
      <c r="CD4607" s="9"/>
      <c r="CE4607" s="40"/>
    </row>
    <row r="4608" spans="68:83" x14ac:dyDescent="0.25">
      <c r="BP4608" s="9"/>
      <c r="BQ4608" s="40"/>
      <c r="BR4608" s="9"/>
      <c r="BS4608" s="40"/>
      <c r="BU4608" s="9"/>
      <c r="BV4608" s="40"/>
      <c r="BW4608" s="9"/>
      <c r="BX4608" s="40"/>
      <c r="BZ4608" s="9"/>
      <c r="CA4608" s="9"/>
      <c r="CB4608" s="40"/>
      <c r="CC4608" s="9"/>
      <c r="CD4608" s="9"/>
      <c r="CE4608" s="40"/>
    </row>
    <row r="4609" spans="68:83" x14ac:dyDescent="0.25">
      <c r="BP4609" s="9"/>
      <c r="BQ4609" s="40"/>
      <c r="BR4609" s="9"/>
      <c r="BS4609" s="40"/>
      <c r="BU4609" s="9"/>
      <c r="BV4609" s="40"/>
      <c r="BW4609" s="9"/>
      <c r="BX4609" s="40"/>
      <c r="BZ4609" s="9"/>
      <c r="CA4609" s="9"/>
      <c r="CB4609" s="40"/>
      <c r="CC4609" s="9"/>
      <c r="CD4609" s="9"/>
      <c r="CE4609" s="40"/>
    </row>
    <row r="4610" spans="68:83" x14ac:dyDescent="0.25">
      <c r="BP4610" s="9"/>
      <c r="BQ4610" s="40"/>
      <c r="BR4610" s="9"/>
      <c r="BS4610" s="40"/>
      <c r="BU4610" s="9"/>
      <c r="BV4610" s="40"/>
      <c r="BW4610" s="9"/>
      <c r="BX4610" s="40"/>
      <c r="BZ4610" s="9"/>
      <c r="CA4610" s="9"/>
      <c r="CB4610" s="40"/>
      <c r="CC4610" s="9"/>
      <c r="CD4610" s="9"/>
      <c r="CE4610" s="40"/>
    </row>
    <row r="4611" spans="68:83" x14ac:dyDescent="0.25">
      <c r="BP4611" s="9"/>
      <c r="BQ4611" s="40"/>
      <c r="BR4611" s="9"/>
      <c r="BS4611" s="40"/>
      <c r="BU4611" s="9"/>
      <c r="BV4611" s="40"/>
      <c r="BW4611" s="9"/>
      <c r="BX4611" s="40"/>
      <c r="BZ4611" s="9"/>
      <c r="CA4611" s="9"/>
      <c r="CB4611" s="40"/>
      <c r="CC4611" s="9"/>
      <c r="CD4611" s="9"/>
      <c r="CE4611" s="40"/>
    </row>
    <row r="4612" spans="68:83" x14ac:dyDescent="0.25">
      <c r="BP4612" s="9"/>
      <c r="BQ4612" s="40"/>
      <c r="BR4612" s="9"/>
      <c r="BS4612" s="40"/>
      <c r="BU4612" s="9"/>
      <c r="BV4612" s="40"/>
      <c r="BW4612" s="9"/>
      <c r="BX4612" s="40"/>
      <c r="BZ4612" s="9"/>
      <c r="CA4612" s="9"/>
      <c r="CB4612" s="40"/>
      <c r="CC4612" s="9"/>
      <c r="CD4612" s="9"/>
      <c r="CE4612" s="40"/>
    </row>
    <row r="4613" spans="68:83" x14ac:dyDescent="0.25">
      <c r="BP4613" s="9"/>
      <c r="BQ4613" s="40"/>
      <c r="BR4613" s="9"/>
      <c r="BS4613" s="40"/>
      <c r="BU4613" s="9"/>
      <c r="BV4613" s="40"/>
      <c r="BW4613" s="9"/>
      <c r="BX4613" s="40"/>
      <c r="BZ4613" s="9"/>
      <c r="CA4613" s="9"/>
      <c r="CB4613" s="40"/>
      <c r="CC4613" s="9"/>
      <c r="CD4613" s="9"/>
      <c r="CE4613" s="40"/>
    </row>
    <row r="4614" spans="68:83" x14ac:dyDescent="0.25">
      <c r="BP4614" s="9"/>
      <c r="BQ4614" s="40"/>
      <c r="BR4614" s="9"/>
      <c r="BS4614" s="40"/>
      <c r="BU4614" s="9"/>
      <c r="BV4614" s="40"/>
      <c r="BW4614" s="9"/>
      <c r="BX4614" s="40"/>
      <c r="BZ4614" s="9"/>
      <c r="CA4614" s="9"/>
      <c r="CB4614" s="40"/>
      <c r="CC4614" s="9"/>
      <c r="CD4614" s="9"/>
      <c r="CE4614" s="40"/>
    </row>
    <row r="4615" spans="68:83" x14ac:dyDescent="0.25">
      <c r="BP4615" s="9"/>
      <c r="BQ4615" s="40"/>
      <c r="BR4615" s="9"/>
      <c r="BS4615" s="40"/>
      <c r="BU4615" s="9"/>
      <c r="BV4615" s="40"/>
      <c r="BW4615" s="9"/>
      <c r="BX4615" s="40"/>
      <c r="BZ4615" s="9"/>
      <c r="CA4615" s="9"/>
      <c r="CB4615" s="40"/>
      <c r="CC4615" s="9"/>
      <c r="CD4615" s="9"/>
      <c r="CE4615" s="40"/>
    </row>
    <row r="4616" spans="68:83" x14ac:dyDescent="0.25">
      <c r="BP4616" s="9"/>
      <c r="BQ4616" s="40"/>
      <c r="BR4616" s="9"/>
      <c r="BS4616" s="40"/>
      <c r="BU4616" s="9"/>
      <c r="BV4616" s="40"/>
      <c r="BW4616" s="9"/>
      <c r="BX4616" s="40"/>
      <c r="BZ4616" s="9"/>
      <c r="CA4616" s="9"/>
      <c r="CB4616" s="40"/>
      <c r="CC4616" s="9"/>
      <c r="CD4616" s="9"/>
      <c r="CE4616" s="40"/>
    </row>
    <row r="4617" spans="68:83" x14ac:dyDescent="0.25">
      <c r="BP4617" s="9"/>
      <c r="BQ4617" s="40"/>
      <c r="BR4617" s="9"/>
      <c r="BS4617" s="40"/>
      <c r="BU4617" s="9"/>
      <c r="BV4617" s="40"/>
      <c r="BW4617" s="9"/>
      <c r="BX4617" s="40"/>
      <c r="BZ4617" s="9"/>
      <c r="CA4617" s="9"/>
      <c r="CB4617" s="40"/>
      <c r="CC4617" s="9"/>
      <c r="CD4617" s="9"/>
      <c r="CE4617" s="40"/>
    </row>
    <row r="4618" spans="68:83" x14ac:dyDescent="0.25">
      <c r="BP4618" s="9"/>
      <c r="BQ4618" s="40"/>
      <c r="BR4618" s="9"/>
      <c r="BS4618" s="40"/>
      <c r="BU4618" s="9"/>
      <c r="BV4618" s="40"/>
      <c r="BW4618" s="9"/>
      <c r="BX4618" s="40"/>
      <c r="BZ4618" s="9"/>
      <c r="CA4618" s="9"/>
      <c r="CB4618" s="40"/>
      <c r="CC4618" s="9"/>
      <c r="CD4618" s="9"/>
      <c r="CE4618" s="40"/>
    </row>
    <row r="4619" spans="68:83" x14ac:dyDescent="0.25">
      <c r="BP4619" s="9"/>
      <c r="BQ4619" s="40"/>
      <c r="BR4619" s="9"/>
      <c r="BS4619" s="40"/>
      <c r="BU4619" s="9"/>
      <c r="BV4619" s="40"/>
      <c r="BW4619" s="9"/>
      <c r="BX4619" s="40"/>
      <c r="BZ4619" s="9"/>
      <c r="CA4619" s="9"/>
      <c r="CB4619" s="40"/>
      <c r="CC4619" s="9"/>
      <c r="CD4619" s="9"/>
      <c r="CE4619" s="40"/>
    </row>
    <row r="4620" spans="68:83" x14ac:dyDescent="0.25">
      <c r="BP4620" s="9"/>
      <c r="BQ4620" s="40"/>
      <c r="BR4620" s="9"/>
      <c r="BS4620" s="40"/>
      <c r="BU4620" s="9"/>
      <c r="BV4620" s="40"/>
      <c r="BW4620" s="9"/>
      <c r="BX4620" s="40"/>
      <c r="BZ4620" s="9"/>
      <c r="CA4620" s="9"/>
      <c r="CB4620" s="40"/>
      <c r="CC4620" s="9"/>
      <c r="CD4620" s="9"/>
      <c r="CE4620" s="40"/>
    </row>
    <row r="4621" spans="68:83" x14ac:dyDescent="0.25">
      <c r="BP4621" s="9"/>
      <c r="BQ4621" s="40"/>
      <c r="BR4621" s="9"/>
      <c r="BS4621" s="40"/>
      <c r="BU4621" s="9"/>
      <c r="BV4621" s="40"/>
      <c r="BW4621" s="9"/>
      <c r="BX4621" s="40"/>
      <c r="BZ4621" s="9"/>
      <c r="CA4621" s="9"/>
      <c r="CB4621" s="40"/>
      <c r="CC4621" s="9"/>
      <c r="CD4621" s="9"/>
      <c r="CE4621" s="40"/>
    </row>
    <row r="4622" spans="68:83" x14ac:dyDescent="0.25">
      <c r="BP4622" s="9"/>
      <c r="BQ4622" s="40"/>
      <c r="BR4622" s="9"/>
      <c r="BS4622" s="40"/>
      <c r="BU4622" s="9"/>
      <c r="BV4622" s="40"/>
      <c r="BW4622" s="9"/>
      <c r="BX4622" s="40"/>
      <c r="BZ4622" s="9"/>
      <c r="CA4622" s="9"/>
      <c r="CB4622" s="40"/>
      <c r="CC4622" s="9"/>
      <c r="CD4622" s="9"/>
      <c r="CE4622" s="40"/>
    </row>
    <row r="4623" spans="68:83" x14ac:dyDescent="0.25">
      <c r="BP4623" s="9"/>
      <c r="BQ4623" s="40"/>
      <c r="BR4623" s="9"/>
      <c r="BS4623" s="40"/>
      <c r="BU4623" s="9"/>
      <c r="BV4623" s="40"/>
      <c r="BW4623" s="9"/>
      <c r="BX4623" s="40"/>
      <c r="BZ4623" s="9"/>
      <c r="CA4623" s="9"/>
      <c r="CB4623" s="40"/>
      <c r="CC4623" s="9"/>
      <c r="CD4623" s="9"/>
      <c r="CE4623" s="40"/>
    </row>
    <row r="4624" spans="68:83" x14ac:dyDescent="0.25">
      <c r="BP4624" s="9"/>
      <c r="BQ4624" s="40"/>
      <c r="BR4624" s="9"/>
      <c r="BS4624" s="40"/>
      <c r="BU4624" s="9"/>
      <c r="BV4624" s="40"/>
      <c r="BW4624" s="9"/>
      <c r="BX4624" s="40"/>
      <c r="BZ4624" s="9"/>
      <c r="CA4624" s="9"/>
      <c r="CB4624" s="40"/>
      <c r="CC4624" s="9"/>
      <c r="CD4624" s="9"/>
      <c r="CE4624" s="40"/>
    </row>
    <row r="4625" spans="68:83" x14ac:dyDescent="0.25">
      <c r="BP4625" s="9"/>
      <c r="BQ4625" s="40"/>
      <c r="BR4625" s="9"/>
      <c r="BS4625" s="40"/>
      <c r="BU4625" s="9"/>
      <c r="BV4625" s="40"/>
      <c r="BW4625" s="9"/>
      <c r="BX4625" s="40"/>
      <c r="BZ4625" s="9"/>
      <c r="CA4625" s="9"/>
      <c r="CB4625" s="40"/>
      <c r="CC4625" s="9"/>
      <c r="CD4625" s="9"/>
      <c r="CE4625" s="40"/>
    </row>
    <row r="4626" spans="68:83" x14ac:dyDescent="0.25">
      <c r="BP4626" s="9"/>
      <c r="BQ4626" s="40"/>
      <c r="BR4626" s="9"/>
      <c r="BS4626" s="40"/>
      <c r="BU4626" s="9"/>
      <c r="BV4626" s="40"/>
      <c r="BW4626" s="9"/>
      <c r="BX4626" s="40"/>
      <c r="BZ4626" s="9"/>
      <c r="CA4626" s="9"/>
      <c r="CB4626" s="40"/>
      <c r="CC4626" s="9"/>
      <c r="CD4626" s="9"/>
      <c r="CE4626" s="40"/>
    </row>
    <row r="4627" spans="68:83" x14ac:dyDescent="0.25">
      <c r="BP4627" s="9"/>
      <c r="BQ4627" s="40"/>
      <c r="BR4627" s="9"/>
      <c r="BS4627" s="40"/>
      <c r="BU4627" s="9"/>
      <c r="BV4627" s="40"/>
      <c r="BW4627" s="9"/>
      <c r="BX4627" s="40"/>
      <c r="BZ4627" s="9"/>
      <c r="CA4627" s="9"/>
      <c r="CB4627" s="40"/>
      <c r="CC4627" s="9"/>
      <c r="CD4627" s="9"/>
      <c r="CE4627" s="40"/>
    </row>
    <row r="4628" spans="68:83" x14ac:dyDescent="0.25">
      <c r="BP4628" s="9"/>
      <c r="BQ4628" s="40"/>
      <c r="BR4628" s="9"/>
      <c r="BS4628" s="40"/>
      <c r="BU4628" s="9"/>
      <c r="BV4628" s="40"/>
      <c r="BW4628" s="9"/>
      <c r="BX4628" s="40"/>
      <c r="BZ4628" s="9"/>
      <c r="CA4628" s="9"/>
      <c r="CB4628" s="40"/>
      <c r="CC4628" s="9"/>
      <c r="CD4628" s="9"/>
      <c r="CE4628" s="40"/>
    </row>
    <row r="4629" spans="68:83" x14ac:dyDescent="0.25">
      <c r="BP4629" s="9"/>
      <c r="BQ4629" s="40"/>
      <c r="BR4629" s="9"/>
      <c r="BS4629" s="40"/>
      <c r="BU4629" s="9"/>
      <c r="BV4629" s="40"/>
      <c r="BW4629" s="9"/>
      <c r="BX4629" s="40"/>
      <c r="BZ4629" s="9"/>
      <c r="CA4629" s="9"/>
      <c r="CB4629" s="40"/>
      <c r="CC4629" s="9"/>
      <c r="CD4629" s="9"/>
      <c r="CE4629" s="40"/>
    </row>
    <row r="4630" spans="68:83" x14ac:dyDescent="0.25">
      <c r="BP4630" s="9"/>
      <c r="BQ4630" s="40"/>
      <c r="BR4630" s="9"/>
      <c r="BS4630" s="40"/>
      <c r="BU4630" s="9"/>
      <c r="BV4630" s="40"/>
      <c r="BW4630" s="9"/>
      <c r="BX4630" s="40"/>
      <c r="BZ4630" s="9"/>
      <c r="CA4630" s="9"/>
      <c r="CB4630" s="40"/>
      <c r="CC4630" s="9"/>
      <c r="CD4630" s="9"/>
      <c r="CE4630" s="40"/>
    </row>
    <row r="4631" spans="68:83" x14ac:dyDescent="0.25">
      <c r="BP4631" s="9"/>
      <c r="BQ4631" s="40"/>
      <c r="BR4631" s="9"/>
      <c r="BS4631" s="40"/>
      <c r="BU4631" s="9"/>
      <c r="BV4631" s="40"/>
      <c r="BW4631" s="9"/>
      <c r="BX4631" s="40"/>
      <c r="BZ4631" s="9"/>
      <c r="CA4631" s="9"/>
      <c r="CB4631" s="40"/>
      <c r="CC4631" s="9"/>
      <c r="CD4631" s="9"/>
      <c r="CE4631" s="40"/>
    </row>
    <row r="4632" spans="68:83" x14ac:dyDescent="0.25">
      <c r="BP4632" s="9"/>
      <c r="BQ4632" s="40"/>
      <c r="BR4632" s="9"/>
      <c r="BS4632" s="40"/>
      <c r="BU4632" s="9"/>
      <c r="BV4632" s="40"/>
      <c r="BW4632" s="9"/>
      <c r="BX4632" s="40"/>
      <c r="BZ4632" s="9"/>
      <c r="CA4632" s="9"/>
      <c r="CB4632" s="40"/>
      <c r="CC4632" s="9"/>
      <c r="CD4632" s="9"/>
      <c r="CE4632" s="40"/>
    </row>
    <row r="4633" spans="68:83" x14ac:dyDescent="0.25">
      <c r="BP4633" s="9"/>
      <c r="BQ4633" s="40"/>
      <c r="BR4633" s="9"/>
      <c r="BS4633" s="40"/>
      <c r="BU4633" s="9"/>
      <c r="BV4633" s="40"/>
      <c r="BW4633" s="9"/>
      <c r="BX4633" s="40"/>
      <c r="BZ4633" s="9"/>
      <c r="CA4633" s="9"/>
      <c r="CB4633" s="40"/>
      <c r="CC4633" s="9"/>
      <c r="CD4633" s="9"/>
      <c r="CE4633" s="40"/>
    </row>
    <row r="4634" spans="68:83" x14ac:dyDescent="0.25">
      <c r="BP4634" s="9"/>
      <c r="BQ4634" s="40"/>
      <c r="BR4634" s="9"/>
      <c r="BS4634" s="40"/>
      <c r="BU4634" s="9"/>
      <c r="BV4634" s="40"/>
      <c r="BW4634" s="9"/>
      <c r="BX4634" s="40"/>
      <c r="BZ4634" s="9"/>
      <c r="CA4634" s="9"/>
      <c r="CB4634" s="40"/>
      <c r="CC4634" s="9"/>
      <c r="CD4634" s="9"/>
      <c r="CE4634" s="40"/>
    </row>
    <row r="4635" spans="68:83" x14ac:dyDescent="0.25">
      <c r="BP4635" s="9"/>
      <c r="BQ4635" s="40"/>
      <c r="BR4635" s="9"/>
      <c r="BS4635" s="40"/>
      <c r="BU4635" s="9"/>
      <c r="BV4635" s="40"/>
      <c r="BW4635" s="9"/>
      <c r="BX4635" s="40"/>
      <c r="BZ4635" s="9"/>
      <c r="CA4635" s="9"/>
      <c r="CB4635" s="40"/>
      <c r="CC4635" s="9"/>
      <c r="CD4635" s="9"/>
      <c r="CE4635" s="40"/>
    </row>
    <row r="4636" spans="68:83" x14ac:dyDescent="0.25">
      <c r="BP4636" s="9"/>
      <c r="BQ4636" s="40"/>
      <c r="BR4636" s="9"/>
      <c r="BS4636" s="40"/>
      <c r="BU4636" s="9"/>
      <c r="BV4636" s="40"/>
      <c r="BW4636" s="9"/>
      <c r="BX4636" s="40"/>
      <c r="BZ4636" s="9"/>
      <c r="CA4636" s="9"/>
      <c r="CB4636" s="40"/>
      <c r="CC4636" s="9"/>
      <c r="CD4636" s="9"/>
      <c r="CE4636" s="40"/>
    </row>
    <row r="4637" spans="68:83" x14ac:dyDescent="0.25">
      <c r="BP4637" s="9"/>
      <c r="BQ4637" s="40"/>
      <c r="BR4637" s="9"/>
      <c r="BS4637" s="40"/>
      <c r="BU4637" s="9"/>
      <c r="BV4637" s="40"/>
      <c r="BW4637" s="9"/>
      <c r="BX4637" s="40"/>
      <c r="BZ4637" s="9"/>
      <c r="CA4637" s="9"/>
      <c r="CB4637" s="40"/>
      <c r="CC4637" s="9"/>
      <c r="CD4637" s="9"/>
      <c r="CE4637" s="40"/>
    </row>
    <row r="4638" spans="68:83" x14ac:dyDescent="0.25">
      <c r="BP4638" s="9"/>
      <c r="BQ4638" s="40"/>
      <c r="BR4638" s="9"/>
      <c r="BS4638" s="40"/>
      <c r="BU4638" s="9"/>
      <c r="BV4638" s="40"/>
      <c r="BW4638" s="9"/>
      <c r="BX4638" s="40"/>
      <c r="BZ4638" s="9"/>
      <c r="CA4638" s="9"/>
      <c r="CB4638" s="40"/>
      <c r="CC4638" s="9"/>
      <c r="CD4638" s="9"/>
      <c r="CE4638" s="40"/>
    </row>
    <row r="4639" spans="68:83" x14ac:dyDescent="0.25">
      <c r="BP4639" s="9"/>
      <c r="BQ4639" s="40"/>
      <c r="BR4639" s="9"/>
      <c r="BS4639" s="40"/>
      <c r="BU4639" s="9"/>
      <c r="BV4639" s="40"/>
      <c r="BW4639" s="9"/>
      <c r="BX4639" s="40"/>
      <c r="BZ4639" s="9"/>
      <c r="CA4639" s="9"/>
      <c r="CB4639" s="40"/>
      <c r="CC4639" s="9"/>
      <c r="CD4639" s="9"/>
      <c r="CE4639" s="40"/>
    </row>
    <row r="4640" spans="68:83" x14ac:dyDescent="0.25">
      <c r="BP4640" s="9"/>
      <c r="BQ4640" s="40"/>
      <c r="BR4640" s="9"/>
      <c r="BS4640" s="40"/>
      <c r="BU4640" s="9"/>
      <c r="BV4640" s="40"/>
      <c r="BW4640" s="9"/>
      <c r="BX4640" s="40"/>
      <c r="BZ4640" s="9"/>
      <c r="CA4640" s="9"/>
      <c r="CB4640" s="40"/>
      <c r="CC4640" s="9"/>
      <c r="CD4640" s="9"/>
      <c r="CE4640" s="40"/>
    </row>
    <row r="4641" spans="68:83" x14ac:dyDescent="0.25">
      <c r="BP4641" s="9"/>
      <c r="BQ4641" s="40"/>
      <c r="BR4641" s="9"/>
      <c r="BS4641" s="40"/>
      <c r="BU4641" s="9"/>
      <c r="BV4641" s="40"/>
      <c r="BW4641" s="9"/>
      <c r="BX4641" s="40"/>
      <c r="BZ4641" s="9"/>
      <c r="CA4641" s="9"/>
      <c r="CB4641" s="40"/>
      <c r="CC4641" s="9"/>
      <c r="CD4641" s="9"/>
      <c r="CE4641" s="40"/>
    </row>
    <row r="4642" spans="68:83" x14ac:dyDescent="0.25">
      <c r="BP4642" s="9"/>
      <c r="BQ4642" s="40"/>
      <c r="BR4642" s="9"/>
      <c r="BS4642" s="40"/>
      <c r="BU4642" s="9"/>
      <c r="BV4642" s="40"/>
      <c r="BW4642" s="9"/>
      <c r="BX4642" s="40"/>
      <c r="BZ4642" s="9"/>
      <c r="CA4642" s="9"/>
      <c r="CB4642" s="40"/>
      <c r="CC4642" s="9"/>
      <c r="CD4642" s="9"/>
      <c r="CE4642" s="40"/>
    </row>
    <row r="4643" spans="68:83" x14ac:dyDescent="0.25">
      <c r="BP4643" s="9"/>
      <c r="BQ4643" s="40"/>
      <c r="BR4643" s="9"/>
      <c r="BS4643" s="40"/>
      <c r="BU4643" s="9"/>
      <c r="BV4643" s="40"/>
      <c r="BW4643" s="9"/>
      <c r="BX4643" s="40"/>
      <c r="BZ4643" s="9"/>
      <c r="CA4643" s="9"/>
      <c r="CB4643" s="40"/>
      <c r="CC4643" s="9"/>
      <c r="CD4643" s="9"/>
      <c r="CE4643" s="40"/>
    </row>
    <row r="4644" spans="68:83" x14ac:dyDescent="0.25">
      <c r="BP4644" s="9"/>
      <c r="BQ4644" s="40"/>
      <c r="BR4644" s="9"/>
      <c r="BS4644" s="40"/>
      <c r="BU4644" s="9"/>
      <c r="BV4644" s="40"/>
      <c r="BW4644" s="9"/>
      <c r="BX4644" s="40"/>
      <c r="BZ4644" s="9"/>
      <c r="CA4644" s="9"/>
      <c r="CB4644" s="40"/>
      <c r="CC4644" s="9"/>
      <c r="CD4644" s="9"/>
      <c r="CE4644" s="40"/>
    </row>
    <row r="4645" spans="68:83" x14ac:dyDescent="0.25">
      <c r="BP4645" s="9"/>
      <c r="BQ4645" s="40"/>
      <c r="BR4645" s="9"/>
      <c r="BS4645" s="40"/>
      <c r="BU4645" s="9"/>
      <c r="BV4645" s="40"/>
      <c r="BW4645" s="9"/>
      <c r="BX4645" s="40"/>
      <c r="BZ4645" s="9"/>
      <c r="CA4645" s="9"/>
      <c r="CB4645" s="40"/>
      <c r="CC4645" s="9"/>
      <c r="CD4645" s="9"/>
      <c r="CE4645" s="40"/>
    </row>
    <row r="4646" spans="68:83" x14ac:dyDescent="0.25">
      <c r="BP4646" s="9"/>
      <c r="BQ4646" s="40"/>
      <c r="BR4646" s="9"/>
      <c r="BS4646" s="40"/>
      <c r="BU4646" s="9"/>
      <c r="BV4646" s="40"/>
      <c r="BW4646" s="9"/>
      <c r="BX4646" s="40"/>
      <c r="BZ4646" s="9"/>
      <c r="CA4646" s="9"/>
      <c r="CB4646" s="40"/>
      <c r="CC4646" s="9"/>
      <c r="CD4646" s="9"/>
      <c r="CE4646" s="40"/>
    </row>
    <row r="4647" spans="68:83" x14ac:dyDescent="0.25">
      <c r="BP4647" s="9"/>
      <c r="BQ4647" s="40"/>
      <c r="BR4647" s="9"/>
      <c r="BS4647" s="40"/>
      <c r="BU4647" s="9"/>
      <c r="BV4647" s="40"/>
      <c r="BW4647" s="9"/>
      <c r="BX4647" s="40"/>
      <c r="BZ4647" s="9"/>
      <c r="CA4647" s="9"/>
      <c r="CB4647" s="40"/>
      <c r="CC4647" s="9"/>
      <c r="CD4647" s="9"/>
      <c r="CE4647" s="40"/>
    </row>
    <row r="4648" spans="68:83" x14ac:dyDescent="0.25">
      <c r="BP4648" s="9"/>
      <c r="BQ4648" s="40"/>
      <c r="BR4648" s="9"/>
      <c r="BS4648" s="40"/>
      <c r="BU4648" s="9"/>
      <c r="BV4648" s="40"/>
      <c r="BW4648" s="9"/>
      <c r="BX4648" s="40"/>
      <c r="BZ4648" s="9"/>
      <c r="CA4648" s="9"/>
      <c r="CB4648" s="40"/>
      <c r="CC4648" s="9"/>
      <c r="CD4648" s="9"/>
      <c r="CE4648" s="40"/>
    </row>
    <row r="4649" spans="68:83" x14ac:dyDescent="0.25">
      <c r="BP4649" s="9"/>
      <c r="BQ4649" s="40"/>
      <c r="BR4649" s="9"/>
      <c r="BS4649" s="40"/>
      <c r="BU4649" s="9"/>
      <c r="BV4649" s="40"/>
      <c r="BW4649" s="9"/>
      <c r="BX4649" s="40"/>
      <c r="BZ4649" s="9"/>
      <c r="CA4649" s="9"/>
      <c r="CB4649" s="40"/>
      <c r="CC4649" s="9"/>
      <c r="CD4649" s="9"/>
      <c r="CE4649" s="40"/>
    </row>
    <row r="4650" spans="68:83" x14ac:dyDescent="0.25">
      <c r="BP4650" s="9"/>
      <c r="BQ4650" s="40"/>
      <c r="BR4650" s="9"/>
      <c r="BS4650" s="40"/>
      <c r="BU4650" s="9"/>
      <c r="BV4650" s="40"/>
      <c r="BW4650" s="9"/>
      <c r="BX4650" s="40"/>
      <c r="BZ4650" s="9"/>
      <c r="CA4650" s="9"/>
      <c r="CB4650" s="40"/>
      <c r="CC4650" s="9"/>
      <c r="CD4650" s="9"/>
      <c r="CE4650" s="40"/>
    </row>
    <row r="4651" spans="68:83" x14ac:dyDescent="0.25">
      <c r="BP4651" s="9"/>
      <c r="BQ4651" s="40"/>
      <c r="BR4651" s="9"/>
      <c r="BS4651" s="40"/>
      <c r="BU4651" s="9"/>
      <c r="BV4651" s="40"/>
      <c r="BW4651" s="9"/>
      <c r="BX4651" s="40"/>
      <c r="BZ4651" s="9"/>
      <c r="CA4651" s="9"/>
      <c r="CB4651" s="40"/>
      <c r="CC4651" s="9"/>
      <c r="CD4651" s="9"/>
      <c r="CE4651" s="40"/>
    </row>
    <row r="4652" spans="68:83" x14ac:dyDescent="0.25">
      <c r="BP4652" s="9"/>
      <c r="BQ4652" s="40"/>
      <c r="BR4652" s="9"/>
      <c r="BS4652" s="40"/>
      <c r="BU4652" s="9"/>
      <c r="BV4652" s="40"/>
      <c r="BW4652" s="9"/>
      <c r="BX4652" s="40"/>
      <c r="BZ4652" s="9"/>
      <c r="CA4652" s="9"/>
      <c r="CB4652" s="40"/>
      <c r="CC4652" s="9"/>
      <c r="CD4652" s="9"/>
      <c r="CE4652" s="40"/>
    </row>
    <row r="4653" spans="68:83" x14ac:dyDescent="0.25">
      <c r="BP4653" s="9"/>
      <c r="BQ4653" s="40"/>
      <c r="BR4653" s="9"/>
      <c r="BS4653" s="40"/>
      <c r="BU4653" s="9"/>
      <c r="BV4653" s="40"/>
      <c r="BW4653" s="9"/>
      <c r="BX4653" s="40"/>
      <c r="BZ4653" s="9"/>
      <c r="CA4653" s="9"/>
      <c r="CB4653" s="40"/>
      <c r="CC4653" s="9"/>
      <c r="CD4653" s="9"/>
      <c r="CE4653" s="40"/>
    </row>
    <row r="4654" spans="68:83" x14ac:dyDescent="0.25">
      <c r="BP4654" s="9"/>
      <c r="BQ4654" s="40"/>
      <c r="BR4654" s="9"/>
      <c r="BS4654" s="40"/>
      <c r="BU4654" s="9"/>
      <c r="BV4654" s="40"/>
      <c r="BW4654" s="9"/>
      <c r="BX4654" s="40"/>
      <c r="BZ4654" s="9"/>
      <c r="CA4654" s="9"/>
      <c r="CB4654" s="40"/>
      <c r="CC4654" s="9"/>
      <c r="CD4654" s="9"/>
      <c r="CE4654" s="40"/>
    </row>
    <row r="4655" spans="68:83" x14ac:dyDescent="0.25">
      <c r="BP4655" s="9"/>
      <c r="BQ4655" s="40"/>
      <c r="BR4655" s="9"/>
      <c r="BS4655" s="40"/>
      <c r="BU4655" s="9"/>
      <c r="BV4655" s="40"/>
      <c r="BW4655" s="9"/>
      <c r="BX4655" s="40"/>
      <c r="BZ4655" s="9"/>
      <c r="CA4655" s="9"/>
      <c r="CB4655" s="40"/>
      <c r="CC4655" s="9"/>
      <c r="CD4655" s="9"/>
      <c r="CE4655" s="40"/>
    </row>
    <row r="4656" spans="68:83" x14ac:dyDescent="0.25">
      <c r="BP4656" s="9"/>
      <c r="BQ4656" s="40"/>
      <c r="BR4656" s="9"/>
      <c r="BS4656" s="40"/>
      <c r="BU4656" s="9"/>
      <c r="BV4656" s="40"/>
      <c r="BW4656" s="9"/>
      <c r="BX4656" s="40"/>
      <c r="BZ4656" s="9"/>
      <c r="CA4656" s="9"/>
      <c r="CB4656" s="40"/>
      <c r="CC4656" s="9"/>
      <c r="CD4656" s="9"/>
      <c r="CE4656" s="40"/>
    </row>
    <row r="4657" spans="68:83" x14ac:dyDescent="0.25">
      <c r="BP4657" s="9"/>
      <c r="BQ4657" s="40"/>
      <c r="BR4657" s="9"/>
      <c r="BS4657" s="40"/>
      <c r="BU4657" s="9"/>
      <c r="BV4657" s="40"/>
      <c r="BW4657" s="9"/>
      <c r="BX4657" s="40"/>
      <c r="BZ4657" s="9"/>
      <c r="CA4657" s="9"/>
      <c r="CB4657" s="40"/>
      <c r="CC4657" s="9"/>
      <c r="CD4657" s="9"/>
      <c r="CE4657" s="40"/>
    </row>
    <row r="4658" spans="68:83" x14ac:dyDescent="0.25">
      <c r="BP4658" s="9"/>
      <c r="BQ4658" s="40"/>
      <c r="BR4658" s="9"/>
      <c r="BS4658" s="40"/>
      <c r="BU4658" s="9"/>
      <c r="BV4658" s="40"/>
      <c r="BW4658" s="9"/>
      <c r="BX4658" s="40"/>
      <c r="BZ4658" s="9"/>
      <c r="CA4658" s="9"/>
      <c r="CB4658" s="40"/>
      <c r="CC4658" s="9"/>
      <c r="CD4658" s="9"/>
      <c r="CE4658" s="40"/>
    </row>
    <row r="4659" spans="68:83" x14ac:dyDescent="0.25">
      <c r="BP4659" s="9"/>
      <c r="BQ4659" s="40"/>
      <c r="BR4659" s="9"/>
      <c r="BS4659" s="40"/>
      <c r="BU4659" s="9"/>
      <c r="BV4659" s="40"/>
      <c r="BW4659" s="9"/>
      <c r="BX4659" s="40"/>
      <c r="BZ4659" s="9"/>
      <c r="CA4659" s="9"/>
      <c r="CB4659" s="40"/>
      <c r="CC4659" s="9"/>
      <c r="CD4659" s="9"/>
      <c r="CE4659" s="40"/>
    </row>
    <row r="4660" spans="68:83" x14ac:dyDescent="0.25">
      <c r="BP4660" s="9"/>
      <c r="BQ4660" s="40"/>
      <c r="BR4660" s="9"/>
      <c r="BS4660" s="40"/>
      <c r="BU4660" s="9"/>
      <c r="BV4660" s="40"/>
      <c r="BW4660" s="9"/>
      <c r="BX4660" s="40"/>
      <c r="BZ4660" s="9"/>
      <c r="CA4660" s="9"/>
      <c r="CB4660" s="40"/>
      <c r="CC4660" s="9"/>
      <c r="CD4660" s="9"/>
      <c r="CE4660" s="40"/>
    </row>
    <row r="4661" spans="68:83" x14ac:dyDescent="0.25">
      <c r="BP4661" s="9"/>
      <c r="BQ4661" s="40"/>
      <c r="BR4661" s="9"/>
      <c r="BS4661" s="40"/>
      <c r="BU4661" s="9"/>
      <c r="BV4661" s="40"/>
      <c r="BW4661" s="9"/>
      <c r="BX4661" s="40"/>
      <c r="BZ4661" s="9"/>
      <c r="CA4661" s="9"/>
      <c r="CB4661" s="40"/>
      <c r="CC4661" s="9"/>
      <c r="CD4661" s="9"/>
      <c r="CE4661" s="40"/>
    </row>
    <row r="4662" spans="68:83" x14ac:dyDescent="0.25">
      <c r="BP4662" s="9"/>
      <c r="BQ4662" s="40"/>
      <c r="BR4662" s="9"/>
      <c r="BS4662" s="40"/>
      <c r="BU4662" s="9"/>
      <c r="BV4662" s="40"/>
      <c r="BW4662" s="9"/>
      <c r="BX4662" s="40"/>
      <c r="BZ4662" s="9"/>
      <c r="CA4662" s="9"/>
      <c r="CB4662" s="40"/>
      <c r="CC4662" s="9"/>
      <c r="CD4662" s="9"/>
      <c r="CE4662" s="40"/>
    </row>
    <row r="4663" spans="68:83" x14ac:dyDescent="0.25">
      <c r="BP4663" s="9"/>
      <c r="BQ4663" s="40"/>
      <c r="BR4663" s="9"/>
      <c r="BS4663" s="40"/>
      <c r="BU4663" s="9"/>
      <c r="BV4663" s="40"/>
      <c r="BW4663" s="9"/>
      <c r="BX4663" s="40"/>
      <c r="BZ4663" s="9"/>
      <c r="CA4663" s="9"/>
      <c r="CB4663" s="40"/>
      <c r="CC4663" s="9"/>
      <c r="CD4663" s="9"/>
      <c r="CE4663" s="40"/>
    </row>
    <row r="4664" spans="68:83" x14ac:dyDescent="0.25">
      <c r="BP4664" s="9"/>
      <c r="BQ4664" s="40"/>
      <c r="BR4664" s="9"/>
      <c r="BS4664" s="40"/>
      <c r="BU4664" s="9"/>
      <c r="BV4664" s="40"/>
      <c r="BW4664" s="9"/>
      <c r="BX4664" s="40"/>
      <c r="BZ4664" s="9"/>
      <c r="CA4664" s="9"/>
      <c r="CB4664" s="40"/>
      <c r="CC4664" s="9"/>
      <c r="CD4664" s="9"/>
      <c r="CE4664" s="40"/>
    </row>
    <row r="4665" spans="68:83" x14ac:dyDescent="0.25">
      <c r="BP4665" s="9"/>
      <c r="BQ4665" s="40"/>
      <c r="BR4665" s="9"/>
      <c r="BS4665" s="40"/>
      <c r="BU4665" s="9"/>
      <c r="BV4665" s="40"/>
      <c r="BW4665" s="9"/>
      <c r="BX4665" s="40"/>
      <c r="BZ4665" s="9"/>
      <c r="CA4665" s="9"/>
      <c r="CB4665" s="40"/>
      <c r="CC4665" s="9"/>
      <c r="CD4665" s="9"/>
      <c r="CE4665" s="40"/>
    </row>
    <row r="4666" spans="68:83" x14ac:dyDescent="0.25">
      <c r="BP4666" s="9"/>
      <c r="BQ4666" s="40"/>
      <c r="BR4666" s="9"/>
      <c r="BS4666" s="40"/>
      <c r="BU4666" s="9"/>
      <c r="BV4666" s="40"/>
      <c r="BW4666" s="9"/>
      <c r="BX4666" s="40"/>
      <c r="BZ4666" s="9"/>
      <c r="CA4666" s="9"/>
      <c r="CB4666" s="40"/>
      <c r="CC4666" s="9"/>
      <c r="CD4666" s="9"/>
      <c r="CE4666" s="40"/>
    </row>
    <row r="4667" spans="68:83" x14ac:dyDescent="0.25">
      <c r="BP4667" s="9"/>
      <c r="BQ4667" s="40"/>
      <c r="BR4667" s="9"/>
      <c r="BS4667" s="40"/>
      <c r="BU4667" s="9"/>
      <c r="BV4667" s="40"/>
      <c r="BW4667" s="9"/>
      <c r="BX4667" s="40"/>
      <c r="BZ4667" s="9"/>
      <c r="CA4667" s="9"/>
      <c r="CB4667" s="40"/>
      <c r="CC4667" s="9"/>
      <c r="CD4667" s="9"/>
      <c r="CE4667" s="40"/>
    </row>
    <row r="4668" spans="68:83" x14ac:dyDescent="0.25">
      <c r="BP4668" s="9"/>
      <c r="BQ4668" s="40"/>
      <c r="BR4668" s="9"/>
      <c r="BS4668" s="40"/>
      <c r="BU4668" s="9"/>
      <c r="BV4668" s="40"/>
      <c r="BW4668" s="9"/>
      <c r="BX4668" s="40"/>
      <c r="BZ4668" s="9"/>
      <c r="CA4668" s="9"/>
      <c r="CB4668" s="40"/>
      <c r="CC4668" s="9"/>
      <c r="CD4668" s="9"/>
      <c r="CE4668" s="40"/>
    </row>
    <row r="4669" spans="68:83" x14ac:dyDescent="0.25">
      <c r="BP4669" s="9"/>
      <c r="BQ4669" s="40"/>
      <c r="BR4669" s="9"/>
      <c r="BS4669" s="40"/>
      <c r="BU4669" s="9"/>
      <c r="BV4669" s="40"/>
      <c r="BW4669" s="9"/>
      <c r="BX4669" s="40"/>
      <c r="BZ4669" s="9"/>
      <c r="CA4669" s="9"/>
      <c r="CB4669" s="40"/>
      <c r="CC4669" s="9"/>
      <c r="CD4669" s="9"/>
      <c r="CE4669" s="40"/>
    </row>
    <row r="4670" spans="68:83" x14ac:dyDescent="0.25">
      <c r="BP4670" s="9"/>
      <c r="BQ4670" s="40"/>
      <c r="BR4670" s="9"/>
      <c r="BS4670" s="40"/>
      <c r="BU4670" s="9"/>
      <c r="BV4670" s="40"/>
      <c r="BW4670" s="9"/>
      <c r="BX4670" s="40"/>
      <c r="BZ4670" s="9"/>
      <c r="CA4670" s="9"/>
      <c r="CB4670" s="40"/>
      <c r="CC4670" s="9"/>
      <c r="CD4670" s="9"/>
      <c r="CE4670" s="40"/>
    </row>
    <row r="4671" spans="68:83" x14ac:dyDescent="0.25">
      <c r="BP4671" s="9"/>
      <c r="BQ4671" s="40"/>
      <c r="BR4671" s="9"/>
      <c r="BS4671" s="40"/>
      <c r="BU4671" s="9"/>
      <c r="BV4671" s="40"/>
      <c r="BW4671" s="9"/>
      <c r="BX4671" s="40"/>
      <c r="BZ4671" s="9"/>
      <c r="CA4671" s="9"/>
      <c r="CB4671" s="40"/>
      <c r="CC4671" s="9"/>
      <c r="CD4671" s="9"/>
      <c r="CE4671" s="40"/>
    </row>
    <row r="4672" spans="68:83" x14ac:dyDescent="0.25">
      <c r="BP4672" s="9"/>
      <c r="BQ4672" s="40"/>
      <c r="BR4672" s="9"/>
      <c r="BS4672" s="40"/>
      <c r="BU4672" s="9"/>
      <c r="BV4672" s="40"/>
      <c r="BW4672" s="9"/>
      <c r="BX4672" s="40"/>
      <c r="BZ4672" s="9"/>
      <c r="CA4672" s="9"/>
      <c r="CB4672" s="40"/>
      <c r="CC4672" s="9"/>
      <c r="CD4672" s="9"/>
      <c r="CE4672" s="40"/>
    </row>
    <row r="4673" spans="68:83" x14ac:dyDescent="0.25">
      <c r="BP4673" s="9"/>
      <c r="BQ4673" s="40"/>
      <c r="BR4673" s="9"/>
      <c r="BS4673" s="40"/>
      <c r="BU4673" s="9"/>
      <c r="BV4673" s="40"/>
      <c r="BW4673" s="9"/>
      <c r="BX4673" s="40"/>
      <c r="BZ4673" s="9"/>
      <c r="CA4673" s="9"/>
      <c r="CB4673" s="40"/>
      <c r="CC4673" s="9"/>
      <c r="CD4673" s="9"/>
      <c r="CE4673" s="40"/>
    </row>
    <row r="4674" spans="68:83" x14ac:dyDescent="0.25">
      <c r="BP4674" s="9"/>
      <c r="BQ4674" s="40"/>
      <c r="BR4674" s="9"/>
      <c r="BS4674" s="40"/>
      <c r="BU4674" s="9"/>
      <c r="BV4674" s="40"/>
      <c r="BW4674" s="9"/>
      <c r="BX4674" s="40"/>
      <c r="BZ4674" s="9"/>
      <c r="CA4674" s="9"/>
      <c r="CB4674" s="40"/>
      <c r="CC4674" s="9"/>
      <c r="CD4674" s="9"/>
      <c r="CE4674" s="40"/>
    </row>
    <row r="4675" spans="68:83" x14ac:dyDescent="0.25">
      <c r="BP4675" s="9"/>
      <c r="BQ4675" s="40"/>
      <c r="BR4675" s="9"/>
      <c r="BS4675" s="40"/>
      <c r="BU4675" s="9"/>
      <c r="BV4675" s="40"/>
      <c r="BW4675" s="9"/>
      <c r="BX4675" s="40"/>
      <c r="BZ4675" s="9"/>
      <c r="CA4675" s="9"/>
      <c r="CB4675" s="40"/>
      <c r="CC4675" s="9"/>
      <c r="CD4675" s="9"/>
      <c r="CE4675" s="40"/>
    </row>
    <row r="4676" spans="68:83" x14ac:dyDescent="0.25">
      <c r="BP4676" s="9"/>
      <c r="BQ4676" s="40"/>
      <c r="BR4676" s="9"/>
      <c r="BS4676" s="40"/>
      <c r="BU4676" s="9"/>
      <c r="BV4676" s="40"/>
      <c r="BW4676" s="9"/>
      <c r="BX4676" s="40"/>
      <c r="BZ4676" s="9"/>
      <c r="CA4676" s="9"/>
      <c r="CB4676" s="40"/>
      <c r="CC4676" s="9"/>
      <c r="CD4676" s="9"/>
      <c r="CE4676" s="40"/>
    </row>
    <row r="4677" spans="68:83" x14ac:dyDescent="0.25">
      <c r="BP4677" s="9"/>
      <c r="BQ4677" s="40"/>
      <c r="BR4677" s="9"/>
      <c r="BS4677" s="40"/>
      <c r="BU4677" s="9"/>
      <c r="BV4677" s="40"/>
      <c r="BW4677" s="9"/>
      <c r="BX4677" s="40"/>
      <c r="BZ4677" s="9"/>
      <c r="CA4677" s="9"/>
      <c r="CB4677" s="40"/>
      <c r="CC4677" s="9"/>
      <c r="CD4677" s="9"/>
      <c r="CE4677" s="40"/>
    </row>
    <row r="4678" spans="68:83" x14ac:dyDescent="0.25">
      <c r="BP4678" s="9"/>
      <c r="BQ4678" s="40"/>
      <c r="BR4678" s="9"/>
      <c r="BS4678" s="40"/>
      <c r="BU4678" s="9"/>
      <c r="BV4678" s="40"/>
      <c r="BW4678" s="9"/>
      <c r="BX4678" s="40"/>
      <c r="BZ4678" s="9"/>
      <c r="CA4678" s="9"/>
      <c r="CB4678" s="40"/>
      <c r="CC4678" s="9"/>
      <c r="CD4678" s="9"/>
      <c r="CE4678" s="40"/>
    </row>
    <row r="4679" spans="68:83" x14ac:dyDescent="0.25">
      <c r="BP4679" s="9"/>
      <c r="BQ4679" s="40"/>
      <c r="BR4679" s="9"/>
      <c r="BS4679" s="40"/>
      <c r="BU4679" s="9"/>
      <c r="BV4679" s="40"/>
      <c r="BW4679" s="9"/>
      <c r="BX4679" s="40"/>
      <c r="BZ4679" s="9"/>
      <c r="CA4679" s="9"/>
      <c r="CB4679" s="40"/>
      <c r="CC4679" s="9"/>
      <c r="CD4679" s="9"/>
      <c r="CE4679" s="40"/>
    </row>
    <row r="4680" spans="68:83" x14ac:dyDescent="0.25">
      <c r="BP4680" s="9"/>
      <c r="BQ4680" s="40"/>
      <c r="BR4680" s="9"/>
      <c r="BS4680" s="40"/>
      <c r="BU4680" s="9"/>
      <c r="BV4680" s="40"/>
      <c r="BW4680" s="9"/>
      <c r="BX4680" s="40"/>
      <c r="BZ4680" s="9"/>
      <c r="CA4680" s="9"/>
      <c r="CB4680" s="40"/>
      <c r="CC4680" s="9"/>
      <c r="CD4680" s="9"/>
      <c r="CE4680" s="40"/>
    </row>
    <row r="4681" spans="68:83" x14ac:dyDescent="0.25">
      <c r="BP4681" s="9"/>
      <c r="BQ4681" s="40"/>
      <c r="BR4681" s="9"/>
      <c r="BS4681" s="40"/>
      <c r="BU4681" s="9"/>
      <c r="BV4681" s="40"/>
      <c r="BW4681" s="9"/>
      <c r="BX4681" s="40"/>
      <c r="BZ4681" s="9"/>
      <c r="CA4681" s="9"/>
      <c r="CB4681" s="40"/>
      <c r="CC4681" s="9"/>
      <c r="CD4681" s="9"/>
      <c r="CE4681" s="40"/>
    </row>
    <row r="4682" spans="68:83" x14ac:dyDescent="0.25">
      <c r="BP4682" s="9"/>
      <c r="BQ4682" s="40"/>
      <c r="BR4682" s="9"/>
      <c r="BS4682" s="40"/>
      <c r="BU4682" s="9"/>
      <c r="BV4682" s="40"/>
      <c r="BW4682" s="9"/>
      <c r="BX4682" s="40"/>
      <c r="BZ4682" s="9"/>
      <c r="CA4682" s="9"/>
      <c r="CB4682" s="40"/>
      <c r="CC4682" s="9"/>
      <c r="CD4682" s="9"/>
      <c r="CE4682" s="40"/>
    </row>
    <row r="4683" spans="68:83" x14ac:dyDescent="0.25">
      <c r="BP4683" s="9"/>
      <c r="BQ4683" s="40"/>
      <c r="BR4683" s="9"/>
      <c r="BS4683" s="40"/>
      <c r="BU4683" s="9"/>
      <c r="BV4683" s="40"/>
      <c r="BW4683" s="9"/>
      <c r="BX4683" s="40"/>
      <c r="BZ4683" s="9"/>
      <c r="CA4683" s="9"/>
      <c r="CB4683" s="40"/>
      <c r="CC4683" s="9"/>
      <c r="CD4683" s="9"/>
      <c r="CE4683" s="40"/>
    </row>
    <row r="4684" spans="68:83" x14ac:dyDescent="0.25">
      <c r="BP4684" s="9"/>
      <c r="BQ4684" s="40"/>
      <c r="BR4684" s="9"/>
      <c r="BS4684" s="40"/>
      <c r="BU4684" s="9"/>
      <c r="BV4684" s="40"/>
      <c r="BW4684" s="9"/>
      <c r="BX4684" s="40"/>
      <c r="BZ4684" s="9"/>
      <c r="CA4684" s="9"/>
      <c r="CB4684" s="40"/>
      <c r="CC4684" s="9"/>
      <c r="CD4684" s="9"/>
      <c r="CE4684" s="40"/>
    </row>
    <row r="4685" spans="68:83" x14ac:dyDescent="0.25">
      <c r="BP4685" s="9"/>
      <c r="BQ4685" s="40"/>
      <c r="BR4685" s="9"/>
      <c r="BS4685" s="40"/>
      <c r="BU4685" s="9"/>
      <c r="BV4685" s="40"/>
      <c r="BW4685" s="9"/>
      <c r="BX4685" s="40"/>
      <c r="BZ4685" s="9"/>
      <c r="CA4685" s="9"/>
      <c r="CB4685" s="40"/>
      <c r="CC4685" s="9"/>
      <c r="CD4685" s="9"/>
      <c r="CE4685" s="40"/>
    </row>
    <row r="4686" spans="68:83" x14ac:dyDescent="0.25">
      <c r="BP4686" s="9"/>
      <c r="BQ4686" s="40"/>
      <c r="BR4686" s="9"/>
      <c r="BS4686" s="40"/>
      <c r="BU4686" s="9"/>
      <c r="BV4686" s="40"/>
      <c r="BW4686" s="9"/>
      <c r="BX4686" s="40"/>
      <c r="BZ4686" s="9"/>
      <c r="CA4686" s="9"/>
      <c r="CB4686" s="40"/>
      <c r="CC4686" s="9"/>
      <c r="CD4686" s="9"/>
      <c r="CE4686" s="40"/>
    </row>
    <row r="4687" spans="68:83" x14ac:dyDescent="0.25">
      <c r="BP4687" s="9"/>
      <c r="BQ4687" s="40"/>
      <c r="BR4687" s="9"/>
      <c r="BS4687" s="40"/>
      <c r="BU4687" s="9"/>
      <c r="BV4687" s="40"/>
      <c r="BW4687" s="9"/>
      <c r="BX4687" s="40"/>
      <c r="BZ4687" s="9"/>
      <c r="CA4687" s="9"/>
      <c r="CB4687" s="40"/>
      <c r="CC4687" s="9"/>
      <c r="CD4687" s="9"/>
      <c r="CE4687" s="40"/>
    </row>
    <row r="4688" spans="68:83" x14ac:dyDescent="0.25">
      <c r="BP4688" s="9"/>
      <c r="BQ4688" s="40"/>
      <c r="BR4688" s="9"/>
      <c r="BS4688" s="40"/>
      <c r="BU4688" s="9"/>
      <c r="BV4688" s="40"/>
      <c r="BW4688" s="9"/>
      <c r="BX4688" s="40"/>
      <c r="BZ4688" s="9"/>
      <c r="CA4688" s="9"/>
      <c r="CB4688" s="40"/>
      <c r="CC4688" s="9"/>
      <c r="CD4688" s="9"/>
      <c r="CE4688" s="40"/>
    </row>
    <row r="4689" spans="68:83" x14ac:dyDescent="0.25">
      <c r="BP4689" s="9"/>
      <c r="BQ4689" s="40"/>
      <c r="BR4689" s="9"/>
      <c r="BS4689" s="40"/>
      <c r="BU4689" s="9"/>
      <c r="BV4689" s="40"/>
      <c r="BW4689" s="9"/>
      <c r="BX4689" s="40"/>
      <c r="BZ4689" s="9"/>
      <c r="CA4689" s="9"/>
      <c r="CB4689" s="40"/>
      <c r="CC4689" s="9"/>
      <c r="CD4689" s="9"/>
      <c r="CE4689" s="40"/>
    </row>
    <row r="4690" spans="68:83" x14ac:dyDescent="0.25">
      <c r="BP4690" s="9"/>
      <c r="BQ4690" s="40"/>
      <c r="BR4690" s="9"/>
      <c r="BS4690" s="40"/>
      <c r="BU4690" s="9"/>
      <c r="BV4690" s="40"/>
      <c r="BW4690" s="9"/>
      <c r="BX4690" s="40"/>
      <c r="BZ4690" s="9"/>
      <c r="CA4690" s="9"/>
      <c r="CB4690" s="40"/>
      <c r="CC4690" s="9"/>
      <c r="CD4690" s="9"/>
      <c r="CE4690" s="40"/>
    </row>
    <row r="4691" spans="68:83" x14ac:dyDescent="0.25">
      <c r="BP4691" s="9"/>
      <c r="BQ4691" s="40"/>
      <c r="BR4691" s="9"/>
      <c r="BS4691" s="40"/>
      <c r="BU4691" s="9"/>
      <c r="BV4691" s="40"/>
      <c r="BW4691" s="9"/>
      <c r="BX4691" s="40"/>
      <c r="BZ4691" s="9"/>
      <c r="CA4691" s="9"/>
      <c r="CB4691" s="40"/>
      <c r="CC4691" s="9"/>
      <c r="CD4691" s="9"/>
      <c r="CE4691" s="40"/>
    </row>
    <row r="4692" spans="68:83" x14ac:dyDescent="0.25">
      <c r="BP4692" s="9"/>
      <c r="BQ4692" s="40"/>
      <c r="BR4692" s="9"/>
      <c r="BS4692" s="40"/>
      <c r="BU4692" s="9"/>
      <c r="BV4692" s="40"/>
      <c r="BW4692" s="9"/>
      <c r="BX4692" s="40"/>
      <c r="BZ4692" s="9"/>
      <c r="CA4692" s="9"/>
      <c r="CB4692" s="40"/>
      <c r="CC4692" s="9"/>
      <c r="CD4692" s="9"/>
      <c r="CE4692" s="40"/>
    </row>
    <row r="4693" spans="68:83" x14ac:dyDescent="0.25">
      <c r="BP4693" s="9"/>
      <c r="BQ4693" s="40"/>
      <c r="BR4693" s="9"/>
      <c r="BS4693" s="40"/>
      <c r="BU4693" s="9"/>
      <c r="BV4693" s="40"/>
      <c r="BW4693" s="9"/>
      <c r="BX4693" s="40"/>
      <c r="BZ4693" s="9"/>
      <c r="CA4693" s="9"/>
      <c r="CB4693" s="40"/>
      <c r="CC4693" s="9"/>
      <c r="CD4693" s="9"/>
      <c r="CE4693" s="40"/>
    </row>
    <row r="4694" spans="68:83" x14ac:dyDescent="0.25">
      <c r="BP4694" s="9"/>
      <c r="BQ4694" s="40"/>
      <c r="BR4694" s="9"/>
      <c r="BS4694" s="40"/>
      <c r="BU4694" s="9"/>
      <c r="BV4694" s="40"/>
      <c r="BW4694" s="9"/>
      <c r="BX4694" s="40"/>
      <c r="BZ4694" s="9"/>
      <c r="CA4694" s="9"/>
      <c r="CB4694" s="40"/>
      <c r="CC4694" s="9"/>
      <c r="CD4694" s="9"/>
      <c r="CE4694" s="40"/>
    </row>
    <row r="4695" spans="68:83" x14ac:dyDescent="0.25">
      <c r="BP4695" s="9"/>
      <c r="BQ4695" s="40"/>
      <c r="BR4695" s="9"/>
      <c r="BS4695" s="40"/>
      <c r="BU4695" s="9"/>
      <c r="BV4695" s="40"/>
      <c r="BW4695" s="9"/>
      <c r="BX4695" s="40"/>
      <c r="BZ4695" s="9"/>
      <c r="CA4695" s="9"/>
      <c r="CB4695" s="40"/>
      <c r="CC4695" s="9"/>
      <c r="CD4695" s="9"/>
      <c r="CE4695" s="40"/>
    </row>
    <row r="4696" spans="68:83" x14ac:dyDescent="0.25">
      <c r="BP4696" s="9"/>
      <c r="BQ4696" s="40"/>
      <c r="BR4696" s="9"/>
      <c r="BS4696" s="40"/>
      <c r="BU4696" s="9"/>
      <c r="BV4696" s="40"/>
      <c r="BW4696" s="9"/>
      <c r="BX4696" s="40"/>
      <c r="BZ4696" s="9"/>
      <c r="CA4696" s="9"/>
      <c r="CB4696" s="40"/>
      <c r="CC4696" s="9"/>
      <c r="CD4696" s="9"/>
      <c r="CE4696" s="40"/>
    </row>
    <row r="4697" spans="68:83" x14ac:dyDescent="0.25">
      <c r="BP4697" s="9"/>
      <c r="BQ4697" s="40"/>
      <c r="BR4697" s="9"/>
      <c r="BS4697" s="40"/>
      <c r="BU4697" s="9"/>
      <c r="BV4697" s="40"/>
      <c r="BW4697" s="9"/>
      <c r="BX4697" s="40"/>
      <c r="BZ4697" s="9"/>
      <c r="CA4697" s="9"/>
      <c r="CB4697" s="40"/>
      <c r="CC4697" s="9"/>
      <c r="CD4697" s="9"/>
      <c r="CE4697" s="40"/>
    </row>
    <row r="4698" spans="68:83" x14ac:dyDescent="0.25">
      <c r="BP4698" s="9"/>
      <c r="BQ4698" s="40"/>
      <c r="BR4698" s="9"/>
      <c r="BS4698" s="40"/>
      <c r="BU4698" s="9"/>
      <c r="BV4698" s="40"/>
      <c r="BW4698" s="9"/>
      <c r="BX4698" s="40"/>
      <c r="BZ4698" s="9"/>
      <c r="CA4698" s="9"/>
      <c r="CB4698" s="40"/>
      <c r="CC4698" s="9"/>
      <c r="CD4698" s="9"/>
      <c r="CE4698" s="40"/>
    </row>
    <row r="4699" spans="68:83" x14ac:dyDescent="0.25">
      <c r="BP4699" s="9"/>
      <c r="BQ4699" s="40"/>
      <c r="BR4699" s="9"/>
      <c r="BS4699" s="40"/>
      <c r="BU4699" s="9"/>
      <c r="BV4699" s="40"/>
      <c r="BW4699" s="9"/>
      <c r="BX4699" s="40"/>
      <c r="BZ4699" s="9"/>
      <c r="CA4699" s="9"/>
      <c r="CB4699" s="40"/>
      <c r="CC4699" s="9"/>
      <c r="CD4699" s="9"/>
      <c r="CE4699" s="40"/>
    </row>
    <row r="4700" spans="68:83" x14ac:dyDescent="0.25">
      <c r="BP4700" s="9"/>
      <c r="BQ4700" s="40"/>
      <c r="BR4700" s="9"/>
      <c r="BS4700" s="40"/>
      <c r="BU4700" s="9"/>
      <c r="BV4700" s="40"/>
      <c r="BW4700" s="9"/>
      <c r="BX4700" s="40"/>
      <c r="BZ4700" s="9"/>
      <c r="CA4700" s="9"/>
      <c r="CB4700" s="40"/>
      <c r="CC4700" s="9"/>
      <c r="CD4700" s="9"/>
      <c r="CE4700" s="40"/>
    </row>
    <row r="4701" spans="68:83" x14ac:dyDescent="0.25">
      <c r="BP4701" s="9"/>
      <c r="BQ4701" s="40"/>
      <c r="BR4701" s="9"/>
      <c r="BS4701" s="40"/>
      <c r="BU4701" s="9"/>
      <c r="BV4701" s="40"/>
      <c r="BW4701" s="9"/>
      <c r="BX4701" s="40"/>
      <c r="BZ4701" s="9"/>
      <c r="CA4701" s="9"/>
      <c r="CB4701" s="40"/>
      <c r="CC4701" s="9"/>
      <c r="CD4701" s="9"/>
      <c r="CE4701" s="40"/>
    </row>
    <row r="4702" spans="68:83" x14ac:dyDescent="0.25">
      <c r="BP4702" s="9"/>
      <c r="BQ4702" s="40"/>
      <c r="BR4702" s="9"/>
      <c r="BS4702" s="40"/>
      <c r="BU4702" s="9"/>
      <c r="BV4702" s="40"/>
      <c r="BW4702" s="9"/>
      <c r="BX4702" s="40"/>
      <c r="BZ4702" s="9"/>
      <c r="CA4702" s="9"/>
      <c r="CB4702" s="40"/>
      <c r="CC4702" s="9"/>
      <c r="CD4702" s="9"/>
      <c r="CE4702" s="40"/>
    </row>
    <row r="4703" spans="68:83" x14ac:dyDescent="0.25">
      <c r="BP4703" s="9"/>
      <c r="BQ4703" s="40"/>
      <c r="BR4703" s="9"/>
      <c r="BS4703" s="40"/>
      <c r="BU4703" s="9"/>
      <c r="BV4703" s="40"/>
      <c r="BW4703" s="9"/>
      <c r="BX4703" s="40"/>
      <c r="BZ4703" s="9"/>
      <c r="CA4703" s="9"/>
      <c r="CB4703" s="40"/>
      <c r="CC4703" s="9"/>
      <c r="CD4703" s="9"/>
      <c r="CE4703" s="40"/>
    </row>
    <row r="4704" spans="68:83" x14ac:dyDescent="0.25">
      <c r="BP4704" s="9"/>
      <c r="BQ4704" s="40"/>
      <c r="BR4704" s="9"/>
      <c r="BS4704" s="40"/>
      <c r="BU4704" s="9"/>
      <c r="BV4704" s="40"/>
      <c r="BW4704" s="9"/>
      <c r="BX4704" s="40"/>
      <c r="BZ4704" s="9"/>
      <c r="CA4704" s="9"/>
      <c r="CB4704" s="40"/>
      <c r="CC4704" s="9"/>
      <c r="CD4704" s="9"/>
      <c r="CE4704" s="40"/>
    </row>
    <row r="4705" spans="68:83" x14ac:dyDescent="0.25">
      <c r="BP4705" s="9"/>
      <c r="BQ4705" s="40"/>
      <c r="BR4705" s="9"/>
      <c r="BS4705" s="40"/>
      <c r="BU4705" s="9"/>
      <c r="BV4705" s="40"/>
      <c r="BW4705" s="9"/>
      <c r="BX4705" s="40"/>
      <c r="BZ4705" s="9"/>
      <c r="CA4705" s="9"/>
      <c r="CB4705" s="40"/>
      <c r="CC4705" s="9"/>
      <c r="CD4705" s="9"/>
      <c r="CE4705" s="40"/>
    </row>
    <row r="4706" spans="68:83" x14ac:dyDescent="0.25">
      <c r="BP4706" s="9"/>
      <c r="BQ4706" s="40"/>
      <c r="BR4706" s="9"/>
      <c r="BS4706" s="40"/>
      <c r="BU4706" s="9"/>
      <c r="BV4706" s="40"/>
      <c r="BW4706" s="9"/>
      <c r="BX4706" s="40"/>
      <c r="BZ4706" s="9"/>
      <c r="CA4706" s="9"/>
      <c r="CB4706" s="40"/>
      <c r="CC4706" s="9"/>
      <c r="CD4706" s="9"/>
      <c r="CE4706" s="40"/>
    </row>
    <row r="4707" spans="68:83" x14ac:dyDescent="0.25">
      <c r="BP4707" s="9"/>
      <c r="BQ4707" s="40"/>
      <c r="BR4707" s="9"/>
      <c r="BS4707" s="40"/>
      <c r="BU4707" s="9"/>
      <c r="BV4707" s="40"/>
      <c r="BW4707" s="9"/>
      <c r="BX4707" s="40"/>
      <c r="BZ4707" s="9"/>
      <c r="CA4707" s="9"/>
      <c r="CB4707" s="40"/>
      <c r="CC4707" s="9"/>
      <c r="CD4707" s="9"/>
      <c r="CE4707" s="40"/>
    </row>
    <row r="4708" spans="68:83" x14ac:dyDescent="0.25">
      <c r="BP4708" s="9"/>
      <c r="BQ4708" s="40"/>
      <c r="BR4708" s="9"/>
      <c r="BS4708" s="40"/>
      <c r="BU4708" s="9"/>
      <c r="BV4708" s="40"/>
      <c r="BW4708" s="9"/>
      <c r="BX4708" s="40"/>
      <c r="BZ4708" s="9"/>
      <c r="CA4708" s="9"/>
      <c r="CB4708" s="40"/>
      <c r="CC4708" s="9"/>
      <c r="CD4708" s="9"/>
      <c r="CE4708" s="40"/>
    </row>
    <row r="4709" spans="68:83" x14ac:dyDescent="0.25">
      <c r="BP4709" s="9"/>
      <c r="BQ4709" s="40"/>
      <c r="BR4709" s="9"/>
      <c r="BS4709" s="40"/>
      <c r="BU4709" s="9"/>
      <c r="BV4709" s="40"/>
      <c r="BW4709" s="9"/>
      <c r="BX4709" s="40"/>
      <c r="BZ4709" s="9"/>
      <c r="CA4709" s="9"/>
      <c r="CB4709" s="40"/>
      <c r="CC4709" s="9"/>
      <c r="CD4709" s="9"/>
      <c r="CE4709" s="40"/>
    </row>
    <row r="4710" spans="68:83" x14ac:dyDescent="0.25">
      <c r="BP4710" s="9"/>
      <c r="BQ4710" s="40"/>
      <c r="BR4710" s="9"/>
      <c r="BS4710" s="40"/>
      <c r="BU4710" s="9"/>
      <c r="BV4710" s="40"/>
      <c r="BW4710" s="9"/>
      <c r="BX4710" s="40"/>
      <c r="BZ4710" s="9"/>
      <c r="CA4710" s="9"/>
      <c r="CB4710" s="40"/>
      <c r="CC4710" s="9"/>
      <c r="CD4710" s="9"/>
      <c r="CE4710" s="40"/>
    </row>
    <row r="4711" spans="68:83" x14ac:dyDescent="0.25">
      <c r="BP4711" s="9"/>
      <c r="BQ4711" s="40"/>
      <c r="BR4711" s="9"/>
      <c r="BS4711" s="40"/>
      <c r="BU4711" s="9"/>
      <c r="BV4711" s="40"/>
      <c r="BW4711" s="9"/>
      <c r="BX4711" s="40"/>
      <c r="BZ4711" s="9"/>
      <c r="CA4711" s="9"/>
      <c r="CB4711" s="40"/>
      <c r="CC4711" s="9"/>
      <c r="CD4711" s="9"/>
      <c r="CE4711" s="40"/>
    </row>
    <row r="4712" spans="68:83" x14ac:dyDescent="0.25">
      <c r="BP4712" s="9"/>
      <c r="BQ4712" s="40"/>
      <c r="BR4712" s="9"/>
      <c r="BS4712" s="40"/>
      <c r="BU4712" s="9"/>
      <c r="BV4712" s="40"/>
      <c r="BW4712" s="9"/>
      <c r="BX4712" s="40"/>
      <c r="BZ4712" s="9"/>
      <c r="CA4712" s="9"/>
      <c r="CB4712" s="40"/>
      <c r="CC4712" s="9"/>
      <c r="CD4712" s="9"/>
      <c r="CE4712" s="40"/>
    </row>
    <row r="4713" spans="68:83" x14ac:dyDescent="0.25">
      <c r="BP4713" s="9"/>
      <c r="BQ4713" s="40"/>
      <c r="BR4713" s="9"/>
      <c r="BS4713" s="40"/>
      <c r="BU4713" s="9"/>
      <c r="BV4713" s="40"/>
      <c r="BW4713" s="9"/>
      <c r="BX4713" s="40"/>
      <c r="BZ4713" s="9"/>
      <c r="CA4713" s="9"/>
      <c r="CB4713" s="40"/>
      <c r="CC4713" s="9"/>
      <c r="CD4713" s="9"/>
      <c r="CE4713" s="40"/>
    </row>
    <row r="4714" spans="68:83" x14ac:dyDescent="0.25">
      <c r="BP4714" s="9"/>
      <c r="BQ4714" s="40"/>
      <c r="BR4714" s="9"/>
      <c r="BS4714" s="40"/>
      <c r="BU4714" s="9"/>
      <c r="BV4714" s="40"/>
      <c r="BW4714" s="9"/>
      <c r="BX4714" s="40"/>
      <c r="BZ4714" s="9"/>
      <c r="CA4714" s="9"/>
      <c r="CB4714" s="40"/>
      <c r="CC4714" s="9"/>
      <c r="CD4714" s="9"/>
      <c r="CE4714" s="40"/>
    </row>
    <row r="4715" spans="68:83" x14ac:dyDescent="0.25">
      <c r="BP4715" s="9"/>
      <c r="BQ4715" s="40"/>
      <c r="BR4715" s="9"/>
      <c r="BS4715" s="40"/>
      <c r="BU4715" s="9"/>
      <c r="BV4715" s="40"/>
      <c r="BW4715" s="9"/>
      <c r="BX4715" s="40"/>
      <c r="BZ4715" s="9"/>
      <c r="CA4715" s="9"/>
      <c r="CB4715" s="40"/>
      <c r="CC4715" s="9"/>
      <c r="CD4715" s="9"/>
      <c r="CE4715" s="40"/>
    </row>
    <row r="4716" spans="68:83" x14ac:dyDescent="0.25">
      <c r="BP4716" s="9"/>
      <c r="BQ4716" s="40"/>
      <c r="BR4716" s="9"/>
      <c r="BS4716" s="40"/>
      <c r="BU4716" s="9"/>
      <c r="BV4716" s="40"/>
      <c r="BW4716" s="9"/>
      <c r="BX4716" s="40"/>
      <c r="BZ4716" s="9"/>
      <c r="CA4716" s="9"/>
      <c r="CB4716" s="40"/>
      <c r="CC4716" s="9"/>
      <c r="CD4716" s="9"/>
      <c r="CE4716" s="40"/>
    </row>
    <row r="4717" spans="68:83" x14ac:dyDescent="0.25">
      <c r="BP4717" s="9"/>
      <c r="BQ4717" s="40"/>
      <c r="BR4717" s="9"/>
      <c r="BS4717" s="40"/>
      <c r="BU4717" s="9"/>
      <c r="BV4717" s="40"/>
      <c r="BW4717" s="9"/>
      <c r="BX4717" s="40"/>
      <c r="BZ4717" s="9"/>
      <c r="CA4717" s="9"/>
      <c r="CB4717" s="40"/>
      <c r="CC4717" s="9"/>
      <c r="CD4717" s="9"/>
      <c r="CE4717" s="40"/>
    </row>
    <row r="4718" spans="68:83" x14ac:dyDescent="0.25">
      <c r="BP4718" s="9"/>
      <c r="BQ4718" s="40"/>
      <c r="BR4718" s="9"/>
      <c r="BS4718" s="40"/>
      <c r="BU4718" s="9"/>
      <c r="BV4718" s="40"/>
      <c r="BW4718" s="9"/>
      <c r="BX4718" s="40"/>
      <c r="BZ4718" s="9"/>
      <c r="CA4718" s="9"/>
      <c r="CB4718" s="40"/>
      <c r="CC4718" s="9"/>
      <c r="CD4718" s="9"/>
      <c r="CE4718" s="40"/>
    </row>
    <row r="4719" spans="68:83" x14ac:dyDescent="0.25">
      <c r="BP4719" s="9"/>
      <c r="BQ4719" s="40"/>
      <c r="BR4719" s="9"/>
      <c r="BS4719" s="40"/>
      <c r="BU4719" s="9"/>
      <c r="BV4719" s="40"/>
      <c r="BW4719" s="9"/>
      <c r="BX4719" s="40"/>
      <c r="BZ4719" s="9"/>
      <c r="CA4719" s="9"/>
      <c r="CB4719" s="40"/>
      <c r="CC4719" s="9"/>
      <c r="CD4719" s="9"/>
      <c r="CE4719" s="40"/>
    </row>
    <row r="4720" spans="68:83" x14ac:dyDescent="0.25">
      <c r="BP4720" s="9"/>
      <c r="BQ4720" s="40"/>
      <c r="BR4720" s="9"/>
      <c r="BS4720" s="40"/>
      <c r="BU4720" s="9"/>
      <c r="BV4720" s="40"/>
      <c r="BW4720" s="9"/>
      <c r="BX4720" s="40"/>
      <c r="BZ4720" s="9"/>
      <c r="CA4720" s="9"/>
      <c r="CB4720" s="40"/>
      <c r="CC4720" s="9"/>
      <c r="CD4720" s="9"/>
      <c r="CE4720" s="40"/>
    </row>
    <row r="4721" spans="68:83" x14ac:dyDescent="0.25">
      <c r="BP4721" s="9"/>
      <c r="BQ4721" s="40"/>
      <c r="BR4721" s="9"/>
      <c r="BS4721" s="40"/>
      <c r="BU4721" s="9"/>
      <c r="BV4721" s="40"/>
      <c r="BW4721" s="9"/>
      <c r="BX4721" s="40"/>
      <c r="BZ4721" s="9"/>
      <c r="CA4721" s="9"/>
      <c r="CB4721" s="40"/>
      <c r="CC4721" s="9"/>
      <c r="CD4721" s="9"/>
      <c r="CE4721" s="40"/>
    </row>
    <row r="4722" spans="68:83" x14ac:dyDescent="0.25">
      <c r="BP4722" s="9"/>
      <c r="BQ4722" s="40"/>
      <c r="BR4722" s="9"/>
      <c r="BS4722" s="40"/>
      <c r="BU4722" s="9"/>
      <c r="BV4722" s="40"/>
      <c r="BW4722" s="9"/>
      <c r="BX4722" s="40"/>
      <c r="BZ4722" s="9"/>
      <c r="CA4722" s="9"/>
      <c r="CB4722" s="40"/>
      <c r="CC4722" s="9"/>
      <c r="CD4722" s="9"/>
      <c r="CE4722" s="40"/>
    </row>
    <row r="4723" spans="68:83" x14ac:dyDescent="0.25">
      <c r="BP4723" s="9"/>
      <c r="BQ4723" s="40"/>
      <c r="BR4723" s="9"/>
      <c r="BS4723" s="40"/>
      <c r="BU4723" s="9"/>
      <c r="BV4723" s="40"/>
      <c r="BW4723" s="9"/>
      <c r="BX4723" s="40"/>
      <c r="BZ4723" s="9"/>
      <c r="CA4723" s="9"/>
      <c r="CB4723" s="40"/>
      <c r="CC4723" s="9"/>
      <c r="CD4723" s="9"/>
      <c r="CE4723" s="40"/>
    </row>
    <row r="4724" spans="68:83" x14ac:dyDescent="0.25">
      <c r="BP4724" s="9"/>
      <c r="BQ4724" s="40"/>
      <c r="BR4724" s="9"/>
      <c r="BS4724" s="40"/>
      <c r="BU4724" s="9"/>
      <c r="BV4724" s="40"/>
      <c r="BW4724" s="9"/>
      <c r="BX4724" s="40"/>
      <c r="BZ4724" s="9"/>
      <c r="CA4724" s="9"/>
      <c r="CB4724" s="40"/>
      <c r="CC4724" s="9"/>
      <c r="CD4724" s="9"/>
      <c r="CE4724" s="40"/>
    </row>
    <row r="4725" spans="68:83" x14ac:dyDescent="0.25">
      <c r="BP4725" s="9"/>
      <c r="BQ4725" s="40"/>
      <c r="BR4725" s="9"/>
      <c r="BS4725" s="40"/>
      <c r="BU4725" s="9"/>
      <c r="BV4725" s="40"/>
      <c r="BW4725" s="9"/>
      <c r="BX4725" s="40"/>
      <c r="BZ4725" s="9"/>
      <c r="CA4725" s="9"/>
      <c r="CB4725" s="40"/>
      <c r="CC4725" s="9"/>
      <c r="CD4725" s="9"/>
      <c r="CE4725" s="40"/>
    </row>
    <row r="4726" spans="68:83" x14ac:dyDescent="0.25">
      <c r="BP4726" s="9"/>
      <c r="BQ4726" s="40"/>
      <c r="BR4726" s="9"/>
      <c r="BS4726" s="40"/>
      <c r="BU4726" s="9"/>
      <c r="BV4726" s="40"/>
      <c r="BW4726" s="9"/>
      <c r="BX4726" s="40"/>
      <c r="BZ4726" s="9"/>
      <c r="CA4726" s="9"/>
      <c r="CB4726" s="40"/>
      <c r="CC4726" s="9"/>
      <c r="CD4726" s="9"/>
      <c r="CE4726" s="40"/>
    </row>
    <row r="4727" spans="68:83" x14ac:dyDescent="0.25">
      <c r="BP4727" s="9"/>
      <c r="BQ4727" s="40"/>
      <c r="BR4727" s="9"/>
      <c r="BS4727" s="40"/>
      <c r="BU4727" s="9"/>
      <c r="BV4727" s="40"/>
      <c r="BW4727" s="9"/>
      <c r="BX4727" s="40"/>
      <c r="BZ4727" s="9"/>
      <c r="CA4727" s="9"/>
      <c r="CB4727" s="40"/>
      <c r="CC4727" s="9"/>
      <c r="CD4727" s="9"/>
      <c r="CE4727" s="40"/>
    </row>
    <row r="4728" spans="68:83" x14ac:dyDescent="0.25">
      <c r="BP4728" s="9"/>
      <c r="BQ4728" s="40"/>
      <c r="BR4728" s="9"/>
      <c r="BS4728" s="40"/>
      <c r="BU4728" s="9"/>
      <c r="BV4728" s="40"/>
      <c r="BW4728" s="9"/>
      <c r="BX4728" s="40"/>
      <c r="BZ4728" s="9"/>
      <c r="CA4728" s="9"/>
      <c r="CB4728" s="40"/>
      <c r="CC4728" s="9"/>
      <c r="CD4728" s="9"/>
      <c r="CE4728" s="40"/>
    </row>
    <row r="4729" spans="68:83" x14ac:dyDescent="0.25">
      <c r="BP4729" s="9"/>
      <c r="BQ4729" s="40"/>
      <c r="BR4729" s="9"/>
      <c r="BS4729" s="40"/>
      <c r="BU4729" s="9"/>
      <c r="BV4729" s="40"/>
      <c r="BW4729" s="9"/>
      <c r="BX4729" s="40"/>
      <c r="BZ4729" s="9"/>
      <c r="CA4729" s="9"/>
      <c r="CB4729" s="40"/>
      <c r="CC4729" s="9"/>
      <c r="CD4729" s="9"/>
      <c r="CE4729" s="40"/>
    </row>
    <row r="4730" spans="68:83" x14ac:dyDescent="0.25">
      <c r="BP4730" s="9"/>
      <c r="BQ4730" s="40"/>
      <c r="BR4730" s="9"/>
      <c r="BS4730" s="40"/>
      <c r="BU4730" s="9"/>
      <c r="BV4730" s="40"/>
      <c r="BW4730" s="9"/>
      <c r="BX4730" s="40"/>
      <c r="BZ4730" s="9"/>
      <c r="CA4730" s="9"/>
      <c r="CB4730" s="40"/>
      <c r="CC4730" s="9"/>
      <c r="CD4730" s="9"/>
      <c r="CE4730" s="40"/>
    </row>
    <row r="4731" spans="68:83" x14ac:dyDescent="0.25">
      <c r="BP4731" s="9"/>
      <c r="BQ4731" s="40"/>
      <c r="BR4731" s="9"/>
      <c r="BS4731" s="40"/>
      <c r="BU4731" s="9"/>
      <c r="BV4731" s="40"/>
      <c r="BW4731" s="9"/>
      <c r="BX4731" s="40"/>
      <c r="BZ4731" s="9"/>
      <c r="CA4731" s="9"/>
      <c r="CB4731" s="40"/>
      <c r="CC4731" s="9"/>
      <c r="CD4731" s="9"/>
      <c r="CE4731" s="40"/>
    </row>
    <row r="4732" spans="68:83" x14ac:dyDescent="0.25">
      <c r="BP4732" s="9"/>
      <c r="BQ4732" s="40"/>
      <c r="BR4732" s="9"/>
      <c r="BS4732" s="40"/>
      <c r="BU4732" s="9"/>
      <c r="BV4732" s="40"/>
      <c r="BW4732" s="9"/>
      <c r="BX4732" s="40"/>
      <c r="BZ4732" s="9"/>
      <c r="CA4732" s="9"/>
      <c r="CB4732" s="40"/>
      <c r="CC4732" s="9"/>
      <c r="CD4732" s="9"/>
      <c r="CE4732" s="40"/>
    </row>
    <row r="4733" spans="68:83" x14ac:dyDescent="0.25">
      <c r="BP4733" s="9"/>
      <c r="BQ4733" s="40"/>
      <c r="BR4733" s="9"/>
      <c r="BS4733" s="40"/>
      <c r="BU4733" s="9"/>
      <c r="BV4733" s="40"/>
      <c r="BW4733" s="9"/>
      <c r="BX4733" s="40"/>
      <c r="BZ4733" s="9"/>
      <c r="CA4733" s="9"/>
      <c r="CB4733" s="40"/>
      <c r="CC4733" s="9"/>
      <c r="CD4733" s="9"/>
      <c r="CE4733" s="40"/>
    </row>
    <row r="4734" spans="68:83" x14ac:dyDescent="0.25">
      <c r="BP4734" s="9"/>
      <c r="BQ4734" s="40"/>
      <c r="BR4734" s="9"/>
      <c r="BS4734" s="40"/>
      <c r="BU4734" s="9"/>
      <c r="BV4734" s="40"/>
      <c r="BW4734" s="9"/>
      <c r="BX4734" s="40"/>
      <c r="BZ4734" s="9"/>
      <c r="CA4734" s="9"/>
      <c r="CB4734" s="40"/>
      <c r="CC4734" s="9"/>
      <c r="CD4734" s="9"/>
      <c r="CE4734" s="40"/>
    </row>
    <row r="4735" spans="68:83" x14ac:dyDescent="0.25">
      <c r="BP4735" s="9"/>
      <c r="BQ4735" s="40"/>
      <c r="BR4735" s="9"/>
      <c r="BS4735" s="40"/>
      <c r="BU4735" s="9"/>
      <c r="BV4735" s="40"/>
      <c r="BW4735" s="9"/>
      <c r="BX4735" s="40"/>
      <c r="BZ4735" s="9"/>
      <c r="CA4735" s="9"/>
      <c r="CB4735" s="40"/>
      <c r="CC4735" s="9"/>
      <c r="CD4735" s="9"/>
      <c r="CE4735" s="40"/>
    </row>
    <row r="4736" spans="68:83" x14ac:dyDescent="0.25">
      <c r="BP4736" s="9"/>
      <c r="BQ4736" s="40"/>
      <c r="BR4736" s="9"/>
      <c r="BS4736" s="40"/>
      <c r="BU4736" s="9"/>
      <c r="BV4736" s="40"/>
      <c r="BW4736" s="9"/>
      <c r="BX4736" s="40"/>
      <c r="BZ4736" s="9"/>
      <c r="CA4736" s="9"/>
      <c r="CB4736" s="40"/>
      <c r="CC4736" s="9"/>
      <c r="CD4736" s="9"/>
      <c r="CE4736" s="40"/>
    </row>
    <row r="4737" spans="68:83" x14ac:dyDescent="0.25">
      <c r="BP4737" s="9"/>
      <c r="BQ4737" s="40"/>
      <c r="BR4737" s="9"/>
      <c r="BS4737" s="40"/>
      <c r="BU4737" s="9"/>
      <c r="BV4737" s="40"/>
      <c r="BW4737" s="9"/>
      <c r="BX4737" s="40"/>
      <c r="BZ4737" s="9"/>
      <c r="CA4737" s="9"/>
      <c r="CB4737" s="40"/>
      <c r="CC4737" s="9"/>
      <c r="CD4737" s="9"/>
      <c r="CE4737" s="40"/>
    </row>
    <row r="4738" spans="68:83" x14ac:dyDescent="0.25">
      <c r="BP4738" s="9"/>
      <c r="BQ4738" s="40"/>
      <c r="BR4738" s="9"/>
      <c r="BS4738" s="40"/>
      <c r="BU4738" s="9"/>
      <c r="BV4738" s="40"/>
      <c r="BW4738" s="9"/>
      <c r="BX4738" s="40"/>
      <c r="BZ4738" s="9"/>
      <c r="CA4738" s="9"/>
      <c r="CB4738" s="40"/>
      <c r="CC4738" s="9"/>
      <c r="CD4738" s="9"/>
      <c r="CE4738" s="40"/>
    </row>
    <row r="4739" spans="68:83" x14ac:dyDescent="0.25">
      <c r="BP4739" s="9"/>
      <c r="BQ4739" s="40"/>
      <c r="BR4739" s="9"/>
      <c r="BS4739" s="40"/>
      <c r="BU4739" s="9"/>
      <c r="BV4739" s="40"/>
      <c r="BW4739" s="9"/>
      <c r="BX4739" s="40"/>
      <c r="BZ4739" s="9"/>
      <c r="CA4739" s="9"/>
      <c r="CB4739" s="40"/>
      <c r="CC4739" s="9"/>
      <c r="CD4739" s="9"/>
      <c r="CE4739" s="40"/>
    </row>
    <row r="4740" spans="68:83" x14ac:dyDescent="0.25">
      <c r="BP4740" s="9"/>
      <c r="BQ4740" s="40"/>
      <c r="BR4740" s="9"/>
      <c r="BS4740" s="40"/>
      <c r="BU4740" s="9"/>
      <c r="BV4740" s="40"/>
      <c r="BW4740" s="9"/>
      <c r="BX4740" s="40"/>
      <c r="BZ4740" s="9"/>
      <c r="CA4740" s="9"/>
      <c r="CB4740" s="40"/>
      <c r="CC4740" s="9"/>
      <c r="CD4740" s="9"/>
      <c r="CE4740" s="40"/>
    </row>
    <row r="4741" spans="68:83" x14ac:dyDescent="0.25">
      <c r="BP4741" s="9"/>
      <c r="BQ4741" s="40"/>
      <c r="BR4741" s="9"/>
      <c r="BS4741" s="40"/>
      <c r="BU4741" s="9"/>
      <c r="BV4741" s="40"/>
      <c r="BW4741" s="9"/>
      <c r="BX4741" s="40"/>
      <c r="BZ4741" s="9"/>
      <c r="CA4741" s="9"/>
      <c r="CB4741" s="40"/>
      <c r="CC4741" s="9"/>
      <c r="CD4741" s="9"/>
      <c r="CE4741" s="40"/>
    </row>
    <row r="4742" spans="68:83" x14ac:dyDescent="0.25">
      <c r="BP4742" s="9"/>
      <c r="BQ4742" s="40"/>
      <c r="BR4742" s="9"/>
      <c r="BS4742" s="40"/>
      <c r="BU4742" s="9"/>
      <c r="BV4742" s="40"/>
      <c r="BW4742" s="9"/>
      <c r="BX4742" s="40"/>
      <c r="BZ4742" s="9"/>
      <c r="CA4742" s="9"/>
      <c r="CB4742" s="40"/>
      <c r="CC4742" s="9"/>
      <c r="CD4742" s="9"/>
      <c r="CE4742" s="40"/>
    </row>
    <row r="4743" spans="68:83" x14ac:dyDescent="0.25">
      <c r="BP4743" s="9"/>
      <c r="BQ4743" s="40"/>
      <c r="BR4743" s="9"/>
      <c r="BS4743" s="40"/>
      <c r="BU4743" s="9"/>
      <c r="BV4743" s="40"/>
      <c r="BW4743" s="9"/>
      <c r="BX4743" s="40"/>
      <c r="BZ4743" s="9"/>
      <c r="CA4743" s="9"/>
      <c r="CB4743" s="40"/>
      <c r="CC4743" s="9"/>
      <c r="CD4743" s="9"/>
      <c r="CE4743" s="40"/>
    </row>
    <row r="4744" spans="68:83" x14ac:dyDescent="0.25">
      <c r="BP4744" s="9"/>
      <c r="BQ4744" s="40"/>
      <c r="BR4744" s="9"/>
      <c r="BS4744" s="40"/>
      <c r="BU4744" s="9"/>
      <c r="BV4744" s="40"/>
      <c r="BW4744" s="9"/>
      <c r="BX4744" s="40"/>
      <c r="BZ4744" s="9"/>
      <c r="CA4744" s="9"/>
      <c r="CB4744" s="40"/>
      <c r="CC4744" s="9"/>
      <c r="CD4744" s="9"/>
      <c r="CE4744" s="40"/>
    </row>
    <row r="4745" spans="68:83" x14ac:dyDescent="0.25">
      <c r="BP4745" s="9"/>
      <c r="BQ4745" s="40"/>
      <c r="BR4745" s="9"/>
      <c r="BS4745" s="40"/>
      <c r="BU4745" s="9"/>
      <c r="BV4745" s="40"/>
      <c r="BW4745" s="9"/>
      <c r="BX4745" s="40"/>
      <c r="BZ4745" s="9"/>
      <c r="CA4745" s="9"/>
      <c r="CB4745" s="40"/>
      <c r="CC4745" s="9"/>
      <c r="CD4745" s="9"/>
      <c r="CE4745" s="40"/>
    </row>
    <row r="4746" spans="68:83" x14ac:dyDescent="0.25">
      <c r="BP4746" s="9"/>
      <c r="BQ4746" s="40"/>
      <c r="BR4746" s="9"/>
      <c r="BS4746" s="40"/>
      <c r="BU4746" s="9"/>
      <c r="BV4746" s="40"/>
      <c r="BW4746" s="9"/>
      <c r="BX4746" s="40"/>
      <c r="BZ4746" s="9"/>
      <c r="CA4746" s="9"/>
      <c r="CB4746" s="40"/>
      <c r="CC4746" s="9"/>
      <c r="CD4746" s="9"/>
      <c r="CE4746" s="40"/>
    </row>
    <row r="4747" spans="68:83" x14ac:dyDescent="0.25">
      <c r="BP4747" s="9"/>
      <c r="BQ4747" s="40"/>
      <c r="BR4747" s="9"/>
      <c r="BS4747" s="40"/>
      <c r="BU4747" s="9"/>
      <c r="BV4747" s="40"/>
      <c r="BW4747" s="9"/>
      <c r="BX4747" s="40"/>
      <c r="BZ4747" s="9"/>
      <c r="CA4747" s="9"/>
      <c r="CB4747" s="40"/>
      <c r="CC4747" s="9"/>
      <c r="CD4747" s="9"/>
      <c r="CE4747" s="40"/>
    </row>
    <row r="4748" spans="68:83" x14ac:dyDescent="0.25">
      <c r="BP4748" s="9"/>
      <c r="BQ4748" s="40"/>
      <c r="BR4748" s="9"/>
      <c r="BS4748" s="40"/>
      <c r="BU4748" s="9"/>
      <c r="BV4748" s="40"/>
      <c r="BW4748" s="9"/>
      <c r="BX4748" s="40"/>
      <c r="BZ4748" s="9"/>
      <c r="CA4748" s="9"/>
      <c r="CB4748" s="40"/>
      <c r="CC4748" s="9"/>
      <c r="CD4748" s="9"/>
      <c r="CE4748" s="40"/>
    </row>
    <row r="4749" spans="68:83" x14ac:dyDescent="0.25">
      <c r="BP4749" s="9"/>
      <c r="BQ4749" s="40"/>
      <c r="BR4749" s="9"/>
      <c r="BS4749" s="40"/>
      <c r="BU4749" s="9"/>
      <c r="BV4749" s="40"/>
      <c r="BW4749" s="9"/>
      <c r="BX4749" s="40"/>
      <c r="BZ4749" s="9"/>
      <c r="CA4749" s="9"/>
      <c r="CB4749" s="40"/>
      <c r="CC4749" s="9"/>
      <c r="CD4749" s="9"/>
      <c r="CE4749" s="40"/>
    </row>
    <row r="4750" spans="68:83" x14ac:dyDescent="0.25">
      <c r="BP4750" s="9"/>
      <c r="BQ4750" s="40"/>
      <c r="BR4750" s="9"/>
      <c r="BS4750" s="40"/>
      <c r="BU4750" s="9"/>
      <c r="BV4750" s="40"/>
      <c r="BW4750" s="9"/>
      <c r="BX4750" s="40"/>
      <c r="BZ4750" s="9"/>
      <c r="CA4750" s="9"/>
      <c r="CB4750" s="40"/>
      <c r="CC4750" s="9"/>
      <c r="CD4750" s="9"/>
      <c r="CE4750" s="40"/>
    </row>
    <row r="4751" spans="68:83" x14ac:dyDescent="0.25">
      <c r="BP4751" s="9"/>
      <c r="BQ4751" s="40"/>
      <c r="BR4751" s="9"/>
      <c r="BS4751" s="40"/>
      <c r="BU4751" s="9"/>
      <c r="BV4751" s="40"/>
      <c r="BW4751" s="9"/>
      <c r="BX4751" s="40"/>
      <c r="BZ4751" s="9"/>
      <c r="CA4751" s="9"/>
      <c r="CB4751" s="40"/>
      <c r="CC4751" s="9"/>
      <c r="CD4751" s="9"/>
      <c r="CE4751" s="40"/>
    </row>
    <row r="4752" spans="68:83" x14ac:dyDescent="0.25">
      <c r="BP4752" s="9"/>
      <c r="BQ4752" s="40"/>
      <c r="BR4752" s="9"/>
      <c r="BS4752" s="40"/>
      <c r="BU4752" s="9"/>
      <c r="BV4752" s="40"/>
      <c r="BW4752" s="9"/>
      <c r="BX4752" s="40"/>
      <c r="BZ4752" s="9"/>
      <c r="CA4752" s="9"/>
      <c r="CB4752" s="40"/>
      <c r="CC4752" s="9"/>
      <c r="CD4752" s="9"/>
      <c r="CE4752" s="40"/>
    </row>
    <row r="4753" spans="68:83" x14ac:dyDescent="0.25">
      <c r="BP4753" s="9"/>
      <c r="BQ4753" s="40"/>
      <c r="BR4753" s="9"/>
      <c r="BS4753" s="40"/>
      <c r="BU4753" s="9"/>
      <c r="BV4753" s="40"/>
      <c r="BW4753" s="9"/>
      <c r="BX4753" s="40"/>
      <c r="BZ4753" s="9"/>
      <c r="CA4753" s="9"/>
      <c r="CB4753" s="40"/>
      <c r="CC4753" s="9"/>
      <c r="CD4753" s="9"/>
      <c r="CE4753" s="40"/>
    </row>
    <row r="4754" spans="68:83" x14ac:dyDescent="0.25">
      <c r="BP4754" s="9"/>
      <c r="BQ4754" s="40"/>
      <c r="BR4754" s="9"/>
      <c r="BS4754" s="40"/>
      <c r="BU4754" s="9"/>
      <c r="BV4754" s="40"/>
      <c r="BW4754" s="9"/>
      <c r="BX4754" s="40"/>
      <c r="BZ4754" s="9"/>
      <c r="CA4754" s="9"/>
      <c r="CB4754" s="40"/>
      <c r="CC4754" s="9"/>
      <c r="CD4754" s="9"/>
      <c r="CE4754" s="40"/>
    </row>
    <row r="4755" spans="68:83" x14ac:dyDescent="0.25">
      <c r="BP4755" s="9"/>
      <c r="BQ4755" s="40"/>
      <c r="BR4755" s="9"/>
      <c r="BS4755" s="40"/>
      <c r="BU4755" s="9"/>
      <c r="BV4755" s="40"/>
      <c r="BW4755" s="9"/>
      <c r="BX4755" s="40"/>
      <c r="BZ4755" s="9"/>
      <c r="CA4755" s="9"/>
      <c r="CB4755" s="40"/>
      <c r="CC4755" s="9"/>
      <c r="CD4755" s="9"/>
      <c r="CE4755" s="40"/>
    </row>
    <row r="4756" spans="68:83" x14ac:dyDescent="0.25">
      <c r="BP4756" s="9"/>
      <c r="BQ4756" s="40"/>
      <c r="BR4756" s="9"/>
      <c r="BS4756" s="40"/>
      <c r="BU4756" s="9"/>
      <c r="BV4756" s="40"/>
      <c r="BW4756" s="9"/>
      <c r="BX4756" s="40"/>
      <c r="BZ4756" s="9"/>
      <c r="CA4756" s="9"/>
      <c r="CB4756" s="40"/>
      <c r="CC4756" s="9"/>
      <c r="CD4756" s="9"/>
      <c r="CE4756" s="40"/>
    </row>
    <row r="4757" spans="68:83" x14ac:dyDescent="0.25">
      <c r="BP4757" s="9"/>
      <c r="BQ4757" s="40"/>
      <c r="BR4757" s="9"/>
      <c r="BS4757" s="40"/>
      <c r="BU4757" s="9"/>
      <c r="BV4757" s="40"/>
      <c r="BW4757" s="9"/>
      <c r="BX4757" s="40"/>
      <c r="BZ4757" s="9"/>
      <c r="CA4757" s="9"/>
      <c r="CB4757" s="40"/>
      <c r="CC4757" s="9"/>
      <c r="CD4757" s="9"/>
      <c r="CE4757" s="40"/>
    </row>
    <row r="4758" spans="68:83" x14ac:dyDescent="0.25">
      <c r="BP4758" s="9"/>
      <c r="BQ4758" s="40"/>
      <c r="BR4758" s="9"/>
      <c r="BS4758" s="40"/>
      <c r="BU4758" s="9"/>
      <c r="BV4758" s="40"/>
      <c r="BW4758" s="9"/>
      <c r="BX4758" s="40"/>
      <c r="BZ4758" s="9"/>
      <c r="CA4758" s="9"/>
      <c r="CB4758" s="40"/>
      <c r="CC4758" s="9"/>
      <c r="CD4758" s="9"/>
      <c r="CE4758" s="40"/>
    </row>
    <row r="4759" spans="68:83" x14ac:dyDescent="0.25">
      <c r="BP4759" s="9"/>
      <c r="BQ4759" s="40"/>
      <c r="BR4759" s="9"/>
      <c r="BS4759" s="40"/>
      <c r="BU4759" s="9"/>
      <c r="BV4759" s="40"/>
      <c r="BW4759" s="9"/>
      <c r="BX4759" s="40"/>
      <c r="BZ4759" s="9"/>
      <c r="CA4759" s="9"/>
      <c r="CB4759" s="40"/>
      <c r="CC4759" s="9"/>
      <c r="CD4759" s="9"/>
      <c r="CE4759" s="40"/>
    </row>
    <row r="4760" spans="68:83" x14ac:dyDescent="0.25">
      <c r="BP4760" s="9"/>
      <c r="BQ4760" s="40"/>
      <c r="BR4760" s="9"/>
      <c r="BS4760" s="40"/>
      <c r="BU4760" s="9"/>
      <c r="BV4760" s="40"/>
      <c r="BW4760" s="9"/>
      <c r="BX4760" s="40"/>
      <c r="BZ4760" s="9"/>
      <c r="CA4760" s="9"/>
      <c r="CB4760" s="40"/>
      <c r="CC4760" s="9"/>
      <c r="CD4760" s="9"/>
      <c r="CE4760" s="40"/>
    </row>
    <row r="4761" spans="68:83" x14ac:dyDescent="0.25">
      <c r="BP4761" s="9"/>
      <c r="BQ4761" s="40"/>
      <c r="BR4761" s="9"/>
      <c r="BS4761" s="40"/>
      <c r="BU4761" s="9"/>
      <c r="BV4761" s="40"/>
      <c r="BW4761" s="9"/>
      <c r="BX4761" s="40"/>
      <c r="BZ4761" s="9"/>
      <c r="CA4761" s="9"/>
      <c r="CB4761" s="40"/>
      <c r="CC4761" s="9"/>
      <c r="CD4761" s="9"/>
      <c r="CE4761" s="40"/>
    </row>
    <row r="4762" spans="68:83" x14ac:dyDescent="0.25">
      <c r="BP4762" s="9"/>
      <c r="BQ4762" s="40"/>
      <c r="BR4762" s="9"/>
      <c r="BS4762" s="40"/>
      <c r="BU4762" s="9"/>
      <c r="BV4762" s="40"/>
      <c r="BW4762" s="9"/>
      <c r="BX4762" s="40"/>
      <c r="BZ4762" s="9"/>
      <c r="CA4762" s="9"/>
      <c r="CB4762" s="40"/>
      <c r="CC4762" s="9"/>
      <c r="CD4762" s="9"/>
      <c r="CE4762" s="40"/>
    </row>
    <row r="4763" spans="68:83" x14ac:dyDescent="0.25">
      <c r="BP4763" s="9"/>
      <c r="BQ4763" s="40"/>
      <c r="BR4763" s="9"/>
      <c r="BS4763" s="40"/>
      <c r="BU4763" s="9"/>
      <c r="BV4763" s="40"/>
      <c r="BW4763" s="9"/>
      <c r="BX4763" s="40"/>
      <c r="BZ4763" s="9"/>
      <c r="CA4763" s="9"/>
      <c r="CB4763" s="40"/>
      <c r="CC4763" s="9"/>
      <c r="CD4763" s="9"/>
      <c r="CE4763" s="40"/>
    </row>
    <row r="4764" spans="68:83" x14ac:dyDescent="0.25">
      <c r="BP4764" s="9"/>
      <c r="BQ4764" s="40"/>
      <c r="BR4764" s="9"/>
      <c r="BS4764" s="40"/>
      <c r="BU4764" s="9"/>
      <c r="BV4764" s="40"/>
      <c r="BW4764" s="9"/>
      <c r="BX4764" s="40"/>
      <c r="BZ4764" s="9"/>
      <c r="CA4764" s="9"/>
      <c r="CB4764" s="40"/>
      <c r="CC4764" s="9"/>
      <c r="CD4764" s="9"/>
      <c r="CE4764" s="40"/>
    </row>
    <row r="4765" spans="68:83" x14ac:dyDescent="0.25">
      <c r="BP4765" s="9"/>
      <c r="BQ4765" s="40"/>
      <c r="BR4765" s="9"/>
      <c r="BS4765" s="40"/>
      <c r="BU4765" s="9"/>
      <c r="BV4765" s="40"/>
      <c r="BW4765" s="9"/>
      <c r="BX4765" s="40"/>
      <c r="BZ4765" s="9"/>
      <c r="CA4765" s="9"/>
      <c r="CB4765" s="40"/>
      <c r="CC4765" s="9"/>
      <c r="CD4765" s="9"/>
      <c r="CE4765" s="40"/>
    </row>
    <row r="4766" spans="68:83" x14ac:dyDescent="0.25">
      <c r="BP4766" s="9"/>
      <c r="BQ4766" s="40"/>
      <c r="BR4766" s="9"/>
      <c r="BS4766" s="40"/>
      <c r="BU4766" s="9"/>
      <c r="BV4766" s="40"/>
      <c r="BW4766" s="9"/>
      <c r="BX4766" s="40"/>
      <c r="BZ4766" s="9"/>
      <c r="CA4766" s="9"/>
      <c r="CB4766" s="40"/>
      <c r="CC4766" s="9"/>
      <c r="CD4766" s="9"/>
      <c r="CE4766" s="40"/>
    </row>
    <row r="4767" spans="68:83" x14ac:dyDescent="0.25">
      <c r="BP4767" s="9"/>
      <c r="BQ4767" s="40"/>
      <c r="BR4767" s="9"/>
      <c r="BS4767" s="40"/>
      <c r="BU4767" s="9"/>
      <c r="BV4767" s="40"/>
      <c r="BW4767" s="9"/>
      <c r="BX4767" s="40"/>
      <c r="BZ4767" s="9"/>
      <c r="CA4767" s="9"/>
      <c r="CB4767" s="40"/>
      <c r="CC4767" s="9"/>
      <c r="CD4767" s="9"/>
      <c r="CE4767" s="40"/>
    </row>
    <row r="4768" spans="68:83" x14ac:dyDescent="0.25">
      <c r="BP4768" s="9"/>
      <c r="BQ4768" s="40"/>
      <c r="BR4768" s="9"/>
      <c r="BS4768" s="40"/>
      <c r="BU4768" s="9"/>
      <c r="BV4768" s="40"/>
      <c r="BW4768" s="9"/>
      <c r="BX4768" s="40"/>
      <c r="BZ4768" s="9"/>
      <c r="CA4768" s="9"/>
      <c r="CB4768" s="40"/>
      <c r="CC4768" s="9"/>
      <c r="CD4768" s="9"/>
      <c r="CE4768" s="40"/>
    </row>
    <row r="4769" spans="68:83" x14ac:dyDescent="0.25">
      <c r="BP4769" s="9"/>
      <c r="BQ4769" s="40"/>
      <c r="BR4769" s="9"/>
      <c r="BS4769" s="40"/>
      <c r="BU4769" s="9"/>
      <c r="BV4769" s="40"/>
      <c r="BW4769" s="9"/>
      <c r="BX4769" s="40"/>
      <c r="BZ4769" s="9"/>
      <c r="CA4769" s="9"/>
      <c r="CB4769" s="40"/>
      <c r="CC4769" s="9"/>
      <c r="CD4769" s="9"/>
      <c r="CE4769" s="40"/>
    </row>
    <row r="4770" spans="68:83" x14ac:dyDescent="0.25">
      <c r="BP4770" s="9"/>
      <c r="BQ4770" s="40"/>
      <c r="BR4770" s="9"/>
      <c r="BS4770" s="40"/>
      <c r="BU4770" s="9"/>
      <c r="BV4770" s="40"/>
      <c r="BW4770" s="9"/>
      <c r="BX4770" s="40"/>
      <c r="BZ4770" s="9"/>
      <c r="CA4770" s="9"/>
      <c r="CB4770" s="40"/>
      <c r="CC4770" s="9"/>
      <c r="CD4770" s="9"/>
      <c r="CE4770" s="40"/>
    </row>
    <row r="4771" spans="68:83" x14ac:dyDescent="0.25">
      <c r="BP4771" s="9"/>
      <c r="BQ4771" s="40"/>
      <c r="BR4771" s="9"/>
      <c r="BS4771" s="40"/>
      <c r="BU4771" s="9"/>
      <c r="BV4771" s="40"/>
      <c r="BW4771" s="9"/>
      <c r="BX4771" s="40"/>
      <c r="BZ4771" s="9"/>
      <c r="CA4771" s="9"/>
      <c r="CB4771" s="40"/>
      <c r="CC4771" s="9"/>
      <c r="CD4771" s="9"/>
      <c r="CE4771" s="40"/>
    </row>
    <row r="4772" spans="68:83" x14ac:dyDescent="0.25">
      <c r="BP4772" s="9"/>
      <c r="BQ4772" s="40"/>
      <c r="BR4772" s="9"/>
      <c r="BS4772" s="40"/>
      <c r="BU4772" s="9"/>
      <c r="BV4772" s="40"/>
      <c r="BW4772" s="9"/>
      <c r="BX4772" s="40"/>
      <c r="BZ4772" s="9"/>
      <c r="CA4772" s="9"/>
      <c r="CB4772" s="40"/>
      <c r="CC4772" s="9"/>
      <c r="CD4772" s="9"/>
      <c r="CE4772" s="40"/>
    </row>
    <row r="4773" spans="68:83" x14ac:dyDescent="0.25">
      <c r="BP4773" s="9"/>
      <c r="BQ4773" s="40"/>
      <c r="BR4773" s="9"/>
      <c r="BS4773" s="40"/>
      <c r="BU4773" s="9"/>
      <c r="BV4773" s="40"/>
      <c r="BW4773" s="9"/>
      <c r="BX4773" s="40"/>
      <c r="BZ4773" s="9"/>
      <c r="CA4773" s="9"/>
      <c r="CB4773" s="40"/>
      <c r="CC4773" s="9"/>
      <c r="CD4773" s="9"/>
      <c r="CE4773" s="40"/>
    </row>
    <row r="4774" spans="68:83" x14ac:dyDescent="0.25">
      <c r="BP4774" s="9"/>
      <c r="BQ4774" s="40"/>
      <c r="BR4774" s="9"/>
      <c r="BS4774" s="40"/>
      <c r="BU4774" s="9"/>
      <c r="BV4774" s="40"/>
      <c r="BW4774" s="9"/>
      <c r="BX4774" s="40"/>
      <c r="BZ4774" s="9"/>
      <c r="CA4774" s="9"/>
      <c r="CB4774" s="40"/>
      <c r="CC4774" s="9"/>
      <c r="CD4774" s="9"/>
      <c r="CE4774" s="40"/>
    </row>
    <row r="4775" spans="68:83" x14ac:dyDescent="0.25">
      <c r="BP4775" s="9"/>
      <c r="BQ4775" s="40"/>
      <c r="BR4775" s="9"/>
      <c r="BS4775" s="40"/>
      <c r="BU4775" s="9"/>
      <c r="BV4775" s="40"/>
      <c r="BW4775" s="9"/>
      <c r="BX4775" s="40"/>
      <c r="BZ4775" s="9"/>
      <c r="CA4775" s="9"/>
      <c r="CB4775" s="40"/>
      <c r="CC4775" s="9"/>
      <c r="CD4775" s="9"/>
      <c r="CE4775" s="40"/>
    </row>
    <row r="4776" spans="68:83" x14ac:dyDescent="0.25">
      <c r="BP4776" s="9"/>
      <c r="BQ4776" s="40"/>
      <c r="BR4776" s="9"/>
      <c r="BS4776" s="40"/>
      <c r="BU4776" s="9"/>
      <c r="BV4776" s="40"/>
      <c r="BW4776" s="9"/>
      <c r="BX4776" s="40"/>
      <c r="BZ4776" s="9"/>
      <c r="CA4776" s="9"/>
      <c r="CB4776" s="40"/>
      <c r="CC4776" s="9"/>
      <c r="CD4776" s="9"/>
      <c r="CE4776" s="40"/>
    </row>
    <row r="4777" spans="68:83" x14ac:dyDescent="0.25">
      <c r="BP4777" s="9"/>
      <c r="BQ4777" s="40"/>
      <c r="BR4777" s="9"/>
      <c r="BS4777" s="40"/>
      <c r="BU4777" s="9"/>
      <c r="BV4777" s="40"/>
      <c r="BW4777" s="9"/>
      <c r="BX4777" s="40"/>
      <c r="BZ4777" s="9"/>
      <c r="CA4777" s="9"/>
      <c r="CB4777" s="40"/>
      <c r="CC4777" s="9"/>
      <c r="CD4777" s="9"/>
      <c r="CE4777" s="40"/>
    </row>
    <row r="4778" spans="68:83" x14ac:dyDescent="0.25">
      <c r="BP4778" s="9"/>
      <c r="BQ4778" s="40"/>
      <c r="BR4778" s="9"/>
      <c r="BS4778" s="40"/>
      <c r="BU4778" s="9"/>
      <c r="BV4778" s="40"/>
      <c r="BW4778" s="9"/>
      <c r="BX4778" s="40"/>
      <c r="BZ4778" s="9"/>
      <c r="CA4778" s="9"/>
      <c r="CB4778" s="40"/>
      <c r="CC4778" s="9"/>
      <c r="CD4778" s="9"/>
      <c r="CE4778" s="40"/>
    </row>
    <row r="4779" spans="68:83" x14ac:dyDescent="0.25">
      <c r="BP4779" s="9"/>
      <c r="BQ4779" s="40"/>
      <c r="BR4779" s="9"/>
      <c r="BS4779" s="40"/>
      <c r="BU4779" s="9"/>
      <c r="BV4779" s="40"/>
      <c r="BW4779" s="9"/>
      <c r="BX4779" s="40"/>
      <c r="BZ4779" s="9"/>
      <c r="CA4779" s="9"/>
      <c r="CB4779" s="40"/>
      <c r="CC4779" s="9"/>
      <c r="CD4779" s="9"/>
      <c r="CE4779" s="40"/>
    </row>
    <row r="4780" spans="68:83" x14ac:dyDescent="0.25">
      <c r="BP4780" s="9"/>
      <c r="BQ4780" s="40"/>
      <c r="BR4780" s="9"/>
      <c r="BS4780" s="40"/>
      <c r="BU4780" s="9"/>
      <c r="BV4780" s="40"/>
      <c r="BW4780" s="9"/>
      <c r="BX4780" s="40"/>
      <c r="BZ4780" s="9"/>
      <c r="CA4780" s="9"/>
      <c r="CB4780" s="40"/>
      <c r="CC4780" s="9"/>
      <c r="CD4780" s="9"/>
      <c r="CE4780" s="40"/>
    </row>
    <row r="4781" spans="68:83" x14ac:dyDescent="0.25">
      <c r="BP4781" s="9"/>
      <c r="BQ4781" s="40"/>
      <c r="BR4781" s="9"/>
      <c r="BS4781" s="40"/>
      <c r="BU4781" s="9"/>
      <c r="BV4781" s="40"/>
      <c r="BW4781" s="9"/>
      <c r="BX4781" s="40"/>
      <c r="BZ4781" s="9"/>
      <c r="CA4781" s="9"/>
      <c r="CB4781" s="40"/>
      <c r="CC4781" s="9"/>
      <c r="CD4781" s="9"/>
      <c r="CE4781" s="40"/>
    </row>
    <row r="4782" spans="68:83" x14ac:dyDescent="0.25">
      <c r="BP4782" s="9"/>
      <c r="BQ4782" s="40"/>
      <c r="BR4782" s="9"/>
      <c r="BS4782" s="40"/>
      <c r="BU4782" s="9"/>
      <c r="BV4782" s="40"/>
      <c r="BW4782" s="9"/>
      <c r="BX4782" s="40"/>
      <c r="BZ4782" s="9"/>
      <c r="CA4782" s="9"/>
      <c r="CB4782" s="40"/>
      <c r="CC4782" s="9"/>
      <c r="CD4782" s="9"/>
      <c r="CE4782" s="40"/>
    </row>
    <row r="4783" spans="68:83" x14ac:dyDescent="0.25">
      <c r="BP4783" s="9"/>
      <c r="BQ4783" s="40"/>
      <c r="BR4783" s="9"/>
      <c r="BS4783" s="40"/>
      <c r="BU4783" s="9"/>
      <c r="BV4783" s="40"/>
      <c r="BW4783" s="9"/>
      <c r="BX4783" s="40"/>
      <c r="BZ4783" s="9"/>
      <c r="CA4783" s="9"/>
      <c r="CB4783" s="40"/>
      <c r="CC4783" s="9"/>
      <c r="CD4783" s="9"/>
      <c r="CE4783" s="40"/>
    </row>
    <row r="4784" spans="68:83" x14ac:dyDescent="0.25">
      <c r="BP4784" s="9"/>
      <c r="BQ4784" s="40"/>
      <c r="BR4784" s="9"/>
      <c r="BS4784" s="40"/>
      <c r="BU4784" s="9"/>
      <c r="BV4784" s="40"/>
      <c r="BW4784" s="9"/>
      <c r="BX4784" s="40"/>
      <c r="BZ4784" s="9"/>
      <c r="CA4784" s="9"/>
      <c r="CB4784" s="40"/>
      <c r="CC4784" s="9"/>
      <c r="CD4784" s="9"/>
      <c r="CE4784" s="40"/>
    </row>
    <row r="4785" spans="68:83" x14ac:dyDescent="0.25">
      <c r="BP4785" s="9"/>
      <c r="BQ4785" s="40"/>
      <c r="BR4785" s="9"/>
      <c r="BS4785" s="40"/>
      <c r="BU4785" s="9"/>
      <c r="BV4785" s="40"/>
      <c r="BW4785" s="9"/>
      <c r="BX4785" s="40"/>
      <c r="BZ4785" s="9"/>
      <c r="CA4785" s="9"/>
      <c r="CB4785" s="40"/>
      <c r="CC4785" s="9"/>
      <c r="CD4785" s="9"/>
      <c r="CE4785" s="40"/>
    </row>
    <row r="4786" spans="68:83" x14ac:dyDescent="0.25">
      <c r="BP4786" s="9"/>
      <c r="BQ4786" s="40"/>
      <c r="BR4786" s="9"/>
      <c r="BS4786" s="40"/>
      <c r="BU4786" s="9"/>
      <c r="BV4786" s="40"/>
      <c r="BW4786" s="9"/>
      <c r="BX4786" s="40"/>
      <c r="BZ4786" s="9"/>
      <c r="CA4786" s="9"/>
      <c r="CB4786" s="40"/>
      <c r="CC4786" s="9"/>
      <c r="CD4786" s="9"/>
      <c r="CE4786" s="40"/>
    </row>
    <row r="4787" spans="68:83" x14ac:dyDescent="0.25">
      <c r="BP4787" s="9"/>
      <c r="BQ4787" s="40"/>
      <c r="BR4787" s="9"/>
      <c r="BS4787" s="40"/>
      <c r="BU4787" s="9"/>
      <c r="BV4787" s="40"/>
      <c r="BW4787" s="9"/>
      <c r="BX4787" s="40"/>
      <c r="BZ4787" s="9"/>
      <c r="CA4787" s="9"/>
      <c r="CB4787" s="40"/>
      <c r="CC4787" s="9"/>
      <c r="CD4787" s="9"/>
      <c r="CE4787" s="40"/>
    </row>
    <row r="4788" spans="68:83" x14ac:dyDescent="0.25">
      <c r="BP4788" s="9"/>
      <c r="BQ4788" s="40"/>
      <c r="BR4788" s="9"/>
      <c r="BS4788" s="40"/>
      <c r="BU4788" s="9"/>
      <c r="BV4788" s="40"/>
      <c r="BW4788" s="9"/>
      <c r="BX4788" s="40"/>
      <c r="BZ4788" s="9"/>
      <c r="CA4788" s="9"/>
      <c r="CB4788" s="40"/>
      <c r="CC4788" s="9"/>
      <c r="CD4788" s="9"/>
      <c r="CE4788" s="40"/>
    </row>
    <row r="4789" spans="68:83" x14ac:dyDescent="0.25">
      <c r="BP4789" s="9"/>
      <c r="BQ4789" s="40"/>
      <c r="BR4789" s="9"/>
      <c r="BS4789" s="40"/>
      <c r="BU4789" s="9"/>
      <c r="BV4789" s="40"/>
      <c r="BW4789" s="9"/>
      <c r="BX4789" s="40"/>
      <c r="BZ4789" s="9"/>
      <c r="CA4789" s="9"/>
      <c r="CB4789" s="40"/>
      <c r="CC4789" s="9"/>
      <c r="CD4789" s="9"/>
      <c r="CE4789" s="40"/>
    </row>
    <row r="4790" spans="68:83" x14ac:dyDescent="0.25">
      <c r="BP4790" s="9"/>
      <c r="BQ4790" s="40"/>
      <c r="BR4790" s="9"/>
      <c r="BS4790" s="40"/>
      <c r="BU4790" s="9"/>
      <c r="BV4790" s="40"/>
      <c r="BW4790" s="9"/>
      <c r="BX4790" s="40"/>
      <c r="BZ4790" s="9"/>
      <c r="CA4790" s="9"/>
      <c r="CB4790" s="40"/>
      <c r="CC4790" s="9"/>
      <c r="CD4790" s="9"/>
      <c r="CE4790" s="40"/>
    </row>
    <row r="4791" spans="68:83" x14ac:dyDescent="0.25">
      <c r="BP4791" s="9"/>
      <c r="BQ4791" s="40"/>
      <c r="BR4791" s="9"/>
      <c r="BS4791" s="40"/>
      <c r="BU4791" s="9"/>
      <c r="BV4791" s="40"/>
      <c r="BW4791" s="9"/>
      <c r="BX4791" s="40"/>
      <c r="BZ4791" s="9"/>
      <c r="CA4791" s="9"/>
      <c r="CB4791" s="40"/>
      <c r="CC4791" s="9"/>
      <c r="CD4791" s="9"/>
      <c r="CE4791" s="40"/>
    </row>
    <row r="4792" spans="68:83" x14ac:dyDescent="0.25">
      <c r="BP4792" s="9"/>
      <c r="BQ4792" s="40"/>
      <c r="BR4792" s="9"/>
      <c r="BS4792" s="40"/>
      <c r="BU4792" s="9"/>
      <c r="BV4792" s="40"/>
      <c r="BW4792" s="9"/>
      <c r="BX4792" s="40"/>
      <c r="BZ4792" s="9"/>
      <c r="CA4792" s="9"/>
      <c r="CB4792" s="40"/>
      <c r="CC4792" s="9"/>
      <c r="CD4792" s="9"/>
      <c r="CE4792" s="40"/>
    </row>
    <row r="4793" spans="68:83" x14ac:dyDescent="0.25">
      <c r="BP4793" s="9"/>
      <c r="BQ4793" s="40"/>
      <c r="BR4793" s="9"/>
      <c r="BS4793" s="40"/>
      <c r="BU4793" s="9"/>
      <c r="BV4793" s="40"/>
      <c r="BW4793" s="9"/>
      <c r="BX4793" s="40"/>
      <c r="BZ4793" s="9"/>
      <c r="CA4793" s="9"/>
      <c r="CB4793" s="40"/>
      <c r="CC4793" s="9"/>
      <c r="CD4793" s="9"/>
      <c r="CE4793" s="40"/>
    </row>
    <row r="4794" spans="68:83" x14ac:dyDescent="0.25">
      <c r="BP4794" s="9"/>
      <c r="BQ4794" s="40"/>
      <c r="BR4794" s="9"/>
      <c r="BS4794" s="40"/>
      <c r="BU4794" s="9"/>
      <c r="BV4794" s="40"/>
      <c r="BW4794" s="9"/>
      <c r="BX4794" s="40"/>
      <c r="BZ4794" s="9"/>
      <c r="CA4794" s="9"/>
      <c r="CB4794" s="40"/>
      <c r="CC4794" s="9"/>
      <c r="CD4794" s="9"/>
      <c r="CE4794" s="40"/>
    </row>
    <row r="4795" spans="68:83" x14ac:dyDescent="0.25">
      <c r="BP4795" s="9"/>
      <c r="BQ4795" s="40"/>
      <c r="BR4795" s="9"/>
      <c r="BS4795" s="40"/>
      <c r="BU4795" s="9"/>
      <c r="BV4795" s="40"/>
      <c r="BW4795" s="9"/>
      <c r="BX4795" s="40"/>
      <c r="BZ4795" s="9"/>
      <c r="CA4795" s="9"/>
      <c r="CB4795" s="40"/>
      <c r="CC4795" s="9"/>
      <c r="CD4795" s="9"/>
      <c r="CE4795" s="40"/>
    </row>
    <row r="4796" spans="68:83" x14ac:dyDescent="0.25">
      <c r="BP4796" s="9"/>
      <c r="BQ4796" s="40"/>
      <c r="BR4796" s="9"/>
      <c r="BS4796" s="40"/>
      <c r="BU4796" s="9"/>
      <c r="BV4796" s="40"/>
      <c r="BW4796" s="9"/>
      <c r="BX4796" s="40"/>
      <c r="BZ4796" s="9"/>
      <c r="CA4796" s="9"/>
      <c r="CB4796" s="40"/>
      <c r="CC4796" s="9"/>
      <c r="CD4796" s="9"/>
      <c r="CE4796" s="40"/>
    </row>
    <row r="4797" spans="68:83" x14ac:dyDescent="0.25">
      <c r="BP4797" s="9"/>
      <c r="BQ4797" s="40"/>
      <c r="BR4797" s="9"/>
      <c r="BS4797" s="40"/>
      <c r="BU4797" s="9"/>
      <c r="BV4797" s="40"/>
      <c r="BW4797" s="9"/>
      <c r="BX4797" s="40"/>
      <c r="BZ4797" s="9"/>
      <c r="CA4797" s="9"/>
      <c r="CB4797" s="40"/>
      <c r="CC4797" s="9"/>
      <c r="CD4797" s="9"/>
      <c r="CE4797" s="40"/>
    </row>
    <row r="4798" spans="68:83" x14ac:dyDescent="0.25">
      <c r="BP4798" s="9"/>
      <c r="BQ4798" s="40"/>
      <c r="BR4798" s="9"/>
      <c r="BS4798" s="40"/>
      <c r="BU4798" s="9"/>
      <c r="BV4798" s="40"/>
      <c r="BW4798" s="9"/>
      <c r="BX4798" s="40"/>
      <c r="BZ4798" s="9"/>
      <c r="CA4798" s="9"/>
      <c r="CB4798" s="40"/>
      <c r="CC4798" s="9"/>
      <c r="CD4798" s="9"/>
      <c r="CE4798" s="40"/>
    </row>
    <row r="4799" spans="68:83" x14ac:dyDescent="0.25">
      <c r="BP4799" s="9"/>
      <c r="BQ4799" s="40"/>
      <c r="BR4799" s="9"/>
      <c r="BS4799" s="40"/>
      <c r="BU4799" s="9"/>
      <c r="BV4799" s="40"/>
      <c r="BW4799" s="9"/>
      <c r="BX4799" s="40"/>
      <c r="BZ4799" s="9"/>
      <c r="CA4799" s="9"/>
      <c r="CB4799" s="40"/>
      <c r="CC4799" s="9"/>
      <c r="CD4799" s="9"/>
      <c r="CE4799" s="40"/>
    </row>
    <row r="4800" spans="68:83" x14ac:dyDescent="0.25">
      <c r="BP4800" s="9"/>
      <c r="BQ4800" s="40"/>
      <c r="BR4800" s="9"/>
      <c r="BS4800" s="40"/>
      <c r="BU4800" s="9"/>
      <c r="BV4800" s="40"/>
      <c r="BW4800" s="9"/>
      <c r="BX4800" s="40"/>
      <c r="BZ4800" s="9"/>
      <c r="CA4800" s="9"/>
      <c r="CB4800" s="40"/>
      <c r="CC4800" s="9"/>
      <c r="CD4800" s="9"/>
      <c r="CE4800" s="40"/>
    </row>
    <row r="4801" spans="68:83" x14ac:dyDescent="0.25">
      <c r="BP4801" s="9"/>
      <c r="BQ4801" s="40"/>
      <c r="BR4801" s="9"/>
      <c r="BS4801" s="40"/>
      <c r="BU4801" s="9"/>
      <c r="BV4801" s="40"/>
      <c r="BW4801" s="9"/>
      <c r="BX4801" s="40"/>
      <c r="BZ4801" s="9"/>
      <c r="CA4801" s="9"/>
      <c r="CB4801" s="40"/>
      <c r="CC4801" s="9"/>
      <c r="CD4801" s="9"/>
      <c r="CE4801" s="40"/>
    </row>
    <row r="4802" spans="68:83" x14ac:dyDescent="0.25">
      <c r="BP4802" s="9"/>
      <c r="BQ4802" s="40"/>
      <c r="BR4802" s="9"/>
      <c r="BS4802" s="40"/>
      <c r="BU4802" s="9"/>
      <c r="BV4802" s="40"/>
      <c r="BW4802" s="9"/>
      <c r="BX4802" s="40"/>
      <c r="BZ4802" s="9"/>
      <c r="CA4802" s="9"/>
      <c r="CB4802" s="40"/>
      <c r="CC4802" s="9"/>
      <c r="CD4802" s="9"/>
      <c r="CE4802" s="40"/>
    </row>
    <row r="4803" spans="68:83" x14ac:dyDescent="0.25">
      <c r="BP4803" s="9"/>
      <c r="BQ4803" s="40"/>
      <c r="BR4803" s="9"/>
      <c r="BS4803" s="40"/>
      <c r="BU4803" s="9"/>
      <c r="BV4803" s="40"/>
      <c r="BW4803" s="9"/>
      <c r="BX4803" s="40"/>
      <c r="BZ4803" s="9"/>
      <c r="CA4803" s="9"/>
      <c r="CB4803" s="40"/>
      <c r="CC4803" s="9"/>
      <c r="CD4803" s="9"/>
      <c r="CE4803" s="40"/>
    </row>
    <row r="4804" spans="68:83" x14ac:dyDescent="0.25">
      <c r="BP4804" s="9"/>
      <c r="BQ4804" s="40"/>
      <c r="BR4804" s="9"/>
      <c r="BS4804" s="40"/>
      <c r="BU4804" s="9"/>
      <c r="BV4804" s="40"/>
      <c r="BW4804" s="9"/>
      <c r="BX4804" s="40"/>
      <c r="BZ4804" s="9"/>
      <c r="CA4804" s="9"/>
      <c r="CB4804" s="40"/>
      <c r="CC4804" s="9"/>
      <c r="CD4804" s="9"/>
      <c r="CE4804" s="40"/>
    </row>
    <row r="4805" spans="68:83" x14ac:dyDescent="0.25">
      <c r="BP4805" s="9"/>
      <c r="BQ4805" s="40"/>
      <c r="BR4805" s="9"/>
      <c r="BS4805" s="40"/>
      <c r="BU4805" s="9"/>
      <c r="BV4805" s="40"/>
      <c r="BW4805" s="9"/>
      <c r="BX4805" s="40"/>
      <c r="BZ4805" s="9"/>
      <c r="CA4805" s="9"/>
      <c r="CB4805" s="40"/>
      <c r="CC4805" s="9"/>
      <c r="CD4805" s="9"/>
      <c r="CE4805" s="40"/>
    </row>
    <row r="4806" spans="68:83" x14ac:dyDescent="0.25">
      <c r="BP4806" s="9"/>
      <c r="BQ4806" s="40"/>
      <c r="BR4806" s="9"/>
      <c r="BS4806" s="40"/>
      <c r="BU4806" s="9"/>
      <c r="BV4806" s="40"/>
      <c r="BW4806" s="9"/>
      <c r="BX4806" s="40"/>
      <c r="BZ4806" s="9"/>
      <c r="CA4806" s="9"/>
      <c r="CB4806" s="40"/>
      <c r="CC4806" s="9"/>
      <c r="CD4806" s="9"/>
      <c r="CE4806" s="40"/>
    </row>
    <row r="4807" spans="68:83" x14ac:dyDescent="0.25">
      <c r="BP4807" s="9"/>
      <c r="BQ4807" s="40"/>
      <c r="BR4807" s="9"/>
      <c r="BS4807" s="40"/>
      <c r="BU4807" s="9"/>
      <c r="BV4807" s="40"/>
      <c r="BW4807" s="9"/>
      <c r="BX4807" s="40"/>
      <c r="BZ4807" s="9"/>
      <c r="CA4807" s="9"/>
      <c r="CB4807" s="40"/>
      <c r="CC4807" s="9"/>
      <c r="CD4807" s="9"/>
      <c r="CE4807" s="40"/>
    </row>
    <row r="4808" spans="68:83" x14ac:dyDescent="0.25">
      <c r="BP4808" s="9"/>
      <c r="BQ4808" s="40"/>
      <c r="BR4808" s="9"/>
      <c r="BS4808" s="40"/>
      <c r="BU4808" s="9"/>
      <c r="BV4808" s="40"/>
      <c r="BW4808" s="9"/>
      <c r="BX4808" s="40"/>
      <c r="BZ4808" s="9"/>
      <c r="CA4808" s="9"/>
      <c r="CB4808" s="40"/>
      <c r="CC4808" s="9"/>
      <c r="CD4808" s="9"/>
      <c r="CE4808" s="40"/>
    </row>
    <row r="4809" spans="68:83" x14ac:dyDescent="0.25">
      <c r="BP4809" s="9"/>
      <c r="BQ4809" s="40"/>
      <c r="BR4809" s="9"/>
      <c r="BS4809" s="40"/>
      <c r="BU4809" s="9"/>
      <c r="BV4809" s="40"/>
      <c r="BW4809" s="9"/>
      <c r="BX4809" s="40"/>
      <c r="BZ4809" s="9"/>
      <c r="CA4809" s="9"/>
      <c r="CB4809" s="40"/>
      <c r="CC4809" s="9"/>
      <c r="CD4809" s="9"/>
      <c r="CE4809" s="40"/>
    </row>
    <row r="4810" spans="68:83" x14ac:dyDescent="0.25">
      <c r="BP4810" s="9"/>
      <c r="BQ4810" s="40"/>
      <c r="BR4810" s="9"/>
      <c r="BS4810" s="40"/>
      <c r="BU4810" s="9"/>
      <c r="BV4810" s="40"/>
      <c r="BW4810" s="9"/>
      <c r="BX4810" s="40"/>
      <c r="BZ4810" s="9"/>
      <c r="CA4810" s="9"/>
      <c r="CB4810" s="40"/>
      <c r="CC4810" s="9"/>
      <c r="CD4810" s="9"/>
      <c r="CE4810" s="40"/>
    </row>
    <row r="4811" spans="68:83" x14ac:dyDescent="0.25">
      <c r="BP4811" s="9"/>
      <c r="BQ4811" s="40"/>
      <c r="BR4811" s="9"/>
      <c r="BS4811" s="40"/>
      <c r="BU4811" s="9"/>
      <c r="BV4811" s="40"/>
      <c r="BW4811" s="9"/>
      <c r="BX4811" s="40"/>
      <c r="BZ4811" s="9"/>
      <c r="CA4811" s="9"/>
      <c r="CB4811" s="40"/>
      <c r="CC4811" s="9"/>
      <c r="CD4811" s="9"/>
      <c r="CE4811" s="40"/>
    </row>
    <row r="4812" spans="68:83" x14ac:dyDescent="0.25">
      <c r="BP4812" s="9"/>
      <c r="BQ4812" s="40"/>
      <c r="BR4812" s="9"/>
      <c r="BS4812" s="40"/>
      <c r="BU4812" s="9"/>
      <c r="BV4812" s="40"/>
      <c r="BW4812" s="9"/>
      <c r="BX4812" s="40"/>
      <c r="BZ4812" s="9"/>
      <c r="CA4812" s="9"/>
      <c r="CB4812" s="40"/>
      <c r="CC4812" s="9"/>
      <c r="CD4812" s="9"/>
      <c r="CE4812" s="40"/>
    </row>
    <row r="4813" spans="68:83" x14ac:dyDescent="0.25">
      <c r="BP4813" s="9"/>
      <c r="BQ4813" s="40"/>
      <c r="BR4813" s="9"/>
      <c r="BS4813" s="40"/>
      <c r="BU4813" s="9"/>
      <c r="BV4813" s="40"/>
      <c r="BW4813" s="9"/>
      <c r="BX4813" s="40"/>
      <c r="BZ4813" s="9"/>
      <c r="CA4813" s="9"/>
      <c r="CB4813" s="40"/>
      <c r="CC4813" s="9"/>
      <c r="CD4813" s="9"/>
      <c r="CE4813" s="40"/>
    </row>
    <row r="4814" spans="68:83" x14ac:dyDescent="0.25">
      <c r="BP4814" s="9"/>
      <c r="BQ4814" s="40"/>
      <c r="BR4814" s="9"/>
      <c r="BS4814" s="40"/>
      <c r="BU4814" s="9"/>
      <c r="BV4814" s="40"/>
      <c r="BW4814" s="9"/>
      <c r="BX4814" s="40"/>
      <c r="BZ4814" s="9"/>
      <c r="CA4814" s="9"/>
      <c r="CB4814" s="40"/>
      <c r="CC4814" s="9"/>
      <c r="CD4814" s="9"/>
      <c r="CE4814" s="40"/>
    </row>
    <row r="4815" spans="68:83" x14ac:dyDescent="0.25">
      <c r="BP4815" s="9"/>
      <c r="BQ4815" s="40"/>
      <c r="BR4815" s="9"/>
      <c r="BS4815" s="40"/>
      <c r="BU4815" s="9"/>
      <c r="BV4815" s="40"/>
      <c r="BW4815" s="9"/>
      <c r="BX4815" s="40"/>
      <c r="BZ4815" s="9"/>
      <c r="CA4815" s="9"/>
      <c r="CB4815" s="40"/>
      <c r="CC4815" s="9"/>
      <c r="CD4815" s="9"/>
      <c r="CE4815" s="40"/>
    </row>
    <row r="4816" spans="68:83" x14ac:dyDescent="0.25">
      <c r="BP4816" s="9"/>
      <c r="BQ4816" s="40"/>
      <c r="BR4816" s="9"/>
      <c r="BS4816" s="40"/>
      <c r="BU4816" s="9"/>
      <c r="BV4816" s="40"/>
      <c r="BW4816" s="9"/>
      <c r="BX4816" s="40"/>
      <c r="BZ4816" s="9"/>
      <c r="CA4816" s="9"/>
      <c r="CB4816" s="40"/>
      <c r="CC4816" s="9"/>
      <c r="CD4816" s="9"/>
      <c r="CE4816" s="40"/>
    </row>
    <row r="4817" spans="68:83" x14ac:dyDescent="0.25">
      <c r="BP4817" s="9"/>
      <c r="BQ4817" s="40"/>
      <c r="BR4817" s="9"/>
      <c r="BS4817" s="40"/>
      <c r="BU4817" s="9"/>
      <c r="BV4817" s="40"/>
      <c r="BW4817" s="9"/>
      <c r="BX4817" s="40"/>
      <c r="BZ4817" s="9"/>
      <c r="CA4817" s="9"/>
      <c r="CB4817" s="40"/>
      <c r="CC4817" s="9"/>
      <c r="CD4817" s="9"/>
      <c r="CE4817" s="40"/>
    </row>
    <row r="4818" spans="68:83" x14ac:dyDescent="0.25">
      <c r="BP4818" s="9"/>
      <c r="BQ4818" s="40"/>
      <c r="BR4818" s="9"/>
      <c r="BS4818" s="40"/>
      <c r="BU4818" s="9"/>
      <c r="BV4818" s="40"/>
      <c r="BW4818" s="9"/>
      <c r="BX4818" s="40"/>
      <c r="BZ4818" s="9"/>
      <c r="CA4818" s="9"/>
      <c r="CB4818" s="40"/>
      <c r="CC4818" s="9"/>
      <c r="CD4818" s="9"/>
      <c r="CE4818" s="40"/>
    </row>
    <row r="4819" spans="68:83" x14ac:dyDescent="0.25">
      <c r="BP4819" s="9"/>
      <c r="BQ4819" s="40"/>
      <c r="BR4819" s="9"/>
      <c r="BS4819" s="40"/>
      <c r="BU4819" s="9"/>
      <c r="BV4819" s="40"/>
      <c r="BW4819" s="9"/>
      <c r="BX4819" s="40"/>
      <c r="BZ4819" s="9"/>
      <c r="CA4819" s="9"/>
      <c r="CB4819" s="40"/>
      <c r="CC4819" s="9"/>
      <c r="CD4819" s="9"/>
      <c r="CE4819" s="40"/>
    </row>
    <row r="4820" spans="68:83" x14ac:dyDescent="0.25">
      <c r="BP4820" s="9"/>
      <c r="BQ4820" s="40"/>
      <c r="BR4820" s="9"/>
      <c r="BS4820" s="40"/>
      <c r="BU4820" s="9"/>
      <c r="BV4820" s="40"/>
      <c r="BW4820" s="9"/>
      <c r="BX4820" s="40"/>
      <c r="BZ4820" s="9"/>
      <c r="CA4820" s="9"/>
      <c r="CB4820" s="40"/>
      <c r="CC4820" s="9"/>
      <c r="CD4820" s="9"/>
      <c r="CE4820" s="40"/>
    </row>
    <row r="4821" spans="68:83" x14ac:dyDescent="0.25">
      <c r="BP4821" s="9"/>
      <c r="BQ4821" s="40"/>
      <c r="BR4821" s="9"/>
      <c r="BS4821" s="40"/>
      <c r="BU4821" s="9"/>
      <c r="BV4821" s="40"/>
      <c r="BW4821" s="9"/>
      <c r="BX4821" s="40"/>
      <c r="BZ4821" s="9"/>
      <c r="CA4821" s="9"/>
      <c r="CB4821" s="40"/>
      <c r="CC4821" s="9"/>
      <c r="CD4821" s="9"/>
      <c r="CE4821" s="40"/>
    </row>
    <row r="4822" spans="68:83" x14ac:dyDescent="0.25">
      <c r="BP4822" s="9"/>
      <c r="BQ4822" s="40"/>
      <c r="BR4822" s="9"/>
      <c r="BS4822" s="40"/>
      <c r="BU4822" s="9"/>
      <c r="BV4822" s="40"/>
      <c r="BW4822" s="9"/>
      <c r="BX4822" s="40"/>
      <c r="BZ4822" s="9"/>
      <c r="CA4822" s="9"/>
      <c r="CB4822" s="40"/>
      <c r="CC4822" s="9"/>
      <c r="CD4822" s="9"/>
      <c r="CE4822" s="40"/>
    </row>
    <row r="4823" spans="68:83" x14ac:dyDescent="0.25">
      <c r="BP4823" s="9"/>
      <c r="BQ4823" s="40"/>
      <c r="BR4823" s="9"/>
      <c r="BS4823" s="40"/>
      <c r="BU4823" s="9"/>
      <c r="BV4823" s="40"/>
      <c r="BW4823" s="9"/>
      <c r="BX4823" s="40"/>
      <c r="BZ4823" s="9"/>
      <c r="CA4823" s="9"/>
      <c r="CB4823" s="40"/>
      <c r="CC4823" s="9"/>
      <c r="CD4823" s="9"/>
      <c r="CE4823" s="40"/>
    </row>
    <row r="4824" spans="68:83" x14ac:dyDescent="0.25">
      <c r="BP4824" s="9"/>
      <c r="BQ4824" s="40"/>
      <c r="BR4824" s="9"/>
      <c r="BS4824" s="40"/>
      <c r="BU4824" s="9"/>
      <c r="BV4824" s="40"/>
      <c r="BW4824" s="9"/>
      <c r="BX4824" s="40"/>
      <c r="BZ4824" s="9"/>
      <c r="CA4824" s="9"/>
      <c r="CB4824" s="40"/>
      <c r="CC4824" s="9"/>
      <c r="CD4824" s="9"/>
      <c r="CE4824" s="40"/>
    </row>
    <row r="4825" spans="68:83" x14ac:dyDescent="0.25">
      <c r="BP4825" s="9"/>
      <c r="BQ4825" s="40"/>
      <c r="BR4825" s="9"/>
      <c r="BS4825" s="40"/>
      <c r="BU4825" s="9"/>
      <c r="BV4825" s="40"/>
      <c r="BW4825" s="9"/>
      <c r="BX4825" s="40"/>
      <c r="BZ4825" s="9"/>
      <c r="CA4825" s="9"/>
      <c r="CB4825" s="40"/>
      <c r="CC4825" s="9"/>
      <c r="CD4825" s="9"/>
      <c r="CE4825" s="40"/>
    </row>
    <row r="4826" spans="68:83" x14ac:dyDescent="0.25">
      <c r="BP4826" s="9"/>
      <c r="BQ4826" s="40"/>
      <c r="BR4826" s="9"/>
      <c r="BS4826" s="40"/>
      <c r="BU4826" s="9"/>
      <c r="BV4826" s="40"/>
      <c r="BW4826" s="9"/>
      <c r="BX4826" s="40"/>
      <c r="BZ4826" s="9"/>
      <c r="CA4826" s="9"/>
      <c r="CB4826" s="40"/>
      <c r="CC4826" s="9"/>
      <c r="CD4826" s="9"/>
      <c r="CE4826" s="40"/>
    </row>
    <row r="4827" spans="68:83" x14ac:dyDescent="0.25">
      <c r="BP4827" s="9"/>
      <c r="BQ4827" s="40"/>
      <c r="BR4827" s="9"/>
      <c r="BS4827" s="40"/>
      <c r="BU4827" s="9"/>
      <c r="BV4827" s="40"/>
      <c r="BW4827" s="9"/>
      <c r="BX4827" s="40"/>
      <c r="BZ4827" s="9"/>
      <c r="CA4827" s="9"/>
      <c r="CB4827" s="40"/>
      <c r="CC4827" s="9"/>
      <c r="CD4827" s="9"/>
      <c r="CE4827" s="40"/>
    </row>
    <row r="4828" spans="68:83" x14ac:dyDescent="0.25">
      <c r="BP4828" s="9"/>
      <c r="BQ4828" s="40"/>
      <c r="BR4828" s="9"/>
      <c r="BS4828" s="40"/>
      <c r="BU4828" s="9"/>
      <c r="BV4828" s="40"/>
      <c r="BW4828" s="9"/>
      <c r="BX4828" s="40"/>
      <c r="BZ4828" s="9"/>
      <c r="CA4828" s="9"/>
      <c r="CB4828" s="40"/>
      <c r="CC4828" s="9"/>
      <c r="CD4828" s="9"/>
      <c r="CE4828" s="40"/>
    </row>
    <row r="4829" spans="68:83" x14ac:dyDescent="0.25">
      <c r="BP4829" s="9"/>
      <c r="BQ4829" s="40"/>
      <c r="BR4829" s="9"/>
      <c r="BS4829" s="40"/>
      <c r="BU4829" s="9"/>
      <c r="BV4829" s="40"/>
      <c r="BW4829" s="9"/>
      <c r="BX4829" s="40"/>
      <c r="BZ4829" s="9"/>
      <c r="CA4829" s="9"/>
      <c r="CB4829" s="40"/>
      <c r="CC4829" s="9"/>
      <c r="CD4829" s="9"/>
      <c r="CE4829" s="40"/>
    </row>
    <row r="4830" spans="68:83" x14ac:dyDescent="0.25">
      <c r="BP4830" s="9"/>
      <c r="BQ4830" s="40"/>
      <c r="BR4830" s="9"/>
      <c r="BS4830" s="40"/>
      <c r="BU4830" s="9"/>
      <c r="BV4830" s="40"/>
      <c r="BW4830" s="9"/>
      <c r="BX4830" s="40"/>
      <c r="BZ4830" s="9"/>
      <c r="CA4830" s="9"/>
      <c r="CB4830" s="40"/>
      <c r="CC4830" s="9"/>
      <c r="CD4830" s="9"/>
      <c r="CE4830" s="40"/>
    </row>
    <row r="4831" spans="68:83" x14ac:dyDescent="0.25">
      <c r="BP4831" s="9"/>
      <c r="BQ4831" s="40"/>
      <c r="BR4831" s="9"/>
      <c r="BS4831" s="40"/>
      <c r="BU4831" s="9"/>
      <c r="BV4831" s="40"/>
      <c r="BW4831" s="9"/>
      <c r="BX4831" s="40"/>
      <c r="BZ4831" s="9"/>
      <c r="CA4831" s="9"/>
      <c r="CB4831" s="40"/>
      <c r="CC4831" s="9"/>
      <c r="CD4831" s="9"/>
      <c r="CE4831" s="40"/>
    </row>
    <row r="4832" spans="68:83" x14ac:dyDescent="0.25">
      <c r="BP4832" s="9"/>
      <c r="BQ4832" s="40"/>
      <c r="BR4832" s="9"/>
      <c r="BS4832" s="40"/>
      <c r="BU4832" s="9"/>
      <c r="BV4832" s="40"/>
      <c r="BW4832" s="9"/>
      <c r="BX4832" s="40"/>
      <c r="BZ4832" s="9"/>
      <c r="CA4832" s="9"/>
      <c r="CB4832" s="40"/>
      <c r="CC4832" s="9"/>
      <c r="CD4832" s="9"/>
      <c r="CE4832" s="40"/>
    </row>
    <row r="4833" spans="68:83" x14ac:dyDescent="0.25">
      <c r="BP4833" s="9"/>
      <c r="BQ4833" s="40"/>
      <c r="BR4833" s="9"/>
      <c r="BS4833" s="40"/>
      <c r="BU4833" s="9"/>
      <c r="BV4833" s="40"/>
      <c r="BW4833" s="9"/>
      <c r="BX4833" s="40"/>
      <c r="BZ4833" s="9"/>
      <c r="CA4833" s="9"/>
      <c r="CB4833" s="40"/>
      <c r="CC4833" s="9"/>
      <c r="CD4833" s="9"/>
      <c r="CE4833" s="40"/>
    </row>
    <row r="4834" spans="68:83" x14ac:dyDescent="0.25">
      <c r="BP4834" s="9"/>
      <c r="BQ4834" s="40"/>
      <c r="BR4834" s="9"/>
      <c r="BS4834" s="40"/>
      <c r="BU4834" s="9"/>
      <c r="BV4834" s="40"/>
      <c r="BW4834" s="9"/>
      <c r="BX4834" s="40"/>
      <c r="BZ4834" s="9"/>
      <c r="CA4834" s="9"/>
      <c r="CB4834" s="40"/>
      <c r="CC4834" s="9"/>
      <c r="CD4834" s="9"/>
      <c r="CE4834" s="40"/>
    </row>
    <row r="4835" spans="68:83" x14ac:dyDescent="0.25">
      <c r="BP4835" s="9"/>
      <c r="BQ4835" s="40"/>
      <c r="BR4835" s="9"/>
      <c r="BS4835" s="40"/>
      <c r="BU4835" s="9"/>
      <c r="BV4835" s="40"/>
      <c r="BW4835" s="9"/>
      <c r="BX4835" s="40"/>
      <c r="BZ4835" s="9"/>
      <c r="CA4835" s="9"/>
      <c r="CB4835" s="40"/>
      <c r="CC4835" s="9"/>
      <c r="CD4835" s="9"/>
      <c r="CE4835" s="40"/>
    </row>
    <row r="4836" spans="68:83" x14ac:dyDescent="0.25">
      <c r="BP4836" s="9"/>
      <c r="BQ4836" s="40"/>
      <c r="BR4836" s="9"/>
      <c r="BS4836" s="40"/>
      <c r="BU4836" s="9"/>
      <c r="BV4836" s="40"/>
      <c r="BW4836" s="9"/>
      <c r="BX4836" s="40"/>
      <c r="BZ4836" s="9"/>
      <c r="CA4836" s="9"/>
      <c r="CB4836" s="40"/>
      <c r="CC4836" s="9"/>
      <c r="CD4836" s="9"/>
      <c r="CE4836" s="40"/>
    </row>
    <row r="4837" spans="68:83" x14ac:dyDescent="0.25">
      <c r="BP4837" s="9"/>
      <c r="BQ4837" s="40"/>
      <c r="BR4837" s="9"/>
      <c r="BS4837" s="40"/>
      <c r="BU4837" s="9"/>
      <c r="BV4837" s="40"/>
      <c r="BW4837" s="9"/>
      <c r="BX4837" s="40"/>
      <c r="BZ4837" s="9"/>
      <c r="CA4837" s="9"/>
      <c r="CB4837" s="40"/>
      <c r="CC4837" s="9"/>
      <c r="CD4837" s="9"/>
      <c r="CE4837" s="40"/>
    </row>
    <row r="4838" spans="68:83" x14ac:dyDescent="0.25">
      <c r="BP4838" s="9"/>
      <c r="BQ4838" s="40"/>
      <c r="BR4838" s="9"/>
      <c r="BS4838" s="40"/>
      <c r="BU4838" s="9"/>
      <c r="BV4838" s="40"/>
      <c r="BW4838" s="9"/>
      <c r="BX4838" s="40"/>
      <c r="BZ4838" s="9"/>
      <c r="CA4838" s="9"/>
      <c r="CB4838" s="40"/>
      <c r="CC4838" s="9"/>
      <c r="CD4838" s="9"/>
      <c r="CE4838" s="40"/>
    </row>
    <row r="4839" spans="68:83" x14ac:dyDescent="0.25">
      <c r="BP4839" s="9"/>
      <c r="BQ4839" s="40"/>
      <c r="BR4839" s="9"/>
      <c r="BS4839" s="40"/>
      <c r="BU4839" s="9"/>
      <c r="BV4839" s="40"/>
      <c r="BW4839" s="9"/>
      <c r="BX4839" s="40"/>
      <c r="BZ4839" s="9"/>
      <c r="CA4839" s="9"/>
      <c r="CB4839" s="40"/>
      <c r="CC4839" s="9"/>
      <c r="CD4839" s="9"/>
      <c r="CE4839" s="40"/>
    </row>
    <row r="4840" spans="68:83" x14ac:dyDescent="0.25">
      <c r="BP4840" s="9"/>
      <c r="BQ4840" s="40"/>
      <c r="BR4840" s="9"/>
      <c r="BS4840" s="40"/>
      <c r="BU4840" s="9"/>
      <c r="BV4840" s="40"/>
      <c r="BW4840" s="9"/>
      <c r="BX4840" s="40"/>
      <c r="BZ4840" s="9"/>
      <c r="CA4840" s="9"/>
      <c r="CB4840" s="40"/>
      <c r="CC4840" s="9"/>
      <c r="CD4840" s="9"/>
      <c r="CE4840" s="40"/>
    </row>
    <row r="4841" spans="68:83" x14ac:dyDescent="0.25">
      <c r="BP4841" s="9"/>
      <c r="BQ4841" s="40"/>
      <c r="BR4841" s="9"/>
      <c r="BS4841" s="40"/>
      <c r="BU4841" s="9"/>
      <c r="BV4841" s="40"/>
      <c r="BW4841" s="9"/>
      <c r="BX4841" s="40"/>
      <c r="BZ4841" s="9"/>
      <c r="CA4841" s="9"/>
      <c r="CB4841" s="40"/>
      <c r="CC4841" s="9"/>
      <c r="CD4841" s="9"/>
      <c r="CE4841" s="40"/>
    </row>
    <row r="4842" spans="68:83" x14ac:dyDescent="0.25">
      <c r="BP4842" s="9"/>
      <c r="BQ4842" s="40"/>
      <c r="BR4842" s="9"/>
      <c r="BS4842" s="40"/>
      <c r="BU4842" s="9"/>
      <c r="BV4842" s="40"/>
      <c r="BW4842" s="9"/>
      <c r="BX4842" s="40"/>
      <c r="BZ4842" s="9"/>
      <c r="CA4842" s="9"/>
      <c r="CB4842" s="40"/>
      <c r="CC4842" s="9"/>
      <c r="CD4842" s="9"/>
      <c r="CE4842" s="40"/>
    </row>
    <row r="4843" spans="68:83" x14ac:dyDescent="0.25">
      <c r="BP4843" s="9"/>
      <c r="BQ4843" s="40"/>
      <c r="BR4843" s="9"/>
      <c r="BS4843" s="40"/>
      <c r="BU4843" s="9"/>
      <c r="BV4843" s="40"/>
      <c r="BW4843" s="9"/>
      <c r="BX4843" s="40"/>
      <c r="BZ4843" s="9"/>
      <c r="CA4843" s="9"/>
      <c r="CB4843" s="40"/>
      <c r="CC4843" s="9"/>
      <c r="CD4843" s="9"/>
      <c r="CE4843" s="40"/>
    </row>
    <row r="4844" spans="68:83" x14ac:dyDescent="0.25">
      <c r="BP4844" s="9"/>
      <c r="BQ4844" s="40"/>
      <c r="BR4844" s="9"/>
      <c r="BS4844" s="40"/>
      <c r="BU4844" s="9"/>
      <c r="BV4844" s="40"/>
      <c r="BW4844" s="9"/>
      <c r="BX4844" s="40"/>
      <c r="BZ4844" s="9"/>
      <c r="CA4844" s="9"/>
      <c r="CB4844" s="40"/>
      <c r="CC4844" s="9"/>
      <c r="CD4844" s="9"/>
      <c r="CE4844" s="40"/>
    </row>
    <row r="4845" spans="68:83" x14ac:dyDescent="0.25">
      <c r="BP4845" s="9"/>
      <c r="BQ4845" s="40"/>
      <c r="BR4845" s="9"/>
      <c r="BS4845" s="40"/>
      <c r="BU4845" s="9"/>
      <c r="BV4845" s="40"/>
      <c r="BW4845" s="9"/>
      <c r="BX4845" s="40"/>
      <c r="BZ4845" s="9"/>
      <c r="CA4845" s="9"/>
      <c r="CB4845" s="40"/>
      <c r="CC4845" s="9"/>
      <c r="CD4845" s="9"/>
      <c r="CE4845" s="40"/>
    </row>
    <row r="4846" spans="68:83" x14ac:dyDescent="0.25">
      <c r="BP4846" s="9"/>
      <c r="BQ4846" s="40"/>
      <c r="BR4846" s="9"/>
      <c r="BS4846" s="40"/>
      <c r="BU4846" s="9"/>
      <c r="BV4846" s="40"/>
      <c r="BW4846" s="9"/>
      <c r="BX4846" s="40"/>
      <c r="BZ4846" s="9"/>
      <c r="CA4846" s="9"/>
      <c r="CB4846" s="40"/>
      <c r="CC4846" s="9"/>
      <c r="CD4846" s="9"/>
      <c r="CE4846" s="40"/>
    </row>
    <row r="4847" spans="68:83" x14ac:dyDescent="0.25">
      <c r="BP4847" s="9"/>
      <c r="BQ4847" s="40"/>
      <c r="BR4847" s="9"/>
      <c r="BS4847" s="40"/>
      <c r="BU4847" s="9"/>
      <c r="BV4847" s="40"/>
      <c r="BW4847" s="9"/>
      <c r="BX4847" s="40"/>
      <c r="BZ4847" s="9"/>
      <c r="CA4847" s="9"/>
      <c r="CB4847" s="40"/>
      <c r="CC4847" s="9"/>
      <c r="CD4847" s="9"/>
      <c r="CE4847" s="40"/>
    </row>
    <row r="4848" spans="68:83" x14ac:dyDescent="0.25">
      <c r="BP4848" s="9"/>
      <c r="BQ4848" s="40"/>
      <c r="BR4848" s="9"/>
      <c r="BS4848" s="40"/>
      <c r="BU4848" s="9"/>
      <c r="BV4848" s="40"/>
      <c r="BW4848" s="9"/>
      <c r="BX4848" s="40"/>
      <c r="BZ4848" s="9"/>
      <c r="CA4848" s="9"/>
      <c r="CB4848" s="40"/>
      <c r="CC4848" s="9"/>
      <c r="CD4848" s="9"/>
      <c r="CE4848" s="40"/>
    </row>
    <row r="4849" spans="68:83" x14ac:dyDescent="0.25">
      <c r="BP4849" s="9"/>
      <c r="BQ4849" s="40"/>
      <c r="BR4849" s="9"/>
      <c r="BS4849" s="40"/>
      <c r="BU4849" s="9"/>
      <c r="BV4849" s="40"/>
      <c r="BW4849" s="9"/>
      <c r="BX4849" s="40"/>
      <c r="BZ4849" s="9"/>
      <c r="CA4849" s="9"/>
      <c r="CB4849" s="40"/>
      <c r="CC4849" s="9"/>
      <c r="CD4849" s="9"/>
      <c r="CE4849" s="40"/>
    </row>
    <row r="4850" spans="68:83" x14ac:dyDescent="0.25">
      <c r="BP4850" s="9"/>
      <c r="BQ4850" s="40"/>
      <c r="BR4850" s="9"/>
      <c r="BS4850" s="40"/>
      <c r="BU4850" s="9"/>
      <c r="BV4850" s="40"/>
      <c r="BW4850" s="9"/>
      <c r="BX4850" s="40"/>
      <c r="BZ4850" s="9"/>
      <c r="CA4850" s="9"/>
      <c r="CB4850" s="40"/>
      <c r="CC4850" s="9"/>
      <c r="CD4850" s="9"/>
      <c r="CE4850" s="40"/>
    </row>
    <row r="4851" spans="68:83" x14ac:dyDescent="0.25">
      <c r="BP4851" s="9"/>
      <c r="BQ4851" s="40"/>
      <c r="BR4851" s="9"/>
      <c r="BS4851" s="40"/>
      <c r="BU4851" s="9"/>
      <c r="BV4851" s="40"/>
      <c r="BW4851" s="9"/>
      <c r="BX4851" s="40"/>
      <c r="BZ4851" s="9"/>
      <c r="CA4851" s="9"/>
      <c r="CB4851" s="40"/>
      <c r="CC4851" s="9"/>
      <c r="CD4851" s="9"/>
      <c r="CE4851" s="40"/>
    </row>
    <row r="4852" spans="68:83" x14ac:dyDescent="0.25">
      <c r="BP4852" s="9"/>
      <c r="BQ4852" s="40"/>
      <c r="BR4852" s="9"/>
      <c r="BS4852" s="40"/>
      <c r="BU4852" s="9"/>
      <c r="BV4852" s="40"/>
      <c r="BW4852" s="9"/>
      <c r="BX4852" s="40"/>
      <c r="BZ4852" s="9"/>
      <c r="CA4852" s="9"/>
      <c r="CB4852" s="40"/>
      <c r="CC4852" s="9"/>
      <c r="CD4852" s="9"/>
      <c r="CE4852" s="40"/>
    </row>
    <row r="4853" spans="68:83" x14ac:dyDescent="0.25">
      <c r="BP4853" s="9"/>
      <c r="BQ4853" s="40"/>
      <c r="BR4853" s="9"/>
      <c r="BS4853" s="40"/>
      <c r="BU4853" s="9"/>
      <c r="BV4853" s="40"/>
      <c r="BW4853" s="9"/>
      <c r="BX4853" s="40"/>
      <c r="BZ4853" s="9"/>
      <c r="CA4853" s="9"/>
      <c r="CB4853" s="40"/>
      <c r="CC4853" s="9"/>
      <c r="CD4853" s="9"/>
      <c r="CE4853" s="40"/>
    </row>
    <row r="4854" spans="68:83" x14ac:dyDescent="0.25">
      <c r="BP4854" s="9"/>
      <c r="BQ4854" s="40"/>
      <c r="BR4854" s="9"/>
      <c r="BS4854" s="40"/>
      <c r="BU4854" s="9"/>
      <c r="BV4854" s="40"/>
      <c r="BW4854" s="9"/>
      <c r="BX4854" s="40"/>
      <c r="BZ4854" s="9"/>
      <c r="CA4854" s="9"/>
      <c r="CB4854" s="40"/>
      <c r="CC4854" s="9"/>
      <c r="CD4854" s="9"/>
      <c r="CE4854" s="40"/>
    </row>
    <row r="4855" spans="68:83" x14ac:dyDescent="0.25">
      <c r="BP4855" s="9"/>
      <c r="BQ4855" s="40"/>
      <c r="BR4855" s="9"/>
      <c r="BS4855" s="40"/>
      <c r="BU4855" s="9"/>
      <c r="BV4855" s="40"/>
      <c r="BW4855" s="9"/>
      <c r="BX4855" s="40"/>
      <c r="BZ4855" s="9"/>
      <c r="CA4855" s="9"/>
      <c r="CB4855" s="40"/>
      <c r="CC4855" s="9"/>
      <c r="CD4855" s="9"/>
      <c r="CE4855" s="40"/>
    </row>
    <row r="4856" spans="68:83" x14ac:dyDescent="0.25">
      <c r="BP4856" s="9"/>
      <c r="BQ4856" s="40"/>
      <c r="BR4856" s="9"/>
      <c r="BS4856" s="40"/>
      <c r="BU4856" s="9"/>
      <c r="BV4856" s="40"/>
      <c r="BW4856" s="9"/>
      <c r="BX4856" s="40"/>
      <c r="BZ4856" s="9"/>
      <c r="CA4856" s="9"/>
      <c r="CB4856" s="40"/>
      <c r="CC4856" s="9"/>
      <c r="CD4856" s="9"/>
      <c r="CE4856" s="40"/>
    </row>
    <row r="4857" spans="68:83" x14ac:dyDescent="0.25">
      <c r="BP4857" s="9"/>
      <c r="BQ4857" s="40"/>
      <c r="BR4857" s="9"/>
      <c r="BS4857" s="40"/>
      <c r="BU4857" s="9"/>
      <c r="BV4857" s="40"/>
      <c r="BW4857" s="9"/>
      <c r="BX4857" s="40"/>
      <c r="BZ4857" s="9"/>
      <c r="CA4857" s="9"/>
      <c r="CB4857" s="40"/>
      <c r="CC4857" s="9"/>
      <c r="CD4857" s="9"/>
      <c r="CE4857" s="40"/>
    </row>
    <row r="4858" spans="68:83" x14ac:dyDescent="0.25">
      <c r="BP4858" s="9"/>
      <c r="BQ4858" s="40"/>
      <c r="BR4858" s="9"/>
      <c r="BS4858" s="40"/>
      <c r="BU4858" s="9"/>
      <c r="BV4858" s="40"/>
      <c r="BW4858" s="9"/>
      <c r="BX4858" s="40"/>
      <c r="BZ4858" s="9"/>
      <c r="CA4858" s="9"/>
      <c r="CB4858" s="40"/>
      <c r="CC4858" s="9"/>
      <c r="CD4858" s="9"/>
      <c r="CE4858" s="40"/>
    </row>
    <row r="4859" spans="68:83" x14ac:dyDescent="0.25">
      <c r="BP4859" s="9"/>
      <c r="BQ4859" s="40"/>
      <c r="BR4859" s="9"/>
      <c r="BS4859" s="40"/>
      <c r="BU4859" s="9"/>
      <c r="BV4859" s="40"/>
      <c r="BW4859" s="9"/>
      <c r="BX4859" s="40"/>
      <c r="BZ4859" s="9"/>
      <c r="CA4859" s="9"/>
      <c r="CB4859" s="40"/>
      <c r="CC4859" s="9"/>
      <c r="CD4859" s="9"/>
      <c r="CE4859" s="40"/>
    </row>
    <row r="4860" spans="68:83" x14ac:dyDescent="0.25">
      <c r="BP4860" s="9"/>
      <c r="BQ4860" s="40"/>
      <c r="BR4860" s="9"/>
      <c r="BS4860" s="40"/>
      <c r="BU4860" s="9"/>
      <c r="BV4860" s="40"/>
      <c r="BW4860" s="9"/>
      <c r="BX4860" s="40"/>
      <c r="BZ4860" s="9"/>
      <c r="CA4860" s="9"/>
      <c r="CB4860" s="40"/>
      <c r="CC4860" s="9"/>
      <c r="CD4860" s="9"/>
      <c r="CE4860" s="40"/>
    </row>
    <row r="4861" spans="68:83" x14ac:dyDescent="0.25">
      <c r="BP4861" s="9"/>
      <c r="BQ4861" s="40"/>
      <c r="BR4861" s="9"/>
      <c r="BS4861" s="40"/>
      <c r="BU4861" s="9"/>
      <c r="BV4861" s="40"/>
      <c r="BW4861" s="9"/>
      <c r="BX4861" s="40"/>
      <c r="BZ4861" s="9"/>
      <c r="CA4861" s="9"/>
      <c r="CB4861" s="40"/>
      <c r="CC4861" s="9"/>
      <c r="CD4861" s="9"/>
      <c r="CE4861" s="40"/>
    </row>
    <row r="4862" spans="68:83" x14ac:dyDescent="0.25">
      <c r="BP4862" s="9"/>
      <c r="BQ4862" s="40"/>
      <c r="BR4862" s="9"/>
      <c r="BS4862" s="40"/>
      <c r="BU4862" s="9"/>
      <c r="BV4862" s="40"/>
      <c r="BW4862" s="9"/>
      <c r="BX4862" s="40"/>
      <c r="BZ4862" s="9"/>
      <c r="CA4862" s="9"/>
      <c r="CB4862" s="40"/>
      <c r="CC4862" s="9"/>
      <c r="CD4862" s="9"/>
      <c r="CE4862" s="40"/>
    </row>
    <row r="4863" spans="68:83" x14ac:dyDescent="0.25">
      <c r="BP4863" s="9"/>
      <c r="BQ4863" s="40"/>
      <c r="BR4863" s="9"/>
      <c r="BS4863" s="40"/>
      <c r="BU4863" s="9"/>
      <c r="BV4863" s="40"/>
      <c r="BW4863" s="9"/>
      <c r="BX4863" s="40"/>
      <c r="BZ4863" s="9"/>
      <c r="CA4863" s="9"/>
      <c r="CB4863" s="40"/>
      <c r="CC4863" s="9"/>
      <c r="CD4863" s="9"/>
      <c r="CE4863" s="40"/>
    </row>
    <row r="4864" spans="68:83" x14ac:dyDescent="0.25">
      <c r="BP4864" s="9"/>
      <c r="BQ4864" s="40"/>
      <c r="BR4864" s="9"/>
      <c r="BS4864" s="40"/>
      <c r="BU4864" s="9"/>
      <c r="BV4864" s="40"/>
      <c r="BW4864" s="9"/>
      <c r="BX4864" s="40"/>
      <c r="BZ4864" s="9"/>
      <c r="CA4864" s="9"/>
      <c r="CB4864" s="40"/>
      <c r="CC4864" s="9"/>
      <c r="CD4864" s="9"/>
      <c r="CE4864" s="40"/>
    </row>
    <row r="4865" spans="68:83" x14ac:dyDescent="0.25">
      <c r="BP4865" s="9"/>
      <c r="BQ4865" s="40"/>
      <c r="BR4865" s="9"/>
      <c r="BS4865" s="40"/>
      <c r="BU4865" s="9"/>
      <c r="BV4865" s="40"/>
      <c r="BW4865" s="9"/>
      <c r="BX4865" s="40"/>
      <c r="BZ4865" s="9"/>
      <c r="CA4865" s="9"/>
      <c r="CB4865" s="40"/>
      <c r="CC4865" s="9"/>
      <c r="CD4865" s="9"/>
      <c r="CE4865" s="40"/>
    </row>
    <row r="4866" spans="68:83" x14ac:dyDescent="0.25">
      <c r="BP4866" s="9"/>
      <c r="BQ4866" s="40"/>
      <c r="BR4866" s="9"/>
      <c r="BS4866" s="40"/>
      <c r="BU4866" s="9"/>
      <c r="BV4866" s="40"/>
      <c r="BW4866" s="9"/>
      <c r="BX4866" s="40"/>
      <c r="BZ4866" s="9"/>
      <c r="CA4866" s="9"/>
      <c r="CB4866" s="40"/>
      <c r="CC4866" s="9"/>
      <c r="CD4866" s="9"/>
      <c r="CE4866" s="40"/>
    </row>
    <row r="4867" spans="68:83" x14ac:dyDescent="0.25">
      <c r="BP4867" s="9"/>
      <c r="BQ4867" s="40"/>
      <c r="BR4867" s="9"/>
      <c r="BS4867" s="40"/>
      <c r="BU4867" s="9"/>
      <c r="BV4867" s="40"/>
      <c r="BW4867" s="9"/>
      <c r="BX4867" s="40"/>
      <c r="BZ4867" s="9"/>
      <c r="CA4867" s="9"/>
      <c r="CB4867" s="40"/>
      <c r="CC4867" s="9"/>
      <c r="CD4867" s="9"/>
      <c r="CE4867" s="40"/>
    </row>
    <row r="4868" spans="68:83" x14ac:dyDescent="0.25">
      <c r="BP4868" s="9"/>
      <c r="BQ4868" s="40"/>
      <c r="BR4868" s="9"/>
      <c r="BS4868" s="40"/>
      <c r="BU4868" s="9"/>
      <c r="BV4868" s="40"/>
      <c r="BW4868" s="9"/>
      <c r="BX4868" s="40"/>
      <c r="BZ4868" s="9"/>
      <c r="CA4868" s="9"/>
      <c r="CB4868" s="40"/>
      <c r="CC4868" s="9"/>
      <c r="CD4868" s="9"/>
      <c r="CE4868" s="40"/>
    </row>
    <row r="4869" spans="68:83" x14ac:dyDescent="0.25">
      <c r="BP4869" s="9"/>
      <c r="BQ4869" s="40"/>
      <c r="BR4869" s="9"/>
      <c r="BS4869" s="40"/>
      <c r="BU4869" s="9"/>
      <c r="BV4869" s="40"/>
      <c r="BW4869" s="9"/>
      <c r="BX4869" s="40"/>
      <c r="BZ4869" s="9"/>
      <c r="CA4869" s="9"/>
      <c r="CB4869" s="40"/>
      <c r="CC4869" s="9"/>
      <c r="CD4869" s="9"/>
      <c r="CE4869" s="40"/>
    </row>
    <row r="4870" spans="68:83" x14ac:dyDescent="0.25">
      <c r="BP4870" s="9"/>
      <c r="BQ4870" s="40"/>
      <c r="BR4870" s="9"/>
      <c r="BS4870" s="40"/>
      <c r="BU4870" s="9"/>
      <c r="BV4870" s="40"/>
      <c r="BW4870" s="9"/>
      <c r="BX4870" s="40"/>
      <c r="BZ4870" s="9"/>
      <c r="CA4870" s="9"/>
      <c r="CB4870" s="40"/>
      <c r="CC4870" s="9"/>
      <c r="CD4870" s="9"/>
      <c r="CE4870" s="40"/>
    </row>
    <row r="4871" spans="68:83" x14ac:dyDescent="0.25">
      <c r="BP4871" s="9"/>
      <c r="BQ4871" s="40"/>
      <c r="BR4871" s="9"/>
      <c r="BS4871" s="40"/>
      <c r="BU4871" s="9"/>
      <c r="BV4871" s="40"/>
      <c r="BW4871" s="9"/>
      <c r="BX4871" s="40"/>
      <c r="BZ4871" s="9"/>
      <c r="CA4871" s="9"/>
      <c r="CB4871" s="40"/>
      <c r="CC4871" s="9"/>
      <c r="CD4871" s="9"/>
      <c r="CE4871" s="40"/>
    </row>
    <row r="4872" spans="68:83" x14ac:dyDescent="0.25">
      <c r="BP4872" s="9"/>
      <c r="BQ4872" s="40"/>
      <c r="BR4872" s="9"/>
      <c r="BS4872" s="40"/>
      <c r="BU4872" s="9"/>
      <c r="BV4872" s="40"/>
      <c r="BW4872" s="9"/>
      <c r="BX4872" s="40"/>
      <c r="BZ4872" s="9"/>
      <c r="CA4872" s="9"/>
      <c r="CB4872" s="40"/>
      <c r="CC4872" s="9"/>
      <c r="CD4872" s="9"/>
      <c r="CE4872" s="40"/>
    </row>
    <row r="4873" spans="68:83" x14ac:dyDescent="0.25">
      <c r="BP4873" s="9"/>
      <c r="BQ4873" s="40"/>
      <c r="BR4873" s="9"/>
      <c r="BS4873" s="40"/>
      <c r="BU4873" s="9"/>
      <c r="BV4873" s="40"/>
      <c r="BW4873" s="9"/>
      <c r="BX4873" s="40"/>
      <c r="BZ4873" s="9"/>
      <c r="CA4873" s="9"/>
      <c r="CB4873" s="40"/>
      <c r="CC4873" s="9"/>
      <c r="CD4873" s="9"/>
      <c r="CE4873" s="40"/>
    </row>
    <row r="4874" spans="68:83" x14ac:dyDescent="0.25">
      <c r="BP4874" s="9"/>
      <c r="BQ4874" s="40"/>
      <c r="BR4874" s="9"/>
      <c r="BS4874" s="40"/>
      <c r="BU4874" s="9"/>
      <c r="BV4874" s="40"/>
      <c r="BW4874" s="9"/>
      <c r="BX4874" s="40"/>
      <c r="BZ4874" s="9"/>
      <c r="CA4874" s="9"/>
      <c r="CB4874" s="40"/>
      <c r="CC4874" s="9"/>
      <c r="CD4874" s="9"/>
      <c r="CE4874" s="40"/>
    </row>
    <row r="4875" spans="68:83" x14ac:dyDescent="0.25">
      <c r="BP4875" s="9"/>
      <c r="BQ4875" s="40"/>
      <c r="BR4875" s="9"/>
      <c r="BS4875" s="40"/>
      <c r="BU4875" s="9"/>
      <c r="BV4875" s="40"/>
      <c r="BW4875" s="9"/>
      <c r="BX4875" s="40"/>
      <c r="BZ4875" s="9"/>
      <c r="CA4875" s="9"/>
      <c r="CB4875" s="40"/>
      <c r="CC4875" s="9"/>
      <c r="CD4875" s="9"/>
      <c r="CE4875" s="40"/>
    </row>
    <row r="4876" spans="68:83" x14ac:dyDescent="0.25">
      <c r="BP4876" s="9"/>
      <c r="BQ4876" s="40"/>
      <c r="BR4876" s="9"/>
      <c r="BS4876" s="40"/>
      <c r="BU4876" s="9"/>
      <c r="BV4876" s="40"/>
      <c r="BW4876" s="9"/>
      <c r="BX4876" s="40"/>
      <c r="BZ4876" s="9"/>
      <c r="CA4876" s="9"/>
      <c r="CB4876" s="40"/>
      <c r="CC4876" s="9"/>
      <c r="CD4876" s="9"/>
      <c r="CE4876" s="40"/>
    </row>
    <row r="4877" spans="68:83" x14ac:dyDescent="0.25">
      <c r="BP4877" s="9"/>
      <c r="BQ4877" s="40"/>
      <c r="BR4877" s="9"/>
      <c r="BS4877" s="40"/>
      <c r="BU4877" s="9"/>
      <c r="BV4877" s="40"/>
      <c r="BW4877" s="9"/>
      <c r="BX4877" s="40"/>
      <c r="BZ4877" s="9"/>
      <c r="CA4877" s="9"/>
      <c r="CB4877" s="40"/>
      <c r="CC4877" s="9"/>
      <c r="CD4877" s="9"/>
      <c r="CE4877" s="40"/>
    </row>
    <row r="4878" spans="68:83" x14ac:dyDescent="0.25">
      <c r="BP4878" s="9"/>
      <c r="BQ4878" s="40"/>
      <c r="BR4878" s="9"/>
      <c r="BS4878" s="40"/>
      <c r="BU4878" s="9"/>
      <c r="BV4878" s="40"/>
      <c r="BW4878" s="9"/>
      <c r="BX4878" s="40"/>
      <c r="BZ4878" s="9"/>
      <c r="CA4878" s="9"/>
      <c r="CB4878" s="40"/>
      <c r="CC4878" s="9"/>
      <c r="CD4878" s="9"/>
      <c r="CE4878" s="40"/>
    </row>
    <row r="4879" spans="68:83" x14ac:dyDescent="0.25">
      <c r="BP4879" s="9"/>
      <c r="BQ4879" s="40"/>
      <c r="BR4879" s="9"/>
      <c r="BS4879" s="40"/>
      <c r="BU4879" s="9"/>
      <c r="BV4879" s="40"/>
      <c r="BW4879" s="9"/>
      <c r="BX4879" s="40"/>
      <c r="BZ4879" s="9"/>
      <c r="CA4879" s="9"/>
      <c r="CB4879" s="40"/>
      <c r="CC4879" s="9"/>
      <c r="CD4879" s="9"/>
      <c r="CE4879" s="40"/>
    </row>
    <row r="4880" spans="68:83" x14ac:dyDescent="0.25">
      <c r="BP4880" s="9"/>
      <c r="BQ4880" s="40"/>
      <c r="BR4880" s="9"/>
      <c r="BS4880" s="40"/>
      <c r="BU4880" s="9"/>
      <c r="BV4880" s="40"/>
      <c r="BW4880" s="9"/>
      <c r="BX4880" s="40"/>
      <c r="BZ4880" s="9"/>
      <c r="CA4880" s="9"/>
      <c r="CB4880" s="40"/>
      <c r="CC4880" s="9"/>
      <c r="CD4880" s="9"/>
      <c r="CE4880" s="40"/>
    </row>
    <row r="4881" spans="68:83" x14ac:dyDescent="0.25">
      <c r="BP4881" s="9"/>
      <c r="BQ4881" s="40"/>
      <c r="BR4881" s="9"/>
      <c r="BS4881" s="40"/>
      <c r="BU4881" s="9"/>
      <c r="BV4881" s="40"/>
      <c r="BW4881" s="9"/>
      <c r="BX4881" s="40"/>
      <c r="BZ4881" s="9"/>
      <c r="CA4881" s="9"/>
      <c r="CB4881" s="40"/>
      <c r="CC4881" s="9"/>
      <c r="CD4881" s="9"/>
      <c r="CE4881" s="40"/>
    </row>
    <row r="4882" spans="68:83" x14ac:dyDescent="0.25">
      <c r="BP4882" s="9"/>
      <c r="BQ4882" s="40"/>
      <c r="BR4882" s="9"/>
      <c r="BS4882" s="40"/>
      <c r="BU4882" s="9"/>
      <c r="BV4882" s="40"/>
      <c r="BW4882" s="9"/>
      <c r="BX4882" s="40"/>
      <c r="BZ4882" s="9"/>
      <c r="CA4882" s="9"/>
      <c r="CB4882" s="40"/>
      <c r="CC4882" s="9"/>
      <c r="CD4882" s="9"/>
      <c r="CE4882" s="40"/>
    </row>
    <row r="4883" spans="68:83" x14ac:dyDescent="0.25">
      <c r="BP4883" s="9"/>
      <c r="BQ4883" s="40"/>
      <c r="BR4883" s="9"/>
      <c r="BS4883" s="40"/>
      <c r="BU4883" s="9"/>
      <c r="BV4883" s="40"/>
      <c r="BW4883" s="9"/>
      <c r="BX4883" s="40"/>
      <c r="BZ4883" s="9"/>
      <c r="CA4883" s="9"/>
      <c r="CB4883" s="40"/>
      <c r="CC4883" s="9"/>
      <c r="CD4883" s="9"/>
      <c r="CE4883" s="40"/>
    </row>
    <row r="4884" spans="68:83" x14ac:dyDescent="0.25">
      <c r="BP4884" s="9"/>
      <c r="BQ4884" s="40"/>
      <c r="BR4884" s="9"/>
      <c r="BS4884" s="40"/>
      <c r="BU4884" s="9"/>
      <c r="BV4884" s="40"/>
      <c r="BW4884" s="9"/>
      <c r="BX4884" s="40"/>
      <c r="BZ4884" s="9"/>
      <c r="CA4884" s="9"/>
      <c r="CB4884" s="40"/>
      <c r="CC4884" s="9"/>
      <c r="CD4884" s="9"/>
      <c r="CE4884" s="40"/>
    </row>
    <row r="4885" spans="68:83" x14ac:dyDescent="0.25">
      <c r="BP4885" s="9"/>
      <c r="BQ4885" s="40"/>
      <c r="BR4885" s="9"/>
      <c r="BS4885" s="40"/>
      <c r="BU4885" s="9"/>
      <c r="BV4885" s="40"/>
      <c r="BW4885" s="9"/>
      <c r="BX4885" s="40"/>
      <c r="BZ4885" s="9"/>
      <c r="CA4885" s="9"/>
      <c r="CB4885" s="40"/>
      <c r="CC4885" s="9"/>
      <c r="CD4885" s="9"/>
      <c r="CE4885" s="40"/>
    </row>
    <row r="4886" spans="68:83" x14ac:dyDescent="0.25">
      <c r="BP4886" s="9"/>
      <c r="BQ4886" s="40"/>
      <c r="BR4886" s="9"/>
      <c r="BS4886" s="40"/>
      <c r="BU4886" s="9"/>
      <c r="BV4886" s="40"/>
      <c r="BW4886" s="9"/>
      <c r="BX4886" s="40"/>
      <c r="BZ4886" s="9"/>
      <c r="CA4886" s="9"/>
      <c r="CB4886" s="40"/>
      <c r="CC4886" s="9"/>
      <c r="CD4886" s="9"/>
      <c r="CE4886" s="40"/>
    </row>
    <row r="4887" spans="68:83" x14ac:dyDescent="0.25">
      <c r="BP4887" s="9"/>
      <c r="BQ4887" s="40"/>
      <c r="BR4887" s="9"/>
      <c r="BS4887" s="40"/>
      <c r="BU4887" s="9"/>
      <c r="BV4887" s="40"/>
      <c r="BW4887" s="9"/>
      <c r="BX4887" s="40"/>
      <c r="BZ4887" s="9"/>
      <c r="CA4887" s="9"/>
      <c r="CB4887" s="40"/>
      <c r="CC4887" s="9"/>
      <c r="CD4887" s="9"/>
      <c r="CE4887" s="40"/>
    </row>
    <row r="4888" spans="68:83" x14ac:dyDescent="0.25">
      <c r="BP4888" s="9"/>
      <c r="BQ4888" s="40"/>
      <c r="BR4888" s="9"/>
      <c r="BS4888" s="40"/>
      <c r="BU4888" s="9"/>
      <c r="BV4888" s="40"/>
      <c r="BW4888" s="9"/>
      <c r="BX4888" s="40"/>
      <c r="BZ4888" s="9"/>
      <c r="CA4888" s="9"/>
      <c r="CB4888" s="40"/>
      <c r="CC4888" s="9"/>
      <c r="CD4888" s="9"/>
      <c r="CE4888" s="40"/>
    </row>
    <row r="4889" spans="68:83" x14ac:dyDescent="0.25">
      <c r="BP4889" s="9"/>
      <c r="BQ4889" s="40"/>
      <c r="BR4889" s="9"/>
      <c r="BS4889" s="40"/>
      <c r="BU4889" s="9"/>
      <c r="BV4889" s="40"/>
      <c r="BW4889" s="9"/>
      <c r="BX4889" s="40"/>
      <c r="BZ4889" s="9"/>
      <c r="CA4889" s="9"/>
      <c r="CB4889" s="40"/>
      <c r="CC4889" s="9"/>
      <c r="CD4889" s="9"/>
      <c r="CE4889" s="40"/>
    </row>
    <row r="4890" spans="68:83" x14ac:dyDescent="0.25">
      <c r="BP4890" s="9"/>
      <c r="BQ4890" s="40"/>
      <c r="BR4890" s="9"/>
      <c r="BS4890" s="40"/>
      <c r="BU4890" s="9"/>
      <c r="BV4890" s="40"/>
      <c r="BW4890" s="9"/>
      <c r="BX4890" s="40"/>
      <c r="BZ4890" s="9"/>
      <c r="CA4890" s="9"/>
      <c r="CB4890" s="40"/>
      <c r="CC4890" s="9"/>
      <c r="CD4890" s="9"/>
      <c r="CE4890" s="40"/>
    </row>
    <row r="4891" spans="68:83" x14ac:dyDescent="0.25">
      <c r="BP4891" s="9"/>
      <c r="BQ4891" s="40"/>
      <c r="BR4891" s="9"/>
      <c r="BS4891" s="40"/>
      <c r="BU4891" s="9"/>
      <c r="BV4891" s="40"/>
      <c r="BW4891" s="9"/>
      <c r="BX4891" s="40"/>
      <c r="BZ4891" s="9"/>
      <c r="CA4891" s="9"/>
      <c r="CB4891" s="40"/>
      <c r="CC4891" s="9"/>
      <c r="CD4891" s="9"/>
      <c r="CE4891" s="40"/>
    </row>
    <row r="4892" spans="68:83" x14ac:dyDescent="0.25">
      <c r="BP4892" s="9"/>
      <c r="BQ4892" s="40"/>
      <c r="BR4892" s="9"/>
      <c r="BS4892" s="40"/>
      <c r="BU4892" s="9"/>
      <c r="BV4892" s="40"/>
      <c r="BW4892" s="9"/>
      <c r="BX4892" s="40"/>
      <c r="BZ4892" s="9"/>
      <c r="CA4892" s="9"/>
      <c r="CB4892" s="40"/>
      <c r="CC4892" s="9"/>
      <c r="CD4892" s="9"/>
      <c r="CE4892" s="40"/>
    </row>
    <row r="4893" spans="68:83" x14ac:dyDescent="0.25">
      <c r="BP4893" s="9"/>
      <c r="BQ4893" s="40"/>
      <c r="BR4893" s="9"/>
      <c r="BS4893" s="40"/>
      <c r="BU4893" s="9"/>
      <c r="BV4893" s="40"/>
      <c r="BW4893" s="9"/>
      <c r="BX4893" s="40"/>
      <c r="BZ4893" s="9"/>
      <c r="CA4893" s="9"/>
      <c r="CB4893" s="40"/>
      <c r="CC4893" s="9"/>
      <c r="CD4893" s="9"/>
      <c r="CE4893" s="40"/>
    </row>
    <row r="4894" spans="68:83" x14ac:dyDescent="0.25">
      <c r="BP4894" s="9"/>
      <c r="BQ4894" s="40"/>
      <c r="BR4894" s="9"/>
      <c r="BS4894" s="40"/>
      <c r="BU4894" s="9"/>
      <c r="BV4894" s="40"/>
      <c r="BW4894" s="9"/>
      <c r="BX4894" s="40"/>
      <c r="BZ4894" s="9"/>
      <c r="CA4894" s="9"/>
      <c r="CB4894" s="40"/>
      <c r="CC4894" s="9"/>
      <c r="CD4894" s="9"/>
      <c r="CE4894" s="40"/>
    </row>
    <row r="4895" spans="68:83" x14ac:dyDescent="0.25">
      <c r="BP4895" s="9"/>
      <c r="BQ4895" s="40"/>
      <c r="BR4895" s="9"/>
      <c r="BS4895" s="40"/>
      <c r="BU4895" s="9"/>
      <c r="BV4895" s="40"/>
      <c r="BW4895" s="9"/>
      <c r="BX4895" s="40"/>
      <c r="BZ4895" s="9"/>
      <c r="CA4895" s="9"/>
      <c r="CB4895" s="40"/>
      <c r="CC4895" s="9"/>
      <c r="CD4895" s="9"/>
      <c r="CE4895" s="40"/>
    </row>
    <row r="4896" spans="68:83" x14ac:dyDescent="0.25">
      <c r="BP4896" s="9"/>
      <c r="BQ4896" s="40"/>
      <c r="BR4896" s="9"/>
      <c r="BS4896" s="40"/>
      <c r="BU4896" s="9"/>
      <c r="BV4896" s="40"/>
      <c r="BW4896" s="9"/>
      <c r="BX4896" s="40"/>
      <c r="BZ4896" s="9"/>
      <c r="CA4896" s="9"/>
      <c r="CB4896" s="40"/>
      <c r="CC4896" s="9"/>
      <c r="CD4896" s="9"/>
      <c r="CE4896" s="40"/>
    </row>
    <row r="4897" spans="68:83" x14ac:dyDescent="0.25">
      <c r="BP4897" s="9"/>
      <c r="BQ4897" s="40"/>
      <c r="BR4897" s="9"/>
      <c r="BS4897" s="40"/>
      <c r="BU4897" s="9"/>
      <c r="BV4897" s="40"/>
      <c r="BW4897" s="9"/>
      <c r="BX4897" s="40"/>
      <c r="BZ4897" s="9"/>
      <c r="CA4897" s="9"/>
      <c r="CB4897" s="40"/>
      <c r="CC4897" s="9"/>
      <c r="CD4897" s="9"/>
      <c r="CE4897" s="40"/>
    </row>
    <row r="4898" spans="68:83" x14ac:dyDescent="0.25">
      <c r="BP4898" s="9"/>
      <c r="BQ4898" s="40"/>
      <c r="BR4898" s="9"/>
      <c r="BS4898" s="40"/>
      <c r="BU4898" s="9"/>
      <c r="BV4898" s="40"/>
      <c r="BW4898" s="9"/>
      <c r="BX4898" s="40"/>
      <c r="BZ4898" s="9"/>
      <c r="CA4898" s="9"/>
      <c r="CB4898" s="40"/>
      <c r="CC4898" s="9"/>
      <c r="CD4898" s="9"/>
      <c r="CE4898" s="40"/>
    </row>
    <row r="4899" spans="68:83" x14ac:dyDescent="0.25">
      <c r="BP4899" s="9"/>
      <c r="BQ4899" s="40"/>
      <c r="BR4899" s="9"/>
      <c r="BS4899" s="40"/>
      <c r="BU4899" s="9"/>
      <c r="BV4899" s="40"/>
      <c r="BW4899" s="9"/>
      <c r="BX4899" s="40"/>
      <c r="BZ4899" s="9"/>
      <c r="CA4899" s="9"/>
      <c r="CB4899" s="40"/>
      <c r="CC4899" s="9"/>
      <c r="CD4899" s="9"/>
      <c r="CE4899" s="40"/>
    </row>
    <row r="4900" spans="68:83" x14ac:dyDescent="0.25">
      <c r="BP4900" s="9"/>
      <c r="BQ4900" s="40"/>
      <c r="BR4900" s="9"/>
      <c r="BS4900" s="40"/>
      <c r="BU4900" s="9"/>
      <c r="BV4900" s="40"/>
      <c r="BW4900" s="9"/>
      <c r="BX4900" s="40"/>
      <c r="BZ4900" s="9"/>
      <c r="CA4900" s="9"/>
      <c r="CB4900" s="40"/>
      <c r="CC4900" s="9"/>
      <c r="CD4900" s="9"/>
      <c r="CE4900" s="40"/>
    </row>
    <row r="4901" spans="68:83" x14ac:dyDescent="0.25">
      <c r="BP4901" s="9"/>
      <c r="BQ4901" s="40"/>
      <c r="BR4901" s="9"/>
      <c r="BS4901" s="40"/>
      <c r="BU4901" s="9"/>
      <c r="BV4901" s="40"/>
      <c r="BW4901" s="9"/>
      <c r="BX4901" s="40"/>
      <c r="BZ4901" s="9"/>
      <c r="CA4901" s="9"/>
      <c r="CB4901" s="40"/>
      <c r="CC4901" s="9"/>
      <c r="CD4901" s="9"/>
      <c r="CE4901" s="40"/>
    </row>
    <row r="4902" spans="68:83" x14ac:dyDescent="0.25">
      <c r="BP4902" s="9"/>
      <c r="BQ4902" s="40"/>
      <c r="BR4902" s="9"/>
      <c r="BS4902" s="40"/>
      <c r="BU4902" s="9"/>
      <c r="BV4902" s="40"/>
      <c r="BW4902" s="9"/>
      <c r="BX4902" s="40"/>
      <c r="BZ4902" s="9"/>
      <c r="CA4902" s="9"/>
      <c r="CB4902" s="40"/>
      <c r="CC4902" s="9"/>
      <c r="CD4902" s="9"/>
      <c r="CE4902" s="40"/>
    </row>
    <row r="4903" spans="68:83" x14ac:dyDescent="0.25">
      <c r="BP4903" s="9"/>
      <c r="BQ4903" s="40"/>
      <c r="BR4903" s="9"/>
      <c r="BS4903" s="40"/>
      <c r="BU4903" s="9"/>
      <c r="BV4903" s="40"/>
      <c r="BW4903" s="9"/>
      <c r="BX4903" s="40"/>
      <c r="BZ4903" s="9"/>
      <c r="CA4903" s="9"/>
      <c r="CB4903" s="40"/>
      <c r="CC4903" s="9"/>
      <c r="CD4903" s="9"/>
      <c r="CE4903" s="40"/>
    </row>
    <row r="4904" spans="68:83" x14ac:dyDescent="0.25">
      <c r="BP4904" s="9"/>
      <c r="BQ4904" s="40"/>
      <c r="BR4904" s="9"/>
      <c r="BS4904" s="40"/>
      <c r="BU4904" s="9"/>
      <c r="BV4904" s="40"/>
      <c r="BW4904" s="9"/>
      <c r="BX4904" s="40"/>
      <c r="BZ4904" s="9"/>
      <c r="CA4904" s="9"/>
      <c r="CB4904" s="40"/>
      <c r="CC4904" s="9"/>
      <c r="CD4904" s="9"/>
      <c r="CE4904" s="40"/>
    </row>
    <row r="4905" spans="68:83" x14ac:dyDescent="0.25">
      <c r="BP4905" s="9"/>
      <c r="BQ4905" s="40"/>
      <c r="BR4905" s="9"/>
      <c r="BS4905" s="40"/>
      <c r="BU4905" s="9"/>
      <c r="BV4905" s="40"/>
      <c r="BW4905" s="9"/>
      <c r="BX4905" s="40"/>
      <c r="BZ4905" s="9"/>
      <c r="CA4905" s="9"/>
      <c r="CB4905" s="40"/>
      <c r="CC4905" s="9"/>
      <c r="CD4905" s="9"/>
      <c r="CE4905" s="40"/>
    </row>
    <row r="4906" spans="68:83" x14ac:dyDescent="0.25">
      <c r="BP4906" s="9"/>
      <c r="BQ4906" s="40"/>
      <c r="BR4906" s="9"/>
      <c r="BS4906" s="40"/>
      <c r="BU4906" s="9"/>
      <c r="BV4906" s="40"/>
      <c r="BW4906" s="9"/>
      <c r="BX4906" s="40"/>
      <c r="BZ4906" s="9"/>
      <c r="CA4906" s="9"/>
      <c r="CB4906" s="40"/>
      <c r="CC4906" s="9"/>
      <c r="CD4906" s="9"/>
      <c r="CE4906" s="40"/>
    </row>
    <row r="4907" spans="68:83" x14ac:dyDescent="0.25">
      <c r="BP4907" s="9"/>
      <c r="BQ4907" s="40"/>
      <c r="BR4907" s="9"/>
      <c r="BS4907" s="40"/>
      <c r="BU4907" s="9"/>
      <c r="BV4907" s="40"/>
      <c r="BW4907" s="9"/>
      <c r="BX4907" s="40"/>
      <c r="BZ4907" s="9"/>
      <c r="CA4907" s="9"/>
      <c r="CB4907" s="40"/>
      <c r="CC4907" s="9"/>
      <c r="CD4907" s="9"/>
      <c r="CE4907" s="40"/>
    </row>
    <row r="4908" spans="68:83" x14ac:dyDescent="0.25">
      <c r="BP4908" s="9"/>
      <c r="BQ4908" s="40"/>
      <c r="BR4908" s="9"/>
      <c r="BS4908" s="40"/>
      <c r="BU4908" s="9"/>
      <c r="BV4908" s="40"/>
      <c r="BW4908" s="9"/>
      <c r="BX4908" s="40"/>
      <c r="BZ4908" s="9"/>
      <c r="CA4908" s="9"/>
      <c r="CB4908" s="40"/>
      <c r="CC4908" s="9"/>
      <c r="CD4908" s="9"/>
      <c r="CE4908" s="40"/>
    </row>
    <row r="4909" spans="68:83" x14ac:dyDescent="0.25">
      <c r="BP4909" s="9"/>
      <c r="BQ4909" s="40"/>
      <c r="BR4909" s="9"/>
      <c r="BS4909" s="40"/>
      <c r="BU4909" s="9"/>
      <c r="BV4909" s="40"/>
      <c r="BW4909" s="9"/>
      <c r="BX4909" s="40"/>
      <c r="BZ4909" s="9"/>
      <c r="CA4909" s="9"/>
      <c r="CB4909" s="40"/>
      <c r="CC4909" s="9"/>
      <c r="CD4909" s="9"/>
      <c r="CE4909" s="40"/>
    </row>
    <row r="4910" spans="68:83" x14ac:dyDescent="0.25">
      <c r="BP4910" s="9"/>
      <c r="BQ4910" s="40"/>
      <c r="BR4910" s="9"/>
      <c r="BS4910" s="40"/>
      <c r="BU4910" s="9"/>
      <c r="BV4910" s="40"/>
      <c r="BW4910" s="9"/>
      <c r="BX4910" s="40"/>
      <c r="BZ4910" s="9"/>
      <c r="CA4910" s="9"/>
      <c r="CB4910" s="40"/>
      <c r="CC4910" s="9"/>
      <c r="CD4910" s="9"/>
      <c r="CE4910" s="40"/>
    </row>
    <row r="4911" spans="68:83" x14ac:dyDescent="0.25">
      <c r="BP4911" s="9"/>
      <c r="BQ4911" s="40"/>
      <c r="BR4911" s="9"/>
      <c r="BS4911" s="40"/>
      <c r="BU4911" s="9"/>
      <c r="BV4911" s="40"/>
      <c r="BW4911" s="9"/>
      <c r="BX4911" s="40"/>
      <c r="BZ4911" s="9"/>
      <c r="CA4911" s="9"/>
      <c r="CB4911" s="40"/>
      <c r="CC4911" s="9"/>
      <c r="CD4911" s="9"/>
      <c r="CE4911" s="40"/>
    </row>
    <row r="4912" spans="68:83" x14ac:dyDescent="0.25">
      <c r="BP4912" s="9"/>
      <c r="BQ4912" s="40"/>
      <c r="BR4912" s="9"/>
      <c r="BS4912" s="40"/>
      <c r="BU4912" s="9"/>
      <c r="BV4912" s="40"/>
      <c r="BW4912" s="9"/>
      <c r="BX4912" s="40"/>
      <c r="BZ4912" s="9"/>
      <c r="CA4912" s="9"/>
      <c r="CB4912" s="40"/>
      <c r="CC4912" s="9"/>
      <c r="CD4912" s="9"/>
      <c r="CE4912" s="40"/>
    </row>
    <row r="4913" spans="68:83" x14ac:dyDescent="0.25">
      <c r="BP4913" s="9"/>
      <c r="BQ4913" s="40"/>
      <c r="BR4913" s="9"/>
      <c r="BS4913" s="40"/>
      <c r="BU4913" s="9"/>
      <c r="BV4913" s="40"/>
      <c r="BW4913" s="9"/>
      <c r="BX4913" s="40"/>
      <c r="BZ4913" s="9"/>
      <c r="CA4913" s="9"/>
      <c r="CB4913" s="40"/>
      <c r="CC4913" s="9"/>
      <c r="CD4913" s="9"/>
      <c r="CE4913" s="40"/>
    </row>
    <row r="4914" spans="68:83" x14ac:dyDescent="0.25">
      <c r="BP4914" s="9"/>
      <c r="BQ4914" s="40"/>
      <c r="BR4914" s="9"/>
      <c r="BS4914" s="40"/>
      <c r="BU4914" s="9"/>
      <c r="BV4914" s="40"/>
      <c r="BW4914" s="9"/>
      <c r="BX4914" s="40"/>
      <c r="BZ4914" s="9"/>
      <c r="CA4914" s="9"/>
      <c r="CB4914" s="40"/>
      <c r="CC4914" s="9"/>
      <c r="CD4914" s="9"/>
      <c r="CE4914" s="40"/>
    </row>
    <row r="4915" spans="68:83" x14ac:dyDescent="0.25">
      <c r="BP4915" s="9"/>
      <c r="BQ4915" s="40"/>
      <c r="BR4915" s="9"/>
      <c r="BS4915" s="40"/>
      <c r="BU4915" s="9"/>
      <c r="BV4915" s="40"/>
      <c r="BW4915" s="9"/>
      <c r="BX4915" s="40"/>
      <c r="BZ4915" s="9"/>
      <c r="CA4915" s="9"/>
      <c r="CB4915" s="40"/>
      <c r="CC4915" s="9"/>
      <c r="CD4915" s="9"/>
      <c r="CE4915" s="40"/>
    </row>
    <row r="4916" spans="68:83" x14ac:dyDescent="0.25">
      <c r="BP4916" s="9"/>
      <c r="BQ4916" s="40"/>
      <c r="BR4916" s="9"/>
      <c r="BS4916" s="40"/>
      <c r="BU4916" s="9"/>
      <c r="BV4916" s="40"/>
      <c r="BW4916" s="9"/>
      <c r="BX4916" s="40"/>
      <c r="BZ4916" s="9"/>
      <c r="CA4916" s="9"/>
      <c r="CB4916" s="40"/>
      <c r="CC4916" s="9"/>
      <c r="CD4916" s="9"/>
      <c r="CE4916" s="40"/>
    </row>
    <row r="4917" spans="68:83" x14ac:dyDescent="0.25">
      <c r="BP4917" s="9"/>
      <c r="BQ4917" s="40"/>
      <c r="BR4917" s="9"/>
      <c r="BS4917" s="40"/>
      <c r="BU4917" s="9"/>
      <c r="BV4917" s="40"/>
      <c r="BW4917" s="9"/>
      <c r="BX4917" s="40"/>
      <c r="BZ4917" s="9"/>
      <c r="CA4917" s="9"/>
      <c r="CB4917" s="40"/>
      <c r="CC4917" s="9"/>
      <c r="CD4917" s="9"/>
      <c r="CE4917" s="40"/>
    </row>
    <row r="4918" spans="68:83" x14ac:dyDescent="0.25">
      <c r="BP4918" s="9"/>
      <c r="BQ4918" s="40"/>
      <c r="BR4918" s="9"/>
      <c r="BS4918" s="40"/>
      <c r="BU4918" s="9"/>
      <c r="BV4918" s="40"/>
      <c r="BW4918" s="9"/>
      <c r="BX4918" s="40"/>
      <c r="BZ4918" s="9"/>
      <c r="CA4918" s="9"/>
      <c r="CB4918" s="40"/>
      <c r="CC4918" s="9"/>
      <c r="CD4918" s="9"/>
      <c r="CE4918" s="40"/>
    </row>
    <row r="4919" spans="68:83" x14ac:dyDescent="0.25">
      <c r="BP4919" s="9"/>
      <c r="BQ4919" s="40"/>
      <c r="BR4919" s="9"/>
      <c r="BS4919" s="40"/>
      <c r="BU4919" s="9"/>
      <c r="BV4919" s="40"/>
      <c r="BW4919" s="9"/>
      <c r="BX4919" s="40"/>
      <c r="BZ4919" s="9"/>
      <c r="CA4919" s="9"/>
      <c r="CB4919" s="40"/>
      <c r="CC4919" s="9"/>
      <c r="CD4919" s="9"/>
      <c r="CE4919" s="40"/>
    </row>
    <row r="4920" spans="68:83" x14ac:dyDescent="0.25">
      <c r="BP4920" s="9"/>
      <c r="BQ4920" s="40"/>
      <c r="BR4920" s="9"/>
      <c r="BS4920" s="40"/>
      <c r="BU4920" s="9"/>
      <c r="BV4920" s="40"/>
      <c r="BW4920" s="9"/>
      <c r="BX4920" s="40"/>
      <c r="BZ4920" s="9"/>
      <c r="CA4920" s="9"/>
      <c r="CB4920" s="40"/>
      <c r="CC4920" s="9"/>
      <c r="CD4920" s="9"/>
      <c r="CE4920" s="40"/>
    </row>
    <row r="4921" spans="68:83" x14ac:dyDescent="0.25">
      <c r="BP4921" s="9"/>
      <c r="BQ4921" s="40"/>
      <c r="BR4921" s="9"/>
      <c r="BS4921" s="40"/>
      <c r="BU4921" s="9"/>
      <c r="BV4921" s="40"/>
      <c r="BW4921" s="9"/>
      <c r="BX4921" s="40"/>
      <c r="BZ4921" s="9"/>
      <c r="CA4921" s="9"/>
      <c r="CB4921" s="40"/>
      <c r="CC4921" s="9"/>
      <c r="CD4921" s="9"/>
      <c r="CE4921" s="40"/>
    </row>
    <row r="4922" spans="68:83" x14ac:dyDescent="0.25">
      <c r="BP4922" s="9"/>
      <c r="BQ4922" s="40"/>
      <c r="BR4922" s="9"/>
      <c r="BS4922" s="40"/>
      <c r="BU4922" s="9"/>
      <c r="BV4922" s="40"/>
      <c r="BW4922" s="9"/>
      <c r="BX4922" s="40"/>
      <c r="BZ4922" s="9"/>
      <c r="CA4922" s="9"/>
      <c r="CB4922" s="40"/>
      <c r="CC4922" s="9"/>
      <c r="CD4922" s="9"/>
      <c r="CE4922" s="40"/>
    </row>
    <row r="4923" spans="68:83" x14ac:dyDescent="0.25">
      <c r="BP4923" s="9"/>
      <c r="BQ4923" s="40"/>
      <c r="BR4923" s="9"/>
      <c r="BS4923" s="40"/>
      <c r="BU4923" s="9"/>
      <c r="BV4923" s="40"/>
      <c r="BW4923" s="9"/>
      <c r="BX4923" s="40"/>
      <c r="BZ4923" s="9"/>
      <c r="CA4923" s="9"/>
      <c r="CB4923" s="40"/>
      <c r="CC4923" s="9"/>
      <c r="CD4923" s="9"/>
      <c r="CE4923" s="40"/>
    </row>
    <row r="4924" spans="68:83" x14ac:dyDescent="0.25">
      <c r="BP4924" s="9"/>
      <c r="BQ4924" s="40"/>
      <c r="BR4924" s="9"/>
      <c r="BS4924" s="40"/>
      <c r="BU4924" s="9"/>
      <c r="BV4924" s="40"/>
      <c r="BW4924" s="9"/>
      <c r="BX4924" s="40"/>
      <c r="BZ4924" s="9"/>
      <c r="CA4924" s="9"/>
      <c r="CB4924" s="40"/>
      <c r="CC4924" s="9"/>
      <c r="CD4924" s="9"/>
      <c r="CE4924" s="40"/>
    </row>
    <row r="4925" spans="68:83" x14ac:dyDescent="0.25">
      <c r="BP4925" s="9"/>
      <c r="BQ4925" s="40"/>
      <c r="BR4925" s="9"/>
      <c r="BS4925" s="40"/>
      <c r="BU4925" s="9"/>
      <c r="BV4925" s="40"/>
      <c r="BW4925" s="9"/>
      <c r="BX4925" s="40"/>
      <c r="BZ4925" s="9"/>
      <c r="CA4925" s="9"/>
      <c r="CB4925" s="40"/>
      <c r="CC4925" s="9"/>
      <c r="CD4925" s="9"/>
      <c r="CE4925" s="40"/>
    </row>
    <row r="4926" spans="68:83" x14ac:dyDescent="0.25">
      <c r="BP4926" s="9"/>
      <c r="BQ4926" s="40"/>
      <c r="BR4926" s="9"/>
      <c r="BS4926" s="40"/>
      <c r="BU4926" s="9"/>
      <c r="BV4926" s="40"/>
      <c r="BW4926" s="9"/>
      <c r="BX4926" s="40"/>
      <c r="BZ4926" s="9"/>
      <c r="CA4926" s="9"/>
      <c r="CB4926" s="40"/>
      <c r="CC4926" s="9"/>
      <c r="CD4926" s="9"/>
      <c r="CE4926" s="40"/>
    </row>
    <row r="4927" spans="68:83" x14ac:dyDescent="0.25">
      <c r="BP4927" s="9"/>
      <c r="BQ4927" s="40"/>
      <c r="BR4927" s="9"/>
      <c r="BS4927" s="40"/>
      <c r="BU4927" s="9"/>
      <c r="BV4927" s="40"/>
      <c r="BW4927" s="9"/>
      <c r="BX4927" s="40"/>
      <c r="BZ4927" s="9"/>
      <c r="CA4927" s="9"/>
      <c r="CB4927" s="40"/>
      <c r="CC4927" s="9"/>
      <c r="CD4927" s="9"/>
      <c r="CE4927" s="40"/>
    </row>
    <row r="4928" spans="68:83" x14ac:dyDescent="0.25">
      <c r="BP4928" s="9"/>
      <c r="BQ4928" s="40"/>
      <c r="BR4928" s="9"/>
      <c r="BS4928" s="40"/>
      <c r="BU4928" s="9"/>
      <c r="BV4928" s="40"/>
      <c r="BW4928" s="9"/>
      <c r="BX4928" s="40"/>
      <c r="BZ4928" s="9"/>
      <c r="CA4928" s="9"/>
      <c r="CB4928" s="40"/>
      <c r="CC4928" s="9"/>
      <c r="CD4928" s="9"/>
      <c r="CE4928" s="40"/>
    </row>
    <row r="4929" spans="68:83" x14ac:dyDescent="0.25">
      <c r="BP4929" s="9"/>
      <c r="BQ4929" s="40"/>
      <c r="BR4929" s="9"/>
      <c r="BS4929" s="40"/>
      <c r="BU4929" s="9"/>
      <c r="BV4929" s="40"/>
      <c r="BW4929" s="9"/>
      <c r="BX4929" s="40"/>
      <c r="BZ4929" s="9"/>
      <c r="CA4929" s="9"/>
      <c r="CB4929" s="40"/>
      <c r="CC4929" s="9"/>
      <c r="CD4929" s="9"/>
      <c r="CE4929" s="40"/>
    </row>
    <row r="4930" spans="68:83" x14ac:dyDescent="0.25">
      <c r="BP4930" s="9"/>
      <c r="BQ4930" s="40"/>
      <c r="BR4930" s="9"/>
      <c r="BS4930" s="40"/>
      <c r="BU4930" s="9"/>
      <c r="BV4930" s="40"/>
      <c r="BW4930" s="9"/>
      <c r="BX4930" s="40"/>
      <c r="BZ4930" s="9"/>
      <c r="CA4930" s="9"/>
      <c r="CB4930" s="40"/>
      <c r="CC4930" s="9"/>
      <c r="CD4930" s="9"/>
      <c r="CE4930" s="40"/>
    </row>
    <row r="4931" spans="68:83" x14ac:dyDescent="0.25">
      <c r="BP4931" s="9"/>
      <c r="BQ4931" s="40"/>
      <c r="BR4931" s="9"/>
      <c r="BS4931" s="40"/>
      <c r="BU4931" s="9"/>
      <c r="BV4931" s="40"/>
      <c r="BW4931" s="9"/>
      <c r="BX4931" s="40"/>
      <c r="BZ4931" s="9"/>
      <c r="CA4931" s="9"/>
      <c r="CB4931" s="40"/>
      <c r="CC4931" s="9"/>
      <c r="CD4931" s="9"/>
      <c r="CE4931" s="40"/>
    </row>
    <row r="4932" spans="68:83" x14ac:dyDescent="0.25">
      <c r="BP4932" s="9"/>
      <c r="BQ4932" s="40"/>
      <c r="BR4932" s="9"/>
      <c r="BS4932" s="40"/>
      <c r="BU4932" s="9"/>
      <c r="BV4932" s="40"/>
      <c r="BW4932" s="9"/>
      <c r="BX4932" s="40"/>
      <c r="BZ4932" s="9"/>
      <c r="CA4932" s="9"/>
      <c r="CB4932" s="40"/>
      <c r="CC4932" s="9"/>
      <c r="CD4932" s="9"/>
      <c r="CE4932" s="40"/>
    </row>
    <row r="4933" spans="68:83" x14ac:dyDescent="0.25">
      <c r="BP4933" s="9"/>
      <c r="BQ4933" s="40"/>
      <c r="BR4933" s="9"/>
      <c r="BS4933" s="40"/>
      <c r="BU4933" s="9"/>
      <c r="BV4933" s="40"/>
      <c r="BW4933" s="9"/>
      <c r="BX4933" s="40"/>
      <c r="BZ4933" s="9"/>
      <c r="CA4933" s="9"/>
      <c r="CB4933" s="40"/>
      <c r="CC4933" s="9"/>
      <c r="CD4933" s="9"/>
      <c r="CE4933" s="40"/>
    </row>
    <row r="4934" spans="68:83" x14ac:dyDescent="0.25">
      <c r="BP4934" s="9"/>
      <c r="BQ4934" s="40"/>
      <c r="BR4934" s="9"/>
      <c r="BS4934" s="40"/>
      <c r="BU4934" s="9"/>
      <c r="BV4934" s="40"/>
      <c r="BW4934" s="9"/>
      <c r="BX4934" s="40"/>
      <c r="BZ4934" s="9"/>
      <c r="CA4934" s="9"/>
      <c r="CB4934" s="40"/>
      <c r="CC4934" s="9"/>
      <c r="CD4934" s="9"/>
      <c r="CE4934" s="40"/>
    </row>
    <row r="4935" spans="68:83" x14ac:dyDescent="0.25">
      <c r="BP4935" s="9"/>
      <c r="BQ4935" s="40"/>
      <c r="BR4935" s="9"/>
      <c r="BS4935" s="40"/>
      <c r="BU4935" s="9"/>
      <c r="BV4935" s="40"/>
      <c r="BW4935" s="9"/>
      <c r="BX4935" s="40"/>
      <c r="BZ4935" s="9"/>
      <c r="CA4935" s="9"/>
      <c r="CB4935" s="40"/>
      <c r="CC4935" s="9"/>
      <c r="CD4935" s="9"/>
      <c r="CE4935" s="40"/>
    </row>
    <row r="4936" spans="68:83" x14ac:dyDescent="0.25">
      <c r="BP4936" s="9"/>
      <c r="BQ4936" s="40"/>
      <c r="BR4936" s="9"/>
      <c r="BS4936" s="40"/>
      <c r="BU4936" s="9"/>
      <c r="BV4936" s="40"/>
      <c r="BW4936" s="9"/>
      <c r="BX4936" s="40"/>
      <c r="BZ4936" s="9"/>
      <c r="CA4936" s="9"/>
      <c r="CB4936" s="40"/>
      <c r="CC4936" s="9"/>
      <c r="CD4936" s="9"/>
      <c r="CE4936" s="40"/>
    </row>
    <row r="4937" spans="68:83" x14ac:dyDescent="0.25">
      <c r="BP4937" s="9"/>
      <c r="BQ4937" s="40"/>
      <c r="BR4937" s="9"/>
      <c r="BS4937" s="40"/>
      <c r="BU4937" s="9"/>
      <c r="BV4937" s="40"/>
      <c r="BW4937" s="9"/>
      <c r="BX4937" s="40"/>
      <c r="BZ4937" s="9"/>
      <c r="CA4937" s="9"/>
      <c r="CB4937" s="40"/>
      <c r="CC4937" s="9"/>
      <c r="CD4937" s="9"/>
      <c r="CE4937" s="40"/>
    </row>
    <row r="4938" spans="68:83" x14ac:dyDescent="0.25">
      <c r="BP4938" s="9"/>
      <c r="BQ4938" s="40"/>
      <c r="BR4938" s="9"/>
      <c r="BS4938" s="40"/>
      <c r="BU4938" s="9"/>
      <c r="BV4938" s="40"/>
      <c r="BW4938" s="9"/>
      <c r="BX4938" s="40"/>
      <c r="BZ4938" s="9"/>
      <c r="CA4938" s="9"/>
      <c r="CB4938" s="40"/>
      <c r="CC4938" s="9"/>
      <c r="CD4938" s="9"/>
      <c r="CE4938" s="40"/>
    </row>
    <row r="4939" spans="68:83" x14ac:dyDescent="0.25">
      <c r="BP4939" s="9"/>
      <c r="BQ4939" s="40"/>
      <c r="BR4939" s="9"/>
      <c r="BS4939" s="40"/>
      <c r="BU4939" s="9"/>
      <c r="BV4939" s="40"/>
      <c r="BW4939" s="9"/>
      <c r="BX4939" s="40"/>
      <c r="BZ4939" s="9"/>
      <c r="CA4939" s="9"/>
      <c r="CB4939" s="40"/>
      <c r="CC4939" s="9"/>
      <c r="CD4939" s="9"/>
      <c r="CE4939" s="40"/>
    </row>
    <row r="4940" spans="68:83" x14ac:dyDescent="0.25">
      <c r="BP4940" s="9"/>
      <c r="BQ4940" s="40"/>
      <c r="BR4940" s="9"/>
      <c r="BS4940" s="40"/>
      <c r="BU4940" s="9"/>
      <c r="BV4940" s="40"/>
      <c r="BW4940" s="9"/>
      <c r="BX4940" s="40"/>
      <c r="BZ4940" s="9"/>
      <c r="CA4940" s="9"/>
      <c r="CB4940" s="40"/>
      <c r="CC4940" s="9"/>
      <c r="CD4940" s="9"/>
      <c r="CE4940" s="40"/>
    </row>
    <row r="4941" spans="68:83" x14ac:dyDescent="0.25">
      <c r="BP4941" s="9"/>
      <c r="BQ4941" s="40"/>
      <c r="BR4941" s="9"/>
      <c r="BS4941" s="40"/>
      <c r="BU4941" s="9"/>
      <c r="BV4941" s="40"/>
      <c r="BW4941" s="9"/>
      <c r="BX4941" s="40"/>
      <c r="BZ4941" s="9"/>
      <c r="CA4941" s="9"/>
      <c r="CB4941" s="40"/>
      <c r="CC4941" s="9"/>
      <c r="CD4941" s="9"/>
      <c r="CE4941" s="40"/>
    </row>
    <row r="4942" spans="68:83" x14ac:dyDescent="0.25">
      <c r="BP4942" s="9"/>
      <c r="BQ4942" s="40"/>
      <c r="BR4942" s="9"/>
      <c r="BS4942" s="40"/>
      <c r="BU4942" s="9"/>
      <c r="BV4942" s="40"/>
      <c r="BW4942" s="9"/>
      <c r="BX4942" s="40"/>
      <c r="BZ4942" s="9"/>
      <c r="CA4942" s="9"/>
      <c r="CB4942" s="40"/>
      <c r="CC4942" s="9"/>
      <c r="CD4942" s="9"/>
      <c r="CE4942" s="40"/>
    </row>
    <row r="4943" spans="68:83" x14ac:dyDescent="0.25">
      <c r="BP4943" s="9"/>
      <c r="BQ4943" s="40"/>
      <c r="BR4943" s="9"/>
      <c r="BS4943" s="40"/>
      <c r="BU4943" s="9"/>
      <c r="BV4943" s="40"/>
      <c r="BW4943" s="9"/>
      <c r="BX4943" s="40"/>
      <c r="BZ4943" s="9"/>
      <c r="CA4943" s="9"/>
      <c r="CB4943" s="40"/>
      <c r="CC4943" s="9"/>
      <c r="CD4943" s="9"/>
      <c r="CE4943" s="40"/>
    </row>
    <row r="4944" spans="68:83" x14ac:dyDescent="0.25">
      <c r="BP4944" s="9"/>
      <c r="BQ4944" s="40"/>
      <c r="BR4944" s="9"/>
      <c r="BS4944" s="40"/>
      <c r="BU4944" s="9"/>
      <c r="BV4944" s="40"/>
      <c r="BW4944" s="9"/>
      <c r="BX4944" s="40"/>
      <c r="BZ4944" s="9"/>
      <c r="CA4944" s="9"/>
      <c r="CB4944" s="40"/>
      <c r="CC4944" s="9"/>
      <c r="CD4944" s="9"/>
      <c r="CE4944" s="40"/>
    </row>
    <row r="4945" spans="68:83" x14ac:dyDescent="0.25">
      <c r="BP4945" s="9"/>
      <c r="BQ4945" s="40"/>
      <c r="BR4945" s="9"/>
      <c r="BS4945" s="40"/>
      <c r="BU4945" s="9"/>
      <c r="BV4945" s="40"/>
      <c r="BW4945" s="9"/>
      <c r="BX4945" s="40"/>
      <c r="BZ4945" s="9"/>
      <c r="CA4945" s="9"/>
      <c r="CB4945" s="40"/>
      <c r="CC4945" s="9"/>
      <c r="CD4945" s="9"/>
      <c r="CE4945" s="40"/>
    </row>
    <row r="4946" spans="68:83" x14ac:dyDescent="0.25">
      <c r="BP4946" s="9"/>
      <c r="BQ4946" s="40"/>
      <c r="BR4946" s="9"/>
      <c r="BS4946" s="40"/>
      <c r="BU4946" s="9"/>
      <c r="BV4946" s="40"/>
      <c r="BW4946" s="9"/>
      <c r="BX4946" s="40"/>
      <c r="BZ4946" s="9"/>
      <c r="CA4946" s="9"/>
      <c r="CB4946" s="40"/>
      <c r="CC4946" s="9"/>
      <c r="CD4946" s="9"/>
      <c r="CE4946" s="40"/>
    </row>
    <row r="4947" spans="68:83" x14ac:dyDescent="0.25">
      <c r="BP4947" s="9"/>
      <c r="BQ4947" s="40"/>
      <c r="BR4947" s="9"/>
      <c r="BS4947" s="40"/>
      <c r="BU4947" s="9"/>
      <c r="BV4947" s="40"/>
      <c r="BW4947" s="9"/>
      <c r="BX4947" s="40"/>
      <c r="BZ4947" s="9"/>
      <c r="CA4947" s="9"/>
      <c r="CB4947" s="40"/>
      <c r="CC4947" s="9"/>
      <c r="CD4947" s="9"/>
      <c r="CE4947" s="40"/>
    </row>
    <row r="4948" spans="68:83" x14ac:dyDescent="0.25">
      <c r="BP4948" s="9"/>
      <c r="BQ4948" s="40"/>
      <c r="BR4948" s="9"/>
      <c r="BS4948" s="40"/>
      <c r="BU4948" s="9"/>
      <c r="BV4948" s="40"/>
      <c r="BW4948" s="9"/>
      <c r="BX4948" s="40"/>
      <c r="BZ4948" s="9"/>
      <c r="CA4948" s="9"/>
      <c r="CB4948" s="40"/>
      <c r="CC4948" s="9"/>
      <c r="CD4948" s="9"/>
      <c r="CE4948" s="40"/>
    </row>
    <row r="4949" spans="68:83" x14ac:dyDescent="0.25">
      <c r="BP4949" s="9"/>
      <c r="BQ4949" s="40"/>
      <c r="BR4949" s="9"/>
      <c r="BS4949" s="40"/>
      <c r="BU4949" s="9"/>
      <c r="BV4949" s="40"/>
      <c r="BW4949" s="9"/>
      <c r="BX4949" s="40"/>
      <c r="BZ4949" s="9"/>
      <c r="CA4949" s="9"/>
      <c r="CB4949" s="40"/>
      <c r="CC4949" s="9"/>
      <c r="CD4949" s="9"/>
      <c r="CE4949" s="40"/>
    </row>
    <row r="4950" spans="68:83" x14ac:dyDescent="0.25">
      <c r="BP4950" s="9"/>
      <c r="BQ4950" s="40"/>
      <c r="BR4950" s="9"/>
      <c r="BS4950" s="40"/>
      <c r="BU4950" s="9"/>
      <c r="BV4950" s="40"/>
      <c r="BW4950" s="9"/>
      <c r="BX4950" s="40"/>
      <c r="BZ4950" s="9"/>
      <c r="CA4950" s="9"/>
      <c r="CB4950" s="40"/>
      <c r="CC4950" s="9"/>
      <c r="CD4950" s="9"/>
      <c r="CE4950" s="40"/>
    </row>
    <row r="4951" spans="68:83" x14ac:dyDescent="0.25">
      <c r="BP4951" s="9"/>
      <c r="BQ4951" s="40"/>
      <c r="BR4951" s="9"/>
      <c r="BS4951" s="40"/>
      <c r="BU4951" s="9"/>
      <c r="BV4951" s="40"/>
      <c r="BW4951" s="9"/>
      <c r="BX4951" s="40"/>
      <c r="BZ4951" s="9"/>
      <c r="CA4951" s="9"/>
      <c r="CB4951" s="40"/>
      <c r="CC4951" s="9"/>
      <c r="CD4951" s="9"/>
      <c r="CE4951" s="40"/>
    </row>
    <row r="4952" spans="68:83" x14ac:dyDescent="0.25">
      <c r="BP4952" s="9"/>
      <c r="BQ4952" s="40"/>
      <c r="BR4952" s="9"/>
      <c r="BS4952" s="40"/>
      <c r="BU4952" s="9"/>
      <c r="BV4952" s="40"/>
      <c r="BW4952" s="9"/>
      <c r="BX4952" s="40"/>
      <c r="BZ4952" s="9"/>
      <c r="CA4952" s="9"/>
      <c r="CB4952" s="40"/>
      <c r="CC4952" s="9"/>
      <c r="CD4952" s="9"/>
      <c r="CE4952" s="40"/>
    </row>
    <row r="4953" spans="68:83" x14ac:dyDescent="0.25">
      <c r="BP4953" s="9"/>
      <c r="BQ4953" s="40"/>
      <c r="BR4953" s="9"/>
      <c r="BS4953" s="40"/>
      <c r="BU4953" s="9"/>
      <c r="BV4953" s="40"/>
      <c r="BW4953" s="9"/>
      <c r="BX4953" s="40"/>
      <c r="BZ4953" s="9"/>
      <c r="CA4953" s="9"/>
      <c r="CB4953" s="40"/>
      <c r="CC4953" s="9"/>
      <c r="CD4953" s="9"/>
      <c r="CE4953" s="40"/>
    </row>
    <row r="4954" spans="68:83" x14ac:dyDescent="0.25">
      <c r="BP4954" s="9"/>
      <c r="BQ4954" s="40"/>
      <c r="BR4954" s="9"/>
      <c r="BS4954" s="40"/>
      <c r="BU4954" s="9"/>
      <c r="BV4954" s="40"/>
      <c r="BW4954" s="9"/>
      <c r="BX4954" s="40"/>
      <c r="BZ4954" s="9"/>
      <c r="CA4954" s="9"/>
      <c r="CB4954" s="40"/>
      <c r="CC4954" s="9"/>
      <c r="CD4954" s="9"/>
      <c r="CE4954" s="40"/>
    </row>
    <row r="4955" spans="68:83" x14ac:dyDescent="0.25">
      <c r="BP4955" s="9"/>
      <c r="BQ4955" s="40"/>
      <c r="BR4955" s="9"/>
      <c r="BS4955" s="40"/>
      <c r="BU4955" s="9"/>
      <c r="BV4955" s="40"/>
      <c r="BW4955" s="9"/>
      <c r="BX4955" s="40"/>
      <c r="BZ4955" s="9"/>
      <c r="CA4955" s="9"/>
      <c r="CB4955" s="40"/>
      <c r="CC4955" s="9"/>
      <c r="CD4955" s="9"/>
      <c r="CE4955" s="40"/>
    </row>
    <row r="4956" spans="68:83" x14ac:dyDescent="0.25">
      <c r="BP4956" s="9"/>
      <c r="BQ4956" s="40"/>
      <c r="BR4956" s="9"/>
      <c r="BS4956" s="40"/>
      <c r="BU4956" s="9"/>
      <c r="BV4956" s="40"/>
      <c r="BW4956" s="9"/>
      <c r="BX4956" s="40"/>
      <c r="BZ4956" s="9"/>
      <c r="CA4956" s="9"/>
      <c r="CB4956" s="40"/>
      <c r="CC4956" s="9"/>
      <c r="CD4956" s="9"/>
      <c r="CE4956" s="40"/>
    </row>
    <row r="4957" spans="68:83" x14ac:dyDescent="0.25">
      <c r="BP4957" s="9"/>
      <c r="BQ4957" s="40"/>
      <c r="BR4957" s="9"/>
      <c r="BS4957" s="40"/>
      <c r="BU4957" s="9"/>
      <c r="BV4957" s="40"/>
      <c r="BW4957" s="9"/>
      <c r="BX4957" s="40"/>
      <c r="BZ4957" s="9"/>
      <c r="CA4957" s="9"/>
      <c r="CB4957" s="40"/>
      <c r="CC4957" s="9"/>
      <c r="CD4957" s="9"/>
      <c r="CE4957" s="40"/>
    </row>
    <row r="4958" spans="68:83" x14ac:dyDescent="0.25">
      <c r="BP4958" s="9"/>
      <c r="BQ4958" s="40"/>
      <c r="BR4958" s="9"/>
      <c r="BS4958" s="40"/>
      <c r="BU4958" s="9"/>
      <c r="BV4958" s="40"/>
      <c r="BW4958" s="9"/>
      <c r="BX4958" s="40"/>
      <c r="BZ4958" s="9"/>
      <c r="CA4958" s="9"/>
      <c r="CB4958" s="40"/>
      <c r="CC4958" s="9"/>
      <c r="CD4958" s="9"/>
      <c r="CE4958" s="40"/>
    </row>
    <row r="4959" spans="68:83" x14ac:dyDescent="0.25">
      <c r="BP4959" s="9"/>
      <c r="BQ4959" s="40"/>
      <c r="BR4959" s="9"/>
      <c r="BS4959" s="40"/>
      <c r="BU4959" s="9"/>
      <c r="BV4959" s="40"/>
      <c r="BW4959" s="9"/>
      <c r="BX4959" s="40"/>
      <c r="BZ4959" s="9"/>
      <c r="CA4959" s="9"/>
      <c r="CB4959" s="40"/>
      <c r="CC4959" s="9"/>
      <c r="CD4959" s="9"/>
      <c r="CE4959" s="40"/>
    </row>
    <row r="4960" spans="68:83" x14ac:dyDescent="0.25">
      <c r="BP4960" s="9"/>
      <c r="BQ4960" s="40"/>
      <c r="BR4960" s="9"/>
      <c r="BS4960" s="40"/>
      <c r="BU4960" s="9"/>
      <c r="BV4960" s="40"/>
      <c r="BW4960" s="9"/>
      <c r="BX4960" s="40"/>
      <c r="BZ4960" s="9"/>
      <c r="CA4960" s="9"/>
      <c r="CB4960" s="40"/>
      <c r="CC4960" s="9"/>
      <c r="CD4960" s="9"/>
      <c r="CE4960" s="40"/>
    </row>
    <row r="4961" spans="68:83" x14ac:dyDescent="0.25">
      <c r="BP4961" s="9"/>
      <c r="BQ4961" s="40"/>
      <c r="BR4961" s="9"/>
      <c r="BS4961" s="40"/>
      <c r="BU4961" s="9"/>
      <c r="BV4961" s="40"/>
      <c r="BW4961" s="9"/>
      <c r="BX4961" s="40"/>
      <c r="BZ4961" s="9"/>
      <c r="CA4961" s="9"/>
      <c r="CB4961" s="40"/>
      <c r="CC4961" s="9"/>
      <c r="CD4961" s="9"/>
      <c r="CE4961" s="40"/>
    </row>
    <row r="4962" spans="68:83" x14ac:dyDescent="0.25">
      <c r="BP4962" s="9"/>
      <c r="BQ4962" s="40"/>
      <c r="BR4962" s="9"/>
      <c r="BS4962" s="40"/>
      <c r="BU4962" s="9"/>
      <c r="BV4962" s="40"/>
      <c r="BW4962" s="9"/>
      <c r="BX4962" s="40"/>
      <c r="BZ4962" s="9"/>
      <c r="CA4962" s="9"/>
      <c r="CB4962" s="40"/>
      <c r="CC4962" s="9"/>
      <c r="CD4962" s="9"/>
      <c r="CE4962" s="40"/>
    </row>
    <row r="4963" spans="68:83" x14ac:dyDescent="0.25">
      <c r="BP4963" s="9"/>
      <c r="BQ4963" s="40"/>
      <c r="BR4963" s="9"/>
      <c r="BS4963" s="40"/>
      <c r="BU4963" s="9"/>
      <c r="BV4963" s="40"/>
      <c r="BW4963" s="9"/>
      <c r="BX4963" s="40"/>
      <c r="BZ4963" s="9"/>
      <c r="CA4963" s="9"/>
      <c r="CB4963" s="40"/>
      <c r="CC4963" s="9"/>
      <c r="CD4963" s="9"/>
      <c r="CE4963" s="40"/>
    </row>
    <row r="4964" spans="68:83" x14ac:dyDescent="0.25">
      <c r="BP4964" s="9"/>
      <c r="BQ4964" s="40"/>
      <c r="BR4964" s="9"/>
      <c r="BS4964" s="40"/>
      <c r="BU4964" s="9"/>
      <c r="BV4964" s="40"/>
      <c r="BW4964" s="9"/>
      <c r="BX4964" s="40"/>
      <c r="BZ4964" s="9"/>
      <c r="CA4964" s="9"/>
      <c r="CB4964" s="40"/>
      <c r="CC4964" s="9"/>
      <c r="CD4964" s="9"/>
      <c r="CE4964" s="40"/>
    </row>
    <row r="4965" spans="68:83" x14ac:dyDescent="0.25">
      <c r="BP4965" s="9"/>
      <c r="BQ4965" s="40"/>
      <c r="BR4965" s="9"/>
      <c r="BS4965" s="40"/>
      <c r="BU4965" s="9"/>
      <c r="BV4965" s="40"/>
      <c r="BW4965" s="9"/>
      <c r="BX4965" s="40"/>
      <c r="BZ4965" s="9"/>
      <c r="CA4965" s="9"/>
      <c r="CB4965" s="40"/>
      <c r="CC4965" s="9"/>
      <c r="CD4965" s="9"/>
      <c r="CE4965" s="40"/>
    </row>
    <row r="4966" spans="68:83" x14ac:dyDescent="0.25">
      <c r="BP4966" s="9"/>
      <c r="BQ4966" s="40"/>
      <c r="BR4966" s="9"/>
      <c r="BS4966" s="40"/>
      <c r="BU4966" s="9"/>
      <c r="BV4966" s="40"/>
      <c r="BW4966" s="9"/>
      <c r="BX4966" s="40"/>
      <c r="BZ4966" s="9"/>
      <c r="CA4966" s="9"/>
      <c r="CB4966" s="40"/>
      <c r="CC4966" s="9"/>
      <c r="CD4966" s="9"/>
      <c r="CE4966" s="40"/>
    </row>
    <row r="4967" spans="68:83" x14ac:dyDescent="0.25">
      <c r="BP4967" s="9"/>
      <c r="BQ4967" s="40"/>
      <c r="BR4967" s="9"/>
      <c r="BS4967" s="40"/>
      <c r="BU4967" s="9"/>
      <c r="BV4967" s="40"/>
      <c r="BW4967" s="9"/>
      <c r="BX4967" s="40"/>
      <c r="BZ4967" s="9"/>
      <c r="CA4967" s="9"/>
      <c r="CB4967" s="40"/>
      <c r="CC4967" s="9"/>
      <c r="CD4967" s="9"/>
      <c r="CE4967" s="40"/>
    </row>
    <row r="4968" spans="68:83" x14ac:dyDescent="0.25">
      <c r="BP4968" s="9"/>
      <c r="BQ4968" s="40"/>
      <c r="BR4968" s="9"/>
      <c r="BS4968" s="40"/>
      <c r="BU4968" s="9"/>
      <c r="BV4968" s="40"/>
      <c r="BW4968" s="9"/>
      <c r="BX4968" s="40"/>
      <c r="BZ4968" s="9"/>
      <c r="CA4968" s="9"/>
      <c r="CB4968" s="40"/>
      <c r="CC4968" s="9"/>
      <c r="CD4968" s="9"/>
      <c r="CE4968" s="40"/>
    </row>
    <row r="4969" spans="68:83" x14ac:dyDescent="0.25">
      <c r="BP4969" s="9"/>
      <c r="BQ4969" s="40"/>
      <c r="BR4969" s="9"/>
      <c r="BS4969" s="40"/>
      <c r="BU4969" s="9"/>
      <c r="BV4969" s="40"/>
      <c r="BW4969" s="9"/>
      <c r="BX4969" s="40"/>
      <c r="BZ4969" s="9"/>
      <c r="CA4969" s="9"/>
      <c r="CB4969" s="40"/>
      <c r="CC4969" s="9"/>
      <c r="CD4969" s="9"/>
      <c r="CE4969" s="40"/>
    </row>
    <row r="4970" spans="68:83" x14ac:dyDescent="0.25">
      <c r="BP4970" s="9"/>
      <c r="BQ4970" s="40"/>
      <c r="BR4970" s="9"/>
      <c r="BS4970" s="40"/>
      <c r="BU4970" s="9"/>
      <c r="BV4970" s="40"/>
      <c r="BW4970" s="9"/>
      <c r="BX4970" s="40"/>
      <c r="BZ4970" s="9"/>
      <c r="CA4970" s="9"/>
      <c r="CB4970" s="40"/>
      <c r="CC4970" s="9"/>
      <c r="CD4970" s="9"/>
      <c r="CE4970" s="40"/>
    </row>
    <row r="4971" spans="68:83" x14ac:dyDescent="0.25">
      <c r="BP4971" s="9"/>
      <c r="BQ4971" s="40"/>
      <c r="BR4971" s="9"/>
      <c r="BS4971" s="40"/>
      <c r="BU4971" s="9"/>
      <c r="BV4971" s="40"/>
      <c r="BW4971" s="9"/>
      <c r="BX4971" s="40"/>
      <c r="BZ4971" s="9"/>
      <c r="CA4971" s="9"/>
      <c r="CB4971" s="40"/>
      <c r="CC4971" s="9"/>
      <c r="CD4971" s="9"/>
      <c r="CE4971" s="40"/>
    </row>
    <row r="4972" spans="68:83" x14ac:dyDescent="0.25">
      <c r="BP4972" s="9"/>
      <c r="BQ4972" s="40"/>
      <c r="BR4972" s="9"/>
      <c r="BS4972" s="40"/>
      <c r="BU4972" s="9"/>
      <c r="BV4972" s="40"/>
      <c r="BW4972" s="9"/>
      <c r="BX4972" s="40"/>
      <c r="BZ4972" s="9"/>
      <c r="CA4972" s="9"/>
      <c r="CB4972" s="40"/>
      <c r="CC4972" s="9"/>
      <c r="CD4972" s="9"/>
      <c r="CE4972" s="40"/>
    </row>
    <row r="4973" spans="68:83" x14ac:dyDescent="0.25">
      <c r="BP4973" s="9"/>
      <c r="BQ4973" s="40"/>
      <c r="BR4973" s="9"/>
      <c r="BS4973" s="40"/>
      <c r="BU4973" s="9"/>
      <c r="BV4973" s="40"/>
      <c r="BW4973" s="9"/>
      <c r="BX4973" s="40"/>
      <c r="BZ4973" s="9"/>
      <c r="CA4973" s="9"/>
      <c r="CB4973" s="40"/>
      <c r="CC4973" s="9"/>
      <c r="CD4973" s="9"/>
      <c r="CE4973" s="40"/>
    </row>
    <row r="4974" spans="68:83" x14ac:dyDescent="0.25">
      <c r="BP4974" s="9"/>
      <c r="BQ4974" s="40"/>
      <c r="BR4974" s="9"/>
      <c r="BS4974" s="40"/>
      <c r="BU4974" s="9"/>
      <c r="BV4974" s="40"/>
      <c r="BW4974" s="9"/>
      <c r="BX4974" s="40"/>
      <c r="BZ4974" s="9"/>
      <c r="CA4974" s="9"/>
      <c r="CB4974" s="40"/>
      <c r="CC4974" s="9"/>
      <c r="CD4974" s="9"/>
      <c r="CE4974" s="40"/>
    </row>
    <row r="4975" spans="68:83" x14ac:dyDescent="0.25">
      <c r="BP4975" s="9"/>
      <c r="BQ4975" s="40"/>
      <c r="BR4975" s="9"/>
      <c r="BS4975" s="40"/>
      <c r="BU4975" s="9"/>
      <c r="BV4975" s="40"/>
      <c r="BW4975" s="9"/>
      <c r="BX4975" s="40"/>
      <c r="BZ4975" s="9"/>
      <c r="CA4975" s="9"/>
      <c r="CB4975" s="40"/>
      <c r="CC4975" s="9"/>
      <c r="CD4975" s="9"/>
      <c r="CE4975" s="40"/>
    </row>
    <row r="4976" spans="68:83" x14ac:dyDescent="0.25">
      <c r="BP4976" s="9"/>
      <c r="BQ4976" s="40"/>
      <c r="BR4976" s="9"/>
      <c r="BS4976" s="40"/>
      <c r="BU4976" s="9"/>
      <c r="BV4976" s="40"/>
      <c r="BW4976" s="9"/>
      <c r="BX4976" s="40"/>
      <c r="BZ4976" s="9"/>
      <c r="CA4976" s="9"/>
      <c r="CB4976" s="40"/>
      <c r="CC4976" s="9"/>
      <c r="CD4976" s="9"/>
      <c r="CE4976" s="40"/>
    </row>
    <row r="4977" spans="68:83" x14ac:dyDescent="0.25">
      <c r="BP4977" s="9"/>
      <c r="BQ4977" s="40"/>
      <c r="BR4977" s="9"/>
      <c r="BS4977" s="40"/>
      <c r="BU4977" s="9"/>
      <c r="BV4977" s="40"/>
      <c r="BW4977" s="9"/>
      <c r="BX4977" s="40"/>
      <c r="BZ4977" s="9"/>
      <c r="CA4977" s="9"/>
      <c r="CB4977" s="40"/>
      <c r="CC4977" s="9"/>
      <c r="CD4977" s="9"/>
      <c r="CE4977" s="40"/>
    </row>
    <row r="4978" spans="68:83" x14ac:dyDescent="0.25">
      <c r="BP4978" s="9"/>
      <c r="BQ4978" s="40"/>
      <c r="BR4978" s="9"/>
      <c r="BS4978" s="40"/>
      <c r="BU4978" s="9"/>
      <c r="BV4978" s="40"/>
      <c r="BW4978" s="9"/>
      <c r="BX4978" s="40"/>
      <c r="BZ4978" s="9"/>
      <c r="CA4978" s="9"/>
      <c r="CB4978" s="40"/>
      <c r="CC4978" s="9"/>
      <c r="CD4978" s="9"/>
      <c r="CE4978" s="40"/>
    </row>
    <row r="4979" spans="68:83" x14ac:dyDescent="0.25">
      <c r="BP4979" s="9"/>
      <c r="BQ4979" s="40"/>
      <c r="BR4979" s="9"/>
      <c r="BS4979" s="40"/>
      <c r="BU4979" s="9"/>
      <c r="BV4979" s="40"/>
      <c r="BW4979" s="9"/>
      <c r="BX4979" s="40"/>
      <c r="BZ4979" s="9"/>
      <c r="CA4979" s="9"/>
      <c r="CB4979" s="40"/>
      <c r="CC4979" s="9"/>
      <c r="CD4979" s="9"/>
      <c r="CE4979" s="40"/>
    </row>
    <row r="4980" spans="68:83" x14ac:dyDescent="0.25">
      <c r="BP4980" s="9"/>
      <c r="BQ4980" s="40"/>
      <c r="BR4980" s="9"/>
      <c r="BS4980" s="40"/>
      <c r="BU4980" s="9"/>
      <c r="BV4980" s="40"/>
      <c r="BW4980" s="9"/>
      <c r="BX4980" s="40"/>
      <c r="BZ4980" s="9"/>
      <c r="CA4980" s="9"/>
      <c r="CB4980" s="40"/>
      <c r="CC4980" s="9"/>
      <c r="CD4980" s="9"/>
      <c r="CE4980" s="40"/>
    </row>
    <row r="4981" spans="68:83" x14ac:dyDescent="0.25">
      <c r="BP4981" s="9"/>
      <c r="BQ4981" s="40"/>
      <c r="BR4981" s="9"/>
      <c r="BS4981" s="40"/>
      <c r="BU4981" s="9"/>
      <c r="BV4981" s="40"/>
      <c r="BW4981" s="9"/>
      <c r="BX4981" s="40"/>
      <c r="BZ4981" s="9"/>
      <c r="CA4981" s="9"/>
      <c r="CB4981" s="40"/>
      <c r="CC4981" s="9"/>
      <c r="CD4981" s="9"/>
      <c r="CE4981" s="40"/>
    </row>
    <row r="4982" spans="68:83" x14ac:dyDescent="0.25">
      <c r="BP4982" s="9"/>
      <c r="BQ4982" s="40"/>
      <c r="BR4982" s="9"/>
      <c r="BS4982" s="40"/>
      <c r="BU4982" s="9"/>
      <c r="BV4982" s="40"/>
      <c r="BW4982" s="9"/>
      <c r="BX4982" s="40"/>
      <c r="BZ4982" s="9"/>
      <c r="CA4982" s="9"/>
      <c r="CB4982" s="40"/>
      <c r="CC4982" s="9"/>
      <c r="CD4982" s="9"/>
      <c r="CE4982" s="40"/>
    </row>
    <row r="4983" spans="68:83" x14ac:dyDescent="0.25">
      <c r="BP4983" s="9"/>
      <c r="BQ4983" s="40"/>
      <c r="BR4983" s="9"/>
      <c r="BS4983" s="40"/>
      <c r="BU4983" s="9"/>
      <c r="BV4983" s="40"/>
      <c r="BW4983" s="9"/>
      <c r="BX4983" s="40"/>
      <c r="BZ4983" s="9"/>
      <c r="CA4983" s="9"/>
      <c r="CB4983" s="40"/>
      <c r="CC4983" s="9"/>
      <c r="CD4983" s="9"/>
      <c r="CE4983" s="40"/>
    </row>
    <row r="4984" spans="68:83" x14ac:dyDescent="0.25">
      <c r="BP4984" s="9"/>
      <c r="BQ4984" s="40"/>
      <c r="BR4984" s="9"/>
      <c r="BS4984" s="40"/>
      <c r="BU4984" s="9"/>
      <c r="BV4984" s="40"/>
      <c r="BW4984" s="9"/>
      <c r="BX4984" s="40"/>
      <c r="BZ4984" s="9"/>
      <c r="CA4984" s="9"/>
      <c r="CB4984" s="40"/>
      <c r="CC4984" s="9"/>
      <c r="CD4984" s="9"/>
      <c r="CE4984" s="40"/>
    </row>
    <row r="4985" spans="68:83" x14ac:dyDescent="0.25">
      <c r="BP4985" s="9"/>
      <c r="BQ4985" s="40"/>
      <c r="BR4985" s="9"/>
      <c r="BS4985" s="40"/>
      <c r="BU4985" s="9"/>
      <c r="BV4985" s="40"/>
      <c r="BW4985" s="9"/>
      <c r="BX4985" s="40"/>
      <c r="BZ4985" s="9"/>
      <c r="CA4985" s="9"/>
      <c r="CB4985" s="40"/>
      <c r="CC4985" s="9"/>
      <c r="CD4985" s="9"/>
      <c r="CE4985" s="40"/>
    </row>
    <row r="4986" spans="68:83" x14ac:dyDescent="0.25">
      <c r="BP4986" s="9"/>
      <c r="BQ4986" s="40"/>
      <c r="BR4986" s="9"/>
      <c r="BS4986" s="40"/>
      <c r="BU4986" s="9"/>
      <c r="BV4986" s="40"/>
      <c r="BW4986" s="9"/>
      <c r="BX4986" s="40"/>
      <c r="BZ4986" s="9"/>
      <c r="CA4986" s="9"/>
      <c r="CB4986" s="40"/>
      <c r="CC4986" s="9"/>
      <c r="CD4986" s="9"/>
      <c r="CE4986" s="40"/>
    </row>
    <row r="4987" spans="68:83" x14ac:dyDescent="0.25">
      <c r="BP4987" s="9"/>
      <c r="BQ4987" s="40"/>
      <c r="BR4987" s="9"/>
      <c r="BS4987" s="40"/>
      <c r="BU4987" s="9"/>
      <c r="BV4987" s="40"/>
      <c r="BW4987" s="9"/>
      <c r="BX4987" s="40"/>
      <c r="BZ4987" s="9"/>
      <c r="CA4987" s="9"/>
      <c r="CB4987" s="40"/>
      <c r="CC4987" s="9"/>
      <c r="CD4987" s="9"/>
      <c r="CE4987" s="40"/>
    </row>
    <row r="4988" spans="68:83" x14ac:dyDescent="0.25">
      <c r="BP4988" s="9"/>
      <c r="BQ4988" s="40"/>
      <c r="BR4988" s="9"/>
      <c r="BS4988" s="40"/>
      <c r="BU4988" s="9"/>
      <c r="BV4988" s="40"/>
      <c r="BW4988" s="9"/>
      <c r="BX4988" s="40"/>
      <c r="BZ4988" s="9"/>
      <c r="CA4988" s="9"/>
      <c r="CB4988" s="40"/>
      <c r="CC4988" s="9"/>
      <c r="CD4988" s="9"/>
      <c r="CE4988" s="40"/>
    </row>
    <row r="4989" spans="68:83" x14ac:dyDescent="0.25">
      <c r="BP4989" s="9"/>
      <c r="BQ4989" s="40"/>
      <c r="BR4989" s="9"/>
      <c r="BS4989" s="40"/>
      <c r="BU4989" s="9"/>
      <c r="BV4989" s="40"/>
      <c r="BW4989" s="9"/>
      <c r="BX4989" s="40"/>
      <c r="BZ4989" s="9"/>
      <c r="CA4989" s="9"/>
      <c r="CB4989" s="40"/>
      <c r="CC4989" s="9"/>
      <c r="CD4989" s="9"/>
      <c r="CE4989" s="40"/>
    </row>
    <row r="4990" spans="68:83" x14ac:dyDescent="0.25">
      <c r="BP4990" s="9"/>
      <c r="BQ4990" s="40"/>
      <c r="BR4990" s="9"/>
      <c r="BS4990" s="40"/>
      <c r="BU4990" s="9"/>
      <c r="BV4990" s="40"/>
      <c r="BW4990" s="9"/>
      <c r="BX4990" s="40"/>
      <c r="BZ4990" s="9"/>
      <c r="CA4990" s="9"/>
      <c r="CB4990" s="40"/>
      <c r="CC4990" s="9"/>
      <c r="CD4990" s="9"/>
      <c r="CE4990" s="40"/>
    </row>
    <row r="4991" spans="68:83" x14ac:dyDescent="0.25">
      <c r="BP4991" s="9"/>
      <c r="BQ4991" s="40"/>
      <c r="BR4991" s="9"/>
      <c r="BS4991" s="40"/>
      <c r="BU4991" s="9"/>
      <c r="BV4991" s="40"/>
      <c r="BW4991" s="9"/>
      <c r="BX4991" s="40"/>
      <c r="BZ4991" s="9"/>
      <c r="CA4991" s="9"/>
      <c r="CB4991" s="40"/>
      <c r="CC4991" s="9"/>
      <c r="CD4991" s="9"/>
      <c r="CE4991" s="40"/>
    </row>
    <row r="4992" spans="68:83" x14ac:dyDescent="0.25">
      <c r="BP4992" s="9"/>
      <c r="BQ4992" s="40"/>
      <c r="BR4992" s="9"/>
      <c r="BS4992" s="40"/>
      <c r="BU4992" s="9"/>
      <c r="BV4992" s="40"/>
      <c r="BW4992" s="9"/>
      <c r="BX4992" s="40"/>
      <c r="BZ4992" s="9"/>
      <c r="CA4992" s="9"/>
      <c r="CB4992" s="40"/>
      <c r="CC4992" s="9"/>
      <c r="CD4992" s="9"/>
      <c r="CE4992" s="40"/>
    </row>
    <row r="4993" spans="68:83" x14ac:dyDescent="0.25">
      <c r="BP4993" s="9"/>
      <c r="BQ4993" s="40"/>
      <c r="BR4993" s="9"/>
      <c r="BS4993" s="40"/>
      <c r="BU4993" s="9"/>
      <c r="BV4993" s="40"/>
      <c r="BW4993" s="9"/>
      <c r="BX4993" s="40"/>
      <c r="BZ4993" s="9"/>
      <c r="CA4993" s="9"/>
      <c r="CB4993" s="40"/>
      <c r="CC4993" s="9"/>
      <c r="CD4993" s="9"/>
      <c r="CE4993" s="40"/>
    </row>
    <row r="4994" spans="68:83" x14ac:dyDescent="0.25">
      <c r="BP4994" s="9"/>
      <c r="BQ4994" s="40"/>
      <c r="BR4994" s="9"/>
      <c r="BS4994" s="40"/>
      <c r="BU4994" s="9"/>
      <c r="BV4994" s="40"/>
      <c r="BW4994" s="9"/>
      <c r="BX4994" s="40"/>
      <c r="BZ4994" s="9"/>
      <c r="CA4994" s="9"/>
      <c r="CB4994" s="40"/>
      <c r="CC4994" s="9"/>
      <c r="CD4994" s="9"/>
      <c r="CE4994" s="40"/>
    </row>
    <row r="4995" spans="68:83" x14ac:dyDescent="0.25">
      <c r="BP4995" s="9"/>
      <c r="BQ4995" s="40"/>
      <c r="BR4995" s="9"/>
      <c r="BS4995" s="40"/>
      <c r="BU4995" s="9"/>
      <c r="BV4995" s="40"/>
      <c r="BW4995" s="9"/>
      <c r="BX4995" s="40"/>
      <c r="BZ4995" s="9"/>
      <c r="CA4995" s="9"/>
      <c r="CB4995" s="40"/>
      <c r="CC4995" s="9"/>
      <c r="CD4995" s="9"/>
      <c r="CE4995" s="40"/>
    </row>
    <row r="4996" spans="68:83" x14ac:dyDescent="0.25">
      <c r="BP4996" s="9"/>
      <c r="BQ4996" s="40"/>
      <c r="BR4996" s="9"/>
      <c r="BS4996" s="40"/>
      <c r="BU4996" s="9"/>
      <c r="BV4996" s="40"/>
      <c r="BW4996" s="9"/>
      <c r="BX4996" s="40"/>
      <c r="BZ4996" s="9"/>
      <c r="CA4996" s="9"/>
      <c r="CB4996" s="40"/>
      <c r="CC4996" s="9"/>
      <c r="CD4996" s="9"/>
      <c r="CE4996" s="40"/>
    </row>
    <row r="4997" spans="68:83" x14ac:dyDescent="0.25">
      <c r="BP4997" s="9"/>
      <c r="BQ4997" s="40"/>
      <c r="BR4997" s="9"/>
      <c r="BS4997" s="40"/>
      <c r="BU4997" s="9"/>
      <c r="BV4997" s="40"/>
      <c r="BW4997" s="9"/>
      <c r="BX4997" s="40"/>
      <c r="BZ4997" s="9"/>
      <c r="CA4997" s="9"/>
      <c r="CB4997" s="40"/>
      <c r="CC4997" s="9"/>
      <c r="CD4997" s="9"/>
      <c r="CE4997" s="40"/>
    </row>
    <row r="4998" spans="68:83" x14ac:dyDescent="0.25">
      <c r="BP4998" s="9"/>
      <c r="BQ4998" s="40"/>
      <c r="BR4998" s="9"/>
      <c r="BS4998" s="40"/>
      <c r="BU4998" s="9"/>
      <c r="BV4998" s="40"/>
      <c r="BW4998" s="9"/>
      <c r="BX4998" s="40"/>
      <c r="BZ4998" s="9"/>
      <c r="CA4998" s="9"/>
      <c r="CB4998" s="40"/>
      <c r="CC4998" s="9"/>
      <c r="CD4998" s="9"/>
      <c r="CE4998" s="40"/>
    </row>
    <row r="4999" spans="68:83" x14ac:dyDescent="0.25">
      <c r="BP4999" s="9"/>
      <c r="BQ4999" s="40"/>
      <c r="BR4999" s="9"/>
      <c r="BS4999" s="40"/>
      <c r="BU4999" s="9"/>
      <c r="BV4999" s="40"/>
      <c r="BW4999" s="9"/>
      <c r="BX4999" s="40"/>
      <c r="BZ4999" s="9"/>
      <c r="CA4999" s="9"/>
      <c r="CB4999" s="40"/>
      <c r="CC4999" s="9"/>
      <c r="CD4999" s="9"/>
      <c r="CE4999" s="40"/>
    </row>
    <row r="5000" spans="68:83" x14ac:dyDescent="0.25">
      <c r="BP5000" s="9"/>
      <c r="BQ5000" s="40"/>
      <c r="BR5000" s="9"/>
      <c r="BS5000" s="40"/>
      <c r="BU5000" s="9"/>
      <c r="BV5000" s="40"/>
      <c r="BW5000" s="9"/>
      <c r="BX5000" s="40"/>
      <c r="BZ5000" s="9"/>
      <c r="CA5000" s="9"/>
      <c r="CB5000" s="40"/>
      <c r="CC5000" s="9"/>
      <c r="CD5000" s="9"/>
      <c r="CE5000" s="40"/>
    </row>
    <row r="5001" spans="68:83" x14ac:dyDescent="0.25">
      <c r="BP5001" s="9"/>
      <c r="BQ5001" s="40"/>
      <c r="BR5001" s="9"/>
      <c r="BS5001" s="40"/>
      <c r="BU5001" s="9"/>
      <c r="BV5001" s="40"/>
      <c r="BW5001" s="9"/>
      <c r="BX5001" s="40"/>
      <c r="BZ5001" s="9"/>
      <c r="CA5001" s="9"/>
      <c r="CB5001" s="40"/>
      <c r="CC5001" s="9"/>
      <c r="CD5001" s="9"/>
      <c r="CE5001" s="40"/>
    </row>
    <row r="5002" spans="68:83" x14ac:dyDescent="0.25">
      <c r="BP5002" s="9"/>
      <c r="BQ5002" s="40"/>
      <c r="BR5002" s="9"/>
      <c r="BS5002" s="40"/>
      <c r="BU5002" s="9"/>
      <c r="BV5002" s="40"/>
      <c r="BW5002" s="9"/>
      <c r="BX5002" s="40"/>
      <c r="BZ5002" s="9"/>
      <c r="CA5002" s="9"/>
      <c r="CB5002" s="40"/>
      <c r="CC5002" s="9"/>
      <c r="CD5002" s="9"/>
      <c r="CE5002" s="40"/>
    </row>
    <row r="5003" spans="68:83" x14ac:dyDescent="0.25">
      <c r="BP5003" s="9"/>
      <c r="BQ5003" s="40"/>
      <c r="BR5003" s="9"/>
      <c r="BS5003" s="40"/>
      <c r="BU5003" s="9"/>
      <c r="BV5003" s="40"/>
      <c r="BW5003" s="9"/>
      <c r="BX5003" s="40"/>
      <c r="BZ5003" s="9"/>
      <c r="CA5003" s="9"/>
      <c r="CB5003" s="40"/>
      <c r="CC5003" s="9"/>
      <c r="CD5003" s="9"/>
      <c r="CE5003" s="40"/>
    </row>
    <row r="5004" spans="68:83" x14ac:dyDescent="0.25">
      <c r="BP5004" s="9"/>
      <c r="BQ5004" s="40"/>
      <c r="BR5004" s="9"/>
      <c r="BS5004" s="40"/>
      <c r="BU5004" s="9"/>
      <c r="BV5004" s="40"/>
      <c r="BW5004" s="9"/>
      <c r="BX5004" s="40"/>
      <c r="BZ5004" s="9"/>
      <c r="CA5004" s="9"/>
      <c r="CB5004" s="40"/>
      <c r="CC5004" s="9"/>
      <c r="CD5004" s="9"/>
      <c r="CE5004" s="40"/>
    </row>
    <row r="5005" spans="68:83" x14ac:dyDescent="0.25">
      <c r="BP5005" s="9"/>
      <c r="BQ5005" s="40"/>
      <c r="BR5005" s="9"/>
      <c r="BS5005" s="40"/>
      <c r="BU5005" s="9"/>
      <c r="BV5005" s="40"/>
      <c r="BW5005" s="9"/>
      <c r="BX5005" s="40"/>
      <c r="BZ5005" s="9"/>
      <c r="CA5005" s="9"/>
      <c r="CB5005" s="40"/>
      <c r="CC5005" s="9"/>
      <c r="CD5005" s="9"/>
      <c r="CE5005" s="40"/>
    </row>
    <row r="5006" spans="68:83" x14ac:dyDescent="0.25">
      <c r="BP5006" s="9"/>
      <c r="BQ5006" s="40"/>
      <c r="BR5006" s="9"/>
      <c r="BS5006" s="40"/>
      <c r="BU5006" s="9"/>
      <c r="BV5006" s="40"/>
      <c r="BW5006" s="9"/>
      <c r="BX5006" s="40"/>
      <c r="BZ5006" s="9"/>
      <c r="CA5006" s="9"/>
      <c r="CB5006" s="40"/>
      <c r="CC5006" s="9"/>
      <c r="CD5006" s="9"/>
      <c r="CE5006" s="40"/>
    </row>
    <row r="5007" spans="68:83" x14ac:dyDescent="0.25">
      <c r="BP5007" s="9"/>
      <c r="BQ5007" s="40"/>
      <c r="BR5007" s="9"/>
      <c r="BS5007" s="40"/>
      <c r="BU5007" s="9"/>
      <c r="BV5007" s="40"/>
      <c r="BW5007" s="9"/>
      <c r="BX5007" s="40"/>
      <c r="BZ5007" s="9"/>
      <c r="CA5007" s="9"/>
      <c r="CB5007" s="40"/>
      <c r="CC5007" s="9"/>
      <c r="CD5007" s="9"/>
      <c r="CE5007" s="40"/>
    </row>
    <row r="5008" spans="68:83" x14ac:dyDescent="0.25">
      <c r="BP5008" s="9"/>
      <c r="BQ5008" s="40"/>
      <c r="BR5008" s="9"/>
      <c r="BS5008" s="40"/>
      <c r="BU5008" s="9"/>
      <c r="BV5008" s="40"/>
      <c r="BW5008" s="9"/>
      <c r="BX5008" s="40"/>
      <c r="BZ5008" s="9"/>
      <c r="CA5008" s="9"/>
      <c r="CB5008" s="40"/>
      <c r="CC5008" s="9"/>
      <c r="CD5008" s="9"/>
      <c r="CE5008" s="40"/>
    </row>
    <row r="5009" spans="68:83" x14ac:dyDescent="0.25">
      <c r="BP5009" s="9"/>
      <c r="BQ5009" s="40"/>
      <c r="BR5009" s="9"/>
      <c r="BS5009" s="40"/>
      <c r="BU5009" s="9"/>
      <c r="BV5009" s="40"/>
      <c r="BW5009" s="9"/>
      <c r="BX5009" s="40"/>
      <c r="BZ5009" s="9"/>
      <c r="CA5009" s="9"/>
      <c r="CB5009" s="40"/>
      <c r="CC5009" s="9"/>
      <c r="CD5009" s="9"/>
      <c r="CE5009" s="40"/>
    </row>
    <row r="5010" spans="68:83" x14ac:dyDescent="0.25">
      <c r="BP5010" s="9"/>
      <c r="BQ5010" s="40"/>
      <c r="BR5010" s="9"/>
      <c r="BS5010" s="40"/>
      <c r="BU5010" s="9"/>
      <c r="BV5010" s="40"/>
      <c r="BW5010" s="9"/>
      <c r="BX5010" s="40"/>
      <c r="BZ5010" s="9"/>
      <c r="CA5010" s="9"/>
      <c r="CB5010" s="40"/>
      <c r="CC5010" s="9"/>
      <c r="CD5010" s="9"/>
      <c r="CE5010" s="40"/>
    </row>
    <row r="5011" spans="68:83" x14ac:dyDescent="0.25">
      <c r="BP5011" s="9"/>
      <c r="BQ5011" s="40"/>
      <c r="BR5011" s="9"/>
      <c r="BS5011" s="40"/>
      <c r="BU5011" s="9"/>
      <c r="BV5011" s="40"/>
      <c r="BW5011" s="9"/>
      <c r="BX5011" s="40"/>
      <c r="BZ5011" s="9"/>
      <c r="CA5011" s="9"/>
      <c r="CB5011" s="40"/>
      <c r="CC5011" s="9"/>
      <c r="CD5011" s="9"/>
      <c r="CE5011" s="40"/>
    </row>
    <row r="5012" spans="68:83" x14ac:dyDescent="0.25">
      <c r="BP5012" s="9"/>
      <c r="BQ5012" s="40"/>
      <c r="BR5012" s="9"/>
      <c r="BS5012" s="40"/>
      <c r="BU5012" s="9"/>
      <c r="BV5012" s="40"/>
      <c r="BW5012" s="9"/>
      <c r="BX5012" s="40"/>
      <c r="BZ5012" s="9"/>
      <c r="CA5012" s="9"/>
      <c r="CB5012" s="40"/>
      <c r="CC5012" s="9"/>
      <c r="CD5012" s="9"/>
      <c r="CE5012" s="40"/>
    </row>
    <row r="5013" spans="68:83" x14ac:dyDescent="0.25">
      <c r="BP5013" s="9"/>
      <c r="BQ5013" s="40"/>
      <c r="BR5013" s="9"/>
      <c r="BS5013" s="40"/>
      <c r="BU5013" s="9"/>
      <c r="BV5013" s="40"/>
      <c r="BW5013" s="9"/>
      <c r="BX5013" s="40"/>
      <c r="BZ5013" s="9"/>
      <c r="CA5013" s="9"/>
      <c r="CB5013" s="40"/>
      <c r="CC5013" s="9"/>
      <c r="CD5013" s="9"/>
      <c r="CE5013" s="40"/>
    </row>
    <row r="5014" spans="68:83" x14ac:dyDescent="0.25">
      <c r="BP5014" s="9"/>
      <c r="BQ5014" s="40"/>
      <c r="BR5014" s="9"/>
      <c r="BS5014" s="40"/>
      <c r="BU5014" s="9"/>
      <c r="BV5014" s="40"/>
      <c r="BW5014" s="9"/>
      <c r="BX5014" s="40"/>
      <c r="BZ5014" s="9"/>
      <c r="CA5014" s="9"/>
      <c r="CB5014" s="40"/>
      <c r="CC5014" s="9"/>
      <c r="CD5014" s="9"/>
      <c r="CE5014" s="40"/>
    </row>
    <row r="5015" spans="68:83" x14ac:dyDescent="0.25">
      <c r="BP5015" s="9"/>
      <c r="BQ5015" s="40"/>
      <c r="BR5015" s="9"/>
      <c r="BS5015" s="40"/>
      <c r="BU5015" s="9"/>
      <c r="BV5015" s="40"/>
      <c r="BW5015" s="9"/>
      <c r="BX5015" s="40"/>
      <c r="BZ5015" s="9"/>
      <c r="CA5015" s="9"/>
      <c r="CB5015" s="40"/>
      <c r="CC5015" s="9"/>
      <c r="CD5015" s="9"/>
      <c r="CE5015" s="40"/>
    </row>
    <row r="5016" spans="68:83" x14ac:dyDescent="0.25">
      <c r="BP5016" s="9"/>
      <c r="BQ5016" s="40"/>
      <c r="BR5016" s="9"/>
      <c r="BS5016" s="40"/>
      <c r="BU5016" s="9"/>
      <c r="BV5016" s="40"/>
      <c r="BW5016" s="9"/>
      <c r="BX5016" s="40"/>
      <c r="BZ5016" s="9"/>
      <c r="CA5016" s="9"/>
      <c r="CB5016" s="40"/>
      <c r="CC5016" s="9"/>
      <c r="CD5016" s="9"/>
      <c r="CE5016" s="40"/>
    </row>
    <row r="5017" spans="68:83" x14ac:dyDescent="0.25">
      <c r="BP5017" s="9"/>
      <c r="BQ5017" s="40"/>
      <c r="BR5017" s="9"/>
      <c r="BS5017" s="40"/>
      <c r="BU5017" s="9"/>
      <c r="BV5017" s="40"/>
      <c r="BW5017" s="9"/>
      <c r="BX5017" s="40"/>
      <c r="BZ5017" s="9"/>
      <c r="CA5017" s="9"/>
      <c r="CB5017" s="40"/>
      <c r="CC5017" s="9"/>
      <c r="CD5017" s="9"/>
      <c r="CE5017" s="40"/>
    </row>
    <row r="5018" spans="68:83" x14ac:dyDescent="0.25">
      <c r="BP5018" s="9"/>
      <c r="BQ5018" s="40"/>
      <c r="BR5018" s="9"/>
      <c r="BS5018" s="40"/>
      <c r="BU5018" s="9"/>
      <c r="BV5018" s="40"/>
      <c r="BW5018" s="9"/>
      <c r="BX5018" s="40"/>
      <c r="BZ5018" s="9"/>
      <c r="CA5018" s="9"/>
      <c r="CB5018" s="40"/>
      <c r="CC5018" s="9"/>
      <c r="CD5018" s="9"/>
      <c r="CE5018" s="40"/>
    </row>
    <row r="5019" spans="68:83" x14ac:dyDescent="0.25">
      <c r="BP5019" s="9"/>
      <c r="BQ5019" s="40"/>
      <c r="BR5019" s="9"/>
      <c r="BS5019" s="40"/>
      <c r="BU5019" s="9"/>
      <c r="BV5019" s="40"/>
      <c r="BW5019" s="9"/>
      <c r="BX5019" s="40"/>
      <c r="BZ5019" s="9"/>
      <c r="CA5019" s="9"/>
      <c r="CB5019" s="40"/>
      <c r="CC5019" s="9"/>
      <c r="CD5019" s="9"/>
      <c r="CE5019" s="40"/>
    </row>
    <row r="5020" spans="68:83" x14ac:dyDescent="0.25">
      <c r="BP5020" s="9"/>
      <c r="BQ5020" s="40"/>
      <c r="BR5020" s="9"/>
      <c r="BS5020" s="40"/>
      <c r="BU5020" s="9"/>
      <c r="BV5020" s="40"/>
      <c r="BW5020" s="9"/>
      <c r="BX5020" s="40"/>
      <c r="BZ5020" s="9"/>
      <c r="CA5020" s="9"/>
      <c r="CB5020" s="40"/>
      <c r="CC5020" s="9"/>
      <c r="CD5020" s="9"/>
      <c r="CE5020" s="40"/>
    </row>
    <row r="5021" spans="68:83" x14ac:dyDescent="0.25">
      <c r="BP5021" s="9"/>
      <c r="BQ5021" s="40"/>
      <c r="BR5021" s="9"/>
      <c r="BS5021" s="40"/>
      <c r="BU5021" s="9"/>
      <c r="BV5021" s="40"/>
      <c r="BW5021" s="9"/>
      <c r="BX5021" s="40"/>
      <c r="BZ5021" s="9"/>
      <c r="CA5021" s="9"/>
      <c r="CB5021" s="40"/>
      <c r="CC5021" s="9"/>
      <c r="CD5021" s="9"/>
      <c r="CE5021" s="40"/>
    </row>
    <row r="5022" spans="68:83" x14ac:dyDescent="0.25">
      <c r="BP5022" s="9"/>
      <c r="BQ5022" s="40"/>
      <c r="BR5022" s="9"/>
      <c r="BS5022" s="40"/>
      <c r="BU5022" s="9"/>
      <c r="BV5022" s="40"/>
      <c r="BW5022" s="9"/>
      <c r="BX5022" s="40"/>
      <c r="BZ5022" s="9"/>
      <c r="CA5022" s="9"/>
      <c r="CB5022" s="40"/>
      <c r="CC5022" s="9"/>
      <c r="CD5022" s="9"/>
      <c r="CE5022" s="40"/>
    </row>
    <row r="5023" spans="68:83" x14ac:dyDescent="0.25">
      <c r="BP5023" s="9"/>
      <c r="BQ5023" s="40"/>
      <c r="BR5023" s="9"/>
      <c r="BS5023" s="40"/>
      <c r="BU5023" s="9"/>
      <c r="BV5023" s="40"/>
      <c r="BW5023" s="9"/>
      <c r="BX5023" s="40"/>
      <c r="BZ5023" s="9"/>
      <c r="CA5023" s="9"/>
      <c r="CB5023" s="40"/>
      <c r="CC5023" s="9"/>
      <c r="CD5023" s="9"/>
      <c r="CE5023" s="40"/>
    </row>
    <row r="5024" spans="68:83" x14ac:dyDescent="0.25">
      <c r="BP5024" s="9"/>
      <c r="BQ5024" s="40"/>
      <c r="BR5024" s="9"/>
      <c r="BS5024" s="40"/>
      <c r="BU5024" s="9"/>
      <c r="BV5024" s="40"/>
      <c r="BW5024" s="9"/>
      <c r="BX5024" s="40"/>
      <c r="BZ5024" s="9"/>
      <c r="CA5024" s="9"/>
      <c r="CB5024" s="40"/>
      <c r="CC5024" s="9"/>
      <c r="CD5024" s="9"/>
      <c r="CE5024" s="40"/>
    </row>
    <row r="5025" spans="68:83" x14ac:dyDescent="0.25">
      <c r="BP5025" s="9"/>
      <c r="BQ5025" s="40"/>
      <c r="BR5025" s="9"/>
      <c r="BS5025" s="40"/>
      <c r="BU5025" s="9"/>
      <c r="BV5025" s="40"/>
      <c r="BW5025" s="9"/>
      <c r="BX5025" s="40"/>
      <c r="BZ5025" s="9"/>
      <c r="CA5025" s="9"/>
      <c r="CB5025" s="40"/>
      <c r="CC5025" s="9"/>
      <c r="CD5025" s="9"/>
      <c r="CE5025" s="40"/>
    </row>
    <row r="5026" spans="68:83" x14ac:dyDescent="0.25">
      <c r="BP5026" s="9"/>
      <c r="BQ5026" s="40"/>
      <c r="BR5026" s="9"/>
      <c r="BS5026" s="40"/>
      <c r="BU5026" s="9"/>
      <c r="BV5026" s="40"/>
      <c r="BW5026" s="9"/>
      <c r="BX5026" s="40"/>
      <c r="BZ5026" s="9"/>
      <c r="CA5026" s="9"/>
      <c r="CB5026" s="40"/>
      <c r="CC5026" s="9"/>
      <c r="CD5026" s="9"/>
      <c r="CE5026" s="40"/>
    </row>
    <row r="5027" spans="68:83" x14ac:dyDescent="0.25">
      <c r="BP5027" s="9"/>
      <c r="BQ5027" s="40"/>
      <c r="BR5027" s="9"/>
      <c r="BS5027" s="40"/>
      <c r="BU5027" s="9"/>
      <c r="BV5027" s="40"/>
      <c r="BW5027" s="9"/>
      <c r="BX5027" s="40"/>
      <c r="BZ5027" s="9"/>
      <c r="CA5027" s="9"/>
      <c r="CB5027" s="40"/>
      <c r="CC5027" s="9"/>
      <c r="CD5027" s="9"/>
      <c r="CE5027" s="40"/>
    </row>
    <row r="5028" spans="68:83" x14ac:dyDescent="0.25">
      <c r="BP5028" s="9"/>
      <c r="BQ5028" s="40"/>
      <c r="BR5028" s="9"/>
      <c r="BS5028" s="40"/>
      <c r="BU5028" s="9"/>
      <c r="BV5028" s="40"/>
      <c r="BW5028" s="9"/>
      <c r="BX5028" s="40"/>
      <c r="BZ5028" s="9"/>
      <c r="CA5028" s="9"/>
      <c r="CB5028" s="40"/>
      <c r="CC5028" s="9"/>
      <c r="CD5028" s="9"/>
      <c r="CE5028" s="40"/>
    </row>
    <row r="5029" spans="68:83" x14ac:dyDescent="0.25">
      <c r="BP5029" s="9"/>
      <c r="BQ5029" s="40"/>
      <c r="BR5029" s="9"/>
      <c r="BS5029" s="40"/>
      <c r="BU5029" s="9"/>
      <c r="BV5029" s="40"/>
      <c r="BW5029" s="9"/>
      <c r="BX5029" s="40"/>
      <c r="BZ5029" s="9"/>
      <c r="CA5029" s="9"/>
      <c r="CB5029" s="40"/>
      <c r="CC5029" s="9"/>
      <c r="CD5029" s="9"/>
      <c r="CE5029" s="40"/>
    </row>
    <row r="5030" spans="68:83" x14ac:dyDescent="0.25">
      <c r="BP5030" s="9"/>
      <c r="BQ5030" s="40"/>
      <c r="BR5030" s="9"/>
      <c r="BS5030" s="40"/>
      <c r="BU5030" s="9"/>
      <c r="BV5030" s="40"/>
      <c r="BW5030" s="9"/>
      <c r="BX5030" s="40"/>
      <c r="BZ5030" s="9"/>
      <c r="CA5030" s="9"/>
      <c r="CB5030" s="40"/>
      <c r="CC5030" s="9"/>
      <c r="CD5030" s="9"/>
      <c r="CE5030" s="40"/>
    </row>
    <row r="5031" spans="68:83" x14ac:dyDescent="0.25">
      <c r="BP5031" s="9"/>
      <c r="BQ5031" s="40"/>
      <c r="BR5031" s="9"/>
      <c r="BS5031" s="40"/>
      <c r="BU5031" s="9"/>
      <c r="BV5031" s="40"/>
      <c r="BW5031" s="9"/>
      <c r="BX5031" s="40"/>
      <c r="BZ5031" s="9"/>
      <c r="CA5031" s="9"/>
      <c r="CB5031" s="40"/>
      <c r="CC5031" s="9"/>
      <c r="CD5031" s="9"/>
      <c r="CE5031" s="40"/>
    </row>
    <row r="5032" spans="68:83" x14ac:dyDescent="0.25">
      <c r="BP5032" s="9"/>
      <c r="BQ5032" s="40"/>
      <c r="BR5032" s="9"/>
      <c r="BS5032" s="40"/>
      <c r="BU5032" s="9"/>
      <c r="BV5032" s="40"/>
      <c r="BW5032" s="9"/>
      <c r="BX5032" s="40"/>
      <c r="BZ5032" s="9"/>
      <c r="CA5032" s="9"/>
      <c r="CB5032" s="40"/>
      <c r="CC5032" s="9"/>
      <c r="CD5032" s="9"/>
      <c r="CE5032" s="40"/>
    </row>
    <row r="5033" spans="68:83" x14ac:dyDescent="0.25">
      <c r="BP5033" s="9"/>
      <c r="BQ5033" s="40"/>
      <c r="BR5033" s="9"/>
      <c r="BS5033" s="40"/>
      <c r="BU5033" s="9"/>
      <c r="BV5033" s="40"/>
      <c r="BW5033" s="9"/>
      <c r="BX5033" s="40"/>
      <c r="BZ5033" s="9"/>
      <c r="CA5033" s="9"/>
      <c r="CB5033" s="40"/>
      <c r="CC5033" s="9"/>
      <c r="CD5033" s="9"/>
      <c r="CE5033" s="40"/>
    </row>
    <row r="5034" spans="68:83" x14ac:dyDescent="0.25">
      <c r="BP5034" s="9"/>
      <c r="BQ5034" s="40"/>
      <c r="BR5034" s="9"/>
      <c r="BS5034" s="40"/>
      <c r="BU5034" s="9"/>
      <c r="BV5034" s="40"/>
      <c r="BW5034" s="9"/>
      <c r="BX5034" s="40"/>
      <c r="BZ5034" s="9"/>
      <c r="CA5034" s="9"/>
      <c r="CB5034" s="40"/>
      <c r="CC5034" s="9"/>
      <c r="CD5034" s="9"/>
      <c r="CE5034" s="40"/>
    </row>
    <row r="5035" spans="68:83" x14ac:dyDescent="0.25">
      <c r="BP5035" s="9"/>
      <c r="BQ5035" s="40"/>
      <c r="BR5035" s="9"/>
      <c r="BS5035" s="40"/>
      <c r="BU5035" s="9"/>
      <c r="BV5035" s="40"/>
      <c r="BW5035" s="9"/>
      <c r="BX5035" s="40"/>
      <c r="BZ5035" s="9"/>
      <c r="CA5035" s="9"/>
      <c r="CB5035" s="40"/>
      <c r="CC5035" s="9"/>
      <c r="CD5035" s="9"/>
      <c r="CE5035" s="40"/>
    </row>
    <row r="5036" spans="68:83" x14ac:dyDescent="0.25">
      <c r="BP5036" s="9"/>
      <c r="BQ5036" s="40"/>
      <c r="BR5036" s="9"/>
      <c r="BS5036" s="40"/>
      <c r="BU5036" s="9"/>
      <c r="BV5036" s="40"/>
      <c r="BW5036" s="9"/>
      <c r="BX5036" s="40"/>
      <c r="BZ5036" s="9"/>
      <c r="CA5036" s="9"/>
      <c r="CB5036" s="40"/>
      <c r="CC5036" s="9"/>
      <c r="CD5036" s="9"/>
      <c r="CE5036" s="40"/>
    </row>
    <row r="5037" spans="68:83" x14ac:dyDescent="0.25">
      <c r="BP5037" s="9"/>
      <c r="BQ5037" s="40"/>
      <c r="BR5037" s="9"/>
      <c r="BS5037" s="40"/>
      <c r="BU5037" s="9"/>
      <c r="BV5037" s="40"/>
      <c r="BW5037" s="9"/>
      <c r="BX5037" s="40"/>
      <c r="BZ5037" s="9"/>
      <c r="CA5037" s="9"/>
      <c r="CB5037" s="40"/>
      <c r="CC5037" s="9"/>
      <c r="CD5037" s="9"/>
      <c r="CE5037" s="40"/>
    </row>
    <row r="5038" spans="68:83" x14ac:dyDescent="0.25">
      <c r="BP5038" s="9"/>
      <c r="BQ5038" s="40"/>
      <c r="BR5038" s="9"/>
      <c r="BS5038" s="40"/>
      <c r="BU5038" s="9"/>
      <c r="BV5038" s="40"/>
      <c r="BW5038" s="9"/>
      <c r="BX5038" s="40"/>
      <c r="BZ5038" s="9"/>
      <c r="CA5038" s="9"/>
      <c r="CB5038" s="40"/>
      <c r="CC5038" s="9"/>
      <c r="CD5038" s="9"/>
      <c r="CE5038" s="40"/>
    </row>
    <row r="5039" spans="68:83" x14ac:dyDescent="0.25">
      <c r="BP5039" s="9"/>
      <c r="BQ5039" s="40"/>
      <c r="BR5039" s="9"/>
      <c r="BS5039" s="40"/>
      <c r="BU5039" s="9"/>
      <c r="BV5039" s="40"/>
      <c r="BW5039" s="9"/>
      <c r="BX5039" s="40"/>
      <c r="BZ5039" s="9"/>
      <c r="CA5039" s="9"/>
      <c r="CB5039" s="40"/>
      <c r="CC5039" s="9"/>
      <c r="CD5039" s="9"/>
      <c r="CE5039" s="40"/>
    </row>
    <row r="5040" spans="68:83" x14ac:dyDescent="0.25">
      <c r="BP5040" s="9"/>
      <c r="BQ5040" s="40"/>
      <c r="BR5040" s="9"/>
      <c r="BS5040" s="40"/>
      <c r="BU5040" s="9"/>
      <c r="BV5040" s="40"/>
      <c r="BW5040" s="9"/>
      <c r="BX5040" s="40"/>
      <c r="BZ5040" s="9"/>
      <c r="CA5040" s="9"/>
      <c r="CB5040" s="40"/>
      <c r="CC5040" s="9"/>
      <c r="CD5040" s="9"/>
      <c r="CE5040" s="40"/>
    </row>
    <row r="5041" spans="68:83" x14ac:dyDescent="0.25">
      <c r="BP5041" s="9"/>
      <c r="BQ5041" s="40"/>
      <c r="BR5041" s="9"/>
      <c r="BS5041" s="40"/>
      <c r="BU5041" s="9"/>
      <c r="BV5041" s="40"/>
      <c r="BW5041" s="9"/>
      <c r="BX5041" s="40"/>
      <c r="BZ5041" s="9"/>
      <c r="CA5041" s="9"/>
      <c r="CB5041" s="40"/>
      <c r="CC5041" s="9"/>
      <c r="CD5041" s="9"/>
      <c r="CE5041" s="40"/>
    </row>
    <row r="5042" spans="68:83" x14ac:dyDescent="0.25">
      <c r="BP5042" s="9"/>
      <c r="BQ5042" s="40"/>
      <c r="BR5042" s="9"/>
      <c r="BS5042" s="40"/>
      <c r="BU5042" s="9"/>
      <c r="BV5042" s="40"/>
      <c r="BW5042" s="9"/>
      <c r="BX5042" s="40"/>
      <c r="BZ5042" s="9"/>
      <c r="CA5042" s="9"/>
      <c r="CB5042" s="40"/>
      <c r="CC5042" s="9"/>
      <c r="CD5042" s="9"/>
      <c r="CE5042" s="40"/>
    </row>
    <row r="5043" spans="68:83" x14ac:dyDescent="0.25">
      <c r="BP5043" s="9"/>
      <c r="BQ5043" s="40"/>
      <c r="BR5043" s="9"/>
      <c r="BS5043" s="40"/>
      <c r="BU5043" s="9"/>
      <c r="BV5043" s="40"/>
      <c r="BW5043" s="9"/>
      <c r="BX5043" s="40"/>
      <c r="BZ5043" s="9"/>
      <c r="CA5043" s="9"/>
      <c r="CB5043" s="40"/>
      <c r="CC5043" s="9"/>
      <c r="CD5043" s="9"/>
      <c r="CE5043" s="40"/>
    </row>
    <row r="5044" spans="68:83" x14ac:dyDescent="0.25">
      <c r="BP5044" s="9"/>
      <c r="BQ5044" s="40"/>
      <c r="BR5044" s="9"/>
      <c r="BS5044" s="40"/>
      <c r="BU5044" s="9"/>
      <c r="BV5044" s="40"/>
      <c r="BW5044" s="9"/>
      <c r="BX5044" s="40"/>
      <c r="BZ5044" s="9"/>
      <c r="CA5044" s="9"/>
      <c r="CB5044" s="40"/>
      <c r="CC5044" s="9"/>
      <c r="CD5044" s="9"/>
      <c r="CE5044" s="40"/>
    </row>
    <row r="5045" spans="68:83" x14ac:dyDescent="0.25">
      <c r="BP5045" s="9"/>
      <c r="BQ5045" s="40"/>
      <c r="BR5045" s="9"/>
      <c r="BS5045" s="40"/>
      <c r="BU5045" s="9"/>
      <c r="BV5045" s="40"/>
      <c r="BW5045" s="9"/>
      <c r="BX5045" s="40"/>
      <c r="BZ5045" s="9"/>
      <c r="CA5045" s="9"/>
      <c r="CB5045" s="40"/>
      <c r="CC5045" s="9"/>
      <c r="CD5045" s="9"/>
      <c r="CE5045" s="40"/>
    </row>
    <row r="5046" spans="68:83" x14ac:dyDescent="0.25">
      <c r="BP5046" s="9"/>
      <c r="BQ5046" s="40"/>
      <c r="BR5046" s="9"/>
      <c r="BS5046" s="40"/>
      <c r="BU5046" s="9"/>
      <c r="BV5046" s="40"/>
      <c r="BW5046" s="9"/>
      <c r="BX5046" s="40"/>
      <c r="BZ5046" s="9"/>
      <c r="CA5046" s="9"/>
      <c r="CB5046" s="40"/>
      <c r="CC5046" s="9"/>
      <c r="CD5046" s="9"/>
      <c r="CE5046" s="40"/>
    </row>
    <row r="5047" spans="68:83" x14ac:dyDescent="0.25">
      <c r="BP5047" s="9"/>
      <c r="BQ5047" s="40"/>
      <c r="BR5047" s="9"/>
      <c r="BS5047" s="40"/>
      <c r="BU5047" s="9"/>
      <c r="BV5047" s="40"/>
      <c r="BW5047" s="9"/>
      <c r="BX5047" s="40"/>
      <c r="BZ5047" s="9"/>
      <c r="CA5047" s="9"/>
      <c r="CB5047" s="40"/>
      <c r="CC5047" s="9"/>
      <c r="CD5047" s="9"/>
      <c r="CE5047" s="40"/>
    </row>
    <row r="5048" spans="68:83" x14ac:dyDescent="0.25">
      <c r="BP5048" s="9"/>
      <c r="BQ5048" s="40"/>
      <c r="BR5048" s="9"/>
      <c r="BS5048" s="40"/>
      <c r="BU5048" s="9"/>
      <c r="BV5048" s="40"/>
      <c r="BW5048" s="9"/>
      <c r="BX5048" s="40"/>
      <c r="BZ5048" s="9"/>
      <c r="CA5048" s="9"/>
      <c r="CB5048" s="40"/>
      <c r="CC5048" s="9"/>
      <c r="CD5048" s="9"/>
      <c r="CE5048" s="40"/>
    </row>
    <row r="5049" spans="68:83" x14ac:dyDescent="0.25">
      <c r="BP5049" s="9"/>
      <c r="BQ5049" s="40"/>
      <c r="BR5049" s="9"/>
      <c r="BS5049" s="40"/>
      <c r="BU5049" s="9"/>
      <c r="BV5049" s="40"/>
      <c r="BW5049" s="9"/>
      <c r="BX5049" s="40"/>
      <c r="BZ5049" s="9"/>
      <c r="CA5049" s="9"/>
      <c r="CB5049" s="40"/>
      <c r="CC5049" s="9"/>
      <c r="CD5049" s="9"/>
      <c r="CE5049" s="40"/>
    </row>
    <row r="5050" spans="68:83" x14ac:dyDescent="0.25">
      <c r="BP5050" s="9"/>
      <c r="BQ5050" s="40"/>
      <c r="BR5050" s="9"/>
      <c r="BS5050" s="40"/>
      <c r="BU5050" s="9"/>
      <c r="BV5050" s="40"/>
      <c r="BW5050" s="9"/>
      <c r="BX5050" s="40"/>
      <c r="BZ5050" s="9"/>
      <c r="CA5050" s="9"/>
      <c r="CB5050" s="40"/>
      <c r="CC5050" s="9"/>
      <c r="CD5050" s="9"/>
      <c r="CE5050" s="40"/>
    </row>
    <row r="5051" spans="68:83" x14ac:dyDescent="0.25">
      <c r="BP5051" s="9"/>
      <c r="BQ5051" s="40"/>
      <c r="BR5051" s="9"/>
      <c r="BS5051" s="40"/>
      <c r="BU5051" s="9"/>
      <c r="BV5051" s="40"/>
      <c r="BW5051" s="9"/>
      <c r="BX5051" s="40"/>
      <c r="BZ5051" s="9"/>
      <c r="CA5051" s="9"/>
      <c r="CB5051" s="40"/>
      <c r="CC5051" s="9"/>
      <c r="CD5051" s="9"/>
      <c r="CE5051" s="40"/>
    </row>
    <row r="5052" spans="68:83" x14ac:dyDescent="0.25">
      <c r="BP5052" s="9"/>
      <c r="BQ5052" s="40"/>
      <c r="BR5052" s="9"/>
      <c r="BS5052" s="40"/>
      <c r="BU5052" s="9"/>
      <c r="BV5052" s="40"/>
      <c r="BW5052" s="9"/>
      <c r="BX5052" s="40"/>
      <c r="BZ5052" s="9"/>
      <c r="CA5052" s="9"/>
      <c r="CB5052" s="40"/>
      <c r="CC5052" s="9"/>
      <c r="CD5052" s="9"/>
      <c r="CE5052" s="40"/>
    </row>
    <row r="5053" spans="68:83" x14ac:dyDescent="0.25">
      <c r="BP5053" s="9"/>
      <c r="BQ5053" s="40"/>
      <c r="BR5053" s="9"/>
      <c r="BS5053" s="40"/>
      <c r="BU5053" s="9"/>
      <c r="BV5053" s="40"/>
      <c r="BW5053" s="9"/>
      <c r="BX5053" s="40"/>
      <c r="BZ5053" s="9"/>
      <c r="CA5053" s="9"/>
      <c r="CB5053" s="40"/>
      <c r="CC5053" s="9"/>
      <c r="CD5053" s="9"/>
      <c r="CE5053" s="40"/>
    </row>
    <row r="5054" spans="68:83" x14ac:dyDescent="0.25">
      <c r="BP5054" s="9"/>
      <c r="BQ5054" s="40"/>
      <c r="BR5054" s="9"/>
      <c r="BS5054" s="40"/>
      <c r="BU5054" s="9"/>
      <c r="BV5054" s="40"/>
      <c r="BW5054" s="9"/>
      <c r="BX5054" s="40"/>
      <c r="BZ5054" s="9"/>
      <c r="CA5054" s="9"/>
      <c r="CB5054" s="40"/>
      <c r="CC5054" s="9"/>
      <c r="CD5054" s="9"/>
      <c r="CE5054" s="40"/>
    </row>
    <row r="5055" spans="68:83" x14ac:dyDescent="0.25">
      <c r="BP5055" s="9"/>
      <c r="BQ5055" s="40"/>
      <c r="BR5055" s="9"/>
      <c r="BS5055" s="40"/>
      <c r="BU5055" s="9"/>
      <c r="BV5055" s="40"/>
      <c r="BW5055" s="9"/>
      <c r="BX5055" s="40"/>
      <c r="BZ5055" s="9"/>
      <c r="CA5055" s="9"/>
      <c r="CB5055" s="40"/>
      <c r="CC5055" s="9"/>
      <c r="CD5055" s="9"/>
      <c r="CE5055" s="40"/>
    </row>
    <row r="5056" spans="68:83" x14ac:dyDescent="0.25">
      <c r="BP5056" s="9"/>
      <c r="BQ5056" s="40"/>
      <c r="BR5056" s="9"/>
      <c r="BS5056" s="40"/>
      <c r="BU5056" s="9"/>
      <c r="BV5056" s="40"/>
      <c r="BW5056" s="9"/>
      <c r="BX5056" s="40"/>
      <c r="BZ5056" s="9"/>
      <c r="CA5056" s="9"/>
      <c r="CB5056" s="40"/>
      <c r="CC5056" s="9"/>
      <c r="CD5056" s="9"/>
      <c r="CE5056" s="40"/>
    </row>
    <row r="5057" spans="68:83" x14ac:dyDescent="0.25">
      <c r="BP5057" s="9"/>
      <c r="BQ5057" s="40"/>
      <c r="BR5057" s="9"/>
      <c r="BS5057" s="40"/>
      <c r="BU5057" s="9"/>
      <c r="BV5057" s="40"/>
      <c r="BW5057" s="9"/>
      <c r="BX5057" s="40"/>
      <c r="BZ5057" s="9"/>
      <c r="CA5057" s="9"/>
      <c r="CB5057" s="40"/>
      <c r="CC5057" s="9"/>
      <c r="CD5057" s="9"/>
      <c r="CE5057" s="40"/>
    </row>
    <row r="5058" spans="68:83" x14ac:dyDescent="0.25">
      <c r="BP5058" s="9"/>
      <c r="BQ5058" s="40"/>
      <c r="BR5058" s="9"/>
      <c r="BS5058" s="40"/>
      <c r="BU5058" s="9"/>
      <c r="BV5058" s="40"/>
      <c r="BW5058" s="9"/>
      <c r="BX5058" s="40"/>
      <c r="BZ5058" s="9"/>
      <c r="CA5058" s="9"/>
      <c r="CB5058" s="40"/>
      <c r="CC5058" s="9"/>
      <c r="CD5058" s="9"/>
      <c r="CE5058" s="40"/>
    </row>
    <row r="5059" spans="68:83" x14ac:dyDescent="0.25">
      <c r="BP5059" s="9"/>
      <c r="BQ5059" s="40"/>
      <c r="BR5059" s="9"/>
      <c r="BS5059" s="40"/>
      <c r="BU5059" s="9"/>
      <c r="BV5059" s="40"/>
      <c r="BW5059" s="9"/>
      <c r="BX5059" s="40"/>
      <c r="BZ5059" s="9"/>
      <c r="CA5059" s="9"/>
      <c r="CB5059" s="40"/>
      <c r="CC5059" s="9"/>
      <c r="CD5059" s="9"/>
      <c r="CE5059" s="40"/>
    </row>
    <row r="5060" spans="68:83" x14ac:dyDescent="0.25">
      <c r="BP5060" s="9"/>
      <c r="BQ5060" s="40"/>
      <c r="BR5060" s="9"/>
      <c r="BS5060" s="40"/>
      <c r="BU5060" s="9"/>
      <c r="BV5060" s="40"/>
      <c r="BW5060" s="9"/>
      <c r="BX5060" s="40"/>
      <c r="BZ5060" s="9"/>
      <c r="CA5060" s="9"/>
      <c r="CB5060" s="40"/>
      <c r="CC5060" s="9"/>
      <c r="CD5060" s="9"/>
      <c r="CE5060" s="40"/>
    </row>
    <row r="5061" spans="68:83" x14ac:dyDescent="0.25">
      <c r="BP5061" s="9"/>
      <c r="BQ5061" s="40"/>
      <c r="BR5061" s="9"/>
      <c r="BS5061" s="40"/>
      <c r="BU5061" s="9"/>
      <c r="BV5061" s="40"/>
      <c r="BW5061" s="9"/>
      <c r="BX5061" s="40"/>
      <c r="BZ5061" s="9"/>
      <c r="CA5061" s="9"/>
      <c r="CB5061" s="40"/>
      <c r="CC5061" s="9"/>
      <c r="CD5061" s="9"/>
      <c r="CE5061" s="40"/>
    </row>
    <row r="5062" spans="68:83" x14ac:dyDescent="0.25">
      <c r="BP5062" s="9"/>
      <c r="BQ5062" s="40"/>
      <c r="BR5062" s="9"/>
      <c r="BS5062" s="40"/>
      <c r="BU5062" s="9"/>
      <c r="BV5062" s="40"/>
      <c r="BW5062" s="9"/>
      <c r="BX5062" s="40"/>
      <c r="BZ5062" s="9"/>
      <c r="CA5062" s="9"/>
      <c r="CB5062" s="40"/>
      <c r="CC5062" s="9"/>
      <c r="CD5062" s="9"/>
      <c r="CE5062" s="40"/>
    </row>
    <row r="5063" spans="68:83" x14ac:dyDescent="0.25">
      <c r="BP5063" s="9"/>
      <c r="BQ5063" s="40"/>
      <c r="BR5063" s="9"/>
      <c r="BS5063" s="40"/>
      <c r="BU5063" s="9"/>
      <c r="BV5063" s="40"/>
      <c r="BW5063" s="9"/>
      <c r="BX5063" s="40"/>
      <c r="BZ5063" s="9"/>
      <c r="CA5063" s="9"/>
      <c r="CB5063" s="40"/>
      <c r="CC5063" s="9"/>
      <c r="CD5063" s="9"/>
      <c r="CE5063" s="40"/>
    </row>
    <row r="5064" spans="68:83" x14ac:dyDescent="0.25">
      <c r="BP5064" s="9"/>
      <c r="BQ5064" s="40"/>
      <c r="BR5064" s="9"/>
      <c r="BS5064" s="40"/>
      <c r="BU5064" s="9"/>
      <c r="BV5064" s="40"/>
      <c r="BW5064" s="9"/>
      <c r="BX5064" s="40"/>
      <c r="BZ5064" s="9"/>
      <c r="CA5064" s="9"/>
      <c r="CB5064" s="40"/>
      <c r="CC5064" s="9"/>
      <c r="CD5064" s="9"/>
      <c r="CE5064" s="40"/>
    </row>
    <row r="5065" spans="68:83" x14ac:dyDescent="0.25">
      <c r="BP5065" s="9"/>
      <c r="BQ5065" s="40"/>
      <c r="BR5065" s="9"/>
      <c r="BS5065" s="40"/>
      <c r="BU5065" s="9"/>
      <c r="BV5065" s="40"/>
      <c r="BW5065" s="9"/>
      <c r="BX5065" s="40"/>
      <c r="BZ5065" s="9"/>
      <c r="CA5065" s="9"/>
      <c r="CB5065" s="40"/>
      <c r="CC5065" s="9"/>
      <c r="CD5065" s="9"/>
      <c r="CE5065" s="40"/>
    </row>
    <row r="5066" spans="68:83" x14ac:dyDescent="0.25">
      <c r="BP5066" s="9"/>
      <c r="BQ5066" s="40"/>
      <c r="BR5066" s="9"/>
      <c r="BS5066" s="40"/>
      <c r="BU5066" s="9"/>
      <c r="BV5066" s="40"/>
      <c r="BW5066" s="9"/>
      <c r="BX5066" s="40"/>
      <c r="BZ5066" s="9"/>
      <c r="CA5066" s="9"/>
      <c r="CB5066" s="40"/>
      <c r="CC5066" s="9"/>
      <c r="CD5066" s="9"/>
      <c r="CE5066" s="40"/>
    </row>
    <row r="5067" spans="68:83" x14ac:dyDescent="0.25">
      <c r="BP5067" s="9"/>
      <c r="BQ5067" s="40"/>
      <c r="BR5067" s="9"/>
      <c r="BS5067" s="40"/>
      <c r="BU5067" s="9"/>
      <c r="BV5067" s="40"/>
      <c r="BW5067" s="9"/>
      <c r="BX5067" s="40"/>
      <c r="BZ5067" s="9"/>
      <c r="CA5067" s="9"/>
      <c r="CB5067" s="40"/>
      <c r="CC5067" s="9"/>
      <c r="CD5067" s="9"/>
      <c r="CE5067" s="40"/>
    </row>
    <row r="5068" spans="68:83" x14ac:dyDescent="0.25">
      <c r="BP5068" s="9"/>
      <c r="BQ5068" s="40"/>
      <c r="BR5068" s="9"/>
      <c r="BS5068" s="40"/>
      <c r="BU5068" s="9"/>
      <c r="BV5068" s="40"/>
      <c r="BW5068" s="9"/>
      <c r="BX5068" s="40"/>
      <c r="BZ5068" s="9"/>
      <c r="CA5068" s="9"/>
      <c r="CB5068" s="40"/>
      <c r="CC5068" s="9"/>
      <c r="CD5068" s="9"/>
      <c r="CE5068" s="40"/>
    </row>
    <row r="5069" spans="68:83" x14ac:dyDescent="0.25">
      <c r="BP5069" s="9"/>
      <c r="BQ5069" s="40"/>
      <c r="BR5069" s="9"/>
      <c r="BS5069" s="40"/>
      <c r="BU5069" s="9"/>
      <c r="BV5069" s="40"/>
      <c r="BW5069" s="9"/>
      <c r="BX5069" s="40"/>
      <c r="BZ5069" s="9"/>
      <c r="CA5069" s="9"/>
      <c r="CB5069" s="40"/>
      <c r="CC5069" s="9"/>
      <c r="CD5069" s="9"/>
      <c r="CE5069" s="40"/>
    </row>
    <row r="5070" spans="68:83" x14ac:dyDescent="0.25">
      <c r="BP5070" s="9"/>
      <c r="BQ5070" s="40"/>
      <c r="BR5070" s="9"/>
      <c r="BS5070" s="40"/>
      <c r="BU5070" s="9"/>
      <c r="BV5070" s="40"/>
      <c r="BW5070" s="9"/>
      <c r="BX5070" s="40"/>
      <c r="BZ5070" s="9"/>
      <c r="CA5070" s="9"/>
      <c r="CB5070" s="40"/>
      <c r="CC5070" s="9"/>
      <c r="CD5070" s="9"/>
      <c r="CE5070" s="40"/>
    </row>
    <row r="5071" spans="68:83" x14ac:dyDescent="0.25">
      <c r="BP5071" s="9"/>
      <c r="BQ5071" s="40"/>
      <c r="BR5071" s="9"/>
      <c r="BS5071" s="40"/>
      <c r="BU5071" s="9"/>
      <c r="BV5071" s="40"/>
      <c r="BW5071" s="9"/>
      <c r="BX5071" s="40"/>
      <c r="BZ5071" s="9"/>
      <c r="CA5071" s="9"/>
      <c r="CB5071" s="40"/>
      <c r="CC5071" s="9"/>
      <c r="CD5071" s="9"/>
      <c r="CE5071" s="40"/>
    </row>
    <row r="5072" spans="68:83" x14ac:dyDescent="0.25">
      <c r="BP5072" s="9"/>
      <c r="BQ5072" s="40"/>
      <c r="BR5072" s="9"/>
      <c r="BS5072" s="40"/>
      <c r="BU5072" s="9"/>
      <c r="BV5072" s="40"/>
      <c r="BW5072" s="9"/>
      <c r="BX5072" s="40"/>
      <c r="BZ5072" s="9"/>
      <c r="CA5072" s="9"/>
      <c r="CB5072" s="40"/>
      <c r="CC5072" s="9"/>
      <c r="CD5072" s="9"/>
      <c r="CE5072" s="40"/>
    </row>
    <row r="5073" spans="68:83" x14ac:dyDescent="0.25">
      <c r="BP5073" s="9"/>
      <c r="BQ5073" s="40"/>
      <c r="BR5073" s="9"/>
      <c r="BS5073" s="40"/>
      <c r="BU5073" s="9"/>
      <c r="BV5073" s="40"/>
      <c r="BW5073" s="9"/>
      <c r="BX5073" s="40"/>
      <c r="BZ5073" s="9"/>
      <c r="CA5073" s="9"/>
      <c r="CB5073" s="40"/>
      <c r="CC5073" s="9"/>
      <c r="CD5073" s="9"/>
      <c r="CE5073" s="40"/>
    </row>
    <row r="5074" spans="68:83" x14ac:dyDescent="0.25">
      <c r="BP5074" s="9"/>
      <c r="BQ5074" s="40"/>
      <c r="BR5074" s="9"/>
      <c r="BS5074" s="40"/>
      <c r="BU5074" s="9"/>
      <c r="BV5074" s="40"/>
      <c r="BW5074" s="9"/>
      <c r="BX5074" s="40"/>
      <c r="BZ5074" s="9"/>
      <c r="CA5074" s="9"/>
      <c r="CB5074" s="40"/>
      <c r="CC5074" s="9"/>
      <c r="CD5074" s="9"/>
      <c r="CE5074" s="40"/>
    </row>
    <row r="5075" spans="68:83" x14ac:dyDescent="0.25">
      <c r="BP5075" s="9"/>
      <c r="BQ5075" s="40"/>
      <c r="BR5075" s="9"/>
      <c r="BS5075" s="40"/>
      <c r="BU5075" s="9"/>
      <c r="BV5075" s="40"/>
      <c r="BW5075" s="9"/>
      <c r="BX5075" s="40"/>
      <c r="BZ5075" s="9"/>
      <c r="CA5075" s="9"/>
      <c r="CB5075" s="40"/>
      <c r="CC5075" s="9"/>
      <c r="CD5075" s="9"/>
      <c r="CE5075" s="40"/>
    </row>
    <row r="5076" spans="68:83" x14ac:dyDescent="0.25">
      <c r="BP5076" s="9"/>
      <c r="BQ5076" s="40"/>
      <c r="BR5076" s="9"/>
      <c r="BS5076" s="40"/>
      <c r="BU5076" s="9"/>
      <c r="BV5076" s="40"/>
      <c r="BW5076" s="9"/>
      <c r="BX5076" s="40"/>
      <c r="BZ5076" s="9"/>
      <c r="CA5076" s="9"/>
      <c r="CB5076" s="40"/>
      <c r="CC5076" s="9"/>
      <c r="CD5076" s="9"/>
      <c r="CE5076" s="40"/>
    </row>
    <row r="5077" spans="68:83" x14ac:dyDescent="0.25">
      <c r="BP5077" s="9"/>
      <c r="BQ5077" s="40"/>
      <c r="BR5077" s="9"/>
      <c r="BS5077" s="40"/>
      <c r="BU5077" s="9"/>
      <c r="BV5077" s="40"/>
      <c r="BW5077" s="9"/>
      <c r="BX5077" s="40"/>
      <c r="BZ5077" s="9"/>
      <c r="CA5077" s="9"/>
      <c r="CB5077" s="40"/>
      <c r="CC5077" s="9"/>
      <c r="CD5077" s="9"/>
      <c r="CE5077" s="40"/>
    </row>
    <row r="5078" spans="68:83" x14ac:dyDescent="0.25">
      <c r="BP5078" s="9"/>
      <c r="BQ5078" s="40"/>
      <c r="BR5078" s="9"/>
      <c r="BS5078" s="40"/>
      <c r="BU5078" s="9"/>
      <c r="BV5078" s="40"/>
      <c r="BW5078" s="9"/>
      <c r="BX5078" s="40"/>
      <c r="BZ5078" s="9"/>
      <c r="CA5078" s="9"/>
      <c r="CB5078" s="40"/>
      <c r="CC5078" s="9"/>
      <c r="CD5078" s="9"/>
      <c r="CE5078" s="40"/>
    </row>
    <row r="5079" spans="68:83" x14ac:dyDescent="0.25">
      <c r="BP5079" s="9"/>
      <c r="BQ5079" s="40"/>
      <c r="BR5079" s="9"/>
      <c r="BS5079" s="40"/>
      <c r="BU5079" s="9"/>
      <c r="BV5079" s="40"/>
      <c r="BW5079" s="9"/>
      <c r="BX5079" s="40"/>
      <c r="BZ5079" s="9"/>
      <c r="CA5079" s="9"/>
      <c r="CB5079" s="40"/>
      <c r="CC5079" s="9"/>
      <c r="CD5079" s="9"/>
      <c r="CE5079" s="40"/>
    </row>
    <row r="5080" spans="68:83" x14ac:dyDescent="0.25">
      <c r="BP5080" s="9"/>
      <c r="BQ5080" s="40"/>
      <c r="BR5080" s="9"/>
      <c r="BS5080" s="40"/>
      <c r="BU5080" s="9"/>
      <c r="BV5080" s="40"/>
      <c r="BW5080" s="9"/>
      <c r="BX5080" s="40"/>
      <c r="BZ5080" s="9"/>
      <c r="CA5080" s="9"/>
      <c r="CB5080" s="40"/>
      <c r="CC5080" s="9"/>
      <c r="CD5080" s="9"/>
      <c r="CE5080" s="40"/>
    </row>
    <row r="5081" spans="68:83" x14ac:dyDescent="0.25">
      <c r="BP5081" s="9"/>
      <c r="BQ5081" s="40"/>
      <c r="BR5081" s="9"/>
      <c r="BS5081" s="40"/>
      <c r="BU5081" s="9"/>
      <c r="BV5081" s="40"/>
      <c r="BW5081" s="9"/>
      <c r="BX5081" s="40"/>
      <c r="BZ5081" s="9"/>
      <c r="CA5081" s="9"/>
      <c r="CB5081" s="40"/>
      <c r="CC5081" s="9"/>
      <c r="CD5081" s="9"/>
      <c r="CE5081" s="40"/>
    </row>
    <row r="5082" spans="68:83" x14ac:dyDescent="0.25">
      <c r="BP5082" s="9"/>
      <c r="BQ5082" s="40"/>
      <c r="BR5082" s="9"/>
      <c r="BS5082" s="40"/>
      <c r="BU5082" s="9"/>
      <c r="BV5082" s="40"/>
      <c r="BW5082" s="9"/>
      <c r="BX5082" s="40"/>
      <c r="BZ5082" s="9"/>
      <c r="CA5082" s="9"/>
      <c r="CB5082" s="40"/>
      <c r="CC5082" s="9"/>
      <c r="CD5082" s="9"/>
      <c r="CE5082" s="40"/>
    </row>
    <row r="5083" spans="68:83" x14ac:dyDescent="0.25">
      <c r="BP5083" s="9"/>
      <c r="BQ5083" s="40"/>
      <c r="BR5083" s="9"/>
      <c r="BS5083" s="40"/>
      <c r="BU5083" s="9"/>
      <c r="BV5083" s="40"/>
      <c r="BW5083" s="9"/>
      <c r="BX5083" s="40"/>
      <c r="BZ5083" s="9"/>
      <c r="CA5083" s="9"/>
      <c r="CB5083" s="40"/>
      <c r="CC5083" s="9"/>
      <c r="CD5083" s="9"/>
      <c r="CE5083" s="40"/>
    </row>
    <row r="5084" spans="68:83" x14ac:dyDescent="0.25">
      <c r="BP5084" s="9"/>
      <c r="BQ5084" s="40"/>
      <c r="BR5084" s="9"/>
      <c r="BS5084" s="40"/>
      <c r="BU5084" s="9"/>
      <c r="BV5084" s="40"/>
      <c r="BW5084" s="9"/>
      <c r="BX5084" s="40"/>
      <c r="BZ5084" s="9"/>
      <c r="CA5084" s="9"/>
      <c r="CB5084" s="40"/>
      <c r="CC5084" s="9"/>
      <c r="CD5084" s="9"/>
      <c r="CE5084" s="40"/>
    </row>
    <row r="5085" spans="68:83" x14ac:dyDescent="0.25">
      <c r="BP5085" s="9"/>
      <c r="BQ5085" s="40"/>
      <c r="BR5085" s="9"/>
      <c r="BS5085" s="40"/>
      <c r="BU5085" s="9"/>
      <c r="BV5085" s="40"/>
      <c r="BW5085" s="9"/>
      <c r="BX5085" s="40"/>
      <c r="BZ5085" s="9"/>
      <c r="CA5085" s="9"/>
      <c r="CB5085" s="40"/>
      <c r="CC5085" s="9"/>
      <c r="CD5085" s="9"/>
      <c r="CE5085" s="40"/>
    </row>
    <row r="5086" spans="68:83" x14ac:dyDescent="0.25">
      <c r="BP5086" s="9"/>
      <c r="BQ5086" s="40"/>
      <c r="BR5086" s="9"/>
      <c r="BS5086" s="40"/>
      <c r="BU5086" s="9"/>
      <c r="BV5086" s="40"/>
      <c r="BW5086" s="9"/>
      <c r="BX5086" s="40"/>
      <c r="BZ5086" s="9"/>
      <c r="CA5086" s="9"/>
      <c r="CB5086" s="40"/>
      <c r="CC5086" s="9"/>
      <c r="CD5086" s="9"/>
      <c r="CE5086" s="40"/>
    </row>
    <row r="5087" spans="68:83" x14ac:dyDescent="0.25">
      <c r="BP5087" s="9"/>
      <c r="BQ5087" s="40"/>
      <c r="BR5087" s="9"/>
      <c r="BS5087" s="40"/>
      <c r="BU5087" s="9"/>
      <c r="BV5087" s="40"/>
      <c r="BW5087" s="9"/>
      <c r="BX5087" s="40"/>
      <c r="BZ5087" s="9"/>
      <c r="CA5087" s="9"/>
      <c r="CB5087" s="40"/>
      <c r="CC5087" s="9"/>
      <c r="CD5087" s="9"/>
      <c r="CE5087" s="40"/>
    </row>
    <row r="5088" spans="68:83" x14ac:dyDescent="0.25">
      <c r="BP5088" s="9"/>
      <c r="BQ5088" s="40"/>
      <c r="BR5088" s="9"/>
      <c r="BS5088" s="40"/>
      <c r="BU5088" s="9"/>
      <c r="BV5088" s="40"/>
      <c r="BW5088" s="9"/>
      <c r="BX5088" s="40"/>
      <c r="BZ5088" s="9"/>
      <c r="CA5088" s="9"/>
      <c r="CB5088" s="40"/>
      <c r="CC5088" s="9"/>
      <c r="CD5088" s="9"/>
      <c r="CE5088" s="40"/>
    </row>
    <row r="5089" spans="68:83" x14ac:dyDescent="0.25">
      <c r="BP5089" s="9"/>
      <c r="BQ5089" s="40"/>
      <c r="BR5089" s="9"/>
      <c r="BS5089" s="40"/>
      <c r="BU5089" s="9"/>
      <c r="BV5089" s="40"/>
      <c r="BW5089" s="9"/>
      <c r="BX5089" s="40"/>
      <c r="BZ5089" s="9"/>
      <c r="CA5089" s="9"/>
      <c r="CB5089" s="40"/>
      <c r="CC5089" s="9"/>
      <c r="CD5089" s="9"/>
      <c r="CE5089" s="40"/>
    </row>
    <row r="5090" spans="68:83" x14ac:dyDescent="0.25">
      <c r="BP5090" s="9"/>
      <c r="BQ5090" s="40"/>
      <c r="BR5090" s="9"/>
      <c r="BS5090" s="40"/>
      <c r="BU5090" s="9"/>
      <c r="BV5090" s="40"/>
      <c r="BW5090" s="9"/>
      <c r="BX5090" s="40"/>
      <c r="BZ5090" s="9"/>
      <c r="CA5090" s="9"/>
      <c r="CB5090" s="40"/>
      <c r="CC5090" s="9"/>
      <c r="CD5090" s="9"/>
      <c r="CE5090" s="40"/>
    </row>
    <row r="5091" spans="68:83" x14ac:dyDescent="0.25">
      <c r="BP5091" s="9"/>
      <c r="BQ5091" s="40"/>
      <c r="BR5091" s="9"/>
      <c r="BS5091" s="40"/>
      <c r="BU5091" s="9"/>
      <c r="BV5091" s="40"/>
      <c r="BW5091" s="9"/>
      <c r="BX5091" s="40"/>
      <c r="BZ5091" s="9"/>
      <c r="CA5091" s="9"/>
      <c r="CB5091" s="40"/>
      <c r="CC5091" s="9"/>
      <c r="CD5091" s="9"/>
      <c r="CE5091" s="40"/>
    </row>
    <row r="5092" spans="68:83" x14ac:dyDescent="0.25">
      <c r="BP5092" s="9"/>
      <c r="BQ5092" s="40"/>
      <c r="BR5092" s="9"/>
      <c r="BS5092" s="40"/>
      <c r="BU5092" s="9"/>
      <c r="BV5092" s="40"/>
      <c r="BW5092" s="9"/>
      <c r="BX5092" s="40"/>
      <c r="BZ5092" s="9"/>
      <c r="CA5092" s="9"/>
      <c r="CB5092" s="40"/>
      <c r="CC5092" s="9"/>
      <c r="CD5092" s="9"/>
      <c r="CE5092" s="40"/>
    </row>
    <row r="5093" spans="68:83" x14ac:dyDescent="0.25">
      <c r="BP5093" s="9"/>
      <c r="BQ5093" s="40"/>
      <c r="BR5093" s="9"/>
      <c r="BS5093" s="40"/>
      <c r="BU5093" s="9"/>
      <c r="BV5093" s="40"/>
      <c r="BW5093" s="9"/>
      <c r="BX5093" s="40"/>
      <c r="BZ5093" s="9"/>
      <c r="CA5093" s="9"/>
      <c r="CB5093" s="40"/>
      <c r="CC5093" s="9"/>
      <c r="CD5093" s="9"/>
      <c r="CE5093" s="40"/>
    </row>
    <row r="5094" spans="68:83" x14ac:dyDescent="0.25">
      <c r="BP5094" s="9"/>
      <c r="BQ5094" s="40"/>
      <c r="BR5094" s="9"/>
      <c r="BS5094" s="40"/>
      <c r="BU5094" s="9"/>
      <c r="BV5094" s="40"/>
      <c r="BW5094" s="9"/>
      <c r="BX5094" s="40"/>
      <c r="BZ5094" s="9"/>
      <c r="CA5094" s="9"/>
      <c r="CB5094" s="40"/>
      <c r="CC5094" s="9"/>
      <c r="CD5094" s="9"/>
      <c r="CE5094" s="40"/>
    </row>
    <row r="5095" spans="68:83" x14ac:dyDescent="0.25">
      <c r="BP5095" s="9"/>
      <c r="BQ5095" s="40"/>
      <c r="BR5095" s="9"/>
      <c r="BS5095" s="40"/>
      <c r="BU5095" s="9"/>
      <c r="BV5095" s="40"/>
      <c r="BW5095" s="9"/>
      <c r="BX5095" s="40"/>
      <c r="BZ5095" s="9"/>
      <c r="CA5095" s="9"/>
      <c r="CB5095" s="40"/>
      <c r="CC5095" s="9"/>
      <c r="CD5095" s="9"/>
      <c r="CE5095" s="40"/>
    </row>
    <row r="5096" spans="68:83" x14ac:dyDescent="0.25">
      <c r="BP5096" s="9"/>
      <c r="BQ5096" s="40"/>
      <c r="BR5096" s="9"/>
      <c r="BS5096" s="40"/>
      <c r="BU5096" s="9"/>
      <c r="BV5096" s="40"/>
      <c r="BW5096" s="9"/>
      <c r="BX5096" s="40"/>
      <c r="BZ5096" s="9"/>
      <c r="CA5096" s="9"/>
      <c r="CB5096" s="40"/>
      <c r="CC5096" s="9"/>
      <c r="CD5096" s="9"/>
      <c r="CE5096" s="40"/>
    </row>
    <row r="5097" spans="68:83" x14ac:dyDescent="0.25">
      <c r="BP5097" s="9"/>
      <c r="BQ5097" s="40"/>
      <c r="BR5097" s="9"/>
      <c r="BS5097" s="40"/>
      <c r="BU5097" s="9"/>
      <c r="BV5097" s="40"/>
      <c r="BW5097" s="9"/>
      <c r="BX5097" s="40"/>
      <c r="BZ5097" s="9"/>
      <c r="CA5097" s="9"/>
      <c r="CB5097" s="40"/>
      <c r="CC5097" s="9"/>
      <c r="CD5097" s="9"/>
      <c r="CE5097" s="40"/>
    </row>
    <row r="5098" spans="68:83" x14ac:dyDescent="0.25">
      <c r="BP5098" s="9"/>
      <c r="BQ5098" s="40"/>
      <c r="BR5098" s="9"/>
      <c r="BS5098" s="40"/>
      <c r="BU5098" s="9"/>
      <c r="BV5098" s="40"/>
      <c r="BW5098" s="9"/>
      <c r="BX5098" s="40"/>
      <c r="BZ5098" s="9"/>
      <c r="CA5098" s="9"/>
      <c r="CB5098" s="40"/>
      <c r="CC5098" s="9"/>
      <c r="CD5098" s="9"/>
      <c r="CE5098" s="40"/>
    </row>
    <row r="5099" spans="68:83" x14ac:dyDescent="0.25">
      <c r="BP5099" s="9"/>
      <c r="BQ5099" s="40"/>
      <c r="BR5099" s="9"/>
      <c r="BS5099" s="40"/>
      <c r="BU5099" s="9"/>
      <c r="BV5099" s="40"/>
      <c r="BW5099" s="9"/>
      <c r="BX5099" s="40"/>
      <c r="BZ5099" s="9"/>
      <c r="CA5099" s="9"/>
      <c r="CB5099" s="40"/>
      <c r="CC5099" s="9"/>
      <c r="CD5099" s="9"/>
      <c r="CE5099" s="40"/>
    </row>
    <row r="5100" spans="68:83" x14ac:dyDescent="0.25">
      <c r="BP5100" s="9"/>
      <c r="BQ5100" s="40"/>
      <c r="BR5100" s="9"/>
      <c r="BS5100" s="40"/>
      <c r="BU5100" s="9"/>
      <c r="BV5100" s="40"/>
      <c r="BW5100" s="9"/>
      <c r="BX5100" s="40"/>
      <c r="BZ5100" s="9"/>
      <c r="CA5100" s="9"/>
      <c r="CB5100" s="40"/>
      <c r="CC5100" s="9"/>
      <c r="CD5100" s="9"/>
      <c r="CE5100" s="40"/>
    </row>
    <row r="5101" spans="68:83" x14ac:dyDescent="0.25">
      <c r="BP5101" s="9"/>
      <c r="BQ5101" s="40"/>
      <c r="BR5101" s="9"/>
      <c r="BS5101" s="40"/>
      <c r="BU5101" s="9"/>
      <c r="BV5101" s="40"/>
      <c r="BW5101" s="9"/>
      <c r="BX5101" s="40"/>
      <c r="BZ5101" s="9"/>
      <c r="CA5101" s="9"/>
      <c r="CB5101" s="40"/>
      <c r="CC5101" s="9"/>
      <c r="CD5101" s="9"/>
      <c r="CE5101" s="40"/>
    </row>
    <row r="5102" spans="68:83" x14ac:dyDescent="0.25">
      <c r="BP5102" s="9"/>
      <c r="BQ5102" s="40"/>
      <c r="BR5102" s="9"/>
      <c r="BS5102" s="40"/>
      <c r="BU5102" s="9"/>
      <c r="BV5102" s="40"/>
      <c r="BW5102" s="9"/>
      <c r="BX5102" s="40"/>
      <c r="BZ5102" s="9"/>
      <c r="CA5102" s="9"/>
      <c r="CB5102" s="40"/>
      <c r="CC5102" s="9"/>
      <c r="CD5102" s="9"/>
      <c r="CE5102" s="40"/>
    </row>
    <row r="5103" spans="68:83" x14ac:dyDescent="0.25">
      <c r="BP5103" s="9"/>
      <c r="BQ5103" s="40"/>
      <c r="BR5103" s="9"/>
      <c r="BS5103" s="40"/>
      <c r="BU5103" s="9"/>
      <c r="BV5103" s="40"/>
      <c r="BW5103" s="9"/>
      <c r="BX5103" s="40"/>
      <c r="BZ5103" s="9"/>
      <c r="CA5103" s="9"/>
      <c r="CB5103" s="40"/>
      <c r="CC5103" s="9"/>
      <c r="CD5103" s="9"/>
      <c r="CE5103" s="40"/>
    </row>
    <row r="5104" spans="68:83" x14ac:dyDescent="0.25">
      <c r="BP5104" s="9"/>
      <c r="BQ5104" s="40"/>
      <c r="BR5104" s="9"/>
      <c r="BS5104" s="40"/>
      <c r="BU5104" s="9"/>
      <c r="BV5104" s="40"/>
      <c r="BW5104" s="9"/>
      <c r="BX5104" s="40"/>
      <c r="BZ5104" s="9"/>
      <c r="CA5104" s="9"/>
      <c r="CB5104" s="40"/>
      <c r="CC5104" s="9"/>
      <c r="CD5104" s="9"/>
      <c r="CE5104" s="40"/>
    </row>
    <row r="5105" spans="68:83" x14ac:dyDescent="0.25">
      <c r="BP5105" s="9"/>
      <c r="BQ5105" s="40"/>
      <c r="BR5105" s="9"/>
      <c r="BS5105" s="40"/>
      <c r="BU5105" s="9"/>
      <c r="BV5105" s="40"/>
      <c r="BW5105" s="9"/>
      <c r="BX5105" s="40"/>
      <c r="BZ5105" s="9"/>
      <c r="CA5105" s="9"/>
      <c r="CB5105" s="40"/>
      <c r="CC5105" s="9"/>
      <c r="CD5105" s="9"/>
      <c r="CE5105" s="40"/>
    </row>
    <row r="5106" spans="68:83" x14ac:dyDescent="0.25">
      <c r="BP5106" s="9"/>
      <c r="BQ5106" s="40"/>
      <c r="BR5106" s="9"/>
      <c r="BS5106" s="40"/>
      <c r="BU5106" s="9"/>
      <c r="BV5106" s="40"/>
      <c r="BW5106" s="9"/>
      <c r="BX5106" s="40"/>
      <c r="BZ5106" s="9"/>
      <c r="CA5106" s="9"/>
      <c r="CB5106" s="40"/>
      <c r="CC5106" s="9"/>
      <c r="CD5106" s="9"/>
      <c r="CE5106" s="40"/>
    </row>
    <row r="5107" spans="68:83" x14ac:dyDescent="0.25">
      <c r="BP5107" s="9"/>
      <c r="BQ5107" s="40"/>
      <c r="BR5107" s="9"/>
      <c r="BS5107" s="40"/>
      <c r="BU5107" s="9"/>
      <c r="BV5107" s="40"/>
      <c r="BW5107" s="9"/>
      <c r="BX5107" s="40"/>
      <c r="BZ5107" s="9"/>
      <c r="CA5107" s="9"/>
      <c r="CB5107" s="40"/>
      <c r="CC5107" s="9"/>
      <c r="CD5107" s="9"/>
      <c r="CE5107" s="40"/>
    </row>
    <row r="5108" spans="68:83" x14ac:dyDescent="0.25">
      <c r="BP5108" s="9"/>
      <c r="BQ5108" s="40"/>
      <c r="BR5108" s="9"/>
      <c r="BS5108" s="40"/>
      <c r="BU5108" s="9"/>
      <c r="BV5108" s="40"/>
      <c r="BW5108" s="9"/>
      <c r="BX5108" s="40"/>
      <c r="BZ5108" s="9"/>
      <c r="CA5108" s="9"/>
      <c r="CB5108" s="40"/>
      <c r="CC5108" s="9"/>
      <c r="CD5108" s="9"/>
      <c r="CE5108" s="40"/>
    </row>
    <row r="5109" spans="68:83" x14ac:dyDescent="0.25">
      <c r="BP5109" s="9"/>
      <c r="BQ5109" s="40"/>
      <c r="BR5109" s="9"/>
      <c r="BS5109" s="40"/>
      <c r="BU5109" s="9"/>
      <c r="BV5109" s="40"/>
      <c r="BW5109" s="9"/>
      <c r="BX5109" s="40"/>
      <c r="BZ5109" s="9"/>
      <c r="CA5109" s="9"/>
      <c r="CB5109" s="40"/>
      <c r="CC5109" s="9"/>
      <c r="CD5109" s="9"/>
      <c r="CE5109" s="40"/>
    </row>
    <row r="5110" spans="68:83" x14ac:dyDescent="0.25">
      <c r="BP5110" s="9"/>
      <c r="BQ5110" s="40"/>
      <c r="BR5110" s="9"/>
      <c r="BS5110" s="40"/>
      <c r="BU5110" s="9"/>
      <c r="BV5110" s="40"/>
      <c r="BW5110" s="9"/>
      <c r="BX5110" s="40"/>
      <c r="BZ5110" s="9"/>
      <c r="CA5110" s="9"/>
      <c r="CB5110" s="40"/>
      <c r="CC5110" s="9"/>
      <c r="CD5110" s="9"/>
      <c r="CE5110" s="40"/>
    </row>
    <row r="5111" spans="68:83" x14ac:dyDescent="0.25">
      <c r="BP5111" s="9"/>
      <c r="BQ5111" s="40"/>
      <c r="BR5111" s="9"/>
      <c r="BS5111" s="40"/>
      <c r="BU5111" s="9"/>
      <c r="BV5111" s="40"/>
      <c r="BW5111" s="9"/>
      <c r="BX5111" s="40"/>
      <c r="BZ5111" s="9"/>
      <c r="CA5111" s="9"/>
      <c r="CB5111" s="40"/>
      <c r="CC5111" s="9"/>
      <c r="CD5111" s="9"/>
      <c r="CE5111" s="40"/>
    </row>
    <row r="5112" spans="68:83" x14ac:dyDescent="0.25">
      <c r="BP5112" s="9"/>
      <c r="BQ5112" s="40"/>
      <c r="BR5112" s="9"/>
      <c r="BS5112" s="40"/>
      <c r="BU5112" s="9"/>
      <c r="BV5112" s="40"/>
      <c r="BW5112" s="9"/>
      <c r="BX5112" s="40"/>
      <c r="BZ5112" s="9"/>
      <c r="CA5112" s="9"/>
      <c r="CB5112" s="40"/>
      <c r="CC5112" s="9"/>
      <c r="CD5112" s="9"/>
      <c r="CE5112" s="40"/>
    </row>
    <row r="5113" spans="68:83" x14ac:dyDescent="0.25">
      <c r="BP5113" s="9"/>
      <c r="BQ5113" s="40"/>
      <c r="BR5113" s="9"/>
      <c r="BS5113" s="40"/>
      <c r="BU5113" s="9"/>
      <c r="BV5113" s="40"/>
      <c r="BW5113" s="9"/>
      <c r="BX5113" s="40"/>
      <c r="BZ5113" s="9"/>
      <c r="CA5113" s="9"/>
      <c r="CB5113" s="40"/>
      <c r="CC5113" s="9"/>
      <c r="CD5113" s="9"/>
      <c r="CE5113" s="40"/>
    </row>
    <row r="5114" spans="68:83" x14ac:dyDescent="0.25">
      <c r="BP5114" s="9"/>
      <c r="BQ5114" s="40"/>
      <c r="BR5114" s="9"/>
      <c r="BS5114" s="40"/>
      <c r="BU5114" s="9"/>
      <c r="BV5114" s="40"/>
      <c r="BW5114" s="9"/>
      <c r="BX5114" s="40"/>
      <c r="BZ5114" s="9"/>
      <c r="CA5114" s="9"/>
      <c r="CB5114" s="40"/>
      <c r="CC5114" s="9"/>
      <c r="CD5114" s="9"/>
      <c r="CE5114" s="40"/>
    </row>
    <row r="5115" spans="68:83" x14ac:dyDescent="0.25">
      <c r="BP5115" s="9"/>
      <c r="BQ5115" s="40"/>
      <c r="BR5115" s="9"/>
      <c r="BS5115" s="40"/>
      <c r="BU5115" s="9"/>
      <c r="BV5115" s="40"/>
      <c r="BW5115" s="9"/>
      <c r="BX5115" s="40"/>
      <c r="BZ5115" s="9"/>
      <c r="CA5115" s="9"/>
      <c r="CB5115" s="40"/>
      <c r="CC5115" s="9"/>
      <c r="CD5115" s="9"/>
      <c r="CE5115" s="40"/>
    </row>
    <row r="5116" spans="68:83" x14ac:dyDescent="0.25">
      <c r="BP5116" s="9"/>
      <c r="BQ5116" s="40"/>
      <c r="BR5116" s="9"/>
      <c r="BS5116" s="40"/>
      <c r="BU5116" s="9"/>
      <c r="BV5116" s="40"/>
      <c r="BW5116" s="9"/>
      <c r="BX5116" s="40"/>
      <c r="BZ5116" s="9"/>
      <c r="CA5116" s="9"/>
      <c r="CB5116" s="40"/>
      <c r="CC5116" s="9"/>
      <c r="CD5116" s="9"/>
      <c r="CE5116" s="40"/>
    </row>
    <row r="5117" spans="68:83" x14ac:dyDescent="0.25">
      <c r="BP5117" s="9"/>
      <c r="BQ5117" s="40"/>
      <c r="BR5117" s="9"/>
      <c r="BS5117" s="40"/>
      <c r="BU5117" s="9"/>
      <c r="BV5117" s="40"/>
      <c r="BW5117" s="9"/>
      <c r="BX5117" s="40"/>
      <c r="BZ5117" s="9"/>
      <c r="CA5117" s="9"/>
      <c r="CB5117" s="40"/>
      <c r="CC5117" s="9"/>
      <c r="CD5117" s="9"/>
      <c r="CE5117" s="40"/>
    </row>
    <row r="5118" spans="68:83" x14ac:dyDescent="0.25">
      <c r="BP5118" s="9"/>
      <c r="BQ5118" s="40"/>
      <c r="BR5118" s="9"/>
      <c r="BS5118" s="40"/>
      <c r="BU5118" s="9"/>
      <c r="BV5118" s="40"/>
      <c r="BW5118" s="9"/>
      <c r="BX5118" s="40"/>
      <c r="BZ5118" s="9"/>
      <c r="CA5118" s="9"/>
      <c r="CB5118" s="40"/>
      <c r="CC5118" s="9"/>
      <c r="CD5118" s="9"/>
      <c r="CE5118" s="40"/>
    </row>
    <row r="5119" spans="68:83" x14ac:dyDescent="0.25">
      <c r="BP5119" s="9"/>
      <c r="BQ5119" s="40"/>
      <c r="BR5119" s="9"/>
      <c r="BS5119" s="40"/>
      <c r="BU5119" s="9"/>
      <c r="BV5119" s="40"/>
      <c r="BW5119" s="9"/>
      <c r="BX5119" s="40"/>
      <c r="BZ5119" s="9"/>
      <c r="CA5119" s="9"/>
      <c r="CB5119" s="40"/>
      <c r="CC5119" s="9"/>
      <c r="CD5119" s="9"/>
      <c r="CE5119" s="40"/>
    </row>
    <row r="5120" spans="68:83" x14ac:dyDescent="0.25">
      <c r="BP5120" s="9"/>
      <c r="BQ5120" s="40"/>
      <c r="BR5120" s="9"/>
      <c r="BS5120" s="40"/>
      <c r="BU5120" s="9"/>
      <c r="BV5120" s="40"/>
      <c r="BW5120" s="9"/>
      <c r="BX5120" s="40"/>
      <c r="BZ5120" s="9"/>
      <c r="CA5120" s="9"/>
      <c r="CB5120" s="40"/>
      <c r="CC5120" s="9"/>
      <c r="CD5120" s="9"/>
      <c r="CE5120" s="40"/>
    </row>
    <row r="5121" spans="68:83" x14ac:dyDescent="0.25">
      <c r="BP5121" s="9"/>
      <c r="BQ5121" s="40"/>
      <c r="BR5121" s="9"/>
      <c r="BS5121" s="40"/>
      <c r="BU5121" s="9"/>
      <c r="BV5121" s="40"/>
      <c r="BW5121" s="9"/>
      <c r="BX5121" s="40"/>
      <c r="BZ5121" s="9"/>
      <c r="CA5121" s="9"/>
      <c r="CB5121" s="40"/>
      <c r="CC5121" s="9"/>
      <c r="CD5121" s="9"/>
      <c r="CE5121" s="40"/>
    </row>
    <row r="5122" spans="68:83" x14ac:dyDescent="0.25">
      <c r="BP5122" s="9"/>
      <c r="BQ5122" s="40"/>
      <c r="BR5122" s="9"/>
      <c r="BS5122" s="40"/>
      <c r="BU5122" s="9"/>
      <c r="BV5122" s="40"/>
      <c r="BW5122" s="9"/>
      <c r="BX5122" s="40"/>
      <c r="BZ5122" s="9"/>
      <c r="CA5122" s="9"/>
      <c r="CB5122" s="40"/>
      <c r="CC5122" s="9"/>
      <c r="CD5122" s="9"/>
      <c r="CE5122" s="40"/>
    </row>
    <row r="5123" spans="68:83" x14ac:dyDescent="0.25">
      <c r="BP5123" s="9"/>
      <c r="BQ5123" s="40"/>
      <c r="BR5123" s="9"/>
      <c r="BS5123" s="40"/>
      <c r="BU5123" s="9"/>
      <c r="BV5123" s="40"/>
      <c r="BW5123" s="9"/>
      <c r="BX5123" s="40"/>
      <c r="BZ5123" s="9"/>
      <c r="CA5123" s="9"/>
      <c r="CB5123" s="40"/>
      <c r="CC5123" s="9"/>
      <c r="CD5123" s="9"/>
      <c r="CE5123" s="40"/>
    </row>
    <row r="5124" spans="68:83" x14ac:dyDescent="0.25">
      <c r="BP5124" s="9"/>
      <c r="BQ5124" s="40"/>
      <c r="BR5124" s="9"/>
      <c r="BS5124" s="40"/>
      <c r="BU5124" s="9"/>
      <c r="BV5124" s="40"/>
      <c r="BW5124" s="9"/>
      <c r="BX5124" s="40"/>
      <c r="BZ5124" s="9"/>
      <c r="CA5124" s="9"/>
      <c r="CB5124" s="40"/>
      <c r="CC5124" s="9"/>
      <c r="CD5124" s="9"/>
      <c r="CE5124" s="40"/>
    </row>
    <row r="5125" spans="68:83" x14ac:dyDescent="0.25">
      <c r="BP5125" s="9"/>
      <c r="BQ5125" s="40"/>
      <c r="BR5125" s="9"/>
      <c r="BS5125" s="40"/>
      <c r="BU5125" s="9"/>
      <c r="BV5125" s="40"/>
      <c r="BW5125" s="9"/>
      <c r="BX5125" s="40"/>
      <c r="BZ5125" s="9"/>
      <c r="CA5125" s="9"/>
      <c r="CB5125" s="40"/>
      <c r="CC5125" s="9"/>
      <c r="CD5125" s="9"/>
      <c r="CE5125" s="40"/>
    </row>
    <row r="5126" spans="68:83" x14ac:dyDescent="0.25">
      <c r="BP5126" s="9"/>
      <c r="BQ5126" s="40"/>
      <c r="BR5126" s="9"/>
      <c r="BS5126" s="40"/>
      <c r="BU5126" s="9"/>
      <c r="BV5126" s="40"/>
      <c r="BW5126" s="9"/>
      <c r="BX5126" s="40"/>
      <c r="BZ5126" s="9"/>
      <c r="CA5126" s="9"/>
      <c r="CB5126" s="40"/>
      <c r="CC5126" s="9"/>
      <c r="CD5126" s="9"/>
      <c r="CE5126" s="40"/>
    </row>
    <row r="5127" spans="68:83" x14ac:dyDescent="0.25">
      <c r="BP5127" s="9"/>
      <c r="BQ5127" s="40"/>
      <c r="BR5127" s="9"/>
      <c r="BS5127" s="40"/>
      <c r="BU5127" s="9"/>
      <c r="BV5127" s="40"/>
      <c r="BW5127" s="9"/>
      <c r="BX5127" s="40"/>
      <c r="BZ5127" s="9"/>
      <c r="CA5127" s="9"/>
      <c r="CB5127" s="40"/>
      <c r="CC5127" s="9"/>
      <c r="CD5127" s="9"/>
      <c r="CE5127" s="40"/>
    </row>
    <row r="5128" spans="68:83" x14ac:dyDescent="0.25">
      <c r="BP5128" s="9"/>
      <c r="BQ5128" s="40"/>
      <c r="BR5128" s="9"/>
      <c r="BS5128" s="40"/>
      <c r="BU5128" s="9"/>
      <c r="BV5128" s="40"/>
      <c r="BW5128" s="9"/>
      <c r="BX5128" s="40"/>
      <c r="BZ5128" s="9"/>
      <c r="CA5128" s="9"/>
      <c r="CB5128" s="40"/>
      <c r="CC5128" s="9"/>
      <c r="CD5128" s="9"/>
      <c r="CE5128" s="40"/>
    </row>
    <row r="5129" spans="68:83" x14ac:dyDescent="0.25">
      <c r="BP5129" s="9"/>
      <c r="BQ5129" s="40"/>
      <c r="BR5129" s="9"/>
      <c r="BS5129" s="40"/>
      <c r="BU5129" s="9"/>
      <c r="BV5129" s="40"/>
      <c r="BW5129" s="9"/>
      <c r="BX5129" s="40"/>
      <c r="BZ5129" s="9"/>
      <c r="CA5129" s="9"/>
      <c r="CB5129" s="40"/>
      <c r="CC5129" s="9"/>
      <c r="CD5129" s="9"/>
      <c r="CE5129" s="40"/>
    </row>
    <row r="5130" spans="68:83" x14ac:dyDescent="0.25">
      <c r="BP5130" s="9"/>
      <c r="BQ5130" s="40"/>
      <c r="BR5130" s="9"/>
      <c r="BS5130" s="40"/>
      <c r="BU5130" s="9"/>
      <c r="BV5130" s="40"/>
      <c r="BW5130" s="9"/>
      <c r="BX5130" s="40"/>
      <c r="BZ5130" s="9"/>
      <c r="CA5130" s="9"/>
      <c r="CB5130" s="40"/>
      <c r="CC5130" s="9"/>
      <c r="CD5130" s="9"/>
      <c r="CE5130" s="40"/>
    </row>
    <row r="5131" spans="68:83" x14ac:dyDescent="0.25">
      <c r="BP5131" s="9"/>
      <c r="BQ5131" s="40"/>
      <c r="BR5131" s="9"/>
      <c r="BS5131" s="40"/>
      <c r="BU5131" s="9"/>
      <c r="BV5131" s="40"/>
      <c r="BW5131" s="9"/>
      <c r="BX5131" s="40"/>
      <c r="BZ5131" s="9"/>
      <c r="CA5131" s="9"/>
      <c r="CB5131" s="40"/>
      <c r="CC5131" s="9"/>
      <c r="CD5131" s="9"/>
      <c r="CE5131" s="40"/>
    </row>
    <row r="5132" spans="68:83" x14ac:dyDescent="0.25">
      <c r="BP5132" s="9"/>
      <c r="BQ5132" s="40"/>
      <c r="BR5132" s="9"/>
      <c r="BS5132" s="40"/>
      <c r="BU5132" s="9"/>
      <c r="BV5132" s="40"/>
      <c r="BW5132" s="9"/>
      <c r="BX5132" s="40"/>
      <c r="BZ5132" s="9"/>
      <c r="CA5132" s="9"/>
      <c r="CB5132" s="40"/>
      <c r="CC5132" s="9"/>
      <c r="CD5132" s="9"/>
      <c r="CE5132" s="40"/>
    </row>
    <row r="5133" spans="68:83" x14ac:dyDescent="0.25">
      <c r="BP5133" s="9"/>
      <c r="BQ5133" s="40"/>
      <c r="BR5133" s="9"/>
      <c r="BS5133" s="40"/>
      <c r="BU5133" s="9"/>
      <c r="BV5133" s="40"/>
      <c r="BW5133" s="9"/>
      <c r="BX5133" s="40"/>
      <c r="BZ5133" s="9"/>
      <c r="CA5133" s="9"/>
      <c r="CB5133" s="40"/>
      <c r="CC5133" s="9"/>
      <c r="CD5133" s="9"/>
      <c r="CE5133" s="40"/>
    </row>
    <row r="5134" spans="68:83" x14ac:dyDescent="0.25">
      <c r="BP5134" s="9"/>
      <c r="BQ5134" s="40"/>
      <c r="BR5134" s="9"/>
      <c r="BS5134" s="40"/>
      <c r="BU5134" s="9"/>
      <c r="BV5134" s="40"/>
      <c r="BW5134" s="9"/>
      <c r="BX5134" s="40"/>
      <c r="BZ5134" s="9"/>
      <c r="CA5134" s="9"/>
      <c r="CB5134" s="40"/>
      <c r="CC5134" s="9"/>
      <c r="CD5134" s="9"/>
      <c r="CE5134" s="40"/>
    </row>
    <row r="5135" spans="68:83" x14ac:dyDescent="0.25">
      <c r="BP5135" s="9"/>
      <c r="BQ5135" s="40"/>
      <c r="BR5135" s="9"/>
      <c r="BS5135" s="40"/>
      <c r="BU5135" s="9"/>
      <c r="BV5135" s="40"/>
      <c r="BW5135" s="9"/>
      <c r="BX5135" s="40"/>
      <c r="BZ5135" s="9"/>
      <c r="CA5135" s="9"/>
      <c r="CB5135" s="40"/>
      <c r="CC5135" s="9"/>
      <c r="CD5135" s="9"/>
      <c r="CE5135" s="40"/>
    </row>
    <row r="5136" spans="68:83" x14ac:dyDescent="0.25">
      <c r="BP5136" s="9"/>
      <c r="BQ5136" s="40"/>
      <c r="BR5136" s="9"/>
      <c r="BS5136" s="40"/>
      <c r="BU5136" s="9"/>
      <c r="BV5136" s="40"/>
      <c r="BW5136" s="9"/>
      <c r="BX5136" s="40"/>
      <c r="BZ5136" s="9"/>
      <c r="CA5136" s="9"/>
      <c r="CB5136" s="40"/>
      <c r="CC5136" s="9"/>
      <c r="CD5136" s="9"/>
      <c r="CE5136" s="40"/>
    </row>
    <row r="5137" spans="68:83" x14ac:dyDescent="0.25">
      <c r="BP5137" s="9"/>
      <c r="BQ5137" s="40"/>
      <c r="BR5137" s="9"/>
      <c r="BS5137" s="40"/>
      <c r="BU5137" s="9"/>
      <c r="BV5137" s="40"/>
      <c r="BW5137" s="9"/>
      <c r="BX5137" s="40"/>
      <c r="BZ5137" s="9"/>
      <c r="CA5137" s="9"/>
      <c r="CB5137" s="40"/>
      <c r="CC5137" s="9"/>
      <c r="CD5137" s="9"/>
      <c r="CE5137" s="40"/>
    </row>
    <row r="5138" spans="68:83" x14ac:dyDescent="0.25">
      <c r="BP5138" s="9"/>
      <c r="BQ5138" s="40"/>
      <c r="BR5138" s="9"/>
      <c r="BS5138" s="40"/>
      <c r="BU5138" s="9"/>
      <c r="BV5138" s="40"/>
      <c r="BW5138" s="9"/>
      <c r="BX5138" s="40"/>
      <c r="BZ5138" s="9"/>
      <c r="CA5138" s="9"/>
      <c r="CB5138" s="40"/>
      <c r="CC5138" s="9"/>
      <c r="CD5138" s="9"/>
      <c r="CE5138" s="40"/>
    </row>
    <row r="5139" spans="68:83" x14ac:dyDescent="0.25">
      <c r="BP5139" s="9"/>
      <c r="BQ5139" s="40"/>
      <c r="BR5139" s="9"/>
      <c r="BS5139" s="40"/>
      <c r="BU5139" s="9"/>
      <c r="BV5139" s="40"/>
      <c r="BW5139" s="9"/>
      <c r="BX5139" s="40"/>
      <c r="BZ5139" s="9"/>
      <c r="CA5139" s="9"/>
      <c r="CB5139" s="40"/>
      <c r="CC5139" s="9"/>
      <c r="CD5139" s="9"/>
      <c r="CE5139" s="40"/>
    </row>
    <row r="5140" spans="68:83" x14ac:dyDescent="0.25">
      <c r="BP5140" s="9"/>
      <c r="BQ5140" s="40"/>
      <c r="BR5140" s="9"/>
      <c r="BS5140" s="40"/>
      <c r="BU5140" s="9"/>
      <c r="BV5140" s="40"/>
      <c r="BW5140" s="9"/>
      <c r="BX5140" s="40"/>
      <c r="BZ5140" s="9"/>
      <c r="CA5140" s="9"/>
      <c r="CB5140" s="40"/>
      <c r="CC5140" s="9"/>
      <c r="CD5140" s="9"/>
      <c r="CE5140" s="40"/>
    </row>
    <row r="5141" spans="68:83" x14ac:dyDescent="0.25">
      <c r="BP5141" s="9"/>
      <c r="BQ5141" s="40"/>
      <c r="BR5141" s="9"/>
      <c r="BS5141" s="40"/>
      <c r="BU5141" s="9"/>
      <c r="BV5141" s="40"/>
      <c r="BW5141" s="9"/>
      <c r="BX5141" s="40"/>
      <c r="BZ5141" s="9"/>
      <c r="CA5141" s="9"/>
      <c r="CB5141" s="40"/>
      <c r="CC5141" s="9"/>
      <c r="CD5141" s="9"/>
      <c r="CE5141" s="40"/>
    </row>
    <row r="5142" spans="68:83" x14ac:dyDescent="0.25">
      <c r="BP5142" s="9"/>
      <c r="BQ5142" s="40"/>
      <c r="BR5142" s="9"/>
      <c r="BS5142" s="40"/>
      <c r="BU5142" s="9"/>
      <c r="BV5142" s="40"/>
      <c r="BW5142" s="9"/>
      <c r="BX5142" s="40"/>
      <c r="BZ5142" s="9"/>
      <c r="CA5142" s="9"/>
      <c r="CB5142" s="40"/>
      <c r="CC5142" s="9"/>
      <c r="CD5142" s="9"/>
      <c r="CE5142" s="40"/>
    </row>
    <row r="5143" spans="68:83" x14ac:dyDescent="0.25">
      <c r="BP5143" s="9"/>
      <c r="BQ5143" s="40"/>
      <c r="BR5143" s="9"/>
      <c r="BS5143" s="40"/>
      <c r="BU5143" s="9"/>
      <c r="BV5143" s="40"/>
      <c r="BW5143" s="9"/>
      <c r="BX5143" s="40"/>
      <c r="BZ5143" s="9"/>
      <c r="CA5143" s="9"/>
      <c r="CB5143" s="40"/>
      <c r="CC5143" s="9"/>
      <c r="CD5143" s="9"/>
      <c r="CE5143" s="40"/>
    </row>
    <row r="5144" spans="68:83" x14ac:dyDescent="0.25">
      <c r="BP5144" s="9"/>
      <c r="BQ5144" s="40"/>
      <c r="BR5144" s="9"/>
      <c r="BS5144" s="40"/>
      <c r="BU5144" s="9"/>
      <c r="BV5144" s="40"/>
      <c r="BW5144" s="9"/>
      <c r="BX5144" s="40"/>
      <c r="BZ5144" s="9"/>
      <c r="CA5144" s="9"/>
      <c r="CB5144" s="40"/>
      <c r="CC5144" s="9"/>
      <c r="CD5144" s="9"/>
      <c r="CE5144" s="40"/>
    </row>
    <row r="5145" spans="68:83" x14ac:dyDescent="0.25">
      <c r="BP5145" s="9"/>
      <c r="BQ5145" s="40"/>
      <c r="BR5145" s="9"/>
      <c r="BS5145" s="40"/>
      <c r="BU5145" s="9"/>
      <c r="BV5145" s="40"/>
      <c r="BW5145" s="9"/>
      <c r="BX5145" s="40"/>
      <c r="BZ5145" s="9"/>
      <c r="CA5145" s="9"/>
      <c r="CB5145" s="40"/>
      <c r="CC5145" s="9"/>
      <c r="CD5145" s="9"/>
      <c r="CE5145" s="40"/>
    </row>
    <row r="5146" spans="68:83" x14ac:dyDescent="0.25">
      <c r="BP5146" s="9"/>
      <c r="BQ5146" s="40"/>
      <c r="BR5146" s="9"/>
      <c r="BS5146" s="40"/>
      <c r="BU5146" s="9"/>
      <c r="BV5146" s="40"/>
      <c r="BW5146" s="9"/>
      <c r="BX5146" s="40"/>
      <c r="BZ5146" s="9"/>
      <c r="CA5146" s="9"/>
      <c r="CB5146" s="40"/>
      <c r="CC5146" s="9"/>
      <c r="CD5146" s="9"/>
      <c r="CE5146" s="40"/>
    </row>
    <row r="5147" spans="68:83" x14ac:dyDescent="0.25">
      <c r="BP5147" s="9"/>
      <c r="BQ5147" s="40"/>
      <c r="BR5147" s="9"/>
      <c r="BS5147" s="40"/>
      <c r="BU5147" s="9"/>
      <c r="BV5147" s="40"/>
      <c r="BW5147" s="9"/>
      <c r="BX5147" s="40"/>
      <c r="BZ5147" s="9"/>
      <c r="CA5147" s="9"/>
      <c r="CB5147" s="40"/>
      <c r="CC5147" s="9"/>
      <c r="CD5147" s="9"/>
      <c r="CE5147" s="40"/>
    </row>
    <row r="5148" spans="68:83" x14ac:dyDescent="0.25">
      <c r="BP5148" s="9"/>
      <c r="BQ5148" s="40"/>
      <c r="BR5148" s="9"/>
      <c r="BS5148" s="40"/>
      <c r="BU5148" s="9"/>
      <c r="BV5148" s="40"/>
      <c r="BW5148" s="9"/>
      <c r="BX5148" s="40"/>
      <c r="BZ5148" s="9"/>
      <c r="CA5148" s="9"/>
      <c r="CB5148" s="40"/>
      <c r="CC5148" s="9"/>
      <c r="CD5148" s="9"/>
      <c r="CE5148" s="40"/>
    </row>
    <row r="5149" spans="68:83" x14ac:dyDescent="0.25">
      <c r="BP5149" s="9"/>
      <c r="BQ5149" s="40"/>
      <c r="BR5149" s="9"/>
      <c r="BS5149" s="40"/>
      <c r="BU5149" s="9"/>
      <c r="BV5149" s="40"/>
      <c r="BW5149" s="9"/>
      <c r="BX5149" s="40"/>
      <c r="BZ5149" s="9"/>
      <c r="CA5149" s="9"/>
      <c r="CB5149" s="40"/>
      <c r="CC5149" s="9"/>
      <c r="CD5149" s="9"/>
      <c r="CE5149" s="40"/>
    </row>
    <row r="5150" spans="68:83" x14ac:dyDescent="0.25">
      <c r="BP5150" s="9"/>
      <c r="BQ5150" s="40"/>
      <c r="BR5150" s="9"/>
      <c r="BS5150" s="40"/>
      <c r="BU5150" s="9"/>
      <c r="BV5150" s="40"/>
      <c r="BW5150" s="9"/>
      <c r="BX5150" s="40"/>
      <c r="BZ5150" s="9"/>
      <c r="CA5150" s="9"/>
      <c r="CB5150" s="40"/>
      <c r="CC5150" s="9"/>
      <c r="CD5150" s="9"/>
      <c r="CE5150" s="40"/>
    </row>
    <row r="5151" spans="68:83" x14ac:dyDescent="0.25">
      <c r="BP5151" s="9"/>
      <c r="BQ5151" s="40"/>
      <c r="BR5151" s="9"/>
      <c r="BS5151" s="40"/>
      <c r="BU5151" s="9"/>
      <c r="BV5151" s="40"/>
      <c r="BW5151" s="9"/>
      <c r="BX5151" s="40"/>
      <c r="BZ5151" s="9"/>
      <c r="CA5151" s="9"/>
      <c r="CB5151" s="40"/>
      <c r="CC5151" s="9"/>
      <c r="CD5151" s="9"/>
      <c r="CE5151" s="40"/>
    </row>
    <row r="5152" spans="68:83" x14ac:dyDescent="0.25">
      <c r="BP5152" s="9"/>
      <c r="BQ5152" s="40"/>
      <c r="BR5152" s="9"/>
      <c r="BS5152" s="40"/>
      <c r="BU5152" s="9"/>
      <c r="BV5152" s="40"/>
      <c r="BW5152" s="9"/>
      <c r="BX5152" s="40"/>
      <c r="BZ5152" s="9"/>
      <c r="CA5152" s="9"/>
      <c r="CB5152" s="40"/>
      <c r="CC5152" s="9"/>
      <c r="CD5152" s="9"/>
      <c r="CE5152" s="40"/>
    </row>
    <row r="5153" spans="68:83" x14ac:dyDescent="0.25">
      <c r="BP5153" s="9"/>
      <c r="BQ5153" s="40"/>
      <c r="BR5153" s="9"/>
      <c r="BS5153" s="40"/>
      <c r="BU5153" s="9"/>
      <c r="BV5153" s="40"/>
      <c r="BW5153" s="9"/>
      <c r="BX5153" s="40"/>
      <c r="BZ5153" s="9"/>
      <c r="CA5153" s="9"/>
      <c r="CB5153" s="40"/>
      <c r="CC5153" s="9"/>
      <c r="CD5153" s="9"/>
      <c r="CE5153" s="40"/>
    </row>
    <row r="5154" spans="68:83" x14ac:dyDescent="0.25">
      <c r="BP5154" s="9"/>
      <c r="BQ5154" s="40"/>
      <c r="BR5154" s="9"/>
      <c r="BS5154" s="40"/>
      <c r="BU5154" s="9"/>
      <c r="BV5154" s="40"/>
      <c r="BW5154" s="9"/>
      <c r="BX5154" s="40"/>
      <c r="BZ5154" s="9"/>
      <c r="CA5154" s="9"/>
      <c r="CB5154" s="40"/>
      <c r="CC5154" s="9"/>
      <c r="CD5154" s="9"/>
      <c r="CE5154" s="40"/>
    </row>
    <row r="5155" spans="68:83" x14ac:dyDescent="0.25">
      <c r="BP5155" s="9"/>
      <c r="BQ5155" s="40"/>
      <c r="BR5155" s="9"/>
      <c r="BS5155" s="40"/>
      <c r="BU5155" s="9"/>
      <c r="BV5155" s="40"/>
      <c r="BW5155" s="9"/>
      <c r="BX5155" s="40"/>
      <c r="BZ5155" s="9"/>
      <c r="CA5155" s="9"/>
      <c r="CB5155" s="40"/>
      <c r="CC5155" s="9"/>
      <c r="CD5155" s="9"/>
      <c r="CE5155" s="40"/>
    </row>
    <row r="5156" spans="68:83" x14ac:dyDescent="0.25">
      <c r="BP5156" s="9"/>
      <c r="BQ5156" s="40"/>
      <c r="BR5156" s="9"/>
      <c r="BS5156" s="40"/>
      <c r="BU5156" s="9"/>
      <c r="BV5156" s="40"/>
      <c r="BW5156" s="9"/>
      <c r="BX5156" s="40"/>
      <c r="BZ5156" s="9"/>
      <c r="CA5156" s="9"/>
      <c r="CB5156" s="40"/>
      <c r="CC5156" s="9"/>
      <c r="CD5156" s="9"/>
      <c r="CE5156" s="40"/>
    </row>
    <row r="5157" spans="68:83" x14ac:dyDescent="0.25">
      <c r="BP5157" s="9"/>
      <c r="BQ5157" s="40"/>
      <c r="BR5157" s="9"/>
      <c r="BS5157" s="40"/>
      <c r="BU5157" s="9"/>
      <c r="BV5157" s="40"/>
      <c r="BW5157" s="9"/>
      <c r="BX5157" s="40"/>
      <c r="BZ5157" s="9"/>
      <c r="CA5157" s="9"/>
      <c r="CB5157" s="40"/>
      <c r="CC5157" s="9"/>
      <c r="CD5157" s="9"/>
      <c r="CE5157" s="40"/>
    </row>
    <row r="5158" spans="68:83" x14ac:dyDescent="0.25">
      <c r="BP5158" s="9"/>
      <c r="BQ5158" s="40"/>
      <c r="BR5158" s="9"/>
      <c r="BS5158" s="40"/>
      <c r="BU5158" s="9"/>
      <c r="BV5158" s="40"/>
      <c r="BW5158" s="9"/>
      <c r="BX5158" s="40"/>
      <c r="BZ5158" s="9"/>
      <c r="CA5158" s="9"/>
      <c r="CB5158" s="40"/>
      <c r="CC5158" s="9"/>
      <c r="CD5158" s="9"/>
      <c r="CE5158" s="40"/>
    </row>
    <row r="5159" spans="68:83" x14ac:dyDescent="0.25">
      <c r="BP5159" s="9"/>
      <c r="BQ5159" s="40"/>
      <c r="BR5159" s="9"/>
      <c r="BS5159" s="40"/>
      <c r="BU5159" s="9"/>
      <c r="BV5159" s="40"/>
      <c r="BW5159" s="9"/>
      <c r="BX5159" s="40"/>
      <c r="BZ5159" s="9"/>
      <c r="CA5159" s="9"/>
      <c r="CB5159" s="40"/>
      <c r="CC5159" s="9"/>
      <c r="CD5159" s="9"/>
      <c r="CE5159" s="40"/>
    </row>
    <row r="5160" spans="68:83" x14ac:dyDescent="0.25">
      <c r="BP5160" s="9"/>
      <c r="BQ5160" s="40"/>
      <c r="BR5160" s="9"/>
      <c r="BS5160" s="40"/>
      <c r="BU5160" s="9"/>
      <c r="BV5160" s="40"/>
      <c r="BW5160" s="9"/>
      <c r="BX5160" s="40"/>
      <c r="BZ5160" s="9"/>
      <c r="CA5160" s="9"/>
      <c r="CB5160" s="40"/>
      <c r="CC5160" s="9"/>
      <c r="CD5160" s="9"/>
      <c r="CE5160" s="40"/>
    </row>
    <row r="5161" spans="68:83" x14ac:dyDescent="0.25">
      <c r="BP5161" s="9"/>
      <c r="BQ5161" s="40"/>
      <c r="BR5161" s="9"/>
      <c r="BS5161" s="40"/>
      <c r="BU5161" s="9"/>
      <c r="BV5161" s="40"/>
      <c r="BW5161" s="9"/>
      <c r="BX5161" s="40"/>
      <c r="BZ5161" s="9"/>
      <c r="CA5161" s="9"/>
      <c r="CB5161" s="40"/>
      <c r="CC5161" s="9"/>
      <c r="CD5161" s="9"/>
      <c r="CE5161" s="40"/>
    </row>
    <row r="5162" spans="68:83" x14ac:dyDescent="0.25">
      <c r="BP5162" s="9"/>
      <c r="BQ5162" s="40"/>
      <c r="BR5162" s="9"/>
      <c r="BS5162" s="40"/>
      <c r="BU5162" s="9"/>
      <c r="BV5162" s="40"/>
      <c r="BW5162" s="9"/>
      <c r="BX5162" s="40"/>
      <c r="BZ5162" s="9"/>
      <c r="CA5162" s="9"/>
      <c r="CB5162" s="40"/>
      <c r="CC5162" s="9"/>
      <c r="CD5162" s="9"/>
      <c r="CE5162" s="40"/>
    </row>
    <row r="5163" spans="68:83" x14ac:dyDescent="0.25">
      <c r="BP5163" s="9"/>
      <c r="BQ5163" s="40"/>
      <c r="BR5163" s="9"/>
      <c r="BS5163" s="40"/>
      <c r="BU5163" s="9"/>
      <c r="BV5163" s="40"/>
      <c r="BW5163" s="9"/>
      <c r="BX5163" s="40"/>
      <c r="BZ5163" s="9"/>
      <c r="CA5163" s="9"/>
      <c r="CB5163" s="40"/>
      <c r="CC5163" s="9"/>
      <c r="CD5163" s="9"/>
      <c r="CE5163" s="40"/>
    </row>
    <row r="5164" spans="68:83" x14ac:dyDescent="0.25">
      <c r="BP5164" s="9"/>
      <c r="BQ5164" s="40"/>
      <c r="BR5164" s="9"/>
      <c r="BS5164" s="40"/>
      <c r="BU5164" s="9"/>
      <c r="BV5164" s="40"/>
      <c r="BW5164" s="9"/>
      <c r="BX5164" s="40"/>
      <c r="BZ5164" s="9"/>
      <c r="CA5164" s="9"/>
      <c r="CB5164" s="40"/>
      <c r="CC5164" s="9"/>
      <c r="CD5164" s="9"/>
      <c r="CE5164" s="40"/>
    </row>
    <row r="5165" spans="68:83" x14ac:dyDescent="0.25">
      <c r="BP5165" s="9"/>
      <c r="BQ5165" s="40"/>
      <c r="BR5165" s="9"/>
      <c r="BS5165" s="40"/>
      <c r="BU5165" s="9"/>
      <c r="BV5165" s="40"/>
      <c r="BW5165" s="9"/>
      <c r="BX5165" s="40"/>
      <c r="BZ5165" s="9"/>
      <c r="CA5165" s="9"/>
      <c r="CB5165" s="40"/>
      <c r="CC5165" s="9"/>
      <c r="CD5165" s="9"/>
      <c r="CE5165" s="40"/>
    </row>
    <row r="5166" spans="68:83" x14ac:dyDescent="0.25">
      <c r="BP5166" s="9"/>
      <c r="BQ5166" s="40"/>
      <c r="BR5166" s="9"/>
      <c r="BS5166" s="40"/>
      <c r="BU5166" s="9"/>
      <c r="BV5166" s="40"/>
      <c r="BW5166" s="9"/>
      <c r="BX5166" s="40"/>
      <c r="BZ5166" s="9"/>
      <c r="CA5166" s="9"/>
      <c r="CB5166" s="40"/>
      <c r="CC5166" s="9"/>
      <c r="CD5166" s="9"/>
      <c r="CE5166" s="40"/>
    </row>
    <row r="5167" spans="68:83" x14ac:dyDescent="0.25">
      <c r="BP5167" s="9"/>
      <c r="BQ5167" s="40"/>
      <c r="BR5167" s="9"/>
      <c r="BS5167" s="40"/>
      <c r="BU5167" s="9"/>
      <c r="BV5167" s="40"/>
      <c r="BW5167" s="9"/>
      <c r="BX5167" s="40"/>
      <c r="BZ5167" s="9"/>
      <c r="CA5167" s="9"/>
      <c r="CB5167" s="40"/>
      <c r="CC5167" s="9"/>
      <c r="CD5167" s="9"/>
      <c r="CE5167" s="40"/>
    </row>
    <row r="5168" spans="68:83" x14ac:dyDescent="0.25">
      <c r="BP5168" s="9"/>
      <c r="BQ5168" s="40"/>
      <c r="BR5168" s="9"/>
      <c r="BS5168" s="40"/>
      <c r="BU5168" s="9"/>
      <c r="BV5168" s="40"/>
      <c r="BW5168" s="9"/>
      <c r="BX5168" s="40"/>
      <c r="BZ5168" s="9"/>
      <c r="CA5168" s="9"/>
      <c r="CB5168" s="40"/>
      <c r="CC5168" s="9"/>
      <c r="CD5168" s="9"/>
      <c r="CE5168" s="40"/>
    </row>
    <row r="5169" spans="68:83" x14ac:dyDescent="0.25">
      <c r="BP5169" s="9"/>
      <c r="BQ5169" s="40"/>
      <c r="BR5169" s="9"/>
      <c r="BS5169" s="40"/>
      <c r="BU5169" s="9"/>
      <c r="BV5169" s="40"/>
      <c r="BW5169" s="9"/>
      <c r="BX5169" s="40"/>
      <c r="BZ5169" s="9"/>
      <c r="CA5169" s="9"/>
      <c r="CB5169" s="40"/>
      <c r="CC5169" s="9"/>
      <c r="CD5169" s="9"/>
      <c r="CE5169" s="40"/>
    </row>
    <row r="5170" spans="68:83" x14ac:dyDescent="0.25">
      <c r="BP5170" s="9"/>
      <c r="BQ5170" s="40"/>
      <c r="BR5170" s="9"/>
      <c r="BS5170" s="40"/>
      <c r="BU5170" s="9"/>
      <c r="BV5170" s="40"/>
      <c r="BW5170" s="9"/>
      <c r="BX5170" s="40"/>
      <c r="BZ5170" s="9"/>
      <c r="CA5170" s="9"/>
      <c r="CB5170" s="40"/>
      <c r="CC5170" s="9"/>
      <c r="CD5170" s="9"/>
      <c r="CE5170" s="40"/>
    </row>
    <row r="5171" spans="68:83" x14ac:dyDescent="0.25">
      <c r="BP5171" s="9"/>
      <c r="BQ5171" s="40"/>
      <c r="BR5171" s="9"/>
      <c r="BS5171" s="40"/>
      <c r="BU5171" s="9"/>
      <c r="BV5171" s="40"/>
      <c r="BW5171" s="9"/>
      <c r="BX5171" s="40"/>
      <c r="BZ5171" s="9"/>
      <c r="CA5171" s="9"/>
      <c r="CB5171" s="40"/>
      <c r="CC5171" s="9"/>
      <c r="CD5171" s="9"/>
      <c r="CE5171" s="40"/>
    </row>
    <row r="5172" spans="68:83" x14ac:dyDescent="0.25">
      <c r="BP5172" s="9"/>
      <c r="BQ5172" s="40"/>
      <c r="BR5172" s="9"/>
      <c r="BS5172" s="40"/>
      <c r="BU5172" s="9"/>
      <c r="BV5172" s="40"/>
      <c r="BW5172" s="9"/>
      <c r="BX5172" s="40"/>
      <c r="BZ5172" s="9"/>
      <c r="CA5172" s="9"/>
      <c r="CB5172" s="40"/>
      <c r="CC5172" s="9"/>
      <c r="CD5172" s="9"/>
      <c r="CE5172" s="40"/>
    </row>
    <row r="5173" spans="68:83" x14ac:dyDescent="0.25">
      <c r="BP5173" s="9"/>
      <c r="BQ5173" s="40"/>
      <c r="BR5173" s="9"/>
      <c r="BS5173" s="40"/>
      <c r="BU5173" s="9"/>
      <c r="BV5173" s="40"/>
      <c r="BW5173" s="9"/>
      <c r="BX5173" s="40"/>
      <c r="BZ5173" s="9"/>
      <c r="CA5173" s="9"/>
      <c r="CB5173" s="40"/>
      <c r="CC5173" s="9"/>
      <c r="CD5173" s="9"/>
      <c r="CE5173" s="40"/>
    </row>
    <row r="5174" spans="68:83" x14ac:dyDescent="0.25">
      <c r="BP5174" s="9"/>
      <c r="BQ5174" s="40"/>
      <c r="BR5174" s="9"/>
      <c r="BS5174" s="40"/>
      <c r="BU5174" s="9"/>
      <c r="BV5174" s="40"/>
      <c r="BW5174" s="9"/>
      <c r="BX5174" s="40"/>
      <c r="BZ5174" s="9"/>
      <c r="CA5174" s="9"/>
      <c r="CB5174" s="40"/>
      <c r="CC5174" s="9"/>
      <c r="CD5174" s="9"/>
      <c r="CE5174" s="40"/>
    </row>
    <row r="5175" spans="68:83" x14ac:dyDescent="0.25">
      <c r="BP5175" s="9"/>
      <c r="BQ5175" s="40"/>
      <c r="BR5175" s="9"/>
      <c r="BS5175" s="40"/>
      <c r="BU5175" s="9"/>
      <c r="BV5175" s="40"/>
      <c r="BW5175" s="9"/>
      <c r="BX5175" s="40"/>
      <c r="BZ5175" s="9"/>
      <c r="CA5175" s="9"/>
      <c r="CB5175" s="40"/>
      <c r="CC5175" s="9"/>
      <c r="CD5175" s="9"/>
      <c r="CE5175" s="40"/>
    </row>
    <row r="5176" spans="68:83" x14ac:dyDescent="0.25">
      <c r="BP5176" s="9"/>
      <c r="BQ5176" s="40"/>
      <c r="BR5176" s="9"/>
      <c r="BS5176" s="40"/>
      <c r="BU5176" s="9"/>
      <c r="BV5176" s="40"/>
      <c r="BW5176" s="9"/>
      <c r="BX5176" s="40"/>
      <c r="BZ5176" s="9"/>
      <c r="CA5176" s="9"/>
      <c r="CB5176" s="40"/>
      <c r="CC5176" s="9"/>
      <c r="CD5176" s="9"/>
      <c r="CE5176" s="40"/>
    </row>
    <row r="5177" spans="68:83" x14ac:dyDescent="0.25">
      <c r="BP5177" s="9"/>
      <c r="BQ5177" s="40"/>
      <c r="BR5177" s="9"/>
      <c r="BS5177" s="40"/>
      <c r="BU5177" s="9"/>
      <c r="BV5177" s="40"/>
      <c r="BW5177" s="9"/>
      <c r="BX5177" s="40"/>
      <c r="BZ5177" s="9"/>
      <c r="CA5177" s="9"/>
      <c r="CB5177" s="40"/>
      <c r="CC5177" s="9"/>
      <c r="CD5177" s="9"/>
      <c r="CE5177" s="40"/>
    </row>
    <row r="5178" spans="68:83" x14ac:dyDescent="0.25">
      <c r="BP5178" s="9"/>
      <c r="BQ5178" s="40"/>
      <c r="BR5178" s="9"/>
      <c r="BS5178" s="40"/>
      <c r="BU5178" s="9"/>
      <c r="BV5178" s="40"/>
      <c r="BW5178" s="9"/>
      <c r="BX5178" s="40"/>
      <c r="BZ5178" s="9"/>
      <c r="CA5178" s="9"/>
      <c r="CB5178" s="40"/>
      <c r="CC5178" s="9"/>
      <c r="CD5178" s="9"/>
      <c r="CE5178" s="40"/>
    </row>
    <row r="5179" spans="68:83" x14ac:dyDescent="0.25">
      <c r="BP5179" s="9"/>
      <c r="BQ5179" s="40"/>
      <c r="BR5179" s="9"/>
      <c r="BS5179" s="40"/>
      <c r="BU5179" s="9"/>
      <c r="BV5179" s="40"/>
      <c r="BW5179" s="9"/>
      <c r="BX5179" s="40"/>
      <c r="BZ5179" s="9"/>
      <c r="CA5179" s="9"/>
      <c r="CB5179" s="40"/>
      <c r="CC5179" s="9"/>
      <c r="CD5179" s="9"/>
      <c r="CE5179" s="40"/>
    </row>
    <row r="5180" spans="68:83" x14ac:dyDescent="0.25">
      <c r="BP5180" s="9"/>
      <c r="BQ5180" s="40"/>
      <c r="BR5180" s="9"/>
      <c r="BS5180" s="40"/>
      <c r="BU5180" s="9"/>
      <c r="BV5180" s="40"/>
      <c r="BW5180" s="9"/>
      <c r="BX5180" s="40"/>
      <c r="BZ5180" s="9"/>
      <c r="CA5180" s="9"/>
      <c r="CB5180" s="40"/>
      <c r="CC5180" s="9"/>
      <c r="CD5180" s="9"/>
      <c r="CE5180" s="40"/>
    </row>
    <row r="5181" spans="68:83" x14ac:dyDescent="0.25">
      <c r="BP5181" s="9"/>
      <c r="BQ5181" s="40"/>
      <c r="BR5181" s="9"/>
      <c r="BS5181" s="40"/>
      <c r="BU5181" s="9"/>
      <c r="BV5181" s="40"/>
      <c r="BW5181" s="9"/>
      <c r="BX5181" s="40"/>
      <c r="BZ5181" s="9"/>
      <c r="CA5181" s="9"/>
      <c r="CB5181" s="40"/>
      <c r="CC5181" s="9"/>
      <c r="CD5181" s="9"/>
      <c r="CE5181" s="40"/>
    </row>
    <row r="5182" spans="68:83" x14ac:dyDescent="0.25">
      <c r="BP5182" s="9"/>
      <c r="BQ5182" s="40"/>
      <c r="BR5182" s="9"/>
      <c r="BS5182" s="40"/>
      <c r="BU5182" s="9"/>
      <c r="BV5182" s="40"/>
      <c r="BW5182" s="9"/>
      <c r="BX5182" s="40"/>
      <c r="BZ5182" s="9"/>
      <c r="CA5182" s="9"/>
      <c r="CB5182" s="40"/>
      <c r="CC5182" s="9"/>
      <c r="CD5182" s="9"/>
      <c r="CE5182" s="40"/>
    </row>
    <row r="5183" spans="68:83" x14ac:dyDescent="0.25">
      <c r="BP5183" s="9"/>
      <c r="BQ5183" s="40"/>
      <c r="BR5183" s="9"/>
      <c r="BS5183" s="40"/>
      <c r="BU5183" s="9"/>
      <c r="BV5183" s="40"/>
      <c r="BW5183" s="9"/>
      <c r="BX5183" s="40"/>
      <c r="BZ5183" s="9"/>
      <c r="CA5183" s="9"/>
      <c r="CB5183" s="40"/>
      <c r="CC5183" s="9"/>
      <c r="CD5183" s="9"/>
      <c r="CE5183" s="40"/>
    </row>
    <row r="5184" spans="68:83" x14ac:dyDescent="0.25">
      <c r="BP5184" s="9"/>
      <c r="BQ5184" s="40"/>
      <c r="BR5184" s="9"/>
      <c r="BS5184" s="40"/>
      <c r="BU5184" s="9"/>
      <c r="BV5184" s="40"/>
      <c r="BW5184" s="9"/>
      <c r="BX5184" s="40"/>
      <c r="BZ5184" s="9"/>
      <c r="CA5184" s="9"/>
      <c r="CB5184" s="40"/>
      <c r="CC5184" s="9"/>
      <c r="CD5184" s="9"/>
      <c r="CE5184" s="40"/>
    </row>
    <row r="5185" spans="68:83" x14ac:dyDescent="0.25">
      <c r="BP5185" s="9"/>
      <c r="BQ5185" s="40"/>
      <c r="BR5185" s="9"/>
      <c r="BS5185" s="40"/>
      <c r="BU5185" s="9"/>
      <c r="BV5185" s="40"/>
      <c r="BW5185" s="9"/>
      <c r="BX5185" s="40"/>
      <c r="BZ5185" s="9"/>
      <c r="CA5185" s="9"/>
      <c r="CB5185" s="40"/>
      <c r="CC5185" s="9"/>
      <c r="CD5185" s="9"/>
      <c r="CE5185" s="40"/>
    </row>
    <row r="5186" spans="68:83" x14ac:dyDescent="0.25">
      <c r="BP5186" s="9"/>
      <c r="BQ5186" s="40"/>
      <c r="BR5186" s="9"/>
      <c r="BS5186" s="40"/>
      <c r="BU5186" s="9"/>
      <c r="BV5186" s="40"/>
      <c r="BW5186" s="9"/>
      <c r="BX5186" s="40"/>
      <c r="BZ5186" s="9"/>
      <c r="CA5186" s="9"/>
      <c r="CB5186" s="40"/>
      <c r="CC5186" s="9"/>
      <c r="CD5186" s="9"/>
      <c r="CE5186" s="40"/>
    </row>
    <row r="5187" spans="68:83" x14ac:dyDescent="0.25">
      <c r="BP5187" s="9"/>
      <c r="BQ5187" s="40"/>
      <c r="BR5187" s="9"/>
      <c r="BS5187" s="40"/>
      <c r="BU5187" s="9"/>
      <c r="BV5187" s="40"/>
      <c r="BW5187" s="9"/>
      <c r="BX5187" s="40"/>
      <c r="BZ5187" s="9"/>
      <c r="CA5187" s="9"/>
      <c r="CB5187" s="40"/>
      <c r="CC5187" s="9"/>
      <c r="CD5187" s="9"/>
      <c r="CE5187" s="40"/>
    </row>
    <row r="5188" spans="68:83" x14ac:dyDescent="0.25">
      <c r="BP5188" s="9"/>
      <c r="BQ5188" s="40"/>
      <c r="BR5188" s="9"/>
      <c r="BS5188" s="40"/>
      <c r="BU5188" s="9"/>
      <c r="BV5188" s="40"/>
      <c r="BW5188" s="9"/>
      <c r="BX5188" s="40"/>
      <c r="BZ5188" s="9"/>
      <c r="CA5188" s="9"/>
      <c r="CB5188" s="40"/>
      <c r="CC5188" s="9"/>
      <c r="CD5188" s="9"/>
      <c r="CE5188" s="40"/>
    </row>
    <row r="5189" spans="68:83" x14ac:dyDescent="0.25">
      <c r="BP5189" s="9"/>
      <c r="BQ5189" s="40"/>
      <c r="BR5189" s="9"/>
      <c r="BS5189" s="40"/>
      <c r="BU5189" s="9"/>
      <c r="BV5189" s="40"/>
      <c r="BW5189" s="9"/>
      <c r="BX5189" s="40"/>
      <c r="BZ5189" s="9"/>
      <c r="CA5189" s="9"/>
      <c r="CB5189" s="40"/>
      <c r="CC5189" s="9"/>
      <c r="CD5189" s="9"/>
      <c r="CE5189" s="40"/>
    </row>
    <row r="5190" spans="68:83" x14ac:dyDescent="0.25">
      <c r="BP5190" s="9"/>
      <c r="BQ5190" s="40"/>
      <c r="BR5190" s="9"/>
      <c r="BS5190" s="40"/>
      <c r="BU5190" s="9"/>
      <c r="BV5190" s="40"/>
      <c r="BW5190" s="9"/>
      <c r="BX5190" s="40"/>
      <c r="BZ5190" s="9"/>
      <c r="CA5190" s="9"/>
      <c r="CB5190" s="40"/>
      <c r="CC5190" s="9"/>
      <c r="CD5190" s="9"/>
      <c r="CE5190" s="40"/>
    </row>
    <row r="5191" spans="68:83" x14ac:dyDescent="0.25">
      <c r="BP5191" s="9"/>
      <c r="BQ5191" s="40"/>
      <c r="BR5191" s="9"/>
      <c r="BS5191" s="40"/>
      <c r="BU5191" s="9"/>
      <c r="BV5191" s="40"/>
      <c r="BW5191" s="9"/>
      <c r="BX5191" s="40"/>
      <c r="BZ5191" s="9"/>
      <c r="CA5191" s="9"/>
      <c r="CB5191" s="40"/>
      <c r="CC5191" s="9"/>
      <c r="CD5191" s="9"/>
      <c r="CE5191" s="40"/>
    </row>
    <row r="5192" spans="68:83" x14ac:dyDescent="0.25">
      <c r="BP5192" s="9"/>
      <c r="BQ5192" s="40"/>
      <c r="BR5192" s="9"/>
      <c r="BS5192" s="40"/>
      <c r="BU5192" s="9"/>
      <c r="BV5192" s="40"/>
      <c r="BW5192" s="9"/>
      <c r="BX5192" s="40"/>
      <c r="BZ5192" s="9"/>
      <c r="CA5192" s="9"/>
      <c r="CB5192" s="40"/>
      <c r="CC5192" s="9"/>
      <c r="CD5192" s="9"/>
      <c r="CE5192" s="40"/>
    </row>
    <row r="5193" spans="68:83" x14ac:dyDescent="0.25">
      <c r="BP5193" s="9"/>
      <c r="BQ5193" s="40"/>
      <c r="BR5193" s="9"/>
      <c r="BS5193" s="40"/>
      <c r="BU5193" s="9"/>
      <c r="BV5193" s="40"/>
      <c r="BW5193" s="9"/>
      <c r="BX5193" s="40"/>
      <c r="BZ5193" s="9"/>
      <c r="CA5193" s="9"/>
      <c r="CB5193" s="40"/>
      <c r="CC5193" s="9"/>
      <c r="CD5193" s="9"/>
      <c r="CE5193" s="40"/>
    </row>
    <row r="5194" spans="68:83" x14ac:dyDescent="0.25">
      <c r="BP5194" s="9"/>
      <c r="BQ5194" s="40"/>
      <c r="BR5194" s="9"/>
      <c r="BS5194" s="40"/>
      <c r="BU5194" s="9"/>
      <c r="BV5194" s="40"/>
      <c r="BW5194" s="9"/>
      <c r="BX5194" s="40"/>
      <c r="BZ5194" s="9"/>
      <c r="CA5194" s="9"/>
      <c r="CB5194" s="40"/>
      <c r="CC5194" s="9"/>
      <c r="CD5194" s="9"/>
      <c r="CE5194" s="40"/>
    </row>
    <row r="5195" spans="68:83" x14ac:dyDescent="0.25">
      <c r="BP5195" s="9"/>
      <c r="BQ5195" s="40"/>
      <c r="BR5195" s="9"/>
      <c r="BS5195" s="40"/>
      <c r="BU5195" s="9"/>
      <c r="BV5195" s="40"/>
      <c r="BW5195" s="9"/>
      <c r="BX5195" s="40"/>
      <c r="BZ5195" s="9"/>
      <c r="CA5195" s="9"/>
      <c r="CB5195" s="40"/>
      <c r="CC5195" s="9"/>
      <c r="CD5195" s="9"/>
      <c r="CE5195" s="40"/>
    </row>
    <row r="5196" spans="68:83" x14ac:dyDescent="0.25">
      <c r="BP5196" s="9"/>
      <c r="BQ5196" s="40"/>
      <c r="BR5196" s="9"/>
      <c r="BS5196" s="40"/>
      <c r="BU5196" s="9"/>
      <c r="BV5196" s="40"/>
      <c r="BW5196" s="9"/>
      <c r="BX5196" s="40"/>
      <c r="BZ5196" s="9"/>
      <c r="CA5196" s="9"/>
      <c r="CB5196" s="40"/>
      <c r="CC5196" s="9"/>
      <c r="CD5196" s="9"/>
      <c r="CE5196" s="40"/>
    </row>
    <row r="5197" spans="68:83" x14ac:dyDescent="0.25">
      <c r="BP5197" s="9"/>
      <c r="BQ5197" s="40"/>
      <c r="BR5197" s="9"/>
      <c r="BS5197" s="40"/>
      <c r="BU5197" s="9"/>
      <c r="BV5197" s="40"/>
      <c r="BW5197" s="9"/>
      <c r="BX5197" s="40"/>
      <c r="BZ5197" s="9"/>
      <c r="CA5197" s="9"/>
      <c r="CB5197" s="40"/>
      <c r="CC5197" s="9"/>
      <c r="CD5197" s="9"/>
      <c r="CE5197" s="40"/>
    </row>
    <row r="5198" spans="68:83" x14ac:dyDescent="0.25">
      <c r="BP5198" s="9"/>
      <c r="BQ5198" s="40"/>
      <c r="BR5198" s="9"/>
      <c r="BS5198" s="40"/>
      <c r="BU5198" s="9"/>
      <c r="BV5198" s="40"/>
      <c r="BW5198" s="9"/>
      <c r="BX5198" s="40"/>
      <c r="BZ5198" s="9"/>
      <c r="CA5198" s="9"/>
      <c r="CB5198" s="40"/>
      <c r="CC5198" s="9"/>
      <c r="CD5198" s="9"/>
      <c r="CE5198" s="40"/>
    </row>
    <row r="5199" spans="68:83" x14ac:dyDescent="0.25">
      <c r="BP5199" s="9"/>
      <c r="BQ5199" s="40"/>
      <c r="BR5199" s="9"/>
      <c r="BS5199" s="40"/>
      <c r="BU5199" s="9"/>
      <c r="BV5199" s="40"/>
      <c r="BW5199" s="9"/>
      <c r="BX5199" s="40"/>
      <c r="BZ5199" s="9"/>
      <c r="CA5199" s="9"/>
      <c r="CB5199" s="40"/>
      <c r="CC5199" s="9"/>
      <c r="CD5199" s="9"/>
      <c r="CE5199" s="40"/>
    </row>
    <row r="5200" spans="68:83" x14ac:dyDescent="0.25">
      <c r="BP5200" s="9"/>
      <c r="BQ5200" s="40"/>
      <c r="BR5200" s="9"/>
      <c r="BS5200" s="40"/>
      <c r="BU5200" s="9"/>
      <c r="BV5200" s="40"/>
      <c r="BW5200" s="9"/>
      <c r="BX5200" s="40"/>
      <c r="BZ5200" s="9"/>
      <c r="CA5200" s="9"/>
      <c r="CB5200" s="40"/>
      <c r="CC5200" s="9"/>
      <c r="CD5200" s="9"/>
      <c r="CE5200" s="40"/>
    </row>
    <row r="5201" spans="68:83" x14ac:dyDescent="0.25">
      <c r="BP5201" s="9"/>
      <c r="BQ5201" s="40"/>
      <c r="BR5201" s="9"/>
      <c r="BS5201" s="40"/>
      <c r="BU5201" s="9"/>
      <c r="BV5201" s="40"/>
      <c r="BW5201" s="9"/>
      <c r="BX5201" s="40"/>
      <c r="BZ5201" s="9"/>
      <c r="CA5201" s="9"/>
      <c r="CB5201" s="40"/>
      <c r="CC5201" s="9"/>
      <c r="CD5201" s="9"/>
      <c r="CE5201" s="40"/>
    </row>
    <row r="5202" spans="68:83" x14ac:dyDescent="0.25">
      <c r="BP5202" s="9"/>
      <c r="BQ5202" s="40"/>
      <c r="BR5202" s="9"/>
      <c r="BS5202" s="40"/>
      <c r="BU5202" s="9"/>
      <c r="BV5202" s="40"/>
      <c r="BW5202" s="9"/>
      <c r="BX5202" s="40"/>
      <c r="BZ5202" s="9"/>
      <c r="CA5202" s="9"/>
      <c r="CB5202" s="40"/>
      <c r="CC5202" s="9"/>
      <c r="CD5202" s="9"/>
      <c r="CE5202" s="40"/>
    </row>
    <row r="5203" spans="68:83" x14ac:dyDescent="0.25">
      <c r="BP5203" s="9"/>
      <c r="BQ5203" s="40"/>
      <c r="BR5203" s="9"/>
      <c r="BS5203" s="40"/>
      <c r="BU5203" s="9"/>
      <c r="BV5203" s="40"/>
      <c r="BW5203" s="9"/>
      <c r="BX5203" s="40"/>
      <c r="BZ5203" s="9"/>
      <c r="CA5203" s="9"/>
      <c r="CB5203" s="40"/>
      <c r="CC5203" s="9"/>
      <c r="CD5203" s="9"/>
      <c r="CE5203" s="40"/>
    </row>
    <row r="5204" spans="68:83" x14ac:dyDescent="0.25">
      <c r="BP5204" s="9"/>
      <c r="BQ5204" s="40"/>
      <c r="BR5204" s="9"/>
      <c r="BS5204" s="40"/>
      <c r="BU5204" s="9"/>
      <c r="BV5204" s="40"/>
      <c r="BW5204" s="9"/>
      <c r="BX5204" s="40"/>
      <c r="BZ5204" s="9"/>
      <c r="CA5204" s="9"/>
      <c r="CB5204" s="40"/>
      <c r="CC5204" s="9"/>
      <c r="CD5204" s="9"/>
      <c r="CE5204" s="40"/>
    </row>
    <row r="5205" spans="68:83" x14ac:dyDescent="0.25">
      <c r="BP5205" s="9"/>
      <c r="BQ5205" s="40"/>
      <c r="BR5205" s="9"/>
      <c r="BS5205" s="40"/>
      <c r="BU5205" s="9"/>
      <c r="BV5205" s="40"/>
      <c r="BW5205" s="9"/>
      <c r="BX5205" s="40"/>
      <c r="BZ5205" s="9"/>
      <c r="CA5205" s="9"/>
      <c r="CB5205" s="40"/>
      <c r="CC5205" s="9"/>
      <c r="CD5205" s="9"/>
      <c r="CE5205" s="40"/>
    </row>
    <row r="5206" spans="68:83" x14ac:dyDescent="0.25">
      <c r="BP5206" s="9"/>
      <c r="BQ5206" s="40"/>
      <c r="BR5206" s="9"/>
      <c r="BS5206" s="40"/>
      <c r="BU5206" s="9"/>
      <c r="BV5206" s="40"/>
      <c r="BW5206" s="9"/>
      <c r="BX5206" s="40"/>
      <c r="BZ5206" s="9"/>
      <c r="CA5206" s="9"/>
      <c r="CB5206" s="40"/>
      <c r="CC5206" s="9"/>
      <c r="CD5206" s="9"/>
      <c r="CE5206" s="40"/>
    </row>
    <row r="5207" spans="68:83" x14ac:dyDescent="0.25">
      <c r="BP5207" s="9"/>
      <c r="BQ5207" s="40"/>
      <c r="BR5207" s="9"/>
      <c r="BS5207" s="40"/>
      <c r="BU5207" s="9"/>
      <c r="BV5207" s="40"/>
      <c r="BW5207" s="9"/>
      <c r="BX5207" s="40"/>
      <c r="BZ5207" s="9"/>
      <c r="CA5207" s="9"/>
      <c r="CB5207" s="40"/>
      <c r="CC5207" s="9"/>
      <c r="CD5207" s="9"/>
      <c r="CE5207" s="40"/>
    </row>
    <row r="5208" spans="68:83" x14ac:dyDescent="0.25">
      <c r="BP5208" s="9"/>
      <c r="BQ5208" s="40"/>
      <c r="BR5208" s="9"/>
      <c r="BS5208" s="40"/>
      <c r="BU5208" s="9"/>
      <c r="BV5208" s="40"/>
      <c r="BW5208" s="9"/>
      <c r="BX5208" s="40"/>
      <c r="BZ5208" s="9"/>
      <c r="CA5208" s="9"/>
      <c r="CB5208" s="40"/>
      <c r="CC5208" s="9"/>
      <c r="CD5208" s="9"/>
      <c r="CE5208" s="40"/>
    </row>
    <row r="5209" spans="68:83" x14ac:dyDescent="0.25">
      <c r="BP5209" s="9"/>
      <c r="BQ5209" s="40"/>
      <c r="BR5209" s="9"/>
      <c r="BS5209" s="40"/>
      <c r="BU5209" s="9"/>
      <c r="BV5209" s="40"/>
      <c r="BW5209" s="9"/>
      <c r="BX5209" s="40"/>
      <c r="BZ5209" s="9"/>
      <c r="CA5209" s="9"/>
      <c r="CB5209" s="40"/>
      <c r="CC5209" s="9"/>
      <c r="CD5209" s="9"/>
      <c r="CE5209" s="40"/>
    </row>
    <row r="5210" spans="68:83" x14ac:dyDescent="0.25">
      <c r="BP5210" s="9"/>
      <c r="BQ5210" s="40"/>
      <c r="BR5210" s="9"/>
      <c r="BS5210" s="40"/>
      <c r="BU5210" s="9"/>
      <c r="BV5210" s="40"/>
      <c r="BW5210" s="9"/>
      <c r="BX5210" s="40"/>
      <c r="BZ5210" s="9"/>
      <c r="CA5210" s="9"/>
      <c r="CB5210" s="40"/>
      <c r="CC5210" s="9"/>
      <c r="CD5210" s="9"/>
      <c r="CE5210" s="40"/>
    </row>
    <row r="5211" spans="68:83" x14ac:dyDescent="0.25">
      <c r="BP5211" s="9"/>
      <c r="BQ5211" s="40"/>
      <c r="BR5211" s="9"/>
      <c r="BS5211" s="40"/>
      <c r="BU5211" s="9"/>
      <c r="BV5211" s="40"/>
      <c r="BW5211" s="9"/>
      <c r="BX5211" s="40"/>
      <c r="BZ5211" s="9"/>
      <c r="CA5211" s="9"/>
      <c r="CB5211" s="40"/>
      <c r="CC5211" s="9"/>
      <c r="CD5211" s="9"/>
      <c r="CE5211" s="40"/>
    </row>
    <row r="5212" spans="68:83" x14ac:dyDescent="0.25">
      <c r="BP5212" s="9"/>
      <c r="BQ5212" s="40"/>
      <c r="BR5212" s="9"/>
      <c r="BS5212" s="40"/>
      <c r="BU5212" s="9"/>
      <c r="BV5212" s="40"/>
      <c r="BW5212" s="9"/>
      <c r="BX5212" s="40"/>
      <c r="BZ5212" s="9"/>
      <c r="CA5212" s="9"/>
      <c r="CB5212" s="40"/>
      <c r="CC5212" s="9"/>
      <c r="CD5212" s="9"/>
      <c r="CE5212" s="40"/>
    </row>
    <row r="5213" spans="68:83" x14ac:dyDescent="0.25">
      <c r="BP5213" s="9"/>
      <c r="BQ5213" s="40"/>
      <c r="BR5213" s="9"/>
      <c r="BS5213" s="40"/>
      <c r="BU5213" s="9"/>
      <c r="BV5213" s="40"/>
      <c r="BW5213" s="9"/>
      <c r="BX5213" s="40"/>
      <c r="BZ5213" s="9"/>
      <c r="CA5213" s="9"/>
      <c r="CB5213" s="40"/>
      <c r="CC5213" s="9"/>
      <c r="CD5213" s="9"/>
      <c r="CE5213" s="40"/>
    </row>
    <row r="5214" spans="68:83" x14ac:dyDescent="0.25">
      <c r="BP5214" s="9"/>
      <c r="BQ5214" s="40"/>
      <c r="BR5214" s="9"/>
      <c r="BS5214" s="40"/>
      <c r="BU5214" s="9"/>
      <c r="BV5214" s="40"/>
      <c r="BW5214" s="9"/>
      <c r="BX5214" s="40"/>
      <c r="BZ5214" s="9"/>
      <c r="CA5214" s="9"/>
      <c r="CB5214" s="40"/>
      <c r="CC5214" s="9"/>
      <c r="CD5214" s="9"/>
      <c r="CE5214" s="40"/>
    </row>
    <row r="5215" spans="68:83" x14ac:dyDescent="0.25">
      <c r="BP5215" s="9"/>
      <c r="BQ5215" s="40"/>
      <c r="BR5215" s="9"/>
      <c r="BS5215" s="40"/>
      <c r="BU5215" s="9"/>
      <c r="BV5215" s="40"/>
      <c r="BW5215" s="9"/>
      <c r="BX5215" s="40"/>
      <c r="BZ5215" s="9"/>
      <c r="CA5215" s="9"/>
      <c r="CB5215" s="40"/>
      <c r="CC5215" s="9"/>
      <c r="CD5215" s="9"/>
      <c r="CE5215" s="40"/>
    </row>
    <row r="5216" spans="68:83" x14ac:dyDescent="0.25">
      <c r="BP5216" s="9"/>
      <c r="BQ5216" s="40"/>
      <c r="BR5216" s="9"/>
      <c r="BS5216" s="40"/>
      <c r="BU5216" s="9"/>
      <c r="BV5216" s="40"/>
      <c r="BW5216" s="9"/>
      <c r="BX5216" s="40"/>
      <c r="BZ5216" s="9"/>
      <c r="CA5216" s="9"/>
      <c r="CB5216" s="40"/>
      <c r="CC5216" s="9"/>
      <c r="CD5216" s="9"/>
      <c r="CE5216" s="40"/>
    </row>
    <row r="5217" spans="68:83" x14ac:dyDescent="0.25">
      <c r="BP5217" s="9"/>
      <c r="BQ5217" s="40"/>
      <c r="BR5217" s="9"/>
      <c r="BS5217" s="40"/>
      <c r="BU5217" s="9"/>
      <c r="BV5217" s="40"/>
      <c r="BW5217" s="9"/>
      <c r="BX5217" s="40"/>
      <c r="BZ5217" s="9"/>
      <c r="CA5217" s="9"/>
      <c r="CB5217" s="40"/>
      <c r="CC5217" s="9"/>
      <c r="CD5217" s="9"/>
      <c r="CE5217" s="40"/>
    </row>
    <row r="5218" spans="68:83" x14ac:dyDescent="0.25">
      <c r="BP5218" s="9"/>
      <c r="BQ5218" s="40"/>
      <c r="BR5218" s="9"/>
      <c r="BS5218" s="40"/>
      <c r="BU5218" s="9"/>
      <c r="BV5218" s="40"/>
      <c r="BW5218" s="9"/>
      <c r="BX5218" s="40"/>
      <c r="BZ5218" s="9"/>
      <c r="CA5218" s="9"/>
      <c r="CB5218" s="40"/>
      <c r="CC5218" s="9"/>
      <c r="CD5218" s="9"/>
      <c r="CE5218" s="40"/>
    </row>
    <row r="5219" spans="68:83" x14ac:dyDescent="0.25">
      <c r="BP5219" s="9"/>
      <c r="BQ5219" s="40"/>
      <c r="BR5219" s="9"/>
      <c r="BS5219" s="40"/>
      <c r="BU5219" s="9"/>
      <c r="BV5219" s="40"/>
      <c r="BW5219" s="9"/>
      <c r="BX5219" s="40"/>
      <c r="BZ5219" s="9"/>
      <c r="CA5219" s="9"/>
      <c r="CB5219" s="40"/>
      <c r="CC5219" s="9"/>
      <c r="CD5219" s="9"/>
      <c r="CE5219" s="40"/>
    </row>
    <row r="5220" spans="68:83" x14ac:dyDescent="0.25">
      <c r="BP5220" s="9"/>
      <c r="BQ5220" s="40"/>
      <c r="BR5220" s="9"/>
      <c r="BS5220" s="40"/>
      <c r="BU5220" s="9"/>
      <c r="BV5220" s="40"/>
      <c r="BW5220" s="9"/>
      <c r="BX5220" s="40"/>
      <c r="BZ5220" s="9"/>
      <c r="CA5220" s="9"/>
      <c r="CB5220" s="40"/>
      <c r="CC5220" s="9"/>
      <c r="CD5220" s="9"/>
      <c r="CE5220" s="40"/>
    </row>
    <row r="5221" spans="68:83" x14ac:dyDescent="0.25">
      <c r="BP5221" s="9"/>
      <c r="BQ5221" s="40"/>
      <c r="BR5221" s="9"/>
      <c r="BS5221" s="40"/>
      <c r="BU5221" s="9"/>
      <c r="BV5221" s="40"/>
      <c r="BW5221" s="9"/>
      <c r="BX5221" s="40"/>
      <c r="BZ5221" s="9"/>
      <c r="CA5221" s="9"/>
      <c r="CB5221" s="40"/>
      <c r="CC5221" s="9"/>
      <c r="CD5221" s="9"/>
      <c r="CE5221" s="40"/>
    </row>
    <row r="5222" spans="68:83" x14ac:dyDescent="0.25">
      <c r="BP5222" s="9"/>
      <c r="BQ5222" s="40"/>
      <c r="BR5222" s="9"/>
      <c r="BS5222" s="40"/>
      <c r="BU5222" s="9"/>
      <c r="BV5222" s="40"/>
      <c r="BW5222" s="9"/>
      <c r="BX5222" s="40"/>
      <c r="BZ5222" s="9"/>
      <c r="CA5222" s="9"/>
      <c r="CB5222" s="40"/>
      <c r="CC5222" s="9"/>
      <c r="CD5222" s="9"/>
      <c r="CE5222" s="40"/>
    </row>
    <row r="5223" spans="68:83" x14ac:dyDescent="0.25">
      <c r="BP5223" s="9"/>
      <c r="BQ5223" s="40"/>
      <c r="BR5223" s="9"/>
      <c r="BS5223" s="40"/>
      <c r="BU5223" s="9"/>
      <c r="BV5223" s="40"/>
      <c r="BW5223" s="9"/>
      <c r="BX5223" s="40"/>
      <c r="BZ5223" s="9"/>
      <c r="CA5223" s="9"/>
      <c r="CB5223" s="40"/>
      <c r="CC5223" s="9"/>
      <c r="CD5223" s="9"/>
      <c r="CE5223" s="40"/>
    </row>
    <row r="5224" spans="68:83" x14ac:dyDescent="0.25">
      <c r="BP5224" s="9"/>
      <c r="BQ5224" s="40"/>
      <c r="BR5224" s="9"/>
      <c r="BS5224" s="40"/>
      <c r="BU5224" s="9"/>
      <c r="BV5224" s="40"/>
      <c r="BW5224" s="9"/>
      <c r="BX5224" s="40"/>
      <c r="BZ5224" s="9"/>
      <c r="CA5224" s="9"/>
      <c r="CB5224" s="40"/>
      <c r="CC5224" s="9"/>
      <c r="CD5224" s="9"/>
      <c r="CE5224" s="40"/>
    </row>
    <row r="5225" spans="68:83" x14ac:dyDescent="0.25">
      <c r="BP5225" s="9"/>
      <c r="BQ5225" s="40"/>
      <c r="BR5225" s="9"/>
      <c r="BS5225" s="40"/>
      <c r="BU5225" s="9"/>
      <c r="BV5225" s="40"/>
      <c r="BW5225" s="9"/>
      <c r="BX5225" s="40"/>
      <c r="BZ5225" s="9"/>
      <c r="CA5225" s="9"/>
      <c r="CB5225" s="40"/>
      <c r="CC5225" s="9"/>
      <c r="CD5225" s="9"/>
      <c r="CE5225" s="40"/>
    </row>
    <row r="5226" spans="68:83" x14ac:dyDescent="0.25">
      <c r="BP5226" s="9"/>
      <c r="BQ5226" s="40"/>
      <c r="BR5226" s="9"/>
      <c r="BS5226" s="40"/>
      <c r="BU5226" s="9"/>
      <c r="BV5226" s="40"/>
      <c r="BW5226" s="9"/>
      <c r="BX5226" s="40"/>
      <c r="BZ5226" s="9"/>
      <c r="CA5226" s="9"/>
      <c r="CB5226" s="40"/>
      <c r="CC5226" s="9"/>
      <c r="CD5226" s="9"/>
      <c r="CE5226" s="40"/>
    </row>
    <row r="5227" spans="68:83" x14ac:dyDescent="0.25">
      <c r="BP5227" s="9"/>
      <c r="BQ5227" s="40"/>
      <c r="BR5227" s="9"/>
      <c r="BS5227" s="40"/>
      <c r="BU5227" s="9"/>
      <c r="BV5227" s="40"/>
      <c r="BW5227" s="9"/>
      <c r="BX5227" s="40"/>
      <c r="BZ5227" s="9"/>
      <c r="CA5227" s="9"/>
      <c r="CB5227" s="40"/>
      <c r="CC5227" s="9"/>
      <c r="CD5227" s="9"/>
      <c r="CE5227" s="40"/>
    </row>
    <row r="5228" spans="68:83" x14ac:dyDescent="0.25">
      <c r="BP5228" s="9"/>
      <c r="BQ5228" s="40"/>
      <c r="BR5228" s="9"/>
      <c r="BS5228" s="40"/>
      <c r="BU5228" s="9"/>
      <c r="BV5228" s="40"/>
      <c r="BW5228" s="9"/>
      <c r="BX5228" s="40"/>
      <c r="BZ5228" s="9"/>
      <c r="CA5228" s="9"/>
      <c r="CB5228" s="40"/>
      <c r="CC5228" s="9"/>
      <c r="CD5228" s="9"/>
      <c r="CE5228" s="40"/>
    </row>
    <row r="5229" spans="68:83" x14ac:dyDescent="0.25">
      <c r="BP5229" s="9"/>
      <c r="BQ5229" s="40"/>
      <c r="BR5229" s="9"/>
      <c r="BS5229" s="40"/>
      <c r="BU5229" s="9"/>
      <c r="BV5229" s="40"/>
      <c r="BW5229" s="9"/>
      <c r="BX5229" s="40"/>
      <c r="BZ5229" s="9"/>
      <c r="CA5229" s="9"/>
      <c r="CB5229" s="40"/>
      <c r="CC5229" s="9"/>
      <c r="CD5229" s="9"/>
      <c r="CE5229" s="40"/>
    </row>
    <row r="5230" spans="68:83" x14ac:dyDescent="0.25">
      <c r="BP5230" s="9"/>
      <c r="BQ5230" s="40"/>
      <c r="BR5230" s="9"/>
      <c r="BS5230" s="40"/>
      <c r="BU5230" s="9"/>
      <c r="BV5230" s="40"/>
      <c r="BW5230" s="9"/>
      <c r="BX5230" s="40"/>
      <c r="BZ5230" s="9"/>
      <c r="CA5230" s="9"/>
      <c r="CB5230" s="40"/>
      <c r="CC5230" s="9"/>
      <c r="CD5230" s="9"/>
      <c r="CE5230" s="40"/>
    </row>
    <row r="5231" spans="68:83" x14ac:dyDescent="0.25">
      <c r="BP5231" s="9"/>
      <c r="BQ5231" s="40"/>
      <c r="BR5231" s="9"/>
      <c r="BS5231" s="40"/>
      <c r="BU5231" s="9"/>
      <c r="BV5231" s="40"/>
      <c r="BW5231" s="9"/>
      <c r="BX5231" s="40"/>
      <c r="BZ5231" s="9"/>
      <c r="CA5231" s="9"/>
      <c r="CB5231" s="40"/>
      <c r="CC5231" s="9"/>
      <c r="CD5231" s="9"/>
      <c r="CE5231" s="40"/>
    </row>
    <row r="5232" spans="68:83" x14ac:dyDescent="0.25">
      <c r="BP5232" s="9"/>
      <c r="BQ5232" s="40"/>
      <c r="BR5232" s="9"/>
      <c r="BS5232" s="40"/>
      <c r="BU5232" s="9"/>
      <c r="BV5232" s="40"/>
      <c r="BW5232" s="9"/>
      <c r="BX5232" s="40"/>
      <c r="BZ5232" s="9"/>
      <c r="CA5232" s="9"/>
      <c r="CB5232" s="40"/>
      <c r="CC5232" s="9"/>
      <c r="CD5232" s="9"/>
      <c r="CE5232" s="40"/>
    </row>
    <row r="5233" spans="68:83" x14ac:dyDescent="0.25">
      <c r="BP5233" s="9"/>
      <c r="BQ5233" s="40"/>
      <c r="BR5233" s="9"/>
      <c r="BS5233" s="40"/>
      <c r="BU5233" s="9"/>
      <c r="BV5233" s="40"/>
      <c r="BW5233" s="9"/>
      <c r="BX5233" s="40"/>
      <c r="BZ5233" s="9"/>
      <c r="CA5233" s="9"/>
      <c r="CB5233" s="40"/>
      <c r="CC5233" s="9"/>
      <c r="CD5233" s="9"/>
      <c r="CE5233" s="40"/>
    </row>
    <row r="5234" spans="68:83" x14ac:dyDescent="0.25">
      <c r="BP5234" s="9"/>
      <c r="BQ5234" s="40"/>
      <c r="BR5234" s="9"/>
      <c r="BS5234" s="40"/>
      <c r="BU5234" s="9"/>
      <c r="BV5234" s="40"/>
      <c r="BW5234" s="9"/>
      <c r="BX5234" s="40"/>
      <c r="BZ5234" s="9"/>
      <c r="CA5234" s="9"/>
      <c r="CB5234" s="40"/>
      <c r="CC5234" s="9"/>
      <c r="CD5234" s="9"/>
      <c r="CE5234" s="40"/>
    </row>
    <row r="5235" spans="68:83" x14ac:dyDescent="0.25">
      <c r="BP5235" s="9"/>
      <c r="BQ5235" s="40"/>
      <c r="BR5235" s="9"/>
      <c r="BS5235" s="40"/>
      <c r="BU5235" s="9"/>
      <c r="BV5235" s="40"/>
      <c r="BW5235" s="9"/>
      <c r="BX5235" s="40"/>
      <c r="BZ5235" s="9"/>
      <c r="CA5235" s="9"/>
      <c r="CB5235" s="40"/>
      <c r="CC5235" s="9"/>
      <c r="CD5235" s="9"/>
      <c r="CE5235" s="40"/>
    </row>
    <row r="5236" spans="68:83" x14ac:dyDescent="0.25">
      <c r="BP5236" s="9"/>
      <c r="BQ5236" s="40"/>
      <c r="BR5236" s="9"/>
      <c r="BS5236" s="40"/>
      <c r="BU5236" s="9"/>
      <c r="BV5236" s="40"/>
      <c r="BW5236" s="9"/>
      <c r="BX5236" s="40"/>
      <c r="BZ5236" s="9"/>
      <c r="CA5236" s="9"/>
      <c r="CB5236" s="40"/>
      <c r="CC5236" s="9"/>
      <c r="CD5236" s="9"/>
      <c r="CE5236" s="40"/>
    </row>
    <row r="5237" spans="68:83" x14ac:dyDescent="0.25">
      <c r="BP5237" s="9"/>
      <c r="BQ5237" s="40"/>
      <c r="BR5237" s="9"/>
      <c r="BS5237" s="40"/>
      <c r="BU5237" s="9"/>
      <c r="BV5237" s="40"/>
      <c r="BW5237" s="9"/>
      <c r="BX5237" s="40"/>
      <c r="BZ5237" s="9"/>
      <c r="CA5237" s="9"/>
      <c r="CB5237" s="40"/>
      <c r="CC5237" s="9"/>
      <c r="CD5237" s="9"/>
      <c r="CE5237" s="40"/>
    </row>
    <row r="5238" spans="68:83" x14ac:dyDescent="0.25">
      <c r="BP5238" s="9"/>
      <c r="BQ5238" s="40"/>
      <c r="BR5238" s="9"/>
      <c r="BS5238" s="40"/>
      <c r="BU5238" s="9"/>
      <c r="BV5238" s="40"/>
      <c r="BW5238" s="9"/>
      <c r="BX5238" s="40"/>
      <c r="BZ5238" s="9"/>
      <c r="CA5238" s="9"/>
      <c r="CB5238" s="40"/>
      <c r="CC5238" s="9"/>
      <c r="CD5238" s="9"/>
      <c r="CE5238" s="40"/>
    </row>
    <row r="5239" spans="68:83" x14ac:dyDescent="0.25">
      <c r="BP5239" s="9"/>
      <c r="BQ5239" s="40"/>
      <c r="BR5239" s="9"/>
      <c r="BS5239" s="40"/>
      <c r="BU5239" s="9"/>
      <c r="BV5239" s="40"/>
      <c r="BW5239" s="9"/>
      <c r="BX5239" s="40"/>
      <c r="BZ5239" s="9"/>
      <c r="CA5239" s="9"/>
      <c r="CB5239" s="40"/>
      <c r="CC5239" s="9"/>
      <c r="CD5239" s="9"/>
      <c r="CE5239" s="40"/>
    </row>
    <row r="5240" spans="68:83" x14ac:dyDescent="0.25">
      <c r="BP5240" s="9"/>
      <c r="BQ5240" s="40"/>
      <c r="BR5240" s="9"/>
      <c r="BS5240" s="40"/>
      <c r="BU5240" s="9"/>
      <c r="BV5240" s="40"/>
      <c r="BW5240" s="9"/>
      <c r="BX5240" s="40"/>
      <c r="BZ5240" s="9"/>
      <c r="CA5240" s="9"/>
      <c r="CB5240" s="40"/>
      <c r="CC5240" s="9"/>
      <c r="CD5240" s="9"/>
      <c r="CE5240" s="40"/>
    </row>
    <row r="5241" spans="68:83" x14ac:dyDescent="0.25">
      <c r="BP5241" s="9"/>
      <c r="BQ5241" s="40"/>
      <c r="BR5241" s="9"/>
      <c r="BS5241" s="40"/>
      <c r="BU5241" s="9"/>
      <c r="BV5241" s="40"/>
      <c r="BW5241" s="9"/>
      <c r="BX5241" s="40"/>
      <c r="BZ5241" s="9"/>
      <c r="CA5241" s="9"/>
      <c r="CB5241" s="40"/>
      <c r="CC5241" s="9"/>
      <c r="CD5241" s="9"/>
      <c r="CE5241" s="40"/>
    </row>
    <row r="5242" spans="68:83" x14ac:dyDescent="0.25">
      <c r="BP5242" s="9"/>
      <c r="BQ5242" s="40"/>
      <c r="BR5242" s="9"/>
      <c r="BS5242" s="40"/>
      <c r="BU5242" s="9"/>
      <c r="BV5242" s="40"/>
      <c r="BW5242" s="9"/>
      <c r="BX5242" s="40"/>
      <c r="BZ5242" s="9"/>
      <c r="CA5242" s="9"/>
      <c r="CB5242" s="40"/>
      <c r="CC5242" s="9"/>
      <c r="CD5242" s="9"/>
      <c r="CE5242" s="40"/>
    </row>
    <row r="5243" spans="68:83" x14ac:dyDescent="0.25">
      <c r="BP5243" s="9"/>
      <c r="BQ5243" s="40"/>
      <c r="BR5243" s="9"/>
      <c r="BS5243" s="40"/>
      <c r="BU5243" s="9"/>
      <c r="BV5243" s="40"/>
      <c r="BW5243" s="9"/>
      <c r="BX5243" s="40"/>
      <c r="BZ5243" s="9"/>
      <c r="CA5243" s="9"/>
      <c r="CB5243" s="40"/>
      <c r="CC5243" s="9"/>
      <c r="CD5243" s="9"/>
      <c r="CE5243" s="40"/>
    </row>
    <row r="5244" spans="68:83" x14ac:dyDescent="0.25">
      <c r="BP5244" s="9"/>
      <c r="BQ5244" s="40"/>
      <c r="BR5244" s="9"/>
      <c r="BS5244" s="40"/>
      <c r="BU5244" s="9"/>
      <c r="BV5244" s="40"/>
      <c r="BW5244" s="9"/>
      <c r="BX5244" s="40"/>
      <c r="BZ5244" s="9"/>
      <c r="CA5244" s="9"/>
      <c r="CB5244" s="40"/>
      <c r="CC5244" s="9"/>
      <c r="CD5244" s="9"/>
      <c r="CE5244" s="40"/>
    </row>
    <row r="5245" spans="68:83" x14ac:dyDescent="0.25">
      <c r="BP5245" s="9"/>
      <c r="BQ5245" s="40"/>
      <c r="BR5245" s="9"/>
      <c r="BS5245" s="40"/>
      <c r="BU5245" s="9"/>
      <c r="BV5245" s="40"/>
      <c r="BW5245" s="9"/>
      <c r="BX5245" s="40"/>
      <c r="BZ5245" s="9"/>
      <c r="CA5245" s="9"/>
      <c r="CB5245" s="40"/>
      <c r="CC5245" s="9"/>
      <c r="CD5245" s="9"/>
      <c r="CE5245" s="40"/>
    </row>
    <row r="5246" spans="68:83" x14ac:dyDescent="0.25">
      <c r="BP5246" s="9"/>
      <c r="BQ5246" s="40"/>
      <c r="BR5246" s="9"/>
      <c r="BS5246" s="40"/>
      <c r="BU5246" s="9"/>
      <c r="BV5246" s="40"/>
      <c r="BW5246" s="9"/>
      <c r="BX5246" s="40"/>
      <c r="BZ5246" s="9"/>
      <c r="CA5246" s="9"/>
      <c r="CB5246" s="40"/>
      <c r="CC5246" s="9"/>
      <c r="CD5246" s="9"/>
      <c r="CE5246" s="40"/>
    </row>
    <row r="5247" spans="68:83" x14ac:dyDescent="0.25">
      <c r="BP5247" s="9"/>
      <c r="BQ5247" s="40"/>
      <c r="BR5247" s="9"/>
      <c r="BS5247" s="40"/>
      <c r="BU5247" s="9"/>
      <c r="BV5247" s="40"/>
      <c r="BW5247" s="9"/>
      <c r="BX5247" s="40"/>
      <c r="BZ5247" s="9"/>
      <c r="CA5247" s="9"/>
      <c r="CB5247" s="40"/>
      <c r="CC5247" s="9"/>
      <c r="CD5247" s="9"/>
      <c r="CE5247" s="40"/>
    </row>
    <row r="5248" spans="68:83" x14ac:dyDescent="0.25">
      <c r="BP5248" s="9"/>
      <c r="BQ5248" s="40"/>
      <c r="BR5248" s="9"/>
      <c r="BS5248" s="40"/>
      <c r="BU5248" s="9"/>
      <c r="BV5248" s="40"/>
      <c r="BW5248" s="9"/>
      <c r="BX5248" s="40"/>
      <c r="BZ5248" s="9"/>
      <c r="CA5248" s="9"/>
      <c r="CB5248" s="40"/>
      <c r="CC5248" s="9"/>
      <c r="CD5248" s="9"/>
      <c r="CE5248" s="40"/>
    </row>
    <row r="5249" spans="68:83" x14ac:dyDescent="0.25">
      <c r="BP5249" s="9"/>
      <c r="BQ5249" s="40"/>
      <c r="BR5249" s="9"/>
      <c r="BS5249" s="40"/>
      <c r="BU5249" s="9"/>
      <c r="BV5249" s="40"/>
      <c r="BW5249" s="9"/>
      <c r="BX5249" s="40"/>
      <c r="BZ5249" s="9"/>
      <c r="CA5249" s="9"/>
      <c r="CB5249" s="40"/>
      <c r="CC5249" s="9"/>
      <c r="CD5249" s="9"/>
      <c r="CE5249" s="40"/>
    </row>
    <row r="5250" spans="68:83" x14ac:dyDescent="0.25">
      <c r="BP5250" s="9"/>
      <c r="BQ5250" s="40"/>
      <c r="BR5250" s="9"/>
      <c r="BS5250" s="40"/>
      <c r="BU5250" s="9"/>
      <c r="BV5250" s="40"/>
      <c r="BW5250" s="9"/>
      <c r="BX5250" s="40"/>
      <c r="BZ5250" s="9"/>
      <c r="CA5250" s="9"/>
      <c r="CB5250" s="40"/>
      <c r="CC5250" s="9"/>
      <c r="CD5250" s="9"/>
      <c r="CE5250" s="40"/>
    </row>
    <row r="5251" spans="68:83" x14ac:dyDescent="0.25">
      <c r="BP5251" s="9"/>
      <c r="BQ5251" s="40"/>
      <c r="BR5251" s="9"/>
      <c r="BS5251" s="40"/>
      <c r="BU5251" s="9"/>
      <c r="BV5251" s="40"/>
      <c r="BW5251" s="9"/>
      <c r="BX5251" s="40"/>
      <c r="BZ5251" s="9"/>
      <c r="CA5251" s="9"/>
      <c r="CB5251" s="40"/>
      <c r="CC5251" s="9"/>
      <c r="CD5251" s="9"/>
      <c r="CE5251" s="40"/>
    </row>
    <row r="5252" spans="68:83" x14ac:dyDescent="0.25">
      <c r="BP5252" s="9"/>
      <c r="BQ5252" s="40"/>
      <c r="BR5252" s="9"/>
      <c r="BS5252" s="40"/>
      <c r="BU5252" s="9"/>
      <c r="BV5252" s="40"/>
      <c r="BW5252" s="9"/>
      <c r="BX5252" s="40"/>
      <c r="BZ5252" s="9"/>
      <c r="CA5252" s="9"/>
      <c r="CB5252" s="40"/>
      <c r="CC5252" s="9"/>
      <c r="CD5252" s="9"/>
      <c r="CE5252" s="40"/>
    </row>
    <row r="5253" spans="68:83" x14ac:dyDescent="0.25">
      <c r="BP5253" s="9"/>
      <c r="BQ5253" s="40"/>
      <c r="BR5253" s="9"/>
      <c r="BS5253" s="40"/>
      <c r="BU5253" s="9"/>
      <c r="BV5253" s="40"/>
      <c r="BW5253" s="9"/>
      <c r="BX5253" s="40"/>
      <c r="BZ5253" s="9"/>
      <c r="CA5253" s="9"/>
      <c r="CB5253" s="40"/>
      <c r="CC5253" s="9"/>
      <c r="CD5253" s="9"/>
      <c r="CE5253" s="40"/>
    </row>
    <row r="5254" spans="68:83" x14ac:dyDescent="0.25">
      <c r="BP5254" s="9"/>
      <c r="BQ5254" s="40"/>
      <c r="BR5254" s="9"/>
      <c r="BS5254" s="40"/>
      <c r="BU5254" s="9"/>
      <c r="BV5254" s="40"/>
      <c r="BW5254" s="9"/>
      <c r="BX5254" s="40"/>
      <c r="BZ5254" s="9"/>
      <c r="CA5254" s="9"/>
      <c r="CB5254" s="40"/>
      <c r="CC5254" s="9"/>
      <c r="CD5254" s="9"/>
      <c r="CE5254" s="40"/>
    </row>
    <row r="5255" spans="68:83" x14ac:dyDescent="0.25">
      <c r="BP5255" s="9"/>
      <c r="BQ5255" s="40"/>
      <c r="BR5255" s="9"/>
      <c r="BS5255" s="40"/>
      <c r="BU5255" s="9"/>
      <c r="BV5255" s="40"/>
      <c r="BW5255" s="9"/>
      <c r="BX5255" s="40"/>
      <c r="BZ5255" s="9"/>
      <c r="CA5255" s="9"/>
      <c r="CB5255" s="40"/>
      <c r="CC5255" s="9"/>
      <c r="CD5255" s="9"/>
      <c r="CE5255" s="40"/>
    </row>
    <row r="5256" spans="68:83" x14ac:dyDescent="0.25">
      <c r="BP5256" s="9"/>
      <c r="BQ5256" s="40"/>
      <c r="BR5256" s="9"/>
      <c r="BS5256" s="40"/>
      <c r="BU5256" s="9"/>
      <c r="BV5256" s="40"/>
      <c r="BW5256" s="9"/>
      <c r="BX5256" s="40"/>
      <c r="BZ5256" s="9"/>
      <c r="CA5256" s="9"/>
      <c r="CB5256" s="40"/>
      <c r="CC5256" s="9"/>
      <c r="CD5256" s="9"/>
      <c r="CE5256" s="40"/>
    </row>
    <row r="5257" spans="68:83" x14ac:dyDescent="0.25">
      <c r="BP5257" s="9"/>
      <c r="BQ5257" s="40"/>
      <c r="BR5257" s="9"/>
      <c r="BS5257" s="40"/>
      <c r="BU5257" s="9"/>
      <c r="BV5257" s="40"/>
      <c r="BW5257" s="9"/>
      <c r="BX5257" s="40"/>
      <c r="BZ5257" s="9"/>
      <c r="CA5257" s="9"/>
      <c r="CB5257" s="40"/>
      <c r="CC5257" s="9"/>
      <c r="CD5257" s="9"/>
      <c r="CE5257" s="40"/>
    </row>
    <row r="5258" spans="68:83" x14ac:dyDescent="0.25">
      <c r="BP5258" s="9"/>
      <c r="BQ5258" s="40"/>
      <c r="BR5258" s="9"/>
      <c r="BS5258" s="40"/>
      <c r="BU5258" s="9"/>
      <c r="BV5258" s="40"/>
      <c r="BW5258" s="9"/>
      <c r="BX5258" s="40"/>
      <c r="BZ5258" s="9"/>
      <c r="CA5258" s="9"/>
      <c r="CB5258" s="40"/>
      <c r="CC5258" s="9"/>
      <c r="CD5258" s="9"/>
      <c r="CE5258" s="40"/>
    </row>
    <row r="5259" spans="68:83" x14ac:dyDescent="0.25">
      <c r="BP5259" s="9"/>
      <c r="BQ5259" s="40"/>
      <c r="BR5259" s="9"/>
      <c r="BS5259" s="40"/>
      <c r="BU5259" s="9"/>
      <c r="BV5259" s="40"/>
      <c r="BW5259" s="9"/>
      <c r="BX5259" s="40"/>
      <c r="BZ5259" s="9"/>
      <c r="CA5259" s="9"/>
      <c r="CB5259" s="40"/>
      <c r="CC5259" s="9"/>
      <c r="CD5259" s="9"/>
      <c r="CE5259" s="40"/>
    </row>
    <row r="5260" spans="68:83" x14ac:dyDescent="0.25">
      <c r="BP5260" s="9"/>
      <c r="BQ5260" s="40"/>
      <c r="BR5260" s="9"/>
      <c r="BS5260" s="40"/>
      <c r="BU5260" s="9"/>
      <c r="BV5260" s="40"/>
      <c r="BW5260" s="9"/>
      <c r="BX5260" s="40"/>
      <c r="BZ5260" s="9"/>
      <c r="CA5260" s="9"/>
      <c r="CB5260" s="40"/>
      <c r="CC5260" s="9"/>
      <c r="CD5260" s="9"/>
      <c r="CE5260" s="40"/>
    </row>
    <row r="5261" spans="68:83" x14ac:dyDescent="0.25">
      <c r="BP5261" s="9"/>
      <c r="BQ5261" s="40"/>
      <c r="BR5261" s="9"/>
      <c r="BS5261" s="40"/>
      <c r="BU5261" s="9"/>
      <c r="BV5261" s="40"/>
      <c r="BW5261" s="9"/>
      <c r="BX5261" s="40"/>
      <c r="BZ5261" s="9"/>
      <c r="CA5261" s="9"/>
      <c r="CB5261" s="40"/>
      <c r="CC5261" s="9"/>
      <c r="CD5261" s="9"/>
      <c r="CE5261" s="40"/>
    </row>
    <row r="5262" spans="68:83" x14ac:dyDescent="0.25">
      <c r="BP5262" s="9"/>
      <c r="BQ5262" s="40"/>
      <c r="BR5262" s="9"/>
      <c r="BS5262" s="40"/>
      <c r="BU5262" s="9"/>
      <c r="BV5262" s="40"/>
      <c r="BW5262" s="9"/>
      <c r="BX5262" s="40"/>
      <c r="BZ5262" s="9"/>
      <c r="CA5262" s="9"/>
      <c r="CB5262" s="40"/>
      <c r="CC5262" s="9"/>
      <c r="CD5262" s="9"/>
      <c r="CE5262" s="40"/>
    </row>
    <row r="5263" spans="68:83" x14ac:dyDescent="0.25">
      <c r="BP5263" s="9"/>
      <c r="BQ5263" s="40"/>
      <c r="BR5263" s="9"/>
      <c r="BS5263" s="40"/>
      <c r="BU5263" s="9"/>
      <c r="BV5263" s="40"/>
      <c r="BW5263" s="9"/>
      <c r="BX5263" s="40"/>
      <c r="BZ5263" s="9"/>
      <c r="CA5263" s="9"/>
      <c r="CB5263" s="40"/>
      <c r="CC5263" s="9"/>
      <c r="CD5263" s="9"/>
      <c r="CE5263" s="40"/>
    </row>
    <row r="5264" spans="68:83" x14ac:dyDescent="0.25">
      <c r="BP5264" s="9"/>
      <c r="BQ5264" s="40"/>
      <c r="BR5264" s="9"/>
      <c r="BS5264" s="40"/>
      <c r="BU5264" s="9"/>
      <c r="BV5264" s="40"/>
      <c r="BW5264" s="9"/>
      <c r="BX5264" s="40"/>
      <c r="BZ5264" s="9"/>
      <c r="CA5264" s="9"/>
      <c r="CB5264" s="40"/>
      <c r="CC5264" s="9"/>
      <c r="CD5264" s="9"/>
      <c r="CE5264" s="40"/>
    </row>
    <row r="5265" spans="68:83" x14ac:dyDescent="0.25">
      <c r="BP5265" s="9"/>
      <c r="BQ5265" s="40"/>
      <c r="BR5265" s="9"/>
      <c r="BS5265" s="40"/>
      <c r="BU5265" s="9"/>
      <c r="BV5265" s="40"/>
      <c r="BW5265" s="9"/>
      <c r="BX5265" s="40"/>
      <c r="BZ5265" s="9"/>
      <c r="CA5265" s="9"/>
      <c r="CB5265" s="40"/>
      <c r="CC5265" s="9"/>
      <c r="CD5265" s="9"/>
      <c r="CE5265" s="40"/>
    </row>
    <row r="5266" spans="68:83" x14ac:dyDescent="0.25">
      <c r="BP5266" s="9"/>
      <c r="BQ5266" s="40"/>
      <c r="BR5266" s="9"/>
      <c r="BS5266" s="40"/>
      <c r="BU5266" s="9"/>
      <c r="BV5266" s="40"/>
      <c r="BW5266" s="9"/>
      <c r="BX5266" s="40"/>
      <c r="BZ5266" s="9"/>
      <c r="CA5266" s="9"/>
      <c r="CB5266" s="40"/>
      <c r="CC5266" s="9"/>
      <c r="CD5266" s="9"/>
      <c r="CE5266" s="40"/>
    </row>
    <row r="5267" spans="68:83" x14ac:dyDescent="0.25">
      <c r="BP5267" s="9"/>
      <c r="BQ5267" s="40"/>
      <c r="BR5267" s="9"/>
      <c r="BS5267" s="40"/>
      <c r="BU5267" s="9"/>
      <c r="BV5267" s="40"/>
      <c r="BW5267" s="9"/>
      <c r="BX5267" s="40"/>
      <c r="BZ5267" s="9"/>
      <c r="CA5267" s="9"/>
      <c r="CB5267" s="40"/>
      <c r="CC5267" s="9"/>
      <c r="CD5267" s="9"/>
      <c r="CE5267" s="40"/>
    </row>
    <row r="5268" spans="68:83" x14ac:dyDescent="0.25">
      <c r="BP5268" s="9"/>
      <c r="BQ5268" s="40"/>
      <c r="BR5268" s="9"/>
      <c r="BS5268" s="40"/>
      <c r="BU5268" s="9"/>
      <c r="BV5268" s="40"/>
      <c r="BW5268" s="9"/>
      <c r="BX5268" s="40"/>
      <c r="BZ5268" s="9"/>
      <c r="CA5268" s="9"/>
      <c r="CB5268" s="40"/>
      <c r="CC5268" s="9"/>
      <c r="CD5268" s="9"/>
      <c r="CE5268" s="40"/>
    </row>
    <row r="5269" spans="68:83" x14ac:dyDescent="0.25">
      <c r="BP5269" s="9"/>
      <c r="BQ5269" s="40"/>
      <c r="BR5269" s="9"/>
      <c r="BS5269" s="40"/>
      <c r="BU5269" s="9"/>
      <c r="BV5269" s="40"/>
      <c r="BW5269" s="9"/>
      <c r="BX5269" s="40"/>
      <c r="BZ5269" s="9"/>
      <c r="CA5269" s="9"/>
      <c r="CB5269" s="40"/>
      <c r="CC5269" s="9"/>
      <c r="CD5269" s="9"/>
      <c r="CE5269" s="40"/>
    </row>
    <row r="5270" spans="68:83" x14ac:dyDescent="0.25">
      <c r="BP5270" s="9"/>
      <c r="BQ5270" s="40"/>
      <c r="BR5270" s="9"/>
      <c r="BS5270" s="40"/>
      <c r="BU5270" s="9"/>
      <c r="BV5270" s="40"/>
      <c r="BW5270" s="9"/>
      <c r="BX5270" s="40"/>
      <c r="BZ5270" s="9"/>
      <c r="CA5270" s="9"/>
      <c r="CB5270" s="40"/>
      <c r="CC5270" s="9"/>
      <c r="CD5270" s="9"/>
      <c r="CE5270" s="40"/>
    </row>
    <row r="5271" spans="68:83" x14ac:dyDescent="0.25">
      <c r="BP5271" s="9"/>
      <c r="BQ5271" s="40"/>
      <c r="BR5271" s="9"/>
      <c r="BS5271" s="40"/>
      <c r="BU5271" s="9"/>
      <c r="BV5271" s="40"/>
      <c r="BW5271" s="9"/>
      <c r="BX5271" s="40"/>
      <c r="BZ5271" s="9"/>
      <c r="CA5271" s="9"/>
      <c r="CB5271" s="40"/>
      <c r="CC5271" s="9"/>
      <c r="CD5271" s="9"/>
      <c r="CE5271" s="40"/>
    </row>
    <row r="5272" spans="68:83" x14ac:dyDescent="0.25">
      <c r="BP5272" s="9"/>
      <c r="BQ5272" s="40"/>
      <c r="BR5272" s="9"/>
      <c r="BS5272" s="40"/>
      <c r="BU5272" s="9"/>
      <c r="BV5272" s="40"/>
      <c r="BW5272" s="9"/>
      <c r="BX5272" s="40"/>
      <c r="BZ5272" s="9"/>
      <c r="CA5272" s="9"/>
      <c r="CB5272" s="40"/>
      <c r="CC5272" s="9"/>
      <c r="CD5272" s="9"/>
      <c r="CE5272" s="40"/>
    </row>
    <row r="5273" spans="68:83" x14ac:dyDescent="0.25">
      <c r="BP5273" s="9"/>
      <c r="BQ5273" s="40"/>
      <c r="BR5273" s="9"/>
      <c r="BS5273" s="40"/>
      <c r="BU5273" s="9"/>
      <c r="BV5273" s="40"/>
      <c r="BW5273" s="9"/>
      <c r="BX5273" s="40"/>
      <c r="BZ5273" s="9"/>
      <c r="CA5273" s="9"/>
      <c r="CB5273" s="40"/>
      <c r="CC5273" s="9"/>
      <c r="CD5273" s="9"/>
      <c r="CE5273" s="40"/>
    </row>
    <row r="5274" spans="68:83" x14ac:dyDescent="0.25">
      <c r="BP5274" s="9"/>
      <c r="BQ5274" s="40"/>
      <c r="BR5274" s="9"/>
      <c r="BS5274" s="40"/>
      <c r="BU5274" s="9"/>
      <c r="BV5274" s="40"/>
      <c r="BW5274" s="9"/>
      <c r="BX5274" s="40"/>
      <c r="BZ5274" s="9"/>
      <c r="CA5274" s="9"/>
      <c r="CB5274" s="40"/>
      <c r="CC5274" s="9"/>
      <c r="CD5274" s="9"/>
      <c r="CE5274" s="40"/>
    </row>
    <row r="5275" spans="68:83" x14ac:dyDescent="0.25">
      <c r="BP5275" s="9"/>
      <c r="BQ5275" s="40"/>
      <c r="BR5275" s="9"/>
      <c r="BS5275" s="40"/>
      <c r="BU5275" s="9"/>
      <c r="BV5275" s="40"/>
      <c r="BW5275" s="9"/>
      <c r="BX5275" s="40"/>
      <c r="BZ5275" s="9"/>
      <c r="CA5275" s="9"/>
      <c r="CB5275" s="40"/>
      <c r="CC5275" s="9"/>
      <c r="CD5275" s="9"/>
      <c r="CE5275" s="40"/>
    </row>
    <row r="5276" spans="68:83" x14ac:dyDescent="0.25">
      <c r="BP5276" s="9"/>
      <c r="BQ5276" s="40"/>
      <c r="BR5276" s="9"/>
      <c r="BS5276" s="40"/>
      <c r="BU5276" s="9"/>
      <c r="BV5276" s="40"/>
      <c r="BW5276" s="9"/>
      <c r="BX5276" s="40"/>
      <c r="BZ5276" s="9"/>
      <c r="CA5276" s="9"/>
      <c r="CB5276" s="40"/>
      <c r="CC5276" s="9"/>
      <c r="CD5276" s="9"/>
      <c r="CE5276" s="40"/>
    </row>
    <row r="5277" spans="68:83" x14ac:dyDescent="0.25">
      <c r="BP5277" s="9"/>
      <c r="BQ5277" s="40"/>
      <c r="BR5277" s="9"/>
      <c r="BS5277" s="40"/>
      <c r="BU5277" s="9"/>
      <c r="BV5277" s="40"/>
      <c r="BW5277" s="9"/>
      <c r="BX5277" s="40"/>
      <c r="BZ5277" s="9"/>
      <c r="CA5277" s="9"/>
      <c r="CB5277" s="40"/>
      <c r="CC5277" s="9"/>
      <c r="CD5277" s="9"/>
      <c r="CE5277" s="40"/>
    </row>
    <row r="5278" spans="68:83" x14ac:dyDescent="0.25">
      <c r="BP5278" s="9"/>
      <c r="BQ5278" s="40"/>
      <c r="BR5278" s="9"/>
      <c r="BS5278" s="40"/>
      <c r="BU5278" s="9"/>
      <c r="BV5278" s="40"/>
      <c r="BW5278" s="9"/>
      <c r="BX5278" s="40"/>
      <c r="BZ5278" s="9"/>
      <c r="CA5278" s="9"/>
      <c r="CB5278" s="40"/>
      <c r="CC5278" s="9"/>
      <c r="CD5278" s="9"/>
      <c r="CE5278" s="40"/>
    </row>
    <row r="5279" spans="68:83" x14ac:dyDescent="0.25">
      <c r="BP5279" s="9"/>
      <c r="BQ5279" s="40"/>
      <c r="BR5279" s="9"/>
      <c r="BS5279" s="40"/>
      <c r="BU5279" s="9"/>
      <c r="BV5279" s="40"/>
      <c r="BW5279" s="9"/>
      <c r="BX5279" s="40"/>
      <c r="BZ5279" s="9"/>
      <c r="CA5279" s="9"/>
      <c r="CB5279" s="40"/>
      <c r="CC5279" s="9"/>
      <c r="CD5279" s="9"/>
      <c r="CE5279" s="40"/>
    </row>
    <row r="5280" spans="68:83" x14ac:dyDescent="0.25">
      <c r="BP5280" s="9"/>
      <c r="BQ5280" s="40"/>
      <c r="BR5280" s="9"/>
      <c r="BS5280" s="40"/>
      <c r="BU5280" s="9"/>
      <c r="BV5280" s="40"/>
      <c r="BW5280" s="9"/>
      <c r="BX5280" s="40"/>
      <c r="BZ5280" s="9"/>
      <c r="CA5280" s="9"/>
      <c r="CB5280" s="40"/>
      <c r="CC5280" s="9"/>
      <c r="CD5280" s="9"/>
      <c r="CE5280" s="40"/>
    </row>
    <row r="5281" spans="68:83" x14ac:dyDescent="0.25">
      <c r="BP5281" s="9"/>
      <c r="BQ5281" s="40"/>
      <c r="BR5281" s="9"/>
      <c r="BS5281" s="40"/>
      <c r="BU5281" s="9"/>
      <c r="BV5281" s="40"/>
      <c r="BW5281" s="9"/>
      <c r="BX5281" s="40"/>
      <c r="BZ5281" s="9"/>
      <c r="CA5281" s="9"/>
      <c r="CB5281" s="40"/>
      <c r="CC5281" s="9"/>
      <c r="CD5281" s="9"/>
      <c r="CE5281" s="40"/>
    </row>
    <row r="5282" spans="68:83" x14ac:dyDescent="0.25">
      <c r="BP5282" s="9"/>
      <c r="BQ5282" s="40"/>
      <c r="BR5282" s="9"/>
      <c r="BS5282" s="40"/>
      <c r="BU5282" s="9"/>
      <c r="BV5282" s="40"/>
      <c r="BW5282" s="9"/>
      <c r="BX5282" s="40"/>
      <c r="BZ5282" s="9"/>
      <c r="CA5282" s="9"/>
      <c r="CB5282" s="40"/>
      <c r="CC5282" s="9"/>
      <c r="CD5282" s="9"/>
      <c r="CE5282" s="40"/>
    </row>
    <row r="5283" spans="68:83" x14ac:dyDescent="0.25">
      <c r="BP5283" s="9"/>
      <c r="BQ5283" s="40"/>
      <c r="BR5283" s="9"/>
      <c r="BS5283" s="40"/>
      <c r="BU5283" s="9"/>
      <c r="BV5283" s="40"/>
      <c r="BW5283" s="9"/>
      <c r="BX5283" s="40"/>
      <c r="BZ5283" s="9"/>
      <c r="CA5283" s="9"/>
      <c r="CB5283" s="40"/>
      <c r="CC5283" s="9"/>
      <c r="CD5283" s="9"/>
      <c r="CE5283" s="40"/>
    </row>
    <row r="5284" spans="68:83" x14ac:dyDescent="0.25">
      <c r="BP5284" s="9"/>
      <c r="BQ5284" s="40"/>
      <c r="BR5284" s="9"/>
      <c r="BS5284" s="40"/>
      <c r="BU5284" s="9"/>
      <c r="BV5284" s="40"/>
      <c r="BW5284" s="9"/>
      <c r="BX5284" s="40"/>
      <c r="BZ5284" s="9"/>
      <c r="CA5284" s="9"/>
      <c r="CB5284" s="40"/>
      <c r="CC5284" s="9"/>
      <c r="CD5284" s="9"/>
      <c r="CE5284" s="40"/>
    </row>
    <row r="5285" spans="68:83" x14ac:dyDescent="0.25">
      <c r="BP5285" s="9"/>
      <c r="BQ5285" s="40"/>
      <c r="BR5285" s="9"/>
      <c r="BS5285" s="40"/>
      <c r="BU5285" s="9"/>
      <c r="BV5285" s="40"/>
      <c r="BW5285" s="9"/>
      <c r="BX5285" s="40"/>
      <c r="BZ5285" s="9"/>
      <c r="CA5285" s="9"/>
      <c r="CB5285" s="40"/>
      <c r="CC5285" s="9"/>
      <c r="CD5285" s="9"/>
      <c r="CE5285" s="40"/>
    </row>
    <row r="5286" spans="68:83" x14ac:dyDescent="0.25">
      <c r="BP5286" s="9"/>
      <c r="BQ5286" s="40"/>
      <c r="BR5286" s="9"/>
      <c r="BS5286" s="40"/>
      <c r="BU5286" s="9"/>
      <c r="BV5286" s="40"/>
      <c r="BW5286" s="9"/>
      <c r="BX5286" s="40"/>
      <c r="BZ5286" s="9"/>
      <c r="CA5286" s="9"/>
      <c r="CB5286" s="40"/>
      <c r="CC5286" s="9"/>
      <c r="CD5286" s="9"/>
      <c r="CE5286" s="40"/>
    </row>
    <row r="5287" spans="68:83" x14ac:dyDescent="0.25">
      <c r="BP5287" s="9"/>
      <c r="BQ5287" s="40"/>
      <c r="BR5287" s="9"/>
      <c r="BS5287" s="40"/>
      <c r="BU5287" s="9"/>
      <c r="BV5287" s="40"/>
      <c r="BW5287" s="9"/>
      <c r="BX5287" s="40"/>
      <c r="BZ5287" s="9"/>
      <c r="CA5287" s="9"/>
      <c r="CB5287" s="40"/>
      <c r="CC5287" s="9"/>
      <c r="CD5287" s="9"/>
      <c r="CE5287" s="40"/>
    </row>
    <row r="5288" spans="68:83" x14ac:dyDescent="0.25">
      <c r="BP5288" s="9"/>
      <c r="BQ5288" s="40"/>
      <c r="BR5288" s="9"/>
      <c r="BS5288" s="40"/>
      <c r="BU5288" s="9"/>
      <c r="BV5288" s="40"/>
      <c r="BW5288" s="9"/>
      <c r="BX5288" s="40"/>
      <c r="BZ5288" s="9"/>
      <c r="CA5288" s="9"/>
      <c r="CB5288" s="40"/>
      <c r="CC5288" s="9"/>
      <c r="CD5288" s="9"/>
      <c r="CE5288" s="40"/>
    </row>
    <row r="5289" spans="68:83" x14ac:dyDescent="0.25">
      <c r="BP5289" s="9"/>
      <c r="BQ5289" s="40"/>
      <c r="BR5289" s="9"/>
      <c r="BS5289" s="40"/>
      <c r="BU5289" s="9"/>
      <c r="BV5289" s="40"/>
      <c r="BW5289" s="9"/>
      <c r="BX5289" s="40"/>
      <c r="BZ5289" s="9"/>
      <c r="CA5289" s="9"/>
      <c r="CB5289" s="40"/>
      <c r="CC5289" s="9"/>
      <c r="CD5289" s="9"/>
      <c r="CE5289" s="40"/>
    </row>
    <row r="5290" spans="68:83" x14ac:dyDescent="0.25">
      <c r="BP5290" s="9"/>
      <c r="BQ5290" s="40"/>
      <c r="BR5290" s="9"/>
      <c r="BS5290" s="40"/>
      <c r="BU5290" s="9"/>
      <c r="BV5290" s="40"/>
      <c r="BW5290" s="9"/>
      <c r="BX5290" s="40"/>
      <c r="BZ5290" s="9"/>
      <c r="CA5290" s="9"/>
      <c r="CB5290" s="40"/>
      <c r="CC5290" s="9"/>
      <c r="CD5290" s="9"/>
      <c r="CE5290" s="40"/>
    </row>
    <row r="5291" spans="68:83" x14ac:dyDescent="0.25">
      <c r="BP5291" s="9"/>
      <c r="BQ5291" s="40"/>
      <c r="BR5291" s="9"/>
      <c r="BS5291" s="40"/>
      <c r="BU5291" s="9"/>
      <c r="BV5291" s="40"/>
      <c r="BW5291" s="9"/>
      <c r="BX5291" s="40"/>
      <c r="BZ5291" s="9"/>
      <c r="CA5291" s="9"/>
      <c r="CB5291" s="40"/>
      <c r="CC5291" s="9"/>
      <c r="CD5291" s="9"/>
      <c r="CE5291" s="40"/>
    </row>
    <row r="5292" spans="68:83" x14ac:dyDescent="0.25">
      <c r="BP5292" s="9"/>
      <c r="BQ5292" s="40"/>
      <c r="BR5292" s="9"/>
      <c r="BS5292" s="40"/>
      <c r="BU5292" s="9"/>
      <c r="BV5292" s="40"/>
      <c r="BW5292" s="9"/>
      <c r="BX5292" s="40"/>
      <c r="BZ5292" s="9"/>
      <c r="CA5292" s="9"/>
      <c r="CB5292" s="40"/>
      <c r="CC5292" s="9"/>
      <c r="CD5292" s="9"/>
      <c r="CE5292" s="40"/>
    </row>
    <row r="5293" spans="68:83" x14ac:dyDescent="0.25">
      <c r="BP5293" s="9"/>
      <c r="BQ5293" s="40"/>
      <c r="BR5293" s="9"/>
      <c r="BS5293" s="40"/>
      <c r="BU5293" s="9"/>
      <c r="BV5293" s="40"/>
      <c r="BW5293" s="9"/>
      <c r="BX5293" s="40"/>
      <c r="BZ5293" s="9"/>
      <c r="CA5293" s="9"/>
      <c r="CB5293" s="40"/>
      <c r="CC5293" s="9"/>
      <c r="CD5293" s="9"/>
      <c r="CE5293" s="40"/>
    </row>
    <row r="5294" spans="68:83" x14ac:dyDescent="0.25">
      <c r="BP5294" s="9"/>
      <c r="BQ5294" s="40"/>
      <c r="BR5294" s="9"/>
      <c r="BS5294" s="40"/>
      <c r="BU5294" s="9"/>
      <c r="BV5294" s="40"/>
      <c r="BW5294" s="9"/>
      <c r="BX5294" s="40"/>
      <c r="BZ5294" s="9"/>
      <c r="CA5294" s="9"/>
      <c r="CB5294" s="40"/>
      <c r="CC5294" s="9"/>
      <c r="CD5294" s="9"/>
      <c r="CE5294" s="40"/>
    </row>
    <row r="5295" spans="68:83" x14ac:dyDescent="0.25">
      <c r="BP5295" s="9"/>
      <c r="BQ5295" s="40"/>
      <c r="BR5295" s="9"/>
      <c r="BS5295" s="40"/>
      <c r="BU5295" s="9"/>
      <c r="BV5295" s="40"/>
      <c r="BW5295" s="9"/>
      <c r="BX5295" s="40"/>
      <c r="BZ5295" s="9"/>
      <c r="CA5295" s="9"/>
      <c r="CB5295" s="40"/>
      <c r="CC5295" s="9"/>
      <c r="CD5295" s="9"/>
      <c r="CE5295" s="40"/>
    </row>
    <row r="5296" spans="68:83" x14ac:dyDescent="0.25">
      <c r="BP5296" s="9"/>
      <c r="BQ5296" s="40"/>
      <c r="BR5296" s="9"/>
      <c r="BS5296" s="40"/>
      <c r="BU5296" s="9"/>
      <c r="BV5296" s="40"/>
      <c r="BW5296" s="9"/>
      <c r="BX5296" s="40"/>
      <c r="BZ5296" s="9"/>
      <c r="CA5296" s="9"/>
      <c r="CB5296" s="40"/>
      <c r="CC5296" s="9"/>
      <c r="CD5296" s="9"/>
      <c r="CE5296" s="40"/>
    </row>
    <row r="5297" spans="68:83" x14ac:dyDescent="0.25">
      <c r="BP5297" s="9"/>
      <c r="BQ5297" s="40"/>
      <c r="BR5297" s="9"/>
      <c r="BS5297" s="40"/>
      <c r="BU5297" s="9"/>
      <c r="BV5297" s="40"/>
      <c r="BW5297" s="9"/>
      <c r="BX5297" s="40"/>
      <c r="BZ5297" s="9"/>
      <c r="CA5297" s="9"/>
      <c r="CB5297" s="40"/>
      <c r="CC5297" s="9"/>
      <c r="CD5297" s="9"/>
      <c r="CE5297" s="40"/>
    </row>
    <row r="5298" spans="68:83" x14ac:dyDescent="0.25">
      <c r="BP5298" s="9"/>
      <c r="BQ5298" s="40"/>
      <c r="BR5298" s="9"/>
      <c r="BS5298" s="40"/>
      <c r="BU5298" s="9"/>
      <c r="BV5298" s="40"/>
      <c r="BW5298" s="9"/>
      <c r="BX5298" s="40"/>
      <c r="BZ5298" s="9"/>
      <c r="CA5298" s="9"/>
      <c r="CB5298" s="40"/>
      <c r="CC5298" s="9"/>
      <c r="CD5298" s="9"/>
      <c r="CE5298" s="40"/>
    </row>
    <row r="5299" spans="68:83" x14ac:dyDescent="0.25">
      <c r="BP5299" s="9"/>
      <c r="BQ5299" s="40"/>
      <c r="BR5299" s="9"/>
      <c r="BS5299" s="40"/>
      <c r="BU5299" s="9"/>
      <c r="BV5299" s="40"/>
      <c r="BW5299" s="9"/>
      <c r="BX5299" s="40"/>
      <c r="BZ5299" s="9"/>
      <c r="CA5299" s="9"/>
      <c r="CB5299" s="40"/>
      <c r="CC5299" s="9"/>
      <c r="CD5299" s="9"/>
      <c r="CE5299" s="40"/>
    </row>
    <row r="5300" spans="68:83" x14ac:dyDescent="0.25">
      <c r="BP5300" s="9"/>
      <c r="BQ5300" s="40"/>
      <c r="BR5300" s="9"/>
      <c r="BS5300" s="40"/>
      <c r="BU5300" s="9"/>
      <c r="BV5300" s="40"/>
      <c r="BW5300" s="9"/>
      <c r="BX5300" s="40"/>
      <c r="BZ5300" s="9"/>
      <c r="CA5300" s="9"/>
      <c r="CB5300" s="40"/>
      <c r="CC5300" s="9"/>
      <c r="CD5300" s="9"/>
      <c r="CE5300" s="40"/>
    </row>
    <row r="5301" spans="68:83" x14ac:dyDescent="0.25">
      <c r="BP5301" s="9"/>
      <c r="BQ5301" s="40"/>
      <c r="BR5301" s="9"/>
      <c r="BS5301" s="40"/>
      <c r="BU5301" s="9"/>
      <c r="BV5301" s="40"/>
      <c r="BW5301" s="9"/>
      <c r="BX5301" s="40"/>
      <c r="BZ5301" s="9"/>
      <c r="CA5301" s="9"/>
      <c r="CB5301" s="40"/>
      <c r="CC5301" s="9"/>
      <c r="CD5301" s="9"/>
      <c r="CE5301" s="40"/>
    </row>
    <row r="5302" spans="68:83" x14ac:dyDescent="0.25">
      <c r="BP5302" s="9"/>
      <c r="BQ5302" s="40"/>
      <c r="BR5302" s="9"/>
      <c r="BS5302" s="40"/>
      <c r="BU5302" s="9"/>
      <c r="BV5302" s="40"/>
      <c r="BW5302" s="9"/>
      <c r="BX5302" s="40"/>
      <c r="BZ5302" s="9"/>
      <c r="CA5302" s="9"/>
      <c r="CB5302" s="40"/>
      <c r="CC5302" s="9"/>
      <c r="CD5302" s="9"/>
      <c r="CE5302" s="40"/>
    </row>
    <row r="5303" spans="68:83" x14ac:dyDescent="0.25">
      <c r="BP5303" s="9"/>
      <c r="BQ5303" s="40"/>
      <c r="BR5303" s="9"/>
      <c r="BS5303" s="40"/>
      <c r="BU5303" s="9"/>
      <c r="BV5303" s="40"/>
      <c r="BW5303" s="9"/>
      <c r="BX5303" s="40"/>
      <c r="BZ5303" s="9"/>
      <c r="CA5303" s="9"/>
      <c r="CB5303" s="40"/>
      <c r="CC5303" s="9"/>
      <c r="CD5303" s="9"/>
      <c r="CE5303" s="40"/>
    </row>
    <row r="5304" spans="68:83" x14ac:dyDescent="0.25">
      <c r="BP5304" s="9"/>
      <c r="BQ5304" s="40"/>
      <c r="BR5304" s="9"/>
      <c r="BS5304" s="40"/>
      <c r="BU5304" s="9"/>
      <c r="BV5304" s="40"/>
      <c r="BW5304" s="9"/>
      <c r="BX5304" s="40"/>
      <c r="BZ5304" s="9"/>
      <c r="CA5304" s="9"/>
      <c r="CB5304" s="40"/>
      <c r="CC5304" s="9"/>
      <c r="CD5304" s="9"/>
      <c r="CE5304" s="40"/>
    </row>
    <row r="5305" spans="68:83" x14ac:dyDescent="0.25">
      <c r="BP5305" s="9"/>
      <c r="BQ5305" s="40"/>
      <c r="BR5305" s="9"/>
      <c r="BS5305" s="40"/>
      <c r="BU5305" s="9"/>
      <c r="BV5305" s="40"/>
      <c r="BW5305" s="9"/>
      <c r="BX5305" s="40"/>
      <c r="BZ5305" s="9"/>
      <c r="CA5305" s="9"/>
      <c r="CB5305" s="40"/>
      <c r="CC5305" s="9"/>
      <c r="CD5305" s="9"/>
      <c r="CE5305" s="40"/>
    </row>
    <row r="5306" spans="68:83" x14ac:dyDescent="0.25">
      <c r="BP5306" s="9"/>
      <c r="BQ5306" s="40"/>
      <c r="BR5306" s="9"/>
      <c r="BS5306" s="40"/>
      <c r="BU5306" s="9"/>
      <c r="BV5306" s="40"/>
      <c r="BW5306" s="9"/>
      <c r="BX5306" s="40"/>
      <c r="BZ5306" s="9"/>
      <c r="CA5306" s="9"/>
      <c r="CB5306" s="40"/>
      <c r="CC5306" s="9"/>
      <c r="CD5306" s="9"/>
      <c r="CE5306" s="40"/>
    </row>
    <row r="5307" spans="68:83" x14ac:dyDescent="0.25">
      <c r="BP5307" s="9"/>
      <c r="BQ5307" s="40"/>
      <c r="BR5307" s="9"/>
      <c r="BS5307" s="40"/>
      <c r="BU5307" s="9"/>
      <c r="BV5307" s="40"/>
      <c r="BW5307" s="9"/>
      <c r="BX5307" s="40"/>
      <c r="BZ5307" s="9"/>
      <c r="CA5307" s="9"/>
      <c r="CB5307" s="40"/>
      <c r="CC5307" s="9"/>
      <c r="CD5307" s="9"/>
      <c r="CE5307" s="40"/>
    </row>
    <row r="5308" spans="68:83" x14ac:dyDescent="0.25">
      <c r="BP5308" s="9"/>
      <c r="BQ5308" s="40"/>
      <c r="BR5308" s="9"/>
      <c r="BS5308" s="40"/>
      <c r="BU5308" s="9"/>
      <c r="BV5308" s="40"/>
      <c r="BW5308" s="9"/>
      <c r="BX5308" s="40"/>
      <c r="BZ5308" s="9"/>
      <c r="CA5308" s="9"/>
      <c r="CB5308" s="40"/>
      <c r="CC5308" s="9"/>
      <c r="CD5308" s="9"/>
      <c r="CE5308" s="40"/>
    </row>
    <row r="5309" spans="68:83" x14ac:dyDescent="0.25">
      <c r="BP5309" s="9"/>
      <c r="BQ5309" s="40"/>
      <c r="BR5309" s="9"/>
      <c r="BS5309" s="40"/>
      <c r="BU5309" s="9"/>
      <c r="BV5309" s="40"/>
      <c r="BW5309" s="9"/>
      <c r="BX5309" s="40"/>
      <c r="BZ5309" s="9"/>
      <c r="CA5309" s="9"/>
      <c r="CB5309" s="40"/>
      <c r="CC5309" s="9"/>
      <c r="CD5309" s="9"/>
      <c r="CE5309" s="40"/>
    </row>
    <row r="5310" spans="68:83" x14ac:dyDescent="0.25">
      <c r="BP5310" s="9"/>
      <c r="BQ5310" s="40"/>
      <c r="BR5310" s="9"/>
      <c r="BS5310" s="40"/>
      <c r="BU5310" s="9"/>
      <c r="BV5310" s="40"/>
      <c r="BW5310" s="9"/>
      <c r="BX5310" s="40"/>
      <c r="BZ5310" s="9"/>
      <c r="CA5310" s="9"/>
      <c r="CB5310" s="40"/>
      <c r="CC5310" s="9"/>
      <c r="CD5310" s="9"/>
      <c r="CE5310" s="40"/>
    </row>
    <row r="5311" spans="68:83" x14ac:dyDescent="0.25">
      <c r="BP5311" s="9"/>
      <c r="BQ5311" s="40"/>
      <c r="BR5311" s="9"/>
      <c r="BS5311" s="40"/>
      <c r="BU5311" s="9"/>
      <c r="BV5311" s="40"/>
      <c r="BW5311" s="9"/>
      <c r="BX5311" s="40"/>
      <c r="BZ5311" s="9"/>
      <c r="CA5311" s="9"/>
      <c r="CB5311" s="40"/>
      <c r="CC5311" s="9"/>
      <c r="CD5311" s="9"/>
      <c r="CE5311" s="40"/>
    </row>
    <row r="5312" spans="68:83" x14ac:dyDescent="0.25">
      <c r="BP5312" s="9"/>
      <c r="BQ5312" s="40"/>
      <c r="BR5312" s="9"/>
      <c r="BS5312" s="40"/>
      <c r="BU5312" s="9"/>
      <c r="BV5312" s="40"/>
      <c r="BW5312" s="9"/>
      <c r="BX5312" s="40"/>
      <c r="BZ5312" s="9"/>
      <c r="CA5312" s="9"/>
      <c r="CB5312" s="40"/>
      <c r="CC5312" s="9"/>
      <c r="CD5312" s="9"/>
      <c r="CE5312" s="40"/>
    </row>
    <row r="5313" spans="68:83" x14ac:dyDescent="0.25">
      <c r="BP5313" s="9"/>
      <c r="BQ5313" s="40"/>
      <c r="BR5313" s="9"/>
      <c r="BS5313" s="40"/>
      <c r="BU5313" s="9"/>
      <c r="BV5313" s="40"/>
      <c r="BW5313" s="9"/>
      <c r="BX5313" s="40"/>
      <c r="BZ5313" s="9"/>
      <c r="CA5313" s="9"/>
      <c r="CB5313" s="40"/>
      <c r="CC5313" s="9"/>
      <c r="CD5313" s="9"/>
      <c r="CE5313" s="40"/>
    </row>
    <row r="5314" spans="68:83" x14ac:dyDescent="0.25">
      <c r="BP5314" s="9"/>
      <c r="BQ5314" s="40"/>
      <c r="BR5314" s="9"/>
      <c r="BS5314" s="40"/>
      <c r="BU5314" s="9"/>
      <c r="BV5314" s="40"/>
      <c r="BW5314" s="9"/>
      <c r="BX5314" s="40"/>
      <c r="BZ5314" s="9"/>
      <c r="CA5314" s="9"/>
      <c r="CB5314" s="40"/>
      <c r="CC5314" s="9"/>
      <c r="CD5314" s="9"/>
      <c r="CE5314" s="40"/>
    </row>
    <row r="5315" spans="68:83" x14ac:dyDescent="0.25">
      <c r="BP5315" s="9"/>
      <c r="BQ5315" s="40"/>
      <c r="BR5315" s="9"/>
      <c r="BS5315" s="40"/>
      <c r="BU5315" s="9"/>
      <c r="BV5315" s="40"/>
      <c r="BW5315" s="9"/>
      <c r="BX5315" s="40"/>
      <c r="BZ5315" s="9"/>
      <c r="CA5315" s="9"/>
      <c r="CB5315" s="40"/>
      <c r="CC5315" s="9"/>
      <c r="CD5315" s="9"/>
      <c r="CE5315" s="40"/>
    </row>
    <row r="5316" spans="68:83" x14ac:dyDescent="0.25">
      <c r="BP5316" s="9"/>
      <c r="BQ5316" s="40"/>
      <c r="BR5316" s="9"/>
      <c r="BS5316" s="40"/>
      <c r="BU5316" s="9"/>
      <c r="BV5316" s="40"/>
      <c r="BW5316" s="9"/>
      <c r="BX5316" s="40"/>
      <c r="BZ5316" s="9"/>
      <c r="CA5316" s="9"/>
      <c r="CB5316" s="40"/>
      <c r="CC5316" s="9"/>
      <c r="CD5316" s="9"/>
      <c r="CE5316" s="40"/>
    </row>
    <row r="5317" spans="68:83" x14ac:dyDescent="0.25">
      <c r="BP5317" s="9"/>
      <c r="BQ5317" s="40"/>
      <c r="BR5317" s="9"/>
      <c r="BS5317" s="40"/>
      <c r="BU5317" s="9"/>
      <c r="BV5317" s="40"/>
      <c r="BW5317" s="9"/>
      <c r="BX5317" s="40"/>
      <c r="BZ5317" s="9"/>
      <c r="CA5317" s="9"/>
      <c r="CB5317" s="40"/>
      <c r="CC5317" s="9"/>
      <c r="CD5317" s="9"/>
      <c r="CE5317" s="40"/>
    </row>
    <row r="5318" spans="68:83" x14ac:dyDescent="0.25">
      <c r="BP5318" s="9"/>
      <c r="BQ5318" s="40"/>
      <c r="BR5318" s="9"/>
      <c r="BS5318" s="40"/>
      <c r="BU5318" s="9"/>
      <c r="BV5318" s="40"/>
      <c r="BW5318" s="9"/>
      <c r="BX5318" s="40"/>
      <c r="BZ5318" s="9"/>
      <c r="CA5318" s="9"/>
      <c r="CB5318" s="40"/>
      <c r="CC5318" s="9"/>
      <c r="CD5318" s="9"/>
      <c r="CE5318" s="40"/>
    </row>
    <row r="5319" spans="68:83" x14ac:dyDescent="0.25">
      <c r="BP5319" s="9"/>
      <c r="BQ5319" s="40"/>
      <c r="BR5319" s="9"/>
      <c r="BS5319" s="40"/>
      <c r="BU5319" s="9"/>
      <c r="BV5319" s="40"/>
      <c r="BW5319" s="9"/>
      <c r="BX5319" s="40"/>
      <c r="BZ5319" s="9"/>
      <c r="CA5319" s="9"/>
      <c r="CB5319" s="40"/>
      <c r="CC5319" s="9"/>
      <c r="CD5319" s="9"/>
      <c r="CE5319" s="40"/>
    </row>
    <row r="5320" spans="68:83" x14ac:dyDescent="0.25">
      <c r="BP5320" s="9"/>
      <c r="BQ5320" s="40"/>
      <c r="BR5320" s="9"/>
      <c r="BS5320" s="40"/>
      <c r="BU5320" s="9"/>
      <c r="BV5320" s="40"/>
      <c r="BW5320" s="9"/>
      <c r="BX5320" s="40"/>
      <c r="BZ5320" s="9"/>
      <c r="CA5320" s="9"/>
      <c r="CB5320" s="40"/>
      <c r="CC5320" s="9"/>
      <c r="CD5320" s="9"/>
      <c r="CE5320" s="40"/>
    </row>
    <row r="5321" spans="68:83" x14ac:dyDescent="0.25">
      <c r="BP5321" s="9"/>
      <c r="BQ5321" s="40"/>
      <c r="BR5321" s="9"/>
      <c r="BS5321" s="40"/>
      <c r="BU5321" s="9"/>
      <c r="BV5321" s="40"/>
      <c r="BW5321" s="9"/>
      <c r="BX5321" s="40"/>
      <c r="BZ5321" s="9"/>
      <c r="CA5321" s="9"/>
      <c r="CB5321" s="40"/>
      <c r="CC5321" s="9"/>
      <c r="CD5321" s="9"/>
      <c r="CE5321" s="40"/>
    </row>
    <row r="5322" spans="68:83" x14ac:dyDescent="0.25">
      <c r="BP5322" s="9"/>
      <c r="BQ5322" s="40"/>
      <c r="BR5322" s="9"/>
      <c r="BS5322" s="40"/>
      <c r="BU5322" s="9"/>
      <c r="BV5322" s="40"/>
      <c r="BW5322" s="9"/>
      <c r="BX5322" s="40"/>
      <c r="BZ5322" s="9"/>
      <c r="CA5322" s="9"/>
      <c r="CB5322" s="40"/>
      <c r="CC5322" s="9"/>
      <c r="CD5322" s="9"/>
      <c r="CE5322" s="40"/>
    </row>
    <row r="5323" spans="68:83" x14ac:dyDescent="0.25">
      <c r="BP5323" s="9"/>
      <c r="BQ5323" s="40"/>
      <c r="BR5323" s="9"/>
      <c r="BS5323" s="40"/>
      <c r="BU5323" s="9"/>
      <c r="BV5323" s="40"/>
      <c r="BW5323" s="9"/>
      <c r="BX5323" s="40"/>
      <c r="BZ5323" s="9"/>
      <c r="CA5323" s="9"/>
      <c r="CB5323" s="40"/>
      <c r="CC5323" s="9"/>
      <c r="CD5323" s="9"/>
      <c r="CE5323" s="40"/>
    </row>
    <row r="5324" spans="68:83" x14ac:dyDescent="0.25">
      <c r="BP5324" s="9"/>
      <c r="BQ5324" s="40"/>
      <c r="BR5324" s="9"/>
      <c r="BS5324" s="40"/>
      <c r="BU5324" s="9"/>
      <c r="BV5324" s="40"/>
      <c r="BW5324" s="9"/>
      <c r="BX5324" s="40"/>
      <c r="BZ5324" s="9"/>
      <c r="CA5324" s="9"/>
      <c r="CB5324" s="40"/>
      <c r="CC5324" s="9"/>
      <c r="CD5324" s="9"/>
      <c r="CE5324" s="40"/>
    </row>
    <row r="5325" spans="68:83" x14ac:dyDescent="0.25">
      <c r="BP5325" s="9"/>
      <c r="BQ5325" s="40"/>
      <c r="BR5325" s="9"/>
      <c r="BS5325" s="40"/>
      <c r="BU5325" s="9"/>
      <c r="BV5325" s="40"/>
      <c r="BW5325" s="9"/>
      <c r="BX5325" s="40"/>
      <c r="BZ5325" s="9"/>
      <c r="CA5325" s="9"/>
      <c r="CB5325" s="40"/>
      <c r="CC5325" s="9"/>
      <c r="CD5325" s="9"/>
      <c r="CE5325" s="40"/>
    </row>
    <row r="5326" spans="68:83" x14ac:dyDescent="0.25">
      <c r="BP5326" s="9"/>
      <c r="BQ5326" s="40"/>
      <c r="BR5326" s="9"/>
      <c r="BS5326" s="40"/>
      <c r="BU5326" s="9"/>
      <c r="BV5326" s="40"/>
      <c r="BW5326" s="9"/>
      <c r="BX5326" s="40"/>
      <c r="BZ5326" s="9"/>
      <c r="CA5326" s="9"/>
      <c r="CB5326" s="40"/>
      <c r="CC5326" s="9"/>
      <c r="CD5326" s="9"/>
      <c r="CE5326" s="40"/>
    </row>
    <row r="5327" spans="68:83" x14ac:dyDescent="0.25">
      <c r="BP5327" s="9"/>
      <c r="BQ5327" s="40"/>
      <c r="BR5327" s="9"/>
      <c r="BS5327" s="40"/>
      <c r="BU5327" s="9"/>
      <c r="BV5327" s="40"/>
      <c r="BW5327" s="9"/>
      <c r="BX5327" s="40"/>
      <c r="BZ5327" s="9"/>
      <c r="CA5327" s="9"/>
      <c r="CB5327" s="40"/>
      <c r="CC5327" s="9"/>
      <c r="CD5327" s="9"/>
      <c r="CE5327" s="40"/>
    </row>
    <row r="5328" spans="68:83" x14ac:dyDescent="0.25">
      <c r="BP5328" s="9"/>
      <c r="BQ5328" s="40"/>
      <c r="BR5328" s="9"/>
      <c r="BS5328" s="40"/>
      <c r="BU5328" s="9"/>
      <c r="BV5328" s="40"/>
      <c r="BW5328" s="9"/>
      <c r="BX5328" s="40"/>
      <c r="BZ5328" s="9"/>
      <c r="CA5328" s="9"/>
      <c r="CB5328" s="40"/>
      <c r="CC5328" s="9"/>
      <c r="CD5328" s="9"/>
      <c r="CE5328" s="40"/>
    </row>
    <row r="5329" spans="68:83" x14ac:dyDescent="0.25">
      <c r="BP5329" s="9"/>
      <c r="BQ5329" s="40"/>
      <c r="BR5329" s="9"/>
      <c r="BS5329" s="40"/>
      <c r="BU5329" s="9"/>
      <c r="BV5329" s="40"/>
      <c r="BW5329" s="9"/>
      <c r="BX5329" s="40"/>
      <c r="BZ5329" s="9"/>
      <c r="CA5329" s="9"/>
      <c r="CB5329" s="40"/>
      <c r="CC5329" s="9"/>
      <c r="CD5329" s="9"/>
      <c r="CE5329" s="40"/>
    </row>
    <row r="5330" spans="68:83" x14ac:dyDescent="0.25">
      <c r="BP5330" s="9"/>
      <c r="BQ5330" s="40"/>
      <c r="BR5330" s="9"/>
      <c r="BS5330" s="40"/>
      <c r="BU5330" s="9"/>
      <c r="BV5330" s="40"/>
      <c r="BW5330" s="9"/>
      <c r="BX5330" s="40"/>
      <c r="BZ5330" s="9"/>
      <c r="CA5330" s="9"/>
      <c r="CB5330" s="40"/>
      <c r="CC5330" s="9"/>
      <c r="CD5330" s="9"/>
      <c r="CE5330" s="40"/>
    </row>
    <row r="5331" spans="68:83" x14ac:dyDescent="0.25">
      <c r="BP5331" s="9"/>
      <c r="BQ5331" s="40"/>
      <c r="BR5331" s="9"/>
      <c r="BS5331" s="40"/>
      <c r="BU5331" s="9"/>
      <c r="BV5331" s="40"/>
      <c r="BW5331" s="9"/>
      <c r="BX5331" s="40"/>
      <c r="BZ5331" s="9"/>
      <c r="CA5331" s="9"/>
      <c r="CB5331" s="40"/>
      <c r="CC5331" s="9"/>
      <c r="CD5331" s="9"/>
      <c r="CE5331" s="40"/>
    </row>
    <row r="5332" spans="68:83" x14ac:dyDescent="0.25">
      <c r="BP5332" s="9"/>
      <c r="BQ5332" s="40"/>
      <c r="BR5332" s="9"/>
      <c r="BS5332" s="40"/>
      <c r="BU5332" s="9"/>
      <c r="BV5332" s="40"/>
      <c r="BW5332" s="9"/>
      <c r="BX5332" s="40"/>
      <c r="BZ5332" s="9"/>
      <c r="CA5332" s="9"/>
      <c r="CB5332" s="40"/>
      <c r="CC5332" s="9"/>
      <c r="CD5332" s="9"/>
      <c r="CE5332" s="40"/>
    </row>
    <row r="5333" spans="68:83" x14ac:dyDescent="0.25">
      <c r="BP5333" s="9"/>
      <c r="BQ5333" s="40"/>
      <c r="BR5333" s="9"/>
      <c r="BS5333" s="40"/>
      <c r="BU5333" s="9"/>
      <c r="BV5333" s="40"/>
      <c r="BW5333" s="9"/>
      <c r="BX5333" s="40"/>
      <c r="BZ5333" s="9"/>
      <c r="CA5333" s="9"/>
      <c r="CB5333" s="40"/>
      <c r="CC5333" s="9"/>
      <c r="CD5333" s="9"/>
      <c r="CE5333" s="40"/>
    </row>
    <row r="5334" spans="68:83" x14ac:dyDescent="0.25">
      <c r="BP5334" s="9"/>
      <c r="BQ5334" s="40"/>
      <c r="BR5334" s="9"/>
      <c r="BS5334" s="40"/>
      <c r="BU5334" s="9"/>
      <c r="BV5334" s="40"/>
      <c r="BW5334" s="9"/>
      <c r="BX5334" s="40"/>
      <c r="BZ5334" s="9"/>
      <c r="CA5334" s="9"/>
      <c r="CB5334" s="40"/>
      <c r="CC5334" s="9"/>
      <c r="CD5334" s="9"/>
      <c r="CE5334" s="40"/>
    </row>
    <row r="5335" spans="68:83" x14ac:dyDescent="0.25">
      <c r="BP5335" s="9"/>
      <c r="BQ5335" s="40"/>
      <c r="BR5335" s="9"/>
      <c r="BS5335" s="40"/>
      <c r="BU5335" s="9"/>
      <c r="BV5335" s="40"/>
      <c r="BW5335" s="9"/>
      <c r="BX5335" s="40"/>
      <c r="BZ5335" s="9"/>
      <c r="CA5335" s="9"/>
      <c r="CB5335" s="40"/>
      <c r="CC5335" s="9"/>
      <c r="CD5335" s="9"/>
      <c r="CE5335" s="40"/>
    </row>
    <row r="5336" spans="68:83" x14ac:dyDescent="0.25">
      <c r="BP5336" s="9"/>
      <c r="BQ5336" s="40"/>
      <c r="BR5336" s="9"/>
      <c r="BS5336" s="40"/>
      <c r="BU5336" s="9"/>
      <c r="BV5336" s="40"/>
      <c r="BW5336" s="9"/>
      <c r="BX5336" s="40"/>
      <c r="BZ5336" s="9"/>
      <c r="CA5336" s="9"/>
      <c r="CB5336" s="40"/>
      <c r="CC5336" s="9"/>
      <c r="CD5336" s="9"/>
      <c r="CE5336" s="40"/>
    </row>
    <row r="5337" spans="68:83" x14ac:dyDescent="0.25">
      <c r="BP5337" s="9"/>
      <c r="BQ5337" s="40"/>
      <c r="BR5337" s="9"/>
      <c r="BS5337" s="40"/>
      <c r="BU5337" s="9"/>
      <c r="BV5337" s="40"/>
      <c r="BW5337" s="9"/>
      <c r="BX5337" s="40"/>
      <c r="BZ5337" s="9"/>
      <c r="CA5337" s="9"/>
      <c r="CB5337" s="40"/>
      <c r="CC5337" s="9"/>
      <c r="CD5337" s="9"/>
      <c r="CE5337" s="40"/>
    </row>
    <row r="5338" spans="68:83" x14ac:dyDescent="0.25">
      <c r="BP5338" s="9"/>
      <c r="BQ5338" s="40"/>
      <c r="BR5338" s="9"/>
      <c r="BS5338" s="40"/>
      <c r="BU5338" s="9"/>
      <c r="BV5338" s="40"/>
      <c r="BW5338" s="9"/>
      <c r="BX5338" s="40"/>
      <c r="BZ5338" s="9"/>
      <c r="CA5338" s="9"/>
      <c r="CB5338" s="40"/>
      <c r="CC5338" s="9"/>
      <c r="CD5338" s="9"/>
      <c r="CE5338" s="40"/>
    </row>
    <row r="5339" spans="68:83" x14ac:dyDescent="0.25">
      <c r="BP5339" s="9"/>
      <c r="BQ5339" s="40"/>
      <c r="BR5339" s="9"/>
      <c r="BS5339" s="40"/>
      <c r="BU5339" s="9"/>
      <c r="BV5339" s="40"/>
      <c r="BW5339" s="9"/>
      <c r="BX5339" s="40"/>
      <c r="BZ5339" s="9"/>
      <c r="CA5339" s="9"/>
      <c r="CB5339" s="40"/>
      <c r="CC5339" s="9"/>
      <c r="CD5339" s="9"/>
      <c r="CE5339" s="40"/>
    </row>
    <row r="5340" spans="68:83" x14ac:dyDescent="0.25">
      <c r="BP5340" s="9"/>
      <c r="BQ5340" s="40"/>
      <c r="BR5340" s="9"/>
      <c r="BS5340" s="40"/>
      <c r="BU5340" s="9"/>
      <c r="BV5340" s="40"/>
      <c r="BW5340" s="9"/>
      <c r="BX5340" s="40"/>
      <c r="BZ5340" s="9"/>
      <c r="CA5340" s="9"/>
      <c r="CB5340" s="40"/>
      <c r="CC5340" s="9"/>
      <c r="CD5340" s="9"/>
      <c r="CE5340" s="40"/>
    </row>
    <row r="5341" spans="68:83" x14ac:dyDescent="0.25">
      <c r="BP5341" s="9"/>
      <c r="BQ5341" s="40"/>
      <c r="BR5341" s="9"/>
      <c r="BS5341" s="40"/>
      <c r="BU5341" s="9"/>
      <c r="BV5341" s="40"/>
      <c r="BW5341" s="9"/>
      <c r="BX5341" s="40"/>
      <c r="BZ5341" s="9"/>
      <c r="CA5341" s="9"/>
      <c r="CB5341" s="40"/>
      <c r="CC5341" s="9"/>
      <c r="CD5341" s="9"/>
      <c r="CE5341" s="40"/>
    </row>
    <row r="5342" spans="68:83" x14ac:dyDescent="0.25">
      <c r="BP5342" s="9"/>
      <c r="BQ5342" s="40"/>
      <c r="BR5342" s="9"/>
      <c r="BS5342" s="40"/>
      <c r="BU5342" s="9"/>
      <c r="BV5342" s="40"/>
      <c r="BW5342" s="9"/>
      <c r="BX5342" s="40"/>
      <c r="BZ5342" s="9"/>
      <c r="CA5342" s="9"/>
      <c r="CB5342" s="40"/>
      <c r="CC5342" s="9"/>
      <c r="CD5342" s="9"/>
      <c r="CE5342" s="40"/>
    </row>
    <row r="5343" spans="68:83" x14ac:dyDescent="0.25">
      <c r="BP5343" s="9"/>
      <c r="BQ5343" s="40"/>
      <c r="BR5343" s="9"/>
      <c r="BS5343" s="40"/>
      <c r="BU5343" s="9"/>
      <c r="BV5343" s="40"/>
      <c r="BW5343" s="9"/>
      <c r="BX5343" s="40"/>
      <c r="BZ5343" s="9"/>
      <c r="CA5343" s="9"/>
      <c r="CB5343" s="40"/>
      <c r="CC5343" s="9"/>
      <c r="CD5343" s="9"/>
      <c r="CE5343" s="40"/>
    </row>
    <row r="5344" spans="68:83" x14ac:dyDescent="0.25">
      <c r="BP5344" s="9"/>
      <c r="BQ5344" s="40"/>
      <c r="BR5344" s="9"/>
      <c r="BS5344" s="40"/>
      <c r="BU5344" s="9"/>
      <c r="BV5344" s="40"/>
      <c r="BW5344" s="9"/>
      <c r="BX5344" s="40"/>
      <c r="BZ5344" s="9"/>
      <c r="CA5344" s="9"/>
      <c r="CB5344" s="40"/>
      <c r="CC5344" s="9"/>
      <c r="CD5344" s="9"/>
      <c r="CE5344" s="40"/>
    </row>
    <row r="5345" spans="68:83" x14ac:dyDescent="0.25">
      <c r="BP5345" s="9"/>
      <c r="BQ5345" s="40"/>
      <c r="BR5345" s="9"/>
      <c r="BS5345" s="40"/>
      <c r="BU5345" s="9"/>
      <c r="BV5345" s="40"/>
      <c r="BW5345" s="9"/>
      <c r="BX5345" s="40"/>
      <c r="BZ5345" s="9"/>
      <c r="CA5345" s="9"/>
      <c r="CB5345" s="40"/>
      <c r="CC5345" s="9"/>
      <c r="CD5345" s="9"/>
      <c r="CE5345" s="40"/>
    </row>
    <row r="5346" spans="68:83" x14ac:dyDescent="0.25">
      <c r="BP5346" s="9"/>
      <c r="BQ5346" s="40"/>
      <c r="BR5346" s="9"/>
      <c r="BS5346" s="40"/>
      <c r="BU5346" s="9"/>
      <c r="BV5346" s="40"/>
      <c r="BW5346" s="9"/>
      <c r="BX5346" s="40"/>
      <c r="BZ5346" s="9"/>
      <c r="CA5346" s="9"/>
      <c r="CB5346" s="40"/>
      <c r="CC5346" s="9"/>
      <c r="CD5346" s="9"/>
      <c r="CE5346" s="40"/>
    </row>
    <row r="5347" spans="68:83" x14ac:dyDescent="0.25">
      <c r="BP5347" s="9"/>
      <c r="BQ5347" s="40"/>
      <c r="BR5347" s="9"/>
      <c r="BS5347" s="40"/>
      <c r="BU5347" s="9"/>
      <c r="BV5347" s="40"/>
      <c r="BW5347" s="9"/>
      <c r="BX5347" s="40"/>
      <c r="BZ5347" s="9"/>
      <c r="CA5347" s="9"/>
      <c r="CB5347" s="40"/>
      <c r="CC5347" s="9"/>
      <c r="CD5347" s="9"/>
      <c r="CE5347" s="40"/>
    </row>
    <row r="5348" spans="68:83" x14ac:dyDescent="0.25">
      <c r="BP5348" s="9"/>
      <c r="BQ5348" s="40"/>
      <c r="BR5348" s="9"/>
      <c r="BS5348" s="40"/>
      <c r="BU5348" s="9"/>
      <c r="BV5348" s="40"/>
      <c r="BW5348" s="9"/>
      <c r="BX5348" s="40"/>
      <c r="BZ5348" s="9"/>
      <c r="CA5348" s="9"/>
      <c r="CB5348" s="40"/>
      <c r="CC5348" s="9"/>
      <c r="CD5348" s="9"/>
      <c r="CE5348" s="40"/>
    </row>
    <row r="5349" spans="68:83" x14ac:dyDescent="0.25">
      <c r="BP5349" s="9"/>
      <c r="BQ5349" s="40"/>
      <c r="BR5349" s="9"/>
      <c r="BS5349" s="40"/>
      <c r="BU5349" s="9"/>
      <c r="BV5349" s="40"/>
      <c r="BW5349" s="9"/>
      <c r="BX5349" s="40"/>
      <c r="BZ5349" s="9"/>
      <c r="CA5349" s="9"/>
      <c r="CB5349" s="40"/>
      <c r="CC5349" s="9"/>
      <c r="CD5349" s="9"/>
      <c r="CE5349" s="40"/>
    </row>
    <row r="5350" spans="68:83" x14ac:dyDescent="0.25">
      <c r="BP5350" s="9"/>
      <c r="BQ5350" s="40"/>
      <c r="BR5350" s="9"/>
      <c r="BS5350" s="40"/>
      <c r="BU5350" s="9"/>
      <c r="BV5350" s="40"/>
      <c r="BW5350" s="9"/>
      <c r="BX5350" s="40"/>
      <c r="BZ5350" s="9"/>
      <c r="CA5350" s="9"/>
      <c r="CB5350" s="40"/>
      <c r="CC5350" s="9"/>
      <c r="CD5350" s="9"/>
      <c r="CE5350" s="40"/>
    </row>
    <row r="5351" spans="68:83" x14ac:dyDescent="0.25">
      <c r="BP5351" s="9"/>
      <c r="BQ5351" s="40"/>
      <c r="BR5351" s="9"/>
      <c r="BS5351" s="40"/>
      <c r="BU5351" s="9"/>
      <c r="BV5351" s="40"/>
      <c r="BW5351" s="9"/>
      <c r="BX5351" s="40"/>
      <c r="BZ5351" s="9"/>
      <c r="CA5351" s="9"/>
      <c r="CB5351" s="40"/>
      <c r="CC5351" s="9"/>
      <c r="CD5351" s="9"/>
      <c r="CE5351" s="40"/>
    </row>
    <row r="5352" spans="68:83" x14ac:dyDescent="0.25">
      <c r="BP5352" s="9"/>
      <c r="BQ5352" s="40"/>
      <c r="BR5352" s="9"/>
      <c r="BS5352" s="40"/>
      <c r="BU5352" s="9"/>
      <c r="BV5352" s="40"/>
      <c r="BW5352" s="9"/>
      <c r="BX5352" s="40"/>
      <c r="BZ5352" s="9"/>
      <c r="CA5352" s="9"/>
      <c r="CB5352" s="40"/>
      <c r="CC5352" s="9"/>
      <c r="CD5352" s="9"/>
      <c r="CE5352" s="40"/>
    </row>
    <row r="5353" spans="68:83" x14ac:dyDescent="0.25">
      <c r="BP5353" s="9"/>
      <c r="BQ5353" s="40"/>
      <c r="BR5353" s="9"/>
      <c r="BS5353" s="40"/>
      <c r="BU5353" s="9"/>
      <c r="BV5353" s="40"/>
      <c r="BW5353" s="9"/>
      <c r="BX5353" s="40"/>
      <c r="BZ5353" s="9"/>
      <c r="CA5353" s="9"/>
      <c r="CB5353" s="40"/>
      <c r="CC5353" s="9"/>
      <c r="CD5353" s="9"/>
      <c r="CE5353" s="40"/>
    </row>
    <row r="5354" spans="68:83" x14ac:dyDescent="0.25">
      <c r="BP5354" s="9"/>
      <c r="BQ5354" s="40"/>
      <c r="BR5354" s="9"/>
      <c r="BS5354" s="40"/>
      <c r="BU5354" s="9"/>
      <c r="BV5354" s="40"/>
      <c r="BW5354" s="9"/>
      <c r="BX5354" s="40"/>
      <c r="BZ5354" s="9"/>
      <c r="CA5354" s="9"/>
      <c r="CB5354" s="40"/>
      <c r="CC5354" s="9"/>
      <c r="CD5354" s="9"/>
      <c r="CE5354" s="40"/>
    </row>
    <row r="5355" spans="68:83" x14ac:dyDescent="0.25">
      <c r="BP5355" s="9"/>
      <c r="BQ5355" s="40"/>
      <c r="BR5355" s="9"/>
      <c r="BS5355" s="40"/>
      <c r="BU5355" s="9"/>
      <c r="BV5355" s="40"/>
      <c r="BW5355" s="9"/>
      <c r="BX5355" s="40"/>
      <c r="BZ5355" s="9"/>
      <c r="CA5355" s="9"/>
      <c r="CB5355" s="40"/>
      <c r="CC5355" s="9"/>
      <c r="CD5355" s="9"/>
      <c r="CE5355" s="40"/>
    </row>
    <row r="5356" spans="68:83" x14ac:dyDescent="0.25">
      <c r="BP5356" s="9"/>
      <c r="BQ5356" s="40"/>
      <c r="BR5356" s="9"/>
      <c r="BS5356" s="40"/>
      <c r="BU5356" s="9"/>
      <c r="BV5356" s="40"/>
      <c r="BW5356" s="9"/>
      <c r="BX5356" s="40"/>
      <c r="BZ5356" s="9"/>
      <c r="CA5356" s="9"/>
      <c r="CB5356" s="40"/>
      <c r="CC5356" s="9"/>
      <c r="CD5356" s="9"/>
      <c r="CE5356" s="40"/>
    </row>
    <row r="5357" spans="68:83" x14ac:dyDescent="0.25">
      <c r="BP5357" s="9"/>
      <c r="BQ5357" s="40"/>
      <c r="BR5357" s="9"/>
      <c r="BS5357" s="40"/>
      <c r="BU5357" s="9"/>
      <c r="BV5357" s="40"/>
      <c r="BW5357" s="9"/>
      <c r="BX5357" s="40"/>
      <c r="BZ5357" s="9"/>
      <c r="CA5357" s="9"/>
      <c r="CB5357" s="40"/>
      <c r="CC5357" s="9"/>
      <c r="CD5357" s="9"/>
      <c r="CE5357" s="40"/>
    </row>
    <row r="5358" spans="68:83" x14ac:dyDescent="0.25">
      <c r="BP5358" s="9"/>
      <c r="BQ5358" s="40"/>
      <c r="BR5358" s="9"/>
      <c r="BS5358" s="40"/>
      <c r="BU5358" s="9"/>
      <c r="BV5358" s="40"/>
      <c r="BW5358" s="9"/>
      <c r="BX5358" s="40"/>
      <c r="BZ5358" s="9"/>
      <c r="CA5358" s="9"/>
      <c r="CB5358" s="40"/>
      <c r="CC5358" s="9"/>
      <c r="CD5358" s="9"/>
      <c r="CE5358" s="40"/>
    </row>
    <row r="5359" spans="68:83" x14ac:dyDescent="0.25">
      <c r="BP5359" s="9"/>
      <c r="BQ5359" s="40"/>
      <c r="BR5359" s="9"/>
      <c r="BS5359" s="40"/>
      <c r="BU5359" s="9"/>
      <c r="BV5359" s="40"/>
      <c r="BW5359" s="9"/>
      <c r="BX5359" s="40"/>
      <c r="BZ5359" s="9"/>
      <c r="CA5359" s="9"/>
      <c r="CB5359" s="40"/>
      <c r="CC5359" s="9"/>
      <c r="CD5359" s="9"/>
      <c r="CE5359" s="40"/>
    </row>
    <row r="5360" spans="68:83" x14ac:dyDescent="0.25">
      <c r="BP5360" s="9"/>
      <c r="BQ5360" s="40"/>
      <c r="BR5360" s="9"/>
      <c r="BS5360" s="40"/>
      <c r="BU5360" s="9"/>
      <c r="BV5360" s="40"/>
      <c r="BW5360" s="9"/>
      <c r="BX5360" s="40"/>
      <c r="BZ5360" s="9"/>
      <c r="CA5360" s="9"/>
      <c r="CB5360" s="40"/>
      <c r="CC5360" s="9"/>
      <c r="CD5360" s="9"/>
      <c r="CE5360" s="40"/>
    </row>
    <row r="5361" spans="68:83" x14ac:dyDescent="0.25">
      <c r="BP5361" s="9"/>
      <c r="BQ5361" s="40"/>
      <c r="BR5361" s="9"/>
      <c r="BS5361" s="40"/>
      <c r="BU5361" s="9"/>
      <c r="BV5361" s="40"/>
      <c r="BW5361" s="9"/>
      <c r="BX5361" s="40"/>
      <c r="BZ5361" s="9"/>
      <c r="CA5361" s="9"/>
      <c r="CB5361" s="40"/>
      <c r="CC5361" s="9"/>
      <c r="CD5361" s="9"/>
      <c r="CE5361" s="40"/>
    </row>
    <row r="5362" spans="68:83" x14ac:dyDescent="0.25">
      <c r="BP5362" s="9"/>
      <c r="BQ5362" s="40"/>
      <c r="BR5362" s="9"/>
      <c r="BS5362" s="40"/>
      <c r="BU5362" s="9"/>
      <c r="BV5362" s="40"/>
      <c r="BW5362" s="9"/>
      <c r="BX5362" s="40"/>
      <c r="BZ5362" s="9"/>
      <c r="CA5362" s="9"/>
      <c r="CB5362" s="40"/>
      <c r="CC5362" s="9"/>
      <c r="CD5362" s="9"/>
      <c r="CE5362" s="40"/>
    </row>
    <row r="5363" spans="68:83" x14ac:dyDescent="0.25">
      <c r="BP5363" s="9"/>
      <c r="BQ5363" s="40"/>
      <c r="BR5363" s="9"/>
      <c r="BS5363" s="40"/>
      <c r="BU5363" s="9"/>
      <c r="BV5363" s="40"/>
      <c r="BW5363" s="9"/>
      <c r="BX5363" s="40"/>
      <c r="BZ5363" s="9"/>
      <c r="CA5363" s="9"/>
      <c r="CB5363" s="40"/>
      <c r="CC5363" s="9"/>
      <c r="CD5363" s="9"/>
      <c r="CE5363" s="40"/>
    </row>
    <row r="5364" spans="68:83" x14ac:dyDescent="0.25">
      <c r="BP5364" s="9"/>
      <c r="BQ5364" s="40"/>
      <c r="BR5364" s="9"/>
      <c r="BS5364" s="40"/>
      <c r="BU5364" s="9"/>
      <c r="BV5364" s="40"/>
      <c r="BW5364" s="9"/>
      <c r="BX5364" s="40"/>
      <c r="BZ5364" s="9"/>
      <c r="CA5364" s="9"/>
      <c r="CB5364" s="40"/>
      <c r="CC5364" s="9"/>
      <c r="CD5364" s="9"/>
      <c r="CE5364" s="40"/>
    </row>
    <row r="5365" spans="68:83" x14ac:dyDescent="0.25">
      <c r="BP5365" s="9"/>
      <c r="BQ5365" s="40"/>
      <c r="BR5365" s="9"/>
      <c r="BS5365" s="40"/>
      <c r="BU5365" s="9"/>
      <c r="BV5365" s="40"/>
      <c r="BW5365" s="9"/>
      <c r="BX5365" s="40"/>
      <c r="BZ5365" s="9"/>
      <c r="CA5365" s="9"/>
      <c r="CB5365" s="40"/>
      <c r="CC5365" s="9"/>
      <c r="CD5365" s="9"/>
      <c r="CE5365" s="40"/>
    </row>
    <row r="5366" spans="68:83" x14ac:dyDescent="0.25">
      <c r="BP5366" s="9"/>
      <c r="BQ5366" s="40"/>
      <c r="BR5366" s="9"/>
      <c r="BS5366" s="40"/>
      <c r="BU5366" s="9"/>
      <c r="BV5366" s="40"/>
      <c r="BW5366" s="9"/>
      <c r="BX5366" s="40"/>
      <c r="BZ5366" s="9"/>
      <c r="CA5366" s="9"/>
      <c r="CB5366" s="40"/>
      <c r="CC5366" s="9"/>
      <c r="CD5366" s="9"/>
      <c r="CE5366" s="40"/>
    </row>
    <row r="5367" spans="68:83" x14ac:dyDescent="0.25">
      <c r="BP5367" s="9"/>
      <c r="BQ5367" s="40"/>
      <c r="BR5367" s="9"/>
      <c r="BS5367" s="40"/>
      <c r="BU5367" s="9"/>
      <c r="BV5367" s="40"/>
      <c r="BW5367" s="9"/>
      <c r="BX5367" s="40"/>
      <c r="BZ5367" s="9"/>
      <c r="CA5367" s="9"/>
      <c r="CB5367" s="40"/>
      <c r="CC5367" s="9"/>
      <c r="CD5367" s="9"/>
      <c r="CE5367" s="40"/>
    </row>
    <row r="5368" spans="68:83" x14ac:dyDescent="0.25">
      <c r="BP5368" s="9"/>
      <c r="BQ5368" s="40"/>
      <c r="BR5368" s="9"/>
      <c r="BS5368" s="40"/>
      <c r="BU5368" s="9"/>
      <c r="BV5368" s="40"/>
      <c r="BW5368" s="9"/>
      <c r="BX5368" s="40"/>
      <c r="BZ5368" s="9"/>
      <c r="CA5368" s="9"/>
      <c r="CB5368" s="40"/>
      <c r="CC5368" s="9"/>
      <c r="CD5368" s="9"/>
      <c r="CE5368" s="40"/>
    </row>
    <row r="5369" spans="68:83" x14ac:dyDescent="0.25">
      <c r="BP5369" s="9"/>
      <c r="BQ5369" s="40"/>
      <c r="BR5369" s="9"/>
      <c r="BS5369" s="40"/>
      <c r="BU5369" s="9"/>
      <c r="BV5369" s="40"/>
      <c r="BW5369" s="9"/>
      <c r="BX5369" s="40"/>
      <c r="BZ5369" s="9"/>
      <c r="CA5369" s="9"/>
      <c r="CB5369" s="40"/>
      <c r="CC5369" s="9"/>
      <c r="CD5369" s="9"/>
      <c r="CE5369" s="40"/>
    </row>
    <row r="5370" spans="68:83" x14ac:dyDescent="0.25">
      <c r="BP5370" s="9"/>
      <c r="BQ5370" s="40"/>
      <c r="BR5370" s="9"/>
      <c r="BS5370" s="40"/>
      <c r="BU5370" s="9"/>
      <c r="BV5370" s="40"/>
      <c r="BW5370" s="9"/>
      <c r="BX5370" s="40"/>
      <c r="BZ5370" s="9"/>
      <c r="CA5370" s="9"/>
      <c r="CB5370" s="40"/>
      <c r="CC5370" s="9"/>
      <c r="CD5370" s="9"/>
      <c r="CE5370" s="40"/>
    </row>
    <row r="5371" spans="68:83" x14ac:dyDescent="0.25">
      <c r="BP5371" s="9"/>
      <c r="BQ5371" s="40"/>
      <c r="BR5371" s="9"/>
      <c r="BS5371" s="40"/>
      <c r="BU5371" s="9"/>
      <c r="BV5371" s="40"/>
      <c r="BW5371" s="9"/>
      <c r="BX5371" s="40"/>
      <c r="BZ5371" s="9"/>
      <c r="CA5371" s="9"/>
      <c r="CB5371" s="40"/>
      <c r="CC5371" s="9"/>
      <c r="CD5371" s="9"/>
      <c r="CE5371" s="40"/>
    </row>
    <row r="5372" spans="68:83" x14ac:dyDescent="0.25">
      <c r="BP5372" s="9"/>
      <c r="BQ5372" s="40"/>
      <c r="BR5372" s="9"/>
      <c r="BS5372" s="40"/>
      <c r="BU5372" s="9"/>
      <c r="BV5372" s="40"/>
      <c r="BW5372" s="9"/>
      <c r="BX5372" s="40"/>
      <c r="BZ5372" s="9"/>
      <c r="CA5372" s="9"/>
      <c r="CB5372" s="40"/>
      <c r="CC5372" s="9"/>
      <c r="CD5372" s="9"/>
      <c r="CE5372" s="40"/>
    </row>
    <row r="5373" spans="68:83" x14ac:dyDescent="0.25">
      <c r="BP5373" s="9"/>
      <c r="BQ5373" s="40"/>
      <c r="BR5373" s="9"/>
      <c r="BS5373" s="40"/>
      <c r="BU5373" s="9"/>
      <c r="BV5373" s="40"/>
      <c r="BW5373" s="9"/>
      <c r="BX5373" s="40"/>
      <c r="BZ5373" s="9"/>
      <c r="CA5373" s="9"/>
      <c r="CB5373" s="40"/>
      <c r="CC5373" s="9"/>
      <c r="CD5373" s="9"/>
      <c r="CE5373" s="40"/>
    </row>
    <row r="5374" spans="68:83" x14ac:dyDescent="0.25">
      <c r="BP5374" s="9"/>
      <c r="BQ5374" s="40"/>
      <c r="BR5374" s="9"/>
      <c r="BS5374" s="40"/>
      <c r="BU5374" s="9"/>
      <c r="BV5374" s="40"/>
      <c r="BW5374" s="9"/>
      <c r="BX5374" s="40"/>
      <c r="BZ5374" s="9"/>
      <c r="CA5374" s="9"/>
      <c r="CB5374" s="40"/>
      <c r="CC5374" s="9"/>
      <c r="CD5374" s="9"/>
      <c r="CE5374" s="40"/>
    </row>
    <row r="5375" spans="68:83" x14ac:dyDescent="0.25">
      <c r="BP5375" s="9"/>
      <c r="BQ5375" s="40"/>
      <c r="BR5375" s="9"/>
      <c r="BS5375" s="40"/>
      <c r="BU5375" s="9"/>
      <c r="BV5375" s="40"/>
      <c r="BW5375" s="9"/>
      <c r="BX5375" s="40"/>
      <c r="BZ5375" s="9"/>
      <c r="CA5375" s="9"/>
      <c r="CB5375" s="40"/>
      <c r="CC5375" s="9"/>
      <c r="CD5375" s="9"/>
      <c r="CE5375" s="40"/>
    </row>
    <row r="5376" spans="68:83" x14ac:dyDescent="0.25">
      <c r="BP5376" s="9"/>
      <c r="BQ5376" s="40"/>
      <c r="BR5376" s="9"/>
      <c r="BS5376" s="40"/>
      <c r="BU5376" s="9"/>
      <c r="BV5376" s="40"/>
      <c r="BW5376" s="9"/>
      <c r="BX5376" s="40"/>
      <c r="BZ5376" s="9"/>
      <c r="CA5376" s="9"/>
      <c r="CB5376" s="40"/>
      <c r="CC5376" s="9"/>
      <c r="CD5376" s="9"/>
      <c r="CE5376" s="40"/>
    </row>
    <row r="5377" spans="68:83" x14ac:dyDescent="0.25">
      <c r="BP5377" s="9"/>
      <c r="BQ5377" s="40"/>
      <c r="BR5377" s="9"/>
      <c r="BS5377" s="40"/>
      <c r="BU5377" s="9"/>
      <c r="BV5377" s="40"/>
      <c r="BW5377" s="9"/>
      <c r="BX5377" s="40"/>
      <c r="BZ5377" s="9"/>
      <c r="CA5377" s="9"/>
      <c r="CB5377" s="40"/>
      <c r="CC5377" s="9"/>
      <c r="CD5377" s="9"/>
      <c r="CE5377" s="40"/>
    </row>
    <row r="5378" spans="68:83" x14ac:dyDescent="0.25">
      <c r="BP5378" s="9"/>
      <c r="BQ5378" s="40"/>
      <c r="BR5378" s="9"/>
      <c r="BS5378" s="40"/>
      <c r="BU5378" s="9"/>
      <c r="BV5378" s="40"/>
      <c r="BW5378" s="9"/>
      <c r="BX5378" s="40"/>
      <c r="BZ5378" s="9"/>
      <c r="CA5378" s="9"/>
      <c r="CB5378" s="40"/>
      <c r="CC5378" s="9"/>
      <c r="CD5378" s="9"/>
      <c r="CE5378" s="40"/>
    </row>
    <row r="5379" spans="68:83" x14ac:dyDescent="0.25">
      <c r="BP5379" s="9"/>
      <c r="BQ5379" s="40"/>
      <c r="BR5379" s="9"/>
      <c r="BS5379" s="40"/>
      <c r="BU5379" s="9"/>
      <c r="BV5379" s="40"/>
      <c r="BW5379" s="9"/>
      <c r="BX5379" s="40"/>
      <c r="BZ5379" s="9"/>
      <c r="CA5379" s="9"/>
      <c r="CB5379" s="40"/>
      <c r="CC5379" s="9"/>
      <c r="CD5379" s="9"/>
      <c r="CE5379" s="40"/>
    </row>
    <row r="5380" spans="68:83" x14ac:dyDescent="0.25">
      <c r="BP5380" s="9"/>
      <c r="BQ5380" s="40"/>
      <c r="BR5380" s="9"/>
      <c r="BS5380" s="40"/>
      <c r="BU5380" s="9"/>
      <c r="BV5380" s="40"/>
      <c r="BW5380" s="9"/>
      <c r="BX5380" s="40"/>
      <c r="BZ5380" s="9"/>
      <c r="CA5380" s="9"/>
      <c r="CB5380" s="40"/>
      <c r="CC5380" s="9"/>
      <c r="CD5380" s="9"/>
      <c r="CE5380" s="40"/>
    </row>
    <row r="5381" spans="68:83" x14ac:dyDescent="0.25">
      <c r="BP5381" s="9"/>
      <c r="BQ5381" s="40"/>
      <c r="BR5381" s="9"/>
      <c r="BS5381" s="40"/>
      <c r="BU5381" s="9"/>
      <c r="BV5381" s="40"/>
      <c r="BW5381" s="9"/>
      <c r="BX5381" s="40"/>
      <c r="BZ5381" s="9"/>
      <c r="CA5381" s="9"/>
      <c r="CB5381" s="40"/>
      <c r="CC5381" s="9"/>
      <c r="CD5381" s="9"/>
      <c r="CE5381" s="40"/>
    </row>
    <row r="5382" spans="68:83" x14ac:dyDescent="0.25">
      <c r="BP5382" s="9"/>
      <c r="BQ5382" s="40"/>
      <c r="BR5382" s="9"/>
      <c r="BS5382" s="40"/>
      <c r="BU5382" s="9"/>
      <c r="BV5382" s="40"/>
      <c r="BW5382" s="9"/>
      <c r="BX5382" s="40"/>
      <c r="BZ5382" s="9"/>
      <c r="CA5382" s="9"/>
      <c r="CB5382" s="40"/>
      <c r="CC5382" s="9"/>
      <c r="CD5382" s="9"/>
      <c r="CE5382" s="40"/>
    </row>
    <row r="5383" spans="68:83" x14ac:dyDescent="0.25">
      <c r="BP5383" s="9"/>
      <c r="BQ5383" s="40"/>
      <c r="BR5383" s="9"/>
      <c r="BS5383" s="40"/>
      <c r="BU5383" s="9"/>
      <c r="BV5383" s="40"/>
      <c r="BW5383" s="9"/>
      <c r="BX5383" s="40"/>
      <c r="BZ5383" s="9"/>
      <c r="CA5383" s="9"/>
      <c r="CB5383" s="40"/>
      <c r="CC5383" s="9"/>
      <c r="CD5383" s="9"/>
      <c r="CE5383" s="40"/>
    </row>
    <row r="5384" spans="68:83" x14ac:dyDescent="0.25">
      <c r="BP5384" s="9"/>
      <c r="BQ5384" s="40"/>
      <c r="BR5384" s="9"/>
      <c r="BS5384" s="40"/>
      <c r="BU5384" s="9"/>
      <c r="BV5384" s="40"/>
      <c r="BW5384" s="9"/>
      <c r="BX5384" s="40"/>
      <c r="BZ5384" s="9"/>
      <c r="CA5384" s="9"/>
      <c r="CB5384" s="40"/>
      <c r="CC5384" s="9"/>
      <c r="CD5384" s="9"/>
      <c r="CE5384" s="40"/>
    </row>
    <row r="5385" spans="68:83" x14ac:dyDescent="0.25">
      <c r="BP5385" s="9"/>
      <c r="BQ5385" s="40"/>
      <c r="BR5385" s="9"/>
      <c r="BS5385" s="40"/>
      <c r="BU5385" s="9"/>
      <c r="BV5385" s="40"/>
      <c r="BW5385" s="9"/>
      <c r="BX5385" s="40"/>
      <c r="BZ5385" s="9"/>
      <c r="CA5385" s="9"/>
      <c r="CB5385" s="40"/>
      <c r="CC5385" s="9"/>
      <c r="CD5385" s="9"/>
      <c r="CE5385" s="40"/>
    </row>
    <row r="5386" spans="68:83" x14ac:dyDescent="0.25">
      <c r="BP5386" s="9"/>
      <c r="BQ5386" s="40"/>
      <c r="BR5386" s="9"/>
      <c r="BS5386" s="40"/>
      <c r="BU5386" s="9"/>
      <c r="BV5386" s="40"/>
      <c r="BW5386" s="9"/>
      <c r="BX5386" s="40"/>
      <c r="BZ5386" s="9"/>
      <c r="CA5386" s="9"/>
      <c r="CB5386" s="40"/>
      <c r="CC5386" s="9"/>
      <c r="CD5386" s="9"/>
      <c r="CE5386" s="40"/>
    </row>
    <row r="5387" spans="68:83" x14ac:dyDescent="0.25">
      <c r="BP5387" s="9"/>
      <c r="BQ5387" s="40"/>
      <c r="BR5387" s="9"/>
      <c r="BS5387" s="40"/>
      <c r="BU5387" s="9"/>
      <c r="BV5387" s="40"/>
      <c r="BW5387" s="9"/>
      <c r="BX5387" s="40"/>
      <c r="BZ5387" s="9"/>
      <c r="CA5387" s="9"/>
      <c r="CB5387" s="40"/>
      <c r="CC5387" s="9"/>
      <c r="CD5387" s="9"/>
      <c r="CE5387" s="40"/>
    </row>
    <row r="5388" spans="68:83" x14ac:dyDescent="0.25">
      <c r="BP5388" s="9"/>
      <c r="BQ5388" s="40"/>
      <c r="BR5388" s="9"/>
      <c r="BS5388" s="40"/>
      <c r="BU5388" s="9"/>
      <c r="BV5388" s="40"/>
      <c r="BW5388" s="9"/>
      <c r="BX5388" s="40"/>
      <c r="BZ5388" s="9"/>
      <c r="CA5388" s="9"/>
      <c r="CB5388" s="40"/>
      <c r="CC5388" s="9"/>
      <c r="CD5388" s="9"/>
      <c r="CE5388" s="40"/>
    </row>
    <row r="5389" spans="68:83" x14ac:dyDescent="0.25">
      <c r="BP5389" s="9"/>
      <c r="BQ5389" s="40"/>
      <c r="BR5389" s="9"/>
      <c r="BS5389" s="40"/>
      <c r="BU5389" s="9"/>
      <c r="BV5389" s="40"/>
      <c r="BW5389" s="9"/>
      <c r="BX5389" s="40"/>
      <c r="BZ5389" s="9"/>
      <c r="CA5389" s="9"/>
      <c r="CB5389" s="40"/>
      <c r="CC5389" s="9"/>
      <c r="CD5389" s="9"/>
      <c r="CE5389" s="40"/>
    </row>
    <row r="5390" spans="68:83" x14ac:dyDescent="0.25">
      <c r="BP5390" s="9"/>
      <c r="BQ5390" s="40"/>
      <c r="BR5390" s="9"/>
      <c r="BS5390" s="40"/>
      <c r="BU5390" s="9"/>
      <c r="BV5390" s="40"/>
      <c r="BW5390" s="9"/>
      <c r="BX5390" s="40"/>
      <c r="BZ5390" s="9"/>
      <c r="CA5390" s="9"/>
      <c r="CB5390" s="40"/>
      <c r="CC5390" s="9"/>
      <c r="CD5390" s="9"/>
      <c r="CE5390" s="40"/>
    </row>
    <row r="5391" spans="68:83" x14ac:dyDescent="0.25">
      <c r="BP5391" s="9"/>
      <c r="BQ5391" s="40"/>
      <c r="BR5391" s="9"/>
      <c r="BS5391" s="40"/>
      <c r="BU5391" s="9"/>
      <c r="BV5391" s="40"/>
      <c r="BW5391" s="9"/>
      <c r="BX5391" s="40"/>
      <c r="BZ5391" s="9"/>
      <c r="CA5391" s="9"/>
      <c r="CB5391" s="40"/>
      <c r="CC5391" s="9"/>
      <c r="CD5391" s="9"/>
      <c r="CE5391" s="40"/>
    </row>
    <row r="5392" spans="68:83" x14ac:dyDescent="0.25">
      <c r="BP5392" s="9"/>
      <c r="BQ5392" s="40"/>
      <c r="BR5392" s="9"/>
      <c r="BS5392" s="40"/>
      <c r="BU5392" s="9"/>
      <c r="BV5392" s="40"/>
      <c r="BW5392" s="9"/>
      <c r="BX5392" s="40"/>
      <c r="BZ5392" s="9"/>
      <c r="CA5392" s="9"/>
      <c r="CB5392" s="40"/>
      <c r="CC5392" s="9"/>
      <c r="CD5392" s="9"/>
      <c r="CE5392" s="40"/>
    </row>
    <row r="5393" spans="68:83" x14ac:dyDescent="0.25">
      <c r="BP5393" s="9"/>
      <c r="BQ5393" s="40"/>
      <c r="BR5393" s="9"/>
      <c r="BS5393" s="40"/>
      <c r="BU5393" s="9"/>
      <c r="BV5393" s="40"/>
      <c r="BW5393" s="9"/>
      <c r="BX5393" s="40"/>
      <c r="BZ5393" s="9"/>
      <c r="CA5393" s="9"/>
      <c r="CB5393" s="40"/>
      <c r="CC5393" s="9"/>
      <c r="CD5393" s="9"/>
      <c r="CE5393" s="40"/>
    </row>
    <row r="5394" spans="68:83" x14ac:dyDescent="0.25">
      <c r="BP5394" s="9"/>
      <c r="BQ5394" s="40"/>
      <c r="BR5394" s="9"/>
      <c r="BS5394" s="40"/>
      <c r="BU5394" s="9"/>
      <c r="BV5394" s="40"/>
      <c r="BW5394" s="9"/>
      <c r="BX5394" s="40"/>
      <c r="BZ5394" s="9"/>
      <c r="CA5394" s="9"/>
      <c r="CB5394" s="40"/>
      <c r="CC5394" s="9"/>
      <c r="CD5394" s="9"/>
      <c r="CE5394" s="40"/>
    </row>
    <row r="5395" spans="68:83" x14ac:dyDescent="0.25">
      <c r="BP5395" s="9"/>
      <c r="BQ5395" s="40"/>
      <c r="BR5395" s="9"/>
      <c r="BS5395" s="40"/>
      <c r="BU5395" s="9"/>
      <c r="BV5395" s="40"/>
      <c r="BW5395" s="9"/>
      <c r="BX5395" s="40"/>
      <c r="BZ5395" s="9"/>
      <c r="CA5395" s="9"/>
      <c r="CB5395" s="40"/>
      <c r="CC5395" s="9"/>
      <c r="CD5395" s="9"/>
      <c r="CE5395" s="40"/>
    </row>
    <row r="5396" spans="68:83" x14ac:dyDescent="0.25">
      <c r="BP5396" s="9"/>
      <c r="BQ5396" s="40"/>
      <c r="BR5396" s="9"/>
      <c r="BS5396" s="40"/>
      <c r="BU5396" s="9"/>
      <c r="BV5396" s="40"/>
      <c r="BW5396" s="9"/>
      <c r="BX5396" s="40"/>
      <c r="BZ5396" s="9"/>
      <c r="CA5396" s="9"/>
      <c r="CB5396" s="40"/>
      <c r="CC5396" s="9"/>
      <c r="CD5396" s="9"/>
      <c r="CE5396" s="40"/>
    </row>
    <row r="5397" spans="68:83" x14ac:dyDescent="0.25">
      <c r="BP5397" s="9"/>
      <c r="BQ5397" s="40"/>
      <c r="BR5397" s="9"/>
      <c r="BS5397" s="40"/>
      <c r="BU5397" s="9"/>
      <c r="BV5397" s="40"/>
      <c r="BW5397" s="9"/>
      <c r="BX5397" s="40"/>
      <c r="BZ5397" s="9"/>
      <c r="CA5397" s="9"/>
      <c r="CB5397" s="40"/>
      <c r="CC5397" s="9"/>
      <c r="CD5397" s="9"/>
      <c r="CE5397" s="40"/>
    </row>
    <row r="5398" spans="68:83" x14ac:dyDescent="0.25">
      <c r="BP5398" s="9"/>
      <c r="BQ5398" s="40"/>
      <c r="BR5398" s="9"/>
      <c r="BS5398" s="40"/>
      <c r="BU5398" s="9"/>
      <c r="BV5398" s="40"/>
      <c r="BW5398" s="9"/>
      <c r="BX5398" s="40"/>
      <c r="BZ5398" s="9"/>
      <c r="CA5398" s="9"/>
      <c r="CB5398" s="40"/>
      <c r="CC5398" s="9"/>
      <c r="CD5398" s="9"/>
      <c r="CE5398" s="40"/>
    </row>
    <row r="5399" spans="68:83" x14ac:dyDescent="0.25">
      <c r="BP5399" s="9"/>
      <c r="BQ5399" s="40"/>
      <c r="BR5399" s="9"/>
      <c r="BS5399" s="40"/>
      <c r="BU5399" s="9"/>
      <c r="BV5399" s="40"/>
      <c r="BW5399" s="9"/>
      <c r="BX5399" s="40"/>
      <c r="BZ5399" s="9"/>
      <c r="CA5399" s="9"/>
      <c r="CB5399" s="40"/>
      <c r="CC5399" s="9"/>
      <c r="CD5399" s="9"/>
      <c r="CE5399" s="40"/>
    </row>
    <row r="5400" spans="68:83" x14ac:dyDescent="0.25">
      <c r="BP5400" s="9"/>
      <c r="BQ5400" s="40"/>
      <c r="BR5400" s="9"/>
      <c r="BS5400" s="40"/>
      <c r="BU5400" s="9"/>
      <c r="BV5400" s="40"/>
      <c r="BW5400" s="9"/>
      <c r="BX5400" s="40"/>
      <c r="BZ5400" s="9"/>
      <c r="CA5400" s="9"/>
      <c r="CB5400" s="40"/>
      <c r="CC5400" s="9"/>
      <c r="CD5400" s="9"/>
      <c r="CE5400" s="40"/>
    </row>
    <row r="5401" spans="68:83" x14ac:dyDescent="0.25">
      <c r="BP5401" s="9"/>
      <c r="BQ5401" s="40"/>
      <c r="BR5401" s="9"/>
      <c r="BS5401" s="40"/>
      <c r="BU5401" s="9"/>
      <c r="BV5401" s="40"/>
      <c r="BW5401" s="9"/>
      <c r="BX5401" s="40"/>
      <c r="BZ5401" s="9"/>
      <c r="CA5401" s="9"/>
      <c r="CB5401" s="40"/>
      <c r="CC5401" s="9"/>
      <c r="CD5401" s="9"/>
      <c r="CE5401" s="40"/>
    </row>
    <row r="5402" spans="68:83" x14ac:dyDescent="0.25">
      <c r="BP5402" s="9"/>
      <c r="BQ5402" s="40"/>
      <c r="BR5402" s="9"/>
      <c r="BS5402" s="40"/>
      <c r="BU5402" s="9"/>
      <c r="BV5402" s="40"/>
      <c r="BW5402" s="9"/>
      <c r="BX5402" s="40"/>
      <c r="BZ5402" s="9"/>
      <c r="CA5402" s="9"/>
      <c r="CB5402" s="40"/>
      <c r="CC5402" s="9"/>
      <c r="CD5402" s="9"/>
      <c r="CE5402" s="40"/>
    </row>
    <row r="5403" spans="68:83" x14ac:dyDescent="0.25">
      <c r="BP5403" s="9"/>
      <c r="BQ5403" s="40"/>
      <c r="BR5403" s="9"/>
      <c r="BS5403" s="40"/>
      <c r="BU5403" s="9"/>
      <c r="BV5403" s="40"/>
      <c r="BW5403" s="9"/>
      <c r="BX5403" s="40"/>
      <c r="BZ5403" s="9"/>
      <c r="CA5403" s="9"/>
      <c r="CB5403" s="40"/>
      <c r="CC5403" s="9"/>
      <c r="CD5403" s="9"/>
      <c r="CE5403" s="40"/>
    </row>
    <row r="5404" spans="68:83" x14ac:dyDescent="0.25">
      <c r="BP5404" s="9"/>
      <c r="BQ5404" s="40"/>
      <c r="BR5404" s="9"/>
      <c r="BS5404" s="40"/>
      <c r="BU5404" s="9"/>
      <c r="BV5404" s="40"/>
      <c r="BW5404" s="9"/>
      <c r="BX5404" s="40"/>
      <c r="BZ5404" s="9"/>
      <c r="CA5404" s="9"/>
      <c r="CB5404" s="40"/>
      <c r="CC5404" s="9"/>
      <c r="CD5404" s="9"/>
      <c r="CE5404" s="40"/>
    </row>
    <row r="5405" spans="68:83" x14ac:dyDescent="0.25">
      <c r="BP5405" s="9"/>
      <c r="BQ5405" s="40"/>
      <c r="BR5405" s="9"/>
      <c r="BS5405" s="40"/>
      <c r="BU5405" s="9"/>
      <c r="BV5405" s="40"/>
      <c r="BW5405" s="9"/>
      <c r="BX5405" s="40"/>
      <c r="BZ5405" s="9"/>
      <c r="CA5405" s="9"/>
      <c r="CB5405" s="40"/>
      <c r="CC5405" s="9"/>
      <c r="CD5405" s="9"/>
      <c r="CE5405" s="40"/>
    </row>
    <row r="5406" spans="68:83" x14ac:dyDescent="0.25">
      <c r="BP5406" s="9"/>
      <c r="BQ5406" s="40"/>
      <c r="BR5406" s="9"/>
      <c r="BS5406" s="40"/>
      <c r="BU5406" s="9"/>
      <c r="BV5406" s="40"/>
      <c r="BW5406" s="9"/>
      <c r="BX5406" s="40"/>
      <c r="BZ5406" s="9"/>
      <c r="CA5406" s="9"/>
      <c r="CB5406" s="40"/>
      <c r="CC5406" s="9"/>
      <c r="CD5406" s="9"/>
      <c r="CE5406" s="40"/>
    </row>
    <row r="5407" spans="68:83" x14ac:dyDescent="0.25">
      <c r="BP5407" s="9"/>
      <c r="BQ5407" s="40"/>
      <c r="BR5407" s="9"/>
      <c r="BS5407" s="40"/>
      <c r="BU5407" s="9"/>
      <c r="BV5407" s="40"/>
      <c r="BW5407" s="9"/>
      <c r="BX5407" s="40"/>
      <c r="BZ5407" s="9"/>
      <c r="CA5407" s="9"/>
      <c r="CB5407" s="40"/>
      <c r="CC5407" s="9"/>
      <c r="CD5407" s="9"/>
      <c r="CE5407" s="40"/>
    </row>
    <row r="5408" spans="68:83" x14ac:dyDescent="0.25">
      <c r="BP5408" s="9"/>
      <c r="BQ5408" s="40"/>
      <c r="BR5408" s="9"/>
      <c r="BS5408" s="40"/>
      <c r="BU5408" s="9"/>
      <c r="BV5408" s="40"/>
      <c r="BW5408" s="9"/>
      <c r="BX5408" s="40"/>
      <c r="BZ5408" s="9"/>
      <c r="CA5408" s="9"/>
      <c r="CB5408" s="40"/>
      <c r="CC5408" s="9"/>
      <c r="CD5408" s="9"/>
      <c r="CE5408" s="40"/>
    </row>
    <row r="5409" spans="68:83" x14ac:dyDescent="0.25">
      <c r="BP5409" s="9"/>
      <c r="BQ5409" s="40"/>
      <c r="BR5409" s="9"/>
      <c r="BS5409" s="40"/>
      <c r="BU5409" s="9"/>
      <c r="BV5409" s="40"/>
      <c r="BW5409" s="9"/>
      <c r="BX5409" s="40"/>
      <c r="BZ5409" s="9"/>
      <c r="CA5409" s="9"/>
      <c r="CB5409" s="40"/>
      <c r="CC5409" s="9"/>
      <c r="CD5409" s="9"/>
      <c r="CE5409" s="40"/>
    </row>
    <row r="5410" spans="68:83" x14ac:dyDescent="0.25">
      <c r="BP5410" s="9"/>
      <c r="BQ5410" s="40"/>
      <c r="BR5410" s="9"/>
      <c r="BS5410" s="40"/>
      <c r="BU5410" s="9"/>
      <c r="BV5410" s="40"/>
      <c r="BW5410" s="9"/>
      <c r="BX5410" s="40"/>
      <c r="BZ5410" s="9"/>
      <c r="CA5410" s="9"/>
      <c r="CB5410" s="40"/>
      <c r="CC5410" s="9"/>
      <c r="CD5410" s="9"/>
      <c r="CE5410" s="40"/>
    </row>
    <row r="5411" spans="68:83" x14ac:dyDescent="0.25">
      <c r="BP5411" s="9"/>
      <c r="BQ5411" s="40"/>
      <c r="BR5411" s="9"/>
      <c r="BS5411" s="40"/>
      <c r="BU5411" s="9"/>
      <c r="BV5411" s="40"/>
      <c r="BW5411" s="9"/>
      <c r="BX5411" s="40"/>
      <c r="BZ5411" s="9"/>
      <c r="CA5411" s="9"/>
      <c r="CB5411" s="40"/>
      <c r="CC5411" s="9"/>
      <c r="CD5411" s="9"/>
      <c r="CE5411" s="40"/>
    </row>
    <row r="5412" spans="68:83" x14ac:dyDescent="0.25">
      <c r="BP5412" s="9"/>
      <c r="BQ5412" s="40"/>
      <c r="BR5412" s="9"/>
      <c r="BS5412" s="40"/>
      <c r="BU5412" s="9"/>
      <c r="BV5412" s="40"/>
      <c r="BW5412" s="9"/>
      <c r="BX5412" s="40"/>
      <c r="BZ5412" s="9"/>
      <c r="CA5412" s="9"/>
      <c r="CB5412" s="40"/>
      <c r="CC5412" s="9"/>
      <c r="CD5412" s="9"/>
      <c r="CE5412" s="40"/>
    </row>
    <row r="5413" spans="68:83" x14ac:dyDescent="0.25">
      <c r="BP5413" s="9"/>
      <c r="BQ5413" s="40"/>
      <c r="BR5413" s="9"/>
      <c r="BS5413" s="40"/>
      <c r="BU5413" s="9"/>
      <c r="BV5413" s="40"/>
      <c r="BW5413" s="9"/>
      <c r="BX5413" s="40"/>
      <c r="BZ5413" s="9"/>
      <c r="CA5413" s="9"/>
      <c r="CB5413" s="40"/>
      <c r="CC5413" s="9"/>
      <c r="CD5413" s="9"/>
      <c r="CE5413" s="40"/>
    </row>
    <row r="5414" spans="68:83" x14ac:dyDescent="0.25">
      <c r="BP5414" s="9"/>
      <c r="BQ5414" s="40"/>
      <c r="BR5414" s="9"/>
      <c r="BS5414" s="40"/>
      <c r="BU5414" s="9"/>
      <c r="BV5414" s="40"/>
      <c r="BW5414" s="9"/>
      <c r="BX5414" s="40"/>
      <c r="BZ5414" s="9"/>
      <c r="CA5414" s="9"/>
      <c r="CB5414" s="40"/>
      <c r="CC5414" s="9"/>
      <c r="CD5414" s="9"/>
      <c r="CE5414" s="40"/>
    </row>
    <row r="5415" spans="68:83" x14ac:dyDescent="0.25">
      <c r="BP5415" s="9"/>
      <c r="BQ5415" s="40"/>
      <c r="BR5415" s="9"/>
      <c r="BS5415" s="40"/>
      <c r="BU5415" s="9"/>
      <c r="BV5415" s="40"/>
      <c r="BW5415" s="9"/>
      <c r="BX5415" s="40"/>
      <c r="BZ5415" s="9"/>
      <c r="CA5415" s="9"/>
      <c r="CB5415" s="40"/>
      <c r="CC5415" s="9"/>
      <c r="CD5415" s="9"/>
      <c r="CE5415" s="40"/>
    </row>
    <row r="5416" spans="68:83" x14ac:dyDescent="0.25">
      <c r="BP5416" s="9"/>
      <c r="BQ5416" s="40"/>
      <c r="BR5416" s="9"/>
      <c r="BS5416" s="40"/>
      <c r="BU5416" s="9"/>
      <c r="BV5416" s="40"/>
      <c r="BW5416" s="9"/>
      <c r="BX5416" s="40"/>
      <c r="BZ5416" s="9"/>
      <c r="CA5416" s="9"/>
      <c r="CB5416" s="40"/>
      <c r="CC5416" s="9"/>
      <c r="CD5416" s="9"/>
      <c r="CE5416" s="40"/>
    </row>
    <row r="5417" spans="68:83" x14ac:dyDescent="0.25">
      <c r="BP5417" s="9"/>
      <c r="BQ5417" s="40"/>
      <c r="BR5417" s="9"/>
      <c r="BS5417" s="40"/>
      <c r="BU5417" s="9"/>
      <c r="BV5417" s="40"/>
      <c r="BW5417" s="9"/>
      <c r="BX5417" s="40"/>
      <c r="BZ5417" s="9"/>
      <c r="CA5417" s="9"/>
      <c r="CB5417" s="40"/>
      <c r="CC5417" s="9"/>
      <c r="CD5417" s="9"/>
      <c r="CE5417" s="40"/>
    </row>
    <row r="5418" spans="68:83" x14ac:dyDescent="0.25">
      <c r="BP5418" s="9"/>
      <c r="BQ5418" s="40"/>
      <c r="BR5418" s="9"/>
      <c r="BS5418" s="40"/>
      <c r="BU5418" s="9"/>
      <c r="BV5418" s="40"/>
      <c r="BW5418" s="9"/>
      <c r="BX5418" s="40"/>
      <c r="BZ5418" s="9"/>
      <c r="CA5418" s="9"/>
      <c r="CB5418" s="40"/>
      <c r="CC5418" s="9"/>
      <c r="CD5418" s="9"/>
      <c r="CE5418" s="40"/>
    </row>
    <row r="5419" spans="68:83" x14ac:dyDescent="0.25">
      <c r="BP5419" s="9"/>
      <c r="BQ5419" s="40"/>
      <c r="BR5419" s="9"/>
      <c r="BS5419" s="40"/>
      <c r="BU5419" s="9"/>
      <c r="BV5419" s="40"/>
      <c r="BW5419" s="9"/>
      <c r="BX5419" s="40"/>
      <c r="BZ5419" s="9"/>
      <c r="CA5419" s="9"/>
      <c r="CB5419" s="40"/>
      <c r="CC5419" s="9"/>
      <c r="CD5419" s="9"/>
      <c r="CE5419" s="40"/>
    </row>
    <row r="5420" spans="68:83" x14ac:dyDescent="0.25">
      <c r="BP5420" s="9"/>
      <c r="BQ5420" s="40"/>
      <c r="BR5420" s="9"/>
      <c r="BS5420" s="40"/>
      <c r="BU5420" s="9"/>
      <c r="BV5420" s="40"/>
      <c r="BW5420" s="9"/>
      <c r="BX5420" s="40"/>
      <c r="BZ5420" s="9"/>
      <c r="CA5420" s="9"/>
      <c r="CB5420" s="40"/>
      <c r="CC5420" s="9"/>
      <c r="CD5420" s="9"/>
      <c r="CE5420" s="40"/>
    </row>
    <row r="5421" spans="68:83" x14ac:dyDescent="0.25">
      <c r="BP5421" s="9"/>
      <c r="BQ5421" s="40"/>
      <c r="BR5421" s="9"/>
      <c r="BS5421" s="40"/>
      <c r="BU5421" s="9"/>
      <c r="BV5421" s="40"/>
      <c r="BW5421" s="9"/>
      <c r="BX5421" s="40"/>
      <c r="BZ5421" s="9"/>
      <c r="CA5421" s="9"/>
      <c r="CB5421" s="40"/>
      <c r="CC5421" s="9"/>
      <c r="CD5421" s="9"/>
      <c r="CE5421" s="40"/>
    </row>
    <row r="5422" spans="68:83" x14ac:dyDescent="0.25">
      <c r="BP5422" s="9"/>
      <c r="BQ5422" s="40"/>
      <c r="BR5422" s="9"/>
      <c r="BS5422" s="40"/>
      <c r="BU5422" s="9"/>
      <c r="BV5422" s="40"/>
      <c r="BW5422" s="9"/>
      <c r="BX5422" s="40"/>
      <c r="BZ5422" s="9"/>
      <c r="CA5422" s="9"/>
      <c r="CB5422" s="40"/>
      <c r="CC5422" s="9"/>
      <c r="CD5422" s="9"/>
      <c r="CE5422" s="40"/>
    </row>
    <row r="5423" spans="68:83" x14ac:dyDescent="0.25">
      <c r="BP5423" s="9"/>
      <c r="BQ5423" s="40"/>
      <c r="BR5423" s="9"/>
      <c r="BS5423" s="40"/>
      <c r="BU5423" s="9"/>
      <c r="BV5423" s="40"/>
      <c r="BW5423" s="9"/>
      <c r="BX5423" s="40"/>
      <c r="BZ5423" s="9"/>
      <c r="CA5423" s="9"/>
      <c r="CB5423" s="40"/>
      <c r="CC5423" s="9"/>
      <c r="CD5423" s="9"/>
      <c r="CE5423" s="40"/>
    </row>
    <row r="5424" spans="68:83" x14ac:dyDescent="0.25">
      <c r="BP5424" s="9"/>
      <c r="BQ5424" s="40"/>
      <c r="BR5424" s="9"/>
      <c r="BS5424" s="40"/>
      <c r="BU5424" s="9"/>
      <c r="BV5424" s="40"/>
      <c r="BW5424" s="9"/>
      <c r="BX5424" s="40"/>
      <c r="BZ5424" s="9"/>
      <c r="CA5424" s="9"/>
      <c r="CB5424" s="40"/>
      <c r="CC5424" s="9"/>
      <c r="CD5424" s="9"/>
      <c r="CE5424" s="40"/>
    </row>
    <row r="5425" spans="68:83" x14ac:dyDescent="0.25">
      <c r="BP5425" s="9"/>
      <c r="BQ5425" s="40"/>
      <c r="BR5425" s="9"/>
      <c r="BS5425" s="40"/>
      <c r="BU5425" s="9"/>
      <c r="BV5425" s="40"/>
      <c r="BW5425" s="9"/>
      <c r="BX5425" s="40"/>
      <c r="BZ5425" s="9"/>
      <c r="CA5425" s="9"/>
      <c r="CB5425" s="40"/>
      <c r="CC5425" s="9"/>
      <c r="CD5425" s="9"/>
      <c r="CE5425" s="40"/>
    </row>
    <row r="5426" spans="68:83" x14ac:dyDescent="0.25">
      <c r="BP5426" s="9"/>
      <c r="BQ5426" s="40"/>
      <c r="BR5426" s="9"/>
      <c r="BS5426" s="40"/>
      <c r="BU5426" s="9"/>
      <c r="BV5426" s="40"/>
      <c r="BW5426" s="9"/>
      <c r="BX5426" s="40"/>
      <c r="BZ5426" s="9"/>
      <c r="CA5426" s="9"/>
      <c r="CB5426" s="40"/>
      <c r="CC5426" s="9"/>
      <c r="CD5426" s="9"/>
      <c r="CE5426" s="40"/>
    </row>
    <row r="5427" spans="68:83" x14ac:dyDescent="0.25">
      <c r="BP5427" s="9"/>
      <c r="BQ5427" s="40"/>
      <c r="BR5427" s="9"/>
      <c r="BS5427" s="40"/>
      <c r="BU5427" s="9"/>
      <c r="BV5427" s="40"/>
      <c r="BW5427" s="9"/>
      <c r="BX5427" s="40"/>
      <c r="BZ5427" s="9"/>
      <c r="CA5427" s="9"/>
      <c r="CB5427" s="40"/>
      <c r="CC5427" s="9"/>
      <c r="CD5427" s="9"/>
      <c r="CE5427" s="40"/>
    </row>
    <row r="5428" spans="68:83" x14ac:dyDescent="0.25">
      <c r="BP5428" s="9"/>
      <c r="BQ5428" s="40"/>
      <c r="BR5428" s="9"/>
      <c r="BS5428" s="40"/>
      <c r="BU5428" s="9"/>
      <c r="BV5428" s="40"/>
      <c r="BW5428" s="9"/>
      <c r="BX5428" s="40"/>
      <c r="BZ5428" s="9"/>
      <c r="CA5428" s="9"/>
      <c r="CB5428" s="40"/>
      <c r="CC5428" s="9"/>
      <c r="CD5428" s="9"/>
      <c r="CE5428" s="40"/>
    </row>
    <row r="5429" spans="68:83" x14ac:dyDescent="0.25">
      <c r="BP5429" s="9"/>
      <c r="BQ5429" s="40"/>
      <c r="BR5429" s="9"/>
      <c r="BS5429" s="40"/>
      <c r="BU5429" s="9"/>
      <c r="BV5429" s="40"/>
      <c r="BW5429" s="9"/>
      <c r="BX5429" s="40"/>
      <c r="BZ5429" s="9"/>
      <c r="CA5429" s="9"/>
      <c r="CB5429" s="40"/>
      <c r="CC5429" s="9"/>
      <c r="CD5429" s="9"/>
      <c r="CE5429" s="40"/>
    </row>
    <row r="5430" spans="68:83" x14ac:dyDescent="0.25">
      <c r="BP5430" s="9"/>
      <c r="BQ5430" s="40"/>
      <c r="BR5430" s="9"/>
      <c r="BS5430" s="40"/>
      <c r="BU5430" s="9"/>
      <c r="BV5430" s="40"/>
      <c r="BW5430" s="9"/>
      <c r="BX5430" s="40"/>
      <c r="BZ5430" s="9"/>
      <c r="CA5430" s="9"/>
      <c r="CB5430" s="40"/>
      <c r="CC5430" s="9"/>
      <c r="CD5430" s="9"/>
      <c r="CE5430" s="40"/>
    </row>
    <row r="5431" spans="68:83" x14ac:dyDescent="0.25">
      <c r="BP5431" s="9"/>
      <c r="BQ5431" s="40"/>
      <c r="BR5431" s="9"/>
      <c r="BS5431" s="40"/>
      <c r="BU5431" s="9"/>
      <c r="BV5431" s="40"/>
      <c r="BW5431" s="9"/>
      <c r="BX5431" s="40"/>
      <c r="BZ5431" s="9"/>
      <c r="CA5431" s="9"/>
      <c r="CB5431" s="40"/>
      <c r="CC5431" s="9"/>
      <c r="CD5431" s="9"/>
      <c r="CE5431" s="40"/>
    </row>
    <row r="5432" spans="68:83" x14ac:dyDescent="0.25">
      <c r="BP5432" s="9"/>
      <c r="BQ5432" s="40"/>
      <c r="BR5432" s="9"/>
      <c r="BS5432" s="40"/>
      <c r="BU5432" s="9"/>
      <c r="BV5432" s="40"/>
      <c r="BW5432" s="9"/>
      <c r="BX5432" s="40"/>
      <c r="BZ5432" s="9"/>
      <c r="CA5432" s="9"/>
      <c r="CB5432" s="40"/>
      <c r="CC5432" s="9"/>
      <c r="CD5432" s="9"/>
      <c r="CE5432" s="40"/>
    </row>
    <row r="5433" spans="68:83" x14ac:dyDescent="0.25">
      <c r="BP5433" s="9"/>
      <c r="BQ5433" s="40"/>
      <c r="BR5433" s="9"/>
      <c r="BS5433" s="40"/>
      <c r="BU5433" s="9"/>
      <c r="BV5433" s="40"/>
      <c r="BW5433" s="9"/>
      <c r="BX5433" s="40"/>
      <c r="BZ5433" s="9"/>
      <c r="CA5433" s="9"/>
      <c r="CB5433" s="40"/>
      <c r="CC5433" s="9"/>
      <c r="CD5433" s="9"/>
      <c r="CE5433" s="40"/>
    </row>
    <row r="5434" spans="68:83" x14ac:dyDescent="0.25">
      <c r="BP5434" s="9"/>
      <c r="BQ5434" s="40"/>
      <c r="BR5434" s="9"/>
      <c r="BS5434" s="40"/>
      <c r="BU5434" s="9"/>
      <c r="BV5434" s="40"/>
      <c r="BW5434" s="9"/>
      <c r="BX5434" s="40"/>
      <c r="BZ5434" s="9"/>
      <c r="CA5434" s="9"/>
      <c r="CB5434" s="40"/>
      <c r="CC5434" s="9"/>
      <c r="CD5434" s="9"/>
      <c r="CE5434" s="40"/>
    </row>
    <row r="5435" spans="68:83" x14ac:dyDescent="0.25">
      <c r="BP5435" s="9"/>
      <c r="BQ5435" s="40"/>
      <c r="BR5435" s="9"/>
      <c r="BS5435" s="40"/>
      <c r="BU5435" s="9"/>
      <c r="BV5435" s="40"/>
      <c r="BW5435" s="9"/>
      <c r="BX5435" s="40"/>
      <c r="BZ5435" s="9"/>
      <c r="CA5435" s="9"/>
      <c r="CB5435" s="40"/>
      <c r="CC5435" s="9"/>
      <c r="CD5435" s="9"/>
      <c r="CE5435" s="40"/>
    </row>
    <row r="5436" spans="68:83" x14ac:dyDescent="0.25">
      <c r="BP5436" s="9"/>
      <c r="BQ5436" s="40"/>
      <c r="BR5436" s="9"/>
      <c r="BS5436" s="40"/>
      <c r="BU5436" s="9"/>
      <c r="BV5436" s="40"/>
      <c r="BW5436" s="9"/>
      <c r="BX5436" s="40"/>
      <c r="BZ5436" s="9"/>
      <c r="CA5436" s="9"/>
      <c r="CB5436" s="40"/>
      <c r="CC5436" s="9"/>
      <c r="CD5436" s="9"/>
      <c r="CE5436" s="40"/>
    </row>
    <row r="5437" spans="68:83" x14ac:dyDescent="0.25">
      <c r="BP5437" s="9"/>
      <c r="BQ5437" s="40"/>
      <c r="BR5437" s="9"/>
      <c r="BS5437" s="40"/>
      <c r="BU5437" s="9"/>
      <c r="BV5437" s="40"/>
      <c r="BW5437" s="9"/>
      <c r="BX5437" s="40"/>
      <c r="BZ5437" s="9"/>
      <c r="CA5437" s="9"/>
      <c r="CB5437" s="40"/>
      <c r="CC5437" s="9"/>
      <c r="CD5437" s="9"/>
      <c r="CE5437" s="40"/>
    </row>
    <row r="5438" spans="68:83" x14ac:dyDescent="0.25">
      <c r="BP5438" s="9"/>
      <c r="BQ5438" s="40"/>
      <c r="BR5438" s="9"/>
      <c r="BS5438" s="40"/>
      <c r="BU5438" s="9"/>
      <c r="BV5438" s="40"/>
      <c r="BW5438" s="9"/>
      <c r="BX5438" s="40"/>
      <c r="BZ5438" s="9"/>
      <c r="CA5438" s="9"/>
      <c r="CB5438" s="40"/>
      <c r="CC5438" s="9"/>
      <c r="CD5438" s="9"/>
      <c r="CE5438" s="40"/>
    </row>
    <row r="5439" spans="68:83" x14ac:dyDescent="0.25">
      <c r="BP5439" s="9"/>
      <c r="BQ5439" s="40"/>
      <c r="BR5439" s="9"/>
      <c r="BS5439" s="40"/>
      <c r="BU5439" s="9"/>
      <c r="BV5439" s="40"/>
      <c r="BW5439" s="9"/>
      <c r="BX5439" s="40"/>
      <c r="BZ5439" s="9"/>
      <c r="CA5439" s="9"/>
      <c r="CB5439" s="40"/>
      <c r="CC5439" s="9"/>
      <c r="CD5439" s="9"/>
      <c r="CE5439" s="40"/>
    </row>
    <row r="5440" spans="68:83" x14ac:dyDescent="0.25">
      <c r="BP5440" s="9"/>
      <c r="BQ5440" s="40"/>
      <c r="BR5440" s="9"/>
      <c r="BS5440" s="40"/>
      <c r="BU5440" s="9"/>
      <c r="BV5440" s="40"/>
      <c r="BW5440" s="9"/>
      <c r="BX5440" s="40"/>
      <c r="BZ5440" s="9"/>
      <c r="CA5440" s="9"/>
      <c r="CB5440" s="40"/>
      <c r="CC5440" s="9"/>
      <c r="CD5440" s="9"/>
      <c r="CE5440" s="40"/>
    </row>
    <row r="5441" spans="68:83" x14ac:dyDescent="0.25">
      <c r="BP5441" s="9"/>
      <c r="BQ5441" s="40"/>
      <c r="BR5441" s="9"/>
      <c r="BS5441" s="40"/>
      <c r="BU5441" s="9"/>
      <c r="BV5441" s="40"/>
      <c r="BW5441" s="9"/>
      <c r="BX5441" s="40"/>
      <c r="BZ5441" s="9"/>
      <c r="CA5441" s="9"/>
      <c r="CB5441" s="40"/>
      <c r="CC5441" s="9"/>
      <c r="CD5441" s="9"/>
      <c r="CE5441" s="40"/>
    </row>
    <row r="5442" spans="68:83" x14ac:dyDescent="0.25">
      <c r="BP5442" s="9"/>
      <c r="BQ5442" s="40"/>
      <c r="BR5442" s="9"/>
      <c r="BS5442" s="40"/>
      <c r="BU5442" s="9"/>
      <c r="BV5442" s="40"/>
      <c r="BW5442" s="9"/>
      <c r="BX5442" s="40"/>
      <c r="BZ5442" s="9"/>
      <c r="CA5442" s="9"/>
      <c r="CB5442" s="40"/>
      <c r="CC5442" s="9"/>
      <c r="CD5442" s="9"/>
      <c r="CE5442" s="40"/>
    </row>
    <row r="5443" spans="68:83" x14ac:dyDescent="0.25">
      <c r="BP5443" s="9"/>
      <c r="BQ5443" s="40"/>
      <c r="BR5443" s="9"/>
      <c r="BS5443" s="40"/>
      <c r="BU5443" s="9"/>
      <c r="BV5443" s="40"/>
      <c r="BW5443" s="9"/>
      <c r="BX5443" s="40"/>
      <c r="BZ5443" s="9"/>
      <c r="CA5443" s="9"/>
      <c r="CB5443" s="40"/>
      <c r="CC5443" s="9"/>
      <c r="CD5443" s="9"/>
      <c r="CE5443" s="40"/>
    </row>
    <row r="5444" spans="68:83" x14ac:dyDescent="0.25">
      <c r="BP5444" s="9"/>
      <c r="BQ5444" s="40"/>
      <c r="BR5444" s="9"/>
      <c r="BS5444" s="40"/>
      <c r="BU5444" s="9"/>
      <c r="BV5444" s="40"/>
      <c r="BW5444" s="9"/>
      <c r="BX5444" s="40"/>
      <c r="BZ5444" s="9"/>
      <c r="CA5444" s="9"/>
      <c r="CB5444" s="40"/>
      <c r="CC5444" s="9"/>
      <c r="CD5444" s="9"/>
      <c r="CE5444" s="40"/>
    </row>
    <row r="5445" spans="68:83" x14ac:dyDescent="0.25">
      <c r="BP5445" s="9"/>
      <c r="BQ5445" s="40"/>
      <c r="BR5445" s="9"/>
      <c r="BS5445" s="40"/>
      <c r="BU5445" s="9"/>
      <c r="BV5445" s="40"/>
      <c r="BW5445" s="9"/>
      <c r="BX5445" s="40"/>
      <c r="BZ5445" s="9"/>
      <c r="CA5445" s="9"/>
      <c r="CB5445" s="40"/>
      <c r="CC5445" s="9"/>
      <c r="CD5445" s="9"/>
      <c r="CE5445" s="40"/>
    </row>
    <row r="5446" spans="68:83" x14ac:dyDescent="0.25">
      <c r="BP5446" s="9"/>
      <c r="BQ5446" s="40"/>
      <c r="BR5446" s="9"/>
      <c r="BS5446" s="40"/>
      <c r="BU5446" s="9"/>
      <c r="BV5446" s="40"/>
      <c r="BW5446" s="9"/>
      <c r="BX5446" s="40"/>
      <c r="BZ5446" s="9"/>
      <c r="CA5446" s="9"/>
      <c r="CB5446" s="40"/>
      <c r="CC5446" s="9"/>
      <c r="CD5446" s="9"/>
      <c r="CE5446" s="40"/>
    </row>
    <row r="5447" spans="68:83" x14ac:dyDescent="0.25">
      <c r="BP5447" s="9"/>
      <c r="BQ5447" s="40"/>
      <c r="BR5447" s="9"/>
      <c r="BS5447" s="40"/>
      <c r="BU5447" s="9"/>
      <c r="BV5447" s="40"/>
      <c r="BW5447" s="9"/>
      <c r="BX5447" s="40"/>
      <c r="BZ5447" s="9"/>
      <c r="CA5447" s="9"/>
      <c r="CB5447" s="40"/>
      <c r="CC5447" s="9"/>
      <c r="CD5447" s="9"/>
      <c r="CE5447" s="40"/>
    </row>
    <row r="5448" spans="68:83" x14ac:dyDescent="0.25">
      <c r="BP5448" s="9"/>
      <c r="BQ5448" s="40"/>
      <c r="BR5448" s="9"/>
      <c r="BS5448" s="40"/>
      <c r="BU5448" s="9"/>
      <c r="BV5448" s="40"/>
      <c r="BW5448" s="9"/>
      <c r="BX5448" s="40"/>
      <c r="BZ5448" s="9"/>
      <c r="CA5448" s="9"/>
      <c r="CB5448" s="40"/>
      <c r="CC5448" s="9"/>
      <c r="CD5448" s="9"/>
      <c r="CE5448" s="40"/>
    </row>
    <row r="5449" spans="68:83" x14ac:dyDescent="0.25">
      <c r="BP5449" s="9"/>
      <c r="BQ5449" s="40"/>
      <c r="BR5449" s="9"/>
      <c r="BS5449" s="40"/>
      <c r="BU5449" s="9"/>
      <c r="BV5449" s="40"/>
      <c r="BW5449" s="9"/>
      <c r="BX5449" s="40"/>
      <c r="BZ5449" s="9"/>
      <c r="CA5449" s="9"/>
      <c r="CB5449" s="40"/>
      <c r="CC5449" s="9"/>
      <c r="CD5449" s="9"/>
      <c r="CE5449" s="40"/>
    </row>
    <row r="5450" spans="68:83" x14ac:dyDescent="0.25">
      <c r="BP5450" s="9"/>
      <c r="BQ5450" s="40"/>
      <c r="BR5450" s="9"/>
      <c r="BS5450" s="40"/>
      <c r="BU5450" s="9"/>
      <c r="BV5450" s="40"/>
      <c r="BW5450" s="9"/>
      <c r="BX5450" s="40"/>
      <c r="BZ5450" s="9"/>
      <c r="CA5450" s="9"/>
      <c r="CB5450" s="40"/>
      <c r="CC5450" s="9"/>
      <c r="CD5450" s="9"/>
      <c r="CE5450" s="40"/>
    </row>
    <row r="5451" spans="68:83" x14ac:dyDescent="0.25">
      <c r="BP5451" s="9"/>
      <c r="BQ5451" s="40"/>
      <c r="BR5451" s="9"/>
      <c r="BS5451" s="40"/>
      <c r="BU5451" s="9"/>
      <c r="BV5451" s="40"/>
      <c r="BW5451" s="9"/>
      <c r="BX5451" s="40"/>
      <c r="BZ5451" s="9"/>
      <c r="CA5451" s="9"/>
      <c r="CB5451" s="40"/>
      <c r="CC5451" s="9"/>
      <c r="CD5451" s="9"/>
      <c r="CE5451" s="40"/>
    </row>
    <row r="5452" spans="68:83" x14ac:dyDescent="0.25">
      <c r="BP5452" s="9"/>
      <c r="BQ5452" s="40"/>
      <c r="BR5452" s="9"/>
      <c r="BS5452" s="40"/>
      <c r="BU5452" s="9"/>
      <c r="BV5452" s="40"/>
      <c r="BW5452" s="9"/>
      <c r="BX5452" s="40"/>
      <c r="BZ5452" s="9"/>
      <c r="CA5452" s="9"/>
      <c r="CB5452" s="40"/>
      <c r="CC5452" s="9"/>
      <c r="CD5452" s="9"/>
      <c r="CE5452" s="40"/>
    </row>
    <row r="5453" spans="68:83" x14ac:dyDescent="0.25">
      <c r="BP5453" s="9"/>
      <c r="BQ5453" s="40"/>
      <c r="BR5453" s="9"/>
      <c r="BS5453" s="40"/>
      <c r="BU5453" s="9"/>
      <c r="BV5453" s="40"/>
      <c r="BW5453" s="9"/>
      <c r="BX5453" s="40"/>
      <c r="BZ5453" s="9"/>
      <c r="CA5453" s="9"/>
      <c r="CB5453" s="40"/>
      <c r="CC5453" s="9"/>
      <c r="CD5453" s="9"/>
      <c r="CE5453" s="40"/>
    </row>
    <row r="5454" spans="68:83" x14ac:dyDescent="0.25">
      <c r="BP5454" s="9"/>
      <c r="BQ5454" s="40"/>
      <c r="BR5454" s="9"/>
      <c r="BS5454" s="40"/>
      <c r="BU5454" s="9"/>
      <c r="BV5454" s="40"/>
      <c r="BW5454" s="9"/>
      <c r="BX5454" s="40"/>
      <c r="BZ5454" s="9"/>
      <c r="CA5454" s="9"/>
      <c r="CB5454" s="40"/>
      <c r="CC5454" s="9"/>
      <c r="CD5454" s="9"/>
      <c r="CE5454" s="40"/>
    </row>
    <row r="5455" spans="68:83" x14ac:dyDescent="0.25">
      <c r="BP5455" s="9"/>
      <c r="BQ5455" s="40"/>
      <c r="BR5455" s="9"/>
      <c r="BS5455" s="40"/>
      <c r="BU5455" s="9"/>
      <c r="BV5455" s="40"/>
      <c r="BW5455" s="9"/>
      <c r="BX5455" s="40"/>
      <c r="BZ5455" s="9"/>
      <c r="CA5455" s="9"/>
      <c r="CB5455" s="40"/>
      <c r="CC5455" s="9"/>
      <c r="CD5455" s="9"/>
      <c r="CE5455" s="40"/>
    </row>
    <row r="5456" spans="68:83" x14ac:dyDescent="0.25">
      <c r="BP5456" s="9"/>
      <c r="BQ5456" s="40"/>
      <c r="BR5456" s="9"/>
      <c r="BS5456" s="40"/>
      <c r="BU5456" s="9"/>
      <c r="BV5456" s="40"/>
      <c r="BW5456" s="9"/>
      <c r="BX5456" s="40"/>
      <c r="BZ5456" s="9"/>
      <c r="CA5456" s="9"/>
      <c r="CB5456" s="40"/>
      <c r="CC5456" s="9"/>
      <c r="CD5456" s="9"/>
      <c r="CE5456" s="40"/>
    </row>
    <row r="5457" spans="68:83" x14ac:dyDescent="0.25">
      <c r="BP5457" s="9"/>
      <c r="BQ5457" s="40"/>
      <c r="BR5457" s="9"/>
      <c r="BS5457" s="40"/>
      <c r="BU5457" s="9"/>
      <c r="BV5457" s="40"/>
      <c r="BW5457" s="9"/>
      <c r="BX5457" s="40"/>
      <c r="BZ5457" s="9"/>
      <c r="CA5457" s="9"/>
      <c r="CB5457" s="40"/>
      <c r="CC5457" s="9"/>
      <c r="CD5457" s="9"/>
      <c r="CE5457" s="40"/>
    </row>
    <row r="5458" spans="68:83" x14ac:dyDescent="0.25">
      <c r="BP5458" s="9"/>
      <c r="BQ5458" s="40"/>
      <c r="BR5458" s="9"/>
      <c r="BS5458" s="40"/>
      <c r="BU5458" s="9"/>
      <c r="BV5458" s="40"/>
      <c r="BW5458" s="9"/>
      <c r="BX5458" s="40"/>
      <c r="BZ5458" s="9"/>
      <c r="CA5458" s="9"/>
      <c r="CB5458" s="40"/>
      <c r="CC5458" s="9"/>
      <c r="CD5458" s="9"/>
      <c r="CE5458" s="40"/>
    </row>
    <row r="5459" spans="68:83" x14ac:dyDescent="0.25">
      <c r="BP5459" s="9"/>
      <c r="BQ5459" s="40"/>
      <c r="BR5459" s="9"/>
      <c r="BS5459" s="40"/>
      <c r="BU5459" s="9"/>
      <c r="BV5459" s="40"/>
      <c r="BW5459" s="9"/>
      <c r="BX5459" s="40"/>
      <c r="BZ5459" s="9"/>
      <c r="CA5459" s="9"/>
      <c r="CB5459" s="40"/>
      <c r="CC5459" s="9"/>
      <c r="CD5459" s="9"/>
      <c r="CE5459" s="40"/>
    </row>
    <row r="5460" spans="68:83" x14ac:dyDescent="0.25">
      <c r="BP5460" s="9"/>
      <c r="BQ5460" s="40"/>
      <c r="BR5460" s="9"/>
      <c r="BS5460" s="40"/>
      <c r="BU5460" s="9"/>
      <c r="BV5460" s="40"/>
      <c r="BW5460" s="9"/>
      <c r="BX5460" s="40"/>
      <c r="BZ5460" s="9"/>
      <c r="CA5460" s="9"/>
      <c r="CB5460" s="40"/>
      <c r="CC5460" s="9"/>
      <c r="CD5460" s="9"/>
      <c r="CE5460" s="40"/>
    </row>
    <row r="5461" spans="68:83" x14ac:dyDescent="0.25">
      <c r="BP5461" s="9"/>
      <c r="BQ5461" s="40"/>
      <c r="BR5461" s="9"/>
      <c r="BS5461" s="40"/>
      <c r="BU5461" s="9"/>
      <c r="BV5461" s="40"/>
      <c r="BW5461" s="9"/>
      <c r="BX5461" s="40"/>
      <c r="BZ5461" s="9"/>
      <c r="CA5461" s="9"/>
      <c r="CB5461" s="40"/>
      <c r="CC5461" s="9"/>
      <c r="CD5461" s="9"/>
      <c r="CE5461" s="40"/>
    </row>
    <row r="5462" spans="68:83" x14ac:dyDescent="0.25">
      <c r="BP5462" s="9"/>
      <c r="BQ5462" s="40"/>
      <c r="BR5462" s="9"/>
      <c r="BS5462" s="40"/>
      <c r="BU5462" s="9"/>
      <c r="BV5462" s="40"/>
      <c r="BW5462" s="9"/>
      <c r="BX5462" s="40"/>
      <c r="BZ5462" s="9"/>
      <c r="CA5462" s="9"/>
      <c r="CB5462" s="40"/>
      <c r="CC5462" s="9"/>
      <c r="CD5462" s="9"/>
      <c r="CE5462" s="40"/>
    </row>
    <row r="5463" spans="68:83" x14ac:dyDescent="0.25">
      <c r="BP5463" s="9"/>
      <c r="BQ5463" s="40"/>
      <c r="BR5463" s="9"/>
      <c r="BS5463" s="40"/>
      <c r="BU5463" s="9"/>
      <c r="BV5463" s="40"/>
      <c r="BW5463" s="9"/>
      <c r="BX5463" s="40"/>
      <c r="BZ5463" s="9"/>
      <c r="CA5463" s="9"/>
      <c r="CB5463" s="40"/>
      <c r="CC5463" s="9"/>
      <c r="CD5463" s="9"/>
      <c r="CE5463" s="40"/>
    </row>
    <row r="5464" spans="68:83" x14ac:dyDescent="0.25">
      <c r="BP5464" s="9"/>
      <c r="BQ5464" s="40"/>
      <c r="BR5464" s="9"/>
      <c r="BS5464" s="40"/>
      <c r="BU5464" s="9"/>
      <c r="BV5464" s="40"/>
      <c r="BW5464" s="9"/>
      <c r="BX5464" s="40"/>
      <c r="BZ5464" s="9"/>
      <c r="CA5464" s="9"/>
      <c r="CB5464" s="40"/>
      <c r="CC5464" s="9"/>
      <c r="CD5464" s="9"/>
      <c r="CE5464" s="40"/>
    </row>
    <row r="5465" spans="68:83" x14ac:dyDescent="0.25">
      <c r="BP5465" s="9"/>
      <c r="BQ5465" s="40"/>
      <c r="BR5465" s="9"/>
      <c r="BS5465" s="40"/>
      <c r="BU5465" s="9"/>
      <c r="BV5465" s="40"/>
      <c r="BW5465" s="9"/>
      <c r="BX5465" s="40"/>
      <c r="BZ5465" s="9"/>
      <c r="CA5465" s="9"/>
      <c r="CB5465" s="40"/>
      <c r="CC5465" s="9"/>
      <c r="CD5465" s="9"/>
      <c r="CE5465" s="40"/>
    </row>
    <row r="5466" spans="68:83" x14ac:dyDescent="0.25">
      <c r="BP5466" s="9"/>
      <c r="BQ5466" s="40"/>
      <c r="BR5466" s="9"/>
      <c r="BS5466" s="40"/>
      <c r="BU5466" s="9"/>
      <c r="BV5466" s="40"/>
      <c r="BW5466" s="9"/>
      <c r="BX5466" s="40"/>
      <c r="BZ5466" s="9"/>
      <c r="CA5466" s="9"/>
      <c r="CB5466" s="40"/>
      <c r="CC5466" s="9"/>
      <c r="CD5466" s="9"/>
      <c r="CE5466" s="40"/>
    </row>
    <row r="5467" spans="68:83" x14ac:dyDescent="0.25">
      <c r="BP5467" s="9"/>
      <c r="BQ5467" s="40"/>
      <c r="BR5467" s="9"/>
      <c r="BS5467" s="40"/>
      <c r="BU5467" s="9"/>
      <c r="BV5467" s="40"/>
      <c r="BW5467" s="9"/>
      <c r="BX5467" s="40"/>
      <c r="BZ5467" s="9"/>
      <c r="CA5467" s="9"/>
      <c r="CB5467" s="40"/>
      <c r="CC5467" s="9"/>
      <c r="CD5467" s="9"/>
      <c r="CE5467" s="40"/>
    </row>
    <row r="5468" spans="68:83" x14ac:dyDescent="0.25">
      <c r="BP5468" s="9"/>
      <c r="BQ5468" s="40"/>
      <c r="BR5468" s="9"/>
      <c r="BS5468" s="40"/>
      <c r="BU5468" s="9"/>
      <c r="BV5468" s="40"/>
      <c r="BW5468" s="9"/>
      <c r="BX5468" s="40"/>
      <c r="BZ5468" s="9"/>
      <c r="CA5468" s="9"/>
      <c r="CB5468" s="40"/>
      <c r="CC5468" s="9"/>
      <c r="CD5468" s="9"/>
      <c r="CE5468" s="40"/>
    </row>
    <row r="5469" spans="68:83" x14ac:dyDescent="0.25">
      <c r="BP5469" s="9"/>
      <c r="BQ5469" s="40"/>
      <c r="BR5469" s="9"/>
      <c r="BS5469" s="40"/>
      <c r="BU5469" s="9"/>
      <c r="BV5469" s="40"/>
      <c r="BW5469" s="9"/>
      <c r="BX5469" s="40"/>
      <c r="BZ5469" s="9"/>
      <c r="CA5469" s="9"/>
      <c r="CB5469" s="40"/>
      <c r="CC5469" s="9"/>
      <c r="CD5469" s="9"/>
      <c r="CE5469" s="40"/>
    </row>
    <row r="5470" spans="68:83" x14ac:dyDescent="0.25">
      <c r="BP5470" s="9"/>
      <c r="BQ5470" s="40"/>
      <c r="BR5470" s="9"/>
      <c r="BS5470" s="40"/>
      <c r="BU5470" s="9"/>
      <c r="BV5470" s="40"/>
      <c r="BW5470" s="9"/>
      <c r="BX5470" s="40"/>
      <c r="BZ5470" s="9"/>
      <c r="CA5470" s="9"/>
      <c r="CB5470" s="40"/>
      <c r="CC5470" s="9"/>
      <c r="CD5470" s="9"/>
      <c r="CE5470" s="40"/>
    </row>
    <row r="5471" spans="68:83" x14ac:dyDescent="0.25">
      <c r="BP5471" s="9"/>
      <c r="BQ5471" s="40"/>
      <c r="BR5471" s="9"/>
      <c r="BS5471" s="40"/>
      <c r="BU5471" s="9"/>
      <c r="BV5471" s="40"/>
      <c r="BW5471" s="9"/>
      <c r="BX5471" s="40"/>
      <c r="BZ5471" s="9"/>
      <c r="CA5471" s="9"/>
      <c r="CB5471" s="40"/>
      <c r="CC5471" s="9"/>
      <c r="CD5471" s="9"/>
      <c r="CE5471" s="40"/>
    </row>
    <row r="5472" spans="68:83" x14ac:dyDescent="0.25">
      <c r="BP5472" s="9"/>
      <c r="BQ5472" s="40"/>
      <c r="BR5472" s="9"/>
      <c r="BS5472" s="40"/>
      <c r="BU5472" s="9"/>
      <c r="BV5472" s="40"/>
      <c r="BW5472" s="9"/>
      <c r="BX5472" s="40"/>
      <c r="BZ5472" s="9"/>
      <c r="CA5472" s="9"/>
      <c r="CB5472" s="40"/>
      <c r="CC5472" s="9"/>
      <c r="CD5472" s="9"/>
      <c r="CE5472" s="40"/>
    </row>
    <row r="5473" spans="68:83" x14ac:dyDescent="0.25">
      <c r="BP5473" s="9"/>
      <c r="BQ5473" s="40"/>
      <c r="BR5473" s="9"/>
      <c r="BS5473" s="40"/>
      <c r="BU5473" s="9"/>
      <c r="BV5473" s="40"/>
      <c r="BW5473" s="9"/>
      <c r="BX5473" s="40"/>
      <c r="BZ5473" s="9"/>
      <c r="CA5473" s="9"/>
      <c r="CB5473" s="40"/>
      <c r="CC5473" s="9"/>
      <c r="CD5473" s="9"/>
      <c r="CE5473" s="40"/>
    </row>
    <row r="5474" spans="68:83" x14ac:dyDescent="0.25">
      <c r="BP5474" s="9"/>
      <c r="BQ5474" s="40"/>
      <c r="BR5474" s="9"/>
      <c r="BS5474" s="40"/>
      <c r="BU5474" s="9"/>
      <c r="BV5474" s="40"/>
      <c r="BW5474" s="9"/>
      <c r="BX5474" s="40"/>
      <c r="BZ5474" s="9"/>
      <c r="CA5474" s="9"/>
      <c r="CB5474" s="40"/>
      <c r="CC5474" s="9"/>
      <c r="CD5474" s="9"/>
      <c r="CE5474" s="40"/>
    </row>
    <row r="5475" spans="68:83" x14ac:dyDescent="0.25">
      <c r="BP5475" s="9"/>
      <c r="BQ5475" s="40"/>
      <c r="BR5475" s="9"/>
      <c r="BS5475" s="40"/>
      <c r="BU5475" s="9"/>
      <c r="BV5475" s="40"/>
      <c r="BW5475" s="9"/>
      <c r="BX5475" s="40"/>
      <c r="BZ5475" s="9"/>
      <c r="CA5475" s="9"/>
      <c r="CB5475" s="40"/>
      <c r="CC5475" s="9"/>
      <c r="CD5475" s="9"/>
      <c r="CE5475" s="40"/>
    </row>
    <row r="5476" spans="68:83" x14ac:dyDescent="0.25">
      <c r="BP5476" s="9"/>
      <c r="BQ5476" s="40"/>
      <c r="BR5476" s="9"/>
      <c r="BS5476" s="40"/>
      <c r="BU5476" s="9"/>
      <c r="BV5476" s="40"/>
      <c r="BW5476" s="9"/>
      <c r="BX5476" s="40"/>
      <c r="BZ5476" s="9"/>
      <c r="CA5476" s="9"/>
      <c r="CB5476" s="40"/>
      <c r="CC5476" s="9"/>
      <c r="CD5476" s="9"/>
      <c r="CE5476" s="40"/>
    </row>
    <row r="5477" spans="68:83" x14ac:dyDescent="0.25">
      <c r="BP5477" s="9"/>
      <c r="BQ5477" s="40"/>
      <c r="BR5477" s="9"/>
      <c r="BS5477" s="40"/>
      <c r="BU5477" s="9"/>
      <c r="BV5477" s="40"/>
      <c r="BW5477" s="9"/>
      <c r="BX5477" s="40"/>
      <c r="BZ5477" s="9"/>
      <c r="CA5477" s="9"/>
      <c r="CB5477" s="40"/>
      <c r="CC5477" s="9"/>
      <c r="CD5477" s="9"/>
      <c r="CE5477" s="40"/>
    </row>
    <row r="5478" spans="68:83" x14ac:dyDescent="0.25">
      <c r="BP5478" s="9"/>
      <c r="BQ5478" s="40"/>
      <c r="BR5478" s="9"/>
      <c r="BS5478" s="40"/>
      <c r="BU5478" s="9"/>
      <c r="BV5478" s="40"/>
      <c r="BW5478" s="9"/>
      <c r="BX5478" s="40"/>
      <c r="BZ5478" s="9"/>
      <c r="CA5478" s="9"/>
      <c r="CB5478" s="40"/>
      <c r="CC5478" s="9"/>
      <c r="CD5478" s="9"/>
      <c r="CE5478" s="40"/>
    </row>
    <row r="5479" spans="68:83" x14ac:dyDescent="0.25">
      <c r="BP5479" s="9"/>
      <c r="BQ5479" s="40"/>
      <c r="BR5479" s="9"/>
      <c r="BS5479" s="40"/>
      <c r="BU5479" s="9"/>
      <c r="BV5479" s="40"/>
      <c r="BW5479" s="9"/>
      <c r="BX5479" s="40"/>
      <c r="BZ5479" s="9"/>
      <c r="CA5479" s="9"/>
      <c r="CB5479" s="40"/>
      <c r="CC5479" s="9"/>
      <c r="CD5479" s="9"/>
      <c r="CE5479" s="40"/>
    </row>
    <row r="5480" spans="68:83" x14ac:dyDescent="0.25">
      <c r="BP5480" s="9"/>
      <c r="BQ5480" s="40"/>
      <c r="BR5480" s="9"/>
      <c r="BS5480" s="40"/>
      <c r="BU5480" s="9"/>
      <c r="BV5480" s="40"/>
      <c r="BW5480" s="9"/>
      <c r="BX5480" s="40"/>
      <c r="BZ5480" s="9"/>
      <c r="CA5480" s="9"/>
      <c r="CB5480" s="40"/>
      <c r="CC5480" s="9"/>
      <c r="CD5480" s="9"/>
      <c r="CE5480" s="40"/>
    </row>
    <row r="5481" spans="68:83" x14ac:dyDescent="0.25">
      <c r="BP5481" s="9"/>
      <c r="BQ5481" s="40"/>
      <c r="BR5481" s="9"/>
      <c r="BS5481" s="40"/>
      <c r="BU5481" s="9"/>
      <c r="BV5481" s="40"/>
      <c r="BW5481" s="9"/>
      <c r="BX5481" s="40"/>
      <c r="BZ5481" s="9"/>
      <c r="CA5481" s="9"/>
      <c r="CB5481" s="40"/>
      <c r="CC5481" s="9"/>
      <c r="CD5481" s="9"/>
      <c r="CE5481" s="40"/>
    </row>
    <row r="5482" spans="68:83" x14ac:dyDescent="0.25">
      <c r="BP5482" s="9"/>
      <c r="BQ5482" s="40"/>
      <c r="BR5482" s="9"/>
      <c r="BS5482" s="40"/>
      <c r="BU5482" s="9"/>
      <c r="BV5482" s="40"/>
      <c r="BW5482" s="9"/>
      <c r="BX5482" s="40"/>
      <c r="BZ5482" s="9"/>
      <c r="CA5482" s="9"/>
      <c r="CB5482" s="40"/>
      <c r="CC5482" s="9"/>
      <c r="CD5482" s="9"/>
      <c r="CE5482" s="40"/>
    </row>
    <row r="5483" spans="68:83" x14ac:dyDescent="0.25">
      <c r="BP5483" s="9"/>
      <c r="BQ5483" s="40"/>
      <c r="BR5483" s="9"/>
      <c r="BS5483" s="40"/>
      <c r="BU5483" s="9"/>
      <c r="BV5483" s="40"/>
      <c r="BW5483" s="9"/>
      <c r="BX5483" s="40"/>
      <c r="BZ5483" s="9"/>
      <c r="CA5483" s="9"/>
      <c r="CB5483" s="40"/>
      <c r="CC5483" s="9"/>
      <c r="CD5483" s="9"/>
      <c r="CE5483" s="40"/>
    </row>
    <row r="5484" spans="68:83" x14ac:dyDescent="0.25">
      <c r="BP5484" s="9"/>
      <c r="BQ5484" s="40"/>
      <c r="BR5484" s="9"/>
      <c r="BS5484" s="40"/>
      <c r="BU5484" s="9"/>
      <c r="BV5484" s="40"/>
      <c r="BW5484" s="9"/>
      <c r="BX5484" s="40"/>
      <c r="BZ5484" s="9"/>
      <c r="CA5484" s="9"/>
      <c r="CB5484" s="40"/>
      <c r="CC5484" s="9"/>
      <c r="CD5484" s="9"/>
      <c r="CE5484" s="40"/>
    </row>
    <row r="5485" spans="68:83" x14ac:dyDescent="0.25">
      <c r="BP5485" s="9"/>
      <c r="BQ5485" s="40"/>
      <c r="BR5485" s="9"/>
      <c r="BS5485" s="40"/>
      <c r="BU5485" s="9"/>
      <c r="BV5485" s="40"/>
      <c r="BW5485" s="9"/>
      <c r="BX5485" s="40"/>
      <c r="BZ5485" s="9"/>
      <c r="CA5485" s="9"/>
      <c r="CB5485" s="40"/>
      <c r="CC5485" s="9"/>
      <c r="CD5485" s="9"/>
      <c r="CE5485" s="40"/>
    </row>
    <row r="5486" spans="68:83" x14ac:dyDescent="0.25">
      <c r="BP5486" s="9"/>
      <c r="BQ5486" s="40"/>
      <c r="BR5486" s="9"/>
      <c r="BS5486" s="40"/>
      <c r="BU5486" s="9"/>
      <c r="BV5486" s="40"/>
      <c r="BW5486" s="9"/>
      <c r="BX5486" s="40"/>
      <c r="BZ5486" s="9"/>
      <c r="CA5486" s="9"/>
      <c r="CB5486" s="40"/>
      <c r="CC5486" s="9"/>
      <c r="CD5486" s="9"/>
      <c r="CE5486" s="40"/>
    </row>
    <row r="5487" spans="68:83" x14ac:dyDescent="0.25">
      <c r="BP5487" s="9"/>
      <c r="BQ5487" s="40"/>
      <c r="BR5487" s="9"/>
      <c r="BS5487" s="40"/>
      <c r="BU5487" s="9"/>
      <c r="BV5487" s="40"/>
      <c r="BW5487" s="9"/>
      <c r="BX5487" s="40"/>
      <c r="BZ5487" s="9"/>
      <c r="CA5487" s="9"/>
      <c r="CB5487" s="40"/>
      <c r="CC5487" s="9"/>
      <c r="CD5487" s="9"/>
      <c r="CE5487" s="40"/>
    </row>
    <row r="5488" spans="68:83" x14ac:dyDescent="0.25">
      <c r="BP5488" s="9"/>
      <c r="BQ5488" s="40"/>
      <c r="BR5488" s="9"/>
      <c r="BS5488" s="40"/>
      <c r="BU5488" s="9"/>
      <c r="BV5488" s="40"/>
      <c r="BW5488" s="9"/>
      <c r="BX5488" s="40"/>
      <c r="BZ5488" s="9"/>
      <c r="CA5488" s="9"/>
      <c r="CB5488" s="40"/>
      <c r="CC5488" s="9"/>
      <c r="CD5488" s="9"/>
      <c r="CE5488" s="40"/>
    </row>
    <row r="5489" spans="68:83" x14ac:dyDescent="0.25">
      <c r="BP5489" s="9"/>
      <c r="BQ5489" s="40"/>
      <c r="BR5489" s="9"/>
      <c r="BS5489" s="40"/>
      <c r="BU5489" s="9"/>
      <c r="BV5489" s="40"/>
      <c r="BW5489" s="9"/>
      <c r="BX5489" s="40"/>
      <c r="BZ5489" s="9"/>
      <c r="CA5489" s="9"/>
      <c r="CB5489" s="40"/>
      <c r="CC5489" s="9"/>
      <c r="CD5489" s="9"/>
      <c r="CE5489" s="40"/>
    </row>
    <row r="5490" spans="68:83" x14ac:dyDescent="0.25">
      <c r="BP5490" s="9"/>
      <c r="BQ5490" s="40"/>
      <c r="BR5490" s="9"/>
      <c r="BS5490" s="40"/>
      <c r="BU5490" s="9"/>
      <c r="BV5490" s="40"/>
      <c r="BW5490" s="9"/>
      <c r="BX5490" s="40"/>
      <c r="BZ5490" s="9"/>
      <c r="CA5490" s="9"/>
      <c r="CB5490" s="40"/>
      <c r="CC5490" s="9"/>
      <c r="CD5490" s="9"/>
      <c r="CE5490" s="40"/>
    </row>
    <row r="5491" spans="68:83" x14ac:dyDescent="0.25">
      <c r="BP5491" s="9"/>
      <c r="BQ5491" s="40"/>
      <c r="BR5491" s="9"/>
      <c r="BS5491" s="40"/>
      <c r="BU5491" s="9"/>
      <c r="BV5491" s="40"/>
      <c r="BW5491" s="9"/>
      <c r="BX5491" s="40"/>
      <c r="BZ5491" s="9"/>
      <c r="CA5491" s="9"/>
      <c r="CB5491" s="40"/>
      <c r="CC5491" s="9"/>
      <c r="CD5491" s="9"/>
      <c r="CE5491" s="40"/>
    </row>
    <row r="5492" spans="68:83" x14ac:dyDescent="0.25">
      <c r="BP5492" s="9"/>
      <c r="BQ5492" s="40"/>
      <c r="BR5492" s="9"/>
      <c r="BS5492" s="40"/>
      <c r="BU5492" s="9"/>
      <c r="BV5492" s="40"/>
      <c r="BW5492" s="9"/>
      <c r="BX5492" s="40"/>
      <c r="BZ5492" s="9"/>
      <c r="CA5492" s="9"/>
      <c r="CB5492" s="40"/>
      <c r="CC5492" s="9"/>
      <c r="CD5492" s="9"/>
      <c r="CE5492" s="40"/>
    </row>
    <row r="5493" spans="68:83" x14ac:dyDescent="0.25">
      <c r="BP5493" s="9"/>
      <c r="BQ5493" s="40"/>
      <c r="BR5493" s="9"/>
      <c r="BS5493" s="40"/>
      <c r="BU5493" s="9"/>
      <c r="BV5493" s="40"/>
      <c r="BW5493" s="9"/>
      <c r="BX5493" s="40"/>
      <c r="BZ5493" s="9"/>
      <c r="CA5493" s="9"/>
      <c r="CB5493" s="40"/>
      <c r="CC5493" s="9"/>
      <c r="CD5493" s="9"/>
      <c r="CE5493" s="40"/>
    </row>
    <row r="5494" spans="68:83" x14ac:dyDescent="0.25">
      <c r="BP5494" s="9"/>
      <c r="BQ5494" s="40"/>
      <c r="BR5494" s="9"/>
      <c r="BS5494" s="40"/>
      <c r="BU5494" s="9"/>
      <c r="BV5494" s="40"/>
      <c r="BW5494" s="9"/>
      <c r="BX5494" s="40"/>
      <c r="BZ5494" s="9"/>
      <c r="CA5494" s="9"/>
      <c r="CB5494" s="40"/>
      <c r="CC5494" s="9"/>
      <c r="CD5494" s="9"/>
      <c r="CE5494" s="40"/>
    </row>
    <row r="5495" spans="68:83" x14ac:dyDescent="0.25">
      <c r="BP5495" s="9"/>
      <c r="BQ5495" s="40"/>
      <c r="BR5495" s="9"/>
      <c r="BS5495" s="40"/>
      <c r="BU5495" s="9"/>
      <c r="BV5495" s="40"/>
      <c r="BW5495" s="9"/>
      <c r="BX5495" s="40"/>
      <c r="BZ5495" s="9"/>
      <c r="CA5495" s="9"/>
      <c r="CB5495" s="40"/>
      <c r="CC5495" s="9"/>
      <c r="CD5495" s="9"/>
      <c r="CE5495" s="40"/>
    </row>
    <row r="5496" spans="68:83" x14ac:dyDescent="0.25">
      <c r="BP5496" s="9"/>
      <c r="BQ5496" s="40"/>
      <c r="BR5496" s="9"/>
      <c r="BS5496" s="40"/>
      <c r="BU5496" s="9"/>
      <c r="BV5496" s="40"/>
      <c r="BW5496" s="9"/>
      <c r="BX5496" s="40"/>
      <c r="BZ5496" s="9"/>
      <c r="CA5496" s="9"/>
      <c r="CB5496" s="40"/>
      <c r="CC5496" s="9"/>
      <c r="CD5496" s="9"/>
      <c r="CE5496" s="40"/>
    </row>
    <row r="5497" spans="68:83" x14ac:dyDescent="0.25">
      <c r="BP5497" s="9"/>
      <c r="BQ5497" s="40"/>
      <c r="BR5497" s="9"/>
      <c r="BS5497" s="40"/>
      <c r="BU5497" s="9"/>
      <c r="BV5497" s="40"/>
      <c r="BW5497" s="9"/>
      <c r="BX5497" s="40"/>
      <c r="BZ5497" s="9"/>
      <c r="CA5497" s="9"/>
      <c r="CB5497" s="40"/>
      <c r="CC5497" s="9"/>
      <c r="CD5497" s="9"/>
      <c r="CE5497" s="40"/>
    </row>
    <row r="5498" spans="68:83" x14ac:dyDescent="0.25">
      <c r="BP5498" s="9"/>
      <c r="BQ5498" s="40"/>
      <c r="BR5498" s="9"/>
      <c r="BS5498" s="40"/>
      <c r="BU5498" s="9"/>
      <c r="BV5498" s="40"/>
      <c r="BW5498" s="9"/>
      <c r="BX5498" s="40"/>
      <c r="BZ5498" s="9"/>
      <c r="CA5498" s="9"/>
      <c r="CB5498" s="40"/>
      <c r="CC5498" s="9"/>
      <c r="CD5498" s="9"/>
      <c r="CE5498" s="40"/>
    </row>
    <row r="5499" spans="68:83" x14ac:dyDescent="0.25">
      <c r="BP5499" s="9"/>
      <c r="BQ5499" s="40"/>
      <c r="BR5499" s="9"/>
      <c r="BS5499" s="40"/>
      <c r="BU5499" s="9"/>
      <c r="BV5499" s="40"/>
      <c r="BW5499" s="9"/>
      <c r="BX5499" s="40"/>
      <c r="BZ5499" s="9"/>
      <c r="CA5499" s="9"/>
      <c r="CB5499" s="40"/>
      <c r="CC5499" s="9"/>
      <c r="CD5499" s="9"/>
      <c r="CE5499" s="40"/>
    </row>
    <row r="5500" spans="68:83" x14ac:dyDescent="0.25">
      <c r="BP5500" s="9"/>
      <c r="BQ5500" s="40"/>
      <c r="BR5500" s="9"/>
      <c r="BS5500" s="40"/>
      <c r="BU5500" s="9"/>
      <c r="BV5500" s="40"/>
      <c r="BW5500" s="9"/>
      <c r="BX5500" s="40"/>
      <c r="BZ5500" s="9"/>
      <c r="CA5500" s="9"/>
      <c r="CB5500" s="40"/>
      <c r="CC5500" s="9"/>
      <c r="CD5500" s="9"/>
      <c r="CE5500" s="40"/>
    </row>
    <row r="5501" spans="68:83" x14ac:dyDescent="0.25">
      <c r="BP5501" s="9"/>
      <c r="BQ5501" s="40"/>
      <c r="BR5501" s="9"/>
      <c r="BS5501" s="40"/>
      <c r="BU5501" s="9"/>
      <c r="BV5501" s="40"/>
      <c r="BW5501" s="9"/>
      <c r="BX5501" s="40"/>
      <c r="BZ5501" s="9"/>
      <c r="CA5501" s="9"/>
      <c r="CB5501" s="40"/>
      <c r="CC5501" s="9"/>
      <c r="CD5501" s="9"/>
      <c r="CE5501" s="40"/>
    </row>
    <row r="5502" spans="68:83" x14ac:dyDescent="0.25">
      <c r="BP5502" s="9"/>
      <c r="BQ5502" s="40"/>
      <c r="BR5502" s="9"/>
      <c r="BS5502" s="40"/>
      <c r="BU5502" s="9"/>
      <c r="BV5502" s="40"/>
      <c r="BW5502" s="9"/>
      <c r="BX5502" s="40"/>
      <c r="BZ5502" s="9"/>
      <c r="CA5502" s="9"/>
      <c r="CB5502" s="40"/>
      <c r="CC5502" s="9"/>
      <c r="CD5502" s="9"/>
      <c r="CE5502" s="40"/>
    </row>
    <row r="5503" spans="68:83" x14ac:dyDescent="0.25">
      <c r="BP5503" s="9"/>
      <c r="BQ5503" s="40"/>
      <c r="BR5503" s="9"/>
      <c r="BS5503" s="40"/>
      <c r="BU5503" s="9"/>
      <c r="BV5503" s="40"/>
      <c r="BW5503" s="9"/>
      <c r="BX5503" s="40"/>
      <c r="BZ5503" s="9"/>
      <c r="CA5503" s="9"/>
      <c r="CB5503" s="40"/>
      <c r="CC5503" s="9"/>
      <c r="CD5503" s="9"/>
      <c r="CE5503" s="40"/>
    </row>
    <row r="5504" spans="68:83" x14ac:dyDescent="0.25">
      <c r="BP5504" s="9"/>
      <c r="BQ5504" s="40"/>
      <c r="BR5504" s="9"/>
      <c r="BS5504" s="40"/>
      <c r="BU5504" s="9"/>
      <c r="BV5504" s="40"/>
      <c r="BW5504" s="9"/>
      <c r="BX5504" s="40"/>
      <c r="BZ5504" s="9"/>
      <c r="CA5504" s="9"/>
      <c r="CB5504" s="40"/>
      <c r="CC5504" s="9"/>
      <c r="CD5504" s="9"/>
      <c r="CE5504" s="40"/>
    </row>
    <row r="5505" spans="68:83" x14ac:dyDescent="0.25">
      <c r="BP5505" s="9"/>
      <c r="BQ5505" s="40"/>
      <c r="BR5505" s="9"/>
      <c r="BS5505" s="40"/>
      <c r="BU5505" s="9"/>
      <c r="BV5505" s="40"/>
      <c r="BW5505" s="9"/>
      <c r="BX5505" s="40"/>
      <c r="BZ5505" s="9"/>
      <c r="CA5505" s="9"/>
      <c r="CB5505" s="40"/>
      <c r="CC5505" s="9"/>
      <c r="CD5505" s="9"/>
      <c r="CE5505" s="40"/>
    </row>
    <row r="5506" spans="68:83" x14ac:dyDescent="0.25">
      <c r="BP5506" s="9"/>
      <c r="BQ5506" s="40"/>
      <c r="BR5506" s="9"/>
      <c r="BS5506" s="40"/>
      <c r="BU5506" s="9"/>
      <c r="BV5506" s="40"/>
      <c r="BW5506" s="9"/>
      <c r="BX5506" s="40"/>
      <c r="BZ5506" s="9"/>
      <c r="CA5506" s="9"/>
      <c r="CB5506" s="40"/>
      <c r="CC5506" s="9"/>
      <c r="CD5506" s="9"/>
      <c r="CE5506" s="40"/>
    </row>
    <row r="5507" spans="68:83" x14ac:dyDescent="0.25">
      <c r="BP5507" s="9"/>
      <c r="BQ5507" s="40"/>
      <c r="BR5507" s="9"/>
      <c r="BS5507" s="40"/>
      <c r="BU5507" s="9"/>
      <c r="BV5507" s="40"/>
      <c r="BW5507" s="9"/>
      <c r="BX5507" s="40"/>
      <c r="BZ5507" s="9"/>
      <c r="CA5507" s="9"/>
      <c r="CB5507" s="40"/>
      <c r="CC5507" s="9"/>
      <c r="CD5507" s="9"/>
      <c r="CE5507" s="40"/>
    </row>
    <row r="5508" spans="68:83" x14ac:dyDescent="0.25">
      <c r="BP5508" s="9"/>
      <c r="BQ5508" s="40"/>
      <c r="BR5508" s="9"/>
      <c r="BS5508" s="40"/>
      <c r="BU5508" s="9"/>
      <c r="BV5508" s="40"/>
      <c r="BW5508" s="9"/>
      <c r="BX5508" s="40"/>
      <c r="BZ5508" s="9"/>
      <c r="CA5508" s="9"/>
      <c r="CB5508" s="40"/>
      <c r="CC5508" s="9"/>
      <c r="CD5508" s="9"/>
      <c r="CE5508" s="40"/>
    </row>
    <row r="5509" spans="68:83" x14ac:dyDescent="0.25">
      <c r="BP5509" s="9"/>
      <c r="BQ5509" s="40"/>
      <c r="BR5509" s="9"/>
      <c r="BS5509" s="40"/>
      <c r="BU5509" s="9"/>
      <c r="BV5509" s="40"/>
      <c r="BW5509" s="9"/>
      <c r="BX5509" s="40"/>
      <c r="BZ5509" s="9"/>
      <c r="CA5509" s="9"/>
      <c r="CB5509" s="40"/>
      <c r="CC5509" s="9"/>
      <c r="CD5509" s="9"/>
      <c r="CE5509" s="40"/>
    </row>
    <row r="5510" spans="68:83" x14ac:dyDescent="0.25">
      <c r="BP5510" s="9"/>
      <c r="BQ5510" s="40"/>
      <c r="BR5510" s="9"/>
      <c r="BS5510" s="40"/>
      <c r="BU5510" s="9"/>
      <c r="BV5510" s="40"/>
      <c r="BW5510" s="9"/>
      <c r="BX5510" s="40"/>
      <c r="BZ5510" s="9"/>
      <c r="CA5510" s="9"/>
      <c r="CB5510" s="40"/>
      <c r="CC5510" s="9"/>
      <c r="CD5510" s="9"/>
      <c r="CE5510" s="40"/>
    </row>
    <row r="5511" spans="68:83" x14ac:dyDescent="0.25">
      <c r="BP5511" s="9"/>
      <c r="BQ5511" s="40"/>
      <c r="BR5511" s="9"/>
      <c r="BS5511" s="40"/>
      <c r="BU5511" s="9"/>
      <c r="BV5511" s="40"/>
      <c r="BW5511" s="9"/>
      <c r="BX5511" s="40"/>
      <c r="BZ5511" s="9"/>
      <c r="CA5511" s="9"/>
      <c r="CB5511" s="40"/>
      <c r="CC5511" s="9"/>
      <c r="CD5511" s="9"/>
      <c r="CE5511" s="40"/>
    </row>
    <row r="5512" spans="68:83" x14ac:dyDescent="0.25">
      <c r="BP5512" s="9"/>
      <c r="BQ5512" s="40"/>
      <c r="BR5512" s="9"/>
      <c r="BS5512" s="40"/>
      <c r="BU5512" s="9"/>
      <c r="BV5512" s="40"/>
      <c r="BW5512" s="9"/>
      <c r="BX5512" s="40"/>
      <c r="BZ5512" s="9"/>
      <c r="CA5512" s="9"/>
      <c r="CB5512" s="40"/>
      <c r="CC5512" s="9"/>
      <c r="CD5512" s="9"/>
      <c r="CE5512" s="40"/>
    </row>
    <row r="5513" spans="68:83" x14ac:dyDescent="0.25">
      <c r="BP5513" s="9"/>
      <c r="BQ5513" s="40"/>
      <c r="BR5513" s="9"/>
      <c r="BS5513" s="40"/>
      <c r="BU5513" s="9"/>
      <c r="BV5513" s="40"/>
      <c r="BW5513" s="9"/>
      <c r="BX5513" s="40"/>
      <c r="BZ5513" s="9"/>
      <c r="CA5513" s="9"/>
      <c r="CB5513" s="40"/>
      <c r="CC5513" s="9"/>
      <c r="CD5513" s="9"/>
      <c r="CE5513" s="40"/>
    </row>
    <row r="5514" spans="68:83" x14ac:dyDescent="0.25">
      <c r="BP5514" s="9"/>
      <c r="BQ5514" s="40"/>
      <c r="BR5514" s="9"/>
      <c r="BS5514" s="40"/>
      <c r="BU5514" s="9"/>
      <c r="BV5514" s="40"/>
      <c r="BW5514" s="9"/>
      <c r="BX5514" s="40"/>
      <c r="BZ5514" s="9"/>
      <c r="CA5514" s="9"/>
      <c r="CB5514" s="40"/>
      <c r="CC5514" s="9"/>
      <c r="CD5514" s="9"/>
      <c r="CE5514" s="40"/>
    </row>
    <row r="5515" spans="68:83" x14ac:dyDescent="0.25">
      <c r="BP5515" s="9"/>
      <c r="BQ5515" s="40"/>
      <c r="BR5515" s="9"/>
      <c r="BS5515" s="40"/>
      <c r="BU5515" s="9"/>
      <c r="BV5515" s="40"/>
      <c r="BW5515" s="9"/>
      <c r="BX5515" s="40"/>
      <c r="BZ5515" s="9"/>
      <c r="CA5515" s="9"/>
      <c r="CB5515" s="40"/>
      <c r="CC5515" s="9"/>
      <c r="CD5515" s="9"/>
      <c r="CE5515" s="40"/>
    </row>
    <row r="5516" spans="68:83" x14ac:dyDescent="0.25">
      <c r="BP5516" s="9"/>
      <c r="BQ5516" s="40"/>
      <c r="BR5516" s="9"/>
      <c r="BS5516" s="40"/>
      <c r="BU5516" s="9"/>
      <c r="BV5516" s="40"/>
      <c r="BW5516" s="9"/>
      <c r="BX5516" s="40"/>
      <c r="BZ5516" s="9"/>
      <c r="CA5516" s="9"/>
      <c r="CB5516" s="40"/>
      <c r="CC5516" s="9"/>
      <c r="CD5516" s="9"/>
      <c r="CE5516" s="40"/>
    </row>
    <row r="5517" spans="68:83" x14ac:dyDescent="0.25">
      <c r="BP5517" s="9"/>
      <c r="BQ5517" s="40"/>
      <c r="BR5517" s="9"/>
      <c r="BS5517" s="40"/>
      <c r="BU5517" s="9"/>
      <c r="BV5517" s="40"/>
      <c r="BW5517" s="9"/>
      <c r="BX5517" s="40"/>
      <c r="BZ5517" s="9"/>
      <c r="CA5517" s="9"/>
      <c r="CB5517" s="40"/>
      <c r="CC5517" s="9"/>
      <c r="CD5517" s="9"/>
      <c r="CE5517" s="40"/>
    </row>
    <row r="5518" spans="68:83" x14ac:dyDescent="0.25">
      <c r="BP5518" s="9"/>
      <c r="BQ5518" s="40"/>
      <c r="BR5518" s="9"/>
      <c r="BS5518" s="40"/>
      <c r="BU5518" s="9"/>
      <c r="BV5518" s="40"/>
      <c r="BW5518" s="9"/>
      <c r="BX5518" s="40"/>
      <c r="BZ5518" s="9"/>
      <c r="CA5518" s="9"/>
      <c r="CB5518" s="40"/>
      <c r="CC5518" s="9"/>
      <c r="CD5518" s="9"/>
      <c r="CE5518" s="40"/>
    </row>
    <row r="5519" spans="68:83" x14ac:dyDescent="0.25">
      <c r="BP5519" s="9"/>
      <c r="BQ5519" s="40"/>
      <c r="BR5519" s="9"/>
      <c r="BS5519" s="40"/>
      <c r="BU5519" s="9"/>
      <c r="BV5519" s="40"/>
      <c r="BW5519" s="9"/>
      <c r="BX5519" s="40"/>
      <c r="BZ5519" s="9"/>
      <c r="CA5519" s="9"/>
      <c r="CB5519" s="40"/>
      <c r="CC5519" s="9"/>
      <c r="CD5519" s="9"/>
      <c r="CE5519" s="40"/>
    </row>
    <row r="5520" spans="68:83" x14ac:dyDescent="0.25">
      <c r="BP5520" s="9"/>
      <c r="BQ5520" s="40"/>
      <c r="BR5520" s="9"/>
      <c r="BS5520" s="40"/>
      <c r="BU5520" s="9"/>
      <c r="BV5520" s="40"/>
      <c r="BW5520" s="9"/>
      <c r="BX5520" s="40"/>
      <c r="BZ5520" s="9"/>
      <c r="CA5520" s="9"/>
      <c r="CB5520" s="40"/>
      <c r="CC5520" s="9"/>
      <c r="CD5520" s="9"/>
      <c r="CE5520" s="40"/>
    </row>
    <row r="5521" spans="68:83" x14ac:dyDescent="0.25">
      <c r="BP5521" s="9"/>
      <c r="BQ5521" s="40"/>
      <c r="BR5521" s="9"/>
      <c r="BS5521" s="40"/>
      <c r="BU5521" s="9"/>
      <c r="BV5521" s="40"/>
      <c r="BW5521" s="9"/>
      <c r="BX5521" s="40"/>
      <c r="BZ5521" s="9"/>
      <c r="CA5521" s="9"/>
      <c r="CB5521" s="40"/>
      <c r="CC5521" s="9"/>
      <c r="CD5521" s="9"/>
      <c r="CE5521" s="40"/>
    </row>
    <row r="5522" spans="68:83" x14ac:dyDescent="0.25">
      <c r="BP5522" s="9"/>
      <c r="BQ5522" s="40"/>
      <c r="BR5522" s="9"/>
      <c r="BS5522" s="40"/>
      <c r="BU5522" s="9"/>
      <c r="BV5522" s="40"/>
      <c r="BW5522" s="9"/>
      <c r="BX5522" s="40"/>
      <c r="BZ5522" s="9"/>
      <c r="CA5522" s="9"/>
      <c r="CB5522" s="40"/>
      <c r="CC5522" s="9"/>
      <c r="CD5522" s="9"/>
      <c r="CE5522" s="40"/>
    </row>
    <row r="5523" spans="68:83" x14ac:dyDescent="0.25">
      <c r="BP5523" s="9"/>
      <c r="BQ5523" s="40"/>
      <c r="BR5523" s="9"/>
      <c r="BS5523" s="40"/>
      <c r="BU5523" s="9"/>
      <c r="BV5523" s="40"/>
      <c r="BW5523" s="9"/>
      <c r="BX5523" s="40"/>
      <c r="BZ5523" s="9"/>
      <c r="CA5523" s="9"/>
      <c r="CB5523" s="40"/>
      <c r="CC5523" s="9"/>
      <c r="CD5523" s="9"/>
      <c r="CE5523" s="40"/>
    </row>
    <row r="5524" spans="68:83" x14ac:dyDescent="0.25">
      <c r="BP5524" s="9"/>
      <c r="BQ5524" s="40"/>
      <c r="BR5524" s="9"/>
      <c r="BS5524" s="40"/>
      <c r="BU5524" s="9"/>
      <c r="BV5524" s="40"/>
      <c r="BW5524" s="9"/>
      <c r="BX5524" s="40"/>
      <c r="BZ5524" s="9"/>
      <c r="CA5524" s="9"/>
      <c r="CB5524" s="40"/>
      <c r="CC5524" s="9"/>
      <c r="CD5524" s="9"/>
      <c r="CE5524" s="40"/>
    </row>
    <row r="5525" spans="68:83" x14ac:dyDescent="0.25">
      <c r="BP5525" s="9"/>
      <c r="BQ5525" s="40"/>
      <c r="BR5525" s="9"/>
      <c r="BS5525" s="40"/>
      <c r="BU5525" s="9"/>
      <c r="BV5525" s="40"/>
      <c r="BW5525" s="9"/>
      <c r="BX5525" s="40"/>
      <c r="BZ5525" s="9"/>
      <c r="CA5525" s="9"/>
      <c r="CB5525" s="40"/>
      <c r="CC5525" s="9"/>
      <c r="CD5525" s="9"/>
      <c r="CE5525" s="40"/>
    </row>
    <row r="5526" spans="68:83" x14ac:dyDescent="0.25">
      <c r="BP5526" s="9"/>
      <c r="BQ5526" s="40"/>
      <c r="BR5526" s="9"/>
      <c r="BS5526" s="40"/>
      <c r="BU5526" s="9"/>
      <c r="BV5526" s="40"/>
      <c r="BW5526" s="9"/>
      <c r="BX5526" s="40"/>
      <c r="BZ5526" s="9"/>
      <c r="CA5526" s="9"/>
      <c r="CB5526" s="40"/>
      <c r="CC5526" s="9"/>
      <c r="CD5526" s="9"/>
      <c r="CE5526" s="40"/>
    </row>
    <row r="5527" spans="68:83" x14ac:dyDescent="0.25">
      <c r="BP5527" s="9"/>
      <c r="BQ5527" s="40"/>
      <c r="BR5527" s="9"/>
      <c r="BS5527" s="40"/>
      <c r="BU5527" s="9"/>
      <c r="BV5527" s="40"/>
      <c r="BW5527" s="9"/>
      <c r="BX5527" s="40"/>
      <c r="BZ5527" s="9"/>
      <c r="CA5527" s="9"/>
      <c r="CB5527" s="40"/>
      <c r="CC5527" s="9"/>
      <c r="CD5527" s="9"/>
      <c r="CE5527" s="40"/>
    </row>
    <row r="5528" spans="68:83" x14ac:dyDescent="0.25">
      <c r="BP5528" s="9"/>
      <c r="BQ5528" s="40"/>
      <c r="BR5528" s="9"/>
      <c r="BS5528" s="40"/>
      <c r="BU5528" s="9"/>
      <c r="BV5528" s="40"/>
      <c r="BW5528" s="9"/>
      <c r="BX5528" s="40"/>
      <c r="BZ5528" s="9"/>
      <c r="CA5528" s="9"/>
      <c r="CB5528" s="40"/>
      <c r="CC5528" s="9"/>
      <c r="CD5528" s="9"/>
      <c r="CE5528" s="40"/>
    </row>
    <row r="5529" spans="68:83" x14ac:dyDescent="0.25">
      <c r="BP5529" s="9"/>
      <c r="BQ5529" s="40"/>
      <c r="BR5529" s="9"/>
      <c r="BS5529" s="40"/>
      <c r="BU5529" s="9"/>
      <c r="BV5529" s="40"/>
      <c r="BW5529" s="9"/>
      <c r="BX5529" s="40"/>
      <c r="BZ5529" s="9"/>
      <c r="CA5529" s="9"/>
      <c r="CB5529" s="40"/>
      <c r="CC5529" s="9"/>
      <c r="CD5529" s="9"/>
      <c r="CE5529" s="40"/>
    </row>
    <row r="5530" spans="68:83" x14ac:dyDescent="0.25">
      <c r="BP5530" s="9"/>
      <c r="BQ5530" s="40"/>
      <c r="BR5530" s="9"/>
      <c r="BS5530" s="40"/>
      <c r="BU5530" s="9"/>
      <c r="BV5530" s="40"/>
      <c r="BW5530" s="9"/>
      <c r="BX5530" s="40"/>
      <c r="BZ5530" s="9"/>
      <c r="CA5530" s="9"/>
      <c r="CB5530" s="40"/>
      <c r="CC5530" s="9"/>
      <c r="CD5530" s="9"/>
      <c r="CE5530" s="40"/>
    </row>
    <row r="5531" spans="68:83" x14ac:dyDescent="0.25">
      <c r="BP5531" s="9"/>
      <c r="BQ5531" s="40"/>
      <c r="BR5531" s="9"/>
      <c r="BS5531" s="40"/>
      <c r="BU5531" s="9"/>
      <c r="BV5531" s="40"/>
      <c r="BW5531" s="9"/>
      <c r="BX5531" s="40"/>
      <c r="BZ5531" s="9"/>
      <c r="CA5531" s="9"/>
      <c r="CB5531" s="40"/>
      <c r="CC5531" s="9"/>
      <c r="CD5531" s="9"/>
      <c r="CE5531" s="40"/>
    </row>
    <row r="5532" spans="68:83" x14ac:dyDescent="0.25">
      <c r="BP5532" s="9"/>
      <c r="BQ5532" s="40"/>
      <c r="BR5532" s="9"/>
      <c r="BS5532" s="40"/>
      <c r="BU5532" s="9"/>
      <c r="BV5532" s="40"/>
      <c r="BW5532" s="9"/>
      <c r="BX5532" s="40"/>
      <c r="BZ5532" s="9"/>
      <c r="CA5532" s="9"/>
      <c r="CB5532" s="40"/>
      <c r="CC5532" s="9"/>
      <c r="CD5532" s="9"/>
      <c r="CE5532" s="40"/>
    </row>
    <row r="5533" spans="68:83" x14ac:dyDescent="0.25">
      <c r="BP5533" s="9"/>
      <c r="BQ5533" s="40"/>
      <c r="BR5533" s="9"/>
      <c r="BS5533" s="40"/>
      <c r="BU5533" s="9"/>
      <c r="BV5533" s="40"/>
      <c r="BW5533" s="9"/>
      <c r="BX5533" s="40"/>
      <c r="BZ5533" s="9"/>
      <c r="CA5533" s="9"/>
      <c r="CB5533" s="40"/>
      <c r="CC5533" s="9"/>
      <c r="CD5533" s="9"/>
      <c r="CE5533" s="40"/>
    </row>
    <row r="5534" spans="68:83" x14ac:dyDescent="0.25">
      <c r="BP5534" s="9"/>
      <c r="BQ5534" s="40"/>
      <c r="BR5534" s="9"/>
      <c r="BS5534" s="40"/>
      <c r="BU5534" s="9"/>
      <c r="BV5534" s="40"/>
      <c r="BW5534" s="9"/>
      <c r="BX5534" s="40"/>
      <c r="BZ5534" s="9"/>
      <c r="CA5534" s="9"/>
      <c r="CB5534" s="40"/>
      <c r="CC5534" s="9"/>
      <c r="CD5534" s="9"/>
      <c r="CE5534" s="40"/>
    </row>
    <row r="5535" spans="68:83" x14ac:dyDescent="0.25">
      <c r="BP5535" s="9"/>
      <c r="BQ5535" s="40"/>
      <c r="BR5535" s="9"/>
      <c r="BS5535" s="40"/>
      <c r="BU5535" s="9"/>
      <c r="BV5535" s="40"/>
      <c r="BW5535" s="9"/>
      <c r="BX5535" s="40"/>
      <c r="BZ5535" s="9"/>
      <c r="CA5535" s="9"/>
      <c r="CB5535" s="40"/>
      <c r="CC5535" s="9"/>
      <c r="CD5535" s="9"/>
      <c r="CE5535" s="40"/>
    </row>
    <row r="5536" spans="68:83" x14ac:dyDescent="0.25">
      <c r="BP5536" s="9"/>
      <c r="BQ5536" s="40"/>
      <c r="BR5536" s="9"/>
      <c r="BS5536" s="40"/>
      <c r="BU5536" s="9"/>
      <c r="BV5536" s="40"/>
      <c r="BW5536" s="9"/>
      <c r="BX5536" s="40"/>
      <c r="BZ5536" s="9"/>
      <c r="CA5536" s="9"/>
      <c r="CB5536" s="40"/>
      <c r="CC5536" s="9"/>
      <c r="CD5536" s="9"/>
      <c r="CE5536" s="40"/>
    </row>
    <row r="5537" spans="68:83" x14ac:dyDescent="0.25">
      <c r="BP5537" s="9"/>
      <c r="BQ5537" s="40"/>
      <c r="BR5537" s="9"/>
      <c r="BS5537" s="40"/>
      <c r="BU5537" s="9"/>
      <c r="BV5537" s="40"/>
      <c r="BW5537" s="9"/>
      <c r="BX5537" s="40"/>
      <c r="BZ5537" s="9"/>
      <c r="CA5537" s="9"/>
      <c r="CB5537" s="40"/>
      <c r="CC5537" s="9"/>
      <c r="CD5537" s="9"/>
      <c r="CE5537" s="40"/>
    </row>
    <row r="5538" spans="68:83" x14ac:dyDescent="0.25">
      <c r="BP5538" s="9"/>
      <c r="BQ5538" s="40"/>
      <c r="BR5538" s="9"/>
      <c r="BS5538" s="40"/>
      <c r="BU5538" s="9"/>
      <c r="BV5538" s="40"/>
      <c r="BW5538" s="9"/>
      <c r="BX5538" s="40"/>
      <c r="BZ5538" s="9"/>
      <c r="CA5538" s="9"/>
      <c r="CB5538" s="40"/>
      <c r="CC5538" s="9"/>
      <c r="CD5538" s="9"/>
      <c r="CE5538" s="40"/>
    </row>
    <row r="5539" spans="68:83" x14ac:dyDescent="0.25">
      <c r="BP5539" s="9"/>
      <c r="BQ5539" s="40"/>
      <c r="BR5539" s="9"/>
      <c r="BS5539" s="40"/>
      <c r="BU5539" s="9"/>
      <c r="BV5539" s="40"/>
      <c r="BW5539" s="9"/>
      <c r="BX5539" s="40"/>
      <c r="BZ5539" s="9"/>
      <c r="CA5539" s="9"/>
      <c r="CB5539" s="40"/>
      <c r="CC5539" s="9"/>
      <c r="CD5539" s="9"/>
      <c r="CE5539" s="40"/>
    </row>
    <row r="5540" spans="68:83" x14ac:dyDescent="0.25">
      <c r="BP5540" s="9"/>
      <c r="BQ5540" s="40"/>
      <c r="BR5540" s="9"/>
      <c r="BS5540" s="40"/>
      <c r="BU5540" s="9"/>
      <c r="BV5540" s="40"/>
      <c r="BW5540" s="9"/>
      <c r="BX5540" s="40"/>
      <c r="BZ5540" s="9"/>
      <c r="CA5540" s="9"/>
      <c r="CB5540" s="40"/>
      <c r="CC5540" s="9"/>
      <c r="CD5540" s="9"/>
      <c r="CE5540" s="40"/>
    </row>
    <row r="5541" spans="68:83" x14ac:dyDescent="0.25">
      <c r="BP5541" s="9"/>
      <c r="BQ5541" s="40"/>
      <c r="BR5541" s="9"/>
      <c r="BS5541" s="40"/>
      <c r="BU5541" s="9"/>
      <c r="BV5541" s="40"/>
      <c r="BW5541" s="9"/>
      <c r="BX5541" s="40"/>
      <c r="BZ5541" s="9"/>
      <c r="CA5541" s="9"/>
      <c r="CB5541" s="40"/>
      <c r="CC5541" s="9"/>
      <c r="CD5541" s="9"/>
      <c r="CE5541" s="40"/>
    </row>
    <row r="5542" spans="68:83" x14ac:dyDescent="0.25">
      <c r="BP5542" s="9"/>
      <c r="BQ5542" s="40"/>
      <c r="BR5542" s="9"/>
      <c r="BS5542" s="40"/>
      <c r="BU5542" s="9"/>
      <c r="BV5542" s="40"/>
      <c r="BW5542" s="9"/>
      <c r="BX5542" s="40"/>
      <c r="BZ5542" s="9"/>
      <c r="CA5542" s="9"/>
      <c r="CB5542" s="40"/>
      <c r="CC5542" s="9"/>
      <c r="CD5542" s="9"/>
      <c r="CE5542" s="40"/>
    </row>
    <row r="5543" spans="68:83" x14ac:dyDescent="0.25">
      <c r="BP5543" s="9"/>
      <c r="BQ5543" s="40"/>
      <c r="BR5543" s="9"/>
      <c r="BS5543" s="40"/>
      <c r="BU5543" s="9"/>
      <c r="BV5543" s="40"/>
      <c r="BW5543" s="9"/>
      <c r="BX5543" s="40"/>
      <c r="BZ5543" s="9"/>
      <c r="CA5543" s="9"/>
      <c r="CB5543" s="40"/>
      <c r="CC5543" s="9"/>
      <c r="CD5543" s="9"/>
      <c r="CE5543" s="40"/>
    </row>
    <row r="5544" spans="68:83" x14ac:dyDescent="0.25">
      <c r="BP5544" s="9"/>
      <c r="BQ5544" s="40"/>
      <c r="BR5544" s="9"/>
      <c r="BS5544" s="40"/>
      <c r="BU5544" s="9"/>
      <c r="BV5544" s="40"/>
      <c r="BW5544" s="9"/>
      <c r="BX5544" s="40"/>
      <c r="BZ5544" s="9"/>
      <c r="CA5544" s="9"/>
      <c r="CB5544" s="40"/>
      <c r="CC5544" s="9"/>
      <c r="CD5544" s="9"/>
      <c r="CE5544" s="40"/>
    </row>
    <row r="5545" spans="68:83" x14ac:dyDescent="0.25">
      <c r="BP5545" s="9"/>
      <c r="BQ5545" s="40"/>
      <c r="BR5545" s="9"/>
      <c r="BS5545" s="40"/>
      <c r="BU5545" s="9"/>
      <c r="BV5545" s="40"/>
      <c r="BW5545" s="9"/>
      <c r="BX5545" s="40"/>
      <c r="BZ5545" s="9"/>
      <c r="CA5545" s="9"/>
      <c r="CB5545" s="40"/>
      <c r="CC5545" s="9"/>
      <c r="CD5545" s="9"/>
      <c r="CE5545" s="40"/>
    </row>
    <row r="5546" spans="68:83" x14ac:dyDescent="0.25">
      <c r="BP5546" s="9"/>
      <c r="BQ5546" s="40"/>
      <c r="BR5546" s="9"/>
      <c r="BS5546" s="40"/>
      <c r="BU5546" s="9"/>
      <c r="BV5546" s="40"/>
      <c r="BW5546" s="9"/>
      <c r="BX5546" s="40"/>
      <c r="BZ5546" s="9"/>
      <c r="CA5546" s="9"/>
      <c r="CB5546" s="40"/>
      <c r="CC5546" s="9"/>
      <c r="CD5546" s="9"/>
      <c r="CE5546" s="40"/>
    </row>
    <row r="5547" spans="68:83" x14ac:dyDescent="0.25">
      <c r="BP5547" s="9"/>
      <c r="BQ5547" s="40"/>
      <c r="BR5547" s="9"/>
      <c r="BS5547" s="40"/>
      <c r="BU5547" s="9"/>
      <c r="BV5547" s="40"/>
      <c r="BW5547" s="9"/>
      <c r="BX5547" s="40"/>
      <c r="BZ5547" s="9"/>
      <c r="CA5547" s="9"/>
      <c r="CB5547" s="40"/>
      <c r="CC5547" s="9"/>
      <c r="CD5547" s="9"/>
      <c r="CE5547" s="40"/>
    </row>
    <row r="5548" spans="68:83" x14ac:dyDescent="0.25">
      <c r="BP5548" s="9"/>
      <c r="BQ5548" s="40"/>
      <c r="BR5548" s="9"/>
      <c r="BS5548" s="40"/>
      <c r="BU5548" s="9"/>
      <c r="BV5548" s="40"/>
      <c r="BW5548" s="9"/>
      <c r="BX5548" s="40"/>
      <c r="BZ5548" s="9"/>
      <c r="CA5548" s="9"/>
      <c r="CB5548" s="40"/>
      <c r="CC5548" s="9"/>
      <c r="CD5548" s="9"/>
      <c r="CE5548" s="40"/>
    </row>
    <row r="5549" spans="68:83" x14ac:dyDescent="0.25">
      <c r="BP5549" s="9"/>
      <c r="BQ5549" s="40"/>
      <c r="BR5549" s="9"/>
      <c r="BS5549" s="40"/>
      <c r="BU5549" s="9"/>
      <c r="BV5549" s="40"/>
      <c r="BW5549" s="9"/>
      <c r="BX5549" s="40"/>
      <c r="BZ5549" s="9"/>
      <c r="CA5549" s="9"/>
      <c r="CB5549" s="40"/>
      <c r="CC5549" s="9"/>
      <c r="CD5549" s="9"/>
      <c r="CE5549" s="40"/>
    </row>
    <row r="5550" spans="68:83" x14ac:dyDescent="0.25">
      <c r="BP5550" s="9"/>
      <c r="BQ5550" s="40"/>
      <c r="BR5550" s="9"/>
      <c r="BS5550" s="40"/>
      <c r="BU5550" s="9"/>
      <c r="BV5550" s="40"/>
      <c r="BW5550" s="9"/>
      <c r="BX5550" s="40"/>
      <c r="BZ5550" s="9"/>
      <c r="CA5550" s="9"/>
      <c r="CB5550" s="40"/>
      <c r="CC5550" s="9"/>
      <c r="CD5550" s="9"/>
      <c r="CE5550" s="40"/>
    </row>
    <row r="5551" spans="68:83" x14ac:dyDescent="0.25">
      <c r="BP5551" s="9"/>
      <c r="BQ5551" s="40"/>
      <c r="BR5551" s="9"/>
      <c r="BS5551" s="40"/>
      <c r="BU5551" s="9"/>
      <c r="BV5551" s="40"/>
      <c r="BW5551" s="9"/>
      <c r="BX5551" s="40"/>
      <c r="BZ5551" s="9"/>
      <c r="CA5551" s="9"/>
      <c r="CB5551" s="40"/>
      <c r="CC5551" s="9"/>
      <c r="CD5551" s="9"/>
      <c r="CE5551" s="40"/>
    </row>
    <row r="5552" spans="68:83" x14ac:dyDescent="0.25">
      <c r="BP5552" s="9"/>
      <c r="BQ5552" s="40"/>
      <c r="BR5552" s="9"/>
      <c r="BS5552" s="40"/>
      <c r="BU5552" s="9"/>
      <c r="BV5552" s="40"/>
      <c r="BW5552" s="9"/>
      <c r="BX5552" s="40"/>
      <c r="BZ5552" s="9"/>
      <c r="CA5552" s="9"/>
      <c r="CB5552" s="40"/>
      <c r="CC5552" s="9"/>
      <c r="CD5552" s="9"/>
      <c r="CE5552" s="40"/>
    </row>
    <row r="5553" spans="68:83" x14ac:dyDescent="0.25">
      <c r="BP5553" s="9"/>
      <c r="BQ5553" s="40"/>
      <c r="BR5553" s="9"/>
      <c r="BS5553" s="40"/>
      <c r="BU5553" s="9"/>
      <c r="BV5553" s="40"/>
      <c r="BW5553" s="9"/>
      <c r="BX5553" s="40"/>
      <c r="BZ5553" s="9"/>
      <c r="CA5553" s="9"/>
      <c r="CB5553" s="40"/>
      <c r="CC5553" s="9"/>
      <c r="CD5553" s="9"/>
      <c r="CE5553" s="40"/>
    </row>
    <row r="5554" spans="68:83" x14ac:dyDescent="0.25">
      <c r="BP5554" s="9"/>
      <c r="BQ5554" s="40"/>
      <c r="BR5554" s="9"/>
      <c r="BS5554" s="40"/>
      <c r="BU5554" s="9"/>
      <c r="BV5554" s="40"/>
      <c r="BW5554" s="9"/>
      <c r="BX5554" s="40"/>
      <c r="BZ5554" s="9"/>
      <c r="CA5554" s="9"/>
      <c r="CB5554" s="40"/>
      <c r="CC5554" s="9"/>
      <c r="CD5554" s="9"/>
      <c r="CE5554" s="40"/>
    </row>
    <row r="5555" spans="68:83" x14ac:dyDescent="0.25">
      <c r="BP5555" s="9"/>
      <c r="BQ5555" s="40"/>
      <c r="BR5555" s="9"/>
      <c r="BS5555" s="40"/>
      <c r="BU5555" s="9"/>
      <c r="BV5555" s="40"/>
      <c r="BW5555" s="9"/>
      <c r="BX5555" s="40"/>
      <c r="BZ5555" s="9"/>
      <c r="CA5555" s="9"/>
      <c r="CB5555" s="40"/>
      <c r="CC5555" s="9"/>
      <c r="CD5555" s="9"/>
      <c r="CE5555" s="40"/>
    </row>
    <row r="5556" spans="68:83" x14ac:dyDescent="0.25">
      <c r="BP5556" s="9"/>
      <c r="BQ5556" s="40"/>
      <c r="BR5556" s="9"/>
      <c r="BS5556" s="40"/>
      <c r="BU5556" s="9"/>
      <c r="BV5556" s="40"/>
      <c r="BW5556" s="9"/>
      <c r="BX5556" s="40"/>
      <c r="BZ5556" s="9"/>
      <c r="CA5556" s="9"/>
      <c r="CB5556" s="40"/>
      <c r="CC5556" s="9"/>
      <c r="CD5556" s="9"/>
      <c r="CE5556" s="40"/>
    </row>
    <row r="5557" spans="68:83" x14ac:dyDescent="0.25">
      <c r="BP5557" s="9"/>
      <c r="BQ5557" s="40"/>
      <c r="BR5557" s="9"/>
      <c r="BS5557" s="40"/>
      <c r="BU5557" s="9"/>
      <c r="BV5557" s="40"/>
      <c r="BW5557" s="9"/>
      <c r="BX5557" s="40"/>
      <c r="BZ5557" s="9"/>
      <c r="CA5557" s="9"/>
      <c r="CB5557" s="40"/>
      <c r="CC5557" s="9"/>
      <c r="CD5557" s="9"/>
      <c r="CE5557" s="40"/>
    </row>
    <row r="5558" spans="68:83" x14ac:dyDescent="0.25">
      <c r="BP5558" s="9"/>
      <c r="BQ5558" s="40"/>
      <c r="BR5558" s="9"/>
      <c r="BS5558" s="40"/>
      <c r="BU5558" s="9"/>
      <c r="BV5558" s="40"/>
      <c r="BW5558" s="9"/>
      <c r="BX5558" s="40"/>
      <c r="BZ5558" s="9"/>
      <c r="CA5558" s="9"/>
      <c r="CB5558" s="40"/>
      <c r="CC5558" s="9"/>
      <c r="CD5558" s="9"/>
      <c r="CE5558" s="40"/>
    </row>
    <row r="5559" spans="68:83" x14ac:dyDescent="0.25">
      <c r="BP5559" s="9"/>
      <c r="BQ5559" s="40"/>
      <c r="BR5559" s="9"/>
      <c r="BS5559" s="40"/>
      <c r="BU5559" s="9"/>
      <c r="BV5559" s="40"/>
      <c r="BW5559" s="9"/>
      <c r="BX5559" s="40"/>
      <c r="BZ5559" s="9"/>
      <c r="CA5559" s="9"/>
      <c r="CB5559" s="40"/>
      <c r="CC5559" s="9"/>
      <c r="CD5559" s="9"/>
      <c r="CE5559" s="40"/>
    </row>
    <row r="5560" spans="68:83" x14ac:dyDescent="0.25">
      <c r="BP5560" s="9"/>
      <c r="BQ5560" s="40"/>
      <c r="BR5560" s="9"/>
      <c r="BS5560" s="40"/>
      <c r="BU5560" s="9"/>
      <c r="BV5560" s="40"/>
      <c r="BW5560" s="9"/>
      <c r="BX5560" s="40"/>
      <c r="BZ5560" s="9"/>
      <c r="CA5560" s="9"/>
      <c r="CB5560" s="40"/>
      <c r="CC5560" s="9"/>
      <c r="CD5560" s="9"/>
      <c r="CE5560" s="40"/>
    </row>
    <row r="5561" spans="68:83" x14ac:dyDescent="0.25">
      <c r="BP5561" s="9"/>
      <c r="BQ5561" s="40"/>
      <c r="BR5561" s="9"/>
      <c r="BS5561" s="40"/>
      <c r="BU5561" s="9"/>
      <c r="BV5561" s="40"/>
      <c r="BW5561" s="9"/>
      <c r="BX5561" s="40"/>
      <c r="BZ5561" s="9"/>
      <c r="CA5561" s="9"/>
      <c r="CB5561" s="40"/>
      <c r="CC5561" s="9"/>
      <c r="CD5561" s="9"/>
      <c r="CE5561" s="40"/>
    </row>
    <row r="5562" spans="68:83" x14ac:dyDescent="0.25">
      <c r="BP5562" s="9"/>
      <c r="BQ5562" s="40"/>
      <c r="BR5562" s="9"/>
      <c r="BS5562" s="40"/>
      <c r="BU5562" s="9"/>
      <c r="BV5562" s="40"/>
      <c r="BW5562" s="9"/>
      <c r="BX5562" s="40"/>
      <c r="BZ5562" s="9"/>
      <c r="CA5562" s="9"/>
      <c r="CB5562" s="40"/>
      <c r="CC5562" s="9"/>
      <c r="CD5562" s="9"/>
      <c r="CE5562" s="40"/>
    </row>
    <row r="5563" spans="68:83" x14ac:dyDescent="0.25">
      <c r="BP5563" s="9"/>
      <c r="BQ5563" s="40"/>
      <c r="BR5563" s="9"/>
      <c r="BS5563" s="40"/>
      <c r="BU5563" s="9"/>
      <c r="BV5563" s="40"/>
      <c r="BW5563" s="9"/>
      <c r="BX5563" s="40"/>
      <c r="BZ5563" s="9"/>
      <c r="CA5563" s="9"/>
      <c r="CB5563" s="40"/>
      <c r="CC5563" s="9"/>
      <c r="CD5563" s="9"/>
      <c r="CE5563" s="40"/>
    </row>
    <row r="5564" spans="68:83" x14ac:dyDescent="0.25">
      <c r="BP5564" s="9"/>
      <c r="BQ5564" s="40"/>
      <c r="BR5564" s="9"/>
      <c r="BS5564" s="40"/>
      <c r="BU5564" s="9"/>
      <c r="BV5564" s="40"/>
      <c r="BW5564" s="9"/>
      <c r="BX5564" s="40"/>
      <c r="BZ5564" s="9"/>
      <c r="CA5564" s="9"/>
      <c r="CB5564" s="40"/>
      <c r="CC5564" s="9"/>
      <c r="CD5564" s="9"/>
      <c r="CE5564" s="40"/>
    </row>
    <row r="5565" spans="68:83" x14ac:dyDescent="0.25">
      <c r="BP5565" s="9"/>
      <c r="BQ5565" s="40"/>
      <c r="BR5565" s="9"/>
      <c r="BS5565" s="40"/>
      <c r="BU5565" s="9"/>
      <c r="BV5565" s="40"/>
      <c r="BW5565" s="9"/>
      <c r="BX5565" s="40"/>
      <c r="BZ5565" s="9"/>
      <c r="CA5565" s="9"/>
      <c r="CB5565" s="40"/>
      <c r="CC5565" s="9"/>
      <c r="CD5565" s="9"/>
      <c r="CE5565" s="40"/>
    </row>
    <row r="5566" spans="68:83" x14ac:dyDescent="0.25">
      <c r="BP5566" s="9"/>
      <c r="BQ5566" s="40"/>
      <c r="BR5566" s="9"/>
      <c r="BS5566" s="40"/>
      <c r="BU5566" s="9"/>
      <c r="BV5566" s="40"/>
      <c r="BW5566" s="9"/>
      <c r="BX5566" s="40"/>
      <c r="BZ5566" s="9"/>
      <c r="CA5566" s="9"/>
      <c r="CB5566" s="40"/>
      <c r="CC5566" s="9"/>
      <c r="CD5566" s="9"/>
      <c r="CE5566" s="40"/>
    </row>
    <row r="5567" spans="68:83" x14ac:dyDescent="0.25">
      <c r="BP5567" s="9"/>
      <c r="BQ5567" s="40"/>
      <c r="BR5567" s="9"/>
      <c r="BS5567" s="40"/>
      <c r="BU5567" s="9"/>
      <c r="BV5567" s="40"/>
      <c r="BW5567" s="9"/>
      <c r="BX5567" s="40"/>
      <c r="BZ5567" s="9"/>
      <c r="CA5567" s="9"/>
      <c r="CB5567" s="40"/>
      <c r="CC5567" s="9"/>
      <c r="CD5567" s="9"/>
      <c r="CE5567" s="40"/>
    </row>
    <row r="5568" spans="68:83" x14ac:dyDescent="0.25">
      <c r="BP5568" s="9"/>
      <c r="BQ5568" s="40"/>
      <c r="BR5568" s="9"/>
      <c r="BS5568" s="40"/>
      <c r="BU5568" s="9"/>
      <c r="BV5568" s="40"/>
      <c r="BW5568" s="9"/>
      <c r="BX5568" s="40"/>
      <c r="BZ5568" s="9"/>
      <c r="CA5568" s="9"/>
      <c r="CB5568" s="40"/>
      <c r="CC5568" s="9"/>
      <c r="CD5568" s="9"/>
      <c r="CE5568" s="40"/>
    </row>
    <row r="5569" spans="68:83" x14ac:dyDescent="0.25">
      <c r="BP5569" s="9"/>
      <c r="BQ5569" s="40"/>
      <c r="BR5569" s="9"/>
      <c r="BS5569" s="40"/>
      <c r="BU5569" s="9"/>
      <c r="BV5569" s="40"/>
      <c r="BW5569" s="9"/>
      <c r="BX5569" s="40"/>
      <c r="BZ5569" s="9"/>
      <c r="CA5569" s="9"/>
      <c r="CB5569" s="40"/>
      <c r="CC5569" s="9"/>
      <c r="CD5569" s="9"/>
      <c r="CE5569" s="40"/>
    </row>
    <row r="5570" spans="68:83" x14ac:dyDescent="0.25">
      <c r="BP5570" s="9"/>
      <c r="BQ5570" s="40"/>
      <c r="BR5570" s="9"/>
      <c r="BS5570" s="40"/>
      <c r="BU5570" s="9"/>
      <c r="BV5570" s="40"/>
      <c r="BW5570" s="9"/>
      <c r="BX5570" s="40"/>
      <c r="BZ5570" s="9"/>
      <c r="CA5570" s="9"/>
      <c r="CB5570" s="40"/>
      <c r="CC5570" s="9"/>
      <c r="CD5570" s="9"/>
      <c r="CE5570" s="40"/>
    </row>
    <row r="5571" spans="68:83" x14ac:dyDescent="0.25">
      <c r="BP5571" s="9"/>
      <c r="BQ5571" s="40"/>
      <c r="BR5571" s="9"/>
      <c r="BS5571" s="40"/>
      <c r="BU5571" s="9"/>
      <c r="BV5571" s="40"/>
      <c r="BW5571" s="9"/>
      <c r="BX5571" s="40"/>
      <c r="BZ5571" s="9"/>
      <c r="CA5571" s="9"/>
      <c r="CB5571" s="40"/>
      <c r="CC5571" s="9"/>
      <c r="CD5571" s="9"/>
      <c r="CE5571" s="40"/>
    </row>
    <row r="5572" spans="68:83" x14ac:dyDescent="0.25">
      <c r="BP5572" s="9"/>
      <c r="BQ5572" s="40"/>
      <c r="BR5572" s="9"/>
      <c r="BS5572" s="40"/>
      <c r="BU5572" s="9"/>
      <c r="BV5572" s="40"/>
      <c r="BW5572" s="9"/>
      <c r="BX5572" s="40"/>
      <c r="BZ5572" s="9"/>
      <c r="CA5572" s="9"/>
      <c r="CB5572" s="40"/>
      <c r="CC5572" s="9"/>
      <c r="CD5572" s="9"/>
      <c r="CE5572" s="40"/>
    </row>
    <row r="5573" spans="68:83" x14ac:dyDescent="0.25">
      <c r="BP5573" s="9"/>
      <c r="BQ5573" s="40"/>
      <c r="BR5573" s="9"/>
      <c r="BS5573" s="40"/>
      <c r="BU5573" s="9"/>
      <c r="BV5573" s="40"/>
      <c r="BW5573" s="9"/>
      <c r="BX5573" s="40"/>
      <c r="BZ5573" s="9"/>
      <c r="CA5573" s="9"/>
      <c r="CB5573" s="40"/>
      <c r="CC5573" s="9"/>
      <c r="CD5573" s="9"/>
      <c r="CE5573" s="40"/>
    </row>
    <row r="5574" spans="68:83" x14ac:dyDescent="0.25">
      <c r="BP5574" s="9"/>
      <c r="BQ5574" s="40"/>
      <c r="BR5574" s="9"/>
      <c r="BS5574" s="40"/>
      <c r="BU5574" s="9"/>
      <c r="BV5574" s="40"/>
      <c r="BW5574" s="9"/>
      <c r="BX5574" s="40"/>
      <c r="BZ5574" s="9"/>
      <c r="CA5574" s="9"/>
      <c r="CB5574" s="40"/>
      <c r="CC5574" s="9"/>
      <c r="CD5574" s="9"/>
      <c r="CE5574" s="40"/>
    </row>
    <row r="5575" spans="68:83" x14ac:dyDescent="0.25">
      <c r="BP5575" s="9"/>
      <c r="BQ5575" s="40"/>
      <c r="BR5575" s="9"/>
      <c r="BS5575" s="40"/>
      <c r="BU5575" s="9"/>
      <c r="BV5575" s="40"/>
      <c r="BW5575" s="9"/>
      <c r="BX5575" s="40"/>
      <c r="BZ5575" s="9"/>
      <c r="CA5575" s="9"/>
      <c r="CB5575" s="40"/>
      <c r="CC5575" s="9"/>
      <c r="CD5575" s="9"/>
      <c r="CE5575" s="40"/>
    </row>
    <row r="5576" spans="68:83" x14ac:dyDescent="0.25">
      <c r="BP5576" s="9"/>
      <c r="BQ5576" s="40"/>
      <c r="BR5576" s="9"/>
      <c r="BS5576" s="40"/>
      <c r="BU5576" s="9"/>
      <c r="BV5576" s="40"/>
      <c r="BW5576" s="9"/>
      <c r="BX5576" s="40"/>
      <c r="BZ5576" s="9"/>
      <c r="CA5576" s="9"/>
      <c r="CB5576" s="40"/>
      <c r="CC5576" s="9"/>
      <c r="CD5576" s="9"/>
      <c r="CE5576" s="40"/>
    </row>
    <row r="5577" spans="68:83" x14ac:dyDescent="0.25">
      <c r="BP5577" s="9"/>
      <c r="BQ5577" s="40"/>
      <c r="BR5577" s="9"/>
      <c r="BS5577" s="40"/>
      <c r="BU5577" s="9"/>
      <c r="BV5577" s="40"/>
      <c r="BW5577" s="9"/>
      <c r="BX5577" s="40"/>
      <c r="BZ5577" s="9"/>
      <c r="CA5577" s="9"/>
      <c r="CB5577" s="40"/>
      <c r="CC5577" s="9"/>
      <c r="CD5577" s="9"/>
      <c r="CE5577" s="40"/>
    </row>
    <row r="5578" spans="68:83" x14ac:dyDescent="0.25">
      <c r="BP5578" s="9"/>
      <c r="BQ5578" s="40"/>
      <c r="BR5578" s="9"/>
      <c r="BS5578" s="40"/>
      <c r="BU5578" s="9"/>
      <c r="BV5578" s="40"/>
      <c r="BW5578" s="9"/>
      <c r="BX5578" s="40"/>
      <c r="BZ5578" s="9"/>
      <c r="CA5578" s="9"/>
      <c r="CB5578" s="40"/>
      <c r="CC5578" s="9"/>
      <c r="CD5578" s="9"/>
      <c r="CE5578" s="40"/>
    </row>
    <row r="5579" spans="68:83" x14ac:dyDescent="0.25">
      <c r="BP5579" s="9"/>
      <c r="BQ5579" s="40"/>
      <c r="BR5579" s="9"/>
      <c r="BS5579" s="40"/>
      <c r="BU5579" s="9"/>
      <c r="BV5579" s="40"/>
      <c r="BW5579" s="9"/>
      <c r="BX5579" s="40"/>
      <c r="BZ5579" s="9"/>
      <c r="CA5579" s="9"/>
      <c r="CB5579" s="40"/>
      <c r="CC5579" s="9"/>
      <c r="CD5579" s="9"/>
      <c r="CE5579" s="40"/>
    </row>
    <row r="5580" spans="68:83" x14ac:dyDescent="0.25">
      <c r="BP5580" s="9"/>
      <c r="BQ5580" s="40"/>
      <c r="BR5580" s="9"/>
      <c r="BS5580" s="40"/>
      <c r="BU5580" s="9"/>
      <c r="BV5580" s="40"/>
      <c r="BW5580" s="9"/>
      <c r="BX5580" s="40"/>
      <c r="BZ5580" s="9"/>
      <c r="CA5580" s="9"/>
      <c r="CB5580" s="40"/>
      <c r="CC5580" s="9"/>
      <c r="CD5580" s="9"/>
      <c r="CE5580" s="40"/>
    </row>
    <row r="5581" spans="68:83" x14ac:dyDescent="0.25">
      <c r="BP5581" s="9"/>
      <c r="BQ5581" s="40"/>
      <c r="BR5581" s="9"/>
      <c r="BS5581" s="40"/>
      <c r="BU5581" s="9"/>
      <c r="BV5581" s="40"/>
      <c r="BW5581" s="9"/>
      <c r="BX5581" s="40"/>
      <c r="BZ5581" s="9"/>
      <c r="CA5581" s="9"/>
      <c r="CB5581" s="40"/>
      <c r="CC5581" s="9"/>
      <c r="CD5581" s="9"/>
      <c r="CE5581" s="40"/>
    </row>
    <row r="5582" spans="68:83" x14ac:dyDescent="0.25">
      <c r="BP5582" s="9"/>
      <c r="BQ5582" s="40"/>
      <c r="BR5582" s="9"/>
      <c r="BS5582" s="40"/>
      <c r="BU5582" s="9"/>
      <c r="BV5582" s="40"/>
      <c r="BW5582" s="9"/>
      <c r="BX5582" s="40"/>
      <c r="BZ5582" s="9"/>
      <c r="CA5582" s="9"/>
      <c r="CB5582" s="40"/>
      <c r="CC5582" s="9"/>
      <c r="CD5582" s="9"/>
      <c r="CE5582" s="40"/>
    </row>
    <row r="5583" spans="68:83" x14ac:dyDescent="0.25">
      <c r="BP5583" s="9"/>
      <c r="BQ5583" s="40"/>
      <c r="BR5583" s="9"/>
      <c r="BS5583" s="40"/>
      <c r="BU5583" s="9"/>
      <c r="BV5583" s="40"/>
      <c r="BW5583" s="9"/>
      <c r="BX5583" s="40"/>
      <c r="BZ5583" s="9"/>
      <c r="CA5583" s="9"/>
      <c r="CB5583" s="40"/>
      <c r="CC5583" s="9"/>
      <c r="CD5583" s="9"/>
      <c r="CE5583" s="40"/>
    </row>
    <row r="5584" spans="68:83" x14ac:dyDescent="0.25">
      <c r="BP5584" s="9"/>
      <c r="BQ5584" s="40"/>
      <c r="BR5584" s="9"/>
      <c r="BS5584" s="40"/>
      <c r="BU5584" s="9"/>
      <c r="BV5584" s="40"/>
      <c r="BW5584" s="9"/>
      <c r="BX5584" s="40"/>
      <c r="BZ5584" s="9"/>
      <c r="CA5584" s="9"/>
      <c r="CB5584" s="40"/>
      <c r="CC5584" s="9"/>
      <c r="CD5584" s="9"/>
      <c r="CE5584" s="40"/>
    </row>
    <row r="5585" spans="68:83" x14ac:dyDescent="0.25">
      <c r="BP5585" s="9"/>
      <c r="BQ5585" s="40"/>
      <c r="BR5585" s="9"/>
      <c r="BS5585" s="40"/>
      <c r="BU5585" s="9"/>
      <c r="BV5585" s="40"/>
      <c r="BW5585" s="9"/>
      <c r="BX5585" s="40"/>
      <c r="BZ5585" s="9"/>
      <c r="CA5585" s="9"/>
      <c r="CB5585" s="40"/>
      <c r="CC5585" s="9"/>
      <c r="CD5585" s="9"/>
      <c r="CE5585" s="40"/>
    </row>
    <row r="5586" spans="68:83" x14ac:dyDescent="0.25">
      <c r="BP5586" s="9"/>
      <c r="BQ5586" s="40"/>
      <c r="BR5586" s="9"/>
      <c r="BS5586" s="40"/>
      <c r="BU5586" s="9"/>
      <c r="BV5586" s="40"/>
      <c r="BW5586" s="9"/>
      <c r="BX5586" s="40"/>
      <c r="BZ5586" s="9"/>
      <c r="CA5586" s="9"/>
      <c r="CB5586" s="40"/>
      <c r="CC5586" s="9"/>
      <c r="CD5586" s="9"/>
      <c r="CE5586" s="40"/>
    </row>
    <row r="5587" spans="68:83" x14ac:dyDescent="0.25">
      <c r="BP5587" s="9"/>
      <c r="BQ5587" s="40"/>
      <c r="BR5587" s="9"/>
      <c r="BS5587" s="40"/>
      <c r="BU5587" s="9"/>
      <c r="BV5587" s="40"/>
      <c r="BW5587" s="9"/>
      <c r="BX5587" s="40"/>
      <c r="BZ5587" s="9"/>
      <c r="CA5587" s="9"/>
      <c r="CB5587" s="40"/>
      <c r="CC5587" s="9"/>
      <c r="CD5587" s="9"/>
      <c r="CE5587" s="40"/>
    </row>
    <row r="5588" spans="68:83" x14ac:dyDescent="0.25">
      <c r="BP5588" s="9"/>
      <c r="BQ5588" s="40"/>
      <c r="BR5588" s="9"/>
      <c r="BS5588" s="40"/>
      <c r="BU5588" s="9"/>
      <c r="BV5588" s="40"/>
      <c r="BW5588" s="9"/>
      <c r="BX5588" s="40"/>
      <c r="BZ5588" s="9"/>
      <c r="CA5588" s="9"/>
      <c r="CB5588" s="40"/>
      <c r="CC5588" s="9"/>
      <c r="CD5588" s="9"/>
      <c r="CE5588" s="40"/>
    </row>
    <row r="5589" spans="68:83" x14ac:dyDescent="0.25">
      <c r="BP5589" s="9"/>
      <c r="BQ5589" s="40"/>
      <c r="BR5589" s="9"/>
      <c r="BS5589" s="40"/>
      <c r="BU5589" s="9"/>
      <c r="BV5589" s="40"/>
      <c r="BW5589" s="9"/>
      <c r="BX5589" s="40"/>
      <c r="BZ5589" s="9"/>
      <c r="CA5589" s="9"/>
      <c r="CB5589" s="40"/>
      <c r="CC5589" s="9"/>
      <c r="CD5589" s="9"/>
      <c r="CE5589" s="40"/>
    </row>
    <row r="5590" spans="68:83" x14ac:dyDescent="0.25">
      <c r="BP5590" s="9"/>
      <c r="BQ5590" s="40"/>
      <c r="BR5590" s="9"/>
      <c r="BS5590" s="40"/>
      <c r="BU5590" s="9"/>
      <c r="BV5590" s="40"/>
      <c r="BW5590" s="9"/>
      <c r="BX5590" s="40"/>
      <c r="BZ5590" s="9"/>
      <c r="CA5590" s="9"/>
      <c r="CB5590" s="40"/>
      <c r="CC5590" s="9"/>
      <c r="CD5590" s="9"/>
      <c r="CE5590" s="40"/>
    </row>
    <row r="5591" spans="68:83" x14ac:dyDescent="0.25">
      <c r="BP5591" s="9"/>
      <c r="BQ5591" s="40"/>
      <c r="BR5591" s="9"/>
      <c r="BS5591" s="40"/>
      <c r="BU5591" s="9"/>
      <c r="BV5591" s="40"/>
      <c r="BW5591" s="9"/>
      <c r="BX5591" s="40"/>
      <c r="BZ5591" s="9"/>
      <c r="CA5591" s="9"/>
      <c r="CB5591" s="40"/>
      <c r="CC5591" s="9"/>
      <c r="CD5591" s="9"/>
      <c r="CE5591" s="40"/>
    </row>
    <row r="5592" spans="68:83" x14ac:dyDescent="0.25">
      <c r="BP5592" s="9"/>
      <c r="BQ5592" s="40"/>
      <c r="BR5592" s="9"/>
      <c r="BS5592" s="40"/>
      <c r="BU5592" s="9"/>
      <c r="BV5592" s="40"/>
      <c r="BW5592" s="9"/>
      <c r="BX5592" s="40"/>
      <c r="BZ5592" s="9"/>
      <c r="CA5592" s="9"/>
      <c r="CB5592" s="40"/>
      <c r="CC5592" s="9"/>
      <c r="CD5592" s="9"/>
      <c r="CE5592" s="40"/>
    </row>
    <row r="5593" spans="68:83" x14ac:dyDescent="0.25">
      <c r="BP5593" s="9"/>
      <c r="BQ5593" s="40"/>
      <c r="BR5593" s="9"/>
      <c r="BS5593" s="40"/>
      <c r="BU5593" s="9"/>
      <c r="BV5593" s="40"/>
      <c r="BW5593" s="9"/>
      <c r="BX5593" s="40"/>
      <c r="BZ5593" s="9"/>
      <c r="CA5593" s="9"/>
      <c r="CB5593" s="40"/>
      <c r="CC5593" s="9"/>
      <c r="CD5593" s="9"/>
      <c r="CE5593" s="40"/>
    </row>
    <row r="5594" spans="68:83" x14ac:dyDescent="0.25">
      <c r="BP5594" s="9"/>
      <c r="BQ5594" s="40"/>
      <c r="BR5594" s="9"/>
      <c r="BS5594" s="40"/>
      <c r="BU5594" s="9"/>
      <c r="BV5594" s="40"/>
      <c r="BW5594" s="9"/>
      <c r="BX5594" s="40"/>
      <c r="BZ5594" s="9"/>
      <c r="CA5594" s="9"/>
      <c r="CB5594" s="40"/>
      <c r="CC5594" s="9"/>
      <c r="CD5594" s="9"/>
      <c r="CE5594" s="40"/>
    </row>
    <row r="5595" spans="68:83" x14ac:dyDescent="0.25">
      <c r="BP5595" s="9"/>
      <c r="BQ5595" s="40"/>
      <c r="BR5595" s="9"/>
      <c r="BS5595" s="40"/>
      <c r="BU5595" s="9"/>
      <c r="BV5595" s="40"/>
      <c r="BW5595" s="9"/>
      <c r="BX5595" s="40"/>
      <c r="BZ5595" s="9"/>
      <c r="CA5595" s="9"/>
      <c r="CB5595" s="40"/>
      <c r="CC5595" s="9"/>
      <c r="CD5595" s="9"/>
      <c r="CE5595" s="40"/>
    </row>
    <row r="5596" spans="68:83" x14ac:dyDescent="0.25">
      <c r="BP5596" s="9"/>
      <c r="BQ5596" s="40"/>
      <c r="BR5596" s="9"/>
      <c r="BS5596" s="40"/>
      <c r="BU5596" s="9"/>
      <c r="BV5596" s="40"/>
      <c r="BW5596" s="9"/>
      <c r="BX5596" s="40"/>
      <c r="BZ5596" s="9"/>
      <c r="CA5596" s="9"/>
      <c r="CB5596" s="40"/>
      <c r="CC5596" s="9"/>
      <c r="CD5596" s="9"/>
      <c r="CE5596" s="40"/>
    </row>
    <row r="5597" spans="68:83" x14ac:dyDescent="0.25">
      <c r="BP5597" s="9"/>
      <c r="BQ5597" s="40"/>
      <c r="BR5597" s="9"/>
      <c r="BS5597" s="40"/>
      <c r="BU5597" s="9"/>
      <c r="BV5597" s="40"/>
      <c r="BW5597" s="9"/>
      <c r="BX5597" s="40"/>
      <c r="BZ5597" s="9"/>
      <c r="CA5597" s="9"/>
      <c r="CB5597" s="40"/>
      <c r="CC5597" s="9"/>
      <c r="CD5597" s="9"/>
      <c r="CE5597" s="40"/>
    </row>
    <row r="5598" spans="68:83" x14ac:dyDescent="0.25">
      <c r="BP5598" s="9"/>
      <c r="BQ5598" s="40"/>
      <c r="BR5598" s="9"/>
      <c r="BS5598" s="40"/>
      <c r="BU5598" s="9"/>
      <c r="BV5598" s="40"/>
      <c r="BW5598" s="9"/>
      <c r="BX5598" s="40"/>
      <c r="BZ5598" s="9"/>
      <c r="CA5598" s="9"/>
      <c r="CB5598" s="40"/>
      <c r="CC5598" s="9"/>
      <c r="CD5598" s="9"/>
      <c r="CE5598" s="40"/>
    </row>
    <row r="5599" spans="68:83" x14ac:dyDescent="0.25">
      <c r="BP5599" s="9"/>
      <c r="BQ5599" s="40"/>
      <c r="BR5599" s="9"/>
      <c r="BS5599" s="40"/>
      <c r="BU5599" s="9"/>
      <c r="BV5599" s="40"/>
      <c r="BW5599" s="9"/>
      <c r="BX5599" s="40"/>
      <c r="BZ5599" s="9"/>
      <c r="CA5599" s="9"/>
      <c r="CB5599" s="40"/>
      <c r="CC5599" s="9"/>
      <c r="CD5599" s="9"/>
      <c r="CE5599" s="40"/>
    </row>
    <row r="5600" spans="68:83" x14ac:dyDescent="0.25">
      <c r="BP5600" s="9"/>
      <c r="BQ5600" s="40"/>
      <c r="BR5600" s="9"/>
      <c r="BS5600" s="40"/>
      <c r="BU5600" s="9"/>
      <c r="BV5600" s="40"/>
      <c r="BW5600" s="9"/>
      <c r="BX5600" s="40"/>
      <c r="BZ5600" s="9"/>
      <c r="CA5600" s="9"/>
      <c r="CB5600" s="40"/>
      <c r="CC5600" s="9"/>
      <c r="CD5600" s="9"/>
      <c r="CE5600" s="40"/>
    </row>
    <row r="5601" spans="68:83" x14ac:dyDescent="0.25">
      <c r="BP5601" s="9"/>
      <c r="BQ5601" s="40"/>
      <c r="BR5601" s="9"/>
      <c r="BS5601" s="40"/>
      <c r="BU5601" s="9"/>
      <c r="BV5601" s="40"/>
      <c r="BW5601" s="9"/>
      <c r="BX5601" s="40"/>
      <c r="BZ5601" s="9"/>
      <c r="CA5601" s="9"/>
      <c r="CB5601" s="40"/>
      <c r="CC5601" s="9"/>
      <c r="CD5601" s="9"/>
      <c r="CE5601" s="40"/>
    </row>
    <row r="5602" spans="68:83" x14ac:dyDescent="0.25">
      <c r="BP5602" s="9"/>
      <c r="BQ5602" s="40"/>
      <c r="BR5602" s="9"/>
      <c r="BS5602" s="40"/>
      <c r="BU5602" s="9"/>
      <c r="BV5602" s="40"/>
      <c r="BW5602" s="9"/>
      <c r="BX5602" s="40"/>
      <c r="BZ5602" s="9"/>
      <c r="CA5602" s="9"/>
      <c r="CB5602" s="40"/>
      <c r="CC5602" s="9"/>
      <c r="CD5602" s="9"/>
      <c r="CE5602" s="40"/>
    </row>
    <row r="5603" spans="68:83" x14ac:dyDescent="0.25">
      <c r="BP5603" s="9"/>
      <c r="BQ5603" s="40"/>
      <c r="BR5603" s="9"/>
      <c r="BS5603" s="40"/>
      <c r="BU5603" s="9"/>
      <c r="BV5603" s="40"/>
      <c r="BW5603" s="9"/>
      <c r="BX5603" s="40"/>
      <c r="BZ5603" s="9"/>
      <c r="CA5603" s="9"/>
      <c r="CB5603" s="40"/>
      <c r="CC5603" s="9"/>
      <c r="CD5603" s="9"/>
      <c r="CE5603" s="40"/>
    </row>
    <row r="5604" spans="68:83" x14ac:dyDescent="0.25">
      <c r="BP5604" s="9"/>
      <c r="BQ5604" s="40"/>
      <c r="BR5604" s="9"/>
      <c r="BS5604" s="40"/>
      <c r="BU5604" s="9"/>
      <c r="BV5604" s="40"/>
      <c r="BW5604" s="9"/>
      <c r="BX5604" s="40"/>
      <c r="BZ5604" s="9"/>
      <c r="CA5604" s="9"/>
      <c r="CB5604" s="40"/>
      <c r="CC5604" s="9"/>
      <c r="CD5604" s="9"/>
      <c r="CE5604" s="40"/>
    </row>
    <row r="5605" spans="68:83" x14ac:dyDescent="0.25">
      <c r="BP5605" s="9"/>
      <c r="BQ5605" s="40"/>
      <c r="BR5605" s="9"/>
      <c r="BS5605" s="40"/>
      <c r="BU5605" s="9"/>
      <c r="BV5605" s="40"/>
      <c r="BW5605" s="9"/>
      <c r="BX5605" s="40"/>
      <c r="BZ5605" s="9"/>
      <c r="CA5605" s="9"/>
      <c r="CB5605" s="40"/>
      <c r="CC5605" s="9"/>
      <c r="CD5605" s="9"/>
      <c r="CE5605" s="40"/>
    </row>
    <row r="5606" spans="68:83" x14ac:dyDescent="0.25">
      <c r="BP5606" s="9"/>
      <c r="BQ5606" s="40"/>
      <c r="BR5606" s="9"/>
      <c r="BS5606" s="40"/>
      <c r="BU5606" s="9"/>
      <c r="BV5606" s="40"/>
      <c r="BW5606" s="9"/>
      <c r="BX5606" s="40"/>
      <c r="BZ5606" s="9"/>
      <c r="CA5606" s="9"/>
      <c r="CB5606" s="40"/>
      <c r="CC5606" s="9"/>
      <c r="CD5606" s="9"/>
      <c r="CE5606" s="40"/>
    </row>
    <row r="5607" spans="68:83" x14ac:dyDescent="0.25">
      <c r="BP5607" s="9"/>
      <c r="BQ5607" s="40"/>
      <c r="BR5607" s="9"/>
      <c r="BS5607" s="40"/>
      <c r="BU5607" s="9"/>
      <c r="BV5607" s="40"/>
      <c r="BW5607" s="9"/>
      <c r="BX5607" s="40"/>
      <c r="BZ5607" s="9"/>
      <c r="CA5607" s="9"/>
      <c r="CB5607" s="40"/>
      <c r="CC5607" s="9"/>
      <c r="CD5607" s="9"/>
      <c r="CE5607" s="40"/>
    </row>
    <row r="5608" spans="68:83" x14ac:dyDescent="0.25">
      <c r="BP5608" s="9"/>
      <c r="BQ5608" s="40"/>
      <c r="BR5608" s="9"/>
      <c r="BS5608" s="40"/>
      <c r="BU5608" s="9"/>
      <c r="BV5608" s="40"/>
      <c r="BW5608" s="9"/>
      <c r="BX5608" s="40"/>
      <c r="BZ5608" s="9"/>
      <c r="CA5608" s="9"/>
      <c r="CB5608" s="40"/>
      <c r="CC5608" s="9"/>
      <c r="CD5608" s="9"/>
      <c r="CE5608" s="40"/>
    </row>
    <row r="5609" spans="68:83" x14ac:dyDescent="0.25">
      <c r="BP5609" s="9"/>
      <c r="BQ5609" s="40"/>
      <c r="BR5609" s="9"/>
      <c r="BS5609" s="40"/>
      <c r="BU5609" s="9"/>
      <c r="BV5609" s="40"/>
      <c r="BW5609" s="9"/>
      <c r="BX5609" s="40"/>
      <c r="BZ5609" s="9"/>
      <c r="CA5609" s="9"/>
      <c r="CB5609" s="40"/>
      <c r="CC5609" s="9"/>
      <c r="CD5609" s="9"/>
      <c r="CE5609" s="40"/>
    </row>
    <row r="5610" spans="68:83" x14ac:dyDescent="0.25">
      <c r="BP5610" s="9"/>
      <c r="BQ5610" s="40"/>
      <c r="BR5610" s="9"/>
      <c r="BS5610" s="40"/>
      <c r="BU5610" s="9"/>
      <c r="BV5610" s="40"/>
      <c r="BW5610" s="9"/>
      <c r="BX5610" s="40"/>
      <c r="BZ5610" s="9"/>
      <c r="CA5610" s="9"/>
      <c r="CB5610" s="40"/>
      <c r="CC5610" s="9"/>
      <c r="CD5610" s="9"/>
      <c r="CE5610" s="40"/>
    </row>
    <row r="5611" spans="68:83" x14ac:dyDescent="0.25">
      <c r="BP5611" s="9"/>
      <c r="BQ5611" s="40"/>
      <c r="BR5611" s="9"/>
      <c r="BS5611" s="40"/>
      <c r="BU5611" s="9"/>
      <c r="BV5611" s="40"/>
      <c r="BW5611" s="9"/>
      <c r="BX5611" s="40"/>
      <c r="BZ5611" s="9"/>
      <c r="CA5611" s="9"/>
      <c r="CB5611" s="40"/>
      <c r="CC5611" s="9"/>
      <c r="CD5611" s="9"/>
      <c r="CE5611" s="40"/>
    </row>
    <row r="5612" spans="68:83" x14ac:dyDescent="0.25">
      <c r="BP5612" s="9"/>
      <c r="BQ5612" s="40"/>
      <c r="BR5612" s="9"/>
      <c r="BS5612" s="40"/>
      <c r="BU5612" s="9"/>
      <c r="BV5612" s="40"/>
      <c r="BW5612" s="9"/>
      <c r="BX5612" s="40"/>
      <c r="BZ5612" s="9"/>
      <c r="CA5612" s="9"/>
      <c r="CB5612" s="40"/>
      <c r="CC5612" s="9"/>
      <c r="CD5612" s="9"/>
      <c r="CE5612" s="40"/>
    </row>
    <row r="5613" spans="68:83" x14ac:dyDescent="0.25">
      <c r="BP5613" s="9"/>
      <c r="BQ5613" s="40"/>
      <c r="BR5613" s="9"/>
      <c r="BS5613" s="40"/>
      <c r="BU5613" s="9"/>
      <c r="BV5613" s="40"/>
      <c r="BW5613" s="9"/>
      <c r="BX5613" s="40"/>
      <c r="BZ5613" s="9"/>
      <c r="CA5613" s="9"/>
      <c r="CB5613" s="40"/>
      <c r="CC5613" s="9"/>
      <c r="CD5613" s="9"/>
      <c r="CE5613" s="40"/>
    </row>
    <row r="5614" spans="68:83" x14ac:dyDescent="0.25">
      <c r="BP5614" s="9"/>
      <c r="BQ5614" s="40"/>
      <c r="BR5614" s="9"/>
      <c r="BS5614" s="40"/>
      <c r="BU5614" s="9"/>
      <c r="BV5614" s="40"/>
      <c r="BW5614" s="9"/>
      <c r="BX5614" s="40"/>
      <c r="BZ5614" s="9"/>
      <c r="CA5614" s="9"/>
      <c r="CB5614" s="40"/>
      <c r="CC5614" s="9"/>
      <c r="CD5614" s="9"/>
      <c r="CE5614" s="40"/>
    </row>
    <row r="5615" spans="68:83" x14ac:dyDescent="0.25">
      <c r="BP5615" s="9"/>
      <c r="BQ5615" s="40"/>
      <c r="BR5615" s="9"/>
      <c r="BS5615" s="40"/>
      <c r="BU5615" s="9"/>
      <c r="BV5615" s="40"/>
      <c r="BW5615" s="9"/>
      <c r="BX5615" s="40"/>
      <c r="BZ5615" s="9"/>
      <c r="CA5615" s="9"/>
      <c r="CB5615" s="40"/>
      <c r="CC5615" s="9"/>
      <c r="CD5615" s="9"/>
      <c r="CE5615" s="40"/>
    </row>
    <row r="5616" spans="68:83" x14ac:dyDescent="0.25">
      <c r="BP5616" s="9"/>
      <c r="BQ5616" s="40"/>
      <c r="BR5616" s="9"/>
      <c r="BS5616" s="40"/>
      <c r="BU5616" s="9"/>
      <c r="BV5616" s="40"/>
      <c r="BW5616" s="9"/>
      <c r="BX5616" s="40"/>
      <c r="BZ5616" s="9"/>
      <c r="CA5616" s="9"/>
      <c r="CB5616" s="40"/>
      <c r="CC5616" s="9"/>
      <c r="CD5616" s="9"/>
      <c r="CE5616" s="40"/>
    </row>
    <row r="5617" spans="68:83" x14ac:dyDescent="0.25">
      <c r="BP5617" s="9"/>
      <c r="BQ5617" s="40"/>
      <c r="BR5617" s="9"/>
      <c r="BS5617" s="40"/>
      <c r="BU5617" s="9"/>
      <c r="BV5617" s="40"/>
      <c r="BW5617" s="9"/>
      <c r="BX5617" s="40"/>
      <c r="BZ5617" s="9"/>
      <c r="CA5617" s="9"/>
      <c r="CB5617" s="40"/>
      <c r="CC5617" s="9"/>
      <c r="CD5617" s="9"/>
      <c r="CE5617" s="40"/>
    </row>
    <row r="5618" spans="68:83" x14ac:dyDescent="0.25">
      <c r="BP5618" s="9"/>
      <c r="BQ5618" s="40"/>
      <c r="BR5618" s="9"/>
      <c r="BS5618" s="40"/>
      <c r="BU5618" s="9"/>
      <c r="BV5618" s="40"/>
      <c r="BW5618" s="9"/>
      <c r="BX5618" s="40"/>
      <c r="BZ5618" s="9"/>
      <c r="CA5618" s="9"/>
      <c r="CB5618" s="40"/>
      <c r="CC5618" s="9"/>
      <c r="CD5618" s="9"/>
      <c r="CE5618" s="40"/>
    </row>
    <row r="5619" spans="68:83" x14ac:dyDescent="0.25">
      <c r="BP5619" s="9"/>
      <c r="BQ5619" s="40"/>
      <c r="BR5619" s="9"/>
      <c r="BS5619" s="40"/>
      <c r="BU5619" s="9"/>
      <c r="BV5619" s="40"/>
      <c r="BW5619" s="9"/>
      <c r="BX5619" s="40"/>
      <c r="BZ5619" s="9"/>
      <c r="CA5619" s="9"/>
      <c r="CB5619" s="40"/>
      <c r="CC5619" s="9"/>
      <c r="CD5619" s="9"/>
      <c r="CE5619" s="40"/>
    </row>
    <row r="5620" spans="68:83" x14ac:dyDescent="0.25">
      <c r="BP5620" s="9"/>
      <c r="BQ5620" s="40"/>
      <c r="BR5620" s="9"/>
      <c r="BS5620" s="40"/>
      <c r="BU5620" s="9"/>
      <c r="BV5620" s="40"/>
      <c r="BW5620" s="9"/>
      <c r="BX5620" s="40"/>
      <c r="BZ5620" s="9"/>
      <c r="CA5620" s="9"/>
      <c r="CB5620" s="40"/>
      <c r="CC5620" s="9"/>
      <c r="CD5620" s="9"/>
      <c r="CE5620" s="40"/>
    </row>
    <row r="5621" spans="68:83" x14ac:dyDescent="0.25">
      <c r="BP5621" s="9"/>
      <c r="BQ5621" s="40"/>
      <c r="BR5621" s="9"/>
      <c r="BS5621" s="40"/>
      <c r="BU5621" s="9"/>
      <c r="BV5621" s="40"/>
      <c r="BW5621" s="9"/>
      <c r="BX5621" s="40"/>
      <c r="BZ5621" s="9"/>
      <c r="CA5621" s="9"/>
      <c r="CB5621" s="40"/>
      <c r="CC5621" s="9"/>
      <c r="CD5621" s="9"/>
      <c r="CE5621" s="40"/>
    </row>
    <row r="5622" spans="68:83" x14ac:dyDescent="0.25">
      <c r="BP5622" s="9"/>
      <c r="BQ5622" s="40"/>
      <c r="BR5622" s="9"/>
      <c r="BS5622" s="40"/>
      <c r="BU5622" s="9"/>
      <c r="BV5622" s="40"/>
      <c r="BW5622" s="9"/>
      <c r="BX5622" s="40"/>
      <c r="BZ5622" s="9"/>
      <c r="CA5622" s="9"/>
      <c r="CB5622" s="40"/>
      <c r="CC5622" s="9"/>
      <c r="CD5622" s="9"/>
      <c r="CE5622" s="40"/>
    </row>
    <row r="5623" spans="68:83" x14ac:dyDescent="0.25">
      <c r="BP5623" s="9"/>
      <c r="BQ5623" s="40"/>
      <c r="BR5623" s="9"/>
      <c r="BS5623" s="40"/>
      <c r="BU5623" s="9"/>
      <c r="BV5623" s="40"/>
      <c r="BW5623" s="9"/>
      <c r="BX5623" s="40"/>
      <c r="BZ5623" s="9"/>
      <c r="CA5623" s="9"/>
      <c r="CB5623" s="40"/>
      <c r="CC5623" s="9"/>
      <c r="CD5623" s="9"/>
      <c r="CE5623" s="40"/>
    </row>
    <row r="5624" spans="68:83" x14ac:dyDescent="0.25">
      <c r="BP5624" s="9"/>
      <c r="BQ5624" s="40"/>
      <c r="BR5624" s="9"/>
      <c r="BS5624" s="40"/>
      <c r="BU5624" s="9"/>
      <c r="BV5624" s="40"/>
      <c r="BW5624" s="9"/>
      <c r="BX5624" s="40"/>
      <c r="BZ5624" s="9"/>
      <c r="CA5624" s="9"/>
      <c r="CB5624" s="40"/>
      <c r="CC5624" s="9"/>
      <c r="CD5624" s="9"/>
      <c r="CE5624" s="40"/>
    </row>
    <row r="5625" spans="68:83" x14ac:dyDescent="0.25">
      <c r="BP5625" s="9"/>
      <c r="BQ5625" s="40"/>
      <c r="BR5625" s="9"/>
      <c r="BS5625" s="40"/>
      <c r="BU5625" s="9"/>
      <c r="BV5625" s="40"/>
      <c r="BW5625" s="9"/>
      <c r="BX5625" s="40"/>
      <c r="BZ5625" s="9"/>
      <c r="CA5625" s="9"/>
      <c r="CB5625" s="40"/>
      <c r="CC5625" s="9"/>
      <c r="CD5625" s="9"/>
      <c r="CE5625" s="40"/>
    </row>
    <row r="5626" spans="68:83" x14ac:dyDescent="0.25">
      <c r="BP5626" s="9"/>
      <c r="BQ5626" s="40"/>
      <c r="BR5626" s="9"/>
      <c r="BS5626" s="40"/>
      <c r="BU5626" s="9"/>
      <c r="BV5626" s="40"/>
      <c r="BW5626" s="9"/>
      <c r="BX5626" s="40"/>
      <c r="BZ5626" s="9"/>
      <c r="CA5626" s="9"/>
      <c r="CB5626" s="40"/>
      <c r="CC5626" s="9"/>
      <c r="CD5626" s="9"/>
      <c r="CE5626" s="40"/>
    </row>
    <row r="5627" spans="68:83" x14ac:dyDescent="0.25">
      <c r="BP5627" s="9"/>
      <c r="BQ5627" s="40"/>
      <c r="BR5627" s="9"/>
      <c r="BS5627" s="40"/>
      <c r="BU5627" s="9"/>
      <c r="BV5627" s="40"/>
      <c r="BW5627" s="9"/>
      <c r="BX5627" s="40"/>
      <c r="BZ5627" s="9"/>
      <c r="CA5627" s="9"/>
      <c r="CB5627" s="40"/>
      <c r="CC5627" s="9"/>
      <c r="CD5627" s="9"/>
      <c r="CE5627" s="40"/>
    </row>
    <row r="5628" spans="68:83" x14ac:dyDescent="0.25">
      <c r="BP5628" s="9"/>
      <c r="BQ5628" s="40"/>
      <c r="BR5628" s="9"/>
      <c r="BS5628" s="40"/>
      <c r="BU5628" s="9"/>
      <c r="BV5628" s="40"/>
      <c r="BW5628" s="9"/>
      <c r="BX5628" s="40"/>
      <c r="BZ5628" s="9"/>
      <c r="CA5628" s="9"/>
      <c r="CB5628" s="40"/>
      <c r="CC5628" s="9"/>
      <c r="CD5628" s="9"/>
      <c r="CE5628" s="40"/>
    </row>
    <row r="5629" spans="68:83" x14ac:dyDescent="0.25">
      <c r="BP5629" s="9"/>
      <c r="BQ5629" s="40"/>
      <c r="BR5629" s="9"/>
      <c r="BS5629" s="40"/>
      <c r="BU5629" s="9"/>
      <c r="BV5629" s="40"/>
      <c r="BW5629" s="9"/>
      <c r="BX5629" s="40"/>
      <c r="BZ5629" s="9"/>
      <c r="CA5629" s="9"/>
      <c r="CB5629" s="40"/>
      <c r="CC5629" s="9"/>
      <c r="CD5629" s="9"/>
      <c r="CE5629" s="40"/>
    </row>
    <row r="5630" spans="68:83" x14ac:dyDescent="0.25">
      <c r="BP5630" s="9"/>
      <c r="BQ5630" s="40"/>
      <c r="BR5630" s="9"/>
      <c r="BS5630" s="40"/>
      <c r="BU5630" s="9"/>
      <c r="BV5630" s="40"/>
      <c r="BW5630" s="9"/>
      <c r="BX5630" s="40"/>
      <c r="BZ5630" s="9"/>
      <c r="CA5630" s="9"/>
      <c r="CB5630" s="40"/>
      <c r="CC5630" s="9"/>
      <c r="CD5630" s="9"/>
      <c r="CE5630" s="40"/>
    </row>
    <row r="5631" spans="68:83" x14ac:dyDescent="0.25">
      <c r="BP5631" s="9"/>
      <c r="BQ5631" s="40"/>
      <c r="BR5631" s="9"/>
      <c r="BS5631" s="40"/>
      <c r="BU5631" s="9"/>
      <c r="BV5631" s="40"/>
      <c r="BW5631" s="9"/>
      <c r="BX5631" s="40"/>
      <c r="BZ5631" s="9"/>
      <c r="CA5631" s="9"/>
      <c r="CB5631" s="40"/>
      <c r="CC5631" s="9"/>
      <c r="CD5631" s="9"/>
      <c r="CE5631" s="40"/>
    </row>
    <row r="5632" spans="68:83" x14ac:dyDescent="0.25">
      <c r="BP5632" s="9"/>
      <c r="BQ5632" s="40"/>
      <c r="BR5632" s="9"/>
      <c r="BS5632" s="40"/>
      <c r="BU5632" s="9"/>
      <c r="BV5632" s="40"/>
      <c r="BW5632" s="9"/>
      <c r="BX5632" s="40"/>
      <c r="BZ5632" s="9"/>
      <c r="CA5632" s="9"/>
      <c r="CB5632" s="40"/>
      <c r="CC5632" s="9"/>
      <c r="CD5632" s="9"/>
      <c r="CE5632" s="40"/>
    </row>
    <row r="5633" spans="68:83" x14ac:dyDescent="0.25">
      <c r="BP5633" s="9"/>
      <c r="BQ5633" s="40"/>
      <c r="BR5633" s="9"/>
      <c r="BS5633" s="40"/>
      <c r="BU5633" s="9"/>
      <c r="BV5633" s="40"/>
      <c r="BW5633" s="9"/>
      <c r="BX5633" s="40"/>
      <c r="BZ5633" s="9"/>
      <c r="CA5633" s="9"/>
      <c r="CB5633" s="40"/>
      <c r="CC5633" s="9"/>
      <c r="CD5633" s="9"/>
      <c r="CE5633" s="40"/>
    </row>
    <row r="5634" spans="68:83" x14ac:dyDescent="0.25">
      <c r="BP5634" s="9"/>
      <c r="BQ5634" s="40"/>
      <c r="BR5634" s="9"/>
      <c r="BS5634" s="40"/>
      <c r="BU5634" s="9"/>
      <c r="BV5634" s="40"/>
      <c r="BW5634" s="9"/>
      <c r="BX5634" s="40"/>
      <c r="BZ5634" s="9"/>
      <c r="CA5634" s="9"/>
      <c r="CB5634" s="40"/>
      <c r="CC5634" s="9"/>
      <c r="CD5634" s="9"/>
      <c r="CE5634" s="40"/>
    </row>
    <row r="5635" spans="68:83" x14ac:dyDescent="0.25">
      <c r="BP5635" s="9"/>
      <c r="BQ5635" s="40"/>
      <c r="BR5635" s="9"/>
      <c r="BS5635" s="40"/>
      <c r="BU5635" s="9"/>
      <c r="BV5635" s="40"/>
      <c r="BW5635" s="9"/>
      <c r="BX5635" s="40"/>
      <c r="BZ5635" s="9"/>
      <c r="CA5635" s="9"/>
      <c r="CB5635" s="40"/>
      <c r="CC5635" s="9"/>
      <c r="CD5635" s="9"/>
      <c r="CE5635" s="40"/>
    </row>
    <row r="5636" spans="68:83" x14ac:dyDescent="0.25">
      <c r="BP5636" s="9"/>
      <c r="BQ5636" s="40"/>
      <c r="BR5636" s="9"/>
      <c r="BS5636" s="40"/>
      <c r="BU5636" s="9"/>
      <c r="BV5636" s="40"/>
      <c r="BW5636" s="9"/>
      <c r="BX5636" s="40"/>
      <c r="BZ5636" s="9"/>
      <c r="CA5636" s="9"/>
      <c r="CB5636" s="40"/>
      <c r="CC5636" s="9"/>
      <c r="CD5636" s="9"/>
      <c r="CE5636" s="40"/>
    </row>
    <row r="5637" spans="68:83" x14ac:dyDescent="0.25">
      <c r="BP5637" s="9"/>
      <c r="BQ5637" s="40"/>
      <c r="BR5637" s="9"/>
      <c r="BS5637" s="40"/>
      <c r="BU5637" s="9"/>
      <c r="BV5637" s="40"/>
      <c r="BW5637" s="9"/>
      <c r="BX5637" s="40"/>
      <c r="BZ5637" s="9"/>
      <c r="CA5637" s="9"/>
      <c r="CB5637" s="40"/>
      <c r="CC5637" s="9"/>
      <c r="CD5637" s="9"/>
      <c r="CE5637" s="40"/>
    </row>
    <row r="5638" spans="68:83" x14ac:dyDescent="0.25">
      <c r="BP5638" s="9"/>
      <c r="BQ5638" s="40"/>
      <c r="BR5638" s="9"/>
      <c r="BS5638" s="40"/>
      <c r="BU5638" s="9"/>
      <c r="BV5638" s="40"/>
      <c r="BW5638" s="9"/>
      <c r="BX5638" s="40"/>
      <c r="BZ5638" s="9"/>
      <c r="CA5638" s="9"/>
      <c r="CB5638" s="40"/>
      <c r="CC5638" s="9"/>
      <c r="CD5638" s="9"/>
      <c r="CE5638" s="40"/>
    </row>
    <row r="5639" spans="68:83" x14ac:dyDescent="0.25">
      <c r="BP5639" s="9"/>
      <c r="BQ5639" s="40"/>
      <c r="BR5639" s="9"/>
      <c r="BS5639" s="40"/>
      <c r="BU5639" s="9"/>
      <c r="BV5639" s="40"/>
      <c r="BW5639" s="9"/>
      <c r="BX5639" s="40"/>
      <c r="BZ5639" s="9"/>
      <c r="CA5639" s="9"/>
      <c r="CB5639" s="40"/>
      <c r="CC5639" s="9"/>
      <c r="CD5639" s="9"/>
      <c r="CE5639" s="40"/>
    </row>
    <row r="5640" spans="68:83" x14ac:dyDescent="0.25">
      <c r="BP5640" s="9"/>
      <c r="BQ5640" s="40"/>
      <c r="BR5640" s="9"/>
      <c r="BS5640" s="40"/>
      <c r="BU5640" s="9"/>
      <c r="BV5640" s="40"/>
      <c r="BW5640" s="9"/>
      <c r="BX5640" s="40"/>
      <c r="BZ5640" s="9"/>
      <c r="CA5640" s="9"/>
      <c r="CB5640" s="40"/>
      <c r="CC5640" s="9"/>
      <c r="CD5640" s="9"/>
      <c r="CE5640" s="40"/>
    </row>
    <row r="5641" spans="68:83" x14ac:dyDescent="0.25">
      <c r="BP5641" s="9"/>
      <c r="BQ5641" s="40"/>
      <c r="BR5641" s="9"/>
      <c r="BS5641" s="40"/>
      <c r="BU5641" s="9"/>
      <c r="BV5641" s="40"/>
      <c r="BW5641" s="9"/>
      <c r="BX5641" s="40"/>
      <c r="BZ5641" s="9"/>
      <c r="CA5641" s="9"/>
      <c r="CB5641" s="40"/>
      <c r="CC5641" s="9"/>
      <c r="CD5641" s="9"/>
      <c r="CE5641" s="40"/>
    </row>
    <row r="5642" spans="68:83" x14ac:dyDescent="0.25">
      <c r="BP5642" s="9"/>
      <c r="BQ5642" s="40"/>
      <c r="BR5642" s="9"/>
      <c r="BS5642" s="40"/>
      <c r="BU5642" s="9"/>
      <c r="BV5642" s="40"/>
      <c r="BW5642" s="9"/>
      <c r="BX5642" s="40"/>
      <c r="BZ5642" s="9"/>
      <c r="CA5642" s="9"/>
      <c r="CB5642" s="40"/>
      <c r="CC5642" s="9"/>
      <c r="CD5642" s="9"/>
      <c r="CE5642" s="40"/>
    </row>
    <row r="5643" spans="68:83" x14ac:dyDescent="0.25">
      <c r="BP5643" s="9"/>
      <c r="BQ5643" s="40"/>
      <c r="BR5643" s="9"/>
      <c r="BS5643" s="40"/>
      <c r="BU5643" s="9"/>
      <c r="BV5643" s="40"/>
      <c r="BW5643" s="9"/>
      <c r="BX5643" s="40"/>
      <c r="BZ5643" s="9"/>
      <c r="CA5643" s="9"/>
      <c r="CB5643" s="40"/>
      <c r="CC5643" s="9"/>
      <c r="CD5643" s="9"/>
      <c r="CE5643" s="40"/>
    </row>
    <row r="5644" spans="68:83" x14ac:dyDescent="0.25">
      <c r="BP5644" s="9"/>
      <c r="BQ5644" s="40"/>
      <c r="BR5644" s="9"/>
      <c r="BS5644" s="40"/>
      <c r="BU5644" s="9"/>
      <c r="BV5644" s="40"/>
      <c r="BW5644" s="9"/>
      <c r="BX5644" s="40"/>
      <c r="BZ5644" s="9"/>
      <c r="CA5644" s="9"/>
      <c r="CB5644" s="40"/>
      <c r="CC5644" s="9"/>
      <c r="CD5644" s="9"/>
      <c r="CE5644" s="40"/>
    </row>
    <row r="5645" spans="68:83" x14ac:dyDescent="0.25">
      <c r="BP5645" s="9"/>
      <c r="BQ5645" s="40"/>
      <c r="BR5645" s="9"/>
      <c r="BS5645" s="40"/>
      <c r="BU5645" s="9"/>
      <c r="BV5645" s="40"/>
      <c r="BW5645" s="9"/>
      <c r="BX5645" s="40"/>
      <c r="BZ5645" s="9"/>
      <c r="CA5645" s="9"/>
      <c r="CB5645" s="40"/>
      <c r="CC5645" s="9"/>
      <c r="CD5645" s="9"/>
      <c r="CE5645" s="40"/>
    </row>
    <row r="5646" spans="68:83" x14ac:dyDescent="0.25">
      <c r="BP5646" s="9"/>
      <c r="BQ5646" s="40"/>
      <c r="BR5646" s="9"/>
      <c r="BS5646" s="40"/>
      <c r="BU5646" s="9"/>
      <c r="BV5646" s="40"/>
      <c r="BW5646" s="9"/>
      <c r="BX5646" s="40"/>
      <c r="BZ5646" s="9"/>
      <c r="CA5646" s="9"/>
      <c r="CB5646" s="40"/>
      <c r="CC5646" s="9"/>
      <c r="CD5646" s="9"/>
      <c r="CE5646" s="40"/>
    </row>
    <row r="5647" spans="68:83" x14ac:dyDescent="0.25">
      <c r="BP5647" s="9"/>
      <c r="BQ5647" s="40"/>
      <c r="BR5647" s="9"/>
      <c r="BS5647" s="40"/>
      <c r="BU5647" s="9"/>
      <c r="BV5647" s="40"/>
      <c r="BW5647" s="9"/>
      <c r="BX5647" s="40"/>
      <c r="BZ5647" s="9"/>
      <c r="CA5647" s="9"/>
      <c r="CB5647" s="40"/>
      <c r="CC5647" s="9"/>
      <c r="CD5647" s="9"/>
      <c r="CE5647" s="40"/>
    </row>
    <row r="5648" spans="68:83" x14ac:dyDescent="0.25">
      <c r="BP5648" s="9"/>
      <c r="BQ5648" s="40"/>
      <c r="BR5648" s="9"/>
      <c r="BS5648" s="40"/>
      <c r="BU5648" s="9"/>
      <c r="BV5648" s="40"/>
      <c r="BW5648" s="9"/>
      <c r="BX5648" s="40"/>
      <c r="BZ5648" s="9"/>
      <c r="CA5648" s="9"/>
      <c r="CB5648" s="40"/>
      <c r="CC5648" s="9"/>
      <c r="CD5648" s="9"/>
      <c r="CE5648" s="40"/>
    </row>
    <row r="5649" spans="68:83" x14ac:dyDescent="0.25">
      <c r="BP5649" s="9"/>
      <c r="BQ5649" s="40"/>
      <c r="BR5649" s="9"/>
      <c r="BS5649" s="40"/>
      <c r="BU5649" s="9"/>
      <c r="BV5649" s="40"/>
      <c r="BW5649" s="9"/>
      <c r="BX5649" s="40"/>
      <c r="BZ5649" s="9"/>
      <c r="CA5649" s="9"/>
      <c r="CB5649" s="40"/>
      <c r="CC5649" s="9"/>
      <c r="CD5649" s="9"/>
      <c r="CE5649" s="40"/>
    </row>
    <row r="5650" spans="68:83" x14ac:dyDescent="0.25">
      <c r="BP5650" s="9"/>
      <c r="BQ5650" s="40"/>
      <c r="BR5650" s="9"/>
      <c r="BS5650" s="40"/>
      <c r="BU5650" s="9"/>
      <c r="BV5650" s="40"/>
      <c r="BW5650" s="9"/>
      <c r="BX5650" s="40"/>
      <c r="BZ5650" s="9"/>
      <c r="CA5650" s="9"/>
      <c r="CB5650" s="40"/>
      <c r="CC5650" s="9"/>
      <c r="CD5650" s="9"/>
      <c r="CE5650" s="40"/>
    </row>
    <row r="5651" spans="68:83" x14ac:dyDescent="0.25">
      <c r="BP5651" s="9"/>
      <c r="BQ5651" s="40"/>
      <c r="BR5651" s="9"/>
      <c r="BS5651" s="40"/>
      <c r="BU5651" s="9"/>
      <c r="BV5651" s="40"/>
      <c r="BW5651" s="9"/>
      <c r="BX5651" s="40"/>
      <c r="BZ5651" s="9"/>
      <c r="CA5651" s="9"/>
      <c r="CB5651" s="40"/>
      <c r="CC5651" s="9"/>
      <c r="CD5651" s="9"/>
      <c r="CE5651" s="40"/>
    </row>
    <row r="5652" spans="68:83" x14ac:dyDescent="0.25">
      <c r="BP5652" s="9"/>
      <c r="BQ5652" s="40"/>
      <c r="BR5652" s="9"/>
      <c r="BS5652" s="40"/>
      <c r="BU5652" s="9"/>
      <c r="BV5652" s="40"/>
      <c r="BW5652" s="9"/>
      <c r="BX5652" s="40"/>
      <c r="BZ5652" s="9"/>
      <c r="CA5652" s="9"/>
      <c r="CB5652" s="40"/>
      <c r="CC5652" s="9"/>
      <c r="CD5652" s="9"/>
      <c r="CE5652" s="40"/>
    </row>
    <row r="5653" spans="68:83" x14ac:dyDescent="0.25">
      <c r="BP5653" s="9"/>
      <c r="BQ5653" s="40"/>
      <c r="BR5653" s="9"/>
      <c r="BS5653" s="40"/>
      <c r="BU5653" s="9"/>
      <c r="BV5653" s="40"/>
      <c r="BW5653" s="9"/>
      <c r="BX5653" s="40"/>
      <c r="BZ5653" s="9"/>
      <c r="CA5653" s="9"/>
      <c r="CB5653" s="40"/>
      <c r="CC5653" s="9"/>
      <c r="CD5653" s="9"/>
      <c r="CE5653" s="40"/>
    </row>
    <row r="5654" spans="68:83" x14ac:dyDescent="0.25">
      <c r="BP5654" s="9"/>
      <c r="BQ5654" s="40"/>
      <c r="BR5654" s="9"/>
      <c r="BS5654" s="40"/>
      <c r="BU5654" s="9"/>
      <c r="BV5654" s="40"/>
      <c r="BW5654" s="9"/>
      <c r="BX5654" s="40"/>
      <c r="BZ5654" s="9"/>
      <c r="CA5654" s="9"/>
      <c r="CB5654" s="40"/>
      <c r="CC5654" s="9"/>
      <c r="CD5654" s="9"/>
      <c r="CE5654" s="40"/>
    </row>
    <row r="5655" spans="68:83" x14ac:dyDescent="0.25">
      <c r="BP5655" s="9"/>
      <c r="BQ5655" s="40"/>
      <c r="BR5655" s="9"/>
      <c r="BS5655" s="40"/>
      <c r="BU5655" s="9"/>
      <c r="BV5655" s="40"/>
      <c r="BW5655" s="9"/>
      <c r="BX5655" s="40"/>
      <c r="BZ5655" s="9"/>
      <c r="CA5655" s="9"/>
      <c r="CB5655" s="40"/>
      <c r="CC5655" s="9"/>
      <c r="CD5655" s="9"/>
      <c r="CE5655" s="40"/>
    </row>
    <row r="5656" spans="68:83" x14ac:dyDescent="0.25">
      <c r="BP5656" s="9"/>
      <c r="BQ5656" s="40"/>
      <c r="BR5656" s="9"/>
      <c r="BS5656" s="40"/>
      <c r="BU5656" s="9"/>
      <c r="BV5656" s="40"/>
      <c r="BW5656" s="9"/>
      <c r="BX5656" s="40"/>
      <c r="BZ5656" s="9"/>
      <c r="CA5656" s="9"/>
      <c r="CB5656" s="40"/>
      <c r="CC5656" s="9"/>
      <c r="CD5656" s="9"/>
      <c r="CE5656" s="40"/>
    </row>
    <row r="5657" spans="68:83" x14ac:dyDescent="0.25">
      <c r="BP5657" s="9"/>
      <c r="BQ5657" s="40"/>
      <c r="BR5657" s="9"/>
      <c r="BS5657" s="40"/>
      <c r="BU5657" s="9"/>
      <c r="BV5657" s="40"/>
      <c r="BW5657" s="9"/>
      <c r="BX5657" s="40"/>
      <c r="BZ5657" s="9"/>
      <c r="CA5657" s="9"/>
      <c r="CB5657" s="40"/>
      <c r="CC5657" s="9"/>
      <c r="CD5657" s="9"/>
      <c r="CE5657" s="40"/>
    </row>
    <row r="5658" spans="68:83" x14ac:dyDescent="0.25">
      <c r="BP5658" s="9"/>
      <c r="BQ5658" s="40"/>
      <c r="BR5658" s="9"/>
      <c r="BS5658" s="40"/>
      <c r="BU5658" s="9"/>
      <c r="BV5658" s="40"/>
      <c r="BW5658" s="9"/>
      <c r="BX5658" s="40"/>
      <c r="BZ5658" s="9"/>
      <c r="CA5658" s="9"/>
      <c r="CB5658" s="40"/>
      <c r="CC5658" s="9"/>
      <c r="CD5658" s="9"/>
      <c r="CE5658" s="40"/>
    </row>
    <row r="5659" spans="68:83" x14ac:dyDescent="0.25">
      <c r="BP5659" s="9"/>
      <c r="BQ5659" s="40"/>
      <c r="BR5659" s="9"/>
      <c r="BS5659" s="40"/>
      <c r="BU5659" s="9"/>
      <c r="BV5659" s="40"/>
      <c r="BW5659" s="9"/>
      <c r="BX5659" s="40"/>
      <c r="BZ5659" s="9"/>
      <c r="CA5659" s="9"/>
      <c r="CB5659" s="40"/>
      <c r="CC5659" s="9"/>
      <c r="CD5659" s="9"/>
      <c r="CE5659" s="40"/>
    </row>
    <row r="5660" spans="68:83" x14ac:dyDescent="0.25">
      <c r="BP5660" s="9"/>
      <c r="BQ5660" s="40"/>
      <c r="BR5660" s="9"/>
      <c r="BS5660" s="40"/>
      <c r="BU5660" s="9"/>
      <c r="BV5660" s="40"/>
      <c r="BW5660" s="9"/>
      <c r="BX5660" s="40"/>
      <c r="BZ5660" s="9"/>
      <c r="CA5660" s="9"/>
      <c r="CB5660" s="40"/>
      <c r="CC5660" s="9"/>
      <c r="CD5660" s="9"/>
      <c r="CE5660" s="40"/>
    </row>
    <row r="5661" spans="68:83" x14ac:dyDescent="0.25">
      <c r="BP5661" s="9"/>
      <c r="BQ5661" s="40"/>
      <c r="BR5661" s="9"/>
      <c r="BS5661" s="40"/>
      <c r="BU5661" s="9"/>
      <c r="BV5661" s="40"/>
      <c r="BW5661" s="9"/>
      <c r="BX5661" s="40"/>
      <c r="BZ5661" s="9"/>
      <c r="CA5661" s="9"/>
      <c r="CB5661" s="40"/>
      <c r="CC5661" s="9"/>
      <c r="CD5661" s="9"/>
      <c r="CE5661" s="40"/>
    </row>
    <row r="5662" spans="68:83" x14ac:dyDescent="0.25">
      <c r="BP5662" s="9"/>
      <c r="BQ5662" s="40"/>
      <c r="BR5662" s="9"/>
      <c r="BS5662" s="40"/>
      <c r="BU5662" s="9"/>
      <c r="BV5662" s="40"/>
      <c r="BW5662" s="9"/>
      <c r="BX5662" s="40"/>
      <c r="BZ5662" s="9"/>
      <c r="CA5662" s="9"/>
      <c r="CB5662" s="40"/>
      <c r="CC5662" s="9"/>
      <c r="CD5662" s="9"/>
      <c r="CE5662" s="40"/>
    </row>
    <row r="5663" spans="68:83" x14ac:dyDescent="0.25">
      <c r="BP5663" s="9"/>
      <c r="BQ5663" s="40"/>
      <c r="BR5663" s="9"/>
      <c r="BS5663" s="40"/>
      <c r="BU5663" s="9"/>
      <c r="BV5663" s="40"/>
      <c r="BW5663" s="9"/>
      <c r="BX5663" s="40"/>
      <c r="BZ5663" s="9"/>
      <c r="CA5663" s="9"/>
      <c r="CB5663" s="40"/>
      <c r="CC5663" s="9"/>
      <c r="CD5663" s="9"/>
      <c r="CE5663" s="40"/>
    </row>
    <row r="5664" spans="68:83" x14ac:dyDescent="0.25">
      <c r="BP5664" s="9"/>
      <c r="BQ5664" s="40"/>
      <c r="BR5664" s="9"/>
      <c r="BS5664" s="40"/>
      <c r="BU5664" s="9"/>
      <c r="BV5664" s="40"/>
      <c r="BW5664" s="9"/>
      <c r="BX5664" s="40"/>
      <c r="BZ5664" s="9"/>
      <c r="CA5664" s="9"/>
      <c r="CB5664" s="40"/>
      <c r="CC5664" s="9"/>
      <c r="CD5664" s="9"/>
      <c r="CE5664" s="40"/>
    </row>
    <row r="5665" spans="68:83" x14ac:dyDescent="0.25">
      <c r="BP5665" s="9"/>
      <c r="BQ5665" s="40"/>
      <c r="BR5665" s="9"/>
      <c r="BS5665" s="40"/>
      <c r="BU5665" s="9"/>
      <c r="BV5665" s="40"/>
      <c r="BW5665" s="9"/>
      <c r="BX5665" s="40"/>
      <c r="BZ5665" s="9"/>
      <c r="CA5665" s="9"/>
      <c r="CB5665" s="40"/>
      <c r="CC5665" s="9"/>
      <c r="CD5665" s="9"/>
      <c r="CE5665" s="40"/>
    </row>
    <row r="5666" spans="68:83" x14ac:dyDescent="0.25">
      <c r="BP5666" s="9"/>
      <c r="BQ5666" s="40"/>
      <c r="BR5666" s="9"/>
      <c r="BS5666" s="40"/>
      <c r="BU5666" s="9"/>
      <c r="BV5666" s="40"/>
      <c r="BW5666" s="9"/>
      <c r="BX5666" s="40"/>
      <c r="BZ5666" s="9"/>
      <c r="CA5666" s="9"/>
      <c r="CB5666" s="40"/>
      <c r="CC5666" s="9"/>
      <c r="CD5666" s="9"/>
      <c r="CE5666" s="40"/>
    </row>
    <row r="5667" spans="68:83" x14ac:dyDescent="0.25">
      <c r="BP5667" s="9"/>
      <c r="BQ5667" s="40"/>
      <c r="BR5667" s="9"/>
      <c r="BS5667" s="40"/>
      <c r="BU5667" s="9"/>
      <c r="BV5667" s="40"/>
      <c r="BW5667" s="9"/>
      <c r="BX5667" s="40"/>
      <c r="BZ5667" s="9"/>
      <c r="CA5667" s="9"/>
      <c r="CB5667" s="40"/>
      <c r="CC5667" s="9"/>
      <c r="CD5667" s="9"/>
      <c r="CE5667" s="40"/>
    </row>
    <row r="5668" spans="68:83" x14ac:dyDescent="0.25">
      <c r="BP5668" s="9"/>
      <c r="BQ5668" s="40"/>
      <c r="BR5668" s="9"/>
      <c r="BS5668" s="40"/>
      <c r="BU5668" s="9"/>
      <c r="BV5668" s="40"/>
      <c r="BW5668" s="9"/>
      <c r="BX5668" s="40"/>
      <c r="BZ5668" s="9"/>
      <c r="CA5668" s="9"/>
      <c r="CB5668" s="40"/>
      <c r="CC5668" s="9"/>
      <c r="CD5668" s="9"/>
      <c r="CE5668" s="40"/>
    </row>
    <row r="5669" spans="68:83" x14ac:dyDescent="0.25">
      <c r="BP5669" s="9"/>
      <c r="BQ5669" s="40"/>
      <c r="BR5669" s="9"/>
      <c r="BS5669" s="40"/>
      <c r="BU5669" s="9"/>
      <c r="BV5669" s="40"/>
      <c r="BW5669" s="9"/>
      <c r="BX5669" s="40"/>
      <c r="BZ5669" s="9"/>
      <c r="CA5669" s="9"/>
      <c r="CB5669" s="40"/>
      <c r="CC5669" s="9"/>
      <c r="CD5669" s="9"/>
      <c r="CE5669" s="40"/>
    </row>
    <row r="5670" spans="68:83" x14ac:dyDescent="0.25">
      <c r="BP5670" s="9"/>
      <c r="BQ5670" s="40"/>
      <c r="BR5670" s="9"/>
      <c r="BS5670" s="40"/>
      <c r="BU5670" s="9"/>
      <c r="BV5670" s="40"/>
      <c r="BW5670" s="9"/>
      <c r="BX5670" s="40"/>
      <c r="BZ5670" s="9"/>
      <c r="CA5670" s="9"/>
      <c r="CB5670" s="40"/>
      <c r="CC5670" s="9"/>
      <c r="CD5670" s="9"/>
      <c r="CE5670" s="40"/>
    </row>
    <row r="5671" spans="68:83" x14ac:dyDescent="0.25">
      <c r="BP5671" s="9"/>
      <c r="BQ5671" s="40"/>
      <c r="BR5671" s="9"/>
      <c r="BS5671" s="40"/>
      <c r="BU5671" s="9"/>
      <c r="BV5671" s="40"/>
      <c r="BW5671" s="9"/>
      <c r="BX5671" s="40"/>
      <c r="BZ5671" s="9"/>
      <c r="CA5671" s="9"/>
      <c r="CB5671" s="40"/>
      <c r="CC5671" s="9"/>
      <c r="CD5671" s="9"/>
      <c r="CE5671" s="40"/>
    </row>
    <row r="5672" spans="68:83" x14ac:dyDescent="0.25">
      <c r="BP5672" s="9"/>
      <c r="BQ5672" s="40"/>
      <c r="BR5672" s="9"/>
      <c r="BS5672" s="40"/>
      <c r="BU5672" s="9"/>
      <c r="BV5672" s="40"/>
      <c r="BW5672" s="9"/>
      <c r="BX5672" s="40"/>
      <c r="BZ5672" s="9"/>
      <c r="CA5672" s="9"/>
      <c r="CB5672" s="40"/>
      <c r="CC5672" s="9"/>
      <c r="CD5672" s="9"/>
      <c r="CE5672" s="40"/>
    </row>
    <row r="5673" spans="68:83" x14ac:dyDescent="0.25">
      <c r="BP5673" s="9"/>
      <c r="BQ5673" s="40"/>
      <c r="BR5673" s="9"/>
      <c r="BS5673" s="40"/>
      <c r="BU5673" s="9"/>
      <c r="BV5673" s="40"/>
      <c r="BW5673" s="9"/>
      <c r="BX5673" s="40"/>
      <c r="BZ5673" s="9"/>
      <c r="CA5673" s="9"/>
      <c r="CB5673" s="40"/>
      <c r="CC5673" s="9"/>
      <c r="CD5673" s="9"/>
      <c r="CE5673" s="40"/>
    </row>
    <row r="5674" spans="68:83" x14ac:dyDescent="0.25">
      <c r="BP5674" s="9"/>
      <c r="BQ5674" s="40"/>
      <c r="BR5674" s="9"/>
      <c r="BS5674" s="40"/>
      <c r="BU5674" s="9"/>
      <c r="BV5674" s="40"/>
      <c r="BW5674" s="9"/>
      <c r="BX5674" s="40"/>
      <c r="BZ5674" s="9"/>
      <c r="CA5674" s="9"/>
      <c r="CB5674" s="40"/>
      <c r="CC5674" s="9"/>
      <c r="CD5674" s="9"/>
      <c r="CE5674" s="40"/>
    </row>
    <row r="5675" spans="68:83" x14ac:dyDescent="0.25">
      <c r="BP5675" s="9"/>
      <c r="BQ5675" s="40"/>
      <c r="BR5675" s="9"/>
      <c r="BS5675" s="40"/>
      <c r="BU5675" s="9"/>
      <c r="BV5675" s="40"/>
      <c r="BW5675" s="9"/>
      <c r="BX5675" s="40"/>
      <c r="BZ5675" s="9"/>
      <c r="CA5675" s="9"/>
      <c r="CB5675" s="40"/>
      <c r="CC5675" s="9"/>
      <c r="CD5675" s="9"/>
      <c r="CE5675" s="40"/>
    </row>
    <row r="5676" spans="68:83" x14ac:dyDescent="0.25">
      <c r="BP5676" s="9"/>
      <c r="BQ5676" s="40"/>
      <c r="BR5676" s="9"/>
      <c r="BS5676" s="40"/>
      <c r="BU5676" s="9"/>
      <c r="BV5676" s="40"/>
      <c r="BW5676" s="9"/>
      <c r="BX5676" s="40"/>
      <c r="BZ5676" s="9"/>
      <c r="CA5676" s="9"/>
      <c r="CB5676" s="40"/>
      <c r="CC5676" s="9"/>
      <c r="CD5676" s="9"/>
      <c r="CE5676" s="40"/>
    </row>
    <row r="5677" spans="68:83" x14ac:dyDescent="0.25">
      <c r="BP5677" s="9"/>
      <c r="BQ5677" s="40"/>
      <c r="BR5677" s="9"/>
      <c r="BS5677" s="40"/>
      <c r="BU5677" s="9"/>
      <c r="BV5677" s="40"/>
      <c r="BW5677" s="9"/>
      <c r="BX5677" s="40"/>
      <c r="BZ5677" s="9"/>
      <c r="CA5677" s="9"/>
      <c r="CB5677" s="40"/>
      <c r="CC5677" s="9"/>
      <c r="CD5677" s="9"/>
      <c r="CE5677" s="40"/>
    </row>
    <row r="5678" spans="68:83" x14ac:dyDescent="0.25">
      <c r="BP5678" s="9"/>
      <c r="BQ5678" s="40"/>
      <c r="BR5678" s="9"/>
      <c r="BS5678" s="40"/>
      <c r="BU5678" s="9"/>
      <c r="BV5678" s="40"/>
      <c r="BW5678" s="9"/>
      <c r="BX5678" s="40"/>
      <c r="BZ5678" s="9"/>
      <c r="CA5678" s="9"/>
      <c r="CB5678" s="40"/>
      <c r="CC5678" s="9"/>
      <c r="CD5678" s="9"/>
      <c r="CE5678" s="40"/>
    </row>
    <row r="5679" spans="68:83" x14ac:dyDescent="0.25">
      <c r="BP5679" s="9"/>
      <c r="BQ5679" s="40"/>
      <c r="BR5679" s="9"/>
      <c r="BS5679" s="40"/>
      <c r="BU5679" s="9"/>
      <c r="BV5679" s="40"/>
      <c r="BW5679" s="9"/>
      <c r="BX5679" s="40"/>
      <c r="BZ5679" s="9"/>
      <c r="CA5679" s="9"/>
      <c r="CB5679" s="40"/>
      <c r="CC5679" s="9"/>
      <c r="CD5679" s="9"/>
      <c r="CE5679" s="40"/>
    </row>
    <row r="5680" spans="68:83" x14ac:dyDescent="0.25">
      <c r="BP5680" s="9"/>
      <c r="BQ5680" s="40"/>
      <c r="BR5680" s="9"/>
      <c r="BS5680" s="40"/>
      <c r="BU5680" s="9"/>
      <c r="BV5680" s="40"/>
      <c r="BW5680" s="9"/>
      <c r="BX5680" s="40"/>
      <c r="BZ5680" s="9"/>
      <c r="CA5680" s="9"/>
      <c r="CB5680" s="40"/>
      <c r="CC5680" s="9"/>
      <c r="CD5680" s="9"/>
      <c r="CE5680" s="40"/>
    </row>
    <row r="5681" spans="68:83" x14ac:dyDescent="0.25">
      <c r="BP5681" s="9"/>
      <c r="BQ5681" s="40"/>
      <c r="BR5681" s="9"/>
      <c r="BS5681" s="40"/>
      <c r="BU5681" s="9"/>
      <c r="BV5681" s="40"/>
      <c r="BW5681" s="9"/>
      <c r="BX5681" s="40"/>
      <c r="BZ5681" s="9"/>
      <c r="CA5681" s="9"/>
      <c r="CB5681" s="40"/>
      <c r="CC5681" s="9"/>
      <c r="CD5681" s="9"/>
      <c r="CE5681" s="40"/>
    </row>
    <row r="5682" spans="68:83" x14ac:dyDescent="0.25">
      <c r="BP5682" s="9"/>
      <c r="BQ5682" s="40"/>
      <c r="BR5682" s="9"/>
      <c r="BS5682" s="40"/>
      <c r="BU5682" s="9"/>
      <c r="BV5682" s="40"/>
      <c r="BW5682" s="9"/>
      <c r="BX5682" s="40"/>
      <c r="BZ5682" s="9"/>
      <c r="CA5682" s="9"/>
      <c r="CB5682" s="40"/>
      <c r="CC5682" s="9"/>
      <c r="CD5682" s="9"/>
      <c r="CE5682" s="40"/>
    </row>
    <row r="5683" spans="68:83" x14ac:dyDescent="0.25">
      <c r="BP5683" s="9"/>
      <c r="BQ5683" s="40"/>
      <c r="BR5683" s="9"/>
      <c r="BS5683" s="40"/>
      <c r="BU5683" s="9"/>
      <c r="BV5683" s="40"/>
      <c r="BW5683" s="9"/>
      <c r="BX5683" s="40"/>
      <c r="BZ5683" s="9"/>
      <c r="CA5683" s="9"/>
      <c r="CB5683" s="40"/>
      <c r="CC5683" s="9"/>
      <c r="CD5683" s="9"/>
      <c r="CE5683" s="40"/>
    </row>
    <row r="5684" spans="68:83" x14ac:dyDescent="0.25">
      <c r="BP5684" s="9"/>
      <c r="BQ5684" s="40"/>
      <c r="BR5684" s="9"/>
      <c r="BS5684" s="40"/>
      <c r="BU5684" s="9"/>
      <c r="BV5684" s="40"/>
      <c r="BW5684" s="9"/>
      <c r="BX5684" s="40"/>
      <c r="BZ5684" s="9"/>
      <c r="CA5684" s="9"/>
      <c r="CB5684" s="40"/>
      <c r="CC5684" s="9"/>
      <c r="CD5684" s="9"/>
      <c r="CE5684" s="40"/>
    </row>
    <row r="5685" spans="68:83" x14ac:dyDescent="0.25">
      <c r="BP5685" s="9"/>
      <c r="BQ5685" s="40"/>
      <c r="BR5685" s="9"/>
      <c r="BS5685" s="40"/>
      <c r="BU5685" s="9"/>
      <c r="BV5685" s="40"/>
      <c r="BW5685" s="9"/>
      <c r="BX5685" s="40"/>
      <c r="BZ5685" s="9"/>
      <c r="CA5685" s="9"/>
      <c r="CB5685" s="40"/>
      <c r="CC5685" s="9"/>
      <c r="CD5685" s="9"/>
      <c r="CE5685" s="40"/>
    </row>
    <row r="5686" spans="68:83" x14ac:dyDescent="0.25">
      <c r="BP5686" s="9"/>
      <c r="BQ5686" s="40"/>
      <c r="BR5686" s="9"/>
      <c r="BS5686" s="40"/>
      <c r="BU5686" s="9"/>
      <c r="BV5686" s="40"/>
      <c r="BW5686" s="9"/>
      <c r="BX5686" s="40"/>
      <c r="BZ5686" s="9"/>
      <c r="CA5686" s="9"/>
      <c r="CB5686" s="40"/>
      <c r="CC5686" s="9"/>
      <c r="CD5686" s="9"/>
      <c r="CE5686" s="40"/>
    </row>
    <row r="5687" spans="68:83" x14ac:dyDescent="0.25">
      <c r="BP5687" s="9"/>
      <c r="BQ5687" s="40"/>
      <c r="BR5687" s="9"/>
      <c r="BS5687" s="40"/>
      <c r="BU5687" s="9"/>
      <c r="BV5687" s="40"/>
      <c r="BW5687" s="9"/>
      <c r="BX5687" s="40"/>
      <c r="BZ5687" s="9"/>
      <c r="CA5687" s="9"/>
      <c r="CB5687" s="40"/>
      <c r="CC5687" s="9"/>
      <c r="CD5687" s="9"/>
      <c r="CE5687" s="40"/>
    </row>
    <row r="5688" spans="68:83" x14ac:dyDescent="0.25">
      <c r="BP5688" s="9"/>
      <c r="BQ5688" s="40"/>
      <c r="BR5688" s="9"/>
      <c r="BS5688" s="40"/>
      <c r="BU5688" s="9"/>
      <c r="BV5688" s="40"/>
      <c r="BW5688" s="9"/>
      <c r="BX5688" s="40"/>
      <c r="BZ5688" s="9"/>
      <c r="CA5688" s="9"/>
      <c r="CB5688" s="40"/>
      <c r="CC5688" s="9"/>
      <c r="CD5688" s="9"/>
      <c r="CE5688" s="40"/>
    </row>
    <row r="5689" spans="68:83" x14ac:dyDescent="0.25">
      <c r="BP5689" s="9"/>
      <c r="BQ5689" s="40"/>
      <c r="BR5689" s="9"/>
      <c r="BS5689" s="40"/>
      <c r="BU5689" s="9"/>
      <c r="BV5689" s="40"/>
      <c r="BW5689" s="9"/>
      <c r="BX5689" s="40"/>
      <c r="BZ5689" s="9"/>
      <c r="CA5689" s="9"/>
      <c r="CB5689" s="40"/>
      <c r="CC5689" s="9"/>
      <c r="CD5689" s="9"/>
      <c r="CE5689" s="40"/>
    </row>
    <row r="5690" spans="68:83" x14ac:dyDescent="0.25">
      <c r="BP5690" s="9"/>
      <c r="BQ5690" s="40"/>
      <c r="BR5690" s="9"/>
      <c r="BS5690" s="40"/>
      <c r="BU5690" s="9"/>
      <c r="BV5690" s="40"/>
      <c r="BW5690" s="9"/>
      <c r="BX5690" s="40"/>
      <c r="BZ5690" s="9"/>
      <c r="CA5690" s="9"/>
      <c r="CB5690" s="40"/>
      <c r="CC5690" s="9"/>
      <c r="CD5690" s="9"/>
      <c r="CE5690" s="40"/>
    </row>
    <row r="5691" spans="68:83" x14ac:dyDescent="0.25">
      <c r="BP5691" s="9"/>
      <c r="BQ5691" s="40"/>
      <c r="BR5691" s="9"/>
      <c r="BS5691" s="40"/>
      <c r="BU5691" s="9"/>
      <c r="BV5691" s="40"/>
      <c r="BW5691" s="9"/>
      <c r="BX5691" s="40"/>
      <c r="BZ5691" s="9"/>
      <c r="CA5691" s="9"/>
      <c r="CB5691" s="40"/>
      <c r="CC5691" s="9"/>
      <c r="CD5691" s="9"/>
      <c r="CE5691" s="40"/>
    </row>
    <row r="5692" spans="68:83" x14ac:dyDescent="0.25">
      <c r="BP5692" s="9"/>
      <c r="BQ5692" s="40"/>
      <c r="BR5692" s="9"/>
      <c r="BS5692" s="40"/>
      <c r="BU5692" s="9"/>
      <c r="BV5692" s="40"/>
      <c r="BW5692" s="9"/>
      <c r="BX5692" s="40"/>
      <c r="BZ5692" s="9"/>
      <c r="CA5692" s="9"/>
      <c r="CB5692" s="40"/>
      <c r="CC5692" s="9"/>
      <c r="CD5692" s="9"/>
      <c r="CE5692" s="40"/>
    </row>
    <row r="5693" spans="68:83" x14ac:dyDescent="0.25">
      <c r="BP5693" s="9"/>
      <c r="BQ5693" s="40"/>
      <c r="BR5693" s="9"/>
      <c r="BS5693" s="40"/>
      <c r="BU5693" s="9"/>
      <c r="BV5693" s="40"/>
      <c r="BW5693" s="9"/>
      <c r="BX5693" s="40"/>
      <c r="BZ5693" s="9"/>
      <c r="CA5693" s="9"/>
      <c r="CB5693" s="40"/>
      <c r="CC5693" s="9"/>
      <c r="CD5693" s="9"/>
      <c r="CE5693" s="40"/>
    </row>
    <row r="5694" spans="68:83" x14ac:dyDescent="0.25">
      <c r="BP5694" s="9"/>
      <c r="BQ5694" s="40"/>
      <c r="BR5694" s="9"/>
      <c r="BS5694" s="40"/>
      <c r="BU5694" s="9"/>
      <c r="BV5694" s="40"/>
      <c r="BW5694" s="9"/>
      <c r="BX5694" s="40"/>
      <c r="BZ5694" s="9"/>
      <c r="CA5694" s="9"/>
      <c r="CB5694" s="40"/>
      <c r="CC5694" s="9"/>
      <c r="CD5694" s="9"/>
      <c r="CE5694" s="40"/>
    </row>
    <row r="5695" spans="68:83" x14ac:dyDescent="0.25">
      <c r="BP5695" s="9"/>
      <c r="BQ5695" s="40"/>
      <c r="BR5695" s="9"/>
      <c r="BS5695" s="40"/>
      <c r="BU5695" s="9"/>
      <c r="BV5695" s="40"/>
      <c r="BW5695" s="9"/>
      <c r="BX5695" s="40"/>
      <c r="BZ5695" s="9"/>
      <c r="CA5695" s="9"/>
      <c r="CB5695" s="40"/>
      <c r="CC5695" s="9"/>
      <c r="CD5695" s="9"/>
      <c r="CE5695" s="40"/>
    </row>
    <row r="5696" spans="68:83" x14ac:dyDescent="0.25">
      <c r="BP5696" s="9"/>
      <c r="BQ5696" s="40"/>
      <c r="BR5696" s="9"/>
      <c r="BS5696" s="40"/>
      <c r="BU5696" s="9"/>
      <c r="BV5696" s="40"/>
      <c r="BW5696" s="9"/>
      <c r="BX5696" s="40"/>
      <c r="BZ5696" s="9"/>
      <c r="CA5696" s="9"/>
      <c r="CB5696" s="40"/>
      <c r="CC5696" s="9"/>
      <c r="CD5696" s="9"/>
      <c r="CE5696" s="40"/>
    </row>
    <row r="5697" spans="68:83" x14ac:dyDescent="0.25">
      <c r="BP5697" s="9"/>
      <c r="BQ5697" s="40"/>
      <c r="BR5697" s="9"/>
      <c r="BS5697" s="40"/>
      <c r="BU5697" s="9"/>
      <c r="BV5697" s="40"/>
      <c r="BW5697" s="9"/>
      <c r="BX5697" s="40"/>
      <c r="BZ5697" s="9"/>
      <c r="CA5697" s="9"/>
      <c r="CB5697" s="40"/>
      <c r="CC5697" s="9"/>
      <c r="CD5697" s="9"/>
      <c r="CE5697" s="40"/>
    </row>
    <row r="5698" spans="68:83" x14ac:dyDescent="0.25">
      <c r="BP5698" s="9"/>
      <c r="BQ5698" s="40"/>
      <c r="BR5698" s="9"/>
      <c r="BS5698" s="40"/>
      <c r="BU5698" s="9"/>
      <c r="BV5698" s="40"/>
      <c r="BW5698" s="9"/>
      <c r="BX5698" s="40"/>
      <c r="BZ5698" s="9"/>
      <c r="CA5698" s="9"/>
      <c r="CB5698" s="40"/>
      <c r="CC5698" s="9"/>
      <c r="CD5698" s="9"/>
      <c r="CE5698" s="40"/>
    </row>
    <row r="5699" spans="68:83" x14ac:dyDescent="0.25">
      <c r="BP5699" s="9"/>
      <c r="BQ5699" s="40"/>
      <c r="BR5699" s="9"/>
      <c r="BS5699" s="40"/>
      <c r="BU5699" s="9"/>
      <c r="BV5699" s="40"/>
      <c r="BW5699" s="9"/>
      <c r="BX5699" s="40"/>
      <c r="BZ5699" s="9"/>
      <c r="CA5699" s="9"/>
      <c r="CB5699" s="40"/>
      <c r="CC5699" s="9"/>
      <c r="CD5699" s="9"/>
      <c r="CE5699" s="40"/>
    </row>
    <row r="5700" spans="68:83" x14ac:dyDescent="0.25">
      <c r="BP5700" s="9"/>
      <c r="BQ5700" s="40"/>
      <c r="BR5700" s="9"/>
      <c r="BS5700" s="40"/>
      <c r="BU5700" s="9"/>
      <c r="BV5700" s="40"/>
      <c r="BW5700" s="9"/>
      <c r="BX5700" s="40"/>
      <c r="BZ5700" s="9"/>
      <c r="CA5700" s="9"/>
      <c r="CB5700" s="40"/>
      <c r="CC5700" s="9"/>
      <c r="CD5700" s="9"/>
      <c r="CE5700" s="40"/>
    </row>
    <row r="5701" spans="68:83" x14ac:dyDescent="0.25">
      <c r="BP5701" s="9"/>
      <c r="BQ5701" s="40"/>
      <c r="BR5701" s="9"/>
      <c r="BS5701" s="40"/>
      <c r="BU5701" s="9"/>
      <c r="BV5701" s="40"/>
      <c r="BW5701" s="9"/>
      <c r="BX5701" s="40"/>
      <c r="BZ5701" s="9"/>
      <c r="CA5701" s="9"/>
      <c r="CB5701" s="40"/>
      <c r="CC5701" s="9"/>
      <c r="CD5701" s="9"/>
      <c r="CE5701" s="40"/>
    </row>
    <row r="5702" spans="68:83" x14ac:dyDescent="0.25">
      <c r="BP5702" s="9"/>
      <c r="BQ5702" s="40"/>
      <c r="BR5702" s="9"/>
      <c r="BS5702" s="40"/>
      <c r="BU5702" s="9"/>
      <c r="BV5702" s="40"/>
      <c r="BW5702" s="9"/>
      <c r="BX5702" s="40"/>
      <c r="BZ5702" s="9"/>
      <c r="CA5702" s="9"/>
      <c r="CB5702" s="40"/>
      <c r="CC5702" s="9"/>
      <c r="CD5702" s="9"/>
      <c r="CE5702" s="40"/>
    </row>
    <row r="5703" spans="68:83" x14ac:dyDescent="0.25">
      <c r="BP5703" s="9"/>
      <c r="BQ5703" s="40"/>
      <c r="BR5703" s="9"/>
      <c r="BS5703" s="40"/>
      <c r="BU5703" s="9"/>
      <c r="BV5703" s="40"/>
      <c r="BW5703" s="9"/>
      <c r="BX5703" s="40"/>
      <c r="BZ5703" s="9"/>
      <c r="CA5703" s="9"/>
      <c r="CB5703" s="40"/>
      <c r="CC5703" s="9"/>
      <c r="CD5703" s="9"/>
      <c r="CE5703" s="40"/>
    </row>
    <row r="5704" spans="68:83" x14ac:dyDescent="0.25">
      <c r="BP5704" s="9"/>
      <c r="BQ5704" s="40"/>
      <c r="BR5704" s="9"/>
      <c r="BS5704" s="40"/>
      <c r="BU5704" s="9"/>
      <c r="BV5704" s="40"/>
      <c r="BW5704" s="9"/>
      <c r="BX5704" s="40"/>
      <c r="BZ5704" s="9"/>
      <c r="CA5704" s="9"/>
      <c r="CB5704" s="40"/>
      <c r="CC5704" s="9"/>
      <c r="CD5704" s="9"/>
      <c r="CE5704" s="40"/>
    </row>
    <row r="5705" spans="68:83" x14ac:dyDescent="0.25">
      <c r="BP5705" s="9"/>
      <c r="BQ5705" s="40"/>
      <c r="BR5705" s="9"/>
      <c r="BS5705" s="40"/>
      <c r="BU5705" s="9"/>
      <c r="BV5705" s="40"/>
      <c r="BW5705" s="9"/>
      <c r="BX5705" s="40"/>
      <c r="BZ5705" s="9"/>
      <c r="CA5705" s="9"/>
      <c r="CB5705" s="40"/>
      <c r="CC5705" s="9"/>
      <c r="CD5705" s="9"/>
      <c r="CE5705" s="40"/>
    </row>
    <row r="5706" spans="68:83" x14ac:dyDescent="0.25">
      <c r="BP5706" s="9"/>
      <c r="BQ5706" s="40"/>
      <c r="BR5706" s="9"/>
      <c r="BS5706" s="40"/>
      <c r="BU5706" s="9"/>
      <c r="BV5706" s="40"/>
      <c r="BW5706" s="9"/>
      <c r="BX5706" s="40"/>
      <c r="BZ5706" s="9"/>
      <c r="CA5706" s="9"/>
      <c r="CB5706" s="40"/>
      <c r="CC5706" s="9"/>
      <c r="CD5706" s="9"/>
      <c r="CE5706" s="40"/>
    </row>
    <row r="5707" spans="68:83" x14ac:dyDescent="0.25">
      <c r="BP5707" s="9"/>
      <c r="BQ5707" s="40"/>
      <c r="BR5707" s="9"/>
      <c r="BS5707" s="40"/>
      <c r="BU5707" s="9"/>
      <c r="BV5707" s="40"/>
      <c r="BW5707" s="9"/>
      <c r="BX5707" s="40"/>
      <c r="BZ5707" s="9"/>
      <c r="CA5707" s="9"/>
      <c r="CB5707" s="40"/>
      <c r="CC5707" s="9"/>
      <c r="CD5707" s="9"/>
      <c r="CE5707" s="40"/>
    </row>
    <row r="5708" spans="68:83" x14ac:dyDescent="0.25">
      <c r="BP5708" s="9"/>
      <c r="BQ5708" s="40"/>
      <c r="BR5708" s="9"/>
      <c r="BS5708" s="40"/>
      <c r="BU5708" s="9"/>
      <c r="BV5708" s="40"/>
      <c r="BW5708" s="9"/>
      <c r="BX5708" s="40"/>
      <c r="BZ5708" s="9"/>
      <c r="CA5708" s="9"/>
      <c r="CB5708" s="40"/>
      <c r="CC5708" s="9"/>
      <c r="CD5708" s="9"/>
      <c r="CE5708" s="40"/>
    </row>
    <row r="5709" spans="68:83" x14ac:dyDescent="0.25">
      <c r="BP5709" s="9"/>
      <c r="BQ5709" s="40"/>
      <c r="BR5709" s="9"/>
      <c r="BS5709" s="40"/>
      <c r="BU5709" s="9"/>
      <c r="BV5709" s="40"/>
      <c r="BW5709" s="9"/>
      <c r="BX5709" s="40"/>
      <c r="BZ5709" s="9"/>
      <c r="CA5709" s="9"/>
      <c r="CB5709" s="40"/>
      <c r="CC5709" s="9"/>
      <c r="CD5709" s="9"/>
      <c r="CE5709" s="40"/>
    </row>
    <row r="5710" spans="68:83" x14ac:dyDescent="0.25">
      <c r="BP5710" s="9"/>
      <c r="BQ5710" s="40"/>
      <c r="BR5710" s="9"/>
      <c r="BS5710" s="40"/>
      <c r="BU5710" s="9"/>
      <c r="BV5710" s="40"/>
      <c r="BW5710" s="9"/>
      <c r="BX5710" s="40"/>
      <c r="BZ5710" s="9"/>
      <c r="CA5710" s="9"/>
      <c r="CB5710" s="40"/>
      <c r="CC5710" s="9"/>
      <c r="CD5710" s="9"/>
      <c r="CE5710" s="40"/>
    </row>
    <row r="5711" spans="68:83" x14ac:dyDescent="0.25">
      <c r="BP5711" s="9"/>
      <c r="BQ5711" s="40"/>
      <c r="BR5711" s="9"/>
      <c r="BS5711" s="40"/>
      <c r="BU5711" s="9"/>
      <c r="BV5711" s="40"/>
      <c r="BW5711" s="9"/>
      <c r="BX5711" s="40"/>
      <c r="BZ5711" s="9"/>
      <c r="CA5711" s="9"/>
      <c r="CB5711" s="40"/>
      <c r="CC5711" s="9"/>
      <c r="CD5711" s="9"/>
      <c r="CE5711" s="40"/>
    </row>
    <row r="5712" spans="68:83" x14ac:dyDescent="0.25">
      <c r="BP5712" s="9"/>
      <c r="BQ5712" s="40"/>
      <c r="BR5712" s="9"/>
      <c r="BS5712" s="40"/>
      <c r="BU5712" s="9"/>
      <c r="BV5712" s="40"/>
      <c r="BW5712" s="9"/>
      <c r="BX5712" s="40"/>
      <c r="BZ5712" s="9"/>
      <c r="CA5712" s="9"/>
      <c r="CB5712" s="40"/>
      <c r="CC5712" s="9"/>
      <c r="CD5712" s="9"/>
      <c r="CE5712" s="40"/>
    </row>
    <row r="5713" spans="68:83" x14ac:dyDescent="0.25">
      <c r="BP5713" s="9"/>
      <c r="BQ5713" s="40"/>
      <c r="BR5713" s="9"/>
      <c r="BS5713" s="40"/>
      <c r="BU5713" s="9"/>
      <c r="BV5713" s="40"/>
      <c r="BW5713" s="9"/>
      <c r="BX5713" s="40"/>
      <c r="BZ5713" s="9"/>
      <c r="CA5713" s="9"/>
      <c r="CB5713" s="40"/>
      <c r="CC5713" s="9"/>
      <c r="CD5713" s="9"/>
      <c r="CE5713" s="40"/>
    </row>
    <row r="5714" spans="68:83" x14ac:dyDescent="0.25">
      <c r="BP5714" s="9"/>
      <c r="BQ5714" s="40"/>
      <c r="BR5714" s="9"/>
      <c r="BS5714" s="40"/>
      <c r="BU5714" s="9"/>
      <c r="BV5714" s="40"/>
      <c r="BW5714" s="9"/>
      <c r="BX5714" s="40"/>
      <c r="BZ5714" s="9"/>
      <c r="CA5714" s="9"/>
      <c r="CB5714" s="40"/>
      <c r="CC5714" s="9"/>
      <c r="CD5714" s="9"/>
      <c r="CE5714" s="40"/>
    </row>
    <row r="5715" spans="68:83" x14ac:dyDescent="0.25">
      <c r="BP5715" s="9"/>
      <c r="BQ5715" s="40"/>
      <c r="BR5715" s="9"/>
      <c r="BS5715" s="40"/>
      <c r="BU5715" s="9"/>
      <c r="BV5715" s="40"/>
      <c r="BW5715" s="9"/>
      <c r="BX5715" s="40"/>
      <c r="BZ5715" s="9"/>
      <c r="CA5715" s="9"/>
      <c r="CB5715" s="40"/>
      <c r="CC5715" s="9"/>
      <c r="CD5715" s="9"/>
      <c r="CE5715" s="40"/>
    </row>
    <row r="5716" spans="68:83" x14ac:dyDescent="0.25">
      <c r="BP5716" s="9"/>
      <c r="BQ5716" s="40"/>
      <c r="BR5716" s="9"/>
      <c r="BS5716" s="40"/>
      <c r="BU5716" s="9"/>
      <c r="BV5716" s="40"/>
      <c r="BW5716" s="9"/>
      <c r="BX5716" s="40"/>
      <c r="BZ5716" s="9"/>
      <c r="CA5716" s="9"/>
      <c r="CB5716" s="40"/>
      <c r="CC5716" s="9"/>
      <c r="CD5716" s="9"/>
      <c r="CE5716" s="40"/>
    </row>
    <row r="5717" spans="68:83" x14ac:dyDescent="0.25">
      <c r="BP5717" s="9"/>
      <c r="BQ5717" s="40"/>
      <c r="BR5717" s="9"/>
      <c r="BS5717" s="40"/>
      <c r="BU5717" s="9"/>
      <c r="BV5717" s="40"/>
      <c r="BW5717" s="9"/>
      <c r="BX5717" s="40"/>
      <c r="BZ5717" s="9"/>
      <c r="CA5717" s="9"/>
      <c r="CB5717" s="40"/>
      <c r="CC5717" s="9"/>
      <c r="CD5717" s="9"/>
      <c r="CE5717" s="40"/>
    </row>
    <row r="5718" spans="68:83" x14ac:dyDescent="0.25">
      <c r="BP5718" s="9"/>
      <c r="BQ5718" s="40"/>
      <c r="BR5718" s="9"/>
      <c r="BS5718" s="40"/>
      <c r="BU5718" s="9"/>
      <c r="BV5718" s="40"/>
      <c r="BW5718" s="9"/>
      <c r="BX5718" s="40"/>
      <c r="BZ5718" s="9"/>
      <c r="CA5718" s="9"/>
      <c r="CB5718" s="40"/>
      <c r="CC5718" s="9"/>
      <c r="CD5718" s="9"/>
      <c r="CE5718" s="40"/>
    </row>
    <row r="5719" spans="68:83" x14ac:dyDescent="0.25">
      <c r="BP5719" s="9"/>
      <c r="BQ5719" s="40"/>
      <c r="BR5719" s="9"/>
      <c r="BS5719" s="40"/>
      <c r="BU5719" s="9"/>
      <c r="BV5719" s="40"/>
      <c r="BW5719" s="9"/>
      <c r="BX5719" s="40"/>
      <c r="BZ5719" s="9"/>
      <c r="CA5719" s="9"/>
      <c r="CB5719" s="40"/>
      <c r="CC5719" s="9"/>
      <c r="CD5719" s="9"/>
      <c r="CE5719" s="40"/>
    </row>
    <row r="5720" spans="68:83" x14ac:dyDescent="0.25">
      <c r="BP5720" s="9"/>
      <c r="BQ5720" s="40"/>
      <c r="BR5720" s="9"/>
      <c r="BS5720" s="40"/>
      <c r="BU5720" s="9"/>
      <c r="BV5720" s="40"/>
      <c r="BW5720" s="9"/>
      <c r="BX5720" s="40"/>
      <c r="BZ5720" s="9"/>
      <c r="CA5720" s="9"/>
      <c r="CB5720" s="40"/>
      <c r="CC5720" s="9"/>
      <c r="CD5720" s="9"/>
      <c r="CE5720" s="40"/>
    </row>
    <row r="5721" spans="68:83" x14ac:dyDescent="0.25">
      <c r="BP5721" s="9"/>
      <c r="BQ5721" s="40"/>
      <c r="BR5721" s="9"/>
      <c r="BS5721" s="40"/>
      <c r="BU5721" s="9"/>
      <c r="BV5721" s="40"/>
      <c r="BW5721" s="9"/>
      <c r="BX5721" s="40"/>
      <c r="BZ5721" s="9"/>
      <c r="CA5721" s="9"/>
      <c r="CB5721" s="40"/>
      <c r="CC5721" s="9"/>
      <c r="CD5721" s="9"/>
      <c r="CE5721" s="40"/>
    </row>
    <row r="5722" spans="68:83" x14ac:dyDescent="0.25">
      <c r="BP5722" s="9"/>
      <c r="BQ5722" s="40"/>
      <c r="BR5722" s="9"/>
      <c r="BS5722" s="40"/>
      <c r="BU5722" s="9"/>
      <c r="BV5722" s="40"/>
      <c r="BW5722" s="9"/>
      <c r="BX5722" s="40"/>
      <c r="BZ5722" s="9"/>
      <c r="CA5722" s="9"/>
      <c r="CB5722" s="40"/>
      <c r="CC5722" s="9"/>
      <c r="CD5722" s="9"/>
      <c r="CE5722" s="40"/>
    </row>
    <row r="5723" spans="68:83" x14ac:dyDescent="0.25">
      <c r="BP5723" s="9"/>
      <c r="BQ5723" s="40"/>
      <c r="BR5723" s="9"/>
      <c r="BS5723" s="40"/>
      <c r="BU5723" s="9"/>
      <c r="BV5723" s="40"/>
      <c r="BW5723" s="9"/>
      <c r="BX5723" s="40"/>
      <c r="BZ5723" s="9"/>
      <c r="CA5723" s="9"/>
      <c r="CB5723" s="40"/>
      <c r="CC5723" s="9"/>
      <c r="CD5723" s="9"/>
      <c r="CE5723" s="40"/>
    </row>
    <row r="5724" spans="68:83" x14ac:dyDescent="0.25">
      <c r="BP5724" s="9"/>
      <c r="BQ5724" s="40"/>
      <c r="BR5724" s="9"/>
      <c r="BS5724" s="40"/>
      <c r="BU5724" s="9"/>
      <c r="BV5724" s="40"/>
      <c r="BW5724" s="9"/>
      <c r="BX5724" s="40"/>
      <c r="BZ5724" s="9"/>
      <c r="CA5724" s="9"/>
      <c r="CB5724" s="40"/>
      <c r="CC5724" s="9"/>
      <c r="CD5724" s="9"/>
      <c r="CE5724" s="40"/>
    </row>
    <row r="5725" spans="68:83" x14ac:dyDescent="0.25">
      <c r="BP5725" s="9"/>
      <c r="BQ5725" s="40"/>
      <c r="BR5725" s="9"/>
      <c r="BS5725" s="40"/>
      <c r="BU5725" s="9"/>
      <c r="BV5725" s="40"/>
      <c r="BW5725" s="9"/>
      <c r="BX5725" s="40"/>
      <c r="BZ5725" s="9"/>
      <c r="CA5725" s="9"/>
      <c r="CB5725" s="40"/>
      <c r="CC5725" s="9"/>
      <c r="CD5725" s="9"/>
      <c r="CE5725" s="40"/>
    </row>
    <row r="5726" spans="68:83" x14ac:dyDescent="0.25">
      <c r="BP5726" s="9"/>
      <c r="BQ5726" s="40"/>
      <c r="BR5726" s="9"/>
      <c r="BS5726" s="40"/>
      <c r="BU5726" s="9"/>
      <c r="BV5726" s="40"/>
      <c r="BW5726" s="9"/>
      <c r="BX5726" s="40"/>
      <c r="BZ5726" s="9"/>
      <c r="CA5726" s="9"/>
      <c r="CB5726" s="40"/>
      <c r="CC5726" s="9"/>
      <c r="CD5726" s="9"/>
      <c r="CE5726" s="40"/>
    </row>
    <row r="5727" spans="68:83" x14ac:dyDescent="0.25">
      <c r="BP5727" s="9"/>
      <c r="BQ5727" s="40"/>
      <c r="BR5727" s="9"/>
      <c r="BS5727" s="40"/>
      <c r="BU5727" s="9"/>
      <c r="BV5727" s="40"/>
      <c r="BW5727" s="9"/>
      <c r="BX5727" s="40"/>
      <c r="BZ5727" s="9"/>
      <c r="CA5727" s="9"/>
      <c r="CB5727" s="40"/>
      <c r="CC5727" s="9"/>
      <c r="CD5727" s="9"/>
      <c r="CE5727" s="40"/>
    </row>
    <row r="5728" spans="68:83" x14ac:dyDescent="0.25">
      <c r="BP5728" s="9"/>
      <c r="BQ5728" s="40"/>
      <c r="BR5728" s="9"/>
      <c r="BS5728" s="40"/>
      <c r="BU5728" s="9"/>
      <c r="BV5728" s="40"/>
      <c r="BW5728" s="9"/>
      <c r="BX5728" s="40"/>
      <c r="BZ5728" s="9"/>
      <c r="CA5728" s="9"/>
      <c r="CB5728" s="40"/>
      <c r="CC5728" s="9"/>
      <c r="CD5728" s="9"/>
      <c r="CE5728" s="40"/>
    </row>
    <row r="5729" spans="68:83" x14ac:dyDescent="0.25">
      <c r="BP5729" s="9"/>
      <c r="BQ5729" s="40"/>
      <c r="BR5729" s="9"/>
      <c r="BS5729" s="40"/>
      <c r="BU5729" s="9"/>
      <c r="BV5729" s="40"/>
      <c r="BW5729" s="9"/>
      <c r="BX5729" s="40"/>
      <c r="BZ5729" s="9"/>
      <c r="CA5729" s="9"/>
      <c r="CB5729" s="40"/>
      <c r="CC5729" s="9"/>
      <c r="CD5729" s="9"/>
      <c r="CE5729" s="40"/>
    </row>
    <row r="5730" spans="68:83" x14ac:dyDescent="0.25">
      <c r="BP5730" s="9"/>
      <c r="BQ5730" s="40"/>
      <c r="BR5730" s="9"/>
      <c r="BS5730" s="40"/>
      <c r="BU5730" s="9"/>
      <c r="BV5730" s="40"/>
      <c r="BW5730" s="9"/>
      <c r="BX5730" s="40"/>
      <c r="BZ5730" s="9"/>
      <c r="CA5730" s="9"/>
      <c r="CB5730" s="40"/>
      <c r="CC5730" s="9"/>
      <c r="CD5730" s="9"/>
      <c r="CE5730" s="40"/>
    </row>
    <row r="5731" spans="68:83" x14ac:dyDescent="0.25">
      <c r="BP5731" s="9"/>
      <c r="BQ5731" s="40"/>
      <c r="BR5731" s="9"/>
      <c r="BS5731" s="40"/>
      <c r="BU5731" s="9"/>
      <c r="BV5731" s="40"/>
      <c r="BW5731" s="9"/>
      <c r="BX5731" s="40"/>
      <c r="BZ5731" s="9"/>
      <c r="CA5731" s="9"/>
      <c r="CB5731" s="40"/>
      <c r="CC5731" s="9"/>
      <c r="CD5731" s="9"/>
      <c r="CE5731" s="40"/>
    </row>
    <row r="5732" spans="68:83" x14ac:dyDescent="0.25">
      <c r="BP5732" s="9"/>
      <c r="BQ5732" s="40"/>
      <c r="BR5732" s="9"/>
      <c r="BS5732" s="40"/>
      <c r="BU5732" s="9"/>
      <c r="BV5732" s="40"/>
      <c r="BW5732" s="9"/>
      <c r="BX5732" s="40"/>
      <c r="BZ5732" s="9"/>
      <c r="CA5732" s="9"/>
      <c r="CB5732" s="40"/>
      <c r="CC5732" s="9"/>
      <c r="CD5732" s="9"/>
      <c r="CE5732" s="40"/>
    </row>
    <row r="5733" spans="68:83" x14ac:dyDescent="0.25">
      <c r="BP5733" s="9"/>
      <c r="BQ5733" s="40"/>
      <c r="BR5733" s="9"/>
      <c r="BS5733" s="40"/>
      <c r="BU5733" s="9"/>
      <c r="BV5733" s="40"/>
      <c r="BW5733" s="9"/>
      <c r="BX5733" s="40"/>
      <c r="BZ5733" s="9"/>
      <c r="CA5733" s="9"/>
      <c r="CB5733" s="40"/>
      <c r="CC5733" s="9"/>
      <c r="CD5733" s="9"/>
      <c r="CE5733" s="40"/>
    </row>
    <row r="5734" spans="68:83" x14ac:dyDescent="0.25">
      <c r="BP5734" s="9"/>
      <c r="BQ5734" s="40"/>
      <c r="BR5734" s="9"/>
      <c r="BS5734" s="40"/>
      <c r="BU5734" s="9"/>
      <c r="BV5734" s="40"/>
      <c r="BW5734" s="9"/>
      <c r="BX5734" s="40"/>
      <c r="BZ5734" s="9"/>
      <c r="CA5734" s="9"/>
      <c r="CB5734" s="40"/>
      <c r="CC5734" s="9"/>
      <c r="CD5734" s="9"/>
      <c r="CE5734" s="40"/>
    </row>
    <row r="5735" spans="68:83" x14ac:dyDescent="0.25">
      <c r="BP5735" s="9"/>
      <c r="BQ5735" s="40"/>
      <c r="BR5735" s="9"/>
      <c r="BS5735" s="40"/>
      <c r="BU5735" s="9"/>
      <c r="BV5735" s="40"/>
      <c r="BW5735" s="9"/>
      <c r="BX5735" s="40"/>
      <c r="BZ5735" s="9"/>
      <c r="CA5735" s="9"/>
      <c r="CB5735" s="40"/>
      <c r="CC5735" s="9"/>
      <c r="CD5735" s="9"/>
      <c r="CE5735" s="40"/>
    </row>
    <row r="5736" spans="68:83" x14ac:dyDescent="0.25">
      <c r="BP5736" s="9"/>
      <c r="BQ5736" s="40"/>
      <c r="BR5736" s="9"/>
      <c r="BS5736" s="40"/>
      <c r="BU5736" s="9"/>
      <c r="BV5736" s="40"/>
      <c r="BW5736" s="9"/>
      <c r="BX5736" s="40"/>
      <c r="BZ5736" s="9"/>
      <c r="CA5736" s="9"/>
      <c r="CB5736" s="40"/>
      <c r="CC5736" s="9"/>
      <c r="CD5736" s="9"/>
      <c r="CE5736" s="40"/>
    </row>
    <row r="5737" spans="68:83" x14ac:dyDescent="0.25">
      <c r="BP5737" s="9"/>
      <c r="BQ5737" s="40"/>
      <c r="BR5737" s="9"/>
      <c r="BS5737" s="40"/>
      <c r="BU5737" s="9"/>
      <c r="BV5737" s="40"/>
      <c r="BW5737" s="9"/>
      <c r="BX5737" s="40"/>
      <c r="BZ5737" s="9"/>
      <c r="CA5737" s="9"/>
      <c r="CB5737" s="40"/>
      <c r="CC5737" s="9"/>
      <c r="CD5737" s="9"/>
      <c r="CE5737" s="40"/>
    </row>
    <row r="5738" spans="68:83" x14ac:dyDescent="0.25">
      <c r="BP5738" s="9"/>
      <c r="BQ5738" s="40"/>
      <c r="BR5738" s="9"/>
      <c r="BS5738" s="40"/>
      <c r="BU5738" s="9"/>
      <c r="BV5738" s="40"/>
      <c r="BW5738" s="9"/>
      <c r="BX5738" s="40"/>
      <c r="BZ5738" s="9"/>
      <c r="CA5738" s="9"/>
      <c r="CB5738" s="40"/>
      <c r="CC5738" s="9"/>
      <c r="CD5738" s="9"/>
      <c r="CE5738" s="40"/>
    </row>
    <row r="5739" spans="68:83" x14ac:dyDescent="0.25">
      <c r="BP5739" s="9"/>
      <c r="BQ5739" s="40"/>
      <c r="BR5739" s="9"/>
      <c r="BS5739" s="40"/>
      <c r="BU5739" s="9"/>
      <c r="BV5739" s="40"/>
      <c r="BW5739" s="9"/>
      <c r="BX5739" s="40"/>
      <c r="BZ5739" s="9"/>
      <c r="CA5739" s="9"/>
      <c r="CB5739" s="40"/>
      <c r="CC5739" s="9"/>
      <c r="CD5739" s="9"/>
      <c r="CE5739" s="40"/>
    </row>
    <row r="5740" spans="68:83" x14ac:dyDescent="0.25">
      <c r="BP5740" s="9"/>
      <c r="BQ5740" s="40"/>
      <c r="BR5740" s="9"/>
      <c r="BS5740" s="40"/>
      <c r="BU5740" s="9"/>
      <c r="BV5740" s="40"/>
      <c r="BW5740" s="9"/>
      <c r="BX5740" s="40"/>
      <c r="BZ5740" s="9"/>
      <c r="CA5740" s="9"/>
      <c r="CB5740" s="40"/>
      <c r="CC5740" s="9"/>
      <c r="CD5740" s="9"/>
      <c r="CE5740" s="40"/>
    </row>
    <row r="5741" spans="68:83" x14ac:dyDescent="0.25">
      <c r="BP5741" s="9"/>
      <c r="BQ5741" s="40"/>
      <c r="BR5741" s="9"/>
      <c r="BS5741" s="40"/>
      <c r="BU5741" s="9"/>
      <c r="BV5741" s="40"/>
      <c r="BW5741" s="9"/>
      <c r="BX5741" s="40"/>
      <c r="BZ5741" s="9"/>
      <c r="CA5741" s="9"/>
      <c r="CB5741" s="40"/>
      <c r="CC5741" s="9"/>
      <c r="CD5741" s="9"/>
      <c r="CE5741" s="40"/>
    </row>
    <row r="5742" spans="68:83" x14ac:dyDescent="0.25">
      <c r="BP5742" s="9"/>
      <c r="BQ5742" s="40"/>
      <c r="BR5742" s="9"/>
      <c r="BS5742" s="40"/>
      <c r="BU5742" s="9"/>
      <c r="BV5742" s="40"/>
      <c r="BW5742" s="9"/>
      <c r="BX5742" s="40"/>
      <c r="BZ5742" s="9"/>
      <c r="CA5742" s="9"/>
      <c r="CB5742" s="40"/>
      <c r="CC5742" s="9"/>
      <c r="CD5742" s="9"/>
      <c r="CE5742" s="40"/>
    </row>
    <row r="5743" spans="68:83" x14ac:dyDescent="0.25">
      <c r="BP5743" s="9"/>
      <c r="BQ5743" s="40"/>
      <c r="BR5743" s="9"/>
      <c r="BS5743" s="40"/>
      <c r="BU5743" s="9"/>
      <c r="BV5743" s="40"/>
      <c r="BW5743" s="9"/>
      <c r="BX5743" s="40"/>
      <c r="BZ5743" s="9"/>
      <c r="CA5743" s="9"/>
      <c r="CB5743" s="40"/>
      <c r="CC5743" s="9"/>
      <c r="CD5743" s="9"/>
      <c r="CE5743" s="40"/>
    </row>
    <row r="5744" spans="68:83" x14ac:dyDescent="0.25">
      <c r="BP5744" s="9"/>
      <c r="BQ5744" s="40"/>
      <c r="BR5744" s="9"/>
      <c r="BS5744" s="40"/>
      <c r="BU5744" s="9"/>
      <c r="BV5744" s="40"/>
      <c r="BW5744" s="9"/>
      <c r="BX5744" s="40"/>
      <c r="BZ5744" s="9"/>
      <c r="CA5744" s="9"/>
      <c r="CB5744" s="40"/>
      <c r="CC5744" s="9"/>
      <c r="CD5744" s="9"/>
      <c r="CE5744" s="40"/>
    </row>
    <row r="5745" spans="68:83" x14ac:dyDescent="0.25">
      <c r="BP5745" s="9"/>
      <c r="BQ5745" s="40"/>
      <c r="BR5745" s="9"/>
      <c r="BS5745" s="40"/>
      <c r="BU5745" s="9"/>
      <c r="BV5745" s="40"/>
      <c r="BW5745" s="9"/>
      <c r="BX5745" s="40"/>
      <c r="BZ5745" s="9"/>
      <c r="CA5745" s="9"/>
      <c r="CB5745" s="40"/>
      <c r="CC5745" s="9"/>
      <c r="CD5745" s="9"/>
      <c r="CE5745" s="40"/>
    </row>
    <row r="5746" spans="68:83" x14ac:dyDescent="0.25">
      <c r="BP5746" s="9"/>
      <c r="BQ5746" s="40"/>
      <c r="BR5746" s="9"/>
      <c r="BS5746" s="40"/>
      <c r="BU5746" s="9"/>
      <c r="BV5746" s="40"/>
      <c r="BW5746" s="9"/>
      <c r="BX5746" s="40"/>
      <c r="BZ5746" s="9"/>
      <c r="CA5746" s="9"/>
      <c r="CB5746" s="40"/>
      <c r="CC5746" s="9"/>
      <c r="CD5746" s="9"/>
      <c r="CE5746" s="40"/>
    </row>
    <row r="5747" spans="68:83" x14ac:dyDescent="0.25">
      <c r="BP5747" s="9"/>
      <c r="BQ5747" s="40"/>
      <c r="BR5747" s="9"/>
      <c r="BS5747" s="40"/>
      <c r="BU5747" s="9"/>
      <c r="BV5747" s="40"/>
      <c r="BW5747" s="9"/>
      <c r="BX5747" s="40"/>
      <c r="BZ5747" s="9"/>
      <c r="CA5747" s="9"/>
      <c r="CB5747" s="40"/>
      <c r="CC5747" s="9"/>
      <c r="CD5747" s="9"/>
      <c r="CE5747" s="40"/>
    </row>
    <row r="5748" spans="68:83" x14ac:dyDescent="0.25">
      <c r="BP5748" s="9"/>
      <c r="BQ5748" s="40"/>
      <c r="BR5748" s="9"/>
      <c r="BS5748" s="40"/>
      <c r="BU5748" s="9"/>
      <c r="BV5748" s="40"/>
      <c r="BW5748" s="9"/>
      <c r="BX5748" s="40"/>
      <c r="BZ5748" s="9"/>
      <c r="CA5748" s="9"/>
      <c r="CB5748" s="40"/>
      <c r="CC5748" s="9"/>
      <c r="CD5748" s="9"/>
      <c r="CE5748" s="40"/>
    </row>
    <row r="5749" spans="68:83" x14ac:dyDescent="0.25">
      <c r="BP5749" s="9"/>
      <c r="BQ5749" s="40"/>
      <c r="BR5749" s="9"/>
      <c r="BS5749" s="40"/>
      <c r="BU5749" s="9"/>
      <c r="BV5749" s="40"/>
      <c r="BW5749" s="9"/>
      <c r="BX5749" s="40"/>
      <c r="BZ5749" s="9"/>
      <c r="CA5749" s="9"/>
      <c r="CB5749" s="40"/>
      <c r="CC5749" s="9"/>
      <c r="CD5749" s="9"/>
      <c r="CE5749" s="40"/>
    </row>
    <row r="5750" spans="68:83" x14ac:dyDescent="0.25">
      <c r="BP5750" s="9"/>
      <c r="BQ5750" s="40"/>
      <c r="BR5750" s="9"/>
      <c r="BS5750" s="40"/>
      <c r="BU5750" s="9"/>
      <c r="BV5750" s="40"/>
      <c r="BW5750" s="9"/>
      <c r="BX5750" s="40"/>
      <c r="BZ5750" s="9"/>
      <c r="CA5750" s="9"/>
      <c r="CB5750" s="40"/>
      <c r="CC5750" s="9"/>
      <c r="CD5750" s="9"/>
      <c r="CE5750" s="40"/>
    </row>
    <row r="5751" spans="68:83" x14ac:dyDescent="0.25">
      <c r="BP5751" s="9"/>
      <c r="BQ5751" s="40"/>
      <c r="BR5751" s="9"/>
      <c r="BS5751" s="40"/>
      <c r="BU5751" s="9"/>
      <c r="BV5751" s="40"/>
      <c r="BW5751" s="9"/>
      <c r="BX5751" s="40"/>
      <c r="BZ5751" s="9"/>
      <c r="CA5751" s="9"/>
      <c r="CB5751" s="40"/>
      <c r="CC5751" s="9"/>
      <c r="CD5751" s="9"/>
      <c r="CE5751" s="40"/>
    </row>
    <row r="5752" spans="68:83" x14ac:dyDescent="0.25">
      <c r="BP5752" s="9"/>
      <c r="BQ5752" s="40"/>
      <c r="BR5752" s="9"/>
      <c r="BS5752" s="40"/>
      <c r="BU5752" s="9"/>
      <c r="BV5752" s="40"/>
      <c r="BW5752" s="9"/>
      <c r="BX5752" s="40"/>
      <c r="BZ5752" s="9"/>
      <c r="CA5752" s="9"/>
      <c r="CB5752" s="40"/>
      <c r="CC5752" s="9"/>
      <c r="CD5752" s="9"/>
      <c r="CE5752" s="40"/>
    </row>
    <row r="5753" spans="68:83" x14ac:dyDescent="0.25">
      <c r="BP5753" s="9"/>
      <c r="BQ5753" s="40"/>
      <c r="BR5753" s="9"/>
      <c r="BS5753" s="40"/>
      <c r="BU5753" s="9"/>
      <c r="BV5753" s="40"/>
      <c r="BW5753" s="9"/>
      <c r="BX5753" s="40"/>
      <c r="BZ5753" s="9"/>
      <c r="CA5753" s="9"/>
      <c r="CB5753" s="40"/>
      <c r="CC5753" s="9"/>
      <c r="CD5753" s="9"/>
      <c r="CE5753" s="40"/>
    </row>
    <row r="5754" spans="68:83" x14ac:dyDescent="0.25">
      <c r="BP5754" s="9"/>
      <c r="BQ5754" s="40"/>
      <c r="BR5754" s="9"/>
      <c r="BS5754" s="40"/>
      <c r="BU5754" s="9"/>
      <c r="BV5754" s="40"/>
      <c r="BW5754" s="9"/>
      <c r="BX5754" s="40"/>
      <c r="BZ5754" s="9"/>
      <c r="CA5754" s="9"/>
      <c r="CB5754" s="40"/>
      <c r="CC5754" s="9"/>
      <c r="CD5754" s="9"/>
      <c r="CE5754" s="40"/>
    </row>
    <row r="5755" spans="68:83" x14ac:dyDescent="0.25">
      <c r="BP5755" s="9"/>
      <c r="BQ5755" s="40"/>
      <c r="BR5755" s="9"/>
      <c r="BS5755" s="40"/>
      <c r="BU5755" s="9"/>
      <c r="BV5755" s="40"/>
      <c r="BW5755" s="9"/>
      <c r="BX5755" s="40"/>
      <c r="BZ5755" s="9"/>
      <c r="CA5755" s="9"/>
      <c r="CB5755" s="40"/>
      <c r="CC5755" s="9"/>
      <c r="CD5755" s="9"/>
      <c r="CE5755" s="40"/>
    </row>
    <row r="5756" spans="68:83" x14ac:dyDescent="0.25">
      <c r="BP5756" s="9"/>
      <c r="BQ5756" s="40"/>
      <c r="BR5756" s="9"/>
      <c r="BS5756" s="40"/>
      <c r="BU5756" s="9"/>
      <c r="BV5756" s="40"/>
      <c r="BW5756" s="9"/>
      <c r="BX5756" s="40"/>
      <c r="BZ5756" s="9"/>
      <c r="CA5756" s="9"/>
      <c r="CB5756" s="40"/>
      <c r="CC5756" s="9"/>
      <c r="CD5756" s="9"/>
      <c r="CE5756" s="40"/>
    </row>
    <row r="5757" spans="68:83" x14ac:dyDescent="0.25">
      <c r="BP5757" s="9"/>
      <c r="BQ5757" s="40"/>
      <c r="BR5757" s="9"/>
      <c r="BS5757" s="40"/>
      <c r="BU5757" s="9"/>
      <c r="BV5757" s="40"/>
      <c r="BW5757" s="9"/>
      <c r="BX5757" s="40"/>
      <c r="BZ5757" s="9"/>
      <c r="CA5757" s="9"/>
      <c r="CB5757" s="40"/>
      <c r="CC5757" s="9"/>
      <c r="CD5757" s="9"/>
      <c r="CE5757" s="40"/>
    </row>
    <row r="5758" spans="68:83" x14ac:dyDescent="0.25">
      <c r="BP5758" s="9"/>
      <c r="BQ5758" s="40"/>
      <c r="BR5758" s="9"/>
      <c r="BS5758" s="40"/>
      <c r="BU5758" s="9"/>
      <c r="BV5758" s="40"/>
      <c r="BW5758" s="9"/>
      <c r="BX5758" s="40"/>
      <c r="BZ5758" s="9"/>
      <c r="CA5758" s="9"/>
      <c r="CB5758" s="40"/>
      <c r="CC5758" s="9"/>
      <c r="CD5758" s="9"/>
      <c r="CE5758" s="40"/>
    </row>
    <row r="5759" spans="68:83" x14ac:dyDescent="0.25">
      <c r="BP5759" s="9"/>
      <c r="BQ5759" s="40"/>
      <c r="BR5759" s="9"/>
      <c r="BS5759" s="40"/>
      <c r="BU5759" s="9"/>
      <c r="BV5759" s="40"/>
      <c r="BW5759" s="9"/>
      <c r="BX5759" s="40"/>
      <c r="BZ5759" s="9"/>
      <c r="CA5759" s="9"/>
      <c r="CB5759" s="40"/>
      <c r="CC5759" s="9"/>
      <c r="CD5759" s="9"/>
      <c r="CE5759" s="40"/>
    </row>
    <row r="5760" spans="68:83" x14ac:dyDescent="0.25">
      <c r="BP5760" s="9"/>
      <c r="BQ5760" s="40"/>
      <c r="BR5760" s="9"/>
      <c r="BS5760" s="40"/>
      <c r="BU5760" s="9"/>
      <c r="BV5760" s="40"/>
      <c r="BW5760" s="9"/>
      <c r="BX5760" s="40"/>
      <c r="BZ5760" s="9"/>
      <c r="CA5760" s="9"/>
      <c r="CB5760" s="40"/>
      <c r="CC5760" s="9"/>
      <c r="CD5760" s="9"/>
      <c r="CE5760" s="40"/>
    </row>
    <row r="5761" spans="68:83" x14ac:dyDescent="0.25">
      <c r="BP5761" s="9"/>
      <c r="BQ5761" s="40"/>
      <c r="BR5761" s="9"/>
      <c r="BS5761" s="40"/>
      <c r="BU5761" s="9"/>
      <c r="BV5761" s="40"/>
      <c r="BW5761" s="9"/>
      <c r="BX5761" s="40"/>
      <c r="BZ5761" s="9"/>
      <c r="CA5761" s="9"/>
      <c r="CB5761" s="40"/>
      <c r="CC5761" s="9"/>
      <c r="CD5761" s="9"/>
      <c r="CE5761" s="40"/>
    </row>
    <row r="5762" spans="68:83" x14ac:dyDescent="0.25">
      <c r="BP5762" s="9"/>
      <c r="BQ5762" s="40"/>
      <c r="BR5762" s="9"/>
      <c r="BS5762" s="40"/>
      <c r="BU5762" s="9"/>
      <c r="BV5762" s="40"/>
      <c r="BW5762" s="9"/>
      <c r="BX5762" s="40"/>
      <c r="BZ5762" s="9"/>
      <c r="CA5762" s="9"/>
      <c r="CB5762" s="40"/>
      <c r="CC5762" s="9"/>
      <c r="CD5762" s="9"/>
      <c r="CE5762" s="40"/>
    </row>
    <row r="5763" spans="68:83" x14ac:dyDescent="0.25">
      <c r="BP5763" s="9"/>
      <c r="BQ5763" s="40"/>
      <c r="BR5763" s="9"/>
      <c r="BS5763" s="40"/>
      <c r="BU5763" s="9"/>
      <c r="BV5763" s="40"/>
      <c r="BW5763" s="9"/>
      <c r="BX5763" s="40"/>
      <c r="BZ5763" s="9"/>
      <c r="CA5763" s="9"/>
      <c r="CB5763" s="40"/>
      <c r="CC5763" s="9"/>
      <c r="CD5763" s="9"/>
      <c r="CE5763" s="40"/>
    </row>
    <row r="5764" spans="68:83" x14ac:dyDescent="0.25">
      <c r="BP5764" s="9"/>
      <c r="BQ5764" s="40"/>
      <c r="BR5764" s="9"/>
      <c r="BS5764" s="40"/>
      <c r="BU5764" s="9"/>
      <c r="BV5764" s="40"/>
      <c r="BW5764" s="9"/>
      <c r="BX5764" s="40"/>
      <c r="BZ5764" s="9"/>
      <c r="CA5764" s="9"/>
      <c r="CB5764" s="40"/>
      <c r="CC5764" s="9"/>
      <c r="CD5764" s="9"/>
      <c r="CE5764" s="40"/>
    </row>
    <row r="5765" spans="68:83" x14ac:dyDescent="0.25">
      <c r="BP5765" s="9"/>
      <c r="BQ5765" s="40"/>
      <c r="BR5765" s="9"/>
      <c r="BS5765" s="40"/>
      <c r="BU5765" s="9"/>
      <c r="BV5765" s="40"/>
      <c r="BW5765" s="9"/>
      <c r="BX5765" s="40"/>
      <c r="BZ5765" s="9"/>
      <c r="CA5765" s="9"/>
      <c r="CB5765" s="40"/>
      <c r="CC5765" s="9"/>
      <c r="CD5765" s="9"/>
      <c r="CE5765" s="40"/>
    </row>
    <row r="5766" spans="68:83" x14ac:dyDescent="0.25">
      <c r="BP5766" s="9"/>
      <c r="BQ5766" s="40"/>
      <c r="BR5766" s="9"/>
      <c r="BS5766" s="40"/>
      <c r="BU5766" s="9"/>
      <c r="BV5766" s="40"/>
      <c r="BW5766" s="9"/>
      <c r="BX5766" s="40"/>
      <c r="BZ5766" s="9"/>
      <c r="CA5766" s="9"/>
      <c r="CB5766" s="40"/>
      <c r="CC5766" s="9"/>
      <c r="CD5766" s="9"/>
      <c r="CE5766" s="40"/>
    </row>
    <row r="5767" spans="68:83" x14ac:dyDescent="0.25">
      <c r="BP5767" s="9"/>
      <c r="BQ5767" s="40"/>
      <c r="BR5767" s="9"/>
      <c r="BS5767" s="40"/>
      <c r="BU5767" s="9"/>
      <c r="BV5767" s="40"/>
      <c r="BW5767" s="9"/>
      <c r="BX5767" s="40"/>
      <c r="BZ5767" s="9"/>
      <c r="CA5767" s="9"/>
      <c r="CB5767" s="40"/>
      <c r="CC5767" s="9"/>
      <c r="CD5767" s="9"/>
      <c r="CE5767" s="40"/>
    </row>
    <row r="5768" spans="68:83" x14ac:dyDescent="0.25">
      <c r="BP5768" s="9"/>
      <c r="BQ5768" s="40"/>
      <c r="BR5768" s="9"/>
      <c r="BS5768" s="40"/>
      <c r="BU5768" s="9"/>
      <c r="BV5768" s="40"/>
      <c r="BW5768" s="9"/>
      <c r="BX5768" s="40"/>
      <c r="BZ5768" s="9"/>
      <c r="CA5768" s="9"/>
      <c r="CB5768" s="40"/>
      <c r="CC5768" s="9"/>
      <c r="CD5768" s="9"/>
      <c r="CE5768" s="40"/>
    </row>
    <row r="5769" spans="68:83" x14ac:dyDescent="0.25">
      <c r="BP5769" s="9"/>
      <c r="BQ5769" s="40"/>
      <c r="BR5769" s="9"/>
      <c r="BS5769" s="40"/>
      <c r="BU5769" s="9"/>
      <c r="BV5769" s="40"/>
      <c r="BW5769" s="9"/>
      <c r="BX5769" s="40"/>
      <c r="BZ5769" s="9"/>
      <c r="CA5769" s="9"/>
      <c r="CB5769" s="40"/>
      <c r="CC5769" s="9"/>
      <c r="CD5769" s="9"/>
      <c r="CE5769" s="40"/>
    </row>
    <row r="5770" spans="68:83" x14ac:dyDescent="0.25">
      <c r="BP5770" s="9"/>
      <c r="BQ5770" s="40"/>
      <c r="BR5770" s="9"/>
      <c r="BS5770" s="40"/>
      <c r="BU5770" s="9"/>
      <c r="BV5770" s="40"/>
      <c r="BW5770" s="9"/>
      <c r="BX5770" s="40"/>
      <c r="BZ5770" s="9"/>
      <c r="CA5770" s="9"/>
      <c r="CB5770" s="40"/>
      <c r="CC5770" s="9"/>
      <c r="CD5770" s="9"/>
      <c r="CE5770" s="40"/>
    </row>
    <row r="5771" spans="68:83" x14ac:dyDescent="0.25">
      <c r="BP5771" s="9"/>
      <c r="BQ5771" s="40"/>
      <c r="BR5771" s="9"/>
      <c r="BS5771" s="40"/>
      <c r="BU5771" s="9"/>
      <c r="BV5771" s="40"/>
      <c r="BW5771" s="9"/>
      <c r="BX5771" s="40"/>
      <c r="BZ5771" s="9"/>
      <c r="CA5771" s="9"/>
      <c r="CB5771" s="40"/>
      <c r="CC5771" s="9"/>
      <c r="CD5771" s="9"/>
      <c r="CE5771" s="40"/>
    </row>
    <row r="5772" spans="68:83" x14ac:dyDescent="0.25">
      <c r="BP5772" s="9"/>
      <c r="BQ5772" s="40"/>
      <c r="BR5772" s="9"/>
      <c r="BS5772" s="40"/>
      <c r="BU5772" s="9"/>
      <c r="BV5772" s="40"/>
      <c r="BW5772" s="9"/>
      <c r="BX5772" s="40"/>
      <c r="BZ5772" s="9"/>
      <c r="CA5772" s="9"/>
      <c r="CB5772" s="40"/>
      <c r="CC5772" s="9"/>
      <c r="CD5772" s="9"/>
      <c r="CE5772" s="40"/>
    </row>
    <row r="5773" spans="68:83" x14ac:dyDescent="0.25">
      <c r="BP5773" s="9"/>
      <c r="BQ5773" s="40"/>
      <c r="BR5773" s="9"/>
      <c r="BS5773" s="40"/>
      <c r="BU5773" s="9"/>
      <c r="BV5773" s="40"/>
      <c r="BW5773" s="9"/>
      <c r="BX5773" s="40"/>
      <c r="BZ5773" s="9"/>
      <c r="CA5773" s="9"/>
      <c r="CB5773" s="40"/>
      <c r="CC5773" s="9"/>
      <c r="CD5773" s="9"/>
      <c r="CE5773" s="40"/>
    </row>
    <row r="5774" spans="68:83" x14ac:dyDescent="0.25">
      <c r="BP5774" s="9"/>
      <c r="BQ5774" s="40"/>
      <c r="BR5774" s="9"/>
      <c r="BS5774" s="40"/>
      <c r="BU5774" s="9"/>
      <c r="BV5774" s="40"/>
      <c r="BW5774" s="9"/>
      <c r="BX5774" s="40"/>
      <c r="BZ5774" s="9"/>
      <c r="CA5774" s="9"/>
      <c r="CB5774" s="40"/>
      <c r="CC5774" s="9"/>
      <c r="CD5774" s="9"/>
      <c r="CE5774" s="40"/>
    </row>
    <row r="5775" spans="68:83" x14ac:dyDescent="0.25">
      <c r="BP5775" s="9"/>
      <c r="BQ5775" s="40"/>
      <c r="BR5775" s="9"/>
      <c r="BS5775" s="40"/>
      <c r="BU5775" s="9"/>
      <c r="BV5775" s="40"/>
      <c r="BW5775" s="9"/>
      <c r="BX5775" s="40"/>
      <c r="BZ5775" s="9"/>
      <c r="CA5775" s="9"/>
      <c r="CB5775" s="40"/>
      <c r="CC5775" s="9"/>
      <c r="CD5775" s="9"/>
      <c r="CE5775" s="40"/>
    </row>
    <row r="5776" spans="68:83" x14ac:dyDescent="0.25">
      <c r="BP5776" s="9"/>
      <c r="BQ5776" s="40"/>
      <c r="BR5776" s="9"/>
      <c r="BS5776" s="40"/>
      <c r="BU5776" s="9"/>
      <c r="BV5776" s="40"/>
      <c r="BW5776" s="9"/>
      <c r="BX5776" s="40"/>
      <c r="BZ5776" s="9"/>
      <c r="CA5776" s="9"/>
      <c r="CB5776" s="40"/>
      <c r="CC5776" s="9"/>
      <c r="CD5776" s="9"/>
      <c r="CE5776" s="40"/>
    </row>
    <row r="5777" spans="68:83" x14ac:dyDescent="0.25">
      <c r="BP5777" s="9"/>
      <c r="BQ5777" s="40"/>
      <c r="BR5777" s="9"/>
      <c r="BS5777" s="40"/>
      <c r="BU5777" s="9"/>
      <c r="BV5777" s="40"/>
      <c r="BW5777" s="9"/>
      <c r="BX5777" s="40"/>
      <c r="BZ5777" s="9"/>
      <c r="CA5777" s="9"/>
      <c r="CB5777" s="40"/>
      <c r="CC5777" s="9"/>
      <c r="CD5777" s="9"/>
      <c r="CE5777" s="40"/>
    </row>
    <row r="5778" spans="68:83" x14ac:dyDescent="0.25">
      <c r="BP5778" s="9"/>
      <c r="BQ5778" s="40"/>
      <c r="BR5778" s="9"/>
      <c r="BS5778" s="40"/>
      <c r="BU5778" s="9"/>
      <c r="BV5778" s="40"/>
      <c r="BW5778" s="9"/>
      <c r="BX5778" s="40"/>
      <c r="BZ5778" s="9"/>
      <c r="CA5778" s="9"/>
      <c r="CB5778" s="40"/>
      <c r="CC5778" s="9"/>
      <c r="CD5778" s="9"/>
      <c r="CE5778" s="40"/>
    </row>
    <row r="5779" spans="68:83" x14ac:dyDescent="0.25">
      <c r="BP5779" s="9"/>
      <c r="BQ5779" s="40"/>
      <c r="BR5779" s="9"/>
      <c r="BS5779" s="40"/>
      <c r="BU5779" s="9"/>
      <c r="BV5779" s="40"/>
      <c r="BW5779" s="9"/>
      <c r="BX5779" s="40"/>
      <c r="BZ5779" s="9"/>
      <c r="CA5779" s="9"/>
      <c r="CB5779" s="40"/>
      <c r="CC5779" s="9"/>
      <c r="CD5779" s="9"/>
      <c r="CE5779" s="40"/>
    </row>
    <row r="5780" spans="68:83" x14ac:dyDescent="0.25">
      <c r="BP5780" s="9"/>
      <c r="BQ5780" s="40"/>
      <c r="BR5780" s="9"/>
      <c r="BS5780" s="40"/>
      <c r="BU5780" s="9"/>
      <c r="BV5780" s="40"/>
      <c r="BW5780" s="9"/>
      <c r="BX5780" s="40"/>
      <c r="BZ5780" s="9"/>
      <c r="CA5780" s="9"/>
      <c r="CB5780" s="40"/>
      <c r="CC5780" s="9"/>
      <c r="CD5780" s="9"/>
      <c r="CE5780" s="40"/>
    </row>
    <row r="5781" spans="68:83" x14ac:dyDescent="0.25">
      <c r="BP5781" s="9"/>
      <c r="BQ5781" s="40"/>
      <c r="BR5781" s="9"/>
      <c r="BS5781" s="40"/>
      <c r="BU5781" s="9"/>
      <c r="BV5781" s="40"/>
      <c r="BW5781" s="9"/>
      <c r="BX5781" s="40"/>
      <c r="BZ5781" s="9"/>
      <c r="CA5781" s="9"/>
      <c r="CB5781" s="40"/>
      <c r="CC5781" s="9"/>
      <c r="CD5781" s="9"/>
      <c r="CE5781" s="40"/>
    </row>
    <row r="5782" spans="68:83" x14ac:dyDescent="0.25">
      <c r="BP5782" s="9"/>
      <c r="BQ5782" s="40"/>
      <c r="BR5782" s="9"/>
      <c r="BS5782" s="40"/>
      <c r="BU5782" s="9"/>
      <c r="BV5782" s="40"/>
      <c r="BW5782" s="9"/>
      <c r="BX5782" s="40"/>
      <c r="BZ5782" s="9"/>
      <c r="CA5782" s="9"/>
      <c r="CB5782" s="40"/>
      <c r="CC5782" s="9"/>
      <c r="CD5782" s="9"/>
      <c r="CE5782" s="40"/>
    </row>
    <row r="5783" spans="68:83" x14ac:dyDescent="0.25">
      <c r="BP5783" s="9"/>
      <c r="BQ5783" s="40"/>
      <c r="BR5783" s="9"/>
      <c r="BS5783" s="40"/>
      <c r="BU5783" s="9"/>
      <c r="BV5783" s="40"/>
      <c r="BW5783" s="9"/>
      <c r="BX5783" s="40"/>
      <c r="BZ5783" s="9"/>
      <c r="CA5783" s="9"/>
      <c r="CB5783" s="40"/>
      <c r="CC5783" s="9"/>
      <c r="CD5783" s="9"/>
      <c r="CE5783" s="40"/>
    </row>
    <row r="5784" spans="68:83" x14ac:dyDescent="0.25">
      <c r="BP5784" s="9"/>
      <c r="BQ5784" s="40"/>
      <c r="BR5784" s="9"/>
      <c r="BS5784" s="40"/>
      <c r="BU5784" s="9"/>
      <c r="BV5784" s="40"/>
      <c r="BW5784" s="9"/>
      <c r="BX5784" s="40"/>
      <c r="BZ5784" s="9"/>
      <c r="CA5784" s="9"/>
      <c r="CB5784" s="40"/>
      <c r="CC5784" s="9"/>
      <c r="CD5784" s="9"/>
      <c r="CE5784" s="40"/>
    </row>
    <row r="5785" spans="68:83" x14ac:dyDescent="0.25">
      <c r="BP5785" s="9"/>
      <c r="BQ5785" s="40"/>
      <c r="BR5785" s="9"/>
      <c r="BS5785" s="40"/>
      <c r="BU5785" s="9"/>
      <c r="BV5785" s="40"/>
      <c r="BW5785" s="9"/>
      <c r="BX5785" s="40"/>
      <c r="BZ5785" s="9"/>
      <c r="CA5785" s="9"/>
      <c r="CB5785" s="40"/>
      <c r="CC5785" s="9"/>
      <c r="CD5785" s="9"/>
      <c r="CE5785" s="40"/>
    </row>
    <row r="5786" spans="68:83" x14ac:dyDescent="0.25">
      <c r="BP5786" s="9"/>
      <c r="BQ5786" s="40"/>
      <c r="BR5786" s="9"/>
      <c r="BS5786" s="40"/>
      <c r="BU5786" s="9"/>
      <c r="BV5786" s="40"/>
      <c r="BW5786" s="9"/>
      <c r="BX5786" s="40"/>
      <c r="BZ5786" s="9"/>
      <c r="CA5786" s="9"/>
      <c r="CB5786" s="40"/>
      <c r="CC5786" s="9"/>
      <c r="CD5786" s="9"/>
      <c r="CE5786" s="40"/>
    </row>
    <row r="5787" spans="68:83" x14ac:dyDescent="0.25">
      <c r="BP5787" s="9"/>
      <c r="BQ5787" s="40"/>
      <c r="BR5787" s="9"/>
      <c r="BS5787" s="40"/>
      <c r="BU5787" s="9"/>
      <c r="BV5787" s="40"/>
      <c r="BW5787" s="9"/>
      <c r="BX5787" s="40"/>
      <c r="BZ5787" s="9"/>
      <c r="CA5787" s="9"/>
      <c r="CB5787" s="40"/>
      <c r="CC5787" s="9"/>
      <c r="CD5787" s="9"/>
      <c r="CE5787" s="40"/>
    </row>
    <row r="5788" spans="68:83" x14ac:dyDescent="0.25">
      <c r="BP5788" s="9"/>
      <c r="BQ5788" s="40"/>
      <c r="BR5788" s="9"/>
      <c r="BS5788" s="40"/>
      <c r="BU5788" s="9"/>
      <c r="BV5788" s="40"/>
      <c r="BW5788" s="9"/>
      <c r="BX5788" s="40"/>
      <c r="BZ5788" s="9"/>
      <c r="CA5788" s="9"/>
      <c r="CB5788" s="40"/>
      <c r="CC5788" s="9"/>
      <c r="CD5788" s="9"/>
      <c r="CE5788" s="40"/>
    </row>
    <row r="5789" spans="68:83" x14ac:dyDescent="0.25">
      <c r="BP5789" s="9"/>
      <c r="BQ5789" s="40"/>
      <c r="BR5789" s="9"/>
      <c r="BS5789" s="40"/>
      <c r="BU5789" s="9"/>
      <c r="BV5789" s="40"/>
      <c r="BW5789" s="9"/>
      <c r="BX5789" s="40"/>
      <c r="BZ5789" s="9"/>
      <c r="CA5789" s="9"/>
      <c r="CB5789" s="40"/>
      <c r="CC5789" s="9"/>
      <c r="CD5789" s="9"/>
      <c r="CE5789" s="40"/>
    </row>
    <row r="5790" spans="68:83" x14ac:dyDescent="0.25">
      <c r="BP5790" s="9"/>
      <c r="BQ5790" s="40"/>
      <c r="BR5790" s="9"/>
      <c r="BS5790" s="40"/>
      <c r="BU5790" s="9"/>
      <c r="BV5790" s="40"/>
      <c r="BW5790" s="9"/>
      <c r="BX5790" s="40"/>
      <c r="BZ5790" s="9"/>
      <c r="CA5790" s="9"/>
      <c r="CB5790" s="40"/>
      <c r="CC5790" s="9"/>
      <c r="CD5790" s="9"/>
      <c r="CE5790" s="40"/>
    </row>
    <row r="5791" spans="68:83" x14ac:dyDescent="0.25">
      <c r="BP5791" s="9"/>
      <c r="BQ5791" s="40"/>
      <c r="BR5791" s="9"/>
      <c r="BS5791" s="40"/>
      <c r="BU5791" s="9"/>
      <c r="BV5791" s="40"/>
      <c r="BW5791" s="9"/>
      <c r="BX5791" s="40"/>
      <c r="BZ5791" s="9"/>
      <c r="CA5791" s="9"/>
      <c r="CB5791" s="40"/>
      <c r="CC5791" s="9"/>
      <c r="CD5791" s="9"/>
      <c r="CE5791" s="40"/>
    </row>
    <row r="5792" spans="68:83" x14ac:dyDescent="0.25">
      <c r="BP5792" s="9"/>
      <c r="BQ5792" s="40"/>
      <c r="BR5792" s="9"/>
      <c r="BS5792" s="40"/>
      <c r="BU5792" s="9"/>
      <c r="BV5792" s="40"/>
      <c r="BW5792" s="9"/>
      <c r="BX5792" s="40"/>
      <c r="BZ5792" s="9"/>
      <c r="CA5792" s="9"/>
      <c r="CB5792" s="40"/>
      <c r="CC5792" s="9"/>
      <c r="CD5792" s="9"/>
      <c r="CE5792" s="40"/>
    </row>
    <row r="5793" spans="68:83" x14ac:dyDescent="0.25">
      <c r="BP5793" s="9"/>
      <c r="BQ5793" s="40"/>
      <c r="BR5793" s="9"/>
      <c r="BS5793" s="40"/>
      <c r="BU5793" s="9"/>
      <c r="BV5793" s="40"/>
      <c r="BW5793" s="9"/>
      <c r="BX5793" s="40"/>
      <c r="BZ5793" s="9"/>
      <c r="CA5793" s="9"/>
      <c r="CB5793" s="40"/>
      <c r="CC5793" s="9"/>
      <c r="CD5793" s="9"/>
      <c r="CE5793" s="40"/>
    </row>
    <row r="5794" spans="68:83" x14ac:dyDescent="0.25">
      <c r="BP5794" s="9"/>
      <c r="BQ5794" s="40"/>
      <c r="BR5794" s="9"/>
      <c r="BS5794" s="40"/>
      <c r="BU5794" s="9"/>
      <c r="BV5794" s="40"/>
      <c r="BW5794" s="9"/>
      <c r="BX5794" s="40"/>
      <c r="BZ5794" s="9"/>
      <c r="CA5794" s="9"/>
      <c r="CB5794" s="40"/>
      <c r="CC5794" s="9"/>
      <c r="CD5794" s="9"/>
      <c r="CE5794" s="40"/>
    </row>
    <row r="5795" spans="68:83" x14ac:dyDescent="0.25">
      <c r="BP5795" s="9"/>
      <c r="BQ5795" s="40"/>
      <c r="BR5795" s="9"/>
      <c r="BS5795" s="40"/>
      <c r="BU5795" s="9"/>
      <c r="BV5795" s="40"/>
      <c r="BW5795" s="9"/>
      <c r="BX5795" s="40"/>
      <c r="BZ5795" s="9"/>
      <c r="CA5795" s="9"/>
      <c r="CB5795" s="40"/>
      <c r="CC5795" s="9"/>
      <c r="CD5795" s="9"/>
      <c r="CE5795" s="40"/>
    </row>
    <row r="5796" spans="68:83" x14ac:dyDescent="0.25">
      <c r="BP5796" s="9"/>
      <c r="BQ5796" s="40"/>
      <c r="BR5796" s="9"/>
      <c r="BS5796" s="40"/>
      <c r="BU5796" s="9"/>
      <c r="BV5796" s="40"/>
      <c r="BW5796" s="9"/>
      <c r="BX5796" s="40"/>
      <c r="BZ5796" s="9"/>
      <c r="CA5796" s="9"/>
      <c r="CB5796" s="40"/>
      <c r="CC5796" s="9"/>
      <c r="CD5796" s="9"/>
      <c r="CE5796" s="40"/>
    </row>
    <row r="5797" spans="68:83" x14ac:dyDescent="0.25">
      <c r="BP5797" s="9"/>
      <c r="BQ5797" s="40"/>
      <c r="BR5797" s="9"/>
      <c r="BS5797" s="40"/>
      <c r="BU5797" s="9"/>
      <c r="BV5797" s="40"/>
      <c r="BW5797" s="9"/>
      <c r="BX5797" s="40"/>
      <c r="BZ5797" s="9"/>
      <c r="CA5797" s="9"/>
      <c r="CB5797" s="40"/>
      <c r="CC5797" s="9"/>
      <c r="CD5797" s="9"/>
      <c r="CE5797" s="40"/>
    </row>
    <row r="5798" spans="68:83" x14ac:dyDescent="0.25">
      <c r="BP5798" s="9"/>
      <c r="BQ5798" s="40"/>
      <c r="BR5798" s="9"/>
      <c r="BS5798" s="40"/>
      <c r="BU5798" s="9"/>
      <c r="BV5798" s="40"/>
      <c r="BW5798" s="9"/>
      <c r="BX5798" s="40"/>
      <c r="BZ5798" s="9"/>
      <c r="CA5798" s="9"/>
      <c r="CB5798" s="40"/>
      <c r="CC5798" s="9"/>
      <c r="CD5798" s="9"/>
      <c r="CE5798" s="40"/>
    </row>
    <row r="5799" spans="68:83" x14ac:dyDescent="0.25">
      <c r="BP5799" s="9"/>
      <c r="BQ5799" s="40"/>
      <c r="BR5799" s="9"/>
      <c r="BS5799" s="40"/>
      <c r="BU5799" s="9"/>
      <c r="BV5799" s="40"/>
      <c r="BW5799" s="9"/>
      <c r="BX5799" s="40"/>
      <c r="BZ5799" s="9"/>
      <c r="CA5799" s="9"/>
      <c r="CB5799" s="40"/>
      <c r="CC5799" s="9"/>
      <c r="CD5799" s="9"/>
      <c r="CE5799" s="40"/>
    </row>
    <row r="5800" spans="68:83" x14ac:dyDescent="0.25">
      <c r="BP5800" s="9"/>
      <c r="BQ5800" s="40"/>
      <c r="BR5800" s="9"/>
      <c r="BS5800" s="40"/>
      <c r="BU5800" s="9"/>
      <c r="BV5800" s="40"/>
      <c r="BW5800" s="9"/>
      <c r="BX5800" s="40"/>
      <c r="BZ5800" s="9"/>
      <c r="CA5800" s="9"/>
      <c r="CB5800" s="40"/>
      <c r="CC5800" s="9"/>
      <c r="CD5800" s="9"/>
      <c r="CE5800" s="40"/>
    </row>
    <row r="5801" spans="68:83" x14ac:dyDescent="0.25">
      <c r="BP5801" s="9"/>
      <c r="BQ5801" s="40"/>
      <c r="BR5801" s="9"/>
      <c r="BS5801" s="40"/>
      <c r="BU5801" s="9"/>
      <c r="BV5801" s="40"/>
      <c r="BW5801" s="9"/>
      <c r="BX5801" s="40"/>
      <c r="BZ5801" s="9"/>
      <c r="CA5801" s="9"/>
      <c r="CB5801" s="40"/>
      <c r="CC5801" s="9"/>
      <c r="CD5801" s="9"/>
      <c r="CE5801" s="40"/>
    </row>
    <row r="5802" spans="68:83" x14ac:dyDescent="0.25">
      <c r="BP5802" s="9"/>
      <c r="BQ5802" s="40"/>
      <c r="BR5802" s="9"/>
      <c r="BS5802" s="40"/>
      <c r="BU5802" s="9"/>
      <c r="BV5802" s="40"/>
      <c r="BW5802" s="9"/>
      <c r="BX5802" s="40"/>
      <c r="BZ5802" s="9"/>
      <c r="CA5802" s="9"/>
      <c r="CB5802" s="40"/>
      <c r="CC5802" s="9"/>
      <c r="CD5802" s="9"/>
      <c r="CE5802" s="40"/>
    </row>
    <row r="5803" spans="68:83" x14ac:dyDescent="0.25">
      <c r="BP5803" s="9"/>
      <c r="BQ5803" s="40"/>
      <c r="BR5803" s="9"/>
      <c r="BS5803" s="40"/>
      <c r="BU5803" s="9"/>
      <c r="BV5803" s="40"/>
      <c r="BW5803" s="9"/>
      <c r="BX5803" s="40"/>
      <c r="BZ5803" s="9"/>
      <c r="CA5803" s="9"/>
      <c r="CB5803" s="40"/>
      <c r="CC5803" s="9"/>
      <c r="CD5803" s="9"/>
      <c r="CE5803" s="40"/>
    </row>
    <row r="5804" spans="68:83" x14ac:dyDescent="0.25">
      <c r="BP5804" s="9"/>
      <c r="BQ5804" s="40"/>
      <c r="BR5804" s="9"/>
      <c r="BS5804" s="40"/>
      <c r="BU5804" s="9"/>
      <c r="BV5804" s="40"/>
      <c r="BW5804" s="9"/>
      <c r="BX5804" s="40"/>
      <c r="BZ5804" s="9"/>
      <c r="CA5804" s="9"/>
      <c r="CB5804" s="40"/>
      <c r="CC5804" s="9"/>
      <c r="CD5804" s="9"/>
      <c r="CE5804" s="40"/>
    </row>
    <row r="5805" spans="68:83" x14ac:dyDescent="0.25">
      <c r="BP5805" s="9"/>
      <c r="BQ5805" s="40"/>
      <c r="BR5805" s="9"/>
      <c r="BS5805" s="40"/>
      <c r="BU5805" s="9"/>
      <c r="BV5805" s="40"/>
      <c r="BW5805" s="9"/>
      <c r="BX5805" s="40"/>
      <c r="BZ5805" s="9"/>
      <c r="CA5805" s="9"/>
      <c r="CB5805" s="40"/>
      <c r="CC5805" s="9"/>
      <c r="CD5805" s="9"/>
      <c r="CE5805" s="40"/>
    </row>
    <row r="5806" spans="68:83" x14ac:dyDescent="0.25">
      <c r="BP5806" s="9"/>
      <c r="BQ5806" s="40"/>
      <c r="BR5806" s="9"/>
      <c r="BS5806" s="40"/>
      <c r="BU5806" s="9"/>
      <c r="BV5806" s="40"/>
      <c r="BW5806" s="9"/>
      <c r="BX5806" s="40"/>
      <c r="BZ5806" s="9"/>
      <c r="CA5806" s="9"/>
      <c r="CB5806" s="40"/>
      <c r="CC5806" s="9"/>
      <c r="CD5806" s="9"/>
      <c r="CE5806" s="40"/>
    </row>
    <row r="5807" spans="68:83" x14ac:dyDescent="0.25">
      <c r="BP5807" s="9"/>
      <c r="BQ5807" s="40"/>
      <c r="BR5807" s="9"/>
      <c r="BS5807" s="40"/>
      <c r="BU5807" s="9"/>
      <c r="BV5807" s="40"/>
      <c r="BW5807" s="9"/>
      <c r="BX5807" s="40"/>
      <c r="BZ5807" s="9"/>
      <c r="CA5807" s="9"/>
      <c r="CB5807" s="40"/>
      <c r="CC5807" s="9"/>
      <c r="CD5807" s="9"/>
      <c r="CE5807" s="40"/>
    </row>
    <row r="5808" spans="68:83" x14ac:dyDescent="0.25">
      <c r="BP5808" s="9"/>
      <c r="BQ5808" s="40"/>
      <c r="BR5808" s="9"/>
      <c r="BS5808" s="40"/>
      <c r="BU5808" s="9"/>
      <c r="BV5808" s="40"/>
      <c r="BW5808" s="9"/>
      <c r="BX5808" s="40"/>
      <c r="BZ5808" s="9"/>
      <c r="CA5808" s="9"/>
      <c r="CB5808" s="40"/>
      <c r="CC5808" s="9"/>
      <c r="CD5808" s="9"/>
      <c r="CE5808" s="40"/>
    </row>
    <row r="5809" spans="68:83" x14ac:dyDescent="0.25">
      <c r="BP5809" s="9"/>
      <c r="BQ5809" s="40"/>
      <c r="BR5809" s="9"/>
      <c r="BS5809" s="40"/>
      <c r="BU5809" s="9"/>
      <c r="BV5809" s="40"/>
      <c r="BW5809" s="9"/>
      <c r="BX5809" s="40"/>
      <c r="BZ5809" s="9"/>
      <c r="CA5809" s="9"/>
      <c r="CB5809" s="40"/>
      <c r="CC5809" s="9"/>
      <c r="CD5809" s="9"/>
      <c r="CE5809" s="40"/>
    </row>
    <row r="5810" spans="68:83" x14ac:dyDescent="0.25">
      <c r="BP5810" s="9"/>
      <c r="BQ5810" s="40"/>
      <c r="BR5810" s="9"/>
      <c r="BS5810" s="40"/>
      <c r="BU5810" s="9"/>
      <c r="BV5810" s="40"/>
      <c r="BW5810" s="9"/>
      <c r="BX5810" s="40"/>
      <c r="BZ5810" s="9"/>
      <c r="CA5810" s="9"/>
      <c r="CB5810" s="40"/>
      <c r="CC5810" s="9"/>
      <c r="CD5810" s="9"/>
      <c r="CE5810" s="40"/>
    </row>
    <row r="5811" spans="68:83" x14ac:dyDescent="0.25">
      <c r="BP5811" s="9"/>
      <c r="BQ5811" s="40"/>
      <c r="BR5811" s="9"/>
      <c r="BS5811" s="40"/>
      <c r="BU5811" s="9"/>
      <c r="BV5811" s="40"/>
      <c r="BW5811" s="9"/>
      <c r="BX5811" s="40"/>
      <c r="BZ5811" s="9"/>
      <c r="CA5811" s="9"/>
      <c r="CB5811" s="40"/>
      <c r="CC5811" s="9"/>
      <c r="CD5811" s="9"/>
      <c r="CE5811" s="40"/>
    </row>
    <row r="5812" spans="68:83" x14ac:dyDescent="0.25">
      <c r="BP5812" s="9"/>
      <c r="BQ5812" s="40"/>
      <c r="BR5812" s="9"/>
      <c r="BS5812" s="40"/>
      <c r="BU5812" s="9"/>
      <c r="BV5812" s="40"/>
      <c r="BW5812" s="9"/>
      <c r="BX5812" s="40"/>
      <c r="BZ5812" s="9"/>
      <c r="CA5812" s="9"/>
      <c r="CB5812" s="40"/>
      <c r="CC5812" s="9"/>
      <c r="CD5812" s="9"/>
      <c r="CE5812" s="40"/>
    </row>
    <row r="5813" spans="68:83" x14ac:dyDescent="0.25">
      <c r="BP5813" s="9"/>
      <c r="BQ5813" s="40"/>
      <c r="BR5813" s="9"/>
      <c r="BS5813" s="40"/>
      <c r="BU5813" s="9"/>
      <c r="BV5813" s="40"/>
      <c r="BW5813" s="9"/>
      <c r="BX5813" s="40"/>
      <c r="BZ5813" s="9"/>
      <c r="CA5813" s="9"/>
      <c r="CB5813" s="40"/>
      <c r="CC5813" s="9"/>
      <c r="CD5813" s="9"/>
      <c r="CE5813" s="40"/>
    </row>
    <row r="5814" spans="68:83" x14ac:dyDescent="0.25">
      <c r="BP5814" s="9"/>
      <c r="BQ5814" s="40"/>
      <c r="BR5814" s="9"/>
      <c r="BS5814" s="40"/>
      <c r="BU5814" s="9"/>
      <c r="BV5814" s="40"/>
      <c r="BW5814" s="9"/>
      <c r="BX5814" s="40"/>
      <c r="BZ5814" s="9"/>
      <c r="CA5814" s="9"/>
      <c r="CB5814" s="40"/>
      <c r="CC5814" s="9"/>
      <c r="CD5814" s="9"/>
      <c r="CE5814" s="40"/>
    </row>
    <row r="5815" spans="68:83" x14ac:dyDescent="0.25">
      <c r="BP5815" s="9"/>
      <c r="BQ5815" s="40"/>
      <c r="BR5815" s="9"/>
      <c r="BS5815" s="40"/>
      <c r="BU5815" s="9"/>
      <c r="BV5815" s="40"/>
      <c r="BW5815" s="9"/>
      <c r="BX5815" s="40"/>
      <c r="BZ5815" s="9"/>
      <c r="CA5815" s="9"/>
      <c r="CB5815" s="40"/>
      <c r="CC5815" s="9"/>
      <c r="CD5815" s="9"/>
      <c r="CE5815" s="40"/>
    </row>
    <row r="5816" spans="68:83" x14ac:dyDescent="0.25">
      <c r="BP5816" s="9"/>
      <c r="BQ5816" s="40"/>
      <c r="BR5816" s="9"/>
      <c r="BS5816" s="40"/>
      <c r="BU5816" s="9"/>
      <c r="BV5816" s="40"/>
      <c r="BW5816" s="9"/>
      <c r="BX5816" s="40"/>
      <c r="BZ5816" s="9"/>
      <c r="CA5816" s="9"/>
      <c r="CB5816" s="40"/>
      <c r="CC5816" s="9"/>
      <c r="CD5816" s="9"/>
      <c r="CE5816" s="40"/>
    </row>
    <row r="5817" spans="68:83" x14ac:dyDescent="0.25">
      <c r="BP5817" s="9"/>
      <c r="BQ5817" s="40"/>
      <c r="BR5817" s="9"/>
      <c r="BS5817" s="40"/>
      <c r="BU5817" s="9"/>
      <c r="BV5817" s="40"/>
      <c r="BW5817" s="9"/>
      <c r="BX5817" s="40"/>
      <c r="BZ5817" s="9"/>
      <c r="CA5817" s="9"/>
      <c r="CB5817" s="40"/>
      <c r="CC5817" s="9"/>
      <c r="CD5817" s="9"/>
      <c r="CE5817" s="40"/>
    </row>
    <row r="5818" spans="68:83" x14ac:dyDescent="0.25">
      <c r="BP5818" s="9"/>
      <c r="BQ5818" s="40"/>
      <c r="BR5818" s="9"/>
      <c r="BS5818" s="40"/>
      <c r="BU5818" s="9"/>
      <c r="BV5818" s="40"/>
      <c r="BW5818" s="9"/>
      <c r="BX5818" s="40"/>
      <c r="BZ5818" s="9"/>
      <c r="CA5818" s="9"/>
      <c r="CB5818" s="40"/>
      <c r="CC5818" s="9"/>
      <c r="CD5818" s="9"/>
      <c r="CE5818" s="40"/>
    </row>
    <row r="5819" spans="68:83" x14ac:dyDescent="0.25">
      <c r="BP5819" s="9"/>
      <c r="BQ5819" s="40"/>
      <c r="BR5819" s="9"/>
      <c r="BS5819" s="40"/>
      <c r="BU5819" s="9"/>
      <c r="BV5819" s="40"/>
      <c r="BW5819" s="9"/>
      <c r="BX5819" s="40"/>
      <c r="BZ5819" s="9"/>
      <c r="CA5819" s="9"/>
      <c r="CB5819" s="40"/>
      <c r="CC5819" s="9"/>
      <c r="CD5819" s="9"/>
      <c r="CE5819" s="40"/>
    </row>
    <row r="5820" spans="68:83" x14ac:dyDescent="0.25">
      <c r="BP5820" s="9"/>
      <c r="BQ5820" s="40"/>
      <c r="BR5820" s="9"/>
      <c r="BS5820" s="40"/>
      <c r="BU5820" s="9"/>
      <c r="BV5820" s="40"/>
      <c r="BW5820" s="9"/>
      <c r="BX5820" s="40"/>
      <c r="BZ5820" s="9"/>
      <c r="CA5820" s="9"/>
      <c r="CB5820" s="40"/>
      <c r="CC5820" s="9"/>
      <c r="CD5820" s="9"/>
      <c r="CE5820" s="40"/>
    </row>
    <row r="5821" spans="68:83" x14ac:dyDescent="0.25">
      <c r="BP5821" s="9"/>
      <c r="BQ5821" s="40"/>
      <c r="BR5821" s="9"/>
      <c r="BS5821" s="40"/>
      <c r="BU5821" s="9"/>
      <c r="BV5821" s="40"/>
      <c r="BW5821" s="9"/>
      <c r="BX5821" s="40"/>
      <c r="BZ5821" s="9"/>
      <c r="CA5821" s="9"/>
      <c r="CB5821" s="40"/>
      <c r="CC5821" s="9"/>
      <c r="CD5821" s="9"/>
      <c r="CE5821" s="40"/>
    </row>
    <row r="5822" spans="68:83" x14ac:dyDescent="0.25">
      <c r="BP5822" s="9"/>
      <c r="BQ5822" s="40"/>
      <c r="BR5822" s="9"/>
      <c r="BS5822" s="40"/>
      <c r="BU5822" s="9"/>
      <c r="BV5822" s="40"/>
      <c r="BW5822" s="9"/>
      <c r="BX5822" s="40"/>
      <c r="BZ5822" s="9"/>
      <c r="CA5822" s="9"/>
      <c r="CB5822" s="40"/>
      <c r="CC5822" s="9"/>
      <c r="CD5822" s="9"/>
      <c r="CE5822" s="40"/>
    </row>
    <row r="5823" spans="68:83" x14ac:dyDescent="0.25">
      <c r="BP5823" s="9"/>
      <c r="BQ5823" s="40"/>
      <c r="BR5823" s="9"/>
      <c r="BS5823" s="40"/>
      <c r="BU5823" s="9"/>
      <c r="BV5823" s="40"/>
      <c r="BW5823" s="9"/>
      <c r="BX5823" s="40"/>
      <c r="BZ5823" s="9"/>
      <c r="CA5823" s="9"/>
      <c r="CB5823" s="40"/>
      <c r="CC5823" s="9"/>
      <c r="CD5823" s="9"/>
      <c r="CE5823" s="40"/>
    </row>
    <row r="5824" spans="68:83" x14ac:dyDescent="0.25">
      <c r="BP5824" s="9"/>
      <c r="BQ5824" s="40"/>
      <c r="BR5824" s="9"/>
      <c r="BS5824" s="40"/>
      <c r="BU5824" s="9"/>
      <c r="BV5824" s="40"/>
      <c r="BW5824" s="9"/>
      <c r="BX5824" s="40"/>
      <c r="BZ5824" s="9"/>
      <c r="CA5824" s="9"/>
      <c r="CB5824" s="40"/>
      <c r="CC5824" s="9"/>
      <c r="CD5824" s="9"/>
      <c r="CE5824" s="40"/>
    </row>
    <row r="5825" spans="68:83" x14ac:dyDescent="0.25">
      <c r="BP5825" s="9"/>
      <c r="BQ5825" s="40"/>
      <c r="BR5825" s="9"/>
      <c r="BS5825" s="40"/>
      <c r="BU5825" s="9"/>
      <c r="BV5825" s="40"/>
      <c r="BW5825" s="9"/>
      <c r="BX5825" s="40"/>
      <c r="BZ5825" s="9"/>
      <c r="CA5825" s="9"/>
      <c r="CB5825" s="40"/>
      <c r="CC5825" s="9"/>
      <c r="CD5825" s="9"/>
      <c r="CE5825" s="40"/>
    </row>
    <row r="5826" spans="68:83" x14ac:dyDescent="0.25">
      <c r="BP5826" s="9"/>
      <c r="BQ5826" s="40"/>
      <c r="BR5826" s="9"/>
      <c r="BS5826" s="40"/>
      <c r="BU5826" s="9"/>
      <c r="BV5826" s="40"/>
      <c r="BW5826" s="9"/>
      <c r="BX5826" s="40"/>
      <c r="BZ5826" s="9"/>
      <c r="CA5826" s="9"/>
      <c r="CB5826" s="40"/>
      <c r="CC5826" s="9"/>
      <c r="CD5826" s="9"/>
      <c r="CE5826" s="40"/>
    </row>
    <row r="5827" spans="68:83" x14ac:dyDescent="0.25">
      <c r="BP5827" s="9"/>
      <c r="BQ5827" s="40"/>
      <c r="BR5827" s="9"/>
      <c r="BS5827" s="40"/>
      <c r="BU5827" s="9"/>
      <c r="BV5827" s="40"/>
      <c r="BW5827" s="9"/>
      <c r="BX5827" s="40"/>
      <c r="BZ5827" s="9"/>
      <c r="CA5827" s="9"/>
      <c r="CB5827" s="40"/>
      <c r="CC5827" s="9"/>
      <c r="CD5827" s="9"/>
      <c r="CE5827" s="40"/>
    </row>
    <row r="5828" spans="68:83" x14ac:dyDescent="0.25">
      <c r="BP5828" s="9"/>
      <c r="BQ5828" s="40"/>
      <c r="BR5828" s="9"/>
      <c r="BS5828" s="40"/>
      <c r="BU5828" s="9"/>
      <c r="BV5828" s="40"/>
      <c r="BW5828" s="9"/>
      <c r="BX5828" s="40"/>
      <c r="BZ5828" s="9"/>
      <c r="CA5828" s="9"/>
      <c r="CB5828" s="40"/>
      <c r="CC5828" s="9"/>
      <c r="CD5828" s="9"/>
      <c r="CE5828" s="40"/>
    </row>
    <row r="5829" spans="68:83" x14ac:dyDescent="0.25">
      <c r="BP5829" s="9"/>
      <c r="BQ5829" s="40"/>
      <c r="BR5829" s="9"/>
      <c r="BS5829" s="40"/>
      <c r="BU5829" s="9"/>
      <c r="BV5829" s="40"/>
      <c r="BW5829" s="9"/>
      <c r="BX5829" s="40"/>
      <c r="BZ5829" s="9"/>
      <c r="CA5829" s="9"/>
      <c r="CB5829" s="40"/>
      <c r="CC5829" s="9"/>
      <c r="CD5829" s="9"/>
      <c r="CE5829" s="40"/>
    </row>
    <row r="5830" spans="68:83" x14ac:dyDescent="0.25">
      <c r="BP5830" s="9"/>
      <c r="BQ5830" s="40"/>
      <c r="BR5830" s="9"/>
      <c r="BS5830" s="40"/>
      <c r="BU5830" s="9"/>
      <c r="BV5830" s="40"/>
      <c r="BW5830" s="9"/>
      <c r="BX5830" s="40"/>
      <c r="BZ5830" s="9"/>
      <c r="CA5830" s="9"/>
      <c r="CB5830" s="40"/>
      <c r="CC5830" s="9"/>
      <c r="CD5830" s="9"/>
      <c r="CE5830" s="40"/>
    </row>
    <row r="5831" spans="68:83" x14ac:dyDescent="0.25">
      <c r="BP5831" s="9"/>
      <c r="BQ5831" s="40"/>
      <c r="BR5831" s="9"/>
      <c r="BS5831" s="40"/>
      <c r="BU5831" s="9"/>
      <c r="BV5831" s="40"/>
      <c r="BW5831" s="9"/>
      <c r="BX5831" s="40"/>
      <c r="BZ5831" s="9"/>
      <c r="CA5831" s="9"/>
      <c r="CB5831" s="40"/>
      <c r="CC5831" s="9"/>
      <c r="CD5831" s="9"/>
      <c r="CE5831" s="40"/>
    </row>
    <row r="5832" spans="68:83" x14ac:dyDescent="0.25">
      <c r="BP5832" s="9"/>
      <c r="BQ5832" s="40"/>
      <c r="BR5832" s="9"/>
      <c r="BS5832" s="40"/>
      <c r="BU5832" s="9"/>
      <c r="BV5832" s="40"/>
      <c r="BW5832" s="9"/>
      <c r="BX5832" s="40"/>
      <c r="BZ5832" s="9"/>
      <c r="CA5832" s="9"/>
      <c r="CB5832" s="40"/>
      <c r="CC5832" s="9"/>
      <c r="CD5832" s="9"/>
      <c r="CE5832" s="40"/>
    </row>
    <row r="5833" spans="68:83" x14ac:dyDescent="0.25">
      <c r="BP5833" s="9"/>
      <c r="BQ5833" s="40"/>
      <c r="BR5833" s="9"/>
      <c r="BS5833" s="40"/>
      <c r="BU5833" s="9"/>
      <c r="BV5833" s="40"/>
      <c r="BW5833" s="9"/>
      <c r="BX5833" s="40"/>
      <c r="BZ5833" s="9"/>
      <c r="CA5833" s="9"/>
      <c r="CB5833" s="40"/>
      <c r="CC5833" s="9"/>
      <c r="CD5833" s="9"/>
      <c r="CE5833" s="40"/>
    </row>
    <row r="5834" spans="68:83" x14ac:dyDescent="0.25">
      <c r="BP5834" s="9"/>
      <c r="BQ5834" s="40"/>
      <c r="BR5834" s="9"/>
      <c r="BS5834" s="40"/>
      <c r="BU5834" s="9"/>
      <c r="BV5834" s="40"/>
      <c r="BW5834" s="9"/>
      <c r="BX5834" s="40"/>
      <c r="BZ5834" s="9"/>
      <c r="CA5834" s="9"/>
      <c r="CB5834" s="40"/>
      <c r="CC5834" s="9"/>
      <c r="CD5834" s="9"/>
      <c r="CE5834" s="40"/>
    </row>
    <row r="5835" spans="68:83" x14ac:dyDescent="0.25">
      <c r="BP5835" s="9"/>
      <c r="BQ5835" s="40"/>
      <c r="BR5835" s="9"/>
      <c r="BS5835" s="40"/>
      <c r="BU5835" s="9"/>
      <c r="BV5835" s="40"/>
      <c r="BW5835" s="9"/>
      <c r="BX5835" s="40"/>
      <c r="BZ5835" s="9"/>
      <c r="CA5835" s="9"/>
      <c r="CB5835" s="40"/>
      <c r="CC5835" s="9"/>
      <c r="CD5835" s="9"/>
      <c r="CE5835" s="40"/>
    </row>
    <row r="5836" spans="68:83" x14ac:dyDescent="0.25">
      <c r="BP5836" s="9"/>
      <c r="BQ5836" s="40"/>
      <c r="BR5836" s="9"/>
      <c r="BS5836" s="40"/>
      <c r="BU5836" s="9"/>
      <c r="BV5836" s="40"/>
      <c r="BW5836" s="9"/>
      <c r="BX5836" s="40"/>
      <c r="BZ5836" s="9"/>
      <c r="CA5836" s="9"/>
      <c r="CB5836" s="40"/>
      <c r="CC5836" s="9"/>
      <c r="CD5836" s="9"/>
      <c r="CE5836" s="40"/>
    </row>
    <row r="5837" spans="68:83" x14ac:dyDescent="0.25">
      <c r="BP5837" s="9"/>
      <c r="BQ5837" s="40"/>
      <c r="BR5837" s="9"/>
      <c r="BS5837" s="40"/>
      <c r="BU5837" s="9"/>
      <c r="BV5837" s="40"/>
      <c r="BW5837" s="9"/>
      <c r="BX5837" s="40"/>
      <c r="BZ5837" s="9"/>
      <c r="CA5837" s="9"/>
      <c r="CB5837" s="40"/>
      <c r="CC5837" s="9"/>
      <c r="CD5837" s="9"/>
      <c r="CE5837" s="40"/>
    </row>
    <row r="5838" spans="68:83" x14ac:dyDescent="0.25">
      <c r="BP5838" s="9"/>
      <c r="BQ5838" s="40"/>
      <c r="BR5838" s="9"/>
      <c r="BS5838" s="40"/>
      <c r="BU5838" s="9"/>
      <c r="BV5838" s="40"/>
      <c r="BW5838" s="9"/>
      <c r="BX5838" s="40"/>
      <c r="BZ5838" s="9"/>
      <c r="CA5838" s="9"/>
      <c r="CB5838" s="40"/>
      <c r="CC5838" s="9"/>
      <c r="CD5838" s="9"/>
      <c r="CE5838" s="40"/>
    </row>
    <row r="5839" spans="68:83" x14ac:dyDescent="0.25">
      <c r="BP5839" s="9"/>
      <c r="BQ5839" s="40"/>
      <c r="BR5839" s="9"/>
      <c r="BS5839" s="40"/>
      <c r="BU5839" s="9"/>
      <c r="BV5839" s="40"/>
      <c r="BW5839" s="9"/>
      <c r="BX5839" s="40"/>
      <c r="BZ5839" s="9"/>
      <c r="CA5839" s="9"/>
      <c r="CB5839" s="40"/>
      <c r="CC5839" s="9"/>
      <c r="CD5839" s="9"/>
      <c r="CE5839" s="40"/>
    </row>
    <row r="5840" spans="68:83" x14ac:dyDescent="0.25">
      <c r="BP5840" s="9"/>
      <c r="BQ5840" s="40"/>
      <c r="BR5840" s="9"/>
      <c r="BS5840" s="40"/>
      <c r="BU5840" s="9"/>
      <c r="BV5840" s="40"/>
      <c r="BW5840" s="9"/>
      <c r="BX5840" s="40"/>
      <c r="BZ5840" s="9"/>
      <c r="CA5840" s="9"/>
      <c r="CB5840" s="40"/>
      <c r="CC5840" s="9"/>
      <c r="CD5840" s="9"/>
      <c r="CE5840" s="40"/>
    </row>
    <row r="5841" spans="68:83" x14ac:dyDescent="0.25">
      <c r="BP5841" s="9"/>
      <c r="BQ5841" s="40"/>
      <c r="BR5841" s="9"/>
      <c r="BS5841" s="40"/>
      <c r="BU5841" s="9"/>
      <c r="BV5841" s="40"/>
      <c r="BW5841" s="9"/>
      <c r="BX5841" s="40"/>
      <c r="BZ5841" s="9"/>
      <c r="CA5841" s="9"/>
      <c r="CB5841" s="40"/>
      <c r="CC5841" s="9"/>
      <c r="CD5841" s="9"/>
      <c r="CE5841" s="40"/>
    </row>
    <row r="5842" spans="68:83" x14ac:dyDescent="0.25">
      <c r="BP5842" s="9"/>
      <c r="BQ5842" s="40"/>
      <c r="BR5842" s="9"/>
      <c r="BS5842" s="40"/>
      <c r="BU5842" s="9"/>
      <c r="BV5842" s="40"/>
      <c r="BW5842" s="9"/>
      <c r="BX5842" s="40"/>
      <c r="BZ5842" s="9"/>
      <c r="CA5842" s="9"/>
      <c r="CB5842" s="40"/>
      <c r="CC5842" s="9"/>
      <c r="CD5842" s="9"/>
      <c r="CE5842" s="40"/>
    </row>
    <row r="5843" spans="68:83" x14ac:dyDescent="0.25">
      <c r="BP5843" s="9"/>
      <c r="BQ5843" s="40"/>
      <c r="BR5843" s="9"/>
      <c r="BS5843" s="40"/>
      <c r="BU5843" s="9"/>
      <c r="BV5843" s="40"/>
      <c r="BW5843" s="9"/>
      <c r="BX5843" s="40"/>
      <c r="BZ5843" s="9"/>
      <c r="CA5843" s="9"/>
      <c r="CB5843" s="40"/>
      <c r="CC5843" s="9"/>
      <c r="CD5843" s="9"/>
      <c r="CE5843" s="40"/>
    </row>
    <row r="5844" spans="68:83" x14ac:dyDescent="0.25">
      <c r="BP5844" s="9"/>
      <c r="BQ5844" s="40"/>
      <c r="BR5844" s="9"/>
      <c r="BS5844" s="40"/>
      <c r="BU5844" s="9"/>
      <c r="BV5844" s="40"/>
      <c r="BW5844" s="9"/>
      <c r="BX5844" s="40"/>
      <c r="BZ5844" s="9"/>
      <c r="CA5844" s="9"/>
      <c r="CB5844" s="40"/>
      <c r="CC5844" s="9"/>
      <c r="CD5844" s="9"/>
      <c r="CE5844" s="40"/>
    </row>
    <row r="5845" spans="68:83" x14ac:dyDescent="0.25">
      <c r="BP5845" s="9"/>
      <c r="BQ5845" s="40"/>
      <c r="BR5845" s="9"/>
      <c r="BS5845" s="40"/>
      <c r="BU5845" s="9"/>
      <c r="BV5845" s="40"/>
      <c r="BW5845" s="9"/>
      <c r="BX5845" s="40"/>
      <c r="BZ5845" s="9"/>
      <c r="CA5845" s="9"/>
      <c r="CB5845" s="40"/>
      <c r="CC5845" s="9"/>
      <c r="CD5845" s="9"/>
      <c r="CE5845" s="40"/>
    </row>
    <row r="5846" spans="68:83" x14ac:dyDescent="0.25">
      <c r="BP5846" s="9"/>
      <c r="BQ5846" s="40"/>
      <c r="BR5846" s="9"/>
      <c r="BS5846" s="40"/>
      <c r="BU5846" s="9"/>
      <c r="BV5846" s="40"/>
      <c r="BW5846" s="9"/>
      <c r="BX5846" s="40"/>
      <c r="BZ5846" s="9"/>
      <c r="CA5846" s="9"/>
      <c r="CB5846" s="40"/>
      <c r="CC5846" s="9"/>
      <c r="CD5846" s="9"/>
      <c r="CE5846" s="40"/>
    </row>
    <row r="5847" spans="68:83" x14ac:dyDescent="0.25">
      <c r="BP5847" s="9"/>
      <c r="BQ5847" s="40"/>
      <c r="BR5847" s="9"/>
      <c r="BS5847" s="40"/>
      <c r="BU5847" s="9"/>
      <c r="BV5847" s="40"/>
      <c r="BW5847" s="9"/>
      <c r="BX5847" s="40"/>
      <c r="BZ5847" s="9"/>
      <c r="CA5847" s="9"/>
      <c r="CB5847" s="40"/>
      <c r="CC5847" s="9"/>
      <c r="CD5847" s="9"/>
      <c r="CE5847" s="40"/>
    </row>
    <row r="5848" spans="68:83" x14ac:dyDescent="0.25">
      <c r="BP5848" s="9"/>
      <c r="BQ5848" s="40"/>
      <c r="BR5848" s="9"/>
      <c r="BS5848" s="40"/>
      <c r="BU5848" s="9"/>
      <c r="BV5848" s="40"/>
      <c r="BW5848" s="9"/>
      <c r="BX5848" s="40"/>
      <c r="BZ5848" s="9"/>
      <c r="CA5848" s="9"/>
      <c r="CB5848" s="40"/>
      <c r="CC5848" s="9"/>
      <c r="CD5848" s="9"/>
      <c r="CE5848" s="40"/>
    </row>
    <row r="5849" spans="68:83" x14ac:dyDescent="0.25">
      <c r="BP5849" s="9"/>
      <c r="BQ5849" s="40"/>
      <c r="BR5849" s="9"/>
      <c r="BS5849" s="40"/>
      <c r="BU5849" s="9"/>
      <c r="BV5849" s="40"/>
      <c r="BW5849" s="9"/>
      <c r="BX5849" s="40"/>
      <c r="BZ5849" s="9"/>
      <c r="CA5849" s="9"/>
      <c r="CB5849" s="40"/>
      <c r="CC5849" s="9"/>
      <c r="CD5849" s="9"/>
      <c r="CE5849" s="40"/>
    </row>
    <row r="5850" spans="68:83" x14ac:dyDescent="0.25">
      <c r="BP5850" s="9"/>
      <c r="BQ5850" s="40"/>
      <c r="BR5850" s="9"/>
      <c r="BS5850" s="40"/>
      <c r="BU5850" s="9"/>
      <c r="BV5850" s="40"/>
      <c r="BW5850" s="9"/>
      <c r="BX5850" s="40"/>
      <c r="BZ5850" s="9"/>
      <c r="CA5850" s="9"/>
      <c r="CB5850" s="40"/>
      <c r="CC5850" s="9"/>
      <c r="CD5850" s="9"/>
      <c r="CE5850" s="40"/>
    </row>
    <row r="5851" spans="68:83" x14ac:dyDescent="0.25">
      <c r="BP5851" s="9"/>
      <c r="BQ5851" s="40"/>
      <c r="BR5851" s="9"/>
      <c r="BS5851" s="40"/>
      <c r="BU5851" s="9"/>
      <c r="BV5851" s="40"/>
      <c r="BW5851" s="9"/>
      <c r="BX5851" s="40"/>
      <c r="BZ5851" s="9"/>
      <c r="CA5851" s="9"/>
      <c r="CB5851" s="40"/>
      <c r="CC5851" s="9"/>
      <c r="CD5851" s="9"/>
      <c r="CE5851" s="40"/>
    </row>
    <row r="5852" spans="68:83" x14ac:dyDescent="0.25">
      <c r="BP5852" s="9"/>
      <c r="BQ5852" s="40"/>
      <c r="BR5852" s="9"/>
      <c r="BS5852" s="40"/>
      <c r="BU5852" s="9"/>
      <c r="BV5852" s="40"/>
      <c r="BW5852" s="9"/>
      <c r="BX5852" s="40"/>
      <c r="BZ5852" s="9"/>
      <c r="CA5852" s="9"/>
      <c r="CB5852" s="40"/>
      <c r="CC5852" s="9"/>
      <c r="CD5852" s="9"/>
      <c r="CE5852" s="40"/>
    </row>
    <row r="5853" spans="68:83" x14ac:dyDescent="0.25">
      <c r="BP5853" s="9"/>
      <c r="BQ5853" s="40"/>
      <c r="BR5853" s="9"/>
      <c r="BS5853" s="40"/>
      <c r="BU5853" s="9"/>
      <c r="BV5853" s="40"/>
      <c r="BW5853" s="9"/>
      <c r="BX5853" s="40"/>
      <c r="BZ5853" s="9"/>
      <c r="CA5853" s="9"/>
      <c r="CB5853" s="40"/>
      <c r="CC5853" s="9"/>
      <c r="CD5853" s="9"/>
      <c r="CE5853" s="40"/>
    </row>
    <row r="5854" spans="68:83" x14ac:dyDescent="0.25">
      <c r="BP5854" s="9"/>
      <c r="BQ5854" s="40"/>
      <c r="BR5854" s="9"/>
      <c r="BS5854" s="40"/>
      <c r="BU5854" s="9"/>
      <c r="BV5854" s="40"/>
      <c r="BW5854" s="9"/>
      <c r="BX5854" s="40"/>
      <c r="BZ5854" s="9"/>
      <c r="CA5854" s="9"/>
      <c r="CB5854" s="40"/>
      <c r="CC5854" s="9"/>
      <c r="CD5854" s="9"/>
      <c r="CE5854" s="40"/>
    </row>
    <row r="5855" spans="68:83" x14ac:dyDescent="0.25">
      <c r="BP5855" s="9"/>
      <c r="BQ5855" s="40"/>
      <c r="BR5855" s="9"/>
      <c r="BS5855" s="40"/>
      <c r="BU5855" s="9"/>
      <c r="BV5855" s="40"/>
      <c r="BW5855" s="9"/>
      <c r="BX5855" s="40"/>
      <c r="BZ5855" s="9"/>
      <c r="CA5855" s="9"/>
      <c r="CB5855" s="40"/>
      <c r="CC5855" s="9"/>
      <c r="CD5855" s="9"/>
      <c r="CE5855" s="40"/>
    </row>
    <row r="5856" spans="68:83" x14ac:dyDescent="0.25">
      <c r="BP5856" s="9"/>
      <c r="BQ5856" s="40"/>
      <c r="BR5856" s="9"/>
      <c r="BS5856" s="40"/>
      <c r="BU5856" s="9"/>
      <c r="BV5856" s="40"/>
      <c r="BW5856" s="9"/>
      <c r="BX5856" s="40"/>
      <c r="BZ5856" s="9"/>
      <c r="CA5856" s="9"/>
      <c r="CB5856" s="40"/>
      <c r="CC5856" s="9"/>
      <c r="CD5856" s="9"/>
      <c r="CE5856" s="40"/>
    </row>
    <row r="5857" spans="68:83" x14ac:dyDescent="0.25">
      <c r="BP5857" s="9"/>
      <c r="BQ5857" s="40"/>
      <c r="BR5857" s="9"/>
      <c r="BS5857" s="40"/>
      <c r="BU5857" s="9"/>
      <c r="BV5857" s="40"/>
      <c r="BW5857" s="9"/>
      <c r="BX5857" s="40"/>
      <c r="BZ5857" s="9"/>
      <c r="CA5857" s="9"/>
      <c r="CB5857" s="40"/>
      <c r="CC5857" s="9"/>
      <c r="CD5857" s="9"/>
      <c r="CE5857" s="40"/>
    </row>
    <row r="5858" spans="68:83" x14ac:dyDescent="0.25">
      <c r="BP5858" s="9"/>
      <c r="BQ5858" s="40"/>
      <c r="BR5858" s="9"/>
      <c r="BS5858" s="40"/>
      <c r="BU5858" s="9"/>
      <c r="BV5858" s="40"/>
      <c r="BW5858" s="9"/>
      <c r="BX5858" s="40"/>
      <c r="BZ5858" s="9"/>
      <c r="CA5858" s="9"/>
      <c r="CB5858" s="40"/>
      <c r="CC5858" s="9"/>
      <c r="CD5858" s="9"/>
      <c r="CE5858" s="40"/>
    </row>
    <row r="5859" spans="68:83" x14ac:dyDescent="0.25">
      <c r="BP5859" s="9"/>
      <c r="BQ5859" s="40"/>
      <c r="BR5859" s="9"/>
      <c r="BS5859" s="40"/>
      <c r="BU5859" s="9"/>
      <c r="BV5859" s="40"/>
      <c r="BW5859" s="9"/>
      <c r="BX5859" s="40"/>
      <c r="BZ5859" s="9"/>
      <c r="CA5859" s="9"/>
      <c r="CB5859" s="40"/>
      <c r="CC5859" s="9"/>
      <c r="CD5859" s="9"/>
      <c r="CE5859" s="40"/>
    </row>
    <row r="5860" spans="68:83" x14ac:dyDescent="0.25">
      <c r="BP5860" s="9"/>
      <c r="BQ5860" s="40"/>
      <c r="BR5860" s="9"/>
      <c r="BS5860" s="40"/>
      <c r="BU5860" s="9"/>
      <c r="BV5860" s="40"/>
      <c r="BW5860" s="9"/>
      <c r="BX5860" s="40"/>
      <c r="BZ5860" s="9"/>
      <c r="CA5860" s="9"/>
      <c r="CB5860" s="40"/>
      <c r="CC5860" s="9"/>
      <c r="CD5860" s="9"/>
      <c r="CE5860" s="40"/>
    </row>
    <row r="5861" spans="68:83" x14ac:dyDescent="0.25">
      <c r="BP5861" s="9"/>
      <c r="BQ5861" s="40"/>
      <c r="BR5861" s="9"/>
      <c r="BS5861" s="40"/>
      <c r="BU5861" s="9"/>
      <c r="BV5861" s="40"/>
      <c r="BW5861" s="9"/>
      <c r="BX5861" s="40"/>
      <c r="BZ5861" s="9"/>
      <c r="CA5861" s="9"/>
      <c r="CB5861" s="40"/>
      <c r="CC5861" s="9"/>
      <c r="CD5861" s="9"/>
      <c r="CE5861" s="40"/>
    </row>
    <row r="5862" spans="68:83" x14ac:dyDescent="0.25">
      <c r="BP5862" s="9"/>
      <c r="BQ5862" s="40"/>
      <c r="BR5862" s="9"/>
      <c r="BS5862" s="40"/>
      <c r="BU5862" s="9"/>
      <c r="BV5862" s="40"/>
      <c r="BW5862" s="9"/>
      <c r="BX5862" s="40"/>
      <c r="BZ5862" s="9"/>
      <c r="CA5862" s="9"/>
      <c r="CB5862" s="40"/>
      <c r="CC5862" s="9"/>
      <c r="CD5862" s="9"/>
      <c r="CE5862" s="40"/>
    </row>
    <row r="5863" spans="68:83" x14ac:dyDescent="0.25">
      <c r="BP5863" s="9"/>
      <c r="BQ5863" s="40"/>
      <c r="BR5863" s="9"/>
      <c r="BS5863" s="40"/>
      <c r="BU5863" s="9"/>
      <c r="BV5863" s="40"/>
      <c r="BW5863" s="9"/>
      <c r="BX5863" s="40"/>
      <c r="BZ5863" s="9"/>
      <c r="CA5863" s="9"/>
      <c r="CB5863" s="40"/>
      <c r="CC5863" s="9"/>
      <c r="CD5863" s="9"/>
      <c r="CE5863" s="40"/>
    </row>
    <row r="5864" spans="68:83" x14ac:dyDescent="0.25">
      <c r="BP5864" s="9"/>
      <c r="BQ5864" s="40"/>
      <c r="BR5864" s="9"/>
      <c r="BS5864" s="40"/>
      <c r="BU5864" s="9"/>
      <c r="BV5864" s="40"/>
      <c r="BW5864" s="9"/>
      <c r="BX5864" s="40"/>
      <c r="BZ5864" s="9"/>
      <c r="CA5864" s="9"/>
      <c r="CB5864" s="40"/>
      <c r="CC5864" s="9"/>
      <c r="CD5864" s="9"/>
      <c r="CE5864" s="40"/>
    </row>
    <row r="5865" spans="68:83" x14ac:dyDescent="0.25">
      <c r="BP5865" s="9"/>
      <c r="BQ5865" s="40"/>
      <c r="BR5865" s="9"/>
      <c r="BS5865" s="40"/>
      <c r="BU5865" s="9"/>
      <c r="BV5865" s="40"/>
      <c r="BW5865" s="9"/>
      <c r="BX5865" s="40"/>
      <c r="BZ5865" s="9"/>
      <c r="CA5865" s="9"/>
      <c r="CB5865" s="40"/>
      <c r="CC5865" s="9"/>
      <c r="CD5865" s="9"/>
      <c r="CE5865" s="40"/>
    </row>
    <row r="5866" spans="68:83" x14ac:dyDescent="0.25">
      <c r="BP5866" s="9"/>
      <c r="BQ5866" s="40"/>
      <c r="BR5866" s="9"/>
      <c r="BS5866" s="40"/>
      <c r="BU5866" s="9"/>
      <c r="BV5866" s="40"/>
      <c r="BW5866" s="9"/>
      <c r="BX5866" s="40"/>
      <c r="BZ5866" s="9"/>
      <c r="CA5866" s="9"/>
      <c r="CB5866" s="40"/>
      <c r="CC5866" s="9"/>
      <c r="CD5866" s="9"/>
      <c r="CE5866" s="40"/>
    </row>
    <row r="5867" spans="68:83" x14ac:dyDescent="0.25">
      <c r="BP5867" s="9"/>
      <c r="BQ5867" s="40"/>
      <c r="BR5867" s="9"/>
      <c r="BS5867" s="40"/>
      <c r="BU5867" s="9"/>
      <c r="BV5867" s="40"/>
      <c r="BW5867" s="9"/>
      <c r="BX5867" s="40"/>
      <c r="BZ5867" s="9"/>
      <c r="CA5867" s="9"/>
      <c r="CB5867" s="40"/>
      <c r="CC5867" s="9"/>
      <c r="CD5867" s="9"/>
      <c r="CE5867" s="40"/>
    </row>
    <row r="5868" spans="68:83" x14ac:dyDescent="0.25">
      <c r="BP5868" s="9"/>
      <c r="BQ5868" s="40"/>
      <c r="BR5868" s="9"/>
      <c r="BS5868" s="40"/>
      <c r="BU5868" s="9"/>
      <c r="BV5868" s="40"/>
      <c r="BW5868" s="9"/>
      <c r="BX5868" s="40"/>
      <c r="BZ5868" s="9"/>
      <c r="CA5868" s="9"/>
      <c r="CB5868" s="40"/>
      <c r="CC5868" s="9"/>
      <c r="CD5868" s="9"/>
      <c r="CE5868" s="40"/>
    </row>
    <row r="5869" spans="68:83" x14ac:dyDescent="0.25">
      <c r="BP5869" s="9"/>
      <c r="BQ5869" s="40"/>
      <c r="BR5869" s="9"/>
      <c r="BS5869" s="40"/>
      <c r="BU5869" s="9"/>
      <c r="BV5869" s="40"/>
      <c r="BW5869" s="9"/>
      <c r="BX5869" s="40"/>
      <c r="BZ5869" s="9"/>
      <c r="CA5869" s="9"/>
      <c r="CB5869" s="40"/>
      <c r="CC5869" s="9"/>
      <c r="CD5869" s="9"/>
      <c r="CE5869" s="40"/>
    </row>
    <row r="5870" spans="68:83" x14ac:dyDescent="0.25">
      <c r="BP5870" s="9"/>
      <c r="BQ5870" s="40"/>
      <c r="BR5870" s="9"/>
      <c r="BS5870" s="40"/>
      <c r="BU5870" s="9"/>
      <c r="BV5870" s="40"/>
      <c r="BW5870" s="9"/>
      <c r="BX5870" s="40"/>
      <c r="BZ5870" s="9"/>
      <c r="CA5870" s="9"/>
      <c r="CB5870" s="40"/>
      <c r="CC5870" s="9"/>
      <c r="CD5870" s="9"/>
      <c r="CE5870" s="40"/>
    </row>
    <row r="5871" spans="68:83" x14ac:dyDescent="0.25">
      <c r="BP5871" s="9"/>
      <c r="BQ5871" s="40"/>
      <c r="BR5871" s="9"/>
      <c r="BS5871" s="40"/>
      <c r="BU5871" s="9"/>
      <c r="BV5871" s="40"/>
      <c r="BW5871" s="9"/>
      <c r="BX5871" s="40"/>
      <c r="BZ5871" s="9"/>
      <c r="CA5871" s="9"/>
      <c r="CB5871" s="40"/>
      <c r="CC5871" s="9"/>
      <c r="CD5871" s="9"/>
      <c r="CE5871" s="40"/>
    </row>
    <row r="5872" spans="68:83" x14ac:dyDescent="0.25">
      <c r="BP5872" s="9"/>
      <c r="BQ5872" s="40"/>
      <c r="BR5872" s="9"/>
      <c r="BS5872" s="40"/>
      <c r="BU5872" s="9"/>
      <c r="BV5872" s="40"/>
      <c r="BW5872" s="9"/>
      <c r="BX5872" s="40"/>
      <c r="BZ5872" s="9"/>
      <c r="CA5872" s="9"/>
      <c r="CB5872" s="40"/>
      <c r="CC5872" s="9"/>
      <c r="CD5872" s="9"/>
      <c r="CE5872" s="40"/>
    </row>
    <row r="5873" spans="68:83" x14ac:dyDescent="0.25">
      <c r="BP5873" s="9"/>
      <c r="BQ5873" s="40"/>
      <c r="BR5873" s="9"/>
      <c r="BS5873" s="40"/>
      <c r="BU5873" s="9"/>
      <c r="BV5873" s="40"/>
      <c r="BW5873" s="9"/>
      <c r="BX5873" s="40"/>
      <c r="BZ5873" s="9"/>
      <c r="CA5873" s="9"/>
      <c r="CB5873" s="40"/>
      <c r="CC5873" s="9"/>
      <c r="CD5873" s="9"/>
      <c r="CE5873" s="40"/>
    </row>
    <row r="5874" spans="68:83" x14ac:dyDescent="0.25">
      <c r="BP5874" s="9"/>
      <c r="BQ5874" s="40"/>
      <c r="BR5874" s="9"/>
      <c r="BS5874" s="40"/>
      <c r="BU5874" s="9"/>
      <c r="BV5874" s="40"/>
      <c r="BW5874" s="9"/>
      <c r="BX5874" s="40"/>
      <c r="BZ5874" s="9"/>
      <c r="CA5874" s="9"/>
      <c r="CB5874" s="40"/>
      <c r="CC5874" s="9"/>
      <c r="CD5874" s="9"/>
      <c r="CE5874" s="40"/>
    </row>
    <row r="5875" spans="68:83" x14ac:dyDescent="0.25">
      <c r="BP5875" s="9"/>
      <c r="BQ5875" s="40"/>
      <c r="BR5875" s="9"/>
      <c r="BS5875" s="40"/>
      <c r="BU5875" s="9"/>
      <c r="BV5875" s="40"/>
      <c r="BW5875" s="9"/>
      <c r="BX5875" s="40"/>
      <c r="BZ5875" s="9"/>
      <c r="CA5875" s="9"/>
      <c r="CB5875" s="40"/>
      <c r="CC5875" s="9"/>
      <c r="CD5875" s="9"/>
      <c r="CE5875" s="40"/>
    </row>
    <row r="5876" spans="68:83" x14ac:dyDescent="0.25">
      <c r="BP5876" s="9"/>
      <c r="BQ5876" s="40"/>
      <c r="BR5876" s="9"/>
      <c r="BS5876" s="40"/>
      <c r="BU5876" s="9"/>
      <c r="BV5876" s="40"/>
      <c r="BW5876" s="9"/>
      <c r="BX5876" s="40"/>
      <c r="BZ5876" s="9"/>
      <c r="CA5876" s="9"/>
      <c r="CB5876" s="40"/>
      <c r="CC5876" s="9"/>
      <c r="CD5876" s="9"/>
      <c r="CE5876" s="40"/>
    </row>
    <row r="5877" spans="68:83" x14ac:dyDescent="0.25">
      <c r="BP5877" s="9"/>
      <c r="BQ5877" s="40"/>
      <c r="BR5877" s="9"/>
      <c r="BS5877" s="40"/>
      <c r="BU5877" s="9"/>
      <c r="BV5877" s="40"/>
      <c r="BW5877" s="9"/>
      <c r="BX5877" s="40"/>
      <c r="BZ5877" s="9"/>
      <c r="CA5877" s="9"/>
      <c r="CB5877" s="40"/>
      <c r="CC5877" s="9"/>
      <c r="CD5877" s="9"/>
      <c r="CE5877" s="40"/>
    </row>
    <row r="5878" spans="68:83" x14ac:dyDescent="0.25">
      <c r="BP5878" s="9"/>
      <c r="BQ5878" s="40"/>
      <c r="BR5878" s="9"/>
      <c r="BS5878" s="40"/>
      <c r="BU5878" s="9"/>
      <c r="BV5878" s="40"/>
      <c r="BW5878" s="9"/>
      <c r="BX5878" s="40"/>
      <c r="BZ5878" s="9"/>
      <c r="CA5878" s="9"/>
      <c r="CB5878" s="40"/>
      <c r="CC5878" s="9"/>
      <c r="CD5878" s="9"/>
      <c r="CE5878" s="40"/>
    </row>
    <row r="5879" spans="68:83" x14ac:dyDescent="0.25">
      <c r="BP5879" s="9"/>
      <c r="BQ5879" s="40"/>
      <c r="BR5879" s="9"/>
      <c r="BS5879" s="40"/>
      <c r="BU5879" s="9"/>
      <c r="BV5879" s="40"/>
      <c r="BW5879" s="9"/>
      <c r="BX5879" s="40"/>
      <c r="BZ5879" s="9"/>
      <c r="CA5879" s="9"/>
      <c r="CB5879" s="40"/>
      <c r="CC5879" s="9"/>
      <c r="CD5879" s="9"/>
      <c r="CE5879" s="40"/>
    </row>
    <row r="5880" spans="68:83" x14ac:dyDescent="0.25">
      <c r="BP5880" s="9"/>
      <c r="BQ5880" s="40"/>
      <c r="BR5880" s="9"/>
      <c r="BS5880" s="40"/>
      <c r="BU5880" s="9"/>
      <c r="BV5880" s="40"/>
      <c r="BW5880" s="9"/>
      <c r="BX5880" s="40"/>
      <c r="BZ5880" s="9"/>
      <c r="CA5880" s="9"/>
      <c r="CB5880" s="40"/>
      <c r="CC5880" s="9"/>
      <c r="CD5880" s="9"/>
      <c r="CE5880" s="40"/>
    </row>
    <row r="5881" spans="68:83" x14ac:dyDescent="0.25">
      <c r="BP5881" s="9"/>
      <c r="BQ5881" s="40"/>
      <c r="BR5881" s="9"/>
      <c r="BS5881" s="40"/>
      <c r="BU5881" s="9"/>
      <c r="BV5881" s="40"/>
      <c r="BW5881" s="9"/>
      <c r="BX5881" s="40"/>
      <c r="BZ5881" s="9"/>
      <c r="CA5881" s="9"/>
      <c r="CB5881" s="40"/>
      <c r="CC5881" s="9"/>
      <c r="CD5881" s="9"/>
      <c r="CE5881" s="40"/>
    </row>
    <row r="5882" spans="68:83" x14ac:dyDescent="0.25">
      <c r="BP5882" s="9"/>
      <c r="BQ5882" s="40"/>
      <c r="BR5882" s="9"/>
      <c r="BS5882" s="40"/>
      <c r="BU5882" s="9"/>
      <c r="BV5882" s="40"/>
      <c r="BW5882" s="9"/>
      <c r="BX5882" s="40"/>
      <c r="BZ5882" s="9"/>
      <c r="CA5882" s="9"/>
      <c r="CB5882" s="40"/>
      <c r="CC5882" s="9"/>
      <c r="CD5882" s="9"/>
      <c r="CE5882" s="40"/>
    </row>
    <row r="5883" spans="68:83" x14ac:dyDescent="0.25">
      <c r="BP5883" s="9"/>
      <c r="BQ5883" s="40"/>
      <c r="BR5883" s="9"/>
      <c r="BS5883" s="40"/>
      <c r="BU5883" s="9"/>
      <c r="BV5883" s="40"/>
      <c r="BW5883" s="9"/>
      <c r="BX5883" s="40"/>
      <c r="BZ5883" s="9"/>
      <c r="CA5883" s="9"/>
      <c r="CB5883" s="40"/>
      <c r="CC5883" s="9"/>
      <c r="CD5883" s="9"/>
      <c r="CE5883" s="40"/>
    </row>
    <row r="5884" spans="68:83" x14ac:dyDescent="0.25">
      <c r="BP5884" s="9"/>
      <c r="BQ5884" s="40"/>
      <c r="BR5884" s="9"/>
      <c r="BS5884" s="40"/>
      <c r="BU5884" s="9"/>
      <c r="BV5884" s="40"/>
      <c r="BW5884" s="9"/>
      <c r="BX5884" s="40"/>
      <c r="BZ5884" s="9"/>
      <c r="CA5884" s="9"/>
      <c r="CB5884" s="40"/>
      <c r="CC5884" s="9"/>
      <c r="CD5884" s="9"/>
      <c r="CE5884" s="40"/>
    </row>
    <row r="5885" spans="68:83" x14ac:dyDescent="0.25">
      <c r="BP5885" s="9"/>
      <c r="BQ5885" s="40"/>
      <c r="BR5885" s="9"/>
      <c r="BS5885" s="40"/>
      <c r="BU5885" s="9"/>
      <c r="BV5885" s="40"/>
      <c r="BW5885" s="9"/>
      <c r="BX5885" s="40"/>
      <c r="BZ5885" s="9"/>
      <c r="CA5885" s="9"/>
      <c r="CB5885" s="40"/>
      <c r="CC5885" s="9"/>
      <c r="CD5885" s="9"/>
      <c r="CE5885" s="40"/>
    </row>
    <row r="5886" spans="68:83" x14ac:dyDescent="0.25">
      <c r="BP5886" s="9"/>
      <c r="BQ5886" s="40"/>
      <c r="BR5886" s="9"/>
      <c r="BS5886" s="40"/>
      <c r="BU5886" s="9"/>
      <c r="BV5886" s="40"/>
      <c r="BW5886" s="9"/>
      <c r="BX5886" s="40"/>
      <c r="BZ5886" s="9"/>
      <c r="CA5886" s="9"/>
      <c r="CB5886" s="40"/>
      <c r="CC5886" s="9"/>
      <c r="CD5886" s="9"/>
      <c r="CE5886" s="40"/>
    </row>
    <row r="5887" spans="68:83" x14ac:dyDescent="0.25">
      <c r="BP5887" s="9"/>
      <c r="BQ5887" s="40"/>
      <c r="BR5887" s="9"/>
      <c r="BS5887" s="40"/>
      <c r="BU5887" s="9"/>
      <c r="BV5887" s="40"/>
      <c r="BW5887" s="9"/>
      <c r="BX5887" s="40"/>
      <c r="BZ5887" s="9"/>
      <c r="CA5887" s="9"/>
      <c r="CB5887" s="40"/>
      <c r="CC5887" s="9"/>
      <c r="CD5887" s="9"/>
      <c r="CE5887" s="40"/>
    </row>
    <row r="5888" spans="68:83" x14ac:dyDescent="0.25">
      <c r="BP5888" s="9"/>
      <c r="BQ5888" s="40"/>
      <c r="BR5888" s="9"/>
      <c r="BS5888" s="40"/>
      <c r="BU5888" s="9"/>
      <c r="BV5888" s="40"/>
      <c r="BW5888" s="9"/>
      <c r="BX5888" s="40"/>
      <c r="BZ5888" s="9"/>
      <c r="CA5888" s="9"/>
      <c r="CB5888" s="40"/>
      <c r="CC5888" s="9"/>
      <c r="CD5888" s="9"/>
      <c r="CE5888" s="40"/>
    </row>
    <row r="5889" spans="68:83" x14ac:dyDescent="0.25">
      <c r="BP5889" s="9"/>
      <c r="BQ5889" s="40"/>
      <c r="BR5889" s="9"/>
      <c r="BS5889" s="40"/>
      <c r="BU5889" s="9"/>
      <c r="BV5889" s="40"/>
      <c r="BW5889" s="9"/>
      <c r="BX5889" s="40"/>
      <c r="BZ5889" s="9"/>
      <c r="CA5889" s="9"/>
      <c r="CB5889" s="40"/>
      <c r="CC5889" s="9"/>
      <c r="CD5889" s="9"/>
      <c r="CE5889" s="40"/>
    </row>
    <row r="5890" spans="68:83" x14ac:dyDescent="0.25">
      <c r="BP5890" s="9"/>
      <c r="BQ5890" s="40"/>
      <c r="BR5890" s="9"/>
      <c r="BS5890" s="40"/>
      <c r="BU5890" s="9"/>
      <c r="BV5890" s="40"/>
      <c r="BW5890" s="9"/>
      <c r="BX5890" s="40"/>
      <c r="BZ5890" s="9"/>
      <c r="CA5890" s="9"/>
      <c r="CB5890" s="40"/>
      <c r="CC5890" s="9"/>
      <c r="CD5890" s="9"/>
      <c r="CE5890" s="40"/>
    </row>
    <row r="5891" spans="68:83" x14ac:dyDescent="0.25">
      <c r="BP5891" s="9"/>
      <c r="BQ5891" s="40"/>
      <c r="BR5891" s="9"/>
      <c r="BS5891" s="40"/>
      <c r="BU5891" s="9"/>
      <c r="BV5891" s="40"/>
      <c r="BW5891" s="9"/>
      <c r="BX5891" s="40"/>
      <c r="BZ5891" s="9"/>
      <c r="CA5891" s="9"/>
      <c r="CB5891" s="40"/>
      <c r="CC5891" s="9"/>
      <c r="CD5891" s="9"/>
      <c r="CE5891" s="40"/>
    </row>
    <row r="5892" spans="68:83" x14ac:dyDescent="0.25">
      <c r="BP5892" s="9"/>
      <c r="BQ5892" s="40"/>
      <c r="BR5892" s="9"/>
      <c r="BS5892" s="40"/>
      <c r="BU5892" s="9"/>
      <c r="BV5892" s="40"/>
      <c r="BW5892" s="9"/>
      <c r="BX5892" s="40"/>
      <c r="BZ5892" s="9"/>
      <c r="CA5892" s="9"/>
      <c r="CB5892" s="40"/>
      <c r="CC5892" s="9"/>
      <c r="CD5892" s="9"/>
      <c r="CE5892" s="40"/>
    </row>
    <row r="5893" spans="68:83" x14ac:dyDescent="0.25">
      <c r="BP5893" s="9"/>
      <c r="BQ5893" s="40"/>
      <c r="BR5893" s="9"/>
      <c r="BS5893" s="40"/>
      <c r="BU5893" s="9"/>
      <c r="BV5893" s="40"/>
      <c r="BW5893" s="9"/>
      <c r="BX5893" s="40"/>
      <c r="BZ5893" s="9"/>
      <c r="CA5893" s="9"/>
      <c r="CB5893" s="40"/>
      <c r="CC5893" s="9"/>
      <c r="CD5893" s="9"/>
      <c r="CE5893" s="40"/>
    </row>
    <row r="5894" spans="68:83" x14ac:dyDescent="0.25">
      <c r="BP5894" s="9"/>
      <c r="BQ5894" s="40"/>
      <c r="BR5894" s="9"/>
      <c r="BS5894" s="40"/>
      <c r="BU5894" s="9"/>
      <c r="BV5894" s="40"/>
      <c r="BW5894" s="9"/>
      <c r="BX5894" s="40"/>
      <c r="BZ5894" s="9"/>
      <c r="CA5894" s="9"/>
      <c r="CB5894" s="40"/>
      <c r="CC5894" s="9"/>
      <c r="CD5894" s="9"/>
      <c r="CE5894" s="40"/>
    </row>
    <row r="5895" spans="68:83" x14ac:dyDescent="0.25">
      <c r="BP5895" s="9"/>
      <c r="BQ5895" s="40"/>
      <c r="BR5895" s="9"/>
      <c r="BS5895" s="40"/>
      <c r="BU5895" s="9"/>
      <c r="BV5895" s="40"/>
      <c r="BW5895" s="9"/>
      <c r="BX5895" s="40"/>
      <c r="BZ5895" s="9"/>
      <c r="CA5895" s="9"/>
      <c r="CB5895" s="40"/>
      <c r="CC5895" s="9"/>
      <c r="CD5895" s="9"/>
      <c r="CE5895" s="40"/>
    </row>
    <row r="5896" spans="68:83" x14ac:dyDescent="0.25">
      <c r="BP5896" s="9"/>
      <c r="BQ5896" s="40"/>
      <c r="BR5896" s="9"/>
      <c r="BS5896" s="40"/>
      <c r="BU5896" s="9"/>
      <c r="BV5896" s="40"/>
      <c r="BW5896" s="9"/>
      <c r="BX5896" s="40"/>
      <c r="BZ5896" s="9"/>
      <c r="CA5896" s="9"/>
      <c r="CB5896" s="40"/>
      <c r="CC5896" s="9"/>
      <c r="CD5896" s="9"/>
      <c r="CE5896" s="40"/>
    </row>
    <row r="5897" spans="68:83" x14ac:dyDescent="0.25">
      <c r="BP5897" s="9"/>
      <c r="BQ5897" s="40"/>
      <c r="BR5897" s="9"/>
      <c r="BS5897" s="40"/>
      <c r="BU5897" s="9"/>
      <c r="BV5897" s="40"/>
      <c r="BW5897" s="9"/>
      <c r="BX5897" s="40"/>
      <c r="BZ5897" s="9"/>
      <c r="CA5897" s="9"/>
      <c r="CB5897" s="40"/>
      <c r="CC5897" s="9"/>
      <c r="CD5897" s="9"/>
      <c r="CE5897" s="40"/>
    </row>
    <row r="5898" spans="68:83" x14ac:dyDescent="0.25">
      <c r="BP5898" s="9"/>
      <c r="BQ5898" s="40"/>
      <c r="BR5898" s="9"/>
      <c r="BS5898" s="40"/>
      <c r="BU5898" s="9"/>
      <c r="BV5898" s="40"/>
      <c r="BW5898" s="9"/>
      <c r="BX5898" s="40"/>
      <c r="BZ5898" s="9"/>
      <c r="CA5898" s="9"/>
      <c r="CB5898" s="40"/>
      <c r="CC5898" s="9"/>
      <c r="CD5898" s="9"/>
      <c r="CE5898" s="40"/>
    </row>
    <row r="5899" spans="68:83" x14ac:dyDescent="0.25">
      <c r="BP5899" s="9"/>
      <c r="BQ5899" s="40"/>
      <c r="BR5899" s="9"/>
      <c r="BS5899" s="40"/>
      <c r="BU5899" s="9"/>
      <c r="BV5899" s="40"/>
      <c r="BW5899" s="9"/>
      <c r="BX5899" s="40"/>
      <c r="BZ5899" s="9"/>
      <c r="CA5899" s="9"/>
      <c r="CB5899" s="40"/>
      <c r="CC5899" s="9"/>
      <c r="CD5899" s="9"/>
      <c r="CE5899" s="40"/>
    </row>
    <row r="5900" spans="68:83" x14ac:dyDescent="0.25">
      <c r="BP5900" s="9"/>
      <c r="BQ5900" s="40"/>
      <c r="BR5900" s="9"/>
      <c r="BS5900" s="40"/>
      <c r="BU5900" s="9"/>
      <c r="BV5900" s="40"/>
      <c r="BW5900" s="9"/>
      <c r="BX5900" s="40"/>
      <c r="BZ5900" s="9"/>
      <c r="CA5900" s="9"/>
      <c r="CB5900" s="40"/>
      <c r="CC5900" s="9"/>
      <c r="CD5900" s="9"/>
      <c r="CE5900" s="40"/>
    </row>
    <row r="5901" spans="68:83" x14ac:dyDescent="0.25">
      <c r="BP5901" s="9"/>
      <c r="BQ5901" s="40"/>
      <c r="BR5901" s="9"/>
      <c r="BS5901" s="40"/>
      <c r="BU5901" s="9"/>
      <c r="BV5901" s="40"/>
      <c r="BW5901" s="9"/>
      <c r="BX5901" s="40"/>
      <c r="BZ5901" s="9"/>
      <c r="CA5901" s="9"/>
      <c r="CB5901" s="40"/>
      <c r="CC5901" s="9"/>
      <c r="CD5901" s="9"/>
      <c r="CE5901" s="40"/>
    </row>
    <row r="5902" spans="68:83" x14ac:dyDescent="0.25">
      <c r="BP5902" s="9"/>
      <c r="BQ5902" s="40"/>
      <c r="BR5902" s="9"/>
      <c r="BS5902" s="40"/>
      <c r="BU5902" s="9"/>
      <c r="BV5902" s="40"/>
      <c r="BW5902" s="9"/>
      <c r="BX5902" s="40"/>
      <c r="BZ5902" s="9"/>
      <c r="CA5902" s="9"/>
      <c r="CB5902" s="40"/>
      <c r="CC5902" s="9"/>
      <c r="CD5902" s="9"/>
      <c r="CE5902" s="40"/>
    </row>
    <row r="5903" spans="68:83" x14ac:dyDescent="0.25">
      <c r="BP5903" s="9"/>
      <c r="BQ5903" s="40"/>
      <c r="BR5903" s="9"/>
      <c r="BS5903" s="40"/>
      <c r="BU5903" s="9"/>
      <c r="BV5903" s="40"/>
      <c r="BW5903" s="9"/>
      <c r="BX5903" s="40"/>
      <c r="BZ5903" s="9"/>
      <c r="CA5903" s="9"/>
      <c r="CB5903" s="40"/>
      <c r="CC5903" s="9"/>
      <c r="CD5903" s="9"/>
      <c r="CE5903" s="40"/>
    </row>
    <row r="5904" spans="68:83" x14ac:dyDescent="0.25">
      <c r="BP5904" s="9"/>
      <c r="BQ5904" s="40"/>
      <c r="BR5904" s="9"/>
      <c r="BS5904" s="40"/>
      <c r="BU5904" s="9"/>
      <c r="BV5904" s="40"/>
      <c r="BW5904" s="9"/>
      <c r="BX5904" s="40"/>
      <c r="BZ5904" s="9"/>
      <c r="CA5904" s="9"/>
      <c r="CB5904" s="40"/>
      <c r="CC5904" s="9"/>
      <c r="CD5904" s="9"/>
      <c r="CE5904" s="40"/>
    </row>
    <row r="5905" spans="68:83" x14ac:dyDescent="0.25">
      <c r="BP5905" s="9"/>
      <c r="BQ5905" s="40"/>
      <c r="BR5905" s="9"/>
      <c r="BS5905" s="40"/>
      <c r="BU5905" s="9"/>
      <c r="BV5905" s="40"/>
      <c r="BW5905" s="9"/>
      <c r="BX5905" s="40"/>
      <c r="BZ5905" s="9"/>
      <c r="CA5905" s="9"/>
      <c r="CB5905" s="40"/>
      <c r="CC5905" s="9"/>
      <c r="CD5905" s="9"/>
      <c r="CE5905" s="40"/>
    </row>
    <row r="5906" spans="68:83" x14ac:dyDescent="0.25">
      <c r="BP5906" s="9"/>
      <c r="BQ5906" s="40"/>
      <c r="BR5906" s="9"/>
      <c r="BS5906" s="40"/>
      <c r="BU5906" s="9"/>
      <c r="BV5906" s="40"/>
      <c r="BW5906" s="9"/>
      <c r="BX5906" s="40"/>
      <c r="BZ5906" s="9"/>
      <c r="CA5906" s="9"/>
      <c r="CB5906" s="40"/>
      <c r="CC5906" s="9"/>
      <c r="CD5906" s="9"/>
      <c r="CE5906" s="40"/>
    </row>
    <row r="5907" spans="68:83" x14ac:dyDescent="0.25">
      <c r="BP5907" s="9"/>
      <c r="BQ5907" s="40"/>
      <c r="BR5907" s="9"/>
      <c r="BS5907" s="40"/>
      <c r="BU5907" s="9"/>
      <c r="BV5907" s="40"/>
      <c r="BW5907" s="9"/>
      <c r="BX5907" s="40"/>
      <c r="BZ5907" s="9"/>
      <c r="CA5907" s="9"/>
      <c r="CB5907" s="40"/>
      <c r="CC5907" s="9"/>
      <c r="CD5907" s="9"/>
      <c r="CE5907" s="40"/>
    </row>
    <row r="5908" spans="68:83" x14ac:dyDescent="0.25">
      <c r="BP5908" s="9"/>
      <c r="BQ5908" s="40"/>
      <c r="BR5908" s="9"/>
      <c r="BS5908" s="40"/>
      <c r="BU5908" s="9"/>
      <c r="BV5908" s="40"/>
      <c r="BW5908" s="9"/>
      <c r="BX5908" s="40"/>
      <c r="BZ5908" s="9"/>
      <c r="CA5908" s="9"/>
      <c r="CB5908" s="40"/>
      <c r="CC5908" s="9"/>
      <c r="CD5908" s="9"/>
      <c r="CE5908" s="40"/>
    </row>
    <row r="5909" spans="68:83" x14ac:dyDescent="0.25">
      <c r="BP5909" s="9"/>
      <c r="BQ5909" s="40"/>
      <c r="BR5909" s="9"/>
      <c r="BS5909" s="40"/>
      <c r="BU5909" s="9"/>
      <c r="BV5909" s="40"/>
      <c r="BW5909" s="9"/>
      <c r="BX5909" s="40"/>
      <c r="BZ5909" s="9"/>
      <c r="CA5909" s="9"/>
      <c r="CB5909" s="40"/>
      <c r="CC5909" s="9"/>
      <c r="CD5909" s="9"/>
      <c r="CE5909" s="40"/>
    </row>
    <row r="5910" spans="68:83" x14ac:dyDescent="0.25">
      <c r="BP5910" s="9"/>
      <c r="BQ5910" s="40"/>
      <c r="BR5910" s="9"/>
      <c r="BS5910" s="40"/>
      <c r="BU5910" s="9"/>
      <c r="BV5910" s="40"/>
      <c r="BW5910" s="9"/>
      <c r="BX5910" s="40"/>
      <c r="BZ5910" s="9"/>
      <c r="CA5910" s="9"/>
      <c r="CB5910" s="40"/>
      <c r="CC5910" s="9"/>
      <c r="CD5910" s="9"/>
      <c r="CE5910" s="40"/>
    </row>
    <row r="5911" spans="68:83" x14ac:dyDescent="0.25">
      <c r="BP5911" s="9"/>
      <c r="BQ5911" s="40"/>
      <c r="BR5911" s="9"/>
      <c r="BS5911" s="40"/>
      <c r="BU5911" s="9"/>
      <c r="BV5911" s="40"/>
      <c r="BW5911" s="9"/>
      <c r="BX5911" s="40"/>
      <c r="BZ5911" s="9"/>
      <c r="CA5911" s="9"/>
      <c r="CB5911" s="40"/>
      <c r="CC5911" s="9"/>
      <c r="CD5911" s="9"/>
      <c r="CE5911" s="40"/>
    </row>
    <row r="5912" spans="68:83" x14ac:dyDescent="0.25">
      <c r="BP5912" s="9"/>
      <c r="BQ5912" s="40"/>
      <c r="BR5912" s="9"/>
      <c r="BS5912" s="40"/>
      <c r="BU5912" s="9"/>
      <c r="BV5912" s="40"/>
      <c r="BW5912" s="9"/>
      <c r="BX5912" s="40"/>
      <c r="BZ5912" s="9"/>
      <c r="CA5912" s="9"/>
      <c r="CB5912" s="40"/>
      <c r="CC5912" s="9"/>
      <c r="CD5912" s="9"/>
      <c r="CE5912" s="40"/>
    </row>
    <row r="5913" spans="68:83" x14ac:dyDescent="0.25">
      <c r="BP5913" s="9"/>
      <c r="BQ5913" s="40"/>
      <c r="BR5913" s="9"/>
      <c r="BS5913" s="40"/>
      <c r="BU5913" s="9"/>
      <c r="BV5913" s="40"/>
      <c r="BW5913" s="9"/>
      <c r="BX5913" s="40"/>
      <c r="BZ5913" s="9"/>
      <c r="CA5913" s="9"/>
      <c r="CB5913" s="40"/>
      <c r="CC5913" s="9"/>
      <c r="CD5913" s="9"/>
      <c r="CE5913" s="40"/>
    </row>
    <row r="5914" spans="68:83" x14ac:dyDescent="0.25">
      <c r="BP5914" s="9"/>
      <c r="BQ5914" s="40"/>
      <c r="BR5914" s="9"/>
      <c r="BS5914" s="40"/>
      <c r="BU5914" s="9"/>
      <c r="BV5914" s="40"/>
      <c r="BW5914" s="9"/>
      <c r="BX5914" s="40"/>
      <c r="BZ5914" s="9"/>
      <c r="CA5914" s="9"/>
      <c r="CB5914" s="40"/>
      <c r="CC5914" s="9"/>
      <c r="CD5914" s="9"/>
      <c r="CE5914" s="40"/>
    </row>
    <row r="5915" spans="68:83" x14ac:dyDescent="0.25">
      <c r="BP5915" s="9"/>
      <c r="BQ5915" s="40"/>
      <c r="BR5915" s="9"/>
      <c r="BS5915" s="40"/>
      <c r="BU5915" s="9"/>
      <c r="BV5915" s="40"/>
      <c r="BW5915" s="9"/>
      <c r="BX5915" s="40"/>
      <c r="BZ5915" s="9"/>
      <c r="CA5915" s="9"/>
      <c r="CB5915" s="40"/>
      <c r="CC5915" s="9"/>
      <c r="CD5915" s="9"/>
      <c r="CE5915" s="40"/>
    </row>
    <row r="5916" spans="68:83" x14ac:dyDescent="0.25">
      <c r="BP5916" s="9"/>
      <c r="BQ5916" s="40"/>
      <c r="BR5916" s="9"/>
      <c r="BS5916" s="40"/>
      <c r="BU5916" s="9"/>
      <c r="BV5916" s="40"/>
      <c r="BW5916" s="9"/>
      <c r="BX5916" s="40"/>
      <c r="BZ5916" s="9"/>
      <c r="CA5916" s="9"/>
      <c r="CB5916" s="40"/>
      <c r="CC5916" s="9"/>
      <c r="CD5916" s="9"/>
      <c r="CE5916" s="40"/>
    </row>
    <row r="5917" spans="68:83" x14ac:dyDescent="0.25">
      <c r="BP5917" s="9"/>
      <c r="BQ5917" s="40"/>
      <c r="BR5917" s="9"/>
      <c r="BS5917" s="40"/>
      <c r="BU5917" s="9"/>
      <c r="BV5917" s="40"/>
      <c r="BW5917" s="9"/>
      <c r="BX5917" s="40"/>
      <c r="BZ5917" s="9"/>
      <c r="CA5917" s="9"/>
      <c r="CB5917" s="40"/>
      <c r="CC5917" s="9"/>
      <c r="CD5917" s="9"/>
      <c r="CE5917" s="40"/>
    </row>
    <row r="5918" spans="68:83" x14ac:dyDescent="0.25">
      <c r="BP5918" s="9"/>
      <c r="BQ5918" s="40"/>
      <c r="BR5918" s="9"/>
      <c r="BS5918" s="40"/>
      <c r="BU5918" s="9"/>
      <c r="BV5918" s="40"/>
      <c r="BW5918" s="9"/>
      <c r="BX5918" s="40"/>
      <c r="BZ5918" s="9"/>
      <c r="CA5918" s="9"/>
      <c r="CB5918" s="40"/>
      <c r="CC5918" s="9"/>
      <c r="CD5918" s="9"/>
      <c r="CE5918" s="40"/>
    </row>
    <row r="5919" spans="68:83" x14ac:dyDescent="0.25">
      <c r="BP5919" s="9"/>
      <c r="BQ5919" s="40"/>
      <c r="BR5919" s="9"/>
      <c r="BS5919" s="40"/>
      <c r="BU5919" s="9"/>
      <c r="BV5919" s="40"/>
      <c r="BW5919" s="9"/>
      <c r="BX5919" s="40"/>
      <c r="BZ5919" s="9"/>
      <c r="CA5919" s="9"/>
      <c r="CB5919" s="40"/>
      <c r="CC5919" s="9"/>
      <c r="CD5919" s="9"/>
      <c r="CE5919" s="40"/>
    </row>
    <row r="5920" spans="68:83" x14ac:dyDescent="0.25">
      <c r="BP5920" s="9"/>
      <c r="BQ5920" s="40"/>
      <c r="BR5920" s="9"/>
      <c r="BS5920" s="40"/>
      <c r="BU5920" s="9"/>
      <c r="BV5920" s="40"/>
      <c r="BW5920" s="9"/>
      <c r="BX5920" s="40"/>
      <c r="BZ5920" s="9"/>
      <c r="CA5920" s="9"/>
      <c r="CB5920" s="40"/>
      <c r="CC5920" s="9"/>
      <c r="CD5920" s="9"/>
      <c r="CE5920" s="40"/>
    </row>
    <row r="5921" spans="68:83" x14ac:dyDescent="0.25">
      <c r="BP5921" s="9"/>
      <c r="BQ5921" s="40"/>
      <c r="BR5921" s="9"/>
      <c r="BS5921" s="40"/>
      <c r="BU5921" s="9"/>
      <c r="BV5921" s="40"/>
      <c r="BW5921" s="9"/>
      <c r="BX5921" s="40"/>
      <c r="BZ5921" s="9"/>
      <c r="CA5921" s="9"/>
      <c r="CB5921" s="40"/>
      <c r="CC5921" s="9"/>
      <c r="CD5921" s="9"/>
      <c r="CE5921" s="40"/>
    </row>
    <row r="5922" spans="68:83" x14ac:dyDescent="0.25">
      <c r="BP5922" s="9"/>
      <c r="BQ5922" s="40"/>
      <c r="BR5922" s="9"/>
      <c r="BS5922" s="40"/>
      <c r="BU5922" s="9"/>
      <c r="BV5922" s="40"/>
      <c r="BW5922" s="9"/>
      <c r="BX5922" s="40"/>
      <c r="BZ5922" s="9"/>
      <c r="CA5922" s="9"/>
      <c r="CB5922" s="40"/>
      <c r="CC5922" s="9"/>
      <c r="CD5922" s="9"/>
      <c r="CE5922" s="40"/>
    </row>
    <row r="5923" spans="68:83" x14ac:dyDescent="0.25">
      <c r="BP5923" s="9"/>
      <c r="BQ5923" s="40"/>
      <c r="BR5923" s="9"/>
      <c r="BS5923" s="40"/>
      <c r="BU5923" s="9"/>
      <c r="BV5923" s="40"/>
      <c r="BW5923" s="9"/>
      <c r="BX5923" s="40"/>
      <c r="BZ5923" s="9"/>
      <c r="CA5923" s="9"/>
      <c r="CB5923" s="40"/>
      <c r="CC5923" s="9"/>
      <c r="CD5923" s="9"/>
      <c r="CE5923" s="40"/>
    </row>
    <row r="5924" spans="68:83" x14ac:dyDescent="0.25">
      <c r="BP5924" s="9"/>
      <c r="BQ5924" s="40"/>
      <c r="BR5924" s="9"/>
      <c r="BS5924" s="40"/>
      <c r="BU5924" s="9"/>
      <c r="BV5924" s="40"/>
      <c r="BW5924" s="9"/>
      <c r="BX5924" s="40"/>
      <c r="BZ5924" s="9"/>
      <c r="CA5924" s="9"/>
      <c r="CB5924" s="40"/>
      <c r="CC5924" s="9"/>
      <c r="CD5924" s="9"/>
      <c r="CE5924" s="40"/>
    </row>
    <row r="5925" spans="68:83" x14ac:dyDescent="0.25">
      <c r="BP5925" s="9"/>
      <c r="BQ5925" s="40"/>
      <c r="BR5925" s="9"/>
      <c r="BS5925" s="40"/>
      <c r="BU5925" s="9"/>
      <c r="BV5925" s="40"/>
      <c r="BW5925" s="9"/>
      <c r="BX5925" s="40"/>
      <c r="BZ5925" s="9"/>
      <c r="CA5925" s="9"/>
      <c r="CB5925" s="40"/>
      <c r="CC5925" s="9"/>
      <c r="CD5925" s="9"/>
      <c r="CE5925" s="40"/>
    </row>
    <row r="5926" spans="68:83" x14ac:dyDescent="0.25">
      <c r="BP5926" s="9"/>
      <c r="BQ5926" s="40"/>
      <c r="BR5926" s="9"/>
      <c r="BS5926" s="40"/>
      <c r="BU5926" s="9"/>
      <c r="BV5926" s="40"/>
      <c r="BW5926" s="9"/>
      <c r="BX5926" s="40"/>
      <c r="BZ5926" s="9"/>
      <c r="CA5926" s="9"/>
      <c r="CB5926" s="40"/>
      <c r="CC5926" s="9"/>
      <c r="CD5926" s="9"/>
      <c r="CE5926" s="40"/>
    </row>
    <row r="5927" spans="68:83" x14ac:dyDescent="0.25">
      <c r="BP5927" s="9"/>
      <c r="BQ5927" s="40"/>
      <c r="BR5927" s="9"/>
      <c r="BS5927" s="40"/>
      <c r="BU5927" s="9"/>
      <c r="BV5927" s="40"/>
      <c r="BW5927" s="9"/>
      <c r="BX5927" s="40"/>
      <c r="BZ5927" s="9"/>
      <c r="CA5927" s="9"/>
      <c r="CB5927" s="40"/>
      <c r="CC5927" s="9"/>
      <c r="CD5927" s="9"/>
      <c r="CE5927" s="40"/>
    </row>
    <row r="5928" spans="68:83" x14ac:dyDescent="0.25">
      <c r="BP5928" s="9"/>
      <c r="BQ5928" s="40"/>
      <c r="BR5928" s="9"/>
      <c r="BS5928" s="40"/>
      <c r="BU5928" s="9"/>
      <c r="BV5928" s="40"/>
      <c r="BW5928" s="9"/>
      <c r="BX5928" s="40"/>
      <c r="BZ5928" s="9"/>
      <c r="CA5928" s="9"/>
      <c r="CB5928" s="40"/>
      <c r="CC5928" s="9"/>
      <c r="CD5928" s="9"/>
      <c r="CE5928" s="40"/>
    </row>
    <row r="5929" spans="68:83" x14ac:dyDescent="0.25">
      <c r="BP5929" s="9"/>
      <c r="BQ5929" s="40"/>
      <c r="BR5929" s="9"/>
      <c r="BS5929" s="40"/>
      <c r="BU5929" s="9"/>
      <c r="BV5929" s="40"/>
      <c r="BW5929" s="9"/>
      <c r="BX5929" s="40"/>
      <c r="BZ5929" s="9"/>
      <c r="CA5929" s="9"/>
      <c r="CB5929" s="40"/>
      <c r="CC5929" s="9"/>
      <c r="CD5929" s="9"/>
      <c r="CE5929" s="40"/>
    </row>
    <row r="5930" spans="68:83" x14ac:dyDescent="0.25">
      <c r="BP5930" s="9"/>
      <c r="BQ5930" s="40"/>
      <c r="BR5930" s="9"/>
      <c r="BS5930" s="40"/>
      <c r="BU5930" s="9"/>
      <c r="BV5930" s="40"/>
      <c r="BW5930" s="9"/>
      <c r="BX5930" s="40"/>
      <c r="BZ5930" s="9"/>
      <c r="CA5930" s="9"/>
      <c r="CB5930" s="40"/>
      <c r="CC5930" s="9"/>
      <c r="CD5930" s="9"/>
      <c r="CE5930" s="40"/>
    </row>
    <row r="5931" spans="68:83" x14ac:dyDescent="0.25">
      <c r="BP5931" s="9"/>
      <c r="BQ5931" s="40"/>
      <c r="BR5931" s="9"/>
      <c r="BS5931" s="40"/>
      <c r="BU5931" s="9"/>
      <c r="BV5931" s="40"/>
      <c r="BW5931" s="9"/>
      <c r="BX5931" s="40"/>
      <c r="BZ5931" s="9"/>
      <c r="CA5931" s="9"/>
      <c r="CB5931" s="40"/>
      <c r="CC5931" s="9"/>
      <c r="CD5931" s="9"/>
      <c r="CE5931" s="40"/>
    </row>
    <row r="5932" spans="68:83" x14ac:dyDescent="0.25">
      <c r="BP5932" s="9"/>
      <c r="BQ5932" s="40"/>
      <c r="BR5932" s="9"/>
      <c r="BS5932" s="40"/>
      <c r="BU5932" s="9"/>
      <c r="BV5932" s="40"/>
      <c r="BW5932" s="9"/>
      <c r="BX5932" s="40"/>
      <c r="BZ5932" s="9"/>
      <c r="CA5932" s="9"/>
      <c r="CB5932" s="40"/>
      <c r="CC5932" s="9"/>
      <c r="CD5932" s="9"/>
      <c r="CE5932" s="40"/>
    </row>
    <row r="5933" spans="68:83" x14ac:dyDescent="0.25">
      <c r="BP5933" s="9"/>
      <c r="BQ5933" s="40"/>
      <c r="BR5933" s="9"/>
      <c r="BS5933" s="40"/>
      <c r="BU5933" s="9"/>
      <c r="BV5933" s="40"/>
      <c r="BW5933" s="9"/>
      <c r="BX5933" s="40"/>
      <c r="BZ5933" s="9"/>
      <c r="CA5933" s="9"/>
      <c r="CB5933" s="40"/>
      <c r="CC5933" s="9"/>
      <c r="CD5933" s="9"/>
      <c r="CE5933" s="40"/>
    </row>
    <row r="5934" spans="68:83" x14ac:dyDescent="0.25">
      <c r="BP5934" s="9"/>
      <c r="BQ5934" s="40"/>
      <c r="BR5934" s="9"/>
      <c r="BS5934" s="40"/>
      <c r="BU5934" s="9"/>
      <c r="BV5934" s="40"/>
      <c r="BW5934" s="9"/>
      <c r="BX5934" s="40"/>
      <c r="BZ5934" s="9"/>
      <c r="CA5934" s="9"/>
      <c r="CB5934" s="40"/>
      <c r="CC5934" s="9"/>
      <c r="CD5934" s="9"/>
      <c r="CE5934" s="40"/>
    </row>
    <row r="5935" spans="68:83" x14ac:dyDescent="0.25">
      <c r="BP5935" s="9"/>
      <c r="BQ5935" s="40"/>
      <c r="BR5935" s="9"/>
      <c r="BS5935" s="40"/>
      <c r="BU5935" s="9"/>
      <c r="BV5935" s="40"/>
      <c r="BW5935" s="9"/>
      <c r="BX5935" s="40"/>
      <c r="BZ5935" s="9"/>
      <c r="CA5935" s="9"/>
      <c r="CB5935" s="40"/>
      <c r="CC5935" s="9"/>
      <c r="CD5935" s="9"/>
      <c r="CE5935" s="40"/>
    </row>
    <row r="5936" spans="68:83" x14ac:dyDescent="0.25">
      <c r="BP5936" s="9"/>
      <c r="BQ5936" s="40"/>
      <c r="BR5936" s="9"/>
      <c r="BS5936" s="40"/>
      <c r="BU5936" s="9"/>
      <c r="BV5936" s="40"/>
      <c r="BW5936" s="9"/>
      <c r="BX5936" s="40"/>
      <c r="BZ5936" s="9"/>
      <c r="CA5936" s="9"/>
      <c r="CB5936" s="40"/>
      <c r="CC5936" s="9"/>
      <c r="CD5936" s="9"/>
      <c r="CE5936" s="40"/>
    </row>
    <row r="5937" spans="68:83" x14ac:dyDescent="0.25">
      <c r="BP5937" s="9"/>
      <c r="BQ5937" s="40"/>
      <c r="BR5937" s="9"/>
      <c r="BS5937" s="40"/>
      <c r="BU5937" s="9"/>
      <c r="BV5937" s="40"/>
      <c r="BW5937" s="9"/>
      <c r="BX5937" s="40"/>
      <c r="BZ5937" s="9"/>
      <c r="CA5937" s="9"/>
      <c r="CB5937" s="40"/>
      <c r="CC5937" s="9"/>
      <c r="CD5937" s="9"/>
      <c r="CE5937" s="40"/>
    </row>
    <row r="5938" spans="68:83" x14ac:dyDescent="0.25">
      <c r="BP5938" s="9"/>
      <c r="BQ5938" s="40"/>
      <c r="BR5938" s="9"/>
      <c r="BS5938" s="40"/>
      <c r="BU5938" s="9"/>
      <c r="BV5938" s="40"/>
      <c r="BW5938" s="9"/>
      <c r="BX5938" s="40"/>
      <c r="BZ5938" s="9"/>
      <c r="CA5938" s="9"/>
      <c r="CB5938" s="40"/>
      <c r="CC5938" s="9"/>
      <c r="CD5938" s="9"/>
      <c r="CE5938" s="40"/>
    </row>
    <row r="5939" spans="68:83" x14ac:dyDescent="0.25">
      <c r="BP5939" s="9"/>
      <c r="BQ5939" s="40"/>
      <c r="BR5939" s="9"/>
      <c r="BS5939" s="40"/>
      <c r="BU5939" s="9"/>
      <c r="BV5939" s="40"/>
      <c r="BW5939" s="9"/>
      <c r="BX5939" s="40"/>
      <c r="BZ5939" s="9"/>
      <c r="CA5939" s="9"/>
      <c r="CB5939" s="40"/>
      <c r="CC5939" s="9"/>
      <c r="CD5939" s="9"/>
      <c r="CE5939" s="40"/>
    </row>
    <row r="5940" spans="68:83" x14ac:dyDescent="0.25">
      <c r="BP5940" s="9"/>
      <c r="BQ5940" s="40"/>
      <c r="BR5940" s="9"/>
      <c r="BS5940" s="40"/>
      <c r="BU5940" s="9"/>
      <c r="BV5940" s="40"/>
      <c r="BW5940" s="9"/>
      <c r="BX5940" s="40"/>
      <c r="BZ5940" s="9"/>
      <c r="CA5940" s="9"/>
      <c r="CB5940" s="40"/>
      <c r="CC5940" s="9"/>
      <c r="CD5940" s="9"/>
      <c r="CE5940" s="40"/>
    </row>
    <row r="5941" spans="68:83" x14ac:dyDescent="0.25">
      <c r="BP5941" s="9"/>
      <c r="BQ5941" s="40"/>
      <c r="BR5941" s="9"/>
      <c r="BS5941" s="40"/>
      <c r="BU5941" s="9"/>
      <c r="BV5941" s="40"/>
      <c r="BW5941" s="9"/>
      <c r="BX5941" s="40"/>
      <c r="BZ5941" s="9"/>
      <c r="CA5941" s="9"/>
      <c r="CB5941" s="40"/>
      <c r="CC5941" s="9"/>
      <c r="CD5941" s="9"/>
      <c r="CE5941" s="40"/>
    </row>
    <row r="5942" spans="68:83" x14ac:dyDescent="0.25">
      <c r="BP5942" s="9"/>
      <c r="BQ5942" s="40"/>
      <c r="BR5942" s="9"/>
      <c r="BS5942" s="40"/>
      <c r="BU5942" s="9"/>
      <c r="BV5942" s="40"/>
      <c r="BW5942" s="9"/>
      <c r="BX5942" s="40"/>
      <c r="BZ5942" s="9"/>
      <c r="CA5942" s="9"/>
      <c r="CB5942" s="40"/>
      <c r="CC5942" s="9"/>
      <c r="CD5942" s="9"/>
      <c r="CE5942" s="40"/>
    </row>
    <row r="5943" spans="68:83" x14ac:dyDescent="0.25">
      <c r="BP5943" s="9"/>
      <c r="BQ5943" s="40"/>
      <c r="BR5943" s="9"/>
      <c r="BS5943" s="40"/>
      <c r="BU5943" s="9"/>
      <c r="BV5943" s="40"/>
      <c r="BW5943" s="9"/>
      <c r="BX5943" s="40"/>
      <c r="BZ5943" s="9"/>
      <c r="CA5943" s="9"/>
      <c r="CB5943" s="40"/>
      <c r="CC5943" s="9"/>
      <c r="CD5943" s="9"/>
      <c r="CE5943" s="40"/>
    </row>
    <row r="5944" spans="68:83" x14ac:dyDescent="0.25">
      <c r="BP5944" s="9"/>
      <c r="BQ5944" s="40"/>
      <c r="BR5944" s="9"/>
      <c r="BS5944" s="40"/>
      <c r="BU5944" s="9"/>
      <c r="BV5944" s="40"/>
      <c r="BW5944" s="9"/>
      <c r="BX5944" s="40"/>
      <c r="BZ5944" s="9"/>
      <c r="CA5944" s="9"/>
      <c r="CB5944" s="40"/>
      <c r="CC5944" s="9"/>
      <c r="CD5944" s="9"/>
      <c r="CE5944" s="40"/>
    </row>
    <row r="5945" spans="68:83" x14ac:dyDescent="0.25">
      <c r="BP5945" s="9"/>
      <c r="BQ5945" s="40"/>
      <c r="BR5945" s="9"/>
      <c r="BS5945" s="40"/>
      <c r="BU5945" s="9"/>
      <c r="BV5945" s="40"/>
      <c r="BW5945" s="9"/>
      <c r="BX5945" s="40"/>
      <c r="BZ5945" s="9"/>
      <c r="CA5945" s="9"/>
      <c r="CB5945" s="40"/>
      <c r="CC5945" s="9"/>
      <c r="CD5945" s="9"/>
      <c r="CE5945" s="40"/>
    </row>
    <row r="5946" spans="68:83" x14ac:dyDescent="0.25">
      <c r="BP5946" s="9"/>
      <c r="BQ5946" s="40"/>
      <c r="BR5946" s="9"/>
      <c r="BS5946" s="40"/>
      <c r="BU5946" s="9"/>
      <c r="BV5946" s="40"/>
      <c r="BW5946" s="9"/>
      <c r="BX5946" s="40"/>
      <c r="BZ5946" s="9"/>
      <c r="CA5946" s="9"/>
      <c r="CB5946" s="40"/>
      <c r="CC5946" s="9"/>
      <c r="CD5946" s="9"/>
      <c r="CE5946" s="40"/>
    </row>
    <row r="5947" spans="68:83" x14ac:dyDescent="0.25">
      <c r="BP5947" s="9"/>
      <c r="BQ5947" s="40"/>
      <c r="BR5947" s="9"/>
      <c r="BS5947" s="40"/>
      <c r="BU5947" s="9"/>
      <c r="BV5947" s="40"/>
      <c r="BW5947" s="9"/>
      <c r="BX5947" s="40"/>
      <c r="BZ5947" s="9"/>
      <c r="CA5947" s="9"/>
      <c r="CB5947" s="40"/>
      <c r="CC5947" s="9"/>
      <c r="CD5947" s="9"/>
      <c r="CE5947" s="40"/>
    </row>
    <row r="5948" spans="68:83" x14ac:dyDescent="0.25">
      <c r="BP5948" s="9"/>
      <c r="BQ5948" s="40"/>
      <c r="BR5948" s="9"/>
      <c r="BS5948" s="40"/>
      <c r="BU5948" s="9"/>
      <c r="BV5948" s="40"/>
      <c r="BW5948" s="9"/>
      <c r="BX5948" s="40"/>
      <c r="BZ5948" s="9"/>
      <c r="CA5948" s="9"/>
      <c r="CB5948" s="40"/>
      <c r="CC5948" s="9"/>
      <c r="CD5948" s="9"/>
      <c r="CE5948" s="40"/>
    </row>
    <row r="5949" spans="68:83" x14ac:dyDescent="0.25">
      <c r="BP5949" s="9"/>
      <c r="BQ5949" s="40"/>
      <c r="BR5949" s="9"/>
      <c r="BS5949" s="40"/>
      <c r="BU5949" s="9"/>
      <c r="BV5949" s="40"/>
      <c r="BW5949" s="9"/>
      <c r="BX5949" s="40"/>
      <c r="BZ5949" s="9"/>
      <c r="CA5949" s="9"/>
      <c r="CB5949" s="40"/>
      <c r="CC5949" s="9"/>
      <c r="CD5949" s="9"/>
      <c r="CE5949" s="40"/>
    </row>
    <row r="5950" spans="68:83" x14ac:dyDescent="0.25">
      <c r="BP5950" s="9"/>
      <c r="BQ5950" s="40"/>
      <c r="BR5950" s="9"/>
      <c r="BS5950" s="40"/>
      <c r="BU5950" s="9"/>
      <c r="BV5950" s="40"/>
      <c r="BW5950" s="9"/>
      <c r="BX5950" s="40"/>
      <c r="BZ5950" s="9"/>
      <c r="CA5950" s="9"/>
      <c r="CB5950" s="40"/>
      <c r="CC5950" s="9"/>
      <c r="CD5950" s="9"/>
      <c r="CE5950" s="40"/>
    </row>
    <row r="5951" spans="68:83" x14ac:dyDescent="0.25">
      <c r="BP5951" s="9"/>
      <c r="BQ5951" s="40"/>
      <c r="BR5951" s="9"/>
      <c r="BS5951" s="40"/>
      <c r="BU5951" s="9"/>
      <c r="BV5951" s="40"/>
      <c r="BW5951" s="9"/>
      <c r="BX5951" s="40"/>
      <c r="BZ5951" s="9"/>
      <c r="CA5951" s="9"/>
      <c r="CB5951" s="40"/>
      <c r="CC5951" s="9"/>
      <c r="CD5951" s="9"/>
      <c r="CE5951" s="40"/>
    </row>
    <row r="5952" spans="68:83" x14ac:dyDescent="0.25">
      <c r="BP5952" s="9"/>
      <c r="BQ5952" s="40"/>
      <c r="BR5952" s="9"/>
      <c r="BS5952" s="40"/>
      <c r="BU5952" s="9"/>
      <c r="BV5952" s="40"/>
      <c r="BW5952" s="9"/>
      <c r="BX5952" s="40"/>
      <c r="BZ5952" s="9"/>
      <c r="CA5952" s="9"/>
      <c r="CB5952" s="40"/>
      <c r="CC5952" s="9"/>
      <c r="CD5952" s="9"/>
      <c r="CE5952" s="40"/>
    </row>
    <row r="5953" spans="68:83" x14ac:dyDescent="0.25">
      <c r="BP5953" s="9"/>
      <c r="BQ5953" s="40"/>
      <c r="BR5953" s="9"/>
      <c r="BS5953" s="40"/>
      <c r="BU5953" s="9"/>
      <c r="BV5953" s="40"/>
      <c r="BW5953" s="9"/>
      <c r="BX5953" s="40"/>
      <c r="BZ5953" s="9"/>
      <c r="CA5953" s="9"/>
      <c r="CB5953" s="40"/>
      <c r="CC5953" s="9"/>
      <c r="CD5953" s="9"/>
      <c r="CE5953" s="40"/>
    </row>
    <row r="5954" spans="68:83" x14ac:dyDescent="0.25">
      <c r="BP5954" s="9"/>
      <c r="BQ5954" s="40"/>
      <c r="BR5954" s="9"/>
      <c r="BS5954" s="40"/>
      <c r="BU5954" s="9"/>
      <c r="BV5954" s="40"/>
      <c r="BW5954" s="9"/>
      <c r="BX5954" s="40"/>
      <c r="BZ5954" s="9"/>
      <c r="CA5954" s="9"/>
      <c r="CB5954" s="40"/>
      <c r="CC5954" s="9"/>
      <c r="CD5954" s="9"/>
      <c r="CE5954" s="40"/>
    </row>
    <row r="5955" spans="68:83" x14ac:dyDescent="0.25">
      <c r="BP5955" s="9"/>
      <c r="BQ5955" s="40"/>
      <c r="BR5955" s="9"/>
      <c r="BS5955" s="40"/>
      <c r="BU5955" s="9"/>
      <c r="BV5955" s="40"/>
      <c r="BW5955" s="9"/>
      <c r="BX5955" s="40"/>
      <c r="BZ5955" s="9"/>
      <c r="CA5955" s="9"/>
      <c r="CB5955" s="40"/>
      <c r="CC5955" s="9"/>
      <c r="CD5955" s="9"/>
      <c r="CE5955" s="40"/>
    </row>
    <row r="5956" spans="68:83" x14ac:dyDescent="0.25">
      <c r="BP5956" s="9"/>
      <c r="BQ5956" s="40"/>
      <c r="BR5956" s="9"/>
      <c r="BS5956" s="40"/>
      <c r="BU5956" s="9"/>
      <c r="BV5956" s="40"/>
      <c r="BW5956" s="9"/>
      <c r="BX5956" s="40"/>
      <c r="BZ5956" s="9"/>
      <c r="CA5956" s="9"/>
      <c r="CB5956" s="40"/>
      <c r="CC5956" s="9"/>
      <c r="CD5956" s="9"/>
      <c r="CE5956" s="40"/>
    </row>
    <row r="5957" spans="68:83" x14ac:dyDescent="0.25">
      <c r="BP5957" s="9"/>
      <c r="BQ5957" s="40"/>
      <c r="BR5957" s="9"/>
      <c r="BS5957" s="40"/>
      <c r="BU5957" s="9"/>
      <c r="BV5957" s="40"/>
      <c r="BW5957" s="9"/>
      <c r="BX5957" s="40"/>
      <c r="BZ5957" s="9"/>
      <c r="CA5957" s="9"/>
      <c r="CB5957" s="40"/>
      <c r="CC5957" s="9"/>
      <c r="CD5957" s="9"/>
      <c r="CE5957" s="40"/>
    </row>
    <row r="5958" spans="68:83" x14ac:dyDescent="0.25">
      <c r="BP5958" s="9"/>
      <c r="BQ5958" s="40"/>
      <c r="BR5958" s="9"/>
      <c r="BS5958" s="40"/>
      <c r="BU5958" s="9"/>
      <c r="BV5958" s="40"/>
      <c r="BW5958" s="9"/>
      <c r="BX5958" s="40"/>
      <c r="BZ5958" s="9"/>
      <c r="CA5958" s="9"/>
      <c r="CB5958" s="40"/>
      <c r="CC5958" s="9"/>
      <c r="CD5958" s="9"/>
      <c r="CE5958" s="40"/>
    </row>
    <row r="5959" spans="68:83" x14ac:dyDescent="0.25">
      <c r="BP5959" s="9"/>
      <c r="BQ5959" s="40"/>
      <c r="BR5959" s="9"/>
      <c r="BS5959" s="40"/>
      <c r="BU5959" s="9"/>
      <c r="BV5959" s="40"/>
      <c r="BW5959" s="9"/>
      <c r="BX5959" s="40"/>
      <c r="BZ5959" s="9"/>
      <c r="CA5959" s="9"/>
      <c r="CB5959" s="40"/>
      <c r="CC5959" s="9"/>
      <c r="CD5959" s="9"/>
      <c r="CE5959" s="40"/>
    </row>
    <row r="5960" spans="68:83" x14ac:dyDescent="0.25">
      <c r="BP5960" s="9"/>
      <c r="BQ5960" s="40"/>
      <c r="BR5960" s="9"/>
      <c r="BS5960" s="40"/>
      <c r="BU5960" s="9"/>
      <c r="BV5960" s="40"/>
      <c r="BW5960" s="9"/>
      <c r="BX5960" s="40"/>
      <c r="BZ5960" s="9"/>
      <c r="CA5960" s="9"/>
      <c r="CB5960" s="40"/>
      <c r="CC5960" s="9"/>
      <c r="CD5960" s="9"/>
      <c r="CE5960" s="40"/>
    </row>
    <row r="5961" spans="68:83" x14ac:dyDescent="0.25">
      <c r="BP5961" s="9"/>
      <c r="BQ5961" s="40"/>
      <c r="BR5961" s="9"/>
      <c r="BS5961" s="40"/>
      <c r="BU5961" s="9"/>
      <c r="BV5961" s="40"/>
      <c r="BW5961" s="9"/>
      <c r="BX5961" s="40"/>
      <c r="BZ5961" s="9"/>
      <c r="CA5961" s="9"/>
      <c r="CB5961" s="40"/>
      <c r="CC5961" s="9"/>
      <c r="CD5961" s="9"/>
      <c r="CE5961" s="40"/>
    </row>
    <row r="5962" spans="68:83" x14ac:dyDescent="0.25">
      <c r="BP5962" s="9"/>
      <c r="BQ5962" s="40"/>
      <c r="BR5962" s="9"/>
      <c r="BS5962" s="40"/>
      <c r="BU5962" s="9"/>
      <c r="BV5962" s="40"/>
      <c r="BW5962" s="9"/>
      <c r="BX5962" s="40"/>
      <c r="BZ5962" s="9"/>
      <c r="CA5962" s="9"/>
      <c r="CB5962" s="40"/>
      <c r="CC5962" s="9"/>
      <c r="CD5962" s="9"/>
      <c r="CE5962" s="40"/>
    </row>
    <row r="5963" spans="68:83" x14ac:dyDescent="0.25">
      <c r="BP5963" s="9"/>
      <c r="BQ5963" s="40"/>
      <c r="BR5963" s="9"/>
      <c r="BS5963" s="40"/>
      <c r="BU5963" s="9"/>
      <c r="BV5963" s="40"/>
      <c r="BW5963" s="9"/>
      <c r="BX5963" s="40"/>
      <c r="BZ5963" s="9"/>
      <c r="CA5963" s="9"/>
      <c r="CB5963" s="40"/>
      <c r="CC5963" s="9"/>
      <c r="CD5963" s="9"/>
      <c r="CE5963" s="40"/>
    </row>
    <row r="5964" spans="68:83" x14ac:dyDescent="0.25">
      <c r="BP5964" s="9"/>
      <c r="BQ5964" s="40"/>
      <c r="BR5964" s="9"/>
      <c r="BS5964" s="40"/>
      <c r="BU5964" s="9"/>
      <c r="BV5964" s="40"/>
      <c r="BW5964" s="9"/>
      <c r="BX5964" s="40"/>
      <c r="BZ5964" s="9"/>
      <c r="CA5964" s="9"/>
      <c r="CB5964" s="40"/>
      <c r="CC5964" s="9"/>
      <c r="CD5964" s="9"/>
      <c r="CE5964" s="40"/>
    </row>
    <row r="5965" spans="68:83" x14ac:dyDescent="0.25">
      <c r="BP5965" s="9"/>
      <c r="BQ5965" s="40"/>
      <c r="BR5965" s="9"/>
      <c r="BS5965" s="40"/>
      <c r="BU5965" s="9"/>
      <c r="BV5965" s="40"/>
      <c r="BW5965" s="9"/>
      <c r="BX5965" s="40"/>
      <c r="BZ5965" s="9"/>
      <c r="CA5965" s="9"/>
      <c r="CB5965" s="40"/>
      <c r="CC5965" s="9"/>
      <c r="CD5965" s="9"/>
      <c r="CE5965" s="40"/>
    </row>
    <row r="5966" spans="68:83" x14ac:dyDescent="0.25">
      <c r="BP5966" s="9"/>
      <c r="BQ5966" s="40"/>
      <c r="BR5966" s="9"/>
      <c r="BS5966" s="40"/>
      <c r="BU5966" s="9"/>
      <c r="BV5966" s="40"/>
      <c r="BW5966" s="9"/>
      <c r="BX5966" s="40"/>
      <c r="BZ5966" s="9"/>
      <c r="CA5966" s="9"/>
      <c r="CB5966" s="40"/>
      <c r="CC5966" s="9"/>
      <c r="CD5966" s="9"/>
      <c r="CE5966" s="40"/>
    </row>
    <row r="5967" spans="68:83" x14ac:dyDescent="0.25">
      <c r="BP5967" s="9"/>
      <c r="BQ5967" s="40"/>
      <c r="BR5967" s="9"/>
      <c r="BS5967" s="40"/>
      <c r="BU5967" s="9"/>
      <c r="BV5967" s="40"/>
      <c r="BW5967" s="9"/>
      <c r="BX5967" s="40"/>
      <c r="BZ5967" s="9"/>
      <c r="CA5967" s="9"/>
      <c r="CB5967" s="40"/>
      <c r="CC5967" s="9"/>
      <c r="CD5967" s="9"/>
      <c r="CE5967" s="40"/>
    </row>
    <row r="5968" spans="68:83" x14ac:dyDescent="0.25">
      <c r="BP5968" s="9"/>
      <c r="BQ5968" s="40"/>
      <c r="BR5968" s="9"/>
      <c r="BS5968" s="40"/>
      <c r="BU5968" s="9"/>
      <c r="BV5968" s="40"/>
      <c r="BW5968" s="9"/>
      <c r="BX5968" s="40"/>
      <c r="BZ5968" s="9"/>
      <c r="CA5968" s="9"/>
      <c r="CB5968" s="40"/>
      <c r="CC5968" s="9"/>
      <c r="CD5968" s="9"/>
      <c r="CE5968" s="40"/>
    </row>
    <row r="5969" spans="68:83" x14ac:dyDescent="0.25">
      <c r="BP5969" s="9"/>
      <c r="BQ5969" s="40"/>
      <c r="BR5969" s="9"/>
      <c r="BS5969" s="40"/>
      <c r="BU5969" s="9"/>
      <c r="BV5969" s="40"/>
      <c r="BW5969" s="9"/>
      <c r="BX5969" s="40"/>
      <c r="BZ5969" s="9"/>
      <c r="CA5969" s="9"/>
      <c r="CB5969" s="40"/>
      <c r="CC5969" s="9"/>
      <c r="CD5969" s="9"/>
      <c r="CE5969" s="40"/>
    </row>
    <row r="5970" spans="68:83" x14ac:dyDescent="0.25">
      <c r="BP5970" s="9"/>
      <c r="BQ5970" s="40"/>
      <c r="BR5970" s="9"/>
      <c r="BS5970" s="40"/>
      <c r="BU5970" s="9"/>
      <c r="BV5970" s="40"/>
      <c r="BW5970" s="9"/>
      <c r="BX5970" s="40"/>
      <c r="BZ5970" s="9"/>
      <c r="CA5970" s="9"/>
      <c r="CB5970" s="40"/>
      <c r="CC5970" s="9"/>
      <c r="CD5970" s="9"/>
      <c r="CE5970" s="40"/>
    </row>
    <row r="5971" spans="68:83" x14ac:dyDescent="0.25">
      <c r="BP5971" s="9"/>
      <c r="BQ5971" s="40"/>
      <c r="BR5971" s="9"/>
      <c r="BS5971" s="40"/>
      <c r="BU5971" s="9"/>
      <c r="BV5971" s="40"/>
      <c r="BW5971" s="9"/>
      <c r="BX5971" s="40"/>
      <c r="BZ5971" s="9"/>
      <c r="CA5971" s="9"/>
      <c r="CB5971" s="40"/>
      <c r="CC5971" s="9"/>
      <c r="CD5971" s="9"/>
      <c r="CE5971" s="40"/>
    </row>
    <row r="5972" spans="68:83" x14ac:dyDescent="0.25">
      <c r="BP5972" s="9"/>
      <c r="BQ5972" s="40"/>
      <c r="BR5972" s="9"/>
      <c r="BS5972" s="40"/>
      <c r="BU5972" s="9"/>
      <c r="BV5972" s="40"/>
      <c r="BW5972" s="9"/>
      <c r="BX5972" s="40"/>
      <c r="BZ5972" s="9"/>
      <c r="CA5972" s="9"/>
      <c r="CB5972" s="40"/>
      <c r="CC5972" s="9"/>
      <c r="CD5972" s="9"/>
      <c r="CE5972" s="40"/>
    </row>
    <row r="5973" spans="68:83" x14ac:dyDescent="0.25">
      <c r="BP5973" s="9"/>
      <c r="BQ5973" s="40"/>
      <c r="BR5973" s="9"/>
      <c r="BS5973" s="40"/>
      <c r="BU5973" s="9"/>
      <c r="BV5973" s="40"/>
      <c r="BW5973" s="9"/>
      <c r="BX5973" s="40"/>
      <c r="BZ5973" s="9"/>
      <c r="CA5973" s="9"/>
      <c r="CB5973" s="40"/>
      <c r="CC5973" s="9"/>
      <c r="CD5973" s="9"/>
      <c r="CE5973" s="40"/>
    </row>
    <row r="5974" spans="68:83" x14ac:dyDescent="0.25">
      <c r="BP5974" s="9"/>
      <c r="BQ5974" s="40"/>
      <c r="BR5974" s="9"/>
      <c r="BS5974" s="40"/>
      <c r="BU5974" s="9"/>
      <c r="BV5974" s="40"/>
      <c r="BW5974" s="9"/>
      <c r="BX5974" s="40"/>
      <c r="BZ5974" s="9"/>
      <c r="CA5974" s="9"/>
      <c r="CB5974" s="40"/>
      <c r="CC5974" s="9"/>
      <c r="CD5974" s="9"/>
      <c r="CE5974" s="40"/>
    </row>
    <row r="5975" spans="68:83" x14ac:dyDescent="0.25">
      <c r="BP5975" s="9"/>
      <c r="BQ5975" s="40"/>
      <c r="BR5975" s="9"/>
      <c r="BS5975" s="40"/>
      <c r="BU5975" s="9"/>
      <c r="BV5975" s="40"/>
      <c r="BW5975" s="9"/>
      <c r="BX5975" s="40"/>
      <c r="BZ5975" s="9"/>
      <c r="CA5975" s="9"/>
      <c r="CB5975" s="40"/>
      <c r="CC5975" s="9"/>
      <c r="CD5975" s="9"/>
      <c r="CE5975" s="40"/>
    </row>
    <row r="5976" spans="68:83" x14ac:dyDescent="0.25">
      <c r="BP5976" s="9"/>
      <c r="BQ5976" s="40"/>
      <c r="BR5976" s="9"/>
      <c r="BS5976" s="40"/>
      <c r="BU5976" s="9"/>
      <c r="BV5976" s="40"/>
      <c r="BW5976" s="9"/>
      <c r="BX5976" s="40"/>
      <c r="BZ5976" s="9"/>
      <c r="CA5976" s="9"/>
      <c r="CB5976" s="40"/>
      <c r="CC5976" s="9"/>
      <c r="CD5976" s="9"/>
      <c r="CE5976" s="40"/>
    </row>
    <row r="5977" spans="68:83" x14ac:dyDescent="0.25">
      <c r="BP5977" s="9"/>
      <c r="BQ5977" s="40"/>
      <c r="BR5977" s="9"/>
      <c r="BS5977" s="40"/>
      <c r="BU5977" s="9"/>
      <c r="BV5977" s="40"/>
      <c r="BW5977" s="9"/>
      <c r="BX5977" s="40"/>
      <c r="BZ5977" s="9"/>
      <c r="CA5977" s="9"/>
      <c r="CB5977" s="40"/>
      <c r="CC5977" s="9"/>
      <c r="CD5977" s="9"/>
      <c r="CE5977" s="40"/>
    </row>
    <row r="5978" spans="68:83" x14ac:dyDescent="0.25">
      <c r="BP5978" s="9"/>
      <c r="BQ5978" s="40"/>
      <c r="BR5978" s="9"/>
      <c r="BS5978" s="40"/>
      <c r="BU5978" s="9"/>
      <c r="BV5978" s="40"/>
      <c r="BW5978" s="9"/>
      <c r="BX5978" s="40"/>
      <c r="BZ5978" s="9"/>
      <c r="CA5978" s="9"/>
      <c r="CB5978" s="40"/>
      <c r="CC5978" s="9"/>
      <c r="CD5978" s="9"/>
      <c r="CE5978" s="40"/>
    </row>
    <row r="5979" spans="68:83" x14ac:dyDescent="0.25">
      <c r="BP5979" s="9"/>
      <c r="BQ5979" s="40"/>
      <c r="BR5979" s="9"/>
      <c r="BS5979" s="40"/>
      <c r="BU5979" s="9"/>
      <c r="BV5979" s="40"/>
      <c r="BW5979" s="9"/>
      <c r="BX5979" s="40"/>
      <c r="BZ5979" s="9"/>
      <c r="CA5979" s="9"/>
      <c r="CB5979" s="40"/>
      <c r="CC5979" s="9"/>
      <c r="CD5979" s="9"/>
      <c r="CE5979" s="40"/>
    </row>
    <row r="5980" spans="68:83" x14ac:dyDescent="0.25">
      <c r="BP5980" s="9"/>
      <c r="BQ5980" s="40"/>
      <c r="BR5980" s="9"/>
      <c r="BS5980" s="40"/>
      <c r="BU5980" s="9"/>
      <c r="BV5980" s="40"/>
      <c r="BW5980" s="9"/>
      <c r="BX5980" s="40"/>
      <c r="BZ5980" s="9"/>
      <c r="CA5980" s="9"/>
      <c r="CB5980" s="40"/>
      <c r="CC5980" s="9"/>
      <c r="CD5980" s="9"/>
      <c r="CE5980" s="40"/>
    </row>
    <row r="5981" spans="68:83" x14ac:dyDescent="0.25">
      <c r="BP5981" s="9"/>
      <c r="BQ5981" s="40"/>
      <c r="BR5981" s="9"/>
      <c r="BS5981" s="40"/>
      <c r="BU5981" s="9"/>
      <c r="BV5981" s="40"/>
      <c r="BW5981" s="9"/>
      <c r="BX5981" s="40"/>
      <c r="BZ5981" s="9"/>
      <c r="CA5981" s="9"/>
      <c r="CB5981" s="40"/>
      <c r="CC5981" s="9"/>
      <c r="CD5981" s="9"/>
      <c r="CE5981" s="40"/>
    </row>
    <row r="5982" spans="68:83" x14ac:dyDescent="0.25">
      <c r="BP5982" s="9"/>
      <c r="BQ5982" s="40"/>
      <c r="BR5982" s="9"/>
      <c r="BS5982" s="40"/>
      <c r="BU5982" s="9"/>
      <c r="BV5982" s="40"/>
      <c r="BW5982" s="9"/>
      <c r="BX5982" s="40"/>
      <c r="BZ5982" s="9"/>
      <c r="CA5982" s="9"/>
      <c r="CB5982" s="40"/>
      <c r="CC5982" s="9"/>
      <c r="CD5982" s="9"/>
      <c r="CE5982" s="40"/>
    </row>
    <row r="5983" spans="68:83" x14ac:dyDescent="0.25">
      <c r="BP5983" s="9"/>
      <c r="BQ5983" s="40"/>
      <c r="BR5983" s="9"/>
      <c r="BS5983" s="40"/>
      <c r="BU5983" s="9"/>
      <c r="BV5983" s="40"/>
      <c r="BW5983" s="9"/>
      <c r="BX5983" s="40"/>
      <c r="BZ5983" s="9"/>
      <c r="CA5983" s="9"/>
      <c r="CB5983" s="40"/>
      <c r="CC5983" s="9"/>
      <c r="CD5983" s="9"/>
      <c r="CE5983" s="40"/>
    </row>
    <row r="5984" spans="68:83" x14ac:dyDescent="0.25">
      <c r="BP5984" s="9"/>
      <c r="BQ5984" s="40"/>
      <c r="BR5984" s="9"/>
      <c r="BS5984" s="40"/>
      <c r="BU5984" s="9"/>
      <c r="BV5984" s="40"/>
      <c r="BW5984" s="9"/>
      <c r="BX5984" s="40"/>
      <c r="BZ5984" s="9"/>
      <c r="CA5984" s="9"/>
      <c r="CB5984" s="40"/>
      <c r="CC5984" s="9"/>
      <c r="CD5984" s="9"/>
      <c r="CE5984" s="40"/>
    </row>
    <row r="5985" spans="68:83" x14ac:dyDescent="0.25">
      <c r="BP5985" s="9"/>
      <c r="BQ5985" s="40"/>
      <c r="BR5985" s="9"/>
      <c r="BS5985" s="40"/>
      <c r="BU5985" s="9"/>
      <c r="BV5985" s="40"/>
      <c r="BW5985" s="9"/>
      <c r="BX5985" s="40"/>
      <c r="BZ5985" s="9"/>
      <c r="CA5985" s="9"/>
      <c r="CB5985" s="40"/>
      <c r="CC5985" s="9"/>
      <c r="CD5985" s="9"/>
      <c r="CE5985" s="40"/>
    </row>
    <row r="5986" spans="68:83" x14ac:dyDescent="0.25">
      <c r="BP5986" s="9"/>
      <c r="BQ5986" s="40"/>
      <c r="BR5986" s="9"/>
      <c r="BS5986" s="40"/>
      <c r="BU5986" s="9"/>
      <c r="BV5986" s="40"/>
      <c r="BW5986" s="9"/>
      <c r="BX5986" s="40"/>
      <c r="BZ5986" s="9"/>
      <c r="CA5986" s="9"/>
      <c r="CB5986" s="40"/>
      <c r="CC5986" s="9"/>
      <c r="CD5986" s="9"/>
      <c r="CE5986" s="40"/>
    </row>
    <row r="5987" spans="68:83" x14ac:dyDescent="0.25">
      <c r="BP5987" s="9"/>
      <c r="BQ5987" s="40"/>
      <c r="BR5987" s="9"/>
      <c r="BS5987" s="40"/>
      <c r="BU5987" s="9"/>
      <c r="BV5987" s="40"/>
      <c r="BW5987" s="9"/>
      <c r="BX5987" s="40"/>
      <c r="BZ5987" s="9"/>
      <c r="CA5987" s="9"/>
      <c r="CB5987" s="40"/>
      <c r="CC5987" s="9"/>
      <c r="CD5987" s="9"/>
      <c r="CE5987" s="40"/>
    </row>
    <row r="5988" spans="68:83" x14ac:dyDescent="0.25">
      <c r="BP5988" s="9"/>
      <c r="BQ5988" s="40"/>
      <c r="BR5988" s="9"/>
      <c r="BS5988" s="40"/>
      <c r="BU5988" s="9"/>
      <c r="BV5988" s="40"/>
      <c r="BW5988" s="9"/>
      <c r="BX5988" s="40"/>
      <c r="BZ5988" s="9"/>
      <c r="CA5988" s="9"/>
      <c r="CB5988" s="40"/>
      <c r="CC5988" s="9"/>
      <c r="CD5988" s="9"/>
      <c r="CE5988" s="40"/>
    </row>
    <row r="5989" spans="68:83" x14ac:dyDescent="0.25">
      <c r="BP5989" s="9"/>
      <c r="BQ5989" s="40"/>
      <c r="BR5989" s="9"/>
      <c r="BS5989" s="40"/>
      <c r="BU5989" s="9"/>
      <c r="BV5989" s="40"/>
      <c r="BW5989" s="9"/>
      <c r="BX5989" s="40"/>
      <c r="BZ5989" s="9"/>
      <c r="CA5989" s="9"/>
      <c r="CB5989" s="40"/>
      <c r="CC5989" s="9"/>
      <c r="CD5989" s="9"/>
      <c r="CE5989" s="40"/>
    </row>
    <row r="5990" spans="68:83" x14ac:dyDescent="0.25">
      <c r="BP5990" s="9"/>
      <c r="BQ5990" s="40"/>
      <c r="BR5990" s="9"/>
      <c r="BS5990" s="40"/>
      <c r="BU5990" s="9"/>
      <c r="BV5990" s="40"/>
      <c r="BW5990" s="9"/>
      <c r="BX5990" s="40"/>
      <c r="BZ5990" s="9"/>
      <c r="CA5990" s="9"/>
      <c r="CB5990" s="40"/>
      <c r="CC5990" s="9"/>
      <c r="CD5990" s="9"/>
      <c r="CE5990" s="40"/>
    </row>
    <row r="5991" spans="68:83" x14ac:dyDescent="0.25">
      <c r="BP5991" s="9"/>
      <c r="BQ5991" s="40"/>
      <c r="BR5991" s="9"/>
      <c r="BS5991" s="40"/>
      <c r="BU5991" s="9"/>
      <c r="BV5991" s="40"/>
      <c r="BW5991" s="9"/>
      <c r="BX5991" s="40"/>
      <c r="BZ5991" s="9"/>
      <c r="CA5991" s="9"/>
      <c r="CB5991" s="40"/>
      <c r="CC5991" s="9"/>
      <c r="CD5991" s="9"/>
      <c r="CE5991" s="40"/>
    </row>
    <row r="5992" spans="68:83" x14ac:dyDescent="0.25">
      <c r="BP5992" s="9"/>
      <c r="BQ5992" s="40"/>
      <c r="BR5992" s="9"/>
      <c r="BS5992" s="40"/>
      <c r="BU5992" s="9"/>
      <c r="BV5992" s="40"/>
      <c r="BW5992" s="9"/>
      <c r="BX5992" s="40"/>
      <c r="BZ5992" s="9"/>
      <c r="CA5992" s="9"/>
      <c r="CB5992" s="40"/>
      <c r="CC5992" s="9"/>
      <c r="CD5992" s="9"/>
      <c r="CE5992" s="40"/>
    </row>
    <row r="5993" spans="68:83" x14ac:dyDescent="0.25">
      <c r="BP5993" s="9"/>
      <c r="BQ5993" s="40"/>
      <c r="BR5993" s="9"/>
      <c r="BS5993" s="40"/>
      <c r="BU5993" s="9"/>
      <c r="BV5993" s="40"/>
      <c r="BW5993" s="9"/>
      <c r="BX5993" s="40"/>
      <c r="BZ5993" s="9"/>
      <c r="CA5993" s="9"/>
      <c r="CB5993" s="40"/>
      <c r="CC5993" s="9"/>
      <c r="CD5993" s="9"/>
      <c r="CE5993" s="40"/>
    </row>
    <row r="5994" spans="68:83" x14ac:dyDescent="0.25">
      <c r="BP5994" s="9"/>
      <c r="BQ5994" s="40"/>
      <c r="BR5994" s="9"/>
      <c r="BS5994" s="40"/>
      <c r="BU5994" s="9"/>
      <c r="BV5994" s="40"/>
      <c r="BW5994" s="9"/>
      <c r="BX5994" s="40"/>
      <c r="BZ5994" s="9"/>
      <c r="CA5994" s="9"/>
      <c r="CB5994" s="40"/>
      <c r="CC5994" s="9"/>
      <c r="CD5994" s="9"/>
      <c r="CE5994" s="40"/>
    </row>
    <row r="5995" spans="68:83" x14ac:dyDescent="0.25">
      <c r="BP5995" s="9"/>
      <c r="BQ5995" s="40"/>
      <c r="BR5995" s="9"/>
      <c r="BS5995" s="40"/>
      <c r="BU5995" s="9"/>
      <c r="BV5995" s="40"/>
      <c r="BW5995" s="9"/>
      <c r="BX5995" s="40"/>
      <c r="BZ5995" s="9"/>
      <c r="CA5995" s="9"/>
      <c r="CB5995" s="40"/>
      <c r="CC5995" s="9"/>
      <c r="CD5995" s="9"/>
      <c r="CE5995" s="40"/>
    </row>
    <row r="5996" spans="68:83" x14ac:dyDescent="0.25">
      <c r="BP5996" s="9"/>
      <c r="BQ5996" s="40"/>
      <c r="BR5996" s="9"/>
      <c r="BS5996" s="40"/>
      <c r="BU5996" s="9"/>
      <c r="BV5996" s="40"/>
      <c r="BW5996" s="9"/>
      <c r="BX5996" s="40"/>
      <c r="BZ5996" s="9"/>
      <c r="CA5996" s="9"/>
      <c r="CB5996" s="40"/>
      <c r="CC5996" s="9"/>
      <c r="CD5996" s="9"/>
      <c r="CE5996" s="40"/>
    </row>
    <row r="5997" spans="68:83" x14ac:dyDescent="0.25">
      <c r="BP5997" s="9"/>
      <c r="BQ5997" s="40"/>
      <c r="BR5997" s="9"/>
      <c r="BS5997" s="40"/>
      <c r="BU5997" s="9"/>
      <c r="BV5997" s="40"/>
      <c r="BW5997" s="9"/>
      <c r="BX5997" s="40"/>
      <c r="BZ5997" s="9"/>
      <c r="CA5997" s="9"/>
      <c r="CB5997" s="40"/>
      <c r="CC5997" s="9"/>
      <c r="CD5997" s="9"/>
      <c r="CE5997" s="40"/>
    </row>
    <row r="5998" spans="68:83" x14ac:dyDescent="0.25">
      <c r="BP5998" s="9"/>
      <c r="BQ5998" s="40"/>
      <c r="BR5998" s="9"/>
      <c r="BS5998" s="40"/>
      <c r="BU5998" s="9"/>
      <c r="BV5998" s="40"/>
      <c r="BW5998" s="9"/>
      <c r="BX5998" s="40"/>
      <c r="BZ5998" s="9"/>
      <c r="CA5998" s="9"/>
      <c r="CB5998" s="40"/>
      <c r="CC5998" s="9"/>
      <c r="CD5998" s="9"/>
      <c r="CE5998" s="40"/>
    </row>
    <row r="5999" spans="68:83" x14ac:dyDescent="0.25">
      <c r="BP5999" s="9"/>
      <c r="BQ5999" s="40"/>
      <c r="BR5999" s="9"/>
      <c r="BS5999" s="40"/>
      <c r="BU5999" s="9"/>
      <c r="BV5999" s="40"/>
      <c r="BW5999" s="9"/>
      <c r="BX5999" s="40"/>
      <c r="BZ5999" s="9"/>
      <c r="CA5999" s="9"/>
      <c r="CB5999" s="40"/>
      <c r="CC5999" s="9"/>
      <c r="CD5999" s="9"/>
      <c r="CE5999" s="40"/>
    </row>
    <row r="6000" spans="68:83" x14ac:dyDescent="0.25">
      <c r="BP6000" s="9"/>
      <c r="BQ6000" s="40"/>
      <c r="BR6000" s="9"/>
      <c r="BS6000" s="40"/>
      <c r="BU6000" s="9"/>
      <c r="BV6000" s="40"/>
      <c r="BW6000" s="9"/>
      <c r="BX6000" s="40"/>
      <c r="BZ6000" s="9"/>
      <c r="CA6000" s="9"/>
      <c r="CB6000" s="40"/>
      <c r="CC6000" s="9"/>
      <c r="CD6000" s="9"/>
      <c r="CE6000" s="40"/>
    </row>
    <row r="6001" spans="68:83" x14ac:dyDescent="0.25">
      <c r="BP6001" s="9"/>
      <c r="BQ6001" s="40"/>
      <c r="BR6001" s="9"/>
      <c r="BS6001" s="40"/>
      <c r="BU6001" s="9"/>
      <c r="BV6001" s="40"/>
      <c r="BW6001" s="9"/>
      <c r="BX6001" s="40"/>
      <c r="BZ6001" s="9"/>
      <c r="CA6001" s="9"/>
      <c r="CB6001" s="40"/>
      <c r="CC6001" s="9"/>
      <c r="CD6001" s="9"/>
      <c r="CE6001" s="40"/>
    </row>
    <row r="6002" spans="68:83" x14ac:dyDescent="0.25">
      <c r="BP6002" s="9"/>
      <c r="BQ6002" s="40"/>
      <c r="BR6002" s="9"/>
      <c r="BS6002" s="40"/>
      <c r="BU6002" s="9"/>
      <c r="BV6002" s="40"/>
      <c r="BW6002" s="9"/>
      <c r="BX6002" s="40"/>
      <c r="BZ6002" s="9"/>
      <c r="CA6002" s="9"/>
      <c r="CB6002" s="40"/>
      <c r="CC6002" s="9"/>
      <c r="CD6002" s="9"/>
      <c r="CE6002" s="40"/>
    </row>
    <row r="6003" spans="68:83" x14ac:dyDescent="0.25">
      <c r="BP6003" s="9"/>
      <c r="BQ6003" s="40"/>
      <c r="BR6003" s="9"/>
      <c r="BS6003" s="40"/>
      <c r="BU6003" s="9"/>
      <c r="BV6003" s="40"/>
      <c r="BW6003" s="9"/>
      <c r="BX6003" s="40"/>
      <c r="BZ6003" s="9"/>
      <c r="CA6003" s="9"/>
      <c r="CB6003" s="40"/>
      <c r="CC6003" s="9"/>
      <c r="CD6003" s="9"/>
      <c r="CE6003" s="40"/>
    </row>
    <row r="6004" spans="68:83" x14ac:dyDescent="0.25">
      <c r="BP6004" s="9"/>
      <c r="BQ6004" s="40"/>
      <c r="BR6004" s="9"/>
      <c r="BS6004" s="40"/>
      <c r="BU6004" s="9"/>
      <c r="BV6004" s="40"/>
      <c r="BW6004" s="9"/>
      <c r="BX6004" s="40"/>
      <c r="BZ6004" s="9"/>
      <c r="CA6004" s="9"/>
      <c r="CB6004" s="40"/>
      <c r="CC6004" s="9"/>
      <c r="CD6004" s="9"/>
      <c r="CE6004" s="40"/>
    </row>
    <row r="6005" spans="68:83" x14ac:dyDescent="0.25">
      <c r="BP6005" s="9"/>
      <c r="BQ6005" s="40"/>
      <c r="BR6005" s="9"/>
      <c r="BS6005" s="40"/>
      <c r="BU6005" s="9"/>
      <c r="BV6005" s="40"/>
      <c r="BW6005" s="9"/>
      <c r="BX6005" s="40"/>
      <c r="BZ6005" s="9"/>
      <c r="CA6005" s="9"/>
      <c r="CB6005" s="40"/>
      <c r="CC6005" s="9"/>
      <c r="CD6005" s="9"/>
      <c r="CE6005" s="40"/>
    </row>
    <row r="6006" spans="68:83" x14ac:dyDescent="0.25">
      <c r="BP6006" s="9"/>
      <c r="BQ6006" s="40"/>
      <c r="BR6006" s="9"/>
      <c r="BS6006" s="40"/>
      <c r="BU6006" s="9"/>
      <c r="BV6006" s="40"/>
      <c r="BW6006" s="9"/>
      <c r="BX6006" s="40"/>
      <c r="BZ6006" s="9"/>
      <c r="CA6006" s="9"/>
      <c r="CB6006" s="40"/>
      <c r="CC6006" s="9"/>
      <c r="CD6006" s="9"/>
      <c r="CE6006" s="40"/>
    </row>
    <row r="6007" spans="68:83" x14ac:dyDescent="0.25">
      <c r="BP6007" s="9"/>
      <c r="BQ6007" s="40"/>
      <c r="BR6007" s="9"/>
      <c r="BS6007" s="40"/>
      <c r="BU6007" s="9"/>
      <c r="BV6007" s="40"/>
      <c r="BW6007" s="9"/>
      <c r="BX6007" s="40"/>
      <c r="BZ6007" s="9"/>
      <c r="CA6007" s="9"/>
      <c r="CB6007" s="40"/>
      <c r="CC6007" s="9"/>
      <c r="CD6007" s="9"/>
      <c r="CE6007" s="40"/>
    </row>
    <row r="6008" spans="68:83" x14ac:dyDescent="0.25">
      <c r="BP6008" s="9"/>
      <c r="BQ6008" s="40"/>
      <c r="BR6008" s="9"/>
      <c r="BS6008" s="40"/>
      <c r="BU6008" s="9"/>
      <c r="BV6008" s="40"/>
      <c r="BW6008" s="9"/>
      <c r="BX6008" s="40"/>
      <c r="BZ6008" s="9"/>
      <c r="CA6008" s="9"/>
      <c r="CB6008" s="40"/>
      <c r="CC6008" s="9"/>
      <c r="CD6008" s="9"/>
      <c r="CE6008" s="40"/>
    </row>
    <row r="6009" spans="68:83" x14ac:dyDescent="0.25">
      <c r="BP6009" s="9"/>
      <c r="BQ6009" s="40"/>
      <c r="BR6009" s="9"/>
      <c r="BS6009" s="40"/>
      <c r="BU6009" s="9"/>
      <c r="BV6009" s="40"/>
      <c r="BW6009" s="9"/>
      <c r="BX6009" s="40"/>
      <c r="BZ6009" s="9"/>
      <c r="CA6009" s="9"/>
      <c r="CB6009" s="40"/>
      <c r="CC6009" s="9"/>
      <c r="CD6009" s="9"/>
      <c r="CE6009" s="40"/>
    </row>
    <row r="6010" spans="68:83" x14ac:dyDescent="0.25">
      <c r="BP6010" s="9"/>
      <c r="BQ6010" s="40"/>
      <c r="BR6010" s="9"/>
      <c r="BS6010" s="40"/>
      <c r="BU6010" s="9"/>
      <c r="BV6010" s="40"/>
      <c r="BW6010" s="9"/>
      <c r="BX6010" s="40"/>
      <c r="BZ6010" s="9"/>
      <c r="CA6010" s="9"/>
      <c r="CB6010" s="40"/>
      <c r="CC6010" s="9"/>
      <c r="CD6010" s="9"/>
      <c r="CE6010" s="40"/>
    </row>
    <row r="6011" spans="68:83" x14ac:dyDescent="0.25">
      <c r="BP6011" s="9"/>
      <c r="BQ6011" s="40"/>
      <c r="BR6011" s="9"/>
      <c r="BS6011" s="40"/>
      <c r="BU6011" s="9"/>
      <c r="BV6011" s="40"/>
      <c r="BW6011" s="9"/>
      <c r="BX6011" s="40"/>
      <c r="BZ6011" s="9"/>
      <c r="CA6011" s="9"/>
      <c r="CB6011" s="40"/>
      <c r="CC6011" s="9"/>
      <c r="CD6011" s="9"/>
      <c r="CE6011" s="40"/>
    </row>
    <row r="6012" spans="68:83" x14ac:dyDescent="0.25">
      <c r="BP6012" s="9"/>
      <c r="BQ6012" s="40"/>
      <c r="BR6012" s="9"/>
      <c r="BS6012" s="40"/>
      <c r="BU6012" s="9"/>
      <c r="BV6012" s="40"/>
      <c r="BW6012" s="9"/>
      <c r="BX6012" s="40"/>
      <c r="BZ6012" s="9"/>
      <c r="CA6012" s="9"/>
      <c r="CB6012" s="40"/>
      <c r="CC6012" s="9"/>
      <c r="CD6012" s="9"/>
      <c r="CE6012" s="40"/>
    </row>
    <row r="6013" spans="68:83" x14ac:dyDescent="0.25">
      <c r="BP6013" s="9"/>
      <c r="BQ6013" s="40"/>
      <c r="BR6013" s="9"/>
      <c r="BS6013" s="40"/>
      <c r="BU6013" s="9"/>
      <c r="BV6013" s="40"/>
      <c r="BW6013" s="9"/>
      <c r="BX6013" s="40"/>
      <c r="BZ6013" s="9"/>
      <c r="CA6013" s="9"/>
      <c r="CB6013" s="40"/>
      <c r="CC6013" s="9"/>
      <c r="CD6013" s="9"/>
      <c r="CE6013" s="40"/>
    </row>
    <row r="6014" spans="68:83" x14ac:dyDescent="0.25">
      <c r="BP6014" s="9"/>
      <c r="BQ6014" s="40"/>
      <c r="BR6014" s="9"/>
      <c r="BS6014" s="40"/>
      <c r="BU6014" s="9"/>
      <c r="BV6014" s="40"/>
      <c r="BW6014" s="9"/>
      <c r="BX6014" s="40"/>
      <c r="BZ6014" s="9"/>
      <c r="CA6014" s="9"/>
      <c r="CB6014" s="40"/>
      <c r="CC6014" s="9"/>
      <c r="CD6014" s="9"/>
      <c r="CE6014" s="40"/>
    </row>
    <row r="6015" spans="68:83" x14ac:dyDescent="0.25">
      <c r="BP6015" s="9"/>
      <c r="BQ6015" s="40"/>
      <c r="BR6015" s="9"/>
      <c r="BS6015" s="40"/>
      <c r="BU6015" s="9"/>
      <c r="BV6015" s="40"/>
      <c r="BW6015" s="9"/>
      <c r="BX6015" s="40"/>
      <c r="BZ6015" s="9"/>
      <c r="CA6015" s="9"/>
      <c r="CB6015" s="40"/>
      <c r="CC6015" s="9"/>
      <c r="CD6015" s="9"/>
      <c r="CE6015" s="40"/>
    </row>
    <row r="6016" spans="68:83" x14ac:dyDescent="0.25">
      <c r="BP6016" s="9"/>
      <c r="BQ6016" s="40"/>
      <c r="BR6016" s="9"/>
      <c r="BS6016" s="40"/>
      <c r="BU6016" s="9"/>
      <c r="BV6016" s="40"/>
      <c r="BW6016" s="9"/>
      <c r="BX6016" s="40"/>
      <c r="BZ6016" s="9"/>
      <c r="CA6016" s="9"/>
      <c r="CB6016" s="40"/>
      <c r="CC6016" s="9"/>
      <c r="CD6016" s="9"/>
      <c r="CE6016" s="40"/>
    </row>
    <row r="6017" spans="68:83" x14ac:dyDescent="0.25">
      <c r="BP6017" s="9"/>
      <c r="BQ6017" s="40"/>
      <c r="BR6017" s="9"/>
      <c r="BS6017" s="40"/>
      <c r="BU6017" s="9"/>
      <c r="BV6017" s="40"/>
      <c r="BW6017" s="9"/>
      <c r="BX6017" s="40"/>
      <c r="BZ6017" s="9"/>
      <c r="CA6017" s="9"/>
      <c r="CB6017" s="40"/>
      <c r="CC6017" s="9"/>
      <c r="CD6017" s="9"/>
      <c r="CE6017" s="40"/>
    </row>
    <row r="6018" spans="68:83" x14ac:dyDescent="0.25">
      <c r="BP6018" s="9"/>
      <c r="BQ6018" s="40"/>
      <c r="BR6018" s="9"/>
      <c r="BS6018" s="40"/>
      <c r="BU6018" s="9"/>
      <c r="BV6018" s="40"/>
      <c r="BW6018" s="9"/>
      <c r="BX6018" s="40"/>
      <c r="BZ6018" s="9"/>
      <c r="CA6018" s="9"/>
      <c r="CB6018" s="40"/>
      <c r="CC6018" s="9"/>
      <c r="CD6018" s="9"/>
      <c r="CE6018" s="40"/>
    </row>
    <row r="6019" spans="68:83" x14ac:dyDescent="0.25">
      <c r="BP6019" s="9"/>
      <c r="BQ6019" s="40"/>
      <c r="BR6019" s="9"/>
      <c r="BS6019" s="40"/>
      <c r="BU6019" s="9"/>
      <c r="BV6019" s="40"/>
      <c r="BW6019" s="9"/>
      <c r="BX6019" s="40"/>
      <c r="BZ6019" s="9"/>
      <c r="CA6019" s="9"/>
      <c r="CB6019" s="40"/>
      <c r="CC6019" s="9"/>
      <c r="CD6019" s="9"/>
      <c r="CE6019" s="40"/>
    </row>
    <row r="6020" spans="68:83" x14ac:dyDescent="0.25">
      <c r="BP6020" s="9"/>
      <c r="BQ6020" s="40"/>
      <c r="BR6020" s="9"/>
      <c r="BS6020" s="40"/>
      <c r="BU6020" s="9"/>
      <c r="BV6020" s="40"/>
      <c r="BW6020" s="9"/>
      <c r="BX6020" s="40"/>
      <c r="BZ6020" s="9"/>
      <c r="CA6020" s="9"/>
      <c r="CB6020" s="40"/>
      <c r="CC6020" s="9"/>
      <c r="CD6020" s="9"/>
      <c r="CE6020" s="40"/>
    </row>
    <row r="6021" spans="68:83" x14ac:dyDescent="0.25">
      <c r="BP6021" s="9"/>
      <c r="BQ6021" s="40"/>
      <c r="BR6021" s="9"/>
      <c r="BS6021" s="40"/>
      <c r="BU6021" s="9"/>
      <c r="BV6021" s="40"/>
      <c r="BW6021" s="9"/>
      <c r="BX6021" s="40"/>
      <c r="BZ6021" s="9"/>
      <c r="CA6021" s="9"/>
      <c r="CB6021" s="40"/>
      <c r="CC6021" s="9"/>
      <c r="CD6021" s="9"/>
      <c r="CE6021" s="40"/>
    </row>
    <row r="6022" spans="68:83" x14ac:dyDescent="0.25">
      <c r="BP6022" s="9"/>
      <c r="BQ6022" s="40"/>
      <c r="BR6022" s="9"/>
      <c r="BS6022" s="40"/>
      <c r="BU6022" s="9"/>
      <c r="BV6022" s="40"/>
      <c r="BW6022" s="9"/>
      <c r="BX6022" s="40"/>
      <c r="BZ6022" s="9"/>
      <c r="CA6022" s="9"/>
      <c r="CB6022" s="40"/>
      <c r="CC6022" s="9"/>
      <c r="CD6022" s="9"/>
      <c r="CE6022" s="40"/>
    </row>
    <row r="6023" spans="68:83" x14ac:dyDescent="0.25">
      <c r="BP6023" s="9"/>
      <c r="BQ6023" s="40"/>
      <c r="BR6023" s="9"/>
      <c r="BS6023" s="40"/>
      <c r="BU6023" s="9"/>
      <c r="BV6023" s="40"/>
      <c r="BW6023" s="9"/>
      <c r="BX6023" s="40"/>
      <c r="BZ6023" s="9"/>
      <c r="CA6023" s="9"/>
      <c r="CB6023" s="40"/>
      <c r="CC6023" s="9"/>
      <c r="CD6023" s="9"/>
      <c r="CE6023" s="40"/>
    </row>
    <row r="6024" spans="68:83" x14ac:dyDescent="0.25">
      <c r="BP6024" s="9"/>
      <c r="BQ6024" s="40"/>
      <c r="BR6024" s="9"/>
      <c r="BS6024" s="40"/>
      <c r="BU6024" s="9"/>
      <c r="BV6024" s="40"/>
      <c r="BW6024" s="9"/>
      <c r="BX6024" s="40"/>
      <c r="BZ6024" s="9"/>
      <c r="CA6024" s="9"/>
      <c r="CB6024" s="40"/>
      <c r="CC6024" s="9"/>
      <c r="CD6024" s="9"/>
      <c r="CE6024" s="40"/>
    </row>
    <row r="6025" spans="68:83" x14ac:dyDescent="0.25">
      <c r="BP6025" s="9"/>
      <c r="BQ6025" s="40"/>
      <c r="BR6025" s="9"/>
      <c r="BS6025" s="40"/>
      <c r="BU6025" s="9"/>
      <c r="BV6025" s="40"/>
      <c r="BW6025" s="9"/>
      <c r="BX6025" s="40"/>
      <c r="BZ6025" s="9"/>
      <c r="CA6025" s="9"/>
      <c r="CB6025" s="40"/>
      <c r="CC6025" s="9"/>
      <c r="CD6025" s="9"/>
      <c r="CE6025" s="40"/>
    </row>
    <row r="6026" spans="68:83" x14ac:dyDescent="0.25">
      <c r="BP6026" s="9"/>
      <c r="BQ6026" s="40"/>
      <c r="BR6026" s="9"/>
      <c r="BS6026" s="40"/>
      <c r="BU6026" s="9"/>
      <c r="BV6026" s="40"/>
      <c r="BW6026" s="9"/>
      <c r="BX6026" s="40"/>
      <c r="BZ6026" s="9"/>
      <c r="CA6026" s="9"/>
      <c r="CB6026" s="40"/>
      <c r="CC6026" s="9"/>
      <c r="CD6026" s="9"/>
      <c r="CE6026" s="40"/>
    </row>
    <row r="6027" spans="68:83" x14ac:dyDescent="0.25">
      <c r="BP6027" s="9"/>
      <c r="BQ6027" s="40"/>
      <c r="BR6027" s="9"/>
      <c r="BS6027" s="40"/>
      <c r="BU6027" s="9"/>
      <c r="BV6027" s="40"/>
      <c r="BW6027" s="9"/>
      <c r="BX6027" s="40"/>
      <c r="BZ6027" s="9"/>
      <c r="CA6027" s="9"/>
      <c r="CB6027" s="40"/>
      <c r="CC6027" s="9"/>
      <c r="CD6027" s="9"/>
      <c r="CE6027" s="40"/>
    </row>
    <row r="6028" spans="68:83" x14ac:dyDescent="0.25">
      <c r="BP6028" s="9"/>
      <c r="BQ6028" s="40"/>
      <c r="BR6028" s="9"/>
      <c r="BS6028" s="40"/>
      <c r="BU6028" s="9"/>
      <c r="BV6028" s="40"/>
      <c r="BW6028" s="9"/>
      <c r="BX6028" s="40"/>
      <c r="BZ6028" s="9"/>
      <c r="CA6028" s="9"/>
      <c r="CB6028" s="40"/>
      <c r="CC6028" s="9"/>
      <c r="CD6028" s="9"/>
      <c r="CE6028" s="40"/>
    </row>
    <row r="6029" spans="68:83" x14ac:dyDescent="0.25">
      <c r="BP6029" s="9"/>
      <c r="BQ6029" s="40"/>
      <c r="BR6029" s="9"/>
      <c r="BS6029" s="40"/>
      <c r="BU6029" s="9"/>
      <c r="BV6029" s="40"/>
      <c r="BW6029" s="9"/>
      <c r="BX6029" s="40"/>
      <c r="BZ6029" s="9"/>
      <c r="CA6029" s="9"/>
      <c r="CB6029" s="40"/>
      <c r="CC6029" s="9"/>
      <c r="CD6029" s="9"/>
      <c r="CE6029" s="40"/>
    </row>
    <row r="6030" spans="68:83" x14ac:dyDescent="0.25">
      <c r="BP6030" s="9"/>
      <c r="BQ6030" s="40"/>
      <c r="BR6030" s="9"/>
      <c r="BS6030" s="40"/>
      <c r="BU6030" s="9"/>
      <c r="BV6030" s="40"/>
      <c r="BW6030" s="9"/>
      <c r="BX6030" s="40"/>
      <c r="BZ6030" s="9"/>
      <c r="CA6030" s="9"/>
      <c r="CB6030" s="40"/>
      <c r="CC6030" s="9"/>
      <c r="CD6030" s="9"/>
      <c r="CE6030" s="40"/>
    </row>
    <row r="6031" spans="68:83" x14ac:dyDescent="0.25">
      <c r="BP6031" s="9"/>
      <c r="BQ6031" s="40"/>
      <c r="BR6031" s="9"/>
      <c r="BS6031" s="40"/>
      <c r="BU6031" s="9"/>
      <c r="BV6031" s="40"/>
      <c r="BW6031" s="9"/>
      <c r="BX6031" s="40"/>
      <c r="BZ6031" s="9"/>
      <c r="CA6031" s="9"/>
      <c r="CB6031" s="40"/>
      <c r="CC6031" s="9"/>
      <c r="CD6031" s="9"/>
      <c r="CE6031" s="40"/>
    </row>
    <row r="6032" spans="68:83" x14ac:dyDescent="0.25">
      <c r="BP6032" s="9"/>
      <c r="BQ6032" s="40"/>
      <c r="BR6032" s="9"/>
      <c r="BS6032" s="40"/>
      <c r="BU6032" s="9"/>
      <c r="BV6032" s="40"/>
      <c r="BW6032" s="9"/>
      <c r="BX6032" s="40"/>
      <c r="BZ6032" s="9"/>
      <c r="CA6032" s="9"/>
      <c r="CB6032" s="40"/>
      <c r="CC6032" s="9"/>
      <c r="CD6032" s="9"/>
      <c r="CE6032" s="40"/>
    </row>
    <row r="6033" spans="68:83" x14ac:dyDescent="0.25">
      <c r="BP6033" s="9"/>
      <c r="BQ6033" s="40"/>
      <c r="BR6033" s="9"/>
      <c r="BS6033" s="40"/>
      <c r="BU6033" s="9"/>
      <c r="BV6033" s="40"/>
      <c r="BW6033" s="9"/>
      <c r="BX6033" s="40"/>
      <c r="BZ6033" s="9"/>
      <c r="CA6033" s="9"/>
      <c r="CB6033" s="40"/>
      <c r="CC6033" s="9"/>
      <c r="CD6033" s="9"/>
      <c r="CE6033" s="40"/>
    </row>
    <row r="6034" spans="68:83" x14ac:dyDescent="0.25">
      <c r="BP6034" s="9"/>
      <c r="BQ6034" s="40"/>
      <c r="BR6034" s="9"/>
      <c r="BS6034" s="40"/>
      <c r="BU6034" s="9"/>
      <c r="BV6034" s="40"/>
      <c r="BW6034" s="9"/>
      <c r="BX6034" s="40"/>
      <c r="BZ6034" s="9"/>
      <c r="CA6034" s="9"/>
      <c r="CB6034" s="40"/>
      <c r="CC6034" s="9"/>
      <c r="CD6034" s="9"/>
      <c r="CE6034" s="40"/>
    </row>
    <row r="6035" spans="68:83" x14ac:dyDescent="0.25">
      <c r="BP6035" s="9"/>
      <c r="BQ6035" s="40"/>
      <c r="BR6035" s="9"/>
      <c r="BS6035" s="40"/>
      <c r="BU6035" s="9"/>
      <c r="BV6035" s="40"/>
      <c r="BW6035" s="9"/>
      <c r="BX6035" s="40"/>
      <c r="BZ6035" s="9"/>
      <c r="CA6035" s="9"/>
      <c r="CB6035" s="40"/>
      <c r="CC6035" s="9"/>
      <c r="CD6035" s="9"/>
      <c r="CE6035" s="40"/>
    </row>
    <row r="6036" spans="68:83" x14ac:dyDescent="0.25">
      <c r="BP6036" s="9"/>
      <c r="BQ6036" s="40"/>
      <c r="BR6036" s="9"/>
      <c r="BS6036" s="40"/>
      <c r="BU6036" s="9"/>
      <c r="BV6036" s="40"/>
      <c r="BW6036" s="9"/>
      <c r="BX6036" s="40"/>
      <c r="BZ6036" s="9"/>
      <c r="CA6036" s="9"/>
      <c r="CB6036" s="40"/>
      <c r="CC6036" s="9"/>
      <c r="CD6036" s="9"/>
      <c r="CE6036" s="40"/>
    </row>
    <row r="6037" spans="68:83" x14ac:dyDescent="0.25">
      <c r="BP6037" s="9"/>
      <c r="BQ6037" s="40"/>
      <c r="BR6037" s="9"/>
      <c r="BS6037" s="40"/>
      <c r="BU6037" s="9"/>
      <c r="BV6037" s="40"/>
      <c r="BW6037" s="9"/>
      <c r="BX6037" s="40"/>
      <c r="BZ6037" s="9"/>
      <c r="CA6037" s="9"/>
      <c r="CB6037" s="40"/>
      <c r="CC6037" s="9"/>
      <c r="CD6037" s="9"/>
      <c r="CE6037" s="40"/>
    </row>
    <row r="6038" spans="68:83" x14ac:dyDescent="0.25">
      <c r="BP6038" s="9"/>
      <c r="BQ6038" s="40"/>
      <c r="BR6038" s="9"/>
      <c r="BS6038" s="40"/>
      <c r="BU6038" s="9"/>
      <c r="BV6038" s="40"/>
      <c r="BW6038" s="9"/>
      <c r="BX6038" s="40"/>
      <c r="BZ6038" s="9"/>
      <c r="CA6038" s="9"/>
      <c r="CB6038" s="40"/>
      <c r="CC6038" s="9"/>
      <c r="CD6038" s="9"/>
      <c r="CE6038" s="40"/>
    </row>
    <row r="6039" spans="68:83" x14ac:dyDescent="0.25">
      <c r="BP6039" s="9"/>
      <c r="BQ6039" s="40"/>
      <c r="BR6039" s="9"/>
      <c r="BS6039" s="40"/>
      <c r="BU6039" s="9"/>
      <c r="BV6039" s="40"/>
      <c r="BW6039" s="9"/>
      <c r="BX6039" s="40"/>
      <c r="BZ6039" s="9"/>
      <c r="CA6039" s="9"/>
      <c r="CB6039" s="40"/>
      <c r="CC6039" s="9"/>
      <c r="CD6039" s="9"/>
      <c r="CE6039" s="40"/>
    </row>
    <row r="6040" spans="68:83" x14ac:dyDescent="0.25">
      <c r="BP6040" s="9"/>
      <c r="BQ6040" s="40"/>
      <c r="BR6040" s="9"/>
      <c r="BS6040" s="40"/>
      <c r="BU6040" s="9"/>
      <c r="BV6040" s="40"/>
      <c r="BW6040" s="9"/>
      <c r="BX6040" s="40"/>
      <c r="BZ6040" s="9"/>
      <c r="CA6040" s="9"/>
      <c r="CB6040" s="40"/>
      <c r="CC6040" s="9"/>
      <c r="CD6040" s="9"/>
      <c r="CE6040" s="40"/>
    </row>
    <row r="6041" spans="68:83" x14ac:dyDescent="0.25">
      <c r="BP6041" s="9"/>
      <c r="BQ6041" s="40"/>
      <c r="BR6041" s="9"/>
      <c r="BS6041" s="40"/>
      <c r="BU6041" s="9"/>
      <c r="BV6041" s="40"/>
      <c r="BW6041" s="9"/>
      <c r="BX6041" s="40"/>
      <c r="BZ6041" s="9"/>
      <c r="CA6041" s="9"/>
      <c r="CB6041" s="40"/>
      <c r="CC6041" s="9"/>
      <c r="CD6041" s="9"/>
      <c r="CE6041" s="40"/>
    </row>
    <row r="6042" spans="68:83" x14ac:dyDescent="0.25">
      <c r="BP6042" s="9"/>
      <c r="BQ6042" s="40"/>
      <c r="BR6042" s="9"/>
      <c r="BS6042" s="40"/>
      <c r="BU6042" s="9"/>
      <c r="BV6042" s="40"/>
      <c r="BW6042" s="9"/>
      <c r="BX6042" s="40"/>
      <c r="BZ6042" s="9"/>
      <c r="CA6042" s="9"/>
      <c r="CB6042" s="40"/>
      <c r="CC6042" s="9"/>
      <c r="CD6042" s="9"/>
      <c r="CE6042" s="40"/>
    </row>
    <row r="6043" spans="68:83" x14ac:dyDescent="0.25">
      <c r="BP6043" s="9"/>
      <c r="BQ6043" s="40"/>
      <c r="BR6043" s="9"/>
      <c r="BS6043" s="40"/>
      <c r="BU6043" s="9"/>
      <c r="BV6043" s="40"/>
      <c r="BW6043" s="9"/>
      <c r="BX6043" s="40"/>
      <c r="BZ6043" s="9"/>
      <c r="CA6043" s="9"/>
      <c r="CB6043" s="40"/>
      <c r="CC6043" s="9"/>
      <c r="CD6043" s="9"/>
      <c r="CE6043" s="40"/>
    </row>
    <row r="6044" spans="68:83" x14ac:dyDescent="0.25">
      <c r="BP6044" s="9"/>
      <c r="BQ6044" s="40"/>
      <c r="BR6044" s="9"/>
      <c r="BS6044" s="40"/>
      <c r="BU6044" s="9"/>
      <c r="BV6044" s="40"/>
      <c r="BW6044" s="9"/>
      <c r="BX6044" s="40"/>
      <c r="BZ6044" s="9"/>
      <c r="CA6044" s="9"/>
      <c r="CB6044" s="40"/>
      <c r="CC6044" s="9"/>
      <c r="CD6044" s="9"/>
      <c r="CE6044" s="40"/>
    </row>
    <row r="6045" spans="68:83" x14ac:dyDescent="0.25">
      <c r="BP6045" s="9"/>
      <c r="BQ6045" s="40"/>
      <c r="BR6045" s="9"/>
      <c r="BS6045" s="40"/>
      <c r="BU6045" s="9"/>
      <c r="BV6045" s="40"/>
      <c r="BW6045" s="9"/>
      <c r="BX6045" s="40"/>
      <c r="BZ6045" s="9"/>
      <c r="CA6045" s="9"/>
      <c r="CB6045" s="40"/>
      <c r="CC6045" s="9"/>
      <c r="CD6045" s="9"/>
      <c r="CE6045" s="40"/>
    </row>
    <row r="6046" spans="68:83" x14ac:dyDescent="0.25">
      <c r="BP6046" s="9"/>
      <c r="BQ6046" s="40"/>
      <c r="BR6046" s="9"/>
      <c r="BS6046" s="40"/>
      <c r="BU6046" s="9"/>
      <c r="BV6046" s="40"/>
      <c r="BW6046" s="9"/>
      <c r="BX6046" s="40"/>
      <c r="BZ6046" s="9"/>
      <c r="CA6046" s="9"/>
      <c r="CB6046" s="40"/>
      <c r="CC6046" s="9"/>
      <c r="CD6046" s="9"/>
      <c r="CE6046" s="40"/>
    </row>
    <row r="6047" spans="68:83" x14ac:dyDescent="0.25">
      <c r="BP6047" s="9"/>
      <c r="BQ6047" s="40"/>
      <c r="BR6047" s="9"/>
      <c r="BS6047" s="40"/>
      <c r="BU6047" s="9"/>
      <c r="BV6047" s="40"/>
      <c r="BW6047" s="9"/>
      <c r="BX6047" s="40"/>
      <c r="BZ6047" s="9"/>
      <c r="CA6047" s="9"/>
      <c r="CB6047" s="40"/>
      <c r="CC6047" s="9"/>
      <c r="CD6047" s="9"/>
      <c r="CE6047" s="40"/>
    </row>
    <row r="6048" spans="68:83" x14ac:dyDescent="0.25">
      <c r="BP6048" s="9"/>
      <c r="BQ6048" s="40"/>
      <c r="BR6048" s="9"/>
      <c r="BS6048" s="40"/>
      <c r="BU6048" s="9"/>
      <c r="BV6048" s="40"/>
      <c r="BW6048" s="9"/>
      <c r="BX6048" s="40"/>
      <c r="BZ6048" s="9"/>
      <c r="CA6048" s="9"/>
      <c r="CB6048" s="40"/>
      <c r="CC6048" s="9"/>
      <c r="CD6048" s="9"/>
      <c r="CE6048" s="40"/>
    </row>
    <row r="6049" spans="68:83" x14ac:dyDescent="0.25">
      <c r="BP6049" s="9"/>
      <c r="BQ6049" s="40"/>
      <c r="BR6049" s="9"/>
      <c r="BS6049" s="40"/>
      <c r="BU6049" s="9"/>
      <c r="BV6049" s="40"/>
      <c r="BW6049" s="9"/>
      <c r="BX6049" s="40"/>
      <c r="BZ6049" s="9"/>
      <c r="CA6049" s="9"/>
      <c r="CB6049" s="40"/>
      <c r="CC6049" s="9"/>
      <c r="CD6049" s="9"/>
      <c r="CE6049" s="40"/>
    </row>
    <row r="6050" spans="68:83" x14ac:dyDescent="0.25">
      <c r="BP6050" s="9"/>
      <c r="BQ6050" s="40"/>
      <c r="BR6050" s="9"/>
      <c r="BS6050" s="40"/>
      <c r="BU6050" s="9"/>
      <c r="BV6050" s="40"/>
      <c r="BW6050" s="9"/>
      <c r="BX6050" s="40"/>
      <c r="BZ6050" s="9"/>
      <c r="CA6050" s="9"/>
      <c r="CB6050" s="40"/>
      <c r="CC6050" s="9"/>
      <c r="CD6050" s="9"/>
      <c r="CE6050" s="40"/>
    </row>
    <row r="6051" spans="68:83" x14ac:dyDescent="0.25">
      <c r="BP6051" s="9"/>
      <c r="BQ6051" s="40"/>
      <c r="BR6051" s="9"/>
      <c r="BS6051" s="40"/>
      <c r="BU6051" s="9"/>
      <c r="BV6051" s="40"/>
      <c r="BW6051" s="9"/>
      <c r="BX6051" s="40"/>
      <c r="BZ6051" s="9"/>
      <c r="CA6051" s="9"/>
      <c r="CB6051" s="40"/>
      <c r="CC6051" s="9"/>
      <c r="CD6051" s="9"/>
      <c r="CE6051" s="40"/>
    </row>
    <row r="6052" spans="68:83" x14ac:dyDescent="0.25">
      <c r="BP6052" s="9"/>
      <c r="BQ6052" s="40"/>
      <c r="BR6052" s="9"/>
      <c r="BS6052" s="40"/>
      <c r="BU6052" s="9"/>
      <c r="BV6052" s="40"/>
      <c r="BW6052" s="9"/>
      <c r="BX6052" s="40"/>
      <c r="BZ6052" s="9"/>
      <c r="CA6052" s="9"/>
      <c r="CB6052" s="40"/>
      <c r="CC6052" s="9"/>
      <c r="CD6052" s="9"/>
      <c r="CE6052" s="40"/>
    </row>
    <row r="6053" spans="68:83" x14ac:dyDescent="0.25">
      <c r="BP6053" s="9"/>
      <c r="BQ6053" s="40"/>
      <c r="BR6053" s="9"/>
      <c r="BS6053" s="40"/>
      <c r="BU6053" s="9"/>
      <c r="BV6053" s="40"/>
      <c r="BW6053" s="9"/>
      <c r="BX6053" s="40"/>
      <c r="BZ6053" s="9"/>
      <c r="CA6053" s="9"/>
      <c r="CB6053" s="40"/>
      <c r="CC6053" s="9"/>
      <c r="CD6053" s="9"/>
      <c r="CE6053" s="40"/>
    </row>
    <row r="6054" spans="68:83" x14ac:dyDescent="0.25">
      <c r="BP6054" s="9"/>
      <c r="BQ6054" s="40"/>
      <c r="BR6054" s="9"/>
      <c r="BS6054" s="40"/>
      <c r="BU6054" s="9"/>
      <c r="BV6054" s="40"/>
      <c r="BW6054" s="9"/>
      <c r="BX6054" s="40"/>
      <c r="BZ6054" s="9"/>
      <c r="CA6054" s="9"/>
      <c r="CB6054" s="40"/>
      <c r="CC6054" s="9"/>
      <c r="CD6054" s="9"/>
      <c r="CE6054" s="40"/>
    </row>
    <row r="6055" spans="68:83" x14ac:dyDescent="0.25">
      <c r="BP6055" s="9"/>
      <c r="BQ6055" s="40"/>
      <c r="BR6055" s="9"/>
      <c r="BS6055" s="40"/>
      <c r="BU6055" s="9"/>
      <c r="BV6055" s="40"/>
      <c r="BW6055" s="9"/>
      <c r="BX6055" s="40"/>
      <c r="BZ6055" s="9"/>
      <c r="CA6055" s="9"/>
      <c r="CB6055" s="40"/>
      <c r="CC6055" s="9"/>
      <c r="CD6055" s="9"/>
      <c r="CE6055" s="40"/>
    </row>
    <row r="6056" spans="68:83" x14ac:dyDescent="0.25">
      <c r="BP6056" s="9"/>
      <c r="BQ6056" s="40"/>
      <c r="BR6056" s="9"/>
      <c r="BS6056" s="40"/>
      <c r="BU6056" s="9"/>
      <c r="BV6056" s="40"/>
      <c r="BW6056" s="9"/>
      <c r="BX6056" s="40"/>
      <c r="BZ6056" s="9"/>
      <c r="CA6056" s="9"/>
      <c r="CB6056" s="40"/>
      <c r="CC6056" s="9"/>
      <c r="CD6056" s="9"/>
      <c r="CE6056" s="40"/>
    </row>
    <row r="6057" spans="68:83" x14ac:dyDescent="0.25">
      <c r="BP6057" s="9"/>
      <c r="BQ6057" s="40"/>
      <c r="BR6057" s="9"/>
      <c r="BS6057" s="40"/>
      <c r="BU6057" s="9"/>
      <c r="BV6057" s="40"/>
      <c r="BW6057" s="9"/>
      <c r="BX6057" s="40"/>
      <c r="BZ6057" s="9"/>
      <c r="CA6057" s="9"/>
      <c r="CB6057" s="40"/>
      <c r="CC6057" s="9"/>
      <c r="CD6057" s="9"/>
      <c r="CE6057" s="40"/>
    </row>
    <row r="6058" spans="68:83" x14ac:dyDescent="0.25">
      <c r="BP6058" s="9"/>
      <c r="BQ6058" s="40"/>
      <c r="BR6058" s="9"/>
      <c r="BS6058" s="40"/>
      <c r="BU6058" s="9"/>
      <c r="BV6058" s="40"/>
      <c r="BW6058" s="9"/>
      <c r="BX6058" s="40"/>
      <c r="BZ6058" s="9"/>
      <c r="CA6058" s="9"/>
      <c r="CB6058" s="40"/>
      <c r="CC6058" s="9"/>
      <c r="CD6058" s="9"/>
      <c r="CE6058" s="40"/>
    </row>
    <row r="6059" spans="68:83" x14ac:dyDescent="0.25">
      <c r="BP6059" s="9"/>
      <c r="BQ6059" s="40"/>
      <c r="BR6059" s="9"/>
      <c r="BS6059" s="40"/>
      <c r="BU6059" s="9"/>
      <c r="BV6059" s="40"/>
      <c r="BW6059" s="9"/>
      <c r="BX6059" s="40"/>
      <c r="BZ6059" s="9"/>
      <c r="CA6059" s="9"/>
      <c r="CB6059" s="40"/>
      <c r="CC6059" s="9"/>
      <c r="CD6059" s="9"/>
      <c r="CE6059" s="40"/>
    </row>
    <row r="6060" spans="68:83" x14ac:dyDescent="0.25">
      <c r="BP6060" s="9"/>
      <c r="BQ6060" s="40"/>
      <c r="BR6060" s="9"/>
      <c r="BS6060" s="40"/>
      <c r="BU6060" s="9"/>
      <c r="BV6060" s="40"/>
      <c r="BW6060" s="9"/>
      <c r="BX6060" s="40"/>
      <c r="BZ6060" s="9"/>
      <c r="CA6060" s="9"/>
      <c r="CB6060" s="40"/>
      <c r="CC6060" s="9"/>
      <c r="CD6060" s="9"/>
      <c r="CE6060" s="40"/>
    </row>
    <row r="6061" spans="68:83" x14ac:dyDescent="0.25">
      <c r="BP6061" s="9"/>
      <c r="BQ6061" s="40"/>
      <c r="BR6061" s="9"/>
      <c r="BS6061" s="40"/>
      <c r="BU6061" s="9"/>
      <c r="BV6061" s="40"/>
      <c r="BW6061" s="9"/>
      <c r="BX6061" s="40"/>
      <c r="BZ6061" s="9"/>
      <c r="CA6061" s="9"/>
      <c r="CB6061" s="40"/>
      <c r="CC6061" s="9"/>
      <c r="CD6061" s="9"/>
      <c r="CE6061" s="40"/>
    </row>
    <row r="6062" spans="68:83" x14ac:dyDescent="0.25">
      <c r="BP6062" s="9"/>
      <c r="BQ6062" s="40"/>
      <c r="BR6062" s="9"/>
      <c r="BS6062" s="40"/>
      <c r="BU6062" s="9"/>
      <c r="BV6062" s="40"/>
      <c r="BW6062" s="9"/>
      <c r="BX6062" s="40"/>
      <c r="BZ6062" s="9"/>
      <c r="CA6062" s="9"/>
      <c r="CB6062" s="40"/>
      <c r="CC6062" s="9"/>
      <c r="CD6062" s="9"/>
      <c r="CE6062" s="40"/>
    </row>
    <row r="6063" spans="68:83" x14ac:dyDescent="0.25">
      <c r="BP6063" s="9"/>
      <c r="BQ6063" s="40"/>
      <c r="BR6063" s="9"/>
      <c r="BS6063" s="40"/>
      <c r="BU6063" s="9"/>
      <c r="BV6063" s="40"/>
      <c r="BW6063" s="9"/>
      <c r="BX6063" s="40"/>
      <c r="BZ6063" s="9"/>
      <c r="CA6063" s="9"/>
      <c r="CB6063" s="40"/>
      <c r="CC6063" s="9"/>
      <c r="CD6063" s="9"/>
      <c r="CE6063" s="40"/>
    </row>
    <row r="6064" spans="68:83" x14ac:dyDescent="0.25">
      <c r="BP6064" s="9"/>
      <c r="BQ6064" s="40"/>
      <c r="BR6064" s="9"/>
      <c r="BS6064" s="40"/>
      <c r="BU6064" s="9"/>
      <c r="BV6064" s="40"/>
      <c r="BW6064" s="9"/>
      <c r="BX6064" s="40"/>
      <c r="BZ6064" s="9"/>
      <c r="CA6064" s="9"/>
      <c r="CB6064" s="40"/>
      <c r="CC6064" s="9"/>
      <c r="CD6064" s="9"/>
      <c r="CE6064" s="40"/>
    </row>
    <row r="6065" spans="68:83" x14ac:dyDescent="0.25">
      <c r="BP6065" s="9"/>
      <c r="BQ6065" s="40"/>
      <c r="BR6065" s="9"/>
      <c r="BS6065" s="40"/>
      <c r="BU6065" s="9"/>
      <c r="BV6065" s="40"/>
      <c r="BW6065" s="9"/>
      <c r="BX6065" s="40"/>
      <c r="BZ6065" s="9"/>
      <c r="CA6065" s="9"/>
      <c r="CB6065" s="40"/>
      <c r="CC6065" s="9"/>
      <c r="CD6065" s="9"/>
      <c r="CE6065" s="40"/>
    </row>
    <row r="6066" spans="68:83" x14ac:dyDescent="0.25">
      <c r="BP6066" s="9"/>
      <c r="BQ6066" s="40"/>
      <c r="BR6066" s="9"/>
      <c r="BS6066" s="40"/>
      <c r="BU6066" s="9"/>
      <c r="BV6066" s="40"/>
      <c r="BW6066" s="9"/>
      <c r="BX6066" s="40"/>
      <c r="BZ6066" s="9"/>
      <c r="CA6066" s="9"/>
      <c r="CB6066" s="40"/>
      <c r="CC6066" s="9"/>
      <c r="CD6066" s="9"/>
      <c r="CE6066" s="40"/>
    </row>
    <row r="6067" spans="68:83" x14ac:dyDescent="0.25">
      <c r="BP6067" s="9"/>
      <c r="BQ6067" s="40"/>
      <c r="BR6067" s="9"/>
      <c r="BS6067" s="40"/>
      <c r="BU6067" s="9"/>
      <c r="BV6067" s="40"/>
      <c r="BW6067" s="9"/>
      <c r="BX6067" s="40"/>
      <c r="BZ6067" s="9"/>
      <c r="CA6067" s="9"/>
      <c r="CB6067" s="40"/>
      <c r="CC6067" s="9"/>
      <c r="CD6067" s="9"/>
      <c r="CE6067" s="40"/>
    </row>
    <row r="6068" spans="68:83" x14ac:dyDescent="0.25">
      <c r="BP6068" s="9"/>
      <c r="BQ6068" s="40"/>
      <c r="BR6068" s="9"/>
      <c r="BS6068" s="40"/>
      <c r="BU6068" s="9"/>
      <c r="BV6068" s="40"/>
      <c r="BW6068" s="9"/>
      <c r="BX6068" s="40"/>
      <c r="BZ6068" s="9"/>
      <c r="CA6068" s="9"/>
      <c r="CB6068" s="40"/>
      <c r="CC6068" s="9"/>
      <c r="CD6068" s="9"/>
      <c r="CE6068" s="40"/>
    </row>
    <row r="6069" spans="68:83" x14ac:dyDescent="0.25">
      <c r="BP6069" s="9"/>
      <c r="BQ6069" s="40"/>
      <c r="BR6069" s="9"/>
      <c r="BS6069" s="40"/>
      <c r="BU6069" s="9"/>
      <c r="BV6069" s="40"/>
      <c r="BW6069" s="9"/>
      <c r="BX6069" s="40"/>
      <c r="BZ6069" s="9"/>
      <c r="CA6069" s="9"/>
      <c r="CB6069" s="40"/>
      <c r="CC6069" s="9"/>
      <c r="CD6069" s="9"/>
      <c r="CE6069" s="40"/>
    </row>
    <row r="6070" spans="68:83" x14ac:dyDescent="0.25">
      <c r="BP6070" s="9"/>
      <c r="BQ6070" s="40"/>
      <c r="BR6070" s="9"/>
      <c r="BS6070" s="40"/>
      <c r="BU6070" s="9"/>
      <c r="BV6070" s="40"/>
      <c r="BW6070" s="9"/>
      <c r="BX6070" s="40"/>
      <c r="BZ6070" s="9"/>
      <c r="CA6070" s="9"/>
      <c r="CB6070" s="40"/>
      <c r="CC6070" s="9"/>
      <c r="CD6070" s="9"/>
      <c r="CE6070" s="40"/>
    </row>
    <row r="6071" spans="68:83" x14ac:dyDescent="0.25">
      <c r="BP6071" s="9"/>
      <c r="BQ6071" s="40"/>
      <c r="BR6071" s="9"/>
      <c r="BS6071" s="40"/>
      <c r="BU6071" s="9"/>
      <c r="BV6071" s="40"/>
      <c r="BW6071" s="9"/>
      <c r="BX6071" s="40"/>
      <c r="BZ6071" s="9"/>
      <c r="CA6071" s="9"/>
      <c r="CB6071" s="40"/>
      <c r="CC6071" s="9"/>
      <c r="CD6071" s="9"/>
      <c r="CE6071" s="40"/>
    </row>
    <row r="6072" spans="68:83" x14ac:dyDescent="0.25">
      <c r="BP6072" s="9"/>
      <c r="BQ6072" s="40"/>
      <c r="BR6072" s="9"/>
      <c r="BS6072" s="40"/>
      <c r="BU6072" s="9"/>
      <c r="BV6072" s="40"/>
      <c r="BW6072" s="9"/>
      <c r="BX6072" s="40"/>
      <c r="BZ6072" s="9"/>
      <c r="CA6072" s="9"/>
      <c r="CB6072" s="40"/>
      <c r="CC6072" s="9"/>
      <c r="CD6072" s="9"/>
      <c r="CE6072" s="40"/>
    </row>
    <row r="6073" spans="68:83" x14ac:dyDescent="0.25">
      <c r="BP6073" s="9"/>
      <c r="BQ6073" s="40"/>
      <c r="BR6073" s="9"/>
      <c r="BS6073" s="40"/>
      <c r="BU6073" s="9"/>
      <c r="BV6073" s="40"/>
      <c r="BW6073" s="9"/>
      <c r="BX6073" s="40"/>
      <c r="BZ6073" s="9"/>
      <c r="CA6073" s="9"/>
      <c r="CB6073" s="40"/>
      <c r="CC6073" s="9"/>
      <c r="CD6073" s="9"/>
      <c r="CE6073" s="40"/>
    </row>
    <row r="6074" spans="68:83" x14ac:dyDescent="0.25">
      <c r="BP6074" s="9"/>
      <c r="BQ6074" s="40"/>
      <c r="BR6074" s="9"/>
      <c r="BS6074" s="40"/>
      <c r="BU6074" s="9"/>
      <c r="BV6074" s="40"/>
      <c r="BW6074" s="9"/>
      <c r="BX6074" s="40"/>
      <c r="BZ6074" s="9"/>
      <c r="CA6074" s="9"/>
      <c r="CB6074" s="40"/>
      <c r="CC6074" s="9"/>
      <c r="CD6074" s="9"/>
      <c r="CE6074" s="40"/>
    </row>
    <row r="6075" spans="68:83" x14ac:dyDescent="0.25">
      <c r="BP6075" s="9"/>
      <c r="BQ6075" s="40"/>
      <c r="BR6075" s="9"/>
      <c r="BS6075" s="40"/>
      <c r="BU6075" s="9"/>
      <c r="BV6075" s="40"/>
      <c r="BW6075" s="9"/>
      <c r="BX6075" s="40"/>
      <c r="BZ6075" s="9"/>
      <c r="CA6075" s="9"/>
      <c r="CB6075" s="40"/>
      <c r="CC6075" s="9"/>
      <c r="CD6075" s="9"/>
      <c r="CE6075" s="40"/>
    </row>
    <row r="6076" spans="68:83" x14ac:dyDescent="0.25">
      <c r="BP6076" s="9"/>
      <c r="BQ6076" s="40"/>
      <c r="BR6076" s="9"/>
      <c r="BS6076" s="40"/>
      <c r="BU6076" s="9"/>
      <c r="BV6076" s="40"/>
      <c r="BW6076" s="9"/>
      <c r="BX6076" s="40"/>
      <c r="BZ6076" s="9"/>
      <c r="CA6076" s="9"/>
      <c r="CB6076" s="40"/>
      <c r="CC6076" s="9"/>
      <c r="CD6076" s="9"/>
      <c r="CE6076" s="40"/>
    </row>
    <row r="6077" spans="68:83" x14ac:dyDescent="0.25">
      <c r="BP6077" s="9"/>
      <c r="BQ6077" s="40"/>
      <c r="BR6077" s="9"/>
      <c r="BS6077" s="40"/>
      <c r="BU6077" s="9"/>
      <c r="BV6077" s="40"/>
      <c r="BW6077" s="9"/>
      <c r="BX6077" s="40"/>
      <c r="BZ6077" s="9"/>
      <c r="CA6077" s="9"/>
      <c r="CB6077" s="40"/>
      <c r="CC6077" s="9"/>
      <c r="CD6077" s="9"/>
      <c r="CE6077" s="40"/>
    </row>
    <row r="6078" spans="68:83" x14ac:dyDescent="0.25">
      <c r="BP6078" s="9"/>
      <c r="BQ6078" s="40"/>
      <c r="BR6078" s="9"/>
      <c r="BS6078" s="40"/>
      <c r="BU6078" s="9"/>
      <c r="BV6078" s="40"/>
      <c r="BW6078" s="9"/>
      <c r="BX6078" s="40"/>
      <c r="BZ6078" s="9"/>
      <c r="CA6078" s="9"/>
      <c r="CB6078" s="40"/>
      <c r="CC6078" s="9"/>
      <c r="CD6078" s="9"/>
      <c r="CE6078" s="40"/>
    </row>
    <row r="6079" spans="68:83" x14ac:dyDescent="0.25">
      <c r="BP6079" s="9"/>
      <c r="BQ6079" s="40"/>
      <c r="BR6079" s="9"/>
      <c r="BS6079" s="40"/>
      <c r="BU6079" s="9"/>
      <c r="BV6079" s="40"/>
      <c r="BW6079" s="9"/>
      <c r="BX6079" s="40"/>
      <c r="BZ6079" s="9"/>
      <c r="CA6079" s="9"/>
      <c r="CB6079" s="40"/>
      <c r="CC6079" s="9"/>
      <c r="CD6079" s="9"/>
      <c r="CE6079" s="40"/>
    </row>
    <row r="6080" spans="68:83" x14ac:dyDescent="0.25">
      <c r="BP6080" s="9"/>
      <c r="BQ6080" s="40"/>
      <c r="BR6080" s="9"/>
      <c r="BS6080" s="40"/>
      <c r="BU6080" s="9"/>
      <c r="BV6080" s="40"/>
      <c r="BW6080" s="9"/>
      <c r="BX6080" s="40"/>
      <c r="BZ6080" s="9"/>
      <c r="CA6080" s="9"/>
      <c r="CB6080" s="40"/>
      <c r="CC6080" s="9"/>
      <c r="CD6080" s="9"/>
      <c r="CE6080" s="40"/>
    </row>
    <row r="6081" spans="68:83" x14ac:dyDescent="0.25">
      <c r="BP6081" s="9"/>
      <c r="BQ6081" s="40"/>
      <c r="BR6081" s="9"/>
      <c r="BS6081" s="40"/>
      <c r="BU6081" s="9"/>
      <c r="BV6081" s="40"/>
      <c r="BW6081" s="9"/>
      <c r="BX6081" s="40"/>
      <c r="BZ6081" s="9"/>
      <c r="CA6081" s="9"/>
      <c r="CB6081" s="40"/>
      <c r="CC6081" s="9"/>
      <c r="CD6081" s="9"/>
      <c r="CE6081" s="40"/>
    </row>
    <row r="6082" spans="68:83" x14ac:dyDescent="0.25">
      <c r="BP6082" s="9"/>
      <c r="BQ6082" s="40"/>
      <c r="BR6082" s="9"/>
      <c r="BS6082" s="40"/>
      <c r="BU6082" s="9"/>
      <c r="BV6082" s="40"/>
      <c r="BW6082" s="9"/>
      <c r="BX6082" s="40"/>
      <c r="BZ6082" s="9"/>
      <c r="CA6082" s="9"/>
      <c r="CB6082" s="40"/>
      <c r="CC6082" s="9"/>
      <c r="CD6082" s="9"/>
      <c r="CE6082" s="40"/>
    </row>
    <row r="6083" spans="68:83" x14ac:dyDescent="0.25">
      <c r="BP6083" s="9"/>
      <c r="BQ6083" s="40"/>
      <c r="BR6083" s="9"/>
      <c r="BS6083" s="40"/>
      <c r="BU6083" s="9"/>
      <c r="BV6083" s="40"/>
      <c r="BW6083" s="9"/>
      <c r="BX6083" s="40"/>
      <c r="BZ6083" s="9"/>
      <c r="CA6083" s="9"/>
      <c r="CB6083" s="40"/>
      <c r="CC6083" s="9"/>
      <c r="CD6083" s="9"/>
      <c r="CE6083" s="40"/>
    </row>
    <row r="6084" spans="68:83" x14ac:dyDescent="0.25">
      <c r="BP6084" s="9"/>
      <c r="BQ6084" s="40"/>
      <c r="BR6084" s="9"/>
      <c r="BS6084" s="40"/>
      <c r="BU6084" s="9"/>
      <c r="BV6084" s="40"/>
      <c r="BW6084" s="9"/>
      <c r="BX6084" s="40"/>
      <c r="BZ6084" s="9"/>
      <c r="CA6084" s="9"/>
      <c r="CB6084" s="40"/>
      <c r="CC6084" s="9"/>
      <c r="CD6084" s="9"/>
      <c r="CE6084" s="40"/>
    </row>
    <row r="6085" spans="68:83" x14ac:dyDescent="0.25">
      <c r="BP6085" s="9"/>
      <c r="BQ6085" s="40"/>
      <c r="BR6085" s="9"/>
      <c r="BS6085" s="40"/>
      <c r="BU6085" s="9"/>
      <c r="BV6085" s="40"/>
      <c r="BW6085" s="9"/>
      <c r="BX6085" s="40"/>
      <c r="BZ6085" s="9"/>
      <c r="CA6085" s="9"/>
      <c r="CB6085" s="40"/>
      <c r="CC6085" s="9"/>
      <c r="CD6085" s="9"/>
      <c r="CE6085" s="40"/>
    </row>
    <row r="6086" spans="68:83" x14ac:dyDescent="0.25">
      <c r="BP6086" s="9"/>
      <c r="BQ6086" s="40"/>
      <c r="BR6086" s="9"/>
      <c r="BS6086" s="40"/>
      <c r="BU6086" s="9"/>
      <c r="BV6086" s="40"/>
      <c r="BW6086" s="9"/>
      <c r="BX6086" s="40"/>
      <c r="BZ6086" s="9"/>
      <c r="CA6086" s="9"/>
      <c r="CB6086" s="40"/>
      <c r="CC6086" s="9"/>
      <c r="CD6086" s="9"/>
      <c r="CE6086" s="40"/>
    </row>
    <row r="6087" spans="68:83" x14ac:dyDescent="0.25">
      <c r="BP6087" s="9"/>
      <c r="BQ6087" s="40"/>
      <c r="BR6087" s="9"/>
      <c r="BS6087" s="40"/>
      <c r="BU6087" s="9"/>
      <c r="BV6087" s="40"/>
      <c r="BW6087" s="9"/>
      <c r="BX6087" s="40"/>
      <c r="BZ6087" s="9"/>
      <c r="CA6087" s="9"/>
      <c r="CB6087" s="40"/>
      <c r="CC6087" s="9"/>
      <c r="CD6087" s="9"/>
      <c r="CE6087" s="40"/>
    </row>
    <row r="6088" spans="68:83" x14ac:dyDescent="0.25">
      <c r="BP6088" s="9"/>
      <c r="BQ6088" s="40"/>
      <c r="BR6088" s="9"/>
      <c r="BS6088" s="40"/>
      <c r="BU6088" s="9"/>
      <c r="BV6088" s="40"/>
      <c r="BW6088" s="9"/>
      <c r="BX6088" s="40"/>
      <c r="BZ6088" s="9"/>
      <c r="CA6088" s="9"/>
      <c r="CB6088" s="40"/>
      <c r="CC6088" s="9"/>
      <c r="CD6088" s="9"/>
      <c r="CE6088" s="40"/>
    </row>
    <row r="6089" spans="68:83" x14ac:dyDescent="0.25">
      <c r="BP6089" s="9"/>
      <c r="BQ6089" s="40"/>
      <c r="BR6089" s="9"/>
      <c r="BS6089" s="40"/>
      <c r="BU6089" s="9"/>
      <c r="BV6089" s="40"/>
      <c r="BW6089" s="9"/>
      <c r="BX6089" s="40"/>
      <c r="BZ6089" s="9"/>
      <c r="CA6089" s="9"/>
      <c r="CB6089" s="40"/>
      <c r="CC6089" s="9"/>
      <c r="CD6089" s="9"/>
      <c r="CE6089" s="40"/>
    </row>
    <row r="6090" spans="68:83" x14ac:dyDescent="0.25">
      <c r="BP6090" s="9"/>
      <c r="BQ6090" s="40"/>
      <c r="BR6090" s="9"/>
      <c r="BS6090" s="40"/>
      <c r="BU6090" s="9"/>
      <c r="BV6090" s="40"/>
      <c r="BW6090" s="9"/>
      <c r="BX6090" s="40"/>
      <c r="BZ6090" s="9"/>
      <c r="CA6090" s="9"/>
      <c r="CB6090" s="40"/>
      <c r="CC6090" s="9"/>
      <c r="CD6090" s="9"/>
      <c r="CE6090" s="40"/>
    </row>
    <row r="6091" spans="68:83" x14ac:dyDescent="0.25">
      <c r="BP6091" s="9"/>
      <c r="BQ6091" s="40"/>
      <c r="BR6091" s="9"/>
      <c r="BS6091" s="40"/>
      <c r="BU6091" s="9"/>
      <c r="BV6091" s="40"/>
      <c r="BW6091" s="9"/>
      <c r="BX6091" s="40"/>
      <c r="BZ6091" s="9"/>
      <c r="CA6091" s="9"/>
      <c r="CB6091" s="40"/>
      <c r="CC6091" s="9"/>
      <c r="CD6091" s="9"/>
      <c r="CE6091" s="40"/>
    </row>
    <row r="6092" spans="68:83" x14ac:dyDescent="0.25">
      <c r="BP6092" s="9"/>
      <c r="BQ6092" s="40"/>
      <c r="BR6092" s="9"/>
      <c r="BS6092" s="40"/>
      <c r="BU6092" s="9"/>
      <c r="BV6092" s="40"/>
      <c r="BW6092" s="9"/>
      <c r="BX6092" s="40"/>
      <c r="BZ6092" s="9"/>
      <c r="CA6092" s="9"/>
      <c r="CB6092" s="40"/>
      <c r="CC6092" s="9"/>
      <c r="CD6092" s="9"/>
      <c r="CE6092" s="40"/>
    </row>
    <row r="6093" spans="68:83" x14ac:dyDescent="0.25">
      <c r="BP6093" s="9"/>
      <c r="BQ6093" s="40"/>
      <c r="BR6093" s="9"/>
      <c r="BS6093" s="40"/>
      <c r="BU6093" s="9"/>
      <c r="BV6093" s="40"/>
      <c r="BW6093" s="9"/>
      <c r="BX6093" s="40"/>
      <c r="BZ6093" s="9"/>
      <c r="CA6093" s="9"/>
      <c r="CB6093" s="40"/>
      <c r="CC6093" s="9"/>
      <c r="CD6093" s="9"/>
      <c r="CE6093" s="40"/>
    </row>
    <row r="6094" spans="68:83" x14ac:dyDescent="0.25">
      <c r="BP6094" s="9"/>
      <c r="BQ6094" s="40"/>
      <c r="BR6094" s="9"/>
      <c r="BS6094" s="40"/>
      <c r="BU6094" s="9"/>
      <c r="BV6094" s="40"/>
      <c r="BW6094" s="9"/>
      <c r="BX6094" s="40"/>
      <c r="BZ6094" s="9"/>
      <c r="CA6094" s="9"/>
      <c r="CB6094" s="40"/>
      <c r="CC6094" s="9"/>
      <c r="CD6094" s="9"/>
      <c r="CE6094" s="40"/>
    </row>
    <row r="6095" spans="68:83" x14ac:dyDescent="0.25">
      <c r="BP6095" s="9"/>
      <c r="BQ6095" s="40"/>
      <c r="BR6095" s="9"/>
      <c r="BS6095" s="40"/>
      <c r="BU6095" s="9"/>
      <c r="BV6095" s="40"/>
      <c r="BW6095" s="9"/>
      <c r="BX6095" s="40"/>
      <c r="BZ6095" s="9"/>
      <c r="CA6095" s="9"/>
      <c r="CB6095" s="40"/>
      <c r="CC6095" s="9"/>
      <c r="CD6095" s="9"/>
      <c r="CE6095" s="40"/>
    </row>
    <row r="6096" spans="68:83" x14ac:dyDescent="0.25">
      <c r="BP6096" s="9"/>
      <c r="BQ6096" s="40"/>
      <c r="BR6096" s="9"/>
      <c r="BS6096" s="40"/>
      <c r="BU6096" s="9"/>
      <c r="BV6096" s="40"/>
      <c r="BW6096" s="9"/>
      <c r="BX6096" s="40"/>
      <c r="BZ6096" s="9"/>
      <c r="CA6096" s="9"/>
      <c r="CB6096" s="40"/>
      <c r="CC6096" s="9"/>
      <c r="CD6096" s="9"/>
      <c r="CE6096" s="40"/>
    </row>
    <row r="6097" spans="68:83" x14ac:dyDescent="0.25">
      <c r="BP6097" s="9"/>
      <c r="BQ6097" s="40"/>
      <c r="BR6097" s="9"/>
      <c r="BS6097" s="40"/>
      <c r="BU6097" s="9"/>
      <c r="BV6097" s="40"/>
      <c r="BW6097" s="9"/>
      <c r="BX6097" s="40"/>
      <c r="BZ6097" s="9"/>
      <c r="CA6097" s="9"/>
      <c r="CB6097" s="40"/>
      <c r="CC6097" s="9"/>
      <c r="CD6097" s="9"/>
      <c r="CE6097" s="40"/>
    </row>
    <row r="6098" spans="68:83" x14ac:dyDescent="0.25">
      <c r="BP6098" s="9"/>
      <c r="BQ6098" s="40"/>
      <c r="BR6098" s="9"/>
      <c r="BS6098" s="40"/>
      <c r="BU6098" s="9"/>
      <c r="BV6098" s="40"/>
      <c r="BW6098" s="9"/>
      <c r="BX6098" s="40"/>
      <c r="BZ6098" s="9"/>
      <c r="CA6098" s="9"/>
      <c r="CB6098" s="40"/>
      <c r="CC6098" s="9"/>
      <c r="CD6098" s="9"/>
      <c r="CE6098" s="40"/>
    </row>
    <row r="6099" spans="68:83" x14ac:dyDescent="0.25">
      <c r="BP6099" s="9"/>
      <c r="BQ6099" s="40"/>
      <c r="BR6099" s="9"/>
      <c r="BS6099" s="40"/>
      <c r="BU6099" s="9"/>
      <c r="BV6099" s="40"/>
      <c r="BW6099" s="9"/>
      <c r="BX6099" s="40"/>
      <c r="BZ6099" s="9"/>
      <c r="CA6099" s="9"/>
      <c r="CB6099" s="40"/>
      <c r="CC6099" s="9"/>
      <c r="CD6099" s="9"/>
      <c r="CE6099" s="40"/>
    </row>
    <row r="6100" spans="68:83" x14ac:dyDescent="0.25">
      <c r="BP6100" s="9"/>
      <c r="BQ6100" s="40"/>
      <c r="BR6100" s="9"/>
      <c r="BS6100" s="40"/>
      <c r="BU6100" s="9"/>
      <c r="BV6100" s="40"/>
      <c r="BW6100" s="9"/>
      <c r="BX6100" s="40"/>
      <c r="BZ6100" s="9"/>
      <c r="CA6100" s="9"/>
      <c r="CB6100" s="40"/>
      <c r="CC6100" s="9"/>
      <c r="CD6100" s="9"/>
      <c r="CE6100" s="40"/>
    </row>
    <row r="6101" spans="68:83" x14ac:dyDescent="0.25">
      <c r="BP6101" s="9"/>
      <c r="BQ6101" s="40"/>
      <c r="BR6101" s="9"/>
      <c r="BS6101" s="40"/>
      <c r="BU6101" s="9"/>
      <c r="BV6101" s="40"/>
      <c r="BW6101" s="9"/>
      <c r="BX6101" s="40"/>
      <c r="BZ6101" s="9"/>
      <c r="CA6101" s="9"/>
      <c r="CB6101" s="40"/>
      <c r="CC6101" s="9"/>
      <c r="CD6101" s="9"/>
      <c r="CE6101" s="40"/>
    </row>
    <row r="6102" spans="68:83" x14ac:dyDescent="0.25">
      <c r="BP6102" s="9"/>
      <c r="BQ6102" s="40"/>
      <c r="BR6102" s="9"/>
      <c r="BS6102" s="40"/>
      <c r="BU6102" s="9"/>
      <c r="BV6102" s="40"/>
      <c r="BW6102" s="9"/>
      <c r="BX6102" s="40"/>
      <c r="BZ6102" s="9"/>
      <c r="CA6102" s="9"/>
      <c r="CB6102" s="40"/>
      <c r="CC6102" s="9"/>
      <c r="CD6102" s="9"/>
      <c r="CE6102" s="40"/>
    </row>
    <row r="6103" spans="68:83" x14ac:dyDescent="0.25">
      <c r="BP6103" s="9"/>
      <c r="BQ6103" s="40"/>
      <c r="BR6103" s="9"/>
      <c r="BS6103" s="40"/>
      <c r="BU6103" s="9"/>
      <c r="BV6103" s="40"/>
      <c r="BW6103" s="9"/>
      <c r="BX6103" s="40"/>
      <c r="BZ6103" s="9"/>
      <c r="CA6103" s="9"/>
      <c r="CB6103" s="40"/>
      <c r="CC6103" s="9"/>
      <c r="CD6103" s="9"/>
      <c r="CE6103" s="40"/>
    </row>
    <row r="6104" spans="68:83" x14ac:dyDescent="0.25">
      <c r="BP6104" s="9"/>
      <c r="BQ6104" s="40"/>
      <c r="BR6104" s="9"/>
      <c r="BS6104" s="40"/>
      <c r="BU6104" s="9"/>
      <c r="BV6104" s="40"/>
      <c r="BW6104" s="9"/>
      <c r="BX6104" s="40"/>
      <c r="BZ6104" s="9"/>
      <c r="CA6104" s="9"/>
      <c r="CB6104" s="40"/>
      <c r="CC6104" s="9"/>
      <c r="CD6104" s="9"/>
      <c r="CE6104" s="40"/>
    </row>
    <row r="6105" spans="68:83" x14ac:dyDescent="0.25">
      <c r="BP6105" s="9"/>
      <c r="BQ6105" s="40"/>
      <c r="BR6105" s="9"/>
      <c r="BS6105" s="40"/>
      <c r="BU6105" s="9"/>
      <c r="BV6105" s="40"/>
      <c r="BW6105" s="9"/>
      <c r="BX6105" s="40"/>
      <c r="BZ6105" s="9"/>
      <c r="CA6105" s="9"/>
      <c r="CB6105" s="40"/>
      <c r="CC6105" s="9"/>
      <c r="CD6105" s="9"/>
      <c r="CE6105" s="40"/>
    </row>
    <row r="6106" spans="68:83" x14ac:dyDescent="0.25">
      <c r="BP6106" s="9"/>
      <c r="BQ6106" s="40"/>
      <c r="BR6106" s="9"/>
      <c r="BS6106" s="40"/>
      <c r="BU6106" s="9"/>
      <c r="BV6106" s="40"/>
      <c r="BW6106" s="9"/>
      <c r="BX6106" s="40"/>
      <c r="BZ6106" s="9"/>
      <c r="CA6106" s="9"/>
      <c r="CB6106" s="40"/>
      <c r="CC6106" s="9"/>
      <c r="CD6106" s="9"/>
      <c r="CE6106" s="40"/>
    </row>
    <row r="6107" spans="68:83" x14ac:dyDescent="0.25">
      <c r="BP6107" s="9"/>
      <c r="BQ6107" s="40"/>
      <c r="BR6107" s="9"/>
      <c r="BS6107" s="40"/>
      <c r="BU6107" s="9"/>
      <c r="BV6107" s="40"/>
      <c r="BW6107" s="9"/>
      <c r="BX6107" s="40"/>
      <c r="BZ6107" s="9"/>
      <c r="CA6107" s="9"/>
      <c r="CB6107" s="40"/>
      <c r="CC6107" s="9"/>
      <c r="CD6107" s="9"/>
      <c r="CE6107" s="40"/>
    </row>
    <row r="6108" spans="68:83" x14ac:dyDescent="0.25">
      <c r="BP6108" s="9"/>
      <c r="BQ6108" s="40"/>
      <c r="BR6108" s="9"/>
      <c r="BS6108" s="40"/>
      <c r="BU6108" s="9"/>
      <c r="BV6108" s="40"/>
      <c r="BW6108" s="9"/>
      <c r="BX6108" s="40"/>
      <c r="BZ6108" s="9"/>
      <c r="CA6108" s="9"/>
      <c r="CB6108" s="40"/>
      <c r="CC6108" s="9"/>
      <c r="CD6108" s="9"/>
      <c r="CE6108" s="40"/>
    </row>
    <row r="6109" spans="68:83" x14ac:dyDescent="0.25">
      <c r="BP6109" s="9"/>
      <c r="BQ6109" s="40"/>
      <c r="BR6109" s="9"/>
      <c r="BS6109" s="40"/>
      <c r="BU6109" s="9"/>
      <c r="BV6109" s="40"/>
      <c r="BW6109" s="9"/>
      <c r="BX6109" s="40"/>
      <c r="BZ6109" s="9"/>
      <c r="CA6109" s="9"/>
      <c r="CB6109" s="40"/>
      <c r="CC6109" s="9"/>
      <c r="CD6109" s="9"/>
      <c r="CE6109" s="40"/>
    </row>
    <row r="6110" spans="68:83" x14ac:dyDescent="0.25">
      <c r="BP6110" s="9"/>
      <c r="BQ6110" s="40"/>
      <c r="BR6110" s="9"/>
      <c r="BS6110" s="40"/>
      <c r="BU6110" s="9"/>
      <c r="BV6110" s="40"/>
      <c r="BW6110" s="9"/>
      <c r="BX6110" s="40"/>
      <c r="BZ6110" s="9"/>
      <c r="CA6110" s="9"/>
      <c r="CB6110" s="40"/>
      <c r="CC6110" s="9"/>
      <c r="CD6110" s="9"/>
      <c r="CE6110" s="40"/>
    </row>
    <row r="6111" spans="68:83" x14ac:dyDescent="0.25">
      <c r="BP6111" s="9"/>
      <c r="BQ6111" s="40"/>
      <c r="BR6111" s="9"/>
      <c r="BS6111" s="40"/>
      <c r="BU6111" s="9"/>
      <c r="BV6111" s="40"/>
      <c r="BW6111" s="9"/>
      <c r="BX6111" s="40"/>
      <c r="BZ6111" s="9"/>
      <c r="CA6111" s="9"/>
      <c r="CB6111" s="40"/>
      <c r="CC6111" s="9"/>
      <c r="CD6111" s="9"/>
      <c r="CE6111" s="40"/>
    </row>
    <row r="6112" spans="68:83" x14ac:dyDescent="0.25">
      <c r="BP6112" s="9"/>
      <c r="BQ6112" s="40"/>
      <c r="BR6112" s="9"/>
      <c r="BS6112" s="40"/>
      <c r="BU6112" s="9"/>
      <c r="BV6112" s="40"/>
      <c r="BW6112" s="9"/>
      <c r="BX6112" s="40"/>
      <c r="BZ6112" s="9"/>
      <c r="CA6112" s="9"/>
      <c r="CB6112" s="40"/>
      <c r="CC6112" s="9"/>
      <c r="CD6112" s="9"/>
      <c r="CE6112" s="40"/>
    </row>
    <row r="6113" spans="68:83" x14ac:dyDescent="0.25">
      <c r="BP6113" s="9"/>
      <c r="BQ6113" s="40"/>
      <c r="BR6113" s="9"/>
      <c r="BS6113" s="40"/>
      <c r="BU6113" s="9"/>
      <c r="BV6113" s="40"/>
      <c r="BW6113" s="9"/>
      <c r="BX6113" s="40"/>
      <c r="BZ6113" s="9"/>
      <c r="CA6113" s="9"/>
      <c r="CB6113" s="40"/>
      <c r="CC6113" s="9"/>
      <c r="CD6113" s="9"/>
      <c r="CE6113" s="40"/>
    </row>
    <row r="6114" spans="68:83" x14ac:dyDescent="0.25">
      <c r="BP6114" s="9"/>
      <c r="BQ6114" s="40"/>
      <c r="BR6114" s="9"/>
      <c r="BS6114" s="40"/>
      <c r="BU6114" s="9"/>
      <c r="BV6114" s="40"/>
      <c r="BW6114" s="9"/>
      <c r="BX6114" s="40"/>
      <c r="BZ6114" s="9"/>
      <c r="CA6114" s="9"/>
      <c r="CB6114" s="40"/>
      <c r="CC6114" s="9"/>
      <c r="CD6114" s="9"/>
      <c r="CE6114" s="40"/>
    </row>
    <row r="6115" spans="68:83" x14ac:dyDescent="0.25">
      <c r="BP6115" s="9"/>
      <c r="BQ6115" s="40"/>
      <c r="BR6115" s="9"/>
      <c r="BS6115" s="40"/>
      <c r="BU6115" s="9"/>
      <c r="BV6115" s="40"/>
      <c r="BW6115" s="9"/>
      <c r="BX6115" s="40"/>
      <c r="BZ6115" s="9"/>
      <c r="CA6115" s="9"/>
      <c r="CB6115" s="40"/>
      <c r="CC6115" s="9"/>
      <c r="CD6115" s="9"/>
      <c r="CE6115" s="40"/>
    </row>
    <row r="6116" spans="68:83" x14ac:dyDescent="0.25">
      <c r="BP6116" s="9"/>
      <c r="BQ6116" s="40"/>
      <c r="BR6116" s="9"/>
      <c r="BS6116" s="40"/>
      <c r="BU6116" s="9"/>
      <c r="BV6116" s="40"/>
      <c r="BW6116" s="9"/>
      <c r="BX6116" s="40"/>
      <c r="BZ6116" s="9"/>
      <c r="CA6116" s="9"/>
      <c r="CB6116" s="40"/>
      <c r="CC6116" s="9"/>
      <c r="CD6116" s="9"/>
      <c r="CE6116" s="40"/>
    </row>
    <row r="6117" spans="68:83" x14ac:dyDescent="0.25">
      <c r="BP6117" s="9"/>
      <c r="BQ6117" s="40"/>
      <c r="BR6117" s="9"/>
      <c r="BS6117" s="40"/>
      <c r="BU6117" s="9"/>
      <c r="BV6117" s="40"/>
      <c r="BW6117" s="9"/>
      <c r="BX6117" s="40"/>
      <c r="BZ6117" s="9"/>
      <c r="CA6117" s="9"/>
      <c r="CB6117" s="40"/>
      <c r="CC6117" s="9"/>
      <c r="CD6117" s="9"/>
      <c r="CE6117" s="40"/>
    </row>
    <row r="6118" spans="68:83" x14ac:dyDescent="0.25">
      <c r="BP6118" s="9"/>
      <c r="BQ6118" s="40"/>
      <c r="BR6118" s="9"/>
      <c r="BS6118" s="40"/>
      <c r="BU6118" s="9"/>
      <c r="BV6118" s="40"/>
      <c r="BW6118" s="9"/>
      <c r="BX6118" s="40"/>
      <c r="BZ6118" s="9"/>
      <c r="CA6118" s="9"/>
      <c r="CB6118" s="40"/>
      <c r="CC6118" s="9"/>
      <c r="CD6118" s="9"/>
      <c r="CE6118" s="40"/>
    </row>
    <row r="6119" spans="68:83" x14ac:dyDescent="0.25">
      <c r="BP6119" s="9"/>
      <c r="BQ6119" s="40"/>
      <c r="BR6119" s="9"/>
      <c r="BS6119" s="40"/>
      <c r="BU6119" s="9"/>
      <c r="BV6119" s="40"/>
      <c r="BW6119" s="9"/>
      <c r="BX6119" s="40"/>
      <c r="BZ6119" s="9"/>
      <c r="CA6119" s="9"/>
      <c r="CB6119" s="40"/>
      <c r="CC6119" s="9"/>
      <c r="CD6119" s="9"/>
      <c r="CE6119" s="40"/>
    </row>
    <row r="6120" spans="68:83" x14ac:dyDescent="0.25">
      <c r="BP6120" s="9"/>
      <c r="BQ6120" s="40"/>
      <c r="BR6120" s="9"/>
      <c r="BS6120" s="40"/>
      <c r="BU6120" s="9"/>
      <c r="BV6120" s="40"/>
      <c r="BW6120" s="9"/>
      <c r="BX6120" s="40"/>
      <c r="BZ6120" s="9"/>
      <c r="CA6120" s="9"/>
      <c r="CB6120" s="40"/>
      <c r="CC6120" s="9"/>
      <c r="CD6120" s="9"/>
      <c r="CE6120" s="40"/>
    </row>
    <row r="6121" spans="68:83" x14ac:dyDescent="0.25">
      <c r="BP6121" s="9"/>
      <c r="BQ6121" s="40"/>
      <c r="BR6121" s="9"/>
      <c r="BS6121" s="40"/>
      <c r="BU6121" s="9"/>
      <c r="BV6121" s="40"/>
      <c r="BW6121" s="9"/>
      <c r="BX6121" s="40"/>
      <c r="BZ6121" s="9"/>
      <c r="CA6121" s="9"/>
      <c r="CB6121" s="40"/>
      <c r="CC6121" s="9"/>
      <c r="CD6121" s="9"/>
      <c r="CE6121" s="40"/>
    </row>
    <row r="6122" spans="68:83" x14ac:dyDescent="0.25">
      <c r="BP6122" s="9"/>
      <c r="BQ6122" s="40"/>
      <c r="BR6122" s="9"/>
      <c r="BS6122" s="40"/>
      <c r="BU6122" s="9"/>
      <c r="BV6122" s="40"/>
      <c r="BW6122" s="9"/>
      <c r="BX6122" s="40"/>
      <c r="BZ6122" s="9"/>
      <c r="CA6122" s="9"/>
      <c r="CB6122" s="40"/>
      <c r="CC6122" s="9"/>
      <c r="CD6122" s="9"/>
      <c r="CE6122" s="40"/>
    </row>
    <row r="6123" spans="68:83" x14ac:dyDescent="0.25">
      <c r="BP6123" s="9"/>
      <c r="BQ6123" s="40"/>
      <c r="BR6123" s="9"/>
      <c r="BS6123" s="40"/>
      <c r="BU6123" s="9"/>
      <c r="BV6123" s="40"/>
      <c r="BW6123" s="9"/>
      <c r="BX6123" s="40"/>
      <c r="BZ6123" s="9"/>
      <c r="CA6123" s="9"/>
      <c r="CB6123" s="40"/>
      <c r="CC6123" s="9"/>
      <c r="CD6123" s="9"/>
      <c r="CE6123" s="40"/>
    </row>
    <row r="6124" spans="68:83" x14ac:dyDescent="0.25">
      <c r="BP6124" s="9"/>
      <c r="BQ6124" s="40"/>
      <c r="BR6124" s="9"/>
      <c r="BS6124" s="40"/>
      <c r="BU6124" s="9"/>
      <c r="BV6124" s="40"/>
      <c r="BW6124" s="9"/>
      <c r="BX6124" s="40"/>
      <c r="BZ6124" s="9"/>
      <c r="CA6124" s="9"/>
      <c r="CB6124" s="40"/>
      <c r="CC6124" s="9"/>
      <c r="CD6124" s="9"/>
      <c r="CE6124" s="40"/>
    </row>
    <row r="6125" spans="68:83" x14ac:dyDescent="0.25">
      <c r="BP6125" s="9"/>
      <c r="BQ6125" s="40"/>
      <c r="BR6125" s="9"/>
      <c r="BS6125" s="40"/>
      <c r="BU6125" s="9"/>
      <c r="BV6125" s="40"/>
      <c r="BW6125" s="9"/>
      <c r="BX6125" s="40"/>
      <c r="BZ6125" s="9"/>
      <c r="CA6125" s="9"/>
      <c r="CB6125" s="40"/>
      <c r="CC6125" s="9"/>
      <c r="CD6125" s="9"/>
      <c r="CE6125" s="40"/>
    </row>
    <row r="6126" spans="68:83" x14ac:dyDescent="0.25">
      <c r="BP6126" s="9"/>
      <c r="BQ6126" s="40"/>
      <c r="BR6126" s="9"/>
      <c r="BS6126" s="40"/>
      <c r="BU6126" s="9"/>
      <c r="BV6126" s="40"/>
      <c r="BW6126" s="9"/>
      <c r="BX6126" s="40"/>
      <c r="BZ6126" s="9"/>
      <c r="CA6126" s="9"/>
      <c r="CB6126" s="40"/>
      <c r="CC6126" s="9"/>
      <c r="CD6126" s="9"/>
      <c r="CE6126" s="40"/>
    </row>
    <row r="6127" spans="68:83" x14ac:dyDescent="0.25">
      <c r="BP6127" s="9"/>
      <c r="BQ6127" s="40"/>
      <c r="BR6127" s="9"/>
      <c r="BS6127" s="40"/>
      <c r="BU6127" s="9"/>
      <c r="BV6127" s="40"/>
      <c r="BW6127" s="9"/>
      <c r="BX6127" s="40"/>
      <c r="BZ6127" s="9"/>
      <c r="CA6127" s="9"/>
      <c r="CB6127" s="40"/>
      <c r="CC6127" s="9"/>
      <c r="CD6127" s="9"/>
      <c r="CE6127" s="40"/>
    </row>
    <row r="6128" spans="68:83" x14ac:dyDescent="0.25">
      <c r="BP6128" s="9"/>
      <c r="BQ6128" s="40"/>
      <c r="BR6128" s="9"/>
      <c r="BS6128" s="40"/>
      <c r="BU6128" s="9"/>
      <c r="BV6128" s="40"/>
      <c r="BW6128" s="9"/>
      <c r="BX6128" s="40"/>
      <c r="BZ6128" s="9"/>
      <c r="CA6128" s="9"/>
      <c r="CB6128" s="40"/>
      <c r="CC6128" s="9"/>
      <c r="CD6128" s="9"/>
      <c r="CE6128" s="40"/>
    </row>
    <row r="6129" spans="68:83" x14ac:dyDescent="0.25">
      <c r="BP6129" s="9"/>
      <c r="BQ6129" s="40"/>
      <c r="BR6129" s="9"/>
      <c r="BS6129" s="40"/>
      <c r="BU6129" s="9"/>
      <c r="BV6129" s="40"/>
      <c r="BW6129" s="9"/>
      <c r="BX6129" s="40"/>
      <c r="BZ6129" s="9"/>
      <c r="CA6129" s="9"/>
      <c r="CB6129" s="40"/>
      <c r="CC6129" s="9"/>
      <c r="CD6129" s="9"/>
      <c r="CE6129" s="40"/>
    </row>
    <row r="6130" spans="68:83" x14ac:dyDescent="0.25">
      <c r="BP6130" s="9"/>
      <c r="BQ6130" s="40"/>
      <c r="BR6130" s="9"/>
      <c r="BS6130" s="40"/>
      <c r="BU6130" s="9"/>
      <c r="BV6130" s="40"/>
      <c r="BW6130" s="9"/>
      <c r="BX6130" s="40"/>
      <c r="BZ6130" s="9"/>
      <c r="CA6130" s="9"/>
      <c r="CB6130" s="40"/>
      <c r="CC6130" s="9"/>
      <c r="CD6130" s="9"/>
      <c r="CE6130" s="40"/>
    </row>
    <row r="6131" spans="68:83" x14ac:dyDescent="0.25">
      <c r="BP6131" s="9"/>
      <c r="BQ6131" s="40"/>
      <c r="BR6131" s="9"/>
      <c r="BS6131" s="40"/>
      <c r="BU6131" s="9"/>
      <c r="BV6131" s="40"/>
      <c r="BW6131" s="9"/>
      <c r="BX6131" s="40"/>
      <c r="BZ6131" s="9"/>
      <c r="CA6131" s="9"/>
      <c r="CB6131" s="40"/>
      <c r="CC6131" s="9"/>
      <c r="CD6131" s="9"/>
      <c r="CE6131" s="40"/>
    </row>
    <row r="6132" spans="68:83" x14ac:dyDescent="0.25">
      <c r="BP6132" s="9"/>
      <c r="BQ6132" s="40"/>
      <c r="BR6132" s="9"/>
      <c r="BS6132" s="40"/>
      <c r="BU6132" s="9"/>
      <c r="BV6132" s="40"/>
      <c r="BW6132" s="9"/>
      <c r="BX6132" s="40"/>
      <c r="BZ6132" s="9"/>
      <c r="CA6132" s="9"/>
      <c r="CB6132" s="40"/>
      <c r="CC6132" s="9"/>
      <c r="CD6132" s="9"/>
      <c r="CE6132" s="40"/>
    </row>
    <row r="6133" spans="68:83" x14ac:dyDescent="0.25">
      <c r="BP6133" s="9"/>
      <c r="BQ6133" s="40"/>
      <c r="BR6133" s="9"/>
      <c r="BS6133" s="40"/>
      <c r="BU6133" s="9"/>
      <c r="BV6133" s="40"/>
      <c r="BW6133" s="9"/>
      <c r="BX6133" s="40"/>
      <c r="BZ6133" s="9"/>
      <c r="CA6133" s="9"/>
      <c r="CB6133" s="40"/>
      <c r="CC6133" s="9"/>
      <c r="CD6133" s="9"/>
      <c r="CE6133" s="40"/>
    </row>
    <row r="6134" spans="68:83" x14ac:dyDescent="0.25">
      <c r="BP6134" s="9"/>
      <c r="BQ6134" s="40"/>
      <c r="BR6134" s="9"/>
      <c r="BS6134" s="40"/>
      <c r="BU6134" s="9"/>
      <c r="BV6134" s="40"/>
      <c r="BW6134" s="9"/>
      <c r="BX6134" s="40"/>
      <c r="BZ6134" s="9"/>
      <c r="CA6134" s="9"/>
      <c r="CB6134" s="40"/>
      <c r="CC6134" s="9"/>
      <c r="CD6134" s="9"/>
      <c r="CE6134" s="40"/>
    </row>
    <row r="6135" spans="68:83" x14ac:dyDescent="0.25">
      <c r="BP6135" s="9"/>
      <c r="BQ6135" s="40"/>
      <c r="BR6135" s="9"/>
      <c r="BS6135" s="40"/>
      <c r="BU6135" s="9"/>
      <c r="BV6135" s="40"/>
      <c r="BW6135" s="9"/>
      <c r="BX6135" s="40"/>
      <c r="BZ6135" s="9"/>
      <c r="CA6135" s="9"/>
      <c r="CB6135" s="40"/>
      <c r="CC6135" s="9"/>
      <c r="CD6135" s="9"/>
      <c r="CE6135" s="40"/>
    </row>
    <row r="6136" spans="68:83" x14ac:dyDescent="0.25">
      <c r="BP6136" s="9"/>
      <c r="BQ6136" s="40"/>
      <c r="BR6136" s="9"/>
      <c r="BS6136" s="40"/>
      <c r="BU6136" s="9"/>
      <c r="BV6136" s="40"/>
      <c r="BW6136" s="9"/>
      <c r="BX6136" s="40"/>
      <c r="BZ6136" s="9"/>
      <c r="CA6136" s="9"/>
      <c r="CB6136" s="40"/>
      <c r="CC6136" s="9"/>
      <c r="CD6136" s="9"/>
      <c r="CE6136" s="40"/>
    </row>
    <row r="6137" spans="68:83" x14ac:dyDescent="0.25">
      <c r="BP6137" s="9"/>
      <c r="BQ6137" s="40"/>
      <c r="BR6137" s="9"/>
      <c r="BS6137" s="40"/>
      <c r="BU6137" s="9"/>
      <c r="BV6137" s="40"/>
      <c r="BW6137" s="9"/>
      <c r="BX6137" s="40"/>
      <c r="BZ6137" s="9"/>
      <c r="CA6137" s="9"/>
      <c r="CB6137" s="40"/>
      <c r="CC6137" s="9"/>
      <c r="CD6137" s="9"/>
      <c r="CE6137" s="40"/>
    </row>
    <row r="6138" spans="68:83" x14ac:dyDescent="0.25">
      <c r="BP6138" s="9"/>
      <c r="BQ6138" s="40"/>
      <c r="BR6138" s="9"/>
      <c r="BS6138" s="40"/>
      <c r="BU6138" s="9"/>
      <c r="BV6138" s="40"/>
      <c r="BW6138" s="9"/>
      <c r="BX6138" s="40"/>
      <c r="BZ6138" s="9"/>
      <c r="CA6138" s="9"/>
      <c r="CB6138" s="40"/>
      <c r="CC6138" s="9"/>
      <c r="CD6138" s="9"/>
      <c r="CE6138" s="40"/>
    </row>
    <row r="6139" spans="68:83" x14ac:dyDescent="0.25">
      <c r="BP6139" s="9"/>
      <c r="BQ6139" s="40"/>
      <c r="BR6139" s="9"/>
      <c r="BS6139" s="40"/>
      <c r="BU6139" s="9"/>
      <c r="BV6139" s="40"/>
      <c r="BW6139" s="9"/>
      <c r="BX6139" s="40"/>
      <c r="BZ6139" s="9"/>
      <c r="CA6139" s="9"/>
      <c r="CB6139" s="40"/>
      <c r="CC6139" s="9"/>
      <c r="CD6139" s="9"/>
      <c r="CE6139" s="40"/>
    </row>
    <row r="6140" spans="68:83" x14ac:dyDescent="0.25">
      <c r="BP6140" s="9"/>
      <c r="BQ6140" s="40"/>
      <c r="BR6140" s="9"/>
      <c r="BS6140" s="40"/>
      <c r="BU6140" s="9"/>
      <c r="BV6140" s="40"/>
      <c r="BW6140" s="9"/>
      <c r="BX6140" s="40"/>
      <c r="BZ6140" s="9"/>
      <c r="CA6140" s="9"/>
      <c r="CB6140" s="40"/>
      <c r="CC6140" s="9"/>
      <c r="CD6140" s="9"/>
      <c r="CE6140" s="40"/>
    </row>
    <row r="6141" spans="68:83" x14ac:dyDescent="0.25">
      <c r="BP6141" s="9"/>
      <c r="BQ6141" s="40"/>
      <c r="BR6141" s="9"/>
      <c r="BS6141" s="40"/>
      <c r="BU6141" s="9"/>
      <c r="BV6141" s="40"/>
      <c r="BW6141" s="9"/>
      <c r="BX6141" s="40"/>
      <c r="BZ6141" s="9"/>
      <c r="CA6141" s="9"/>
      <c r="CB6141" s="40"/>
      <c r="CC6141" s="9"/>
      <c r="CD6141" s="9"/>
      <c r="CE6141" s="40"/>
    </row>
    <row r="6142" spans="68:83" x14ac:dyDescent="0.25">
      <c r="BP6142" s="9"/>
      <c r="BQ6142" s="40"/>
      <c r="BR6142" s="9"/>
      <c r="BS6142" s="40"/>
      <c r="BU6142" s="9"/>
      <c r="BV6142" s="40"/>
      <c r="BW6142" s="9"/>
      <c r="BX6142" s="40"/>
      <c r="BZ6142" s="9"/>
      <c r="CA6142" s="9"/>
      <c r="CB6142" s="40"/>
      <c r="CC6142" s="9"/>
      <c r="CD6142" s="9"/>
      <c r="CE6142" s="40"/>
    </row>
    <row r="6143" spans="68:83" x14ac:dyDescent="0.25">
      <c r="BP6143" s="9"/>
      <c r="BQ6143" s="40"/>
      <c r="BR6143" s="9"/>
      <c r="BS6143" s="40"/>
      <c r="BU6143" s="9"/>
      <c r="BV6143" s="40"/>
      <c r="BW6143" s="9"/>
      <c r="BX6143" s="40"/>
      <c r="BZ6143" s="9"/>
      <c r="CA6143" s="9"/>
      <c r="CB6143" s="40"/>
      <c r="CC6143" s="9"/>
      <c r="CD6143" s="9"/>
      <c r="CE6143" s="40"/>
    </row>
    <row r="6144" spans="68:83" x14ac:dyDescent="0.25">
      <c r="BP6144" s="9"/>
      <c r="BQ6144" s="40"/>
      <c r="BR6144" s="9"/>
      <c r="BS6144" s="40"/>
      <c r="BU6144" s="9"/>
      <c r="BV6144" s="40"/>
      <c r="BW6144" s="9"/>
      <c r="BX6144" s="40"/>
      <c r="BZ6144" s="9"/>
      <c r="CA6144" s="9"/>
      <c r="CB6144" s="40"/>
      <c r="CC6144" s="9"/>
      <c r="CD6144" s="9"/>
      <c r="CE6144" s="40"/>
    </row>
    <row r="6145" spans="68:83" x14ac:dyDescent="0.25">
      <c r="BP6145" s="9"/>
      <c r="BQ6145" s="40"/>
      <c r="BR6145" s="9"/>
      <c r="BS6145" s="40"/>
      <c r="BU6145" s="9"/>
      <c r="BV6145" s="40"/>
      <c r="BW6145" s="9"/>
      <c r="BX6145" s="40"/>
      <c r="BZ6145" s="9"/>
      <c r="CA6145" s="9"/>
      <c r="CB6145" s="40"/>
      <c r="CC6145" s="9"/>
      <c r="CD6145" s="9"/>
      <c r="CE6145" s="40"/>
    </row>
    <row r="6146" spans="68:83" x14ac:dyDescent="0.25">
      <c r="BP6146" s="9"/>
      <c r="BQ6146" s="40"/>
      <c r="BR6146" s="9"/>
      <c r="BS6146" s="40"/>
      <c r="BU6146" s="9"/>
      <c r="BV6146" s="40"/>
      <c r="BW6146" s="9"/>
      <c r="BX6146" s="40"/>
      <c r="BZ6146" s="9"/>
      <c r="CA6146" s="9"/>
      <c r="CB6146" s="40"/>
      <c r="CC6146" s="9"/>
      <c r="CD6146" s="9"/>
      <c r="CE6146" s="40"/>
    </row>
    <row r="6147" spans="68:83" x14ac:dyDescent="0.25">
      <c r="BP6147" s="9"/>
      <c r="BQ6147" s="40"/>
      <c r="BR6147" s="9"/>
      <c r="BS6147" s="40"/>
      <c r="BU6147" s="9"/>
      <c r="BV6147" s="40"/>
      <c r="BW6147" s="9"/>
      <c r="BX6147" s="40"/>
      <c r="BZ6147" s="9"/>
      <c r="CA6147" s="9"/>
      <c r="CB6147" s="40"/>
      <c r="CC6147" s="9"/>
      <c r="CD6147" s="9"/>
      <c r="CE6147" s="40"/>
    </row>
    <row r="6148" spans="68:83" x14ac:dyDescent="0.25">
      <c r="BP6148" s="9"/>
      <c r="BQ6148" s="40"/>
      <c r="BR6148" s="9"/>
      <c r="BS6148" s="40"/>
      <c r="BU6148" s="9"/>
      <c r="BV6148" s="40"/>
      <c r="BW6148" s="9"/>
      <c r="BX6148" s="40"/>
      <c r="BZ6148" s="9"/>
      <c r="CA6148" s="9"/>
      <c r="CB6148" s="40"/>
      <c r="CC6148" s="9"/>
      <c r="CD6148" s="9"/>
      <c r="CE6148" s="40"/>
    </row>
    <row r="6149" spans="68:83" x14ac:dyDescent="0.25">
      <c r="BP6149" s="9"/>
      <c r="BQ6149" s="40"/>
      <c r="BR6149" s="9"/>
      <c r="BS6149" s="40"/>
      <c r="BU6149" s="9"/>
      <c r="BV6149" s="40"/>
      <c r="BW6149" s="9"/>
      <c r="BX6149" s="40"/>
      <c r="BZ6149" s="9"/>
      <c r="CA6149" s="9"/>
      <c r="CB6149" s="40"/>
      <c r="CC6149" s="9"/>
      <c r="CD6149" s="9"/>
      <c r="CE6149" s="40"/>
    </row>
    <row r="6150" spans="68:83" x14ac:dyDescent="0.25">
      <c r="BP6150" s="9"/>
      <c r="BQ6150" s="40"/>
      <c r="BR6150" s="9"/>
      <c r="BS6150" s="40"/>
      <c r="BU6150" s="9"/>
      <c r="BV6150" s="40"/>
      <c r="BW6150" s="9"/>
      <c r="BX6150" s="40"/>
      <c r="BZ6150" s="9"/>
      <c r="CA6150" s="9"/>
      <c r="CB6150" s="40"/>
      <c r="CC6150" s="9"/>
      <c r="CD6150" s="9"/>
      <c r="CE6150" s="40"/>
    </row>
    <row r="6151" spans="68:83" x14ac:dyDescent="0.25">
      <c r="BP6151" s="9"/>
      <c r="BQ6151" s="40"/>
      <c r="BR6151" s="9"/>
      <c r="BS6151" s="40"/>
      <c r="BU6151" s="9"/>
      <c r="BV6151" s="40"/>
      <c r="BW6151" s="9"/>
      <c r="BX6151" s="40"/>
      <c r="BZ6151" s="9"/>
      <c r="CA6151" s="9"/>
      <c r="CB6151" s="40"/>
      <c r="CC6151" s="9"/>
      <c r="CD6151" s="9"/>
      <c r="CE6151" s="40"/>
    </row>
    <row r="6152" spans="68:83" x14ac:dyDescent="0.25">
      <c r="BP6152" s="9"/>
      <c r="BQ6152" s="40"/>
      <c r="BR6152" s="9"/>
      <c r="BS6152" s="40"/>
      <c r="BU6152" s="9"/>
      <c r="BV6152" s="40"/>
      <c r="BW6152" s="9"/>
      <c r="BX6152" s="40"/>
      <c r="BZ6152" s="9"/>
      <c r="CA6152" s="9"/>
      <c r="CB6152" s="40"/>
      <c r="CC6152" s="9"/>
      <c r="CD6152" s="9"/>
      <c r="CE6152" s="40"/>
    </row>
    <row r="6153" spans="68:83" x14ac:dyDescent="0.25">
      <c r="BP6153" s="9"/>
      <c r="BQ6153" s="40"/>
      <c r="BR6153" s="9"/>
      <c r="BS6153" s="40"/>
      <c r="BU6153" s="9"/>
      <c r="BV6153" s="40"/>
      <c r="BW6153" s="9"/>
      <c r="BX6153" s="40"/>
      <c r="BZ6153" s="9"/>
      <c r="CA6153" s="9"/>
      <c r="CB6153" s="40"/>
      <c r="CC6153" s="9"/>
      <c r="CD6153" s="9"/>
      <c r="CE6153" s="40"/>
    </row>
    <row r="6154" spans="68:83" x14ac:dyDescent="0.25">
      <c r="BP6154" s="9"/>
      <c r="BQ6154" s="40"/>
      <c r="BR6154" s="9"/>
      <c r="BS6154" s="40"/>
      <c r="BU6154" s="9"/>
      <c r="BV6154" s="40"/>
      <c r="BW6154" s="9"/>
      <c r="BX6154" s="40"/>
      <c r="BZ6154" s="9"/>
      <c r="CA6154" s="9"/>
      <c r="CB6154" s="40"/>
      <c r="CC6154" s="9"/>
      <c r="CD6154" s="9"/>
      <c r="CE6154" s="40"/>
    </row>
    <row r="6155" spans="68:83" x14ac:dyDescent="0.25">
      <c r="BP6155" s="9"/>
      <c r="BQ6155" s="40"/>
      <c r="BR6155" s="9"/>
      <c r="BS6155" s="40"/>
      <c r="BU6155" s="9"/>
      <c r="BV6155" s="40"/>
      <c r="BW6155" s="9"/>
      <c r="BX6155" s="40"/>
      <c r="BZ6155" s="9"/>
      <c r="CA6155" s="9"/>
      <c r="CB6155" s="40"/>
      <c r="CC6155" s="9"/>
      <c r="CD6155" s="9"/>
      <c r="CE6155" s="40"/>
    </row>
    <row r="6156" spans="68:83" x14ac:dyDescent="0.25">
      <c r="BP6156" s="9"/>
      <c r="BQ6156" s="40"/>
      <c r="BR6156" s="9"/>
      <c r="BS6156" s="40"/>
      <c r="BU6156" s="9"/>
      <c r="BV6156" s="40"/>
      <c r="BW6156" s="9"/>
      <c r="BX6156" s="40"/>
      <c r="BZ6156" s="9"/>
      <c r="CA6156" s="9"/>
      <c r="CB6156" s="40"/>
      <c r="CC6156" s="9"/>
      <c r="CD6156" s="9"/>
      <c r="CE6156" s="40"/>
    </row>
    <row r="6157" spans="68:83" x14ac:dyDescent="0.25">
      <c r="BP6157" s="9"/>
      <c r="BQ6157" s="40"/>
      <c r="BR6157" s="9"/>
      <c r="BS6157" s="40"/>
      <c r="BU6157" s="9"/>
      <c r="BV6157" s="40"/>
      <c r="BW6157" s="9"/>
      <c r="BX6157" s="40"/>
      <c r="BZ6157" s="9"/>
      <c r="CA6157" s="9"/>
      <c r="CB6157" s="40"/>
      <c r="CC6157" s="9"/>
      <c r="CD6157" s="9"/>
      <c r="CE6157" s="40"/>
    </row>
    <row r="6158" spans="68:83" x14ac:dyDescent="0.25">
      <c r="BP6158" s="9"/>
      <c r="BQ6158" s="40"/>
      <c r="BR6158" s="9"/>
      <c r="BS6158" s="40"/>
      <c r="BU6158" s="9"/>
      <c r="BV6158" s="40"/>
      <c r="BW6158" s="9"/>
      <c r="BX6158" s="40"/>
      <c r="BZ6158" s="9"/>
      <c r="CA6158" s="9"/>
      <c r="CB6158" s="40"/>
      <c r="CC6158" s="9"/>
      <c r="CD6158" s="9"/>
      <c r="CE6158" s="40"/>
    </row>
    <row r="6159" spans="68:83" x14ac:dyDescent="0.25">
      <c r="BP6159" s="9"/>
      <c r="BQ6159" s="40"/>
      <c r="BR6159" s="9"/>
      <c r="BS6159" s="40"/>
      <c r="BU6159" s="9"/>
      <c r="BV6159" s="40"/>
      <c r="BW6159" s="9"/>
      <c r="BX6159" s="40"/>
      <c r="BZ6159" s="9"/>
      <c r="CA6159" s="9"/>
      <c r="CB6159" s="40"/>
      <c r="CC6159" s="9"/>
      <c r="CD6159" s="9"/>
      <c r="CE6159" s="40"/>
    </row>
    <row r="6160" spans="68:83" x14ac:dyDescent="0.25">
      <c r="BP6160" s="9"/>
      <c r="BQ6160" s="40"/>
      <c r="BR6160" s="9"/>
      <c r="BS6160" s="40"/>
      <c r="BU6160" s="9"/>
      <c r="BV6160" s="40"/>
      <c r="BW6160" s="9"/>
      <c r="BX6160" s="40"/>
      <c r="BZ6160" s="9"/>
      <c r="CA6160" s="9"/>
      <c r="CB6160" s="40"/>
      <c r="CC6160" s="9"/>
      <c r="CD6160" s="9"/>
      <c r="CE6160" s="40"/>
    </row>
    <row r="6161" spans="68:83" x14ac:dyDescent="0.25">
      <c r="BP6161" s="9"/>
      <c r="BQ6161" s="40"/>
      <c r="BR6161" s="9"/>
      <c r="BS6161" s="40"/>
      <c r="BU6161" s="9"/>
      <c r="BV6161" s="40"/>
      <c r="BW6161" s="9"/>
      <c r="BX6161" s="40"/>
      <c r="BZ6161" s="9"/>
      <c r="CA6161" s="9"/>
      <c r="CB6161" s="40"/>
      <c r="CC6161" s="9"/>
      <c r="CD6161" s="9"/>
      <c r="CE6161" s="40"/>
    </row>
    <row r="6162" spans="68:83" x14ac:dyDescent="0.25">
      <c r="BP6162" s="9"/>
      <c r="BQ6162" s="40"/>
      <c r="BR6162" s="9"/>
      <c r="BS6162" s="40"/>
      <c r="BU6162" s="9"/>
      <c r="BV6162" s="40"/>
      <c r="BW6162" s="9"/>
      <c r="BX6162" s="40"/>
      <c r="BZ6162" s="9"/>
      <c r="CA6162" s="9"/>
      <c r="CB6162" s="40"/>
      <c r="CC6162" s="9"/>
      <c r="CD6162" s="9"/>
      <c r="CE6162" s="40"/>
    </row>
    <row r="6163" spans="68:83" x14ac:dyDescent="0.25">
      <c r="BP6163" s="9"/>
      <c r="BQ6163" s="40"/>
      <c r="BR6163" s="9"/>
      <c r="BS6163" s="40"/>
      <c r="BU6163" s="9"/>
      <c r="BV6163" s="40"/>
      <c r="BW6163" s="9"/>
      <c r="BX6163" s="40"/>
      <c r="BZ6163" s="9"/>
      <c r="CA6163" s="9"/>
      <c r="CB6163" s="40"/>
      <c r="CC6163" s="9"/>
      <c r="CD6163" s="9"/>
      <c r="CE6163" s="40"/>
    </row>
    <row r="6164" spans="68:83" x14ac:dyDescent="0.25">
      <c r="BP6164" s="9"/>
      <c r="BQ6164" s="40"/>
      <c r="BR6164" s="9"/>
      <c r="BS6164" s="40"/>
      <c r="BU6164" s="9"/>
      <c r="BV6164" s="40"/>
      <c r="BW6164" s="9"/>
      <c r="BX6164" s="40"/>
      <c r="BZ6164" s="9"/>
      <c r="CA6164" s="9"/>
      <c r="CB6164" s="40"/>
      <c r="CC6164" s="9"/>
      <c r="CD6164" s="9"/>
      <c r="CE6164" s="40"/>
    </row>
    <row r="6165" spans="68:83" x14ac:dyDescent="0.25">
      <c r="BP6165" s="9"/>
      <c r="BQ6165" s="40"/>
      <c r="BR6165" s="9"/>
      <c r="BS6165" s="40"/>
      <c r="BU6165" s="9"/>
      <c r="BV6165" s="40"/>
      <c r="BW6165" s="9"/>
      <c r="BX6165" s="40"/>
      <c r="BZ6165" s="9"/>
      <c r="CA6165" s="9"/>
      <c r="CB6165" s="40"/>
      <c r="CC6165" s="9"/>
      <c r="CD6165" s="9"/>
      <c r="CE6165" s="40"/>
    </row>
    <row r="6166" spans="68:83" x14ac:dyDescent="0.25">
      <c r="BP6166" s="9"/>
      <c r="BQ6166" s="40"/>
      <c r="BR6166" s="9"/>
      <c r="BS6166" s="40"/>
      <c r="BU6166" s="9"/>
      <c r="BV6166" s="40"/>
      <c r="BW6166" s="9"/>
      <c r="BX6166" s="40"/>
      <c r="BZ6166" s="9"/>
      <c r="CA6166" s="9"/>
      <c r="CB6166" s="40"/>
      <c r="CC6166" s="9"/>
      <c r="CD6166" s="9"/>
      <c r="CE6166" s="40"/>
    </row>
    <row r="6167" spans="68:83" x14ac:dyDescent="0.25">
      <c r="BP6167" s="9"/>
      <c r="BQ6167" s="40"/>
      <c r="BR6167" s="9"/>
      <c r="BS6167" s="40"/>
      <c r="BU6167" s="9"/>
      <c r="BV6167" s="40"/>
      <c r="BW6167" s="9"/>
      <c r="BX6167" s="40"/>
      <c r="BZ6167" s="9"/>
      <c r="CA6167" s="9"/>
      <c r="CB6167" s="40"/>
      <c r="CC6167" s="9"/>
      <c r="CD6167" s="9"/>
      <c r="CE6167" s="40"/>
    </row>
    <row r="6168" spans="68:83" x14ac:dyDescent="0.25">
      <c r="BP6168" s="9"/>
      <c r="BQ6168" s="40"/>
      <c r="BR6168" s="9"/>
      <c r="BS6168" s="40"/>
      <c r="BU6168" s="9"/>
      <c r="BV6168" s="40"/>
      <c r="BW6168" s="9"/>
      <c r="BX6168" s="40"/>
      <c r="BZ6168" s="9"/>
      <c r="CA6168" s="9"/>
      <c r="CB6168" s="40"/>
      <c r="CC6168" s="9"/>
      <c r="CD6168" s="9"/>
      <c r="CE6168" s="40"/>
    </row>
    <row r="6169" spans="68:83" x14ac:dyDescent="0.25">
      <c r="BP6169" s="9"/>
      <c r="BQ6169" s="40"/>
      <c r="BR6169" s="9"/>
      <c r="BS6169" s="40"/>
      <c r="BU6169" s="9"/>
      <c r="BV6169" s="40"/>
      <c r="BW6169" s="9"/>
      <c r="BX6169" s="40"/>
      <c r="BZ6169" s="9"/>
      <c r="CA6169" s="9"/>
      <c r="CB6169" s="40"/>
      <c r="CC6169" s="9"/>
      <c r="CD6169" s="9"/>
      <c r="CE6169" s="40"/>
    </row>
    <row r="6170" spans="68:83" x14ac:dyDescent="0.25">
      <c r="BP6170" s="9"/>
      <c r="BQ6170" s="40"/>
      <c r="BR6170" s="9"/>
      <c r="BS6170" s="40"/>
      <c r="BU6170" s="9"/>
      <c r="BV6170" s="40"/>
      <c r="BW6170" s="9"/>
      <c r="BX6170" s="40"/>
      <c r="BZ6170" s="9"/>
      <c r="CA6170" s="9"/>
      <c r="CB6170" s="40"/>
      <c r="CC6170" s="9"/>
      <c r="CD6170" s="9"/>
      <c r="CE6170" s="40"/>
    </row>
    <row r="6171" spans="68:83" x14ac:dyDescent="0.25">
      <c r="BP6171" s="9"/>
      <c r="BQ6171" s="40"/>
      <c r="BR6171" s="9"/>
      <c r="BS6171" s="40"/>
      <c r="BU6171" s="9"/>
      <c r="BV6171" s="40"/>
      <c r="BW6171" s="9"/>
      <c r="BX6171" s="40"/>
      <c r="BZ6171" s="9"/>
      <c r="CA6171" s="9"/>
      <c r="CB6171" s="40"/>
      <c r="CC6171" s="9"/>
      <c r="CD6171" s="9"/>
      <c r="CE6171" s="40"/>
    </row>
    <row r="6172" spans="68:83" x14ac:dyDescent="0.25">
      <c r="BP6172" s="9"/>
      <c r="BQ6172" s="40"/>
      <c r="BR6172" s="9"/>
      <c r="BS6172" s="40"/>
      <c r="BU6172" s="9"/>
      <c r="BV6172" s="40"/>
      <c r="BW6172" s="9"/>
      <c r="BX6172" s="40"/>
      <c r="BZ6172" s="9"/>
      <c r="CA6172" s="9"/>
      <c r="CB6172" s="40"/>
      <c r="CC6172" s="9"/>
      <c r="CD6172" s="9"/>
      <c r="CE6172" s="40"/>
    </row>
    <row r="6173" spans="68:83" x14ac:dyDescent="0.25">
      <c r="BP6173" s="9"/>
      <c r="BQ6173" s="40"/>
      <c r="BR6173" s="9"/>
      <c r="BS6173" s="40"/>
      <c r="BU6173" s="9"/>
      <c r="BV6173" s="40"/>
      <c r="BW6173" s="9"/>
      <c r="BX6173" s="40"/>
      <c r="BZ6173" s="9"/>
      <c r="CA6173" s="9"/>
      <c r="CB6173" s="40"/>
      <c r="CC6173" s="9"/>
      <c r="CD6173" s="9"/>
      <c r="CE6173" s="40"/>
    </row>
    <row r="6174" spans="68:83" x14ac:dyDescent="0.25">
      <c r="BP6174" s="9"/>
      <c r="BQ6174" s="40"/>
      <c r="BR6174" s="9"/>
      <c r="BS6174" s="40"/>
      <c r="BU6174" s="9"/>
      <c r="BV6174" s="40"/>
      <c r="BW6174" s="9"/>
      <c r="BX6174" s="40"/>
      <c r="BZ6174" s="9"/>
      <c r="CA6174" s="9"/>
      <c r="CB6174" s="40"/>
      <c r="CC6174" s="9"/>
      <c r="CD6174" s="9"/>
      <c r="CE6174" s="40"/>
    </row>
    <row r="6175" spans="68:83" x14ac:dyDescent="0.25">
      <c r="BP6175" s="9"/>
      <c r="BQ6175" s="40"/>
      <c r="BR6175" s="9"/>
      <c r="BS6175" s="40"/>
      <c r="BU6175" s="9"/>
      <c r="BV6175" s="40"/>
      <c r="BW6175" s="9"/>
      <c r="BX6175" s="40"/>
      <c r="BZ6175" s="9"/>
      <c r="CA6175" s="9"/>
      <c r="CB6175" s="40"/>
      <c r="CC6175" s="9"/>
      <c r="CD6175" s="9"/>
      <c r="CE6175" s="40"/>
    </row>
    <row r="6176" spans="68:83" x14ac:dyDescent="0.25">
      <c r="BP6176" s="9"/>
      <c r="BQ6176" s="40"/>
      <c r="BR6176" s="9"/>
      <c r="BS6176" s="40"/>
      <c r="BU6176" s="9"/>
      <c r="BV6176" s="40"/>
      <c r="BW6176" s="9"/>
      <c r="BX6176" s="40"/>
      <c r="BZ6176" s="9"/>
      <c r="CA6176" s="9"/>
      <c r="CB6176" s="40"/>
      <c r="CC6176" s="9"/>
      <c r="CD6176" s="9"/>
      <c r="CE6176" s="40"/>
    </row>
    <row r="6177" spans="68:83" x14ac:dyDescent="0.25">
      <c r="BP6177" s="9"/>
      <c r="BQ6177" s="40"/>
      <c r="BR6177" s="9"/>
      <c r="BS6177" s="40"/>
      <c r="BU6177" s="9"/>
      <c r="BV6177" s="40"/>
      <c r="BW6177" s="9"/>
      <c r="BX6177" s="40"/>
      <c r="BZ6177" s="9"/>
      <c r="CA6177" s="9"/>
      <c r="CB6177" s="40"/>
      <c r="CC6177" s="9"/>
      <c r="CD6177" s="9"/>
      <c r="CE6177" s="40"/>
    </row>
    <row r="6178" spans="68:83" x14ac:dyDescent="0.25">
      <c r="BP6178" s="9"/>
      <c r="BQ6178" s="40"/>
      <c r="BR6178" s="9"/>
      <c r="BS6178" s="40"/>
      <c r="BU6178" s="9"/>
      <c r="BV6178" s="40"/>
      <c r="BW6178" s="9"/>
      <c r="BX6178" s="40"/>
      <c r="BZ6178" s="9"/>
      <c r="CA6178" s="9"/>
      <c r="CB6178" s="40"/>
      <c r="CC6178" s="9"/>
      <c r="CD6178" s="9"/>
      <c r="CE6178" s="40"/>
    </row>
    <row r="6179" spans="68:83" x14ac:dyDescent="0.25">
      <c r="BP6179" s="9"/>
      <c r="BQ6179" s="40"/>
      <c r="BR6179" s="9"/>
      <c r="BS6179" s="40"/>
      <c r="BU6179" s="9"/>
      <c r="BV6179" s="40"/>
      <c r="BW6179" s="9"/>
      <c r="BX6179" s="40"/>
      <c r="BZ6179" s="9"/>
      <c r="CA6179" s="9"/>
      <c r="CB6179" s="40"/>
      <c r="CC6179" s="9"/>
      <c r="CD6179" s="9"/>
      <c r="CE6179" s="40"/>
    </row>
    <row r="6180" spans="68:83" x14ac:dyDescent="0.25">
      <c r="BP6180" s="9"/>
      <c r="BQ6180" s="40"/>
      <c r="BR6180" s="9"/>
      <c r="BS6180" s="40"/>
      <c r="BU6180" s="9"/>
      <c r="BV6180" s="40"/>
      <c r="BW6180" s="9"/>
      <c r="BX6180" s="40"/>
      <c r="BZ6180" s="9"/>
      <c r="CA6180" s="9"/>
      <c r="CB6180" s="40"/>
      <c r="CC6180" s="9"/>
      <c r="CD6180" s="9"/>
      <c r="CE6180" s="40"/>
    </row>
    <row r="6181" spans="68:83" x14ac:dyDescent="0.25">
      <c r="BP6181" s="9"/>
      <c r="BQ6181" s="40"/>
      <c r="BR6181" s="9"/>
      <c r="BS6181" s="40"/>
      <c r="BU6181" s="9"/>
      <c r="BV6181" s="40"/>
      <c r="BW6181" s="9"/>
      <c r="BX6181" s="40"/>
      <c r="BZ6181" s="9"/>
      <c r="CA6181" s="9"/>
      <c r="CB6181" s="40"/>
      <c r="CC6181" s="9"/>
      <c r="CD6181" s="9"/>
      <c r="CE6181" s="40"/>
    </row>
    <row r="6182" spans="68:83" x14ac:dyDescent="0.25">
      <c r="BP6182" s="9"/>
      <c r="BQ6182" s="40"/>
      <c r="BR6182" s="9"/>
      <c r="BS6182" s="40"/>
      <c r="BU6182" s="9"/>
      <c r="BV6182" s="40"/>
      <c r="BW6182" s="9"/>
      <c r="BX6182" s="40"/>
      <c r="BZ6182" s="9"/>
      <c r="CA6182" s="9"/>
      <c r="CB6182" s="40"/>
      <c r="CC6182" s="9"/>
      <c r="CD6182" s="9"/>
      <c r="CE6182" s="40"/>
    </row>
    <row r="6183" spans="68:83" x14ac:dyDescent="0.25">
      <c r="BP6183" s="9"/>
      <c r="BQ6183" s="40"/>
      <c r="BR6183" s="9"/>
      <c r="BS6183" s="40"/>
      <c r="BU6183" s="9"/>
      <c r="BV6183" s="40"/>
      <c r="BW6183" s="9"/>
      <c r="BX6183" s="40"/>
      <c r="BZ6183" s="9"/>
      <c r="CA6183" s="9"/>
      <c r="CB6183" s="40"/>
      <c r="CC6183" s="9"/>
      <c r="CD6183" s="9"/>
      <c r="CE6183" s="40"/>
    </row>
    <row r="6184" spans="68:83" x14ac:dyDescent="0.25">
      <c r="BP6184" s="9"/>
      <c r="BQ6184" s="40"/>
      <c r="BR6184" s="9"/>
      <c r="BS6184" s="40"/>
      <c r="BU6184" s="9"/>
      <c r="BV6184" s="40"/>
      <c r="BW6184" s="9"/>
      <c r="BX6184" s="40"/>
      <c r="BZ6184" s="9"/>
      <c r="CA6184" s="9"/>
      <c r="CB6184" s="40"/>
      <c r="CC6184" s="9"/>
      <c r="CD6184" s="9"/>
      <c r="CE6184" s="40"/>
    </row>
    <row r="6185" spans="68:83" x14ac:dyDescent="0.25">
      <c r="BP6185" s="9"/>
      <c r="BQ6185" s="40"/>
      <c r="BR6185" s="9"/>
      <c r="BS6185" s="40"/>
      <c r="BU6185" s="9"/>
      <c r="BV6185" s="40"/>
      <c r="BW6185" s="9"/>
      <c r="BX6185" s="40"/>
      <c r="BZ6185" s="9"/>
      <c r="CA6185" s="9"/>
      <c r="CB6185" s="40"/>
      <c r="CC6185" s="9"/>
      <c r="CD6185" s="9"/>
      <c r="CE6185" s="40"/>
    </row>
    <row r="6186" spans="68:83" x14ac:dyDescent="0.25">
      <c r="BP6186" s="9"/>
      <c r="BQ6186" s="40"/>
      <c r="BR6186" s="9"/>
      <c r="BS6186" s="40"/>
      <c r="BU6186" s="9"/>
      <c r="BV6186" s="40"/>
      <c r="BW6186" s="9"/>
      <c r="BX6186" s="40"/>
      <c r="BZ6186" s="9"/>
      <c r="CA6186" s="9"/>
      <c r="CB6186" s="40"/>
      <c r="CC6186" s="9"/>
      <c r="CD6186" s="9"/>
      <c r="CE6186" s="40"/>
    </row>
    <row r="6187" spans="68:83" x14ac:dyDescent="0.25">
      <c r="BP6187" s="9"/>
      <c r="BQ6187" s="40"/>
      <c r="BR6187" s="9"/>
      <c r="BS6187" s="40"/>
      <c r="BU6187" s="9"/>
      <c r="BV6187" s="40"/>
      <c r="BW6187" s="9"/>
      <c r="BX6187" s="40"/>
      <c r="BZ6187" s="9"/>
      <c r="CA6187" s="9"/>
      <c r="CB6187" s="40"/>
      <c r="CC6187" s="9"/>
      <c r="CD6187" s="9"/>
      <c r="CE6187" s="40"/>
    </row>
    <row r="6188" spans="68:83" x14ac:dyDescent="0.25">
      <c r="BP6188" s="9"/>
      <c r="BQ6188" s="40"/>
      <c r="BR6188" s="9"/>
      <c r="BS6188" s="40"/>
      <c r="BU6188" s="9"/>
      <c r="BV6188" s="40"/>
      <c r="BW6188" s="9"/>
      <c r="BX6188" s="40"/>
      <c r="BZ6188" s="9"/>
      <c r="CA6188" s="9"/>
      <c r="CB6188" s="40"/>
      <c r="CC6188" s="9"/>
      <c r="CD6188" s="9"/>
      <c r="CE6188" s="40"/>
    </row>
    <row r="6189" spans="68:83" x14ac:dyDescent="0.25">
      <c r="BP6189" s="9"/>
      <c r="BQ6189" s="40"/>
      <c r="BR6189" s="9"/>
      <c r="BS6189" s="40"/>
      <c r="BU6189" s="9"/>
      <c r="BV6189" s="40"/>
      <c r="BW6189" s="9"/>
      <c r="BX6189" s="40"/>
      <c r="BZ6189" s="9"/>
      <c r="CA6189" s="9"/>
      <c r="CB6189" s="40"/>
      <c r="CC6189" s="9"/>
      <c r="CD6189" s="9"/>
      <c r="CE6189" s="40"/>
    </row>
    <row r="6190" spans="68:83" x14ac:dyDescent="0.25">
      <c r="BP6190" s="9"/>
      <c r="BQ6190" s="40"/>
      <c r="BR6190" s="9"/>
      <c r="BS6190" s="40"/>
      <c r="BU6190" s="9"/>
      <c r="BV6190" s="40"/>
      <c r="BW6190" s="9"/>
      <c r="BX6190" s="40"/>
      <c r="BZ6190" s="9"/>
      <c r="CA6190" s="9"/>
      <c r="CB6190" s="40"/>
      <c r="CC6190" s="9"/>
      <c r="CD6190" s="9"/>
      <c r="CE6190" s="40"/>
    </row>
    <row r="6191" spans="68:83" x14ac:dyDescent="0.25">
      <c r="BP6191" s="9"/>
      <c r="BQ6191" s="40"/>
      <c r="BR6191" s="9"/>
      <c r="BS6191" s="40"/>
      <c r="BU6191" s="9"/>
      <c r="BV6191" s="40"/>
      <c r="BW6191" s="9"/>
      <c r="BX6191" s="40"/>
      <c r="BZ6191" s="9"/>
      <c r="CA6191" s="9"/>
      <c r="CB6191" s="40"/>
      <c r="CC6191" s="9"/>
      <c r="CD6191" s="9"/>
      <c r="CE6191" s="40"/>
    </row>
    <row r="6192" spans="68:83" x14ac:dyDescent="0.25">
      <c r="BP6192" s="9"/>
      <c r="BQ6192" s="40"/>
      <c r="BR6192" s="9"/>
      <c r="BS6192" s="40"/>
      <c r="BU6192" s="9"/>
      <c r="BV6192" s="40"/>
      <c r="BW6192" s="9"/>
      <c r="BX6192" s="40"/>
      <c r="BZ6192" s="9"/>
      <c r="CA6192" s="9"/>
      <c r="CB6192" s="40"/>
      <c r="CC6192" s="9"/>
      <c r="CD6192" s="9"/>
      <c r="CE6192" s="40"/>
    </row>
    <row r="6193" spans="68:83" x14ac:dyDescent="0.25">
      <c r="BP6193" s="9"/>
      <c r="BQ6193" s="40"/>
      <c r="BR6193" s="9"/>
      <c r="BS6193" s="40"/>
      <c r="BU6193" s="9"/>
      <c r="BV6193" s="40"/>
      <c r="BW6193" s="9"/>
      <c r="BX6193" s="40"/>
      <c r="BZ6193" s="9"/>
      <c r="CA6193" s="9"/>
      <c r="CB6193" s="40"/>
      <c r="CC6193" s="9"/>
      <c r="CD6193" s="9"/>
      <c r="CE6193" s="40"/>
    </row>
    <row r="6194" spans="68:83" x14ac:dyDescent="0.25">
      <c r="BP6194" s="9"/>
      <c r="BQ6194" s="40"/>
      <c r="BR6194" s="9"/>
      <c r="BS6194" s="40"/>
      <c r="BU6194" s="9"/>
      <c r="BV6194" s="40"/>
      <c r="BW6194" s="9"/>
      <c r="BX6194" s="40"/>
      <c r="BZ6194" s="9"/>
      <c r="CA6194" s="9"/>
      <c r="CB6194" s="40"/>
      <c r="CC6194" s="9"/>
      <c r="CD6194" s="9"/>
      <c r="CE6194" s="40"/>
    </row>
    <row r="6195" spans="68:83" x14ac:dyDescent="0.25">
      <c r="BP6195" s="9"/>
      <c r="BQ6195" s="40"/>
      <c r="BR6195" s="9"/>
      <c r="BS6195" s="40"/>
      <c r="BU6195" s="9"/>
      <c r="BV6195" s="40"/>
      <c r="BW6195" s="9"/>
      <c r="BX6195" s="40"/>
      <c r="BZ6195" s="9"/>
      <c r="CA6195" s="9"/>
      <c r="CB6195" s="40"/>
      <c r="CC6195" s="9"/>
      <c r="CD6195" s="9"/>
      <c r="CE6195" s="40"/>
    </row>
    <row r="6196" spans="68:83" x14ac:dyDescent="0.25">
      <c r="BP6196" s="9"/>
      <c r="BQ6196" s="40"/>
      <c r="BR6196" s="9"/>
      <c r="BS6196" s="40"/>
      <c r="BU6196" s="9"/>
      <c r="BV6196" s="40"/>
      <c r="BW6196" s="9"/>
      <c r="BX6196" s="40"/>
      <c r="BZ6196" s="9"/>
      <c r="CA6196" s="9"/>
      <c r="CB6196" s="40"/>
      <c r="CC6196" s="9"/>
      <c r="CD6196" s="9"/>
      <c r="CE6196" s="40"/>
    </row>
    <row r="6197" spans="68:83" x14ac:dyDescent="0.25">
      <c r="BP6197" s="9"/>
      <c r="BQ6197" s="40"/>
      <c r="BR6197" s="9"/>
      <c r="BS6197" s="40"/>
      <c r="BU6197" s="9"/>
      <c r="BV6197" s="40"/>
      <c r="BW6197" s="9"/>
      <c r="BX6197" s="40"/>
      <c r="BZ6197" s="9"/>
      <c r="CA6197" s="9"/>
      <c r="CB6197" s="40"/>
      <c r="CC6197" s="9"/>
      <c r="CD6197" s="9"/>
      <c r="CE6197" s="40"/>
    </row>
    <row r="6198" spans="68:83" x14ac:dyDescent="0.25">
      <c r="BP6198" s="9"/>
      <c r="BQ6198" s="40"/>
      <c r="BR6198" s="9"/>
      <c r="BS6198" s="40"/>
      <c r="BU6198" s="9"/>
      <c r="BV6198" s="40"/>
      <c r="BW6198" s="9"/>
      <c r="BX6198" s="40"/>
      <c r="BZ6198" s="9"/>
      <c r="CA6198" s="9"/>
      <c r="CB6198" s="40"/>
      <c r="CC6198" s="9"/>
      <c r="CD6198" s="9"/>
      <c r="CE6198" s="40"/>
    </row>
    <row r="6199" spans="68:83" x14ac:dyDescent="0.25">
      <c r="BP6199" s="9"/>
      <c r="BQ6199" s="40"/>
      <c r="BR6199" s="9"/>
      <c r="BS6199" s="40"/>
      <c r="BU6199" s="9"/>
      <c r="BV6199" s="40"/>
      <c r="BW6199" s="9"/>
      <c r="BX6199" s="40"/>
      <c r="BZ6199" s="9"/>
      <c r="CA6199" s="9"/>
      <c r="CB6199" s="40"/>
      <c r="CC6199" s="9"/>
      <c r="CD6199" s="9"/>
      <c r="CE6199" s="40"/>
    </row>
    <row r="6200" spans="68:83" x14ac:dyDescent="0.25">
      <c r="BP6200" s="9"/>
      <c r="BQ6200" s="40"/>
      <c r="BR6200" s="9"/>
      <c r="BS6200" s="40"/>
      <c r="BU6200" s="9"/>
      <c r="BV6200" s="40"/>
      <c r="BW6200" s="9"/>
      <c r="BX6200" s="40"/>
      <c r="BZ6200" s="9"/>
      <c r="CA6200" s="9"/>
      <c r="CB6200" s="40"/>
      <c r="CC6200" s="9"/>
      <c r="CD6200" s="9"/>
      <c r="CE6200" s="40"/>
    </row>
    <row r="6201" spans="68:83" x14ac:dyDescent="0.25">
      <c r="BP6201" s="9"/>
      <c r="BQ6201" s="40"/>
      <c r="BR6201" s="9"/>
      <c r="BS6201" s="40"/>
      <c r="BU6201" s="9"/>
      <c r="BV6201" s="40"/>
      <c r="BW6201" s="9"/>
      <c r="BX6201" s="40"/>
      <c r="BZ6201" s="9"/>
      <c r="CA6201" s="9"/>
      <c r="CB6201" s="40"/>
      <c r="CC6201" s="9"/>
      <c r="CD6201" s="9"/>
      <c r="CE6201" s="40"/>
    </row>
    <row r="6202" spans="68:83" x14ac:dyDescent="0.25">
      <c r="BP6202" s="9"/>
      <c r="BQ6202" s="40"/>
      <c r="BR6202" s="9"/>
      <c r="BS6202" s="40"/>
      <c r="BU6202" s="9"/>
      <c r="BV6202" s="40"/>
      <c r="BW6202" s="9"/>
      <c r="BX6202" s="40"/>
      <c r="BZ6202" s="9"/>
      <c r="CA6202" s="9"/>
      <c r="CB6202" s="40"/>
      <c r="CC6202" s="9"/>
      <c r="CD6202" s="9"/>
      <c r="CE6202" s="40"/>
    </row>
    <row r="6203" spans="68:83" x14ac:dyDescent="0.25">
      <c r="BP6203" s="9"/>
      <c r="BQ6203" s="40"/>
      <c r="BR6203" s="9"/>
      <c r="BS6203" s="40"/>
      <c r="BU6203" s="9"/>
      <c r="BV6203" s="40"/>
      <c r="BW6203" s="9"/>
      <c r="BX6203" s="40"/>
      <c r="BZ6203" s="9"/>
      <c r="CA6203" s="9"/>
      <c r="CB6203" s="40"/>
      <c r="CC6203" s="9"/>
      <c r="CD6203" s="9"/>
      <c r="CE6203" s="40"/>
    </row>
    <row r="6204" spans="68:83" x14ac:dyDescent="0.25">
      <c r="BP6204" s="9"/>
      <c r="BQ6204" s="40"/>
      <c r="BR6204" s="9"/>
      <c r="BS6204" s="40"/>
      <c r="BU6204" s="9"/>
      <c r="BV6204" s="40"/>
      <c r="BW6204" s="9"/>
      <c r="BX6204" s="40"/>
      <c r="BZ6204" s="9"/>
      <c r="CA6204" s="9"/>
      <c r="CB6204" s="40"/>
      <c r="CC6204" s="9"/>
      <c r="CD6204" s="9"/>
      <c r="CE6204" s="40"/>
    </row>
    <row r="6205" spans="68:83" x14ac:dyDescent="0.25">
      <c r="BP6205" s="9"/>
      <c r="BQ6205" s="40"/>
      <c r="BR6205" s="9"/>
      <c r="BS6205" s="40"/>
      <c r="BU6205" s="9"/>
      <c r="BV6205" s="40"/>
      <c r="BW6205" s="9"/>
      <c r="BX6205" s="40"/>
      <c r="BZ6205" s="9"/>
      <c r="CA6205" s="9"/>
      <c r="CB6205" s="40"/>
      <c r="CC6205" s="9"/>
      <c r="CD6205" s="9"/>
      <c r="CE6205" s="40"/>
    </row>
    <row r="6206" spans="68:83" x14ac:dyDescent="0.25">
      <c r="BP6206" s="9"/>
      <c r="BQ6206" s="40"/>
      <c r="BR6206" s="9"/>
      <c r="BS6206" s="40"/>
      <c r="BU6206" s="9"/>
      <c r="BV6206" s="40"/>
      <c r="BW6206" s="9"/>
      <c r="BX6206" s="40"/>
      <c r="BZ6206" s="9"/>
      <c r="CA6206" s="9"/>
      <c r="CB6206" s="40"/>
      <c r="CC6206" s="9"/>
      <c r="CD6206" s="9"/>
      <c r="CE6206" s="40"/>
    </row>
    <row r="6207" spans="68:83" x14ac:dyDescent="0.25">
      <c r="BP6207" s="9"/>
      <c r="BQ6207" s="40"/>
      <c r="BR6207" s="9"/>
      <c r="BS6207" s="40"/>
      <c r="BU6207" s="9"/>
      <c r="BV6207" s="40"/>
      <c r="BW6207" s="9"/>
      <c r="BX6207" s="40"/>
      <c r="BZ6207" s="9"/>
      <c r="CA6207" s="9"/>
      <c r="CB6207" s="40"/>
      <c r="CC6207" s="9"/>
      <c r="CD6207" s="9"/>
      <c r="CE6207" s="40"/>
    </row>
    <row r="6208" spans="68:83" x14ac:dyDescent="0.25">
      <c r="BP6208" s="9"/>
      <c r="BQ6208" s="40"/>
      <c r="BR6208" s="9"/>
      <c r="BS6208" s="40"/>
      <c r="BU6208" s="9"/>
      <c r="BV6208" s="40"/>
      <c r="BW6208" s="9"/>
      <c r="BX6208" s="40"/>
      <c r="BZ6208" s="9"/>
      <c r="CA6208" s="9"/>
      <c r="CB6208" s="40"/>
      <c r="CC6208" s="9"/>
      <c r="CD6208" s="9"/>
      <c r="CE6208" s="40"/>
    </row>
    <row r="6209" spans="68:83" x14ac:dyDescent="0.25">
      <c r="BP6209" s="9"/>
      <c r="BQ6209" s="40"/>
      <c r="BR6209" s="9"/>
      <c r="BS6209" s="40"/>
      <c r="BU6209" s="9"/>
      <c r="BV6209" s="40"/>
      <c r="BW6209" s="9"/>
      <c r="BX6209" s="40"/>
      <c r="BZ6209" s="9"/>
      <c r="CA6209" s="9"/>
      <c r="CB6209" s="40"/>
      <c r="CC6209" s="9"/>
      <c r="CD6209" s="9"/>
      <c r="CE6209" s="40"/>
    </row>
    <row r="6210" spans="68:83" x14ac:dyDescent="0.25">
      <c r="BP6210" s="9"/>
      <c r="BQ6210" s="40"/>
      <c r="BR6210" s="9"/>
      <c r="BS6210" s="40"/>
      <c r="BU6210" s="9"/>
      <c r="BV6210" s="40"/>
      <c r="BW6210" s="9"/>
      <c r="BX6210" s="40"/>
      <c r="BZ6210" s="9"/>
      <c r="CA6210" s="9"/>
      <c r="CB6210" s="40"/>
      <c r="CC6210" s="9"/>
      <c r="CD6210" s="9"/>
      <c r="CE6210" s="40"/>
    </row>
    <row r="6211" spans="68:83" x14ac:dyDescent="0.25">
      <c r="BP6211" s="9"/>
      <c r="BQ6211" s="40"/>
      <c r="BR6211" s="9"/>
      <c r="BS6211" s="40"/>
      <c r="BU6211" s="9"/>
      <c r="BV6211" s="40"/>
      <c r="BW6211" s="9"/>
      <c r="BX6211" s="40"/>
      <c r="BZ6211" s="9"/>
      <c r="CA6211" s="9"/>
      <c r="CB6211" s="40"/>
      <c r="CC6211" s="9"/>
      <c r="CD6211" s="9"/>
      <c r="CE6211" s="40"/>
    </row>
    <row r="6212" spans="68:83" x14ac:dyDescent="0.25">
      <c r="BP6212" s="9"/>
      <c r="BQ6212" s="40"/>
      <c r="BR6212" s="9"/>
      <c r="BS6212" s="40"/>
      <c r="BU6212" s="9"/>
      <c r="BV6212" s="40"/>
      <c r="BW6212" s="9"/>
      <c r="BX6212" s="40"/>
      <c r="BZ6212" s="9"/>
      <c r="CA6212" s="9"/>
      <c r="CB6212" s="40"/>
      <c r="CC6212" s="9"/>
      <c r="CD6212" s="9"/>
      <c r="CE6212" s="40"/>
    </row>
    <row r="6213" spans="68:83" x14ac:dyDescent="0.25">
      <c r="BP6213" s="9"/>
      <c r="BQ6213" s="40"/>
      <c r="BR6213" s="9"/>
      <c r="BS6213" s="40"/>
      <c r="BU6213" s="9"/>
      <c r="BV6213" s="40"/>
      <c r="BW6213" s="9"/>
      <c r="BX6213" s="40"/>
      <c r="BZ6213" s="9"/>
      <c r="CA6213" s="9"/>
      <c r="CB6213" s="40"/>
      <c r="CC6213" s="9"/>
      <c r="CD6213" s="9"/>
      <c r="CE6213" s="40"/>
    </row>
    <row r="6214" spans="68:83" x14ac:dyDescent="0.25">
      <c r="BP6214" s="9"/>
      <c r="BQ6214" s="40"/>
      <c r="BR6214" s="9"/>
      <c r="BS6214" s="40"/>
      <c r="BU6214" s="9"/>
      <c r="BV6214" s="40"/>
      <c r="BW6214" s="9"/>
      <c r="BX6214" s="40"/>
      <c r="BZ6214" s="9"/>
      <c r="CA6214" s="9"/>
      <c r="CB6214" s="40"/>
      <c r="CC6214" s="9"/>
      <c r="CD6214" s="9"/>
      <c r="CE6214" s="40"/>
    </row>
    <row r="6215" spans="68:83" x14ac:dyDescent="0.25">
      <c r="BP6215" s="9"/>
      <c r="BQ6215" s="40"/>
      <c r="BR6215" s="9"/>
      <c r="BS6215" s="40"/>
      <c r="BU6215" s="9"/>
      <c r="BV6215" s="40"/>
      <c r="BW6215" s="9"/>
      <c r="BX6215" s="40"/>
      <c r="BZ6215" s="9"/>
      <c r="CA6215" s="9"/>
      <c r="CB6215" s="40"/>
      <c r="CC6215" s="9"/>
      <c r="CD6215" s="9"/>
      <c r="CE6215" s="40"/>
    </row>
    <row r="6216" spans="68:83" x14ac:dyDescent="0.25">
      <c r="BP6216" s="9"/>
      <c r="BQ6216" s="40"/>
      <c r="BR6216" s="9"/>
      <c r="BS6216" s="40"/>
      <c r="BU6216" s="9"/>
      <c r="BV6216" s="40"/>
      <c r="BW6216" s="9"/>
      <c r="BX6216" s="40"/>
      <c r="BZ6216" s="9"/>
      <c r="CA6216" s="9"/>
      <c r="CB6216" s="40"/>
      <c r="CC6216" s="9"/>
      <c r="CD6216" s="9"/>
      <c r="CE6216" s="40"/>
    </row>
    <row r="6217" spans="68:83" x14ac:dyDescent="0.25">
      <c r="BP6217" s="9"/>
      <c r="BQ6217" s="40"/>
      <c r="BR6217" s="9"/>
      <c r="BS6217" s="40"/>
      <c r="BU6217" s="9"/>
      <c r="BV6217" s="40"/>
      <c r="BW6217" s="9"/>
      <c r="BX6217" s="40"/>
      <c r="BZ6217" s="9"/>
      <c r="CA6217" s="9"/>
      <c r="CB6217" s="40"/>
      <c r="CC6217" s="9"/>
      <c r="CD6217" s="9"/>
      <c r="CE6217" s="40"/>
    </row>
    <row r="6218" spans="68:83" x14ac:dyDescent="0.25">
      <c r="BP6218" s="9"/>
      <c r="BQ6218" s="40"/>
      <c r="BR6218" s="9"/>
      <c r="BS6218" s="40"/>
      <c r="BU6218" s="9"/>
      <c r="BV6218" s="40"/>
      <c r="BW6218" s="9"/>
      <c r="BX6218" s="40"/>
      <c r="BZ6218" s="9"/>
      <c r="CA6218" s="9"/>
      <c r="CB6218" s="40"/>
      <c r="CC6218" s="9"/>
      <c r="CD6218" s="9"/>
      <c r="CE6218" s="40"/>
    </row>
    <row r="6219" spans="68:83" x14ac:dyDescent="0.25">
      <c r="BP6219" s="9"/>
      <c r="BQ6219" s="40"/>
      <c r="BR6219" s="9"/>
      <c r="BS6219" s="40"/>
      <c r="BU6219" s="9"/>
      <c r="BV6219" s="40"/>
      <c r="BW6219" s="9"/>
      <c r="BX6219" s="40"/>
      <c r="BZ6219" s="9"/>
      <c r="CA6219" s="9"/>
      <c r="CB6219" s="40"/>
      <c r="CC6219" s="9"/>
      <c r="CD6219" s="9"/>
      <c r="CE6219" s="40"/>
    </row>
    <row r="6220" spans="68:83" x14ac:dyDescent="0.25">
      <c r="BP6220" s="9"/>
      <c r="BQ6220" s="40"/>
      <c r="BR6220" s="9"/>
      <c r="BS6220" s="40"/>
      <c r="BU6220" s="9"/>
      <c r="BV6220" s="40"/>
      <c r="BW6220" s="9"/>
      <c r="BX6220" s="40"/>
      <c r="BZ6220" s="9"/>
      <c r="CA6220" s="9"/>
      <c r="CB6220" s="40"/>
      <c r="CC6220" s="9"/>
      <c r="CD6220" s="9"/>
      <c r="CE6220" s="40"/>
    </row>
    <row r="6221" spans="68:83" x14ac:dyDescent="0.25">
      <c r="BP6221" s="9"/>
      <c r="BQ6221" s="40"/>
      <c r="BR6221" s="9"/>
      <c r="BS6221" s="40"/>
      <c r="BU6221" s="9"/>
      <c r="BV6221" s="40"/>
      <c r="BW6221" s="9"/>
      <c r="BX6221" s="40"/>
      <c r="BZ6221" s="9"/>
      <c r="CA6221" s="9"/>
      <c r="CB6221" s="40"/>
      <c r="CC6221" s="9"/>
      <c r="CD6221" s="9"/>
      <c r="CE6221" s="40"/>
    </row>
    <row r="6222" spans="68:83" x14ac:dyDescent="0.25">
      <c r="BP6222" s="9"/>
      <c r="BQ6222" s="40"/>
      <c r="BR6222" s="9"/>
      <c r="BS6222" s="40"/>
      <c r="BU6222" s="9"/>
      <c r="BV6222" s="40"/>
      <c r="BW6222" s="9"/>
      <c r="BX6222" s="40"/>
      <c r="BZ6222" s="9"/>
      <c r="CA6222" s="9"/>
      <c r="CB6222" s="40"/>
      <c r="CC6222" s="9"/>
      <c r="CD6222" s="9"/>
      <c r="CE6222" s="40"/>
    </row>
    <row r="6223" spans="68:83" x14ac:dyDescent="0.25">
      <c r="BP6223" s="9"/>
      <c r="BQ6223" s="40"/>
      <c r="BR6223" s="9"/>
      <c r="BS6223" s="40"/>
      <c r="BU6223" s="9"/>
      <c r="BV6223" s="40"/>
      <c r="BW6223" s="9"/>
      <c r="BX6223" s="40"/>
      <c r="BZ6223" s="9"/>
      <c r="CA6223" s="9"/>
      <c r="CB6223" s="40"/>
      <c r="CC6223" s="9"/>
      <c r="CD6223" s="9"/>
      <c r="CE6223" s="40"/>
    </row>
    <row r="6224" spans="68:83" x14ac:dyDescent="0.25">
      <c r="BP6224" s="9"/>
      <c r="BQ6224" s="40"/>
      <c r="BR6224" s="9"/>
      <c r="BS6224" s="40"/>
      <c r="BU6224" s="9"/>
      <c r="BV6224" s="40"/>
      <c r="BW6224" s="9"/>
      <c r="BX6224" s="40"/>
      <c r="BZ6224" s="9"/>
      <c r="CA6224" s="9"/>
      <c r="CB6224" s="40"/>
      <c r="CC6224" s="9"/>
      <c r="CD6224" s="9"/>
      <c r="CE6224" s="40"/>
    </row>
    <row r="6225" spans="68:83" x14ac:dyDescent="0.25">
      <c r="BP6225" s="9"/>
      <c r="BQ6225" s="40"/>
      <c r="BR6225" s="9"/>
      <c r="BS6225" s="40"/>
      <c r="BU6225" s="9"/>
      <c r="BV6225" s="40"/>
      <c r="BW6225" s="9"/>
      <c r="BX6225" s="40"/>
      <c r="BZ6225" s="9"/>
      <c r="CA6225" s="9"/>
      <c r="CB6225" s="40"/>
      <c r="CC6225" s="9"/>
      <c r="CD6225" s="9"/>
      <c r="CE6225" s="40"/>
    </row>
    <row r="6226" spans="68:83" x14ac:dyDescent="0.25">
      <c r="BP6226" s="9"/>
      <c r="BQ6226" s="40"/>
      <c r="BR6226" s="9"/>
      <c r="BS6226" s="40"/>
      <c r="BU6226" s="9"/>
      <c r="BV6226" s="40"/>
      <c r="BW6226" s="9"/>
      <c r="BX6226" s="40"/>
      <c r="BZ6226" s="9"/>
      <c r="CA6226" s="9"/>
      <c r="CB6226" s="40"/>
      <c r="CC6226" s="9"/>
      <c r="CD6226" s="9"/>
      <c r="CE6226" s="40"/>
    </row>
    <row r="6227" spans="68:83" x14ac:dyDescent="0.25">
      <c r="BP6227" s="9"/>
      <c r="BQ6227" s="40"/>
      <c r="BR6227" s="9"/>
      <c r="BS6227" s="40"/>
      <c r="BU6227" s="9"/>
      <c r="BV6227" s="40"/>
      <c r="BW6227" s="9"/>
      <c r="BX6227" s="40"/>
      <c r="BZ6227" s="9"/>
      <c r="CA6227" s="9"/>
      <c r="CB6227" s="40"/>
      <c r="CC6227" s="9"/>
      <c r="CD6227" s="9"/>
      <c r="CE6227" s="40"/>
    </row>
    <row r="6228" spans="68:83" x14ac:dyDescent="0.25">
      <c r="BP6228" s="9"/>
      <c r="BQ6228" s="40"/>
      <c r="BR6228" s="9"/>
      <c r="BS6228" s="40"/>
      <c r="BU6228" s="9"/>
      <c r="BV6228" s="40"/>
      <c r="BW6228" s="9"/>
      <c r="BX6228" s="40"/>
      <c r="BZ6228" s="9"/>
      <c r="CA6228" s="9"/>
      <c r="CB6228" s="40"/>
      <c r="CC6228" s="9"/>
      <c r="CD6228" s="9"/>
      <c r="CE6228" s="40"/>
    </row>
    <row r="6229" spans="68:83" x14ac:dyDescent="0.25">
      <c r="BP6229" s="9"/>
      <c r="BQ6229" s="40"/>
      <c r="BR6229" s="9"/>
      <c r="BS6229" s="40"/>
      <c r="BU6229" s="9"/>
      <c r="BV6229" s="40"/>
      <c r="BW6229" s="9"/>
      <c r="BX6229" s="40"/>
      <c r="BZ6229" s="9"/>
      <c r="CA6229" s="9"/>
      <c r="CB6229" s="40"/>
      <c r="CC6229" s="9"/>
      <c r="CD6229" s="9"/>
      <c r="CE6229" s="40"/>
    </row>
    <row r="6230" spans="68:83" x14ac:dyDescent="0.25">
      <c r="BP6230" s="9"/>
      <c r="BQ6230" s="40"/>
      <c r="BR6230" s="9"/>
      <c r="BS6230" s="40"/>
      <c r="BU6230" s="9"/>
      <c r="BV6230" s="40"/>
      <c r="BW6230" s="9"/>
      <c r="BX6230" s="40"/>
      <c r="BZ6230" s="9"/>
      <c r="CA6230" s="9"/>
      <c r="CB6230" s="40"/>
      <c r="CC6230" s="9"/>
      <c r="CD6230" s="9"/>
      <c r="CE6230" s="40"/>
    </row>
    <row r="6231" spans="68:83" x14ac:dyDescent="0.25">
      <c r="BP6231" s="9"/>
      <c r="BQ6231" s="40"/>
      <c r="BR6231" s="9"/>
      <c r="BS6231" s="40"/>
      <c r="BU6231" s="9"/>
      <c r="BV6231" s="40"/>
      <c r="BW6231" s="9"/>
      <c r="BX6231" s="40"/>
      <c r="BZ6231" s="9"/>
      <c r="CA6231" s="9"/>
      <c r="CB6231" s="40"/>
      <c r="CC6231" s="9"/>
      <c r="CD6231" s="9"/>
      <c r="CE6231" s="40"/>
    </row>
    <row r="6232" spans="68:83" x14ac:dyDescent="0.25">
      <c r="BP6232" s="9"/>
      <c r="BQ6232" s="40"/>
      <c r="BR6232" s="9"/>
      <c r="BS6232" s="40"/>
      <c r="BU6232" s="9"/>
      <c r="BV6232" s="40"/>
      <c r="BW6232" s="9"/>
      <c r="BX6232" s="40"/>
      <c r="BZ6232" s="9"/>
      <c r="CA6232" s="9"/>
      <c r="CB6232" s="40"/>
      <c r="CC6232" s="9"/>
      <c r="CD6232" s="9"/>
      <c r="CE6232" s="40"/>
    </row>
    <row r="6233" spans="68:83" x14ac:dyDescent="0.25">
      <c r="BP6233" s="9"/>
      <c r="BQ6233" s="40"/>
      <c r="BR6233" s="9"/>
      <c r="BS6233" s="40"/>
      <c r="BU6233" s="9"/>
      <c r="BV6233" s="40"/>
      <c r="BW6233" s="9"/>
      <c r="BX6233" s="40"/>
      <c r="BZ6233" s="9"/>
      <c r="CA6233" s="9"/>
      <c r="CB6233" s="40"/>
      <c r="CC6233" s="9"/>
      <c r="CD6233" s="9"/>
      <c r="CE6233" s="40"/>
    </row>
    <row r="6234" spans="68:83" x14ac:dyDescent="0.25">
      <c r="BP6234" s="9"/>
      <c r="BQ6234" s="40"/>
      <c r="BR6234" s="9"/>
      <c r="BS6234" s="40"/>
      <c r="BU6234" s="9"/>
      <c r="BV6234" s="40"/>
      <c r="BW6234" s="9"/>
      <c r="BX6234" s="40"/>
      <c r="BZ6234" s="9"/>
      <c r="CA6234" s="9"/>
      <c r="CB6234" s="40"/>
      <c r="CC6234" s="9"/>
      <c r="CD6234" s="9"/>
      <c r="CE6234" s="40"/>
    </row>
    <row r="6235" spans="68:83" x14ac:dyDescent="0.25">
      <c r="BP6235" s="9"/>
      <c r="BQ6235" s="40"/>
      <c r="BR6235" s="9"/>
      <c r="BS6235" s="40"/>
      <c r="BU6235" s="9"/>
      <c r="BV6235" s="40"/>
      <c r="BW6235" s="9"/>
      <c r="BX6235" s="40"/>
      <c r="BZ6235" s="9"/>
      <c r="CA6235" s="9"/>
      <c r="CB6235" s="40"/>
      <c r="CC6235" s="9"/>
      <c r="CD6235" s="9"/>
      <c r="CE6235" s="40"/>
    </row>
    <row r="6236" spans="68:83" x14ac:dyDescent="0.25">
      <c r="BP6236" s="9"/>
      <c r="BQ6236" s="40"/>
      <c r="BR6236" s="9"/>
      <c r="BS6236" s="40"/>
      <c r="BU6236" s="9"/>
      <c r="BV6236" s="40"/>
      <c r="BW6236" s="9"/>
      <c r="BX6236" s="40"/>
      <c r="BZ6236" s="9"/>
      <c r="CA6236" s="9"/>
      <c r="CB6236" s="40"/>
      <c r="CC6236" s="9"/>
      <c r="CD6236" s="9"/>
      <c r="CE6236" s="40"/>
    </row>
    <row r="6237" spans="68:83" x14ac:dyDescent="0.25">
      <c r="BP6237" s="9"/>
      <c r="BQ6237" s="40"/>
      <c r="BR6237" s="9"/>
      <c r="BS6237" s="40"/>
      <c r="BU6237" s="9"/>
      <c r="BV6237" s="40"/>
      <c r="BW6237" s="9"/>
      <c r="BX6237" s="40"/>
      <c r="BZ6237" s="9"/>
      <c r="CA6237" s="9"/>
      <c r="CB6237" s="40"/>
      <c r="CC6237" s="9"/>
      <c r="CD6237" s="9"/>
      <c r="CE6237" s="40"/>
    </row>
    <row r="6238" spans="68:83" x14ac:dyDescent="0.25">
      <c r="BP6238" s="9"/>
      <c r="BQ6238" s="40"/>
      <c r="BR6238" s="9"/>
      <c r="BS6238" s="40"/>
      <c r="BU6238" s="9"/>
      <c r="BV6238" s="40"/>
      <c r="BW6238" s="9"/>
      <c r="BX6238" s="40"/>
      <c r="BZ6238" s="9"/>
      <c r="CA6238" s="9"/>
      <c r="CB6238" s="40"/>
      <c r="CC6238" s="9"/>
      <c r="CD6238" s="9"/>
      <c r="CE6238" s="40"/>
    </row>
    <row r="6239" spans="68:83" x14ac:dyDescent="0.25">
      <c r="BP6239" s="9"/>
      <c r="BQ6239" s="40"/>
      <c r="BR6239" s="9"/>
      <c r="BS6239" s="40"/>
      <c r="BU6239" s="9"/>
      <c r="BV6239" s="40"/>
      <c r="BW6239" s="9"/>
      <c r="BX6239" s="40"/>
      <c r="BZ6239" s="9"/>
      <c r="CA6239" s="9"/>
      <c r="CB6239" s="40"/>
      <c r="CC6239" s="9"/>
      <c r="CD6239" s="9"/>
      <c r="CE6239" s="40"/>
    </row>
    <row r="6240" spans="68:83" x14ac:dyDescent="0.25">
      <c r="BP6240" s="9"/>
      <c r="BQ6240" s="40"/>
      <c r="BR6240" s="9"/>
      <c r="BS6240" s="40"/>
      <c r="BU6240" s="9"/>
      <c r="BV6240" s="40"/>
      <c r="BW6240" s="9"/>
      <c r="BX6240" s="40"/>
      <c r="BZ6240" s="9"/>
      <c r="CA6240" s="9"/>
      <c r="CB6240" s="40"/>
      <c r="CC6240" s="9"/>
      <c r="CD6240" s="9"/>
      <c r="CE6240" s="40"/>
    </row>
    <row r="6241" spans="68:83" x14ac:dyDescent="0.25">
      <c r="BP6241" s="9"/>
      <c r="BQ6241" s="40"/>
      <c r="BR6241" s="9"/>
      <c r="BS6241" s="40"/>
      <c r="BU6241" s="9"/>
      <c r="BV6241" s="40"/>
      <c r="BW6241" s="9"/>
      <c r="BX6241" s="40"/>
      <c r="BZ6241" s="9"/>
      <c r="CA6241" s="9"/>
      <c r="CB6241" s="40"/>
      <c r="CC6241" s="9"/>
      <c r="CD6241" s="9"/>
      <c r="CE6241" s="40"/>
    </row>
    <row r="6242" spans="68:83" x14ac:dyDescent="0.25">
      <c r="BP6242" s="9"/>
      <c r="BQ6242" s="40"/>
      <c r="BR6242" s="9"/>
      <c r="BS6242" s="40"/>
      <c r="BU6242" s="9"/>
      <c r="BV6242" s="40"/>
      <c r="BW6242" s="9"/>
      <c r="BX6242" s="40"/>
      <c r="BZ6242" s="9"/>
      <c r="CA6242" s="9"/>
      <c r="CB6242" s="40"/>
      <c r="CC6242" s="9"/>
      <c r="CD6242" s="9"/>
      <c r="CE6242" s="40"/>
    </row>
    <row r="6243" spans="68:83" x14ac:dyDescent="0.25">
      <c r="BP6243" s="9"/>
      <c r="BQ6243" s="40"/>
      <c r="BR6243" s="9"/>
      <c r="BS6243" s="40"/>
      <c r="BU6243" s="9"/>
      <c r="BV6243" s="40"/>
      <c r="BW6243" s="9"/>
      <c r="BX6243" s="40"/>
      <c r="BZ6243" s="9"/>
      <c r="CA6243" s="9"/>
      <c r="CB6243" s="40"/>
      <c r="CC6243" s="9"/>
      <c r="CD6243" s="9"/>
      <c r="CE6243" s="40"/>
    </row>
    <row r="6244" spans="68:83" x14ac:dyDescent="0.25">
      <c r="BP6244" s="9"/>
      <c r="BQ6244" s="40"/>
      <c r="BR6244" s="9"/>
      <c r="BS6244" s="40"/>
      <c r="BU6244" s="9"/>
      <c r="BV6244" s="40"/>
      <c r="BW6244" s="9"/>
      <c r="BX6244" s="40"/>
      <c r="BZ6244" s="9"/>
      <c r="CA6244" s="9"/>
      <c r="CB6244" s="40"/>
      <c r="CC6244" s="9"/>
      <c r="CD6244" s="9"/>
      <c r="CE6244" s="40"/>
    </row>
    <row r="6245" spans="68:83" x14ac:dyDescent="0.25">
      <c r="BP6245" s="9"/>
      <c r="BQ6245" s="40"/>
      <c r="BR6245" s="9"/>
      <c r="BS6245" s="40"/>
      <c r="BU6245" s="9"/>
      <c r="BV6245" s="40"/>
      <c r="BW6245" s="9"/>
      <c r="BX6245" s="40"/>
      <c r="BZ6245" s="9"/>
      <c r="CA6245" s="9"/>
      <c r="CB6245" s="40"/>
      <c r="CC6245" s="9"/>
      <c r="CD6245" s="9"/>
      <c r="CE6245" s="40"/>
    </row>
    <row r="6246" spans="68:83" x14ac:dyDescent="0.25">
      <c r="BP6246" s="9"/>
      <c r="BQ6246" s="40"/>
      <c r="BR6246" s="9"/>
      <c r="BS6246" s="40"/>
      <c r="BU6246" s="9"/>
      <c r="BV6246" s="40"/>
      <c r="BW6246" s="9"/>
      <c r="BX6246" s="40"/>
      <c r="BZ6246" s="9"/>
      <c r="CA6246" s="9"/>
      <c r="CB6246" s="40"/>
      <c r="CC6246" s="9"/>
      <c r="CD6246" s="9"/>
      <c r="CE6246" s="40"/>
    </row>
    <row r="6247" spans="68:83" x14ac:dyDescent="0.25">
      <c r="BP6247" s="9"/>
      <c r="BQ6247" s="40"/>
      <c r="BR6247" s="9"/>
      <c r="BS6247" s="40"/>
      <c r="BU6247" s="9"/>
      <c r="BV6247" s="40"/>
      <c r="BW6247" s="9"/>
      <c r="BX6247" s="40"/>
      <c r="BZ6247" s="9"/>
      <c r="CA6247" s="9"/>
      <c r="CB6247" s="40"/>
      <c r="CC6247" s="9"/>
      <c r="CD6247" s="9"/>
      <c r="CE6247" s="40"/>
    </row>
    <row r="6248" spans="68:83" x14ac:dyDescent="0.25">
      <c r="BP6248" s="9"/>
      <c r="BQ6248" s="40"/>
      <c r="BR6248" s="9"/>
      <c r="BS6248" s="40"/>
      <c r="BU6248" s="9"/>
      <c r="BV6248" s="40"/>
      <c r="BW6248" s="9"/>
      <c r="BX6248" s="40"/>
      <c r="BZ6248" s="9"/>
      <c r="CA6248" s="9"/>
      <c r="CB6248" s="40"/>
      <c r="CC6248" s="9"/>
      <c r="CD6248" s="9"/>
      <c r="CE6248" s="40"/>
    </row>
    <row r="6249" spans="68:83" x14ac:dyDescent="0.25">
      <c r="BP6249" s="9"/>
      <c r="BQ6249" s="40"/>
      <c r="BR6249" s="9"/>
      <c r="BS6249" s="40"/>
      <c r="BU6249" s="9"/>
      <c r="BV6249" s="40"/>
      <c r="BW6249" s="9"/>
      <c r="BX6249" s="40"/>
      <c r="BZ6249" s="9"/>
      <c r="CA6249" s="9"/>
      <c r="CB6249" s="40"/>
      <c r="CC6249" s="9"/>
      <c r="CD6249" s="9"/>
      <c r="CE6249" s="40"/>
    </row>
    <row r="6250" spans="68:83" x14ac:dyDescent="0.25">
      <c r="BP6250" s="9"/>
      <c r="BQ6250" s="40"/>
      <c r="BR6250" s="9"/>
      <c r="BS6250" s="40"/>
      <c r="BU6250" s="9"/>
      <c r="BV6250" s="40"/>
      <c r="BW6250" s="9"/>
      <c r="BX6250" s="40"/>
      <c r="BZ6250" s="9"/>
      <c r="CA6250" s="9"/>
      <c r="CB6250" s="40"/>
      <c r="CC6250" s="9"/>
      <c r="CD6250" s="9"/>
      <c r="CE6250" s="40"/>
    </row>
    <row r="6251" spans="68:83" x14ac:dyDescent="0.25">
      <c r="BP6251" s="9"/>
      <c r="BQ6251" s="40"/>
      <c r="BR6251" s="9"/>
      <c r="BS6251" s="40"/>
      <c r="BU6251" s="9"/>
      <c r="BV6251" s="40"/>
      <c r="BW6251" s="9"/>
      <c r="BX6251" s="40"/>
      <c r="BZ6251" s="9"/>
      <c r="CA6251" s="9"/>
      <c r="CB6251" s="40"/>
      <c r="CC6251" s="9"/>
      <c r="CD6251" s="9"/>
      <c r="CE6251" s="40"/>
    </row>
    <row r="6252" spans="68:83" x14ac:dyDescent="0.25">
      <c r="BP6252" s="9"/>
      <c r="BQ6252" s="40"/>
      <c r="BR6252" s="9"/>
      <c r="BS6252" s="40"/>
      <c r="BU6252" s="9"/>
      <c r="BV6252" s="40"/>
      <c r="BW6252" s="9"/>
      <c r="BX6252" s="40"/>
      <c r="BZ6252" s="9"/>
      <c r="CA6252" s="9"/>
      <c r="CB6252" s="40"/>
      <c r="CC6252" s="9"/>
      <c r="CD6252" s="9"/>
      <c r="CE6252" s="40"/>
    </row>
    <row r="6253" spans="68:83" x14ac:dyDescent="0.25">
      <c r="BP6253" s="9"/>
      <c r="BQ6253" s="40"/>
      <c r="BR6253" s="9"/>
      <c r="BS6253" s="40"/>
      <c r="BU6253" s="9"/>
      <c r="BV6253" s="40"/>
      <c r="BW6253" s="9"/>
      <c r="BX6253" s="40"/>
      <c r="BZ6253" s="9"/>
      <c r="CA6253" s="9"/>
      <c r="CB6253" s="40"/>
      <c r="CC6253" s="9"/>
      <c r="CD6253" s="9"/>
      <c r="CE6253" s="40"/>
    </row>
    <row r="6254" spans="68:83" x14ac:dyDescent="0.25">
      <c r="BP6254" s="9"/>
      <c r="BQ6254" s="40"/>
      <c r="BR6254" s="9"/>
      <c r="BS6254" s="40"/>
      <c r="BU6254" s="9"/>
      <c r="BV6254" s="40"/>
      <c r="BW6254" s="9"/>
      <c r="BX6254" s="40"/>
      <c r="BZ6254" s="9"/>
      <c r="CA6254" s="9"/>
      <c r="CB6254" s="40"/>
      <c r="CC6254" s="9"/>
      <c r="CD6254" s="9"/>
      <c r="CE6254" s="40"/>
    </row>
    <row r="6255" spans="68:83" x14ac:dyDescent="0.25">
      <c r="BP6255" s="9"/>
      <c r="BQ6255" s="40"/>
      <c r="BR6255" s="9"/>
      <c r="BS6255" s="40"/>
      <c r="BU6255" s="9"/>
      <c r="BV6255" s="40"/>
      <c r="BW6255" s="9"/>
      <c r="BX6255" s="40"/>
      <c r="BZ6255" s="9"/>
      <c r="CA6255" s="9"/>
      <c r="CB6255" s="40"/>
      <c r="CC6255" s="9"/>
      <c r="CD6255" s="9"/>
      <c r="CE6255" s="40"/>
    </row>
    <row r="6256" spans="68:83" x14ac:dyDescent="0.25">
      <c r="BP6256" s="9"/>
      <c r="BQ6256" s="40"/>
      <c r="BR6256" s="9"/>
      <c r="BS6256" s="40"/>
      <c r="BU6256" s="9"/>
      <c r="BV6256" s="40"/>
      <c r="BW6256" s="9"/>
      <c r="BX6256" s="40"/>
      <c r="BZ6256" s="9"/>
      <c r="CA6256" s="9"/>
      <c r="CB6256" s="40"/>
      <c r="CC6256" s="9"/>
      <c r="CD6256" s="9"/>
      <c r="CE6256" s="40"/>
    </row>
    <row r="6257" spans="68:83" x14ac:dyDescent="0.25">
      <c r="BP6257" s="9"/>
      <c r="BQ6257" s="40"/>
      <c r="BR6257" s="9"/>
      <c r="BS6257" s="40"/>
      <c r="BU6257" s="9"/>
      <c r="BV6257" s="40"/>
      <c r="BW6257" s="9"/>
      <c r="BX6257" s="40"/>
      <c r="BZ6257" s="9"/>
      <c r="CA6257" s="9"/>
      <c r="CB6257" s="40"/>
      <c r="CC6257" s="9"/>
      <c r="CD6257" s="9"/>
      <c r="CE6257" s="40"/>
    </row>
    <row r="6258" spans="68:83" x14ac:dyDescent="0.25">
      <c r="BP6258" s="9"/>
      <c r="BQ6258" s="40"/>
      <c r="BR6258" s="9"/>
      <c r="BS6258" s="40"/>
      <c r="BU6258" s="9"/>
      <c r="BV6258" s="40"/>
      <c r="BW6258" s="9"/>
      <c r="BX6258" s="40"/>
      <c r="BZ6258" s="9"/>
      <c r="CA6258" s="9"/>
      <c r="CB6258" s="40"/>
      <c r="CC6258" s="9"/>
      <c r="CD6258" s="9"/>
      <c r="CE6258" s="40"/>
    </row>
    <row r="6259" spans="68:83" x14ac:dyDescent="0.25">
      <c r="BP6259" s="9"/>
      <c r="BQ6259" s="40"/>
      <c r="BR6259" s="9"/>
      <c r="BS6259" s="40"/>
      <c r="BU6259" s="9"/>
      <c r="BV6259" s="40"/>
      <c r="BW6259" s="9"/>
      <c r="BX6259" s="40"/>
      <c r="BZ6259" s="9"/>
      <c r="CA6259" s="9"/>
      <c r="CB6259" s="40"/>
      <c r="CC6259" s="9"/>
      <c r="CD6259" s="9"/>
      <c r="CE6259" s="40"/>
    </row>
    <row r="6260" spans="68:83" x14ac:dyDescent="0.25">
      <c r="BP6260" s="9"/>
      <c r="BQ6260" s="40"/>
      <c r="BR6260" s="9"/>
      <c r="BS6260" s="40"/>
      <c r="BU6260" s="9"/>
      <c r="BV6260" s="40"/>
      <c r="BW6260" s="9"/>
      <c r="BX6260" s="40"/>
      <c r="BZ6260" s="9"/>
      <c r="CA6260" s="9"/>
      <c r="CB6260" s="40"/>
      <c r="CC6260" s="9"/>
      <c r="CD6260" s="9"/>
      <c r="CE6260" s="40"/>
    </row>
    <row r="6261" spans="68:83" x14ac:dyDescent="0.25">
      <c r="BP6261" s="9"/>
      <c r="BQ6261" s="40"/>
      <c r="BR6261" s="9"/>
      <c r="BS6261" s="40"/>
      <c r="BU6261" s="9"/>
      <c r="BV6261" s="40"/>
      <c r="BW6261" s="9"/>
      <c r="BX6261" s="40"/>
      <c r="BZ6261" s="9"/>
      <c r="CA6261" s="9"/>
      <c r="CB6261" s="40"/>
      <c r="CC6261" s="9"/>
      <c r="CD6261" s="9"/>
      <c r="CE6261" s="40"/>
    </row>
    <row r="6262" spans="68:83" x14ac:dyDescent="0.25">
      <c r="BP6262" s="9"/>
      <c r="BQ6262" s="40"/>
      <c r="BR6262" s="9"/>
      <c r="BS6262" s="40"/>
      <c r="BU6262" s="9"/>
      <c r="BV6262" s="40"/>
      <c r="BW6262" s="9"/>
      <c r="BX6262" s="40"/>
      <c r="BZ6262" s="9"/>
      <c r="CA6262" s="9"/>
      <c r="CB6262" s="40"/>
      <c r="CC6262" s="9"/>
      <c r="CD6262" s="9"/>
      <c r="CE6262" s="40"/>
    </row>
    <row r="6263" spans="68:83" x14ac:dyDescent="0.25">
      <c r="BP6263" s="9"/>
      <c r="BQ6263" s="40"/>
      <c r="BR6263" s="9"/>
      <c r="BS6263" s="40"/>
      <c r="BU6263" s="9"/>
      <c r="BV6263" s="40"/>
      <c r="BW6263" s="9"/>
      <c r="BX6263" s="40"/>
      <c r="BZ6263" s="9"/>
      <c r="CA6263" s="9"/>
      <c r="CB6263" s="40"/>
      <c r="CC6263" s="9"/>
      <c r="CD6263" s="9"/>
      <c r="CE6263" s="40"/>
    </row>
    <row r="6264" spans="68:83" x14ac:dyDescent="0.25">
      <c r="BP6264" s="9"/>
      <c r="BQ6264" s="40"/>
      <c r="BR6264" s="9"/>
      <c r="BS6264" s="40"/>
      <c r="BU6264" s="9"/>
      <c r="BV6264" s="40"/>
      <c r="BW6264" s="9"/>
      <c r="BX6264" s="40"/>
      <c r="BZ6264" s="9"/>
      <c r="CA6264" s="9"/>
      <c r="CB6264" s="40"/>
      <c r="CC6264" s="9"/>
      <c r="CD6264" s="9"/>
      <c r="CE6264" s="40"/>
    </row>
    <row r="6265" spans="68:83" x14ac:dyDescent="0.25">
      <c r="BP6265" s="9"/>
      <c r="BQ6265" s="40"/>
      <c r="BR6265" s="9"/>
      <c r="BS6265" s="40"/>
      <c r="BU6265" s="9"/>
      <c r="BV6265" s="40"/>
      <c r="BW6265" s="9"/>
      <c r="BX6265" s="40"/>
      <c r="BZ6265" s="9"/>
      <c r="CA6265" s="9"/>
      <c r="CB6265" s="40"/>
      <c r="CC6265" s="9"/>
      <c r="CD6265" s="9"/>
      <c r="CE6265" s="40"/>
    </row>
    <row r="6266" spans="68:83" x14ac:dyDescent="0.25">
      <c r="BP6266" s="9"/>
      <c r="BQ6266" s="40"/>
      <c r="BR6266" s="9"/>
      <c r="BS6266" s="40"/>
      <c r="BU6266" s="9"/>
      <c r="BV6266" s="40"/>
      <c r="BW6266" s="9"/>
      <c r="BX6266" s="40"/>
      <c r="BZ6266" s="9"/>
      <c r="CA6266" s="9"/>
      <c r="CB6266" s="40"/>
      <c r="CC6266" s="9"/>
      <c r="CD6266" s="9"/>
      <c r="CE6266" s="40"/>
    </row>
    <row r="6267" spans="68:83" x14ac:dyDescent="0.25">
      <c r="BP6267" s="9"/>
      <c r="BQ6267" s="40"/>
      <c r="BR6267" s="9"/>
      <c r="BS6267" s="40"/>
      <c r="BU6267" s="9"/>
      <c r="BV6267" s="40"/>
      <c r="BW6267" s="9"/>
      <c r="BX6267" s="40"/>
      <c r="BZ6267" s="9"/>
      <c r="CA6267" s="9"/>
      <c r="CB6267" s="40"/>
      <c r="CC6267" s="9"/>
      <c r="CD6267" s="9"/>
      <c r="CE6267" s="40"/>
    </row>
    <row r="6268" spans="68:83" x14ac:dyDescent="0.25">
      <c r="BP6268" s="9"/>
      <c r="BQ6268" s="40"/>
      <c r="BR6268" s="9"/>
      <c r="BS6268" s="40"/>
      <c r="BU6268" s="9"/>
      <c r="BV6268" s="40"/>
      <c r="BW6268" s="9"/>
      <c r="BX6268" s="40"/>
      <c r="BZ6268" s="9"/>
      <c r="CA6268" s="9"/>
      <c r="CB6268" s="40"/>
      <c r="CC6268" s="9"/>
      <c r="CD6268" s="9"/>
      <c r="CE6268" s="40"/>
    </row>
    <row r="6269" spans="68:83" x14ac:dyDescent="0.25">
      <c r="BP6269" s="9"/>
      <c r="BQ6269" s="40"/>
      <c r="BR6269" s="9"/>
      <c r="BS6269" s="40"/>
      <c r="BU6269" s="9"/>
      <c r="BV6269" s="40"/>
      <c r="BW6269" s="9"/>
      <c r="BX6269" s="40"/>
      <c r="BZ6269" s="9"/>
      <c r="CA6269" s="9"/>
      <c r="CB6269" s="40"/>
      <c r="CC6269" s="9"/>
      <c r="CD6269" s="9"/>
      <c r="CE6269" s="40"/>
    </row>
    <row r="6270" spans="68:83" x14ac:dyDescent="0.25">
      <c r="BP6270" s="9"/>
      <c r="BQ6270" s="40"/>
      <c r="BR6270" s="9"/>
      <c r="BS6270" s="40"/>
      <c r="BU6270" s="9"/>
      <c r="BV6270" s="40"/>
      <c r="BW6270" s="9"/>
      <c r="BX6270" s="40"/>
      <c r="BZ6270" s="9"/>
      <c r="CA6270" s="9"/>
      <c r="CB6270" s="40"/>
      <c r="CC6270" s="9"/>
      <c r="CD6270" s="9"/>
      <c r="CE6270" s="40"/>
    </row>
    <row r="6271" spans="68:83" x14ac:dyDescent="0.25">
      <c r="BP6271" s="9"/>
      <c r="BQ6271" s="40"/>
      <c r="BR6271" s="9"/>
      <c r="BS6271" s="40"/>
      <c r="BU6271" s="9"/>
      <c r="BV6271" s="40"/>
      <c r="BW6271" s="9"/>
      <c r="BX6271" s="40"/>
      <c r="BZ6271" s="9"/>
      <c r="CA6271" s="9"/>
      <c r="CB6271" s="40"/>
      <c r="CC6271" s="9"/>
      <c r="CD6271" s="9"/>
      <c r="CE6271" s="40"/>
    </row>
    <row r="6272" spans="68:83" x14ac:dyDescent="0.25">
      <c r="BP6272" s="9"/>
      <c r="BQ6272" s="40"/>
      <c r="BR6272" s="9"/>
      <c r="BS6272" s="40"/>
      <c r="BU6272" s="9"/>
      <c r="BV6272" s="40"/>
      <c r="BW6272" s="9"/>
      <c r="BX6272" s="40"/>
      <c r="BZ6272" s="9"/>
      <c r="CA6272" s="9"/>
      <c r="CB6272" s="40"/>
      <c r="CC6272" s="9"/>
      <c r="CD6272" s="9"/>
      <c r="CE6272" s="40"/>
    </row>
    <row r="6273" spans="68:83" x14ac:dyDescent="0.25">
      <c r="BP6273" s="9"/>
      <c r="BQ6273" s="40"/>
      <c r="BR6273" s="9"/>
      <c r="BS6273" s="40"/>
      <c r="BU6273" s="9"/>
      <c r="BV6273" s="40"/>
      <c r="BW6273" s="9"/>
      <c r="BX6273" s="40"/>
      <c r="BZ6273" s="9"/>
      <c r="CA6273" s="9"/>
      <c r="CB6273" s="40"/>
      <c r="CC6273" s="9"/>
      <c r="CD6273" s="9"/>
      <c r="CE6273" s="40"/>
    </row>
    <row r="6274" spans="68:83" x14ac:dyDescent="0.25">
      <c r="BP6274" s="9"/>
      <c r="BQ6274" s="40"/>
      <c r="BR6274" s="9"/>
      <c r="BS6274" s="40"/>
      <c r="BU6274" s="9"/>
      <c r="BV6274" s="40"/>
      <c r="BW6274" s="9"/>
      <c r="BX6274" s="40"/>
      <c r="BZ6274" s="9"/>
      <c r="CA6274" s="9"/>
      <c r="CB6274" s="40"/>
      <c r="CC6274" s="9"/>
      <c r="CD6274" s="9"/>
      <c r="CE6274" s="40"/>
    </row>
    <row r="6275" spans="68:83" x14ac:dyDescent="0.25">
      <c r="BP6275" s="9"/>
      <c r="BQ6275" s="40"/>
      <c r="BR6275" s="9"/>
      <c r="BS6275" s="40"/>
      <c r="BU6275" s="9"/>
      <c r="BV6275" s="40"/>
      <c r="BW6275" s="9"/>
      <c r="BX6275" s="40"/>
      <c r="BZ6275" s="9"/>
      <c r="CA6275" s="9"/>
      <c r="CB6275" s="40"/>
      <c r="CC6275" s="9"/>
      <c r="CD6275" s="9"/>
      <c r="CE6275" s="40"/>
    </row>
    <row r="6276" spans="68:83" x14ac:dyDescent="0.25">
      <c r="BP6276" s="9"/>
      <c r="BQ6276" s="40"/>
      <c r="BR6276" s="9"/>
      <c r="BS6276" s="40"/>
      <c r="BU6276" s="9"/>
      <c r="BV6276" s="40"/>
      <c r="BW6276" s="9"/>
      <c r="BX6276" s="40"/>
      <c r="BZ6276" s="9"/>
      <c r="CA6276" s="9"/>
      <c r="CB6276" s="40"/>
      <c r="CC6276" s="9"/>
      <c r="CD6276" s="9"/>
      <c r="CE6276" s="40"/>
    </row>
    <row r="6277" spans="68:83" x14ac:dyDescent="0.25">
      <c r="BP6277" s="9"/>
      <c r="BQ6277" s="40"/>
      <c r="BR6277" s="9"/>
      <c r="BS6277" s="40"/>
      <c r="BU6277" s="9"/>
      <c r="BV6277" s="40"/>
      <c r="BW6277" s="9"/>
      <c r="BX6277" s="40"/>
      <c r="BZ6277" s="9"/>
      <c r="CA6277" s="9"/>
      <c r="CB6277" s="40"/>
      <c r="CC6277" s="9"/>
      <c r="CD6277" s="9"/>
      <c r="CE6277" s="40"/>
    </row>
    <row r="6278" spans="68:83" x14ac:dyDescent="0.25">
      <c r="BP6278" s="9"/>
      <c r="BQ6278" s="40"/>
      <c r="BR6278" s="9"/>
      <c r="BS6278" s="40"/>
      <c r="BU6278" s="9"/>
      <c r="BV6278" s="40"/>
      <c r="BW6278" s="9"/>
      <c r="BX6278" s="40"/>
      <c r="BZ6278" s="9"/>
      <c r="CA6278" s="9"/>
      <c r="CB6278" s="40"/>
      <c r="CC6278" s="9"/>
      <c r="CD6278" s="9"/>
      <c r="CE6278" s="40"/>
    </row>
    <row r="6279" spans="68:83" x14ac:dyDescent="0.25">
      <c r="BP6279" s="9"/>
      <c r="BQ6279" s="40"/>
      <c r="BR6279" s="9"/>
      <c r="BS6279" s="40"/>
      <c r="BU6279" s="9"/>
      <c r="BV6279" s="40"/>
      <c r="BW6279" s="9"/>
      <c r="BX6279" s="40"/>
      <c r="BZ6279" s="9"/>
      <c r="CA6279" s="9"/>
      <c r="CB6279" s="40"/>
      <c r="CC6279" s="9"/>
      <c r="CD6279" s="9"/>
      <c r="CE6279" s="40"/>
    </row>
    <row r="6280" spans="68:83" x14ac:dyDescent="0.25">
      <c r="BP6280" s="9"/>
      <c r="BQ6280" s="40"/>
      <c r="BR6280" s="9"/>
      <c r="BS6280" s="40"/>
      <c r="BU6280" s="9"/>
      <c r="BV6280" s="40"/>
      <c r="BW6280" s="9"/>
      <c r="BX6280" s="40"/>
      <c r="BZ6280" s="9"/>
      <c r="CA6280" s="9"/>
      <c r="CB6280" s="40"/>
      <c r="CC6280" s="9"/>
      <c r="CD6280" s="9"/>
      <c r="CE6280" s="40"/>
    </row>
    <row r="6281" spans="68:83" x14ac:dyDescent="0.25">
      <c r="BP6281" s="9"/>
      <c r="BQ6281" s="40"/>
      <c r="BR6281" s="9"/>
      <c r="BS6281" s="40"/>
      <c r="BU6281" s="9"/>
      <c r="BV6281" s="40"/>
      <c r="BW6281" s="9"/>
      <c r="BX6281" s="40"/>
      <c r="BZ6281" s="9"/>
      <c r="CA6281" s="9"/>
      <c r="CB6281" s="40"/>
      <c r="CC6281" s="9"/>
      <c r="CD6281" s="9"/>
      <c r="CE6281" s="40"/>
    </row>
    <row r="6282" spans="68:83" x14ac:dyDescent="0.25">
      <c r="BP6282" s="9"/>
      <c r="BQ6282" s="40"/>
      <c r="BR6282" s="9"/>
      <c r="BS6282" s="40"/>
      <c r="BU6282" s="9"/>
      <c r="BV6282" s="40"/>
      <c r="BW6282" s="9"/>
      <c r="BX6282" s="40"/>
      <c r="BZ6282" s="9"/>
      <c r="CA6282" s="9"/>
      <c r="CB6282" s="40"/>
      <c r="CC6282" s="9"/>
      <c r="CD6282" s="9"/>
      <c r="CE6282" s="40"/>
    </row>
    <row r="6283" spans="68:83" x14ac:dyDescent="0.25">
      <c r="BP6283" s="9"/>
      <c r="BQ6283" s="40"/>
      <c r="BR6283" s="9"/>
      <c r="BS6283" s="40"/>
      <c r="BU6283" s="9"/>
      <c r="BV6283" s="40"/>
      <c r="BW6283" s="9"/>
      <c r="BX6283" s="40"/>
      <c r="BZ6283" s="9"/>
      <c r="CA6283" s="9"/>
      <c r="CB6283" s="40"/>
      <c r="CC6283" s="9"/>
      <c r="CD6283" s="9"/>
      <c r="CE6283" s="40"/>
    </row>
    <row r="6284" spans="68:83" x14ac:dyDescent="0.25">
      <c r="BP6284" s="9"/>
      <c r="BQ6284" s="40"/>
      <c r="BR6284" s="9"/>
      <c r="BS6284" s="40"/>
      <c r="BU6284" s="9"/>
      <c r="BV6284" s="40"/>
      <c r="BW6284" s="9"/>
      <c r="BX6284" s="40"/>
      <c r="BZ6284" s="9"/>
      <c r="CA6284" s="9"/>
      <c r="CB6284" s="40"/>
      <c r="CC6284" s="9"/>
      <c r="CD6284" s="9"/>
      <c r="CE6284" s="40"/>
    </row>
    <row r="6285" spans="68:83" x14ac:dyDescent="0.25">
      <c r="BP6285" s="9"/>
      <c r="BQ6285" s="40"/>
      <c r="BR6285" s="9"/>
      <c r="BS6285" s="40"/>
      <c r="BU6285" s="9"/>
      <c r="BV6285" s="40"/>
      <c r="BW6285" s="9"/>
      <c r="BX6285" s="40"/>
      <c r="BZ6285" s="9"/>
      <c r="CA6285" s="9"/>
      <c r="CB6285" s="40"/>
      <c r="CC6285" s="9"/>
      <c r="CD6285" s="9"/>
      <c r="CE6285" s="40"/>
    </row>
    <row r="6286" spans="68:83" x14ac:dyDescent="0.25">
      <c r="BP6286" s="9"/>
      <c r="BQ6286" s="40"/>
      <c r="BR6286" s="9"/>
      <c r="BS6286" s="40"/>
      <c r="BU6286" s="9"/>
      <c r="BV6286" s="40"/>
      <c r="BW6286" s="9"/>
      <c r="BX6286" s="40"/>
      <c r="BZ6286" s="9"/>
      <c r="CA6286" s="9"/>
      <c r="CB6286" s="40"/>
      <c r="CC6286" s="9"/>
      <c r="CD6286" s="9"/>
      <c r="CE6286" s="40"/>
    </row>
    <row r="6287" spans="68:83" x14ac:dyDescent="0.25">
      <c r="BP6287" s="9"/>
      <c r="BQ6287" s="40"/>
      <c r="BR6287" s="9"/>
      <c r="BS6287" s="40"/>
      <c r="BU6287" s="9"/>
      <c r="BV6287" s="40"/>
      <c r="BW6287" s="9"/>
      <c r="BX6287" s="40"/>
      <c r="BZ6287" s="9"/>
      <c r="CA6287" s="9"/>
      <c r="CB6287" s="40"/>
      <c r="CC6287" s="9"/>
      <c r="CD6287" s="9"/>
      <c r="CE6287" s="40"/>
    </row>
    <row r="6288" spans="68:83" x14ac:dyDescent="0.25">
      <c r="BP6288" s="9"/>
      <c r="BQ6288" s="40"/>
      <c r="BR6288" s="9"/>
      <c r="BS6288" s="40"/>
      <c r="BU6288" s="9"/>
      <c r="BV6288" s="40"/>
      <c r="BW6288" s="9"/>
      <c r="BX6288" s="40"/>
      <c r="BZ6288" s="9"/>
      <c r="CA6288" s="9"/>
      <c r="CB6288" s="40"/>
      <c r="CC6288" s="9"/>
      <c r="CD6288" s="9"/>
      <c r="CE6288" s="40"/>
    </row>
    <row r="6289" spans="68:83" x14ac:dyDescent="0.25">
      <c r="BP6289" s="9"/>
      <c r="BQ6289" s="40"/>
      <c r="BR6289" s="9"/>
      <c r="BS6289" s="40"/>
      <c r="BU6289" s="9"/>
      <c r="BV6289" s="40"/>
      <c r="BW6289" s="9"/>
      <c r="BX6289" s="40"/>
      <c r="BZ6289" s="9"/>
      <c r="CA6289" s="9"/>
      <c r="CB6289" s="40"/>
      <c r="CC6289" s="9"/>
      <c r="CD6289" s="9"/>
      <c r="CE6289" s="40"/>
    </row>
    <row r="6290" spans="68:83" x14ac:dyDescent="0.25">
      <c r="BP6290" s="9"/>
      <c r="BQ6290" s="40"/>
      <c r="BR6290" s="9"/>
      <c r="BS6290" s="40"/>
      <c r="BU6290" s="9"/>
      <c r="BV6290" s="40"/>
      <c r="BW6290" s="9"/>
      <c r="BX6290" s="40"/>
      <c r="BZ6290" s="9"/>
      <c r="CA6290" s="9"/>
      <c r="CB6290" s="40"/>
      <c r="CC6290" s="9"/>
      <c r="CD6290" s="9"/>
      <c r="CE6290" s="40"/>
    </row>
    <row r="6291" spans="68:83" x14ac:dyDescent="0.25">
      <c r="BP6291" s="9"/>
      <c r="BQ6291" s="40"/>
      <c r="BR6291" s="9"/>
      <c r="BS6291" s="40"/>
      <c r="BU6291" s="9"/>
      <c r="BV6291" s="40"/>
      <c r="BW6291" s="9"/>
      <c r="BX6291" s="40"/>
      <c r="BZ6291" s="9"/>
      <c r="CA6291" s="9"/>
      <c r="CB6291" s="40"/>
      <c r="CC6291" s="9"/>
      <c r="CD6291" s="9"/>
      <c r="CE6291" s="40"/>
    </row>
    <row r="6292" spans="68:83" x14ac:dyDescent="0.25">
      <c r="BP6292" s="9"/>
      <c r="BQ6292" s="40"/>
      <c r="BR6292" s="9"/>
      <c r="BS6292" s="40"/>
      <c r="BU6292" s="9"/>
      <c r="BV6292" s="40"/>
      <c r="BW6292" s="9"/>
      <c r="BX6292" s="40"/>
      <c r="BZ6292" s="9"/>
      <c r="CA6292" s="9"/>
      <c r="CB6292" s="40"/>
      <c r="CC6292" s="9"/>
      <c r="CD6292" s="9"/>
      <c r="CE6292" s="40"/>
    </row>
    <row r="6293" spans="68:83" x14ac:dyDescent="0.25">
      <c r="BP6293" s="9"/>
      <c r="BQ6293" s="40"/>
      <c r="BR6293" s="9"/>
      <c r="BS6293" s="40"/>
      <c r="BU6293" s="9"/>
      <c r="BV6293" s="40"/>
      <c r="BW6293" s="9"/>
      <c r="BX6293" s="40"/>
      <c r="BZ6293" s="9"/>
      <c r="CA6293" s="9"/>
      <c r="CB6293" s="40"/>
      <c r="CC6293" s="9"/>
      <c r="CD6293" s="9"/>
      <c r="CE6293" s="40"/>
    </row>
    <row r="6294" spans="68:83" x14ac:dyDescent="0.25">
      <c r="BP6294" s="9"/>
      <c r="BQ6294" s="40"/>
      <c r="BR6294" s="9"/>
      <c r="BS6294" s="40"/>
      <c r="BU6294" s="9"/>
      <c r="BV6294" s="40"/>
      <c r="BW6294" s="9"/>
      <c r="BX6294" s="40"/>
      <c r="BZ6294" s="9"/>
      <c r="CA6294" s="9"/>
      <c r="CB6294" s="40"/>
      <c r="CC6294" s="9"/>
      <c r="CD6294" s="9"/>
      <c r="CE6294" s="40"/>
    </row>
    <row r="6295" spans="68:83" x14ac:dyDescent="0.25">
      <c r="BP6295" s="9"/>
      <c r="BQ6295" s="40"/>
      <c r="BR6295" s="9"/>
      <c r="BS6295" s="40"/>
      <c r="BU6295" s="9"/>
      <c r="BV6295" s="40"/>
      <c r="BW6295" s="9"/>
      <c r="BX6295" s="40"/>
      <c r="BZ6295" s="9"/>
      <c r="CA6295" s="9"/>
      <c r="CB6295" s="40"/>
      <c r="CC6295" s="9"/>
      <c r="CD6295" s="9"/>
      <c r="CE6295" s="40"/>
    </row>
    <row r="6296" spans="68:83" x14ac:dyDescent="0.25">
      <c r="BP6296" s="9"/>
      <c r="BQ6296" s="40"/>
      <c r="BR6296" s="9"/>
      <c r="BS6296" s="40"/>
      <c r="BU6296" s="9"/>
      <c r="BV6296" s="40"/>
      <c r="BW6296" s="9"/>
      <c r="BX6296" s="40"/>
      <c r="BZ6296" s="9"/>
      <c r="CA6296" s="9"/>
      <c r="CB6296" s="40"/>
      <c r="CC6296" s="9"/>
      <c r="CD6296" s="9"/>
      <c r="CE6296" s="40"/>
    </row>
    <row r="6297" spans="68:83" x14ac:dyDescent="0.25">
      <c r="BP6297" s="9"/>
      <c r="BQ6297" s="40"/>
      <c r="BR6297" s="9"/>
      <c r="BS6297" s="40"/>
      <c r="BU6297" s="9"/>
      <c r="BV6297" s="40"/>
      <c r="BW6297" s="9"/>
      <c r="BX6297" s="40"/>
      <c r="BZ6297" s="9"/>
      <c r="CA6297" s="9"/>
      <c r="CB6297" s="40"/>
      <c r="CC6297" s="9"/>
      <c r="CD6297" s="9"/>
      <c r="CE6297" s="40"/>
    </row>
    <row r="6298" spans="68:83" x14ac:dyDescent="0.25">
      <c r="BP6298" s="9"/>
      <c r="BQ6298" s="40"/>
      <c r="BR6298" s="9"/>
      <c r="BS6298" s="40"/>
      <c r="BU6298" s="9"/>
      <c r="BV6298" s="40"/>
      <c r="BW6298" s="9"/>
      <c r="BX6298" s="40"/>
      <c r="BZ6298" s="9"/>
      <c r="CA6298" s="9"/>
      <c r="CB6298" s="40"/>
      <c r="CC6298" s="9"/>
      <c r="CD6298" s="9"/>
      <c r="CE6298" s="40"/>
    </row>
    <row r="6299" spans="68:83" x14ac:dyDescent="0.25">
      <c r="BP6299" s="9"/>
      <c r="BQ6299" s="40"/>
      <c r="BR6299" s="9"/>
      <c r="BS6299" s="40"/>
      <c r="BU6299" s="9"/>
      <c r="BV6299" s="40"/>
      <c r="BW6299" s="9"/>
      <c r="BX6299" s="40"/>
      <c r="BZ6299" s="9"/>
      <c r="CA6299" s="9"/>
      <c r="CB6299" s="40"/>
      <c r="CC6299" s="9"/>
      <c r="CD6299" s="9"/>
      <c r="CE6299" s="40"/>
    </row>
    <row r="6300" spans="68:83" x14ac:dyDescent="0.25">
      <c r="BP6300" s="9"/>
      <c r="BQ6300" s="40"/>
      <c r="BR6300" s="9"/>
      <c r="BS6300" s="40"/>
      <c r="BU6300" s="9"/>
      <c r="BV6300" s="40"/>
      <c r="BW6300" s="9"/>
      <c r="BX6300" s="40"/>
      <c r="BZ6300" s="9"/>
      <c r="CA6300" s="9"/>
      <c r="CB6300" s="40"/>
      <c r="CC6300" s="9"/>
      <c r="CD6300" s="9"/>
      <c r="CE6300" s="40"/>
    </row>
    <row r="6301" spans="68:83" x14ac:dyDescent="0.25">
      <c r="BP6301" s="9"/>
      <c r="BQ6301" s="40"/>
      <c r="BR6301" s="9"/>
      <c r="BS6301" s="40"/>
      <c r="BU6301" s="9"/>
      <c r="BV6301" s="40"/>
      <c r="BW6301" s="9"/>
      <c r="BX6301" s="40"/>
      <c r="BZ6301" s="9"/>
      <c r="CA6301" s="9"/>
      <c r="CB6301" s="40"/>
      <c r="CC6301" s="9"/>
      <c r="CD6301" s="9"/>
      <c r="CE6301" s="40"/>
    </row>
    <row r="6302" spans="68:83" x14ac:dyDescent="0.25">
      <c r="BP6302" s="9"/>
      <c r="BQ6302" s="40"/>
      <c r="BR6302" s="9"/>
      <c r="BS6302" s="40"/>
      <c r="BU6302" s="9"/>
      <c r="BV6302" s="40"/>
      <c r="BW6302" s="9"/>
      <c r="BX6302" s="40"/>
      <c r="BZ6302" s="9"/>
      <c r="CA6302" s="9"/>
      <c r="CB6302" s="40"/>
      <c r="CC6302" s="9"/>
      <c r="CD6302" s="9"/>
      <c r="CE6302" s="40"/>
    </row>
    <row r="6303" spans="68:83" x14ac:dyDescent="0.25">
      <c r="BP6303" s="9"/>
      <c r="BQ6303" s="40"/>
      <c r="BR6303" s="9"/>
      <c r="BS6303" s="40"/>
      <c r="BU6303" s="9"/>
      <c r="BV6303" s="40"/>
      <c r="BW6303" s="9"/>
      <c r="BX6303" s="40"/>
      <c r="BZ6303" s="9"/>
      <c r="CA6303" s="9"/>
      <c r="CB6303" s="40"/>
      <c r="CC6303" s="9"/>
      <c r="CD6303" s="9"/>
      <c r="CE6303" s="40"/>
    </row>
    <row r="6304" spans="68:83" x14ac:dyDescent="0.25">
      <c r="BP6304" s="9"/>
      <c r="BQ6304" s="40"/>
      <c r="BR6304" s="9"/>
      <c r="BS6304" s="40"/>
      <c r="BU6304" s="9"/>
      <c r="BV6304" s="40"/>
      <c r="BW6304" s="9"/>
      <c r="BX6304" s="40"/>
      <c r="BZ6304" s="9"/>
      <c r="CA6304" s="9"/>
      <c r="CB6304" s="40"/>
      <c r="CC6304" s="9"/>
      <c r="CD6304" s="9"/>
      <c r="CE6304" s="40"/>
    </row>
    <row r="6305" spans="68:83" x14ac:dyDescent="0.25">
      <c r="BP6305" s="9"/>
      <c r="BQ6305" s="40"/>
      <c r="BR6305" s="9"/>
      <c r="BS6305" s="40"/>
      <c r="BU6305" s="9"/>
      <c r="BV6305" s="40"/>
      <c r="BW6305" s="9"/>
      <c r="BX6305" s="40"/>
      <c r="BZ6305" s="9"/>
      <c r="CA6305" s="9"/>
      <c r="CB6305" s="40"/>
      <c r="CC6305" s="9"/>
      <c r="CD6305" s="9"/>
      <c r="CE6305" s="40"/>
    </row>
    <row r="6306" spans="68:83" x14ac:dyDescent="0.25">
      <c r="BP6306" s="9"/>
      <c r="BQ6306" s="40"/>
      <c r="BR6306" s="9"/>
      <c r="BS6306" s="40"/>
      <c r="BU6306" s="9"/>
      <c r="BV6306" s="40"/>
      <c r="BW6306" s="9"/>
      <c r="BX6306" s="40"/>
      <c r="BZ6306" s="9"/>
      <c r="CA6306" s="9"/>
      <c r="CB6306" s="40"/>
      <c r="CC6306" s="9"/>
      <c r="CD6306" s="9"/>
      <c r="CE6306" s="40"/>
    </row>
    <row r="6307" spans="68:83" x14ac:dyDescent="0.25">
      <c r="BP6307" s="9"/>
      <c r="BQ6307" s="40"/>
      <c r="BR6307" s="9"/>
      <c r="BS6307" s="40"/>
      <c r="BU6307" s="9"/>
      <c r="BV6307" s="40"/>
      <c r="BW6307" s="9"/>
      <c r="BX6307" s="40"/>
      <c r="BZ6307" s="9"/>
      <c r="CA6307" s="9"/>
      <c r="CB6307" s="40"/>
      <c r="CC6307" s="9"/>
      <c r="CD6307" s="9"/>
      <c r="CE6307" s="40"/>
    </row>
    <row r="6308" spans="68:83" x14ac:dyDescent="0.25">
      <c r="BP6308" s="9"/>
      <c r="BQ6308" s="40"/>
      <c r="BR6308" s="9"/>
      <c r="BS6308" s="40"/>
      <c r="BU6308" s="9"/>
      <c r="BV6308" s="40"/>
      <c r="BW6308" s="9"/>
      <c r="BX6308" s="40"/>
      <c r="BZ6308" s="9"/>
      <c r="CA6308" s="9"/>
      <c r="CB6308" s="40"/>
      <c r="CC6308" s="9"/>
      <c r="CD6308" s="9"/>
      <c r="CE6308" s="40"/>
    </row>
    <row r="6309" spans="68:83" x14ac:dyDescent="0.25">
      <c r="BP6309" s="9"/>
      <c r="BQ6309" s="40"/>
      <c r="BR6309" s="9"/>
      <c r="BS6309" s="40"/>
      <c r="BU6309" s="9"/>
      <c r="BV6309" s="40"/>
      <c r="BW6309" s="9"/>
      <c r="BX6309" s="40"/>
      <c r="BZ6309" s="9"/>
      <c r="CA6309" s="9"/>
      <c r="CB6309" s="40"/>
      <c r="CC6309" s="9"/>
      <c r="CD6309" s="9"/>
      <c r="CE6309" s="40"/>
    </row>
    <row r="6310" spans="68:83" x14ac:dyDescent="0.25">
      <c r="BP6310" s="9"/>
      <c r="BQ6310" s="40"/>
      <c r="BR6310" s="9"/>
      <c r="BS6310" s="40"/>
      <c r="BU6310" s="9"/>
      <c r="BV6310" s="40"/>
      <c r="BW6310" s="9"/>
      <c r="BX6310" s="40"/>
      <c r="BZ6310" s="9"/>
      <c r="CA6310" s="9"/>
      <c r="CB6310" s="40"/>
      <c r="CC6310" s="9"/>
      <c r="CD6310" s="9"/>
      <c r="CE6310" s="40"/>
    </row>
    <row r="6311" spans="68:83" x14ac:dyDescent="0.25">
      <c r="BP6311" s="9"/>
      <c r="BQ6311" s="40"/>
      <c r="BR6311" s="9"/>
      <c r="BS6311" s="40"/>
      <c r="BU6311" s="9"/>
      <c r="BV6311" s="40"/>
      <c r="BW6311" s="9"/>
      <c r="BX6311" s="40"/>
      <c r="BZ6311" s="9"/>
      <c r="CA6311" s="9"/>
      <c r="CB6311" s="40"/>
      <c r="CC6311" s="9"/>
      <c r="CD6311" s="9"/>
      <c r="CE6311" s="40"/>
    </row>
    <row r="6312" spans="68:83" x14ac:dyDescent="0.25">
      <c r="BP6312" s="9"/>
      <c r="BQ6312" s="40"/>
      <c r="BR6312" s="9"/>
      <c r="BS6312" s="40"/>
      <c r="BU6312" s="9"/>
      <c r="BV6312" s="40"/>
      <c r="BW6312" s="9"/>
      <c r="BX6312" s="40"/>
      <c r="BZ6312" s="9"/>
      <c r="CA6312" s="9"/>
      <c r="CB6312" s="40"/>
      <c r="CC6312" s="9"/>
      <c r="CD6312" s="9"/>
      <c r="CE6312" s="40"/>
    </row>
    <row r="6313" spans="68:83" x14ac:dyDescent="0.25">
      <c r="BP6313" s="9"/>
      <c r="BQ6313" s="40"/>
      <c r="BR6313" s="9"/>
      <c r="BS6313" s="40"/>
      <c r="BU6313" s="9"/>
      <c r="BV6313" s="40"/>
      <c r="BW6313" s="9"/>
      <c r="BX6313" s="40"/>
      <c r="BZ6313" s="9"/>
      <c r="CA6313" s="9"/>
      <c r="CB6313" s="40"/>
      <c r="CC6313" s="9"/>
      <c r="CD6313" s="9"/>
      <c r="CE6313" s="40"/>
    </row>
    <row r="6314" spans="68:83" x14ac:dyDescent="0.25">
      <c r="BP6314" s="9"/>
      <c r="BQ6314" s="40"/>
      <c r="BR6314" s="9"/>
      <c r="BS6314" s="40"/>
      <c r="BU6314" s="9"/>
      <c r="BV6314" s="40"/>
      <c r="BW6314" s="9"/>
      <c r="BX6314" s="40"/>
      <c r="BZ6314" s="9"/>
      <c r="CA6314" s="9"/>
      <c r="CB6314" s="40"/>
      <c r="CC6314" s="9"/>
      <c r="CD6314" s="9"/>
      <c r="CE6314" s="40"/>
    </row>
    <row r="6315" spans="68:83" x14ac:dyDescent="0.25">
      <c r="BP6315" s="9"/>
      <c r="BQ6315" s="40"/>
      <c r="BR6315" s="9"/>
      <c r="BS6315" s="40"/>
      <c r="BU6315" s="9"/>
      <c r="BV6315" s="40"/>
      <c r="BW6315" s="9"/>
      <c r="BX6315" s="40"/>
      <c r="BZ6315" s="9"/>
      <c r="CA6315" s="9"/>
      <c r="CB6315" s="40"/>
      <c r="CC6315" s="9"/>
      <c r="CD6315" s="9"/>
      <c r="CE6315" s="40"/>
    </row>
    <row r="6316" spans="68:83" x14ac:dyDescent="0.25">
      <c r="BP6316" s="9"/>
      <c r="BQ6316" s="40"/>
      <c r="BR6316" s="9"/>
      <c r="BS6316" s="40"/>
      <c r="BU6316" s="9"/>
      <c r="BV6316" s="40"/>
      <c r="BW6316" s="9"/>
      <c r="BX6316" s="40"/>
      <c r="BZ6316" s="9"/>
      <c r="CA6316" s="9"/>
      <c r="CB6316" s="40"/>
      <c r="CC6316" s="9"/>
      <c r="CD6316" s="9"/>
      <c r="CE6316" s="40"/>
    </row>
    <row r="6317" spans="68:83" x14ac:dyDescent="0.25">
      <c r="BP6317" s="9"/>
      <c r="BQ6317" s="40"/>
      <c r="BR6317" s="9"/>
      <c r="BS6317" s="40"/>
      <c r="BU6317" s="9"/>
      <c r="BV6317" s="40"/>
      <c r="BW6317" s="9"/>
      <c r="BX6317" s="40"/>
      <c r="BZ6317" s="9"/>
      <c r="CA6317" s="9"/>
      <c r="CB6317" s="40"/>
      <c r="CC6317" s="9"/>
      <c r="CD6317" s="9"/>
      <c r="CE6317" s="40"/>
    </row>
    <row r="6318" spans="68:83" x14ac:dyDescent="0.25">
      <c r="BP6318" s="9"/>
      <c r="BQ6318" s="40"/>
      <c r="BR6318" s="9"/>
      <c r="BS6318" s="40"/>
      <c r="BU6318" s="9"/>
      <c r="BV6318" s="40"/>
      <c r="BW6318" s="9"/>
      <c r="BX6318" s="40"/>
      <c r="BZ6318" s="9"/>
      <c r="CA6318" s="9"/>
      <c r="CB6318" s="40"/>
      <c r="CC6318" s="9"/>
      <c r="CD6318" s="9"/>
      <c r="CE6318" s="40"/>
    </row>
    <row r="6319" spans="68:83" x14ac:dyDescent="0.25">
      <c r="BP6319" s="9"/>
      <c r="BQ6319" s="40"/>
      <c r="BR6319" s="9"/>
      <c r="BS6319" s="40"/>
      <c r="BU6319" s="9"/>
      <c r="BV6319" s="40"/>
      <c r="BW6319" s="9"/>
      <c r="BX6319" s="40"/>
      <c r="BZ6319" s="9"/>
      <c r="CA6319" s="9"/>
      <c r="CB6319" s="40"/>
      <c r="CC6319" s="9"/>
      <c r="CD6319" s="9"/>
      <c r="CE6319" s="40"/>
    </row>
    <row r="6320" spans="68:83" x14ac:dyDescent="0.25">
      <c r="BP6320" s="9"/>
      <c r="BQ6320" s="40"/>
      <c r="BR6320" s="9"/>
      <c r="BS6320" s="40"/>
      <c r="BU6320" s="9"/>
      <c r="BV6320" s="40"/>
      <c r="BW6320" s="9"/>
      <c r="BX6320" s="40"/>
      <c r="BZ6320" s="9"/>
      <c r="CA6320" s="9"/>
      <c r="CB6320" s="40"/>
      <c r="CC6320" s="9"/>
      <c r="CD6320" s="9"/>
      <c r="CE6320" s="40"/>
    </row>
    <row r="6321" spans="68:83" x14ac:dyDescent="0.25">
      <c r="BP6321" s="9"/>
      <c r="BQ6321" s="40"/>
      <c r="BR6321" s="9"/>
      <c r="BS6321" s="40"/>
      <c r="BU6321" s="9"/>
      <c r="BV6321" s="40"/>
      <c r="BW6321" s="9"/>
      <c r="BX6321" s="40"/>
      <c r="BZ6321" s="9"/>
      <c r="CA6321" s="9"/>
      <c r="CB6321" s="40"/>
      <c r="CC6321" s="9"/>
      <c r="CD6321" s="9"/>
      <c r="CE6321" s="40"/>
    </row>
    <row r="6322" spans="68:83" x14ac:dyDescent="0.25">
      <c r="BP6322" s="9"/>
      <c r="BQ6322" s="40"/>
      <c r="BR6322" s="9"/>
      <c r="BS6322" s="40"/>
      <c r="BU6322" s="9"/>
      <c r="BV6322" s="40"/>
      <c r="BW6322" s="9"/>
      <c r="BX6322" s="40"/>
      <c r="BZ6322" s="9"/>
      <c r="CA6322" s="9"/>
      <c r="CB6322" s="40"/>
      <c r="CC6322" s="9"/>
      <c r="CD6322" s="9"/>
      <c r="CE6322" s="40"/>
    </row>
    <row r="6323" spans="68:83" x14ac:dyDescent="0.25">
      <c r="BP6323" s="9"/>
      <c r="BQ6323" s="40"/>
      <c r="BR6323" s="9"/>
      <c r="BS6323" s="40"/>
      <c r="BU6323" s="9"/>
      <c r="BV6323" s="40"/>
      <c r="BW6323" s="9"/>
      <c r="BX6323" s="40"/>
      <c r="BZ6323" s="9"/>
      <c r="CA6323" s="9"/>
      <c r="CB6323" s="40"/>
      <c r="CC6323" s="9"/>
      <c r="CD6323" s="9"/>
      <c r="CE6323" s="40"/>
    </row>
    <row r="6324" spans="68:83" x14ac:dyDescent="0.25">
      <c r="BP6324" s="9"/>
      <c r="BQ6324" s="40"/>
      <c r="BR6324" s="9"/>
      <c r="BS6324" s="40"/>
      <c r="BU6324" s="9"/>
      <c r="BV6324" s="40"/>
      <c r="BW6324" s="9"/>
      <c r="BX6324" s="40"/>
      <c r="BZ6324" s="9"/>
      <c r="CA6324" s="9"/>
      <c r="CB6324" s="40"/>
      <c r="CC6324" s="9"/>
      <c r="CD6324" s="9"/>
      <c r="CE6324" s="40"/>
    </row>
    <row r="6325" spans="68:83" x14ac:dyDescent="0.25">
      <c r="BP6325" s="9"/>
      <c r="BQ6325" s="40"/>
      <c r="BR6325" s="9"/>
      <c r="BS6325" s="40"/>
      <c r="BU6325" s="9"/>
      <c r="BV6325" s="40"/>
      <c r="BW6325" s="9"/>
      <c r="BX6325" s="40"/>
      <c r="BZ6325" s="9"/>
      <c r="CA6325" s="9"/>
      <c r="CB6325" s="40"/>
      <c r="CC6325" s="9"/>
      <c r="CD6325" s="9"/>
      <c r="CE6325" s="40"/>
    </row>
    <row r="6326" spans="68:83" x14ac:dyDescent="0.25">
      <c r="BP6326" s="9"/>
      <c r="BQ6326" s="40"/>
      <c r="BR6326" s="9"/>
      <c r="BS6326" s="40"/>
      <c r="BU6326" s="9"/>
      <c r="BV6326" s="40"/>
      <c r="BW6326" s="9"/>
      <c r="BX6326" s="40"/>
      <c r="BZ6326" s="9"/>
      <c r="CA6326" s="9"/>
      <c r="CB6326" s="40"/>
      <c r="CC6326" s="9"/>
      <c r="CD6326" s="9"/>
      <c r="CE6326" s="40"/>
    </row>
    <row r="6327" spans="68:83" x14ac:dyDescent="0.25">
      <c r="BP6327" s="9"/>
      <c r="BQ6327" s="40"/>
      <c r="BR6327" s="9"/>
      <c r="BS6327" s="40"/>
      <c r="BU6327" s="9"/>
      <c r="BV6327" s="40"/>
      <c r="BW6327" s="9"/>
      <c r="BX6327" s="40"/>
      <c r="BZ6327" s="9"/>
      <c r="CA6327" s="9"/>
      <c r="CB6327" s="40"/>
      <c r="CC6327" s="9"/>
      <c r="CD6327" s="9"/>
      <c r="CE6327" s="40"/>
    </row>
    <row r="6328" spans="68:83" x14ac:dyDescent="0.25">
      <c r="BP6328" s="9"/>
      <c r="BQ6328" s="40"/>
      <c r="BR6328" s="9"/>
      <c r="BS6328" s="40"/>
      <c r="BU6328" s="9"/>
      <c r="BV6328" s="40"/>
      <c r="BW6328" s="9"/>
      <c r="BX6328" s="40"/>
      <c r="BZ6328" s="9"/>
      <c r="CA6328" s="9"/>
      <c r="CB6328" s="40"/>
      <c r="CC6328" s="9"/>
      <c r="CD6328" s="9"/>
      <c r="CE6328" s="40"/>
    </row>
    <row r="6329" spans="68:83" x14ac:dyDescent="0.25">
      <c r="BP6329" s="9"/>
      <c r="BQ6329" s="40"/>
      <c r="BR6329" s="9"/>
      <c r="BS6329" s="40"/>
      <c r="BU6329" s="9"/>
      <c r="BV6329" s="40"/>
      <c r="BW6329" s="9"/>
      <c r="BX6329" s="40"/>
      <c r="BZ6329" s="9"/>
      <c r="CA6329" s="9"/>
      <c r="CB6329" s="40"/>
      <c r="CC6329" s="9"/>
      <c r="CD6329" s="9"/>
      <c r="CE6329" s="40"/>
    </row>
    <row r="6330" spans="68:83" x14ac:dyDescent="0.25">
      <c r="BP6330" s="9"/>
      <c r="BQ6330" s="40"/>
      <c r="BR6330" s="9"/>
      <c r="BS6330" s="40"/>
      <c r="BU6330" s="9"/>
      <c r="BV6330" s="40"/>
      <c r="BW6330" s="9"/>
      <c r="BX6330" s="40"/>
      <c r="BZ6330" s="9"/>
      <c r="CA6330" s="9"/>
      <c r="CB6330" s="40"/>
      <c r="CC6330" s="9"/>
      <c r="CD6330" s="9"/>
      <c r="CE6330" s="40"/>
    </row>
    <row r="6331" spans="68:83" x14ac:dyDescent="0.25">
      <c r="BP6331" s="9"/>
      <c r="BQ6331" s="40"/>
      <c r="BR6331" s="9"/>
      <c r="BS6331" s="40"/>
      <c r="BU6331" s="9"/>
      <c r="BV6331" s="40"/>
      <c r="BW6331" s="9"/>
      <c r="BX6331" s="40"/>
      <c r="BZ6331" s="9"/>
      <c r="CA6331" s="9"/>
      <c r="CB6331" s="40"/>
      <c r="CC6331" s="9"/>
      <c r="CD6331" s="9"/>
      <c r="CE6331" s="40"/>
    </row>
    <row r="6332" spans="68:83" x14ac:dyDescent="0.25">
      <c r="BP6332" s="9"/>
      <c r="BQ6332" s="40"/>
      <c r="BR6332" s="9"/>
      <c r="BS6332" s="40"/>
      <c r="BU6332" s="9"/>
      <c r="BV6332" s="40"/>
      <c r="BW6332" s="9"/>
      <c r="BX6332" s="40"/>
      <c r="BZ6332" s="9"/>
      <c r="CA6332" s="9"/>
      <c r="CB6332" s="40"/>
      <c r="CC6332" s="9"/>
      <c r="CD6332" s="9"/>
      <c r="CE6332" s="40"/>
    </row>
    <row r="6333" spans="68:83" x14ac:dyDescent="0.25">
      <c r="BP6333" s="9"/>
      <c r="BQ6333" s="40"/>
      <c r="BR6333" s="9"/>
      <c r="BS6333" s="40"/>
      <c r="BU6333" s="9"/>
      <c r="BV6333" s="40"/>
      <c r="BW6333" s="9"/>
      <c r="BX6333" s="40"/>
      <c r="BZ6333" s="9"/>
      <c r="CA6333" s="9"/>
      <c r="CB6333" s="40"/>
      <c r="CC6333" s="9"/>
      <c r="CD6333" s="9"/>
      <c r="CE6333" s="40"/>
    </row>
    <row r="6334" spans="68:83" x14ac:dyDescent="0.25">
      <c r="BP6334" s="9"/>
      <c r="BQ6334" s="40"/>
      <c r="BR6334" s="9"/>
      <c r="BS6334" s="40"/>
      <c r="BU6334" s="9"/>
      <c r="BV6334" s="40"/>
      <c r="BW6334" s="9"/>
      <c r="BX6334" s="40"/>
      <c r="BZ6334" s="9"/>
      <c r="CA6334" s="9"/>
      <c r="CB6334" s="40"/>
      <c r="CC6334" s="9"/>
      <c r="CD6334" s="9"/>
      <c r="CE6334" s="40"/>
    </row>
    <row r="6335" spans="68:83" x14ac:dyDescent="0.25">
      <c r="BP6335" s="9"/>
      <c r="BQ6335" s="40"/>
      <c r="BR6335" s="9"/>
      <c r="BS6335" s="40"/>
      <c r="BU6335" s="9"/>
      <c r="BV6335" s="40"/>
      <c r="BW6335" s="9"/>
      <c r="BX6335" s="40"/>
      <c r="BZ6335" s="9"/>
      <c r="CA6335" s="9"/>
      <c r="CB6335" s="40"/>
      <c r="CC6335" s="9"/>
      <c r="CD6335" s="9"/>
      <c r="CE6335" s="40"/>
    </row>
    <row r="6336" spans="68:83" x14ac:dyDescent="0.25">
      <c r="BP6336" s="9"/>
      <c r="BQ6336" s="40"/>
      <c r="BR6336" s="9"/>
      <c r="BS6336" s="40"/>
      <c r="BU6336" s="9"/>
      <c r="BV6336" s="40"/>
      <c r="BW6336" s="9"/>
      <c r="BX6336" s="40"/>
      <c r="BZ6336" s="9"/>
      <c r="CA6336" s="9"/>
      <c r="CB6336" s="40"/>
      <c r="CC6336" s="9"/>
      <c r="CD6336" s="9"/>
      <c r="CE6336" s="40"/>
    </row>
    <row r="6337" spans="68:83" x14ac:dyDescent="0.25">
      <c r="BP6337" s="9"/>
      <c r="BQ6337" s="40"/>
      <c r="BR6337" s="9"/>
      <c r="BS6337" s="40"/>
      <c r="BU6337" s="9"/>
      <c r="BV6337" s="40"/>
      <c r="BW6337" s="9"/>
      <c r="BX6337" s="40"/>
      <c r="BZ6337" s="9"/>
      <c r="CA6337" s="9"/>
      <c r="CB6337" s="40"/>
      <c r="CC6337" s="9"/>
      <c r="CD6337" s="9"/>
      <c r="CE6337" s="40"/>
    </row>
    <row r="6338" spans="68:83" x14ac:dyDescent="0.25">
      <c r="BP6338" s="9"/>
      <c r="BQ6338" s="40"/>
      <c r="BR6338" s="9"/>
      <c r="BS6338" s="40"/>
      <c r="BU6338" s="9"/>
      <c r="BV6338" s="40"/>
      <c r="BW6338" s="9"/>
      <c r="BX6338" s="40"/>
      <c r="BZ6338" s="9"/>
      <c r="CA6338" s="9"/>
      <c r="CB6338" s="40"/>
      <c r="CC6338" s="9"/>
      <c r="CD6338" s="9"/>
      <c r="CE6338" s="40"/>
    </row>
    <row r="6339" spans="68:83" x14ac:dyDescent="0.25">
      <c r="BP6339" s="9"/>
      <c r="BQ6339" s="40"/>
      <c r="BR6339" s="9"/>
      <c r="BS6339" s="40"/>
      <c r="BU6339" s="9"/>
      <c r="BV6339" s="40"/>
      <c r="BW6339" s="9"/>
      <c r="BX6339" s="40"/>
      <c r="BZ6339" s="9"/>
      <c r="CA6339" s="9"/>
      <c r="CB6339" s="40"/>
      <c r="CC6339" s="9"/>
      <c r="CD6339" s="9"/>
      <c r="CE6339" s="40"/>
    </row>
    <row r="6340" spans="68:83" x14ac:dyDescent="0.25">
      <c r="BP6340" s="9"/>
      <c r="BQ6340" s="40"/>
      <c r="BR6340" s="9"/>
      <c r="BS6340" s="40"/>
      <c r="BU6340" s="9"/>
      <c r="BV6340" s="40"/>
      <c r="BW6340" s="9"/>
      <c r="BX6340" s="40"/>
      <c r="BZ6340" s="9"/>
      <c r="CA6340" s="9"/>
      <c r="CB6340" s="40"/>
      <c r="CC6340" s="9"/>
      <c r="CD6340" s="9"/>
      <c r="CE6340" s="40"/>
    </row>
    <row r="6341" spans="68:83" x14ac:dyDescent="0.25">
      <c r="BP6341" s="9"/>
      <c r="BQ6341" s="40"/>
      <c r="BR6341" s="9"/>
      <c r="BS6341" s="40"/>
      <c r="BU6341" s="9"/>
      <c r="BV6341" s="40"/>
      <c r="BW6341" s="9"/>
      <c r="BX6341" s="40"/>
      <c r="BZ6341" s="9"/>
      <c r="CA6341" s="9"/>
      <c r="CB6341" s="40"/>
      <c r="CC6341" s="9"/>
      <c r="CD6341" s="9"/>
      <c r="CE6341" s="40"/>
    </row>
    <row r="6342" spans="68:83" x14ac:dyDescent="0.25">
      <c r="BP6342" s="9"/>
      <c r="BQ6342" s="40"/>
      <c r="BR6342" s="9"/>
      <c r="BS6342" s="40"/>
      <c r="BU6342" s="9"/>
      <c r="BV6342" s="40"/>
      <c r="BW6342" s="9"/>
      <c r="BX6342" s="40"/>
      <c r="BZ6342" s="9"/>
      <c r="CA6342" s="9"/>
      <c r="CB6342" s="40"/>
      <c r="CC6342" s="9"/>
      <c r="CD6342" s="9"/>
      <c r="CE6342" s="40"/>
    </row>
    <row r="6343" spans="68:83" x14ac:dyDescent="0.25">
      <c r="BP6343" s="9"/>
      <c r="BQ6343" s="40"/>
      <c r="BR6343" s="9"/>
      <c r="BS6343" s="40"/>
      <c r="BU6343" s="9"/>
      <c r="BV6343" s="40"/>
      <c r="BW6343" s="9"/>
      <c r="BX6343" s="40"/>
      <c r="BZ6343" s="9"/>
      <c r="CA6343" s="9"/>
      <c r="CB6343" s="40"/>
      <c r="CC6343" s="9"/>
      <c r="CD6343" s="9"/>
      <c r="CE6343" s="40"/>
    </row>
    <row r="6344" spans="68:83" x14ac:dyDescent="0.25">
      <c r="BP6344" s="9"/>
      <c r="BQ6344" s="40"/>
      <c r="BR6344" s="9"/>
      <c r="BS6344" s="40"/>
      <c r="BU6344" s="9"/>
      <c r="BV6344" s="40"/>
      <c r="BW6344" s="9"/>
      <c r="BX6344" s="40"/>
      <c r="BZ6344" s="9"/>
      <c r="CA6344" s="9"/>
      <c r="CB6344" s="40"/>
      <c r="CC6344" s="9"/>
      <c r="CD6344" s="9"/>
      <c r="CE6344" s="40"/>
    </row>
    <row r="6345" spans="68:83" x14ac:dyDescent="0.25">
      <c r="BP6345" s="9"/>
      <c r="BQ6345" s="40"/>
      <c r="BR6345" s="9"/>
      <c r="BS6345" s="40"/>
      <c r="BU6345" s="9"/>
      <c r="BV6345" s="40"/>
      <c r="BW6345" s="9"/>
      <c r="BX6345" s="40"/>
      <c r="BZ6345" s="9"/>
      <c r="CA6345" s="9"/>
      <c r="CB6345" s="40"/>
      <c r="CC6345" s="9"/>
      <c r="CD6345" s="9"/>
      <c r="CE6345" s="40"/>
    </row>
    <row r="6346" spans="68:83" x14ac:dyDescent="0.25">
      <c r="BP6346" s="9"/>
      <c r="BQ6346" s="40"/>
      <c r="BR6346" s="9"/>
      <c r="BS6346" s="40"/>
      <c r="BU6346" s="9"/>
      <c r="BV6346" s="40"/>
      <c r="BW6346" s="9"/>
      <c r="BX6346" s="40"/>
      <c r="BZ6346" s="9"/>
      <c r="CA6346" s="9"/>
      <c r="CB6346" s="40"/>
      <c r="CC6346" s="9"/>
      <c r="CD6346" s="9"/>
      <c r="CE6346" s="40"/>
    </row>
    <row r="6347" spans="68:83" x14ac:dyDescent="0.25">
      <c r="BP6347" s="9"/>
      <c r="BQ6347" s="40"/>
      <c r="BR6347" s="9"/>
      <c r="BS6347" s="40"/>
      <c r="BU6347" s="9"/>
      <c r="BV6347" s="40"/>
      <c r="BW6347" s="9"/>
      <c r="BX6347" s="40"/>
      <c r="BZ6347" s="9"/>
      <c r="CA6347" s="9"/>
      <c r="CB6347" s="40"/>
      <c r="CC6347" s="9"/>
      <c r="CD6347" s="9"/>
      <c r="CE6347" s="40"/>
    </row>
    <row r="6348" spans="68:83" x14ac:dyDescent="0.25">
      <c r="BP6348" s="9"/>
      <c r="BQ6348" s="40"/>
      <c r="BR6348" s="9"/>
      <c r="BS6348" s="40"/>
      <c r="BU6348" s="9"/>
      <c r="BV6348" s="40"/>
      <c r="BW6348" s="9"/>
      <c r="BX6348" s="40"/>
      <c r="BZ6348" s="9"/>
      <c r="CA6348" s="9"/>
      <c r="CB6348" s="40"/>
      <c r="CC6348" s="9"/>
      <c r="CD6348" s="9"/>
      <c r="CE6348" s="40"/>
    </row>
    <row r="6349" spans="68:83" x14ac:dyDescent="0.25">
      <c r="BP6349" s="9"/>
      <c r="BQ6349" s="40"/>
      <c r="BR6349" s="9"/>
      <c r="BS6349" s="40"/>
      <c r="BU6349" s="9"/>
      <c r="BV6349" s="40"/>
      <c r="BW6349" s="9"/>
      <c r="BX6349" s="40"/>
      <c r="BZ6349" s="9"/>
      <c r="CA6349" s="9"/>
      <c r="CB6349" s="40"/>
      <c r="CC6349" s="9"/>
      <c r="CD6349" s="9"/>
      <c r="CE6349" s="40"/>
    </row>
    <row r="6350" spans="68:83" x14ac:dyDescent="0.25">
      <c r="BP6350" s="9"/>
      <c r="BQ6350" s="40"/>
      <c r="BR6350" s="9"/>
      <c r="BS6350" s="40"/>
      <c r="BU6350" s="9"/>
      <c r="BV6350" s="40"/>
      <c r="BW6350" s="9"/>
      <c r="BX6350" s="40"/>
      <c r="BZ6350" s="9"/>
      <c r="CA6350" s="9"/>
      <c r="CB6350" s="40"/>
      <c r="CC6350" s="9"/>
      <c r="CD6350" s="9"/>
      <c r="CE6350" s="40"/>
    </row>
    <row r="6351" spans="68:83" x14ac:dyDescent="0.25">
      <c r="BP6351" s="9"/>
      <c r="BQ6351" s="40"/>
      <c r="BR6351" s="9"/>
      <c r="BS6351" s="40"/>
      <c r="BU6351" s="9"/>
      <c r="BV6351" s="40"/>
      <c r="BW6351" s="9"/>
      <c r="BX6351" s="40"/>
      <c r="BZ6351" s="9"/>
      <c r="CA6351" s="9"/>
      <c r="CB6351" s="40"/>
      <c r="CC6351" s="9"/>
      <c r="CD6351" s="9"/>
      <c r="CE6351" s="40"/>
    </row>
    <row r="6352" spans="68:83" x14ac:dyDescent="0.25">
      <c r="BP6352" s="9"/>
      <c r="BQ6352" s="40"/>
      <c r="BR6352" s="9"/>
      <c r="BS6352" s="40"/>
      <c r="BU6352" s="9"/>
      <c r="BV6352" s="40"/>
      <c r="BW6352" s="9"/>
      <c r="BX6352" s="40"/>
      <c r="BZ6352" s="9"/>
      <c r="CA6352" s="9"/>
      <c r="CB6352" s="40"/>
      <c r="CC6352" s="9"/>
      <c r="CD6352" s="9"/>
      <c r="CE6352" s="40"/>
    </row>
    <row r="6353" spans="68:83" x14ac:dyDescent="0.25">
      <c r="BP6353" s="9"/>
      <c r="BQ6353" s="40"/>
      <c r="BR6353" s="9"/>
      <c r="BS6353" s="40"/>
      <c r="BU6353" s="9"/>
      <c r="BV6353" s="40"/>
      <c r="BW6353" s="9"/>
      <c r="BX6353" s="40"/>
      <c r="BZ6353" s="9"/>
      <c r="CA6353" s="9"/>
      <c r="CB6353" s="40"/>
      <c r="CC6353" s="9"/>
      <c r="CD6353" s="9"/>
      <c r="CE6353" s="40"/>
    </row>
    <row r="6354" spans="68:83" x14ac:dyDescent="0.25">
      <c r="BP6354" s="9"/>
      <c r="BQ6354" s="40"/>
      <c r="BR6354" s="9"/>
      <c r="BS6354" s="40"/>
      <c r="BU6354" s="9"/>
      <c r="BV6354" s="40"/>
      <c r="BW6354" s="9"/>
      <c r="BX6354" s="40"/>
      <c r="BZ6354" s="9"/>
      <c r="CA6354" s="9"/>
      <c r="CB6354" s="40"/>
      <c r="CC6354" s="9"/>
      <c r="CD6354" s="9"/>
      <c r="CE6354" s="40"/>
    </row>
    <row r="6355" spans="68:83" x14ac:dyDescent="0.25">
      <c r="BP6355" s="9"/>
      <c r="BQ6355" s="40"/>
      <c r="BR6355" s="9"/>
      <c r="BS6355" s="40"/>
      <c r="BU6355" s="9"/>
      <c r="BV6355" s="40"/>
      <c r="BW6355" s="9"/>
      <c r="BX6355" s="40"/>
      <c r="BZ6355" s="9"/>
      <c r="CA6355" s="9"/>
      <c r="CB6355" s="40"/>
      <c r="CC6355" s="9"/>
      <c r="CD6355" s="9"/>
      <c r="CE6355" s="40"/>
    </row>
    <row r="6356" spans="68:83" x14ac:dyDescent="0.25">
      <c r="BP6356" s="9"/>
      <c r="BQ6356" s="40"/>
      <c r="BR6356" s="9"/>
      <c r="BS6356" s="40"/>
      <c r="BU6356" s="9"/>
      <c r="BV6356" s="40"/>
      <c r="BW6356" s="9"/>
      <c r="BX6356" s="40"/>
      <c r="BZ6356" s="9"/>
      <c r="CA6356" s="9"/>
      <c r="CB6356" s="40"/>
      <c r="CC6356" s="9"/>
      <c r="CD6356" s="9"/>
      <c r="CE6356" s="40"/>
    </row>
    <row r="6357" spans="68:83" x14ac:dyDescent="0.25">
      <c r="BP6357" s="9"/>
      <c r="BQ6357" s="40"/>
      <c r="BR6357" s="9"/>
      <c r="BS6357" s="40"/>
      <c r="BU6357" s="9"/>
      <c r="BV6357" s="40"/>
      <c r="BW6357" s="9"/>
      <c r="BX6357" s="40"/>
      <c r="BZ6357" s="9"/>
      <c r="CA6357" s="9"/>
      <c r="CB6357" s="40"/>
      <c r="CC6357" s="9"/>
      <c r="CD6357" s="9"/>
      <c r="CE6357" s="40"/>
    </row>
    <row r="6358" spans="68:83" x14ac:dyDescent="0.25">
      <c r="BP6358" s="9"/>
      <c r="BQ6358" s="40"/>
      <c r="BR6358" s="9"/>
      <c r="BS6358" s="40"/>
      <c r="BU6358" s="9"/>
      <c r="BV6358" s="40"/>
      <c r="BW6358" s="9"/>
      <c r="BX6358" s="40"/>
      <c r="BZ6358" s="9"/>
      <c r="CA6358" s="9"/>
      <c r="CB6358" s="40"/>
      <c r="CC6358" s="9"/>
      <c r="CD6358" s="9"/>
      <c r="CE6358" s="40"/>
    </row>
    <row r="6359" spans="68:83" x14ac:dyDescent="0.25">
      <c r="BP6359" s="9"/>
      <c r="BQ6359" s="40"/>
      <c r="BR6359" s="9"/>
      <c r="BS6359" s="40"/>
      <c r="BU6359" s="9"/>
      <c r="BV6359" s="40"/>
      <c r="BW6359" s="9"/>
      <c r="BX6359" s="40"/>
      <c r="BZ6359" s="9"/>
      <c r="CA6359" s="9"/>
      <c r="CB6359" s="40"/>
      <c r="CC6359" s="9"/>
      <c r="CD6359" s="9"/>
      <c r="CE6359" s="40"/>
    </row>
    <row r="6360" spans="68:83" x14ac:dyDescent="0.25">
      <c r="BP6360" s="9"/>
      <c r="BQ6360" s="40"/>
      <c r="BR6360" s="9"/>
      <c r="BS6360" s="40"/>
      <c r="BU6360" s="9"/>
      <c r="BV6360" s="40"/>
      <c r="BW6360" s="9"/>
      <c r="BX6360" s="40"/>
      <c r="BZ6360" s="9"/>
      <c r="CA6360" s="9"/>
      <c r="CB6360" s="40"/>
      <c r="CC6360" s="9"/>
      <c r="CD6360" s="9"/>
      <c r="CE6360" s="40"/>
    </row>
    <row r="6361" spans="68:83" x14ac:dyDescent="0.25">
      <c r="BP6361" s="9"/>
      <c r="BQ6361" s="40"/>
      <c r="BR6361" s="9"/>
      <c r="BS6361" s="40"/>
      <c r="BU6361" s="9"/>
      <c r="BV6361" s="40"/>
      <c r="BW6361" s="9"/>
      <c r="BX6361" s="40"/>
      <c r="BZ6361" s="9"/>
      <c r="CA6361" s="9"/>
      <c r="CB6361" s="40"/>
      <c r="CC6361" s="9"/>
      <c r="CD6361" s="9"/>
      <c r="CE6361" s="40"/>
    </row>
    <row r="6362" spans="68:83" x14ac:dyDescent="0.25">
      <c r="BP6362" s="9"/>
      <c r="BQ6362" s="40"/>
      <c r="BR6362" s="9"/>
      <c r="BS6362" s="40"/>
      <c r="BU6362" s="9"/>
      <c r="BV6362" s="40"/>
      <c r="BW6362" s="9"/>
      <c r="BX6362" s="40"/>
      <c r="BZ6362" s="9"/>
      <c r="CA6362" s="9"/>
      <c r="CB6362" s="40"/>
      <c r="CC6362" s="9"/>
      <c r="CD6362" s="9"/>
      <c r="CE6362" s="40"/>
    </row>
    <row r="6363" spans="68:83" x14ac:dyDescent="0.25">
      <c r="BP6363" s="9"/>
      <c r="BQ6363" s="40"/>
      <c r="BR6363" s="9"/>
      <c r="BS6363" s="40"/>
      <c r="BU6363" s="9"/>
      <c r="BV6363" s="40"/>
      <c r="BW6363" s="9"/>
      <c r="BX6363" s="40"/>
      <c r="BZ6363" s="9"/>
      <c r="CA6363" s="9"/>
      <c r="CB6363" s="40"/>
      <c r="CC6363" s="9"/>
      <c r="CD6363" s="9"/>
      <c r="CE6363" s="40"/>
    </row>
    <row r="6364" spans="68:83" x14ac:dyDescent="0.25">
      <c r="BP6364" s="9"/>
      <c r="BQ6364" s="40"/>
      <c r="BR6364" s="9"/>
      <c r="BS6364" s="40"/>
      <c r="BU6364" s="9"/>
      <c r="BV6364" s="40"/>
      <c r="BW6364" s="9"/>
      <c r="BX6364" s="40"/>
      <c r="BZ6364" s="9"/>
      <c r="CA6364" s="9"/>
      <c r="CB6364" s="40"/>
      <c r="CC6364" s="9"/>
      <c r="CD6364" s="9"/>
      <c r="CE6364" s="40"/>
    </row>
    <row r="6365" spans="68:83" x14ac:dyDescent="0.25">
      <c r="BP6365" s="9"/>
      <c r="BQ6365" s="40"/>
      <c r="BR6365" s="9"/>
      <c r="BS6365" s="40"/>
      <c r="BU6365" s="9"/>
      <c r="BV6365" s="40"/>
      <c r="BW6365" s="9"/>
      <c r="BX6365" s="40"/>
      <c r="BZ6365" s="9"/>
      <c r="CA6365" s="9"/>
      <c r="CB6365" s="40"/>
      <c r="CC6365" s="9"/>
      <c r="CD6365" s="9"/>
      <c r="CE6365" s="40"/>
    </row>
    <row r="6366" spans="68:83" x14ac:dyDescent="0.25">
      <c r="BP6366" s="9"/>
      <c r="BQ6366" s="40"/>
      <c r="BR6366" s="9"/>
      <c r="BS6366" s="40"/>
      <c r="BU6366" s="9"/>
      <c r="BV6366" s="40"/>
      <c r="BW6366" s="9"/>
      <c r="BX6366" s="40"/>
      <c r="BZ6366" s="9"/>
      <c r="CA6366" s="9"/>
      <c r="CB6366" s="40"/>
      <c r="CC6366" s="9"/>
      <c r="CD6366" s="9"/>
      <c r="CE6366" s="40"/>
    </row>
    <row r="6367" spans="68:83" x14ac:dyDescent="0.25">
      <c r="BP6367" s="9"/>
      <c r="BQ6367" s="40"/>
      <c r="BR6367" s="9"/>
      <c r="BS6367" s="40"/>
      <c r="BU6367" s="9"/>
      <c r="BV6367" s="40"/>
      <c r="BW6367" s="9"/>
      <c r="BX6367" s="40"/>
      <c r="BZ6367" s="9"/>
      <c r="CA6367" s="9"/>
      <c r="CB6367" s="40"/>
      <c r="CC6367" s="9"/>
      <c r="CD6367" s="9"/>
      <c r="CE6367" s="40"/>
    </row>
    <row r="6368" spans="68:83" x14ac:dyDescent="0.25">
      <c r="BP6368" s="9"/>
      <c r="BQ6368" s="40"/>
      <c r="BR6368" s="9"/>
      <c r="BS6368" s="40"/>
      <c r="BU6368" s="9"/>
      <c r="BV6368" s="40"/>
      <c r="BW6368" s="9"/>
      <c r="BX6368" s="40"/>
      <c r="BZ6368" s="9"/>
      <c r="CA6368" s="9"/>
      <c r="CB6368" s="40"/>
      <c r="CC6368" s="9"/>
      <c r="CD6368" s="9"/>
      <c r="CE6368" s="40"/>
    </row>
    <row r="6369" spans="68:83" x14ac:dyDescent="0.25">
      <c r="BP6369" s="9"/>
      <c r="BQ6369" s="40"/>
      <c r="BR6369" s="9"/>
      <c r="BS6369" s="40"/>
      <c r="BU6369" s="9"/>
      <c r="BV6369" s="40"/>
      <c r="BW6369" s="9"/>
      <c r="BX6369" s="40"/>
      <c r="BZ6369" s="9"/>
      <c r="CA6369" s="9"/>
      <c r="CB6369" s="40"/>
      <c r="CC6369" s="9"/>
      <c r="CD6369" s="9"/>
      <c r="CE6369" s="40"/>
    </row>
    <row r="6370" spans="68:83" x14ac:dyDescent="0.25">
      <c r="BP6370" s="9"/>
      <c r="BQ6370" s="40"/>
      <c r="BR6370" s="9"/>
      <c r="BS6370" s="40"/>
      <c r="BU6370" s="9"/>
      <c r="BV6370" s="40"/>
      <c r="BW6370" s="9"/>
      <c r="BX6370" s="40"/>
      <c r="BZ6370" s="9"/>
      <c r="CA6370" s="9"/>
      <c r="CB6370" s="40"/>
      <c r="CC6370" s="9"/>
      <c r="CD6370" s="9"/>
      <c r="CE6370" s="40"/>
    </row>
    <row r="6371" spans="68:83" x14ac:dyDescent="0.25">
      <c r="BP6371" s="9"/>
      <c r="BQ6371" s="40"/>
      <c r="BR6371" s="9"/>
      <c r="BS6371" s="40"/>
      <c r="BU6371" s="9"/>
      <c r="BV6371" s="40"/>
      <c r="BW6371" s="9"/>
      <c r="BX6371" s="40"/>
      <c r="BZ6371" s="9"/>
      <c r="CA6371" s="9"/>
      <c r="CB6371" s="40"/>
      <c r="CC6371" s="9"/>
      <c r="CD6371" s="9"/>
      <c r="CE6371" s="40"/>
    </row>
    <row r="6372" spans="68:83" x14ac:dyDescent="0.25">
      <c r="BP6372" s="9"/>
      <c r="BQ6372" s="40"/>
      <c r="BR6372" s="9"/>
      <c r="BS6372" s="40"/>
      <c r="BU6372" s="9"/>
      <c r="BV6372" s="40"/>
      <c r="BW6372" s="9"/>
      <c r="BX6372" s="40"/>
      <c r="BZ6372" s="9"/>
      <c r="CA6372" s="9"/>
      <c r="CB6372" s="40"/>
      <c r="CC6372" s="9"/>
      <c r="CD6372" s="9"/>
      <c r="CE6372" s="40"/>
    </row>
    <row r="6373" spans="68:83" x14ac:dyDescent="0.25">
      <c r="BP6373" s="9"/>
      <c r="BQ6373" s="40"/>
      <c r="BR6373" s="9"/>
      <c r="BS6373" s="40"/>
      <c r="BU6373" s="9"/>
      <c r="BV6373" s="40"/>
      <c r="BW6373" s="9"/>
      <c r="BX6373" s="40"/>
      <c r="BZ6373" s="9"/>
      <c r="CA6373" s="9"/>
      <c r="CB6373" s="40"/>
      <c r="CC6373" s="9"/>
      <c r="CD6373" s="9"/>
      <c r="CE6373" s="40"/>
    </row>
    <row r="6374" spans="68:83" x14ac:dyDescent="0.25">
      <c r="BP6374" s="9"/>
      <c r="BQ6374" s="40"/>
      <c r="BR6374" s="9"/>
      <c r="BS6374" s="40"/>
      <c r="BU6374" s="9"/>
      <c r="BV6374" s="40"/>
      <c r="BW6374" s="9"/>
      <c r="BX6374" s="40"/>
      <c r="BZ6374" s="9"/>
      <c r="CA6374" s="9"/>
      <c r="CB6374" s="40"/>
      <c r="CC6374" s="9"/>
      <c r="CD6374" s="9"/>
      <c r="CE6374" s="40"/>
    </row>
    <row r="6375" spans="68:83" x14ac:dyDescent="0.25">
      <c r="BP6375" s="9"/>
      <c r="BQ6375" s="40"/>
      <c r="BR6375" s="9"/>
      <c r="BS6375" s="40"/>
      <c r="BU6375" s="9"/>
      <c r="BV6375" s="40"/>
      <c r="BW6375" s="9"/>
      <c r="BX6375" s="40"/>
      <c r="BZ6375" s="9"/>
      <c r="CA6375" s="9"/>
      <c r="CB6375" s="40"/>
      <c r="CC6375" s="9"/>
      <c r="CD6375" s="9"/>
      <c r="CE6375" s="40"/>
    </row>
    <row r="6376" spans="68:83" x14ac:dyDescent="0.25">
      <c r="BP6376" s="9"/>
      <c r="BQ6376" s="40"/>
      <c r="BR6376" s="9"/>
      <c r="BS6376" s="40"/>
      <c r="BU6376" s="9"/>
      <c r="BV6376" s="40"/>
      <c r="BW6376" s="9"/>
      <c r="BX6376" s="40"/>
      <c r="BZ6376" s="9"/>
      <c r="CA6376" s="9"/>
      <c r="CB6376" s="40"/>
      <c r="CC6376" s="9"/>
      <c r="CD6376" s="9"/>
      <c r="CE6376" s="40"/>
    </row>
    <row r="6377" spans="68:83" x14ac:dyDescent="0.25">
      <c r="BP6377" s="9"/>
      <c r="BQ6377" s="40"/>
      <c r="BR6377" s="9"/>
      <c r="BS6377" s="40"/>
      <c r="BU6377" s="9"/>
      <c r="BV6377" s="40"/>
      <c r="BW6377" s="9"/>
      <c r="BX6377" s="40"/>
      <c r="BZ6377" s="9"/>
      <c r="CA6377" s="9"/>
      <c r="CB6377" s="40"/>
      <c r="CC6377" s="9"/>
      <c r="CD6377" s="9"/>
      <c r="CE6377" s="40"/>
    </row>
    <row r="6378" spans="68:83" x14ac:dyDescent="0.25">
      <c r="BP6378" s="9"/>
      <c r="BQ6378" s="40"/>
      <c r="BR6378" s="9"/>
      <c r="BS6378" s="40"/>
      <c r="BU6378" s="9"/>
      <c r="BV6378" s="40"/>
      <c r="BW6378" s="9"/>
      <c r="BX6378" s="40"/>
      <c r="BZ6378" s="9"/>
      <c r="CA6378" s="9"/>
      <c r="CB6378" s="40"/>
      <c r="CC6378" s="9"/>
      <c r="CD6378" s="9"/>
      <c r="CE6378" s="40"/>
    </row>
    <row r="6379" spans="68:83" x14ac:dyDescent="0.25">
      <c r="BP6379" s="9"/>
      <c r="BQ6379" s="40"/>
      <c r="BR6379" s="9"/>
      <c r="BS6379" s="40"/>
      <c r="BU6379" s="9"/>
      <c r="BV6379" s="40"/>
      <c r="BW6379" s="9"/>
      <c r="BX6379" s="40"/>
      <c r="BZ6379" s="9"/>
      <c r="CA6379" s="9"/>
      <c r="CB6379" s="40"/>
      <c r="CC6379" s="9"/>
      <c r="CD6379" s="9"/>
      <c r="CE6379" s="40"/>
    </row>
    <row r="6380" spans="68:83" x14ac:dyDescent="0.25">
      <c r="BP6380" s="9"/>
      <c r="BQ6380" s="40"/>
      <c r="BR6380" s="9"/>
      <c r="BS6380" s="40"/>
      <c r="BU6380" s="9"/>
      <c r="BV6380" s="40"/>
      <c r="BW6380" s="9"/>
      <c r="BX6380" s="40"/>
      <c r="BZ6380" s="9"/>
      <c r="CA6380" s="9"/>
      <c r="CB6380" s="40"/>
      <c r="CC6380" s="9"/>
      <c r="CD6380" s="9"/>
      <c r="CE6380" s="40"/>
    </row>
    <row r="6381" spans="68:83" x14ac:dyDescent="0.25">
      <c r="BP6381" s="9"/>
      <c r="BQ6381" s="40"/>
      <c r="BR6381" s="9"/>
      <c r="BS6381" s="40"/>
      <c r="BU6381" s="9"/>
      <c r="BV6381" s="40"/>
      <c r="BW6381" s="9"/>
      <c r="BX6381" s="40"/>
      <c r="BZ6381" s="9"/>
      <c r="CA6381" s="9"/>
      <c r="CB6381" s="40"/>
      <c r="CC6381" s="9"/>
      <c r="CD6381" s="9"/>
      <c r="CE6381" s="40"/>
    </row>
    <row r="6382" spans="68:83" x14ac:dyDescent="0.25">
      <c r="BP6382" s="9"/>
      <c r="BQ6382" s="40"/>
      <c r="BR6382" s="9"/>
      <c r="BS6382" s="40"/>
      <c r="BU6382" s="9"/>
      <c r="BV6382" s="40"/>
      <c r="BW6382" s="9"/>
      <c r="BX6382" s="40"/>
      <c r="BZ6382" s="9"/>
      <c r="CA6382" s="9"/>
      <c r="CB6382" s="40"/>
      <c r="CC6382" s="9"/>
      <c r="CD6382" s="9"/>
      <c r="CE6382" s="40"/>
    </row>
    <row r="6383" spans="68:83" x14ac:dyDescent="0.25">
      <c r="BP6383" s="9"/>
      <c r="BQ6383" s="40"/>
      <c r="BR6383" s="9"/>
      <c r="BS6383" s="40"/>
      <c r="BU6383" s="9"/>
      <c r="BV6383" s="40"/>
      <c r="BW6383" s="9"/>
      <c r="BX6383" s="40"/>
      <c r="BZ6383" s="9"/>
      <c r="CA6383" s="9"/>
      <c r="CB6383" s="40"/>
      <c r="CC6383" s="9"/>
      <c r="CD6383" s="9"/>
      <c r="CE6383" s="40"/>
    </row>
    <row r="6384" spans="68:83" x14ac:dyDescent="0.25">
      <c r="BP6384" s="9"/>
      <c r="BQ6384" s="40"/>
      <c r="BR6384" s="9"/>
      <c r="BS6384" s="40"/>
      <c r="BU6384" s="9"/>
      <c r="BV6384" s="40"/>
      <c r="BW6384" s="9"/>
      <c r="BX6384" s="40"/>
      <c r="BZ6384" s="9"/>
      <c r="CA6384" s="9"/>
      <c r="CB6384" s="40"/>
      <c r="CC6384" s="9"/>
      <c r="CD6384" s="9"/>
      <c r="CE6384" s="40"/>
    </row>
    <row r="6385" spans="68:83" x14ac:dyDescent="0.25">
      <c r="BP6385" s="9"/>
      <c r="BQ6385" s="40"/>
      <c r="BR6385" s="9"/>
      <c r="BS6385" s="40"/>
      <c r="BU6385" s="9"/>
      <c r="BV6385" s="40"/>
      <c r="BW6385" s="9"/>
      <c r="BX6385" s="40"/>
      <c r="BZ6385" s="9"/>
      <c r="CA6385" s="9"/>
      <c r="CB6385" s="40"/>
      <c r="CC6385" s="9"/>
      <c r="CD6385" s="9"/>
      <c r="CE6385" s="40"/>
    </row>
    <row r="6386" spans="68:83" x14ac:dyDescent="0.25">
      <c r="BP6386" s="9"/>
      <c r="BQ6386" s="40"/>
      <c r="BR6386" s="9"/>
      <c r="BS6386" s="40"/>
      <c r="BU6386" s="9"/>
      <c r="BV6386" s="40"/>
      <c r="BW6386" s="9"/>
      <c r="BX6386" s="40"/>
      <c r="BZ6386" s="9"/>
      <c r="CA6386" s="9"/>
      <c r="CB6386" s="40"/>
      <c r="CC6386" s="9"/>
      <c r="CD6386" s="9"/>
      <c r="CE6386" s="40"/>
    </row>
    <row r="6387" spans="68:83" x14ac:dyDescent="0.25">
      <c r="BP6387" s="9"/>
      <c r="BQ6387" s="40"/>
      <c r="BR6387" s="9"/>
      <c r="BS6387" s="40"/>
      <c r="BU6387" s="9"/>
      <c r="BV6387" s="40"/>
      <c r="BW6387" s="9"/>
      <c r="BX6387" s="40"/>
      <c r="BZ6387" s="9"/>
      <c r="CA6387" s="9"/>
      <c r="CB6387" s="40"/>
      <c r="CC6387" s="9"/>
      <c r="CD6387" s="9"/>
      <c r="CE6387" s="40"/>
    </row>
    <row r="6388" spans="68:83" x14ac:dyDescent="0.25">
      <c r="BP6388" s="9"/>
      <c r="BQ6388" s="40"/>
      <c r="BR6388" s="9"/>
      <c r="BS6388" s="40"/>
      <c r="BU6388" s="9"/>
      <c r="BV6388" s="40"/>
      <c r="BW6388" s="9"/>
      <c r="BX6388" s="40"/>
      <c r="BZ6388" s="9"/>
      <c r="CA6388" s="9"/>
      <c r="CB6388" s="40"/>
      <c r="CC6388" s="9"/>
      <c r="CD6388" s="9"/>
      <c r="CE6388" s="40"/>
    </row>
    <row r="6389" spans="68:83" x14ac:dyDescent="0.25">
      <c r="BP6389" s="9"/>
      <c r="BQ6389" s="40"/>
      <c r="BR6389" s="9"/>
      <c r="BS6389" s="40"/>
      <c r="BU6389" s="9"/>
      <c r="BV6389" s="40"/>
      <c r="BW6389" s="9"/>
      <c r="BX6389" s="40"/>
      <c r="BZ6389" s="9"/>
      <c r="CA6389" s="9"/>
      <c r="CB6389" s="40"/>
      <c r="CC6389" s="9"/>
      <c r="CD6389" s="9"/>
      <c r="CE6389" s="40"/>
    </row>
    <row r="6390" spans="68:83" x14ac:dyDescent="0.25">
      <c r="BP6390" s="9"/>
      <c r="BQ6390" s="40"/>
      <c r="BR6390" s="9"/>
      <c r="BS6390" s="40"/>
      <c r="BU6390" s="9"/>
      <c r="BV6390" s="40"/>
      <c r="BW6390" s="9"/>
      <c r="BX6390" s="40"/>
      <c r="BZ6390" s="9"/>
      <c r="CA6390" s="9"/>
      <c r="CB6390" s="40"/>
      <c r="CC6390" s="9"/>
      <c r="CD6390" s="9"/>
      <c r="CE6390" s="40"/>
    </row>
    <row r="6391" spans="68:83" x14ac:dyDescent="0.25">
      <c r="BP6391" s="9"/>
      <c r="BQ6391" s="40"/>
      <c r="BR6391" s="9"/>
      <c r="BS6391" s="40"/>
      <c r="BU6391" s="9"/>
      <c r="BV6391" s="40"/>
      <c r="BW6391" s="9"/>
      <c r="BX6391" s="40"/>
      <c r="BZ6391" s="9"/>
      <c r="CA6391" s="9"/>
      <c r="CB6391" s="40"/>
      <c r="CC6391" s="9"/>
      <c r="CD6391" s="9"/>
      <c r="CE6391" s="40"/>
    </row>
    <row r="6392" spans="68:83" x14ac:dyDescent="0.25">
      <c r="BP6392" s="9"/>
      <c r="BQ6392" s="40"/>
      <c r="BR6392" s="9"/>
      <c r="BS6392" s="40"/>
      <c r="BU6392" s="9"/>
      <c r="BV6392" s="40"/>
      <c r="BW6392" s="9"/>
      <c r="BX6392" s="40"/>
      <c r="BZ6392" s="9"/>
      <c r="CA6392" s="9"/>
      <c r="CB6392" s="40"/>
      <c r="CC6392" s="9"/>
      <c r="CD6392" s="9"/>
      <c r="CE6392" s="40"/>
    </row>
    <row r="6393" spans="68:83" x14ac:dyDescent="0.25">
      <c r="BP6393" s="9"/>
      <c r="BQ6393" s="40"/>
      <c r="BR6393" s="9"/>
      <c r="BS6393" s="40"/>
      <c r="BU6393" s="9"/>
      <c r="BV6393" s="40"/>
      <c r="BW6393" s="9"/>
      <c r="BX6393" s="40"/>
      <c r="BZ6393" s="9"/>
      <c r="CA6393" s="9"/>
      <c r="CB6393" s="40"/>
      <c r="CC6393" s="9"/>
      <c r="CD6393" s="9"/>
      <c r="CE6393" s="40"/>
    </row>
    <row r="6394" spans="68:83" x14ac:dyDescent="0.25">
      <c r="BP6394" s="9"/>
      <c r="BQ6394" s="40"/>
      <c r="BR6394" s="9"/>
      <c r="BS6394" s="40"/>
      <c r="BU6394" s="9"/>
      <c r="BV6394" s="40"/>
      <c r="BW6394" s="9"/>
      <c r="BX6394" s="40"/>
      <c r="BZ6394" s="9"/>
      <c r="CA6394" s="9"/>
      <c r="CB6394" s="40"/>
      <c r="CC6394" s="9"/>
      <c r="CD6394" s="9"/>
      <c r="CE6394" s="40"/>
    </row>
    <row r="6395" spans="68:83" x14ac:dyDescent="0.25">
      <c r="BP6395" s="9"/>
      <c r="BQ6395" s="40"/>
      <c r="BR6395" s="9"/>
      <c r="BS6395" s="40"/>
      <c r="BU6395" s="9"/>
      <c r="BV6395" s="40"/>
      <c r="BW6395" s="9"/>
      <c r="BX6395" s="40"/>
      <c r="BZ6395" s="9"/>
      <c r="CA6395" s="9"/>
      <c r="CB6395" s="40"/>
      <c r="CC6395" s="9"/>
      <c r="CD6395" s="9"/>
      <c r="CE6395" s="40"/>
    </row>
    <row r="6396" spans="68:83" x14ac:dyDescent="0.25">
      <c r="BP6396" s="9"/>
      <c r="BQ6396" s="40"/>
      <c r="BR6396" s="9"/>
      <c r="BS6396" s="40"/>
      <c r="BU6396" s="9"/>
      <c r="BV6396" s="40"/>
      <c r="BW6396" s="9"/>
      <c r="BX6396" s="40"/>
      <c r="BZ6396" s="9"/>
      <c r="CA6396" s="9"/>
      <c r="CB6396" s="40"/>
      <c r="CC6396" s="9"/>
      <c r="CD6396" s="9"/>
      <c r="CE6396" s="40"/>
    </row>
    <row r="6397" spans="68:83" x14ac:dyDescent="0.25">
      <c r="BP6397" s="9"/>
      <c r="BQ6397" s="40"/>
      <c r="BR6397" s="9"/>
      <c r="BS6397" s="40"/>
      <c r="BU6397" s="9"/>
      <c r="BV6397" s="40"/>
      <c r="BW6397" s="9"/>
      <c r="BX6397" s="40"/>
      <c r="BZ6397" s="9"/>
      <c r="CA6397" s="9"/>
      <c r="CB6397" s="40"/>
      <c r="CC6397" s="9"/>
      <c r="CD6397" s="9"/>
      <c r="CE6397" s="40"/>
    </row>
    <row r="6398" spans="68:83" x14ac:dyDescent="0.25">
      <c r="BP6398" s="9"/>
      <c r="BQ6398" s="40"/>
      <c r="BR6398" s="9"/>
      <c r="BS6398" s="40"/>
      <c r="BU6398" s="9"/>
      <c r="BV6398" s="40"/>
      <c r="BW6398" s="9"/>
      <c r="BX6398" s="40"/>
      <c r="BZ6398" s="9"/>
      <c r="CA6398" s="9"/>
      <c r="CB6398" s="40"/>
      <c r="CC6398" s="9"/>
      <c r="CD6398" s="9"/>
      <c r="CE6398" s="40"/>
    </row>
    <row r="6399" spans="68:83" x14ac:dyDescent="0.25">
      <c r="BP6399" s="9"/>
      <c r="BQ6399" s="40"/>
      <c r="BR6399" s="9"/>
      <c r="BS6399" s="40"/>
      <c r="BU6399" s="9"/>
      <c r="BV6399" s="40"/>
      <c r="BW6399" s="9"/>
      <c r="BX6399" s="40"/>
      <c r="BZ6399" s="9"/>
      <c r="CA6399" s="9"/>
      <c r="CB6399" s="40"/>
      <c r="CC6399" s="9"/>
      <c r="CD6399" s="9"/>
      <c r="CE6399" s="40"/>
    </row>
    <row r="6400" spans="68:83" x14ac:dyDescent="0.25">
      <c r="BP6400" s="9"/>
      <c r="BQ6400" s="40"/>
      <c r="BR6400" s="9"/>
      <c r="BS6400" s="40"/>
      <c r="BU6400" s="9"/>
      <c r="BV6400" s="40"/>
      <c r="BW6400" s="9"/>
      <c r="BX6400" s="40"/>
      <c r="BZ6400" s="9"/>
      <c r="CA6400" s="9"/>
      <c r="CB6400" s="40"/>
      <c r="CC6400" s="9"/>
      <c r="CD6400" s="9"/>
      <c r="CE6400" s="40"/>
    </row>
    <row r="6401" spans="68:83" x14ac:dyDescent="0.25">
      <c r="BP6401" s="9"/>
      <c r="BQ6401" s="40"/>
      <c r="BR6401" s="9"/>
      <c r="BS6401" s="40"/>
      <c r="BU6401" s="9"/>
      <c r="BV6401" s="40"/>
      <c r="BW6401" s="9"/>
      <c r="BX6401" s="40"/>
      <c r="BZ6401" s="9"/>
      <c r="CA6401" s="9"/>
      <c r="CB6401" s="40"/>
      <c r="CC6401" s="9"/>
      <c r="CD6401" s="9"/>
      <c r="CE6401" s="40"/>
    </row>
    <row r="6402" spans="68:83" x14ac:dyDescent="0.25">
      <c r="BP6402" s="9"/>
      <c r="BQ6402" s="40"/>
      <c r="BR6402" s="9"/>
      <c r="BS6402" s="40"/>
      <c r="BU6402" s="9"/>
      <c r="BV6402" s="40"/>
      <c r="BW6402" s="9"/>
      <c r="BX6402" s="40"/>
      <c r="BZ6402" s="9"/>
      <c r="CA6402" s="9"/>
      <c r="CB6402" s="40"/>
      <c r="CC6402" s="9"/>
      <c r="CD6402" s="9"/>
      <c r="CE6402" s="40"/>
    </row>
    <row r="6403" spans="68:83" x14ac:dyDescent="0.25">
      <c r="BP6403" s="9"/>
      <c r="BQ6403" s="40"/>
      <c r="BR6403" s="9"/>
      <c r="BS6403" s="40"/>
      <c r="BU6403" s="9"/>
      <c r="BV6403" s="40"/>
      <c r="BW6403" s="9"/>
      <c r="BX6403" s="40"/>
      <c r="BZ6403" s="9"/>
      <c r="CA6403" s="9"/>
      <c r="CB6403" s="40"/>
      <c r="CC6403" s="9"/>
      <c r="CD6403" s="9"/>
      <c r="CE6403" s="40"/>
    </row>
    <row r="6404" spans="68:83" x14ac:dyDescent="0.25">
      <c r="BP6404" s="9"/>
      <c r="BQ6404" s="40"/>
      <c r="BR6404" s="9"/>
      <c r="BS6404" s="40"/>
      <c r="BU6404" s="9"/>
      <c r="BV6404" s="40"/>
      <c r="BW6404" s="9"/>
      <c r="BX6404" s="40"/>
      <c r="BZ6404" s="9"/>
      <c r="CA6404" s="9"/>
      <c r="CB6404" s="40"/>
      <c r="CC6404" s="9"/>
      <c r="CD6404" s="9"/>
      <c r="CE6404" s="40"/>
    </row>
    <row r="6405" spans="68:83" x14ac:dyDescent="0.25">
      <c r="BP6405" s="9"/>
      <c r="BQ6405" s="40"/>
      <c r="BR6405" s="9"/>
      <c r="BS6405" s="40"/>
      <c r="BU6405" s="9"/>
      <c r="BV6405" s="40"/>
      <c r="BW6405" s="9"/>
      <c r="BX6405" s="40"/>
      <c r="BZ6405" s="9"/>
      <c r="CA6405" s="9"/>
      <c r="CB6405" s="40"/>
      <c r="CC6405" s="9"/>
      <c r="CD6405" s="9"/>
      <c r="CE6405" s="40"/>
    </row>
    <row r="6406" spans="68:83" x14ac:dyDescent="0.25">
      <c r="BP6406" s="9"/>
      <c r="BQ6406" s="40"/>
      <c r="BR6406" s="9"/>
      <c r="BS6406" s="40"/>
      <c r="BU6406" s="9"/>
      <c r="BV6406" s="40"/>
      <c r="BW6406" s="9"/>
      <c r="BX6406" s="40"/>
      <c r="BZ6406" s="9"/>
      <c r="CA6406" s="9"/>
      <c r="CB6406" s="40"/>
      <c r="CC6406" s="9"/>
      <c r="CD6406" s="9"/>
      <c r="CE6406" s="40"/>
    </row>
    <row r="6407" spans="68:83" x14ac:dyDescent="0.25">
      <c r="BP6407" s="9"/>
      <c r="BQ6407" s="40"/>
      <c r="BR6407" s="9"/>
      <c r="BS6407" s="40"/>
      <c r="BU6407" s="9"/>
      <c r="BV6407" s="40"/>
      <c r="BW6407" s="9"/>
      <c r="BX6407" s="40"/>
      <c r="BZ6407" s="9"/>
      <c r="CA6407" s="9"/>
      <c r="CB6407" s="40"/>
      <c r="CC6407" s="9"/>
      <c r="CD6407" s="9"/>
      <c r="CE6407" s="40"/>
    </row>
    <row r="6408" spans="68:83" x14ac:dyDescent="0.25">
      <c r="BP6408" s="9"/>
      <c r="BQ6408" s="40"/>
      <c r="BR6408" s="9"/>
      <c r="BS6408" s="40"/>
      <c r="BU6408" s="9"/>
      <c r="BV6408" s="40"/>
      <c r="BW6408" s="9"/>
      <c r="BX6408" s="40"/>
      <c r="BZ6408" s="9"/>
      <c r="CA6408" s="9"/>
      <c r="CB6408" s="40"/>
      <c r="CC6408" s="9"/>
      <c r="CD6408" s="9"/>
      <c r="CE6408" s="40"/>
    </row>
    <row r="6409" spans="68:83" x14ac:dyDescent="0.25">
      <c r="BP6409" s="9"/>
      <c r="BQ6409" s="40"/>
      <c r="BR6409" s="9"/>
      <c r="BS6409" s="40"/>
      <c r="BU6409" s="9"/>
      <c r="BV6409" s="40"/>
      <c r="BW6409" s="9"/>
      <c r="BX6409" s="40"/>
      <c r="BZ6409" s="9"/>
      <c r="CA6409" s="9"/>
      <c r="CB6409" s="40"/>
      <c r="CC6409" s="9"/>
      <c r="CD6409" s="9"/>
      <c r="CE6409" s="40"/>
    </row>
    <row r="6410" spans="68:83" x14ac:dyDescent="0.25">
      <c r="BP6410" s="9"/>
      <c r="BQ6410" s="40"/>
      <c r="BR6410" s="9"/>
      <c r="BS6410" s="40"/>
      <c r="BU6410" s="9"/>
      <c r="BV6410" s="40"/>
      <c r="BW6410" s="9"/>
      <c r="BX6410" s="40"/>
      <c r="BZ6410" s="9"/>
      <c r="CA6410" s="9"/>
      <c r="CB6410" s="40"/>
      <c r="CC6410" s="9"/>
      <c r="CD6410" s="9"/>
      <c r="CE6410" s="40"/>
    </row>
    <row r="6411" spans="68:83" x14ac:dyDescent="0.25">
      <c r="BP6411" s="9"/>
      <c r="BQ6411" s="40"/>
      <c r="BR6411" s="9"/>
      <c r="BS6411" s="40"/>
      <c r="BU6411" s="9"/>
      <c r="BV6411" s="40"/>
      <c r="BW6411" s="9"/>
      <c r="BX6411" s="40"/>
      <c r="BZ6411" s="9"/>
      <c r="CA6411" s="9"/>
      <c r="CB6411" s="40"/>
      <c r="CC6411" s="9"/>
      <c r="CD6411" s="9"/>
      <c r="CE6411" s="40"/>
    </row>
    <row r="6412" spans="68:83" x14ac:dyDescent="0.25">
      <c r="BP6412" s="9"/>
      <c r="BQ6412" s="40"/>
      <c r="BR6412" s="9"/>
      <c r="BS6412" s="40"/>
      <c r="BU6412" s="9"/>
      <c r="BV6412" s="40"/>
      <c r="BW6412" s="9"/>
      <c r="BX6412" s="40"/>
      <c r="BZ6412" s="9"/>
      <c r="CA6412" s="9"/>
      <c r="CB6412" s="40"/>
      <c r="CC6412" s="9"/>
      <c r="CD6412" s="9"/>
      <c r="CE6412" s="40"/>
    </row>
    <row r="6413" spans="68:83" x14ac:dyDescent="0.25">
      <c r="BP6413" s="9"/>
      <c r="BQ6413" s="40"/>
      <c r="BR6413" s="9"/>
      <c r="BS6413" s="40"/>
      <c r="BU6413" s="9"/>
      <c r="BV6413" s="40"/>
      <c r="BW6413" s="9"/>
      <c r="BX6413" s="40"/>
      <c r="BZ6413" s="9"/>
      <c r="CA6413" s="9"/>
      <c r="CB6413" s="40"/>
      <c r="CC6413" s="9"/>
      <c r="CD6413" s="9"/>
      <c r="CE6413" s="40"/>
    </row>
    <row r="6414" spans="68:83" x14ac:dyDescent="0.25">
      <c r="BP6414" s="9"/>
      <c r="BQ6414" s="40"/>
      <c r="BR6414" s="9"/>
      <c r="BS6414" s="40"/>
      <c r="BU6414" s="9"/>
      <c r="BV6414" s="40"/>
      <c r="BW6414" s="9"/>
      <c r="BX6414" s="40"/>
      <c r="BZ6414" s="9"/>
      <c r="CA6414" s="9"/>
      <c r="CB6414" s="40"/>
      <c r="CC6414" s="9"/>
      <c r="CD6414" s="9"/>
      <c r="CE6414" s="40"/>
    </row>
    <row r="6415" spans="68:83" x14ac:dyDescent="0.25">
      <c r="BP6415" s="9"/>
      <c r="BQ6415" s="40"/>
      <c r="BR6415" s="9"/>
      <c r="BS6415" s="40"/>
      <c r="BU6415" s="9"/>
      <c r="BV6415" s="40"/>
      <c r="BW6415" s="9"/>
      <c r="BX6415" s="40"/>
      <c r="BZ6415" s="9"/>
      <c r="CA6415" s="9"/>
      <c r="CB6415" s="40"/>
      <c r="CC6415" s="9"/>
      <c r="CD6415" s="9"/>
      <c r="CE6415" s="40"/>
    </row>
    <row r="6416" spans="68:83" x14ac:dyDescent="0.25">
      <c r="BP6416" s="9"/>
      <c r="BQ6416" s="40"/>
      <c r="BR6416" s="9"/>
      <c r="BS6416" s="40"/>
      <c r="BU6416" s="9"/>
      <c r="BV6416" s="40"/>
      <c r="BW6416" s="9"/>
      <c r="BX6416" s="40"/>
      <c r="BZ6416" s="9"/>
      <c r="CA6416" s="9"/>
      <c r="CB6416" s="40"/>
      <c r="CC6416" s="9"/>
      <c r="CD6416" s="9"/>
      <c r="CE6416" s="40"/>
    </row>
    <row r="6417" spans="68:83" x14ac:dyDescent="0.25">
      <c r="BP6417" s="9"/>
      <c r="BQ6417" s="40"/>
      <c r="BR6417" s="9"/>
      <c r="BS6417" s="40"/>
      <c r="BU6417" s="9"/>
      <c r="BV6417" s="40"/>
      <c r="BW6417" s="9"/>
      <c r="BX6417" s="40"/>
      <c r="BZ6417" s="9"/>
      <c r="CA6417" s="9"/>
      <c r="CB6417" s="40"/>
      <c r="CC6417" s="9"/>
      <c r="CD6417" s="9"/>
      <c r="CE6417" s="40"/>
    </row>
    <row r="6418" spans="68:83" x14ac:dyDescent="0.25">
      <c r="BP6418" s="9"/>
      <c r="BQ6418" s="40"/>
      <c r="BR6418" s="9"/>
      <c r="BS6418" s="40"/>
      <c r="BU6418" s="9"/>
      <c r="BV6418" s="40"/>
      <c r="BW6418" s="9"/>
      <c r="BX6418" s="40"/>
      <c r="BZ6418" s="9"/>
      <c r="CA6418" s="9"/>
      <c r="CB6418" s="40"/>
      <c r="CC6418" s="9"/>
      <c r="CD6418" s="9"/>
      <c r="CE6418" s="40"/>
    </row>
    <row r="6419" spans="68:83" x14ac:dyDescent="0.25">
      <c r="BP6419" s="9"/>
      <c r="BQ6419" s="40"/>
      <c r="BR6419" s="9"/>
      <c r="BS6419" s="40"/>
      <c r="BU6419" s="9"/>
      <c r="BV6419" s="40"/>
      <c r="BW6419" s="9"/>
      <c r="BX6419" s="40"/>
      <c r="BZ6419" s="9"/>
      <c r="CA6419" s="9"/>
      <c r="CB6419" s="40"/>
      <c r="CC6419" s="9"/>
      <c r="CD6419" s="9"/>
      <c r="CE6419" s="40"/>
    </row>
    <row r="6420" spans="68:83" x14ac:dyDescent="0.25">
      <c r="BP6420" s="9"/>
      <c r="BQ6420" s="40"/>
      <c r="BR6420" s="9"/>
      <c r="BS6420" s="40"/>
      <c r="BU6420" s="9"/>
      <c r="BV6420" s="40"/>
      <c r="BW6420" s="9"/>
      <c r="BX6420" s="40"/>
      <c r="BZ6420" s="9"/>
      <c r="CA6420" s="9"/>
      <c r="CB6420" s="40"/>
      <c r="CC6420" s="9"/>
      <c r="CD6420" s="9"/>
      <c r="CE6420" s="40"/>
    </row>
    <row r="6421" spans="68:83" x14ac:dyDescent="0.25">
      <c r="BP6421" s="9"/>
      <c r="BQ6421" s="40"/>
      <c r="BR6421" s="9"/>
      <c r="BS6421" s="40"/>
      <c r="BU6421" s="9"/>
      <c r="BV6421" s="40"/>
      <c r="BW6421" s="9"/>
      <c r="BX6421" s="40"/>
      <c r="BZ6421" s="9"/>
      <c r="CA6421" s="9"/>
      <c r="CB6421" s="40"/>
      <c r="CC6421" s="9"/>
      <c r="CD6421" s="9"/>
      <c r="CE6421" s="40"/>
    </row>
    <row r="6422" spans="68:83" x14ac:dyDescent="0.25">
      <c r="BP6422" s="9"/>
      <c r="BQ6422" s="40"/>
      <c r="BR6422" s="9"/>
      <c r="BS6422" s="40"/>
      <c r="BU6422" s="9"/>
      <c r="BV6422" s="40"/>
      <c r="BW6422" s="9"/>
      <c r="BX6422" s="40"/>
      <c r="BZ6422" s="9"/>
      <c r="CA6422" s="9"/>
      <c r="CB6422" s="40"/>
      <c r="CC6422" s="9"/>
      <c r="CD6422" s="9"/>
      <c r="CE6422" s="40"/>
    </row>
    <row r="6423" spans="68:83" x14ac:dyDescent="0.25">
      <c r="BP6423" s="9"/>
      <c r="BQ6423" s="40"/>
      <c r="BR6423" s="9"/>
      <c r="BS6423" s="40"/>
      <c r="BU6423" s="9"/>
      <c r="BV6423" s="40"/>
      <c r="BW6423" s="9"/>
      <c r="BX6423" s="40"/>
      <c r="BZ6423" s="9"/>
      <c r="CA6423" s="9"/>
      <c r="CB6423" s="40"/>
      <c r="CC6423" s="9"/>
      <c r="CD6423" s="9"/>
      <c r="CE6423" s="40"/>
    </row>
    <row r="6424" spans="68:83" x14ac:dyDescent="0.25">
      <c r="BP6424" s="9"/>
      <c r="BQ6424" s="40"/>
      <c r="BR6424" s="9"/>
      <c r="BS6424" s="40"/>
      <c r="BU6424" s="9"/>
      <c r="BV6424" s="40"/>
      <c r="BW6424" s="9"/>
      <c r="BX6424" s="40"/>
      <c r="BZ6424" s="9"/>
      <c r="CA6424" s="9"/>
      <c r="CB6424" s="40"/>
      <c r="CC6424" s="9"/>
      <c r="CD6424" s="9"/>
      <c r="CE6424" s="40"/>
    </row>
    <row r="6425" spans="68:83" x14ac:dyDescent="0.25">
      <c r="BP6425" s="9"/>
      <c r="BQ6425" s="40"/>
      <c r="BR6425" s="9"/>
      <c r="BS6425" s="40"/>
      <c r="BU6425" s="9"/>
      <c r="BV6425" s="40"/>
      <c r="BW6425" s="9"/>
      <c r="BX6425" s="40"/>
      <c r="BZ6425" s="9"/>
      <c r="CA6425" s="9"/>
      <c r="CB6425" s="40"/>
      <c r="CC6425" s="9"/>
      <c r="CD6425" s="9"/>
      <c r="CE6425" s="40"/>
    </row>
    <row r="6426" spans="68:83" x14ac:dyDescent="0.25">
      <c r="BP6426" s="9"/>
      <c r="BQ6426" s="40"/>
      <c r="BR6426" s="9"/>
      <c r="BS6426" s="40"/>
      <c r="BU6426" s="9"/>
      <c r="BV6426" s="40"/>
      <c r="BW6426" s="9"/>
      <c r="BX6426" s="40"/>
      <c r="BZ6426" s="9"/>
      <c r="CA6426" s="9"/>
      <c r="CB6426" s="40"/>
      <c r="CC6426" s="9"/>
      <c r="CD6426" s="9"/>
      <c r="CE6426" s="40"/>
    </row>
    <row r="6427" spans="68:83" x14ac:dyDescent="0.25">
      <c r="BP6427" s="9"/>
      <c r="BQ6427" s="40"/>
      <c r="BR6427" s="9"/>
      <c r="BS6427" s="40"/>
      <c r="BU6427" s="9"/>
      <c r="BV6427" s="40"/>
      <c r="BW6427" s="9"/>
      <c r="BX6427" s="40"/>
      <c r="BZ6427" s="9"/>
      <c r="CA6427" s="9"/>
      <c r="CB6427" s="40"/>
      <c r="CC6427" s="9"/>
      <c r="CD6427" s="9"/>
      <c r="CE6427" s="40"/>
    </row>
    <row r="6428" spans="68:83" x14ac:dyDescent="0.25">
      <c r="BP6428" s="9"/>
      <c r="BQ6428" s="40"/>
      <c r="BR6428" s="9"/>
      <c r="BS6428" s="40"/>
      <c r="BU6428" s="9"/>
      <c r="BV6428" s="40"/>
      <c r="BW6428" s="9"/>
      <c r="BX6428" s="40"/>
      <c r="BZ6428" s="9"/>
      <c r="CA6428" s="9"/>
      <c r="CB6428" s="40"/>
      <c r="CC6428" s="9"/>
      <c r="CD6428" s="9"/>
      <c r="CE6428" s="40"/>
    </row>
    <row r="6429" spans="68:83" x14ac:dyDescent="0.25">
      <c r="BP6429" s="9"/>
      <c r="BQ6429" s="40"/>
      <c r="BR6429" s="9"/>
      <c r="BS6429" s="40"/>
      <c r="BU6429" s="9"/>
      <c r="BV6429" s="40"/>
      <c r="BW6429" s="9"/>
      <c r="BX6429" s="40"/>
      <c r="BZ6429" s="9"/>
      <c r="CA6429" s="9"/>
      <c r="CB6429" s="40"/>
      <c r="CC6429" s="9"/>
      <c r="CD6429" s="9"/>
      <c r="CE6429" s="40"/>
    </row>
    <row r="6430" spans="68:83" x14ac:dyDescent="0.25">
      <c r="BP6430" s="9"/>
      <c r="BQ6430" s="40"/>
      <c r="BR6430" s="9"/>
      <c r="BS6430" s="40"/>
      <c r="BU6430" s="9"/>
      <c r="BV6430" s="40"/>
      <c r="BW6430" s="9"/>
      <c r="BX6430" s="40"/>
      <c r="BZ6430" s="9"/>
      <c r="CA6430" s="9"/>
      <c r="CB6430" s="40"/>
      <c r="CC6430" s="9"/>
      <c r="CD6430" s="9"/>
      <c r="CE6430" s="40"/>
    </row>
    <row r="6431" spans="68:83" x14ac:dyDescent="0.25">
      <c r="BP6431" s="9"/>
      <c r="BQ6431" s="40"/>
      <c r="BR6431" s="9"/>
      <c r="BS6431" s="40"/>
      <c r="BU6431" s="9"/>
      <c r="BV6431" s="40"/>
      <c r="BW6431" s="9"/>
      <c r="BX6431" s="40"/>
      <c r="BZ6431" s="9"/>
      <c r="CA6431" s="9"/>
      <c r="CB6431" s="40"/>
      <c r="CC6431" s="9"/>
      <c r="CD6431" s="9"/>
      <c r="CE6431" s="40"/>
    </row>
    <row r="6432" spans="68:83" x14ac:dyDescent="0.25">
      <c r="BP6432" s="9"/>
      <c r="BQ6432" s="40"/>
      <c r="BR6432" s="9"/>
      <c r="BS6432" s="40"/>
      <c r="BU6432" s="9"/>
      <c r="BV6432" s="40"/>
      <c r="BW6432" s="9"/>
      <c r="BX6432" s="40"/>
      <c r="BZ6432" s="9"/>
      <c r="CA6432" s="9"/>
      <c r="CB6432" s="40"/>
      <c r="CC6432" s="9"/>
      <c r="CD6432" s="9"/>
      <c r="CE6432" s="40"/>
    </row>
    <row r="6433" spans="68:83" x14ac:dyDescent="0.25">
      <c r="BP6433" s="9"/>
      <c r="BQ6433" s="40"/>
      <c r="BR6433" s="9"/>
      <c r="BS6433" s="40"/>
      <c r="BU6433" s="9"/>
      <c r="BV6433" s="40"/>
      <c r="BW6433" s="9"/>
      <c r="BX6433" s="40"/>
      <c r="BZ6433" s="9"/>
      <c r="CA6433" s="9"/>
      <c r="CB6433" s="40"/>
      <c r="CC6433" s="9"/>
      <c r="CD6433" s="9"/>
      <c r="CE6433" s="40"/>
    </row>
    <row r="6434" spans="68:83" x14ac:dyDescent="0.25">
      <c r="BP6434" s="9"/>
      <c r="BQ6434" s="40"/>
      <c r="BR6434" s="9"/>
      <c r="BS6434" s="40"/>
      <c r="BU6434" s="9"/>
      <c r="BV6434" s="40"/>
      <c r="BW6434" s="9"/>
      <c r="BX6434" s="40"/>
      <c r="BZ6434" s="9"/>
      <c r="CA6434" s="9"/>
      <c r="CB6434" s="40"/>
      <c r="CC6434" s="9"/>
      <c r="CD6434" s="9"/>
      <c r="CE6434" s="40"/>
    </row>
    <row r="6435" spans="68:83" x14ac:dyDescent="0.25">
      <c r="BP6435" s="9"/>
      <c r="BQ6435" s="40"/>
      <c r="BR6435" s="9"/>
      <c r="BS6435" s="40"/>
      <c r="BU6435" s="9"/>
      <c r="BV6435" s="40"/>
      <c r="BW6435" s="9"/>
      <c r="BX6435" s="40"/>
      <c r="BZ6435" s="9"/>
      <c r="CA6435" s="9"/>
      <c r="CB6435" s="40"/>
      <c r="CC6435" s="9"/>
      <c r="CD6435" s="9"/>
      <c r="CE6435" s="40"/>
    </row>
    <row r="6436" spans="68:83" x14ac:dyDescent="0.25">
      <c r="BP6436" s="9"/>
      <c r="BQ6436" s="40"/>
      <c r="BR6436" s="9"/>
      <c r="BS6436" s="40"/>
      <c r="BU6436" s="9"/>
      <c r="BV6436" s="40"/>
      <c r="BW6436" s="9"/>
      <c r="BX6436" s="40"/>
      <c r="BZ6436" s="9"/>
      <c r="CA6436" s="9"/>
      <c r="CB6436" s="40"/>
      <c r="CC6436" s="9"/>
      <c r="CD6436" s="9"/>
      <c r="CE6436" s="40"/>
    </row>
    <row r="6437" spans="68:83" x14ac:dyDescent="0.25">
      <c r="BP6437" s="9"/>
      <c r="BQ6437" s="40"/>
      <c r="BR6437" s="9"/>
      <c r="BS6437" s="40"/>
      <c r="BU6437" s="9"/>
      <c r="BV6437" s="40"/>
      <c r="BW6437" s="9"/>
      <c r="BX6437" s="40"/>
      <c r="BZ6437" s="9"/>
      <c r="CA6437" s="9"/>
      <c r="CB6437" s="40"/>
      <c r="CC6437" s="9"/>
      <c r="CD6437" s="9"/>
      <c r="CE6437" s="40"/>
    </row>
    <row r="6438" spans="68:83" x14ac:dyDescent="0.25">
      <c r="BP6438" s="9"/>
      <c r="BQ6438" s="40"/>
      <c r="BR6438" s="9"/>
      <c r="BS6438" s="40"/>
      <c r="BU6438" s="9"/>
      <c r="BV6438" s="40"/>
      <c r="BW6438" s="9"/>
      <c r="BX6438" s="40"/>
      <c r="BZ6438" s="9"/>
      <c r="CA6438" s="9"/>
      <c r="CB6438" s="40"/>
      <c r="CC6438" s="9"/>
      <c r="CD6438" s="9"/>
      <c r="CE6438" s="40"/>
    </row>
    <row r="6439" spans="68:83" x14ac:dyDescent="0.25">
      <c r="BP6439" s="9"/>
      <c r="BQ6439" s="40"/>
      <c r="BR6439" s="9"/>
      <c r="BS6439" s="40"/>
      <c r="BU6439" s="9"/>
      <c r="BV6439" s="40"/>
      <c r="BW6439" s="9"/>
      <c r="BX6439" s="40"/>
      <c r="BZ6439" s="9"/>
      <c r="CA6439" s="9"/>
      <c r="CB6439" s="40"/>
      <c r="CC6439" s="9"/>
      <c r="CD6439" s="9"/>
      <c r="CE6439" s="40"/>
    </row>
    <row r="6440" spans="68:83" x14ac:dyDescent="0.25">
      <c r="BP6440" s="9"/>
      <c r="BQ6440" s="40"/>
      <c r="BR6440" s="9"/>
      <c r="BS6440" s="40"/>
      <c r="BU6440" s="9"/>
      <c r="BV6440" s="40"/>
      <c r="BW6440" s="9"/>
      <c r="BX6440" s="40"/>
      <c r="BZ6440" s="9"/>
      <c r="CA6440" s="9"/>
      <c r="CB6440" s="40"/>
      <c r="CC6440" s="9"/>
      <c r="CD6440" s="9"/>
      <c r="CE6440" s="40"/>
    </row>
    <row r="6441" spans="68:83" x14ac:dyDescent="0.25">
      <c r="BP6441" s="9"/>
      <c r="BQ6441" s="40"/>
      <c r="BR6441" s="9"/>
      <c r="BS6441" s="40"/>
      <c r="BU6441" s="9"/>
      <c r="BV6441" s="40"/>
      <c r="BW6441" s="9"/>
      <c r="BX6441" s="40"/>
      <c r="BZ6441" s="9"/>
      <c r="CA6441" s="9"/>
      <c r="CB6441" s="40"/>
      <c r="CC6441" s="9"/>
      <c r="CD6441" s="9"/>
      <c r="CE6441" s="40"/>
    </row>
    <row r="6442" spans="68:83" x14ac:dyDescent="0.25">
      <c r="BP6442" s="9"/>
      <c r="BQ6442" s="40"/>
      <c r="BR6442" s="9"/>
      <c r="BS6442" s="40"/>
      <c r="BU6442" s="9"/>
      <c r="BV6442" s="40"/>
      <c r="BW6442" s="9"/>
      <c r="BX6442" s="40"/>
      <c r="BZ6442" s="9"/>
      <c r="CA6442" s="9"/>
      <c r="CB6442" s="40"/>
      <c r="CC6442" s="9"/>
      <c r="CD6442" s="9"/>
      <c r="CE6442" s="40"/>
    </row>
    <row r="6443" spans="68:83" x14ac:dyDescent="0.25">
      <c r="BP6443" s="9"/>
      <c r="BQ6443" s="40"/>
      <c r="BR6443" s="9"/>
      <c r="BS6443" s="40"/>
      <c r="BU6443" s="9"/>
      <c r="BV6443" s="40"/>
      <c r="BW6443" s="9"/>
      <c r="BX6443" s="40"/>
      <c r="BZ6443" s="9"/>
      <c r="CA6443" s="9"/>
      <c r="CB6443" s="40"/>
      <c r="CC6443" s="9"/>
      <c r="CD6443" s="9"/>
      <c r="CE6443" s="40"/>
    </row>
    <row r="6444" spans="68:83" x14ac:dyDescent="0.25">
      <c r="BP6444" s="9"/>
      <c r="BQ6444" s="40"/>
      <c r="BR6444" s="9"/>
      <c r="BS6444" s="40"/>
      <c r="BU6444" s="9"/>
      <c r="BV6444" s="40"/>
      <c r="BW6444" s="9"/>
      <c r="BX6444" s="40"/>
      <c r="BZ6444" s="9"/>
      <c r="CA6444" s="9"/>
      <c r="CB6444" s="40"/>
      <c r="CC6444" s="9"/>
      <c r="CD6444" s="9"/>
      <c r="CE6444" s="40"/>
    </row>
    <row r="6445" spans="68:83" x14ac:dyDescent="0.25">
      <c r="BP6445" s="9"/>
      <c r="BQ6445" s="40"/>
      <c r="BR6445" s="9"/>
      <c r="BS6445" s="40"/>
      <c r="BU6445" s="9"/>
      <c r="BV6445" s="40"/>
      <c r="BW6445" s="9"/>
      <c r="BX6445" s="40"/>
      <c r="BZ6445" s="9"/>
      <c r="CA6445" s="9"/>
      <c r="CB6445" s="40"/>
      <c r="CC6445" s="9"/>
      <c r="CD6445" s="9"/>
      <c r="CE6445" s="40"/>
    </row>
    <row r="6446" spans="68:83" x14ac:dyDescent="0.25">
      <c r="BP6446" s="9"/>
      <c r="BQ6446" s="40"/>
      <c r="BR6446" s="9"/>
      <c r="BS6446" s="40"/>
      <c r="BU6446" s="9"/>
      <c r="BV6446" s="40"/>
      <c r="BW6446" s="9"/>
      <c r="BX6446" s="40"/>
      <c r="BZ6446" s="9"/>
      <c r="CA6446" s="9"/>
      <c r="CB6446" s="40"/>
      <c r="CC6446" s="9"/>
      <c r="CD6446" s="9"/>
      <c r="CE6446" s="40"/>
    </row>
    <row r="6447" spans="68:83" x14ac:dyDescent="0.25">
      <c r="BP6447" s="9"/>
      <c r="BQ6447" s="40"/>
      <c r="BR6447" s="9"/>
      <c r="BS6447" s="40"/>
      <c r="BU6447" s="9"/>
      <c r="BV6447" s="40"/>
      <c r="BW6447" s="9"/>
      <c r="BX6447" s="40"/>
      <c r="BZ6447" s="9"/>
      <c r="CA6447" s="9"/>
      <c r="CB6447" s="40"/>
      <c r="CC6447" s="9"/>
      <c r="CD6447" s="9"/>
      <c r="CE6447" s="40"/>
    </row>
    <row r="6448" spans="68:83" x14ac:dyDescent="0.25">
      <c r="BP6448" s="9"/>
      <c r="BQ6448" s="40"/>
      <c r="BR6448" s="9"/>
      <c r="BS6448" s="40"/>
      <c r="BU6448" s="9"/>
      <c r="BV6448" s="40"/>
      <c r="BW6448" s="9"/>
      <c r="BX6448" s="40"/>
      <c r="BZ6448" s="9"/>
      <c r="CA6448" s="9"/>
      <c r="CB6448" s="40"/>
      <c r="CC6448" s="9"/>
      <c r="CD6448" s="9"/>
      <c r="CE6448" s="40"/>
    </row>
    <row r="6449" spans="68:83" x14ac:dyDescent="0.25">
      <c r="BP6449" s="9"/>
      <c r="BQ6449" s="40"/>
      <c r="BR6449" s="9"/>
      <c r="BS6449" s="40"/>
      <c r="BU6449" s="9"/>
      <c r="BV6449" s="40"/>
      <c r="BW6449" s="9"/>
      <c r="BX6449" s="40"/>
      <c r="BZ6449" s="9"/>
      <c r="CA6449" s="9"/>
      <c r="CB6449" s="40"/>
      <c r="CC6449" s="9"/>
      <c r="CD6449" s="9"/>
      <c r="CE6449" s="40"/>
    </row>
    <row r="6450" spans="68:83" x14ac:dyDescent="0.25">
      <c r="BP6450" s="9"/>
      <c r="BQ6450" s="40"/>
      <c r="BR6450" s="9"/>
      <c r="BS6450" s="40"/>
      <c r="BU6450" s="9"/>
      <c r="BV6450" s="40"/>
      <c r="BW6450" s="9"/>
      <c r="BX6450" s="40"/>
      <c r="BZ6450" s="9"/>
      <c r="CA6450" s="9"/>
      <c r="CB6450" s="40"/>
      <c r="CC6450" s="9"/>
      <c r="CD6450" s="9"/>
      <c r="CE6450" s="40"/>
    </row>
    <row r="6451" spans="68:83" x14ac:dyDescent="0.25">
      <c r="BP6451" s="9"/>
      <c r="BQ6451" s="40"/>
      <c r="BR6451" s="9"/>
      <c r="BS6451" s="40"/>
      <c r="BU6451" s="9"/>
      <c r="BV6451" s="40"/>
      <c r="BW6451" s="9"/>
      <c r="BX6451" s="40"/>
      <c r="BZ6451" s="9"/>
      <c r="CA6451" s="9"/>
      <c r="CB6451" s="40"/>
      <c r="CC6451" s="9"/>
      <c r="CD6451" s="9"/>
      <c r="CE6451" s="40"/>
    </row>
    <row r="6452" spans="68:83" x14ac:dyDescent="0.25">
      <c r="BP6452" s="9"/>
      <c r="BQ6452" s="40"/>
      <c r="BR6452" s="9"/>
      <c r="BS6452" s="40"/>
      <c r="BU6452" s="9"/>
      <c r="BV6452" s="40"/>
      <c r="BW6452" s="9"/>
      <c r="BX6452" s="40"/>
      <c r="BZ6452" s="9"/>
      <c r="CA6452" s="9"/>
      <c r="CB6452" s="40"/>
      <c r="CC6452" s="9"/>
      <c r="CD6452" s="9"/>
      <c r="CE6452" s="40"/>
    </row>
    <row r="6453" spans="68:83" x14ac:dyDescent="0.25">
      <c r="BP6453" s="9"/>
      <c r="BQ6453" s="40"/>
      <c r="BR6453" s="9"/>
      <c r="BS6453" s="40"/>
      <c r="BU6453" s="9"/>
      <c r="BV6453" s="40"/>
      <c r="BW6453" s="9"/>
      <c r="BX6453" s="40"/>
      <c r="BZ6453" s="9"/>
      <c r="CA6453" s="9"/>
      <c r="CB6453" s="40"/>
      <c r="CC6453" s="9"/>
      <c r="CD6453" s="9"/>
      <c r="CE6453" s="40"/>
    </row>
    <row r="6454" spans="68:83" x14ac:dyDescent="0.25">
      <c r="BP6454" s="9"/>
      <c r="BQ6454" s="40"/>
      <c r="BR6454" s="9"/>
      <c r="BS6454" s="40"/>
      <c r="BU6454" s="9"/>
      <c r="BV6454" s="40"/>
      <c r="BW6454" s="9"/>
      <c r="BX6454" s="40"/>
      <c r="BZ6454" s="9"/>
      <c r="CA6454" s="9"/>
      <c r="CB6454" s="40"/>
      <c r="CC6454" s="9"/>
      <c r="CD6454" s="9"/>
      <c r="CE6454" s="40"/>
    </row>
    <row r="6455" spans="68:83" x14ac:dyDescent="0.25">
      <c r="BP6455" s="9"/>
      <c r="BQ6455" s="40"/>
      <c r="BR6455" s="9"/>
      <c r="BS6455" s="40"/>
      <c r="BU6455" s="9"/>
      <c r="BV6455" s="40"/>
      <c r="BW6455" s="9"/>
      <c r="BX6455" s="40"/>
      <c r="BZ6455" s="9"/>
      <c r="CA6455" s="9"/>
      <c r="CB6455" s="40"/>
      <c r="CC6455" s="9"/>
      <c r="CD6455" s="9"/>
      <c r="CE6455" s="40"/>
    </row>
    <row r="6456" spans="68:83" x14ac:dyDescent="0.25">
      <c r="BP6456" s="9"/>
      <c r="BQ6456" s="40"/>
      <c r="BR6456" s="9"/>
      <c r="BS6456" s="40"/>
      <c r="BU6456" s="9"/>
      <c r="BV6456" s="40"/>
      <c r="BW6456" s="9"/>
      <c r="BX6456" s="40"/>
      <c r="BZ6456" s="9"/>
      <c r="CA6456" s="9"/>
      <c r="CB6456" s="40"/>
      <c r="CC6456" s="9"/>
      <c r="CD6456" s="9"/>
      <c r="CE6456" s="40"/>
    </row>
    <row r="6457" spans="68:83" x14ac:dyDescent="0.25">
      <c r="BP6457" s="9"/>
      <c r="BQ6457" s="40"/>
      <c r="BR6457" s="9"/>
      <c r="BS6457" s="40"/>
      <c r="BU6457" s="9"/>
      <c r="BV6457" s="40"/>
      <c r="BW6457" s="9"/>
      <c r="BX6457" s="40"/>
      <c r="BZ6457" s="9"/>
      <c r="CA6457" s="9"/>
      <c r="CB6457" s="40"/>
      <c r="CC6457" s="9"/>
      <c r="CD6457" s="9"/>
      <c r="CE6457" s="40"/>
    </row>
    <row r="6458" spans="68:83" x14ac:dyDescent="0.25">
      <c r="BP6458" s="9"/>
      <c r="BQ6458" s="40"/>
      <c r="BR6458" s="9"/>
      <c r="BS6458" s="40"/>
      <c r="BU6458" s="9"/>
      <c r="BV6458" s="40"/>
      <c r="BW6458" s="9"/>
      <c r="BX6458" s="40"/>
      <c r="BZ6458" s="9"/>
      <c r="CA6458" s="9"/>
      <c r="CB6458" s="40"/>
      <c r="CC6458" s="9"/>
      <c r="CD6458" s="9"/>
      <c r="CE6458" s="40"/>
    </row>
    <row r="6459" spans="68:83" x14ac:dyDescent="0.25">
      <c r="BP6459" s="9"/>
      <c r="BQ6459" s="40"/>
      <c r="BR6459" s="9"/>
      <c r="BS6459" s="40"/>
      <c r="BU6459" s="9"/>
      <c r="BV6459" s="40"/>
      <c r="BW6459" s="9"/>
      <c r="BX6459" s="40"/>
      <c r="BZ6459" s="9"/>
      <c r="CA6459" s="9"/>
      <c r="CB6459" s="40"/>
      <c r="CC6459" s="9"/>
      <c r="CD6459" s="9"/>
      <c r="CE6459" s="40"/>
    </row>
    <row r="6460" spans="68:83" x14ac:dyDescent="0.25">
      <c r="BP6460" s="9"/>
      <c r="BQ6460" s="40"/>
      <c r="BR6460" s="9"/>
      <c r="BS6460" s="40"/>
      <c r="BU6460" s="9"/>
      <c r="BV6460" s="40"/>
      <c r="BW6460" s="9"/>
      <c r="BX6460" s="40"/>
      <c r="BZ6460" s="9"/>
      <c r="CA6460" s="9"/>
      <c r="CB6460" s="40"/>
      <c r="CC6460" s="9"/>
      <c r="CD6460" s="9"/>
      <c r="CE6460" s="40"/>
    </row>
    <row r="6461" spans="68:83" x14ac:dyDescent="0.25">
      <c r="BP6461" s="9"/>
      <c r="BQ6461" s="40"/>
      <c r="BR6461" s="9"/>
      <c r="BS6461" s="40"/>
      <c r="BU6461" s="9"/>
      <c r="BV6461" s="40"/>
      <c r="BW6461" s="9"/>
      <c r="BX6461" s="40"/>
      <c r="BZ6461" s="9"/>
      <c r="CA6461" s="9"/>
      <c r="CB6461" s="40"/>
      <c r="CC6461" s="9"/>
      <c r="CD6461" s="9"/>
      <c r="CE6461" s="40"/>
    </row>
    <row r="6462" spans="68:83" x14ac:dyDescent="0.25">
      <c r="BP6462" s="9"/>
      <c r="BQ6462" s="40"/>
      <c r="BR6462" s="9"/>
      <c r="BS6462" s="40"/>
      <c r="BU6462" s="9"/>
      <c r="BV6462" s="40"/>
      <c r="BW6462" s="9"/>
      <c r="BX6462" s="40"/>
      <c r="BZ6462" s="9"/>
      <c r="CA6462" s="9"/>
      <c r="CB6462" s="40"/>
      <c r="CC6462" s="9"/>
      <c r="CD6462" s="9"/>
      <c r="CE6462" s="40"/>
    </row>
    <row r="6463" spans="68:83" x14ac:dyDescent="0.25">
      <c r="BP6463" s="9"/>
      <c r="BQ6463" s="40"/>
      <c r="BR6463" s="9"/>
      <c r="BS6463" s="40"/>
      <c r="BU6463" s="9"/>
      <c r="BV6463" s="40"/>
      <c r="BW6463" s="9"/>
      <c r="BX6463" s="40"/>
      <c r="BZ6463" s="9"/>
      <c r="CA6463" s="9"/>
      <c r="CB6463" s="40"/>
      <c r="CC6463" s="9"/>
      <c r="CD6463" s="9"/>
      <c r="CE6463" s="40"/>
    </row>
    <row r="6464" spans="68:83" x14ac:dyDescent="0.25">
      <c r="BP6464" s="9"/>
      <c r="BQ6464" s="40"/>
      <c r="BR6464" s="9"/>
      <c r="BS6464" s="40"/>
      <c r="BU6464" s="9"/>
      <c r="BV6464" s="40"/>
      <c r="BW6464" s="9"/>
      <c r="BX6464" s="40"/>
      <c r="BZ6464" s="9"/>
      <c r="CA6464" s="9"/>
      <c r="CB6464" s="40"/>
      <c r="CC6464" s="9"/>
      <c r="CD6464" s="9"/>
      <c r="CE6464" s="40"/>
    </row>
    <row r="6465" spans="68:83" x14ac:dyDescent="0.25">
      <c r="BP6465" s="9"/>
      <c r="BQ6465" s="40"/>
      <c r="BR6465" s="9"/>
      <c r="BS6465" s="40"/>
      <c r="BU6465" s="9"/>
      <c r="BV6465" s="40"/>
      <c r="BW6465" s="9"/>
      <c r="BX6465" s="40"/>
      <c r="BZ6465" s="9"/>
      <c r="CA6465" s="9"/>
      <c r="CB6465" s="40"/>
      <c r="CC6465" s="9"/>
      <c r="CD6465" s="9"/>
      <c r="CE6465" s="40"/>
    </row>
    <row r="6466" spans="68:83" x14ac:dyDescent="0.25">
      <c r="BP6466" s="9"/>
      <c r="BQ6466" s="40"/>
      <c r="BR6466" s="9"/>
      <c r="BS6466" s="40"/>
      <c r="BU6466" s="9"/>
      <c r="BV6466" s="40"/>
      <c r="BW6466" s="9"/>
      <c r="BX6466" s="40"/>
      <c r="BZ6466" s="9"/>
      <c r="CA6466" s="9"/>
      <c r="CB6466" s="40"/>
      <c r="CC6466" s="9"/>
      <c r="CD6466" s="9"/>
      <c r="CE6466" s="40"/>
    </row>
    <row r="6467" spans="68:83" x14ac:dyDescent="0.25">
      <c r="BP6467" s="9"/>
      <c r="BQ6467" s="40"/>
      <c r="BR6467" s="9"/>
      <c r="BS6467" s="40"/>
      <c r="BU6467" s="9"/>
      <c r="BV6467" s="40"/>
      <c r="BW6467" s="9"/>
      <c r="BX6467" s="40"/>
      <c r="BZ6467" s="9"/>
      <c r="CA6467" s="9"/>
      <c r="CB6467" s="40"/>
      <c r="CC6467" s="9"/>
      <c r="CD6467" s="9"/>
      <c r="CE6467" s="40"/>
    </row>
    <row r="6468" spans="68:83" x14ac:dyDescent="0.25">
      <c r="BP6468" s="9"/>
      <c r="BQ6468" s="40"/>
      <c r="BR6468" s="9"/>
      <c r="BS6468" s="40"/>
      <c r="BU6468" s="9"/>
      <c r="BV6468" s="40"/>
      <c r="BW6468" s="9"/>
      <c r="BX6468" s="40"/>
      <c r="BZ6468" s="9"/>
      <c r="CA6468" s="9"/>
      <c r="CB6468" s="40"/>
      <c r="CC6468" s="9"/>
      <c r="CD6468" s="9"/>
      <c r="CE6468" s="40"/>
    </row>
    <row r="6469" spans="68:83" x14ac:dyDescent="0.25">
      <c r="BP6469" s="9"/>
      <c r="BQ6469" s="40"/>
      <c r="BR6469" s="9"/>
      <c r="BS6469" s="40"/>
      <c r="BU6469" s="9"/>
      <c r="BV6469" s="40"/>
      <c r="BW6469" s="9"/>
      <c r="BX6469" s="40"/>
      <c r="BZ6469" s="9"/>
      <c r="CA6469" s="9"/>
      <c r="CB6469" s="40"/>
      <c r="CC6469" s="9"/>
      <c r="CD6469" s="9"/>
      <c r="CE6469" s="40"/>
    </row>
    <row r="6470" spans="68:83" x14ac:dyDescent="0.25">
      <c r="BP6470" s="9"/>
      <c r="BQ6470" s="40"/>
      <c r="BR6470" s="9"/>
      <c r="BS6470" s="40"/>
      <c r="BU6470" s="9"/>
      <c r="BV6470" s="40"/>
      <c r="BW6470" s="9"/>
      <c r="BX6470" s="40"/>
      <c r="BZ6470" s="9"/>
      <c r="CA6470" s="9"/>
      <c r="CB6470" s="40"/>
      <c r="CC6470" s="9"/>
      <c r="CD6470" s="9"/>
      <c r="CE6470" s="40"/>
    </row>
    <row r="6471" spans="68:83" x14ac:dyDescent="0.25">
      <c r="BP6471" s="9"/>
      <c r="BQ6471" s="40"/>
      <c r="BR6471" s="9"/>
      <c r="BS6471" s="40"/>
      <c r="BU6471" s="9"/>
      <c r="BV6471" s="40"/>
      <c r="BW6471" s="9"/>
      <c r="BX6471" s="40"/>
      <c r="BZ6471" s="9"/>
      <c r="CA6471" s="9"/>
      <c r="CB6471" s="40"/>
      <c r="CC6471" s="9"/>
      <c r="CD6471" s="9"/>
      <c r="CE6471" s="40"/>
    </row>
    <row r="6472" spans="68:83" x14ac:dyDescent="0.25">
      <c r="BP6472" s="9"/>
      <c r="BQ6472" s="40"/>
      <c r="BR6472" s="9"/>
      <c r="BS6472" s="40"/>
      <c r="BU6472" s="9"/>
      <c r="BV6472" s="40"/>
      <c r="BW6472" s="9"/>
      <c r="BX6472" s="40"/>
      <c r="BZ6472" s="9"/>
      <c r="CA6472" s="9"/>
      <c r="CB6472" s="40"/>
      <c r="CC6472" s="9"/>
      <c r="CD6472" s="9"/>
      <c r="CE6472" s="40"/>
    </row>
    <row r="6473" spans="68:83" x14ac:dyDescent="0.25">
      <c r="BP6473" s="9"/>
      <c r="BQ6473" s="40"/>
      <c r="BR6473" s="9"/>
      <c r="BS6473" s="40"/>
      <c r="BU6473" s="9"/>
      <c r="BV6473" s="40"/>
      <c r="BW6473" s="9"/>
      <c r="BX6473" s="40"/>
      <c r="BZ6473" s="9"/>
      <c r="CA6473" s="9"/>
      <c r="CB6473" s="40"/>
      <c r="CC6473" s="9"/>
      <c r="CD6473" s="9"/>
      <c r="CE6473" s="40"/>
    </row>
    <row r="6474" spans="68:83" x14ac:dyDescent="0.25">
      <c r="BP6474" s="9"/>
      <c r="BQ6474" s="40"/>
      <c r="BR6474" s="9"/>
      <c r="BS6474" s="40"/>
      <c r="BU6474" s="9"/>
      <c r="BV6474" s="40"/>
      <c r="BW6474" s="9"/>
      <c r="BX6474" s="40"/>
      <c r="BZ6474" s="9"/>
      <c r="CA6474" s="9"/>
      <c r="CB6474" s="40"/>
      <c r="CC6474" s="9"/>
      <c r="CD6474" s="9"/>
      <c r="CE6474" s="40"/>
    </row>
    <row r="6475" spans="68:83" x14ac:dyDescent="0.25">
      <c r="BP6475" s="9"/>
      <c r="BQ6475" s="40"/>
      <c r="BR6475" s="9"/>
      <c r="BS6475" s="40"/>
      <c r="BU6475" s="9"/>
      <c r="BV6475" s="40"/>
      <c r="BW6475" s="9"/>
      <c r="BX6475" s="40"/>
      <c r="BZ6475" s="9"/>
      <c r="CA6475" s="9"/>
      <c r="CB6475" s="40"/>
      <c r="CC6475" s="9"/>
      <c r="CD6475" s="9"/>
      <c r="CE6475" s="40"/>
    </row>
    <row r="6476" spans="68:83" x14ac:dyDescent="0.25">
      <c r="BP6476" s="9"/>
      <c r="BQ6476" s="40"/>
      <c r="BR6476" s="9"/>
      <c r="BS6476" s="40"/>
      <c r="BU6476" s="9"/>
      <c r="BV6476" s="40"/>
      <c r="BW6476" s="9"/>
      <c r="BX6476" s="40"/>
      <c r="BZ6476" s="9"/>
      <c r="CA6476" s="9"/>
      <c r="CB6476" s="40"/>
      <c r="CC6476" s="9"/>
      <c r="CD6476" s="9"/>
      <c r="CE6476" s="40"/>
    </row>
    <row r="6477" spans="68:83" x14ac:dyDescent="0.25">
      <c r="BP6477" s="9"/>
      <c r="BQ6477" s="40"/>
      <c r="BR6477" s="9"/>
      <c r="BS6477" s="40"/>
      <c r="BU6477" s="9"/>
      <c r="BV6477" s="40"/>
      <c r="BW6477" s="9"/>
      <c r="BX6477" s="40"/>
      <c r="BZ6477" s="9"/>
      <c r="CA6477" s="9"/>
      <c r="CB6477" s="40"/>
      <c r="CC6477" s="9"/>
      <c r="CD6477" s="9"/>
      <c r="CE6477" s="40"/>
    </row>
    <row r="6478" spans="68:83" x14ac:dyDescent="0.25">
      <c r="BP6478" s="9"/>
      <c r="BQ6478" s="40"/>
      <c r="BR6478" s="9"/>
      <c r="BS6478" s="40"/>
      <c r="BU6478" s="9"/>
      <c r="BV6478" s="40"/>
      <c r="BW6478" s="9"/>
      <c r="BX6478" s="40"/>
      <c r="BZ6478" s="9"/>
      <c r="CA6478" s="9"/>
      <c r="CB6478" s="40"/>
      <c r="CC6478" s="9"/>
      <c r="CD6478" s="9"/>
      <c r="CE6478" s="40"/>
    </row>
    <row r="6479" spans="68:83" x14ac:dyDescent="0.25">
      <c r="BP6479" s="9"/>
      <c r="BQ6479" s="40"/>
      <c r="BR6479" s="9"/>
      <c r="BS6479" s="40"/>
      <c r="BU6479" s="9"/>
      <c r="BV6479" s="40"/>
      <c r="BW6479" s="9"/>
      <c r="BX6479" s="40"/>
      <c r="BZ6479" s="9"/>
      <c r="CA6479" s="9"/>
      <c r="CB6479" s="40"/>
      <c r="CC6479" s="9"/>
      <c r="CD6479" s="9"/>
      <c r="CE6479" s="40"/>
    </row>
    <row r="6480" spans="68:83" x14ac:dyDescent="0.25">
      <c r="BP6480" s="9"/>
      <c r="BQ6480" s="40"/>
      <c r="BR6480" s="9"/>
      <c r="BS6480" s="40"/>
      <c r="BU6480" s="9"/>
      <c r="BV6480" s="40"/>
      <c r="BW6480" s="9"/>
      <c r="BX6480" s="40"/>
      <c r="BZ6480" s="9"/>
      <c r="CA6480" s="9"/>
      <c r="CB6480" s="40"/>
      <c r="CC6480" s="9"/>
      <c r="CD6480" s="9"/>
      <c r="CE6480" s="40"/>
    </row>
    <row r="6481" spans="68:83" x14ac:dyDescent="0.25">
      <c r="BP6481" s="9"/>
      <c r="BQ6481" s="40"/>
      <c r="BR6481" s="9"/>
      <c r="BS6481" s="40"/>
      <c r="BU6481" s="9"/>
      <c r="BV6481" s="40"/>
      <c r="BW6481" s="9"/>
      <c r="BX6481" s="40"/>
      <c r="BZ6481" s="9"/>
      <c r="CA6481" s="9"/>
      <c r="CB6481" s="40"/>
      <c r="CC6481" s="9"/>
      <c r="CD6481" s="9"/>
      <c r="CE6481" s="40"/>
    </row>
    <row r="6482" spans="68:83" x14ac:dyDescent="0.25">
      <c r="BP6482" s="9"/>
      <c r="BQ6482" s="40"/>
      <c r="BR6482" s="9"/>
      <c r="BS6482" s="40"/>
      <c r="BU6482" s="9"/>
      <c r="BV6482" s="40"/>
      <c r="BW6482" s="9"/>
      <c r="BX6482" s="40"/>
      <c r="BZ6482" s="9"/>
      <c r="CA6482" s="9"/>
      <c r="CB6482" s="40"/>
      <c r="CC6482" s="9"/>
      <c r="CD6482" s="9"/>
      <c r="CE6482" s="40"/>
    </row>
    <row r="6483" spans="68:83" x14ac:dyDescent="0.25">
      <c r="BP6483" s="9"/>
      <c r="BQ6483" s="40"/>
      <c r="BR6483" s="9"/>
      <c r="BS6483" s="40"/>
      <c r="BU6483" s="9"/>
      <c r="BV6483" s="40"/>
      <c r="BW6483" s="9"/>
      <c r="BX6483" s="40"/>
      <c r="BZ6483" s="9"/>
      <c r="CA6483" s="9"/>
      <c r="CB6483" s="40"/>
      <c r="CC6483" s="9"/>
      <c r="CD6483" s="9"/>
      <c r="CE6483" s="40"/>
    </row>
    <row r="6484" spans="68:83" x14ac:dyDescent="0.25">
      <c r="BP6484" s="9"/>
      <c r="BQ6484" s="40"/>
      <c r="BR6484" s="9"/>
      <c r="BS6484" s="40"/>
      <c r="BU6484" s="9"/>
      <c r="BV6484" s="40"/>
      <c r="BW6484" s="9"/>
      <c r="BX6484" s="40"/>
      <c r="BZ6484" s="9"/>
      <c r="CA6484" s="9"/>
      <c r="CB6484" s="40"/>
      <c r="CC6484" s="9"/>
      <c r="CD6484" s="9"/>
      <c r="CE6484" s="40"/>
    </row>
    <row r="6485" spans="68:83" x14ac:dyDescent="0.25">
      <c r="BP6485" s="9"/>
      <c r="BQ6485" s="40"/>
      <c r="BR6485" s="9"/>
      <c r="BS6485" s="40"/>
      <c r="BU6485" s="9"/>
      <c r="BV6485" s="40"/>
      <c r="BW6485" s="9"/>
      <c r="BX6485" s="40"/>
      <c r="BZ6485" s="9"/>
      <c r="CA6485" s="9"/>
      <c r="CB6485" s="40"/>
      <c r="CC6485" s="9"/>
      <c r="CD6485" s="9"/>
      <c r="CE6485" s="40"/>
    </row>
    <row r="6486" spans="68:83" x14ac:dyDescent="0.25">
      <c r="BP6486" s="9"/>
      <c r="BQ6486" s="40"/>
      <c r="BR6486" s="9"/>
      <c r="BS6486" s="40"/>
      <c r="BU6486" s="9"/>
      <c r="BV6486" s="40"/>
      <c r="BW6486" s="9"/>
      <c r="BX6486" s="40"/>
      <c r="BZ6486" s="9"/>
      <c r="CA6486" s="9"/>
      <c r="CB6486" s="40"/>
      <c r="CC6486" s="9"/>
      <c r="CD6486" s="9"/>
      <c r="CE6486" s="40"/>
    </row>
    <row r="6487" spans="68:83" x14ac:dyDescent="0.25">
      <c r="BP6487" s="9"/>
      <c r="BQ6487" s="40"/>
      <c r="BR6487" s="9"/>
      <c r="BS6487" s="40"/>
      <c r="BU6487" s="9"/>
      <c r="BV6487" s="40"/>
      <c r="BW6487" s="9"/>
      <c r="BX6487" s="40"/>
      <c r="BZ6487" s="9"/>
      <c r="CA6487" s="9"/>
      <c r="CB6487" s="40"/>
      <c r="CC6487" s="9"/>
      <c r="CD6487" s="9"/>
      <c r="CE6487" s="40"/>
    </row>
    <row r="6488" spans="68:83" x14ac:dyDescent="0.25">
      <c r="BP6488" s="9"/>
      <c r="BQ6488" s="40"/>
      <c r="BR6488" s="9"/>
      <c r="BS6488" s="40"/>
      <c r="BU6488" s="9"/>
      <c r="BV6488" s="40"/>
      <c r="BW6488" s="9"/>
      <c r="BX6488" s="40"/>
      <c r="BZ6488" s="9"/>
      <c r="CA6488" s="9"/>
      <c r="CB6488" s="40"/>
      <c r="CC6488" s="9"/>
      <c r="CD6488" s="9"/>
      <c r="CE6488" s="40"/>
    </row>
    <row r="6489" spans="68:83" x14ac:dyDescent="0.25">
      <c r="BP6489" s="9"/>
      <c r="BQ6489" s="40"/>
      <c r="BR6489" s="9"/>
      <c r="BS6489" s="40"/>
      <c r="BU6489" s="9"/>
      <c r="BV6489" s="40"/>
      <c r="BW6489" s="9"/>
      <c r="BX6489" s="40"/>
      <c r="BZ6489" s="9"/>
      <c r="CA6489" s="9"/>
      <c r="CB6489" s="40"/>
      <c r="CC6489" s="9"/>
      <c r="CD6489" s="9"/>
      <c r="CE6489" s="40"/>
    </row>
    <row r="6490" spans="68:83" x14ac:dyDescent="0.25">
      <c r="BP6490" s="9"/>
      <c r="BQ6490" s="40"/>
      <c r="BR6490" s="9"/>
      <c r="BS6490" s="40"/>
      <c r="BU6490" s="9"/>
      <c r="BV6490" s="40"/>
      <c r="BW6490" s="9"/>
      <c r="BX6490" s="40"/>
      <c r="BZ6490" s="9"/>
      <c r="CA6490" s="9"/>
      <c r="CB6490" s="40"/>
      <c r="CC6490" s="9"/>
      <c r="CD6490" s="9"/>
      <c r="CE6490" s="40"/>
    </row>
    <row r="6491" spans="68:83" x14ac:dyDescent="0.25">
      <c r="BP6491" s="9"/>
      <c r="BQ6491" s="40"/>
      <c r="BR6491" s="9"/>
      <c r="BS6491" s="40"/>
      <c r="BU6491" s="9"/>
      <c r="BV6491" s="40"/>
      <c r="BW6491" s="9"/>
      <c r="BX6491" s="40"/>
      <c r="BZ6491" s="9"/>
      <c r="CA6491" s="9"/>
      <c r="CB6491" s="40"/>
      <c r="CC6491" s="9"/>
      <c r="CD6491" s="9"/>
      <c r="CE6491" s="40"/>
    </row>
    <row r="6492" spans="68:83" x14ac:dyDescent="0.25">
      <c r="BP6492" s="9"/>
      <c r="BQ6492" s="40"/>
      <c r="BR6492" s="9"/>
      <c r="BS6492" s="40"/>
      <c r="BU6492" s="9"/>
      <c r="BV6492" s="40"/>
      <c r="BW6492" s="9"/>
      <c r="BX6492" s="40"/>
      <c r="BZ6492" s="9"/>
      <c r="CA6492" s="9"/>
      <c r="CB6492" s="40"/>
      <c r="CC6492" s="9"/>
      <c r="CD6492" s="9"/>
      <c r="CE6492" s="40"/>
    </row>
    <row r="6493" spans="68:83" x14ac:dyDescent="0.25">
      <c r="BP6493" s="9"/>
      <c r="BQ6493" s="40"/>
      <c r="BR6493" s="9"/>
      <c r="BS6493" s="40"/>
      <c r="BU6493" s="9"/>
      <c r="BV6493" s="40"/>
      <c r="BW6493" s="9"/>
      <c r="BX6493" s="40"/>
      <c r="BZ6493" s="9"/>
      <c r="CA6493" s="9"/>
      <c r="CB6493" s="40"/>
      <c r="CC6493" s="9"/>
      <c r="CD6493" s="9"/>
      <c r="CE6493" s="40"/>
    </row>
    <row r="6494" spans="68:83" x14ac:dyDescent="0.25">
      <c r="BP6494" s="9"/>
      <c r="BQ6494" s="40"/>
      <c r="BR6494" s="9"/>
      <c r="BS6494" s="40"/>
      <c r="BU6494" s="9"/>
      <c r="BV6494" s="40"/>
      <c r="BW6494" s="9"/>
      <c r="BX6494" s="40"/>
      <c r="BZ6494" s="9"/>
      <c r="CA6494" s="9"/>
      <c r="CB6494" s="40"/>
      <c r="CC6494" s="9"/>
      <c r="CD6494" s="9"/>
      <c r="CE6494" s="40"/>
    </row>
    <row r="6495" spans="68:83" x14ac:dyDescent="0.25">
      <c r="BP6495" s="9"/>
      <c r="BQ6495" s="40"/>
      <c r="BR6495" s="9"/>
      <c r="BS6495" s="40"/>
      <c r="BU6495" s="9"/>
      <c r="BV6495" s="40"/>
      <c r="BW6495" s="9"/>
      <c r="BX6495" s="40"/>
      <c r="BZ6495" s="9"/>
      <c r="CA6495" s="9"/>
      <c r="CB6495" s="40"/>
      <c r="CC6495" s="9"/>
      <c r="CD6495" s="9"/>
      <c r="CE6495" s="40"/>
    </row>
    <row r="6496" spans="68:83" x14ac:dyDescent="0.25">
      <c r="BP6496" s="9"/>
      <c r="BQ6496" s="40"/>
      <c r="BR6496" s="9"/>
      <c r="BS6496" s="40"/>
      <c r="BU6496" s="9"/>
      <c r="BV6496" s="40"/>
      <c r="BW6496" s="9"/>
      <c r="BX6496" s="40"/>
      <c r="BZ6496" s="9"/>
      <c r="CA6496" s="9"/>
      <c r="CB6496" s="40"/>
      <c r="CC6496" s="9"/>
      <c r="CD6496" s="9"/>
      <c r="CE6496" s="40"/>
    </row>
    <row r="6497" spans="68:83" x14ac:dyDescent="0.25">
      <c r="BP6497" s="9"/>
      <c r="BQ6497" s="40"/>
      <c r="BR6497" s="9"/>
      <c r="BS6497" s="40"/>
      <c r="BU6497" s="9"/>
      <c r="BV6497" s="40"/>
      <c r="BW6497" s="9"/>
      <c r="BX6497" s="40"/>
      <c r="BZ6497" s="9"/>
      <c r="CA6497" s="9"/>
      <c r="CB6497" s="40"/>
      <c r="CC6497" s="9"/>
      <c r="CD6497" s="9"/>
      <c r="CE6497" s="40"/>
    </row>
    <row r="6498" spans="68:83" x14ac:dyDescent="0.25">
      <c r="BP6498" s="9"/>
      <c r="BQ6498" s="40"/>
      <c r="BR6498" s="9"/>
      <c r="BS6498" s="40"/>
      <c r="BU6498" s="9"/>
      <c r="BV6498" s="40"/>
      <c r="BW6498" s="9"/>
      <c r="BX6498" s="40"/>
      <c r="BZ6498" s="9"/>
      <c r="CA6498" s="9"/>
      <c r="CB6498" s="40"/>
      <c r="CC6498" s="9"/>
      <c r="CD6498" s="9"/>
      <c r="CE6498" s="40"/>
    </row>
    <row r="6499" spans="68:83" x14ac:dyDescent="0.25">
      <c r="BP6499" s="9"/>
      <c r="BQ6499" s="40"/>
      <c r="BR6499" s="9"/>
      <c r="BS6499" s="40"/>
      <c r="BU6499" s="9"/>
      <c r="BV6499" s="40"/>
      <c r="BW6499" s="9"/>
      <c r="BX6499" s="40"/>
      <c r="BZ6499" s="9"/>
      <c r="CA6499" s="9"/>
      <c r="CB6499" s="40"/>
      <c r="CC6499" s="9"/>
      <c r="CD6499" s="9"/>
      <c r="CE6499" s="40"/>
    </row>
    <row r="6500" spans="68:83" x14ac:dyDescent="0.25">
      <c r="BP6500" s="9"/>
      <c r="BQ6500" s="40"/>
      <c r="BR6500" s="9"/>
      <c r="BS6500" s="40"/>
      <c r="BU6500" s="9"/>
      <c r="BV6500" s="40"/>
      <c r="BW6500" s="9"/>
      <c r="BX6500" s="40"/>
      <c r="BZ6500" s="9"/>
      <c r="CA6500" s="9"/>
      <c r="CB6500" s="40"/>
      <c r="CC6500" s="9"/>
      <c r="CD6500" s="9"/>
      <c r="CE6500" s="40"/>
    </row>
    <row r="6501" spans="68:83" x14ac:dyDescent="0.25">
      <c r="BP6501" s="9"/>
      <c r="BQ6501" s="40"/>
      <c r="BR6501" s="9"/>
      <c r="BS6501" s="40"/>
      <c r="BU6501" s="9"/>
      <c r="BV6501" s="40"/>
      <c r="BW6501" s="9"/>
      <c r="BX6501" s="40"/>
      <c r="BZ6501" s="9"/>
      <c r="CA6501" s="9"/>
      <c r="CB6501" s="40"/>
      <c r="CC6501" s="9"/>
      <c r="CD6501" s="9"/>
      <c r="CE6501" s="40"/>
    </row>
    <row r="6502" spans="68:83" x14ac:dyDescent="0.25">
      <c r="BP6502" s="9"/>
      <c r="BQ6502" s="40"/>
      <c r="BR6502" s="9"/>
      <c r="BS6502" s="40"/>
      <c r="BU6502" s="9"/>
      <c r="BV6502" s="40"/>
      <c r="BW6502" s="9"/>
      <c r="BX6502" s="40"/>
      <c r="BZ6502" s="9"/>
      <c r="CA6502" s="9"/>
      <c r="CB6502" s="40"/>
      <c r="CC6502" s="9"/>
      <c r="CD6502" s="9"/>
      <c r="CE6502" s="40"/>
    </row>
    <row r="6503" spans="68:83" x14ac:dyDescent="0.25">
      <c r="BP6503" s="9"/>
      <c r="BQ6503" s="40"/>
      <c r="BR6503" s="9"/>
      <c r="BS6503" s="40"/>
      <c r="BU6503" s="9"/>
      <c r="BV6503" s="40"/>
      <c r="BW6503" s="9"/>
      <c r="BX6503" s="40"/>
      <c r="BZ6503" s="9"/>
      <c r="CA6503" s="9"/>
      <c r="CB6503" s="40"/>
      <c r="CC6503" s="9"/>
      <c r="CD6503" s="9"/>
      <c r="CE6503" s="40"/>
    </row>
    <row r="6504" spans="68:83" x14ac:dyDescent="0.25">
      <c r="BP6504" s="9"/>
      <c r="BQ6504" s="40"/>
      <c r="BR6504" s="9"/>
      <c r="BS6504" s="40"/>
      <c r="BU6504" s="9"/>
      <c r="BV6504" s="40"/>
      <c r="BW6504" s="9"/>
      <c r="BX6504" s="40"/>
      <c r="BZ6504" s="9"/>
      <c r="CA6504" s="9"/>
      <c r="CB6504" s="40"/>
      <c r="CC6504" s="9"/>
      <c r="CD6504" s="9"/>
      <c r="CE6504" s="40"/>
    </row>
    <row r="6505" spans="68:83" x14ac:dyDescent="0.25">
      <c r="BP6505" s="9"/>
      <c r="BQ6505" s="40"/>
      <c r="BR6505" s="9"/>
      <c r="BS6505" s="40"/>
      <c r="BU6505" s="9"/>
      <c r="BV6505" s="40"/>
      <c r="BW6505" s="9"/>
      <c r="BX6505" s="40"/>
      <c r="BZ6505" s="9"/>
      <c r="CA6505" s="9"/>
      <c r="CB6505" s="40"/>
      <c r="CC6505" s="9"/>
      <c r="CD6505" s="9"/>
      <c r="CE6505" s="40"/>
    </row>
    <row r="6506" spans="68:83" x14ac:dyDescent="0.25">
      <c r="BP6506" s="9"/>
      <c r="BQ6506" s="40"/>
      <c r="BR6506" s="9"/>
      <c r="BS6506" s="40"/>
      <c r="BU6506" s="9"/>
      <c r="BV6506" s="40"/>
      <c r="BW6506" s="9"/>
      <c r="BX6506" s="40"/>
      <c r="BZ6506" s="9"/>
      <c r="CA6506" s="9"/>
      <c r="CB6506" s="40"/>
      <c r="CC6506" s="9"/>
      <c r="CD6506" s="9"/>
      <c r="CE6506" s="40"/>
    </row>
    <row r="6507" spans="68:83" x14ac:dyDescent="0.25">
      <c r="BP6507" s="9"/>
      <c r="BQ6507" s="40"/>
      <c r="BR6507" s="9"/>
      <c r="BS6507" s="40"/>
      <c r="BU6507" s="9"/>
      <c r="BV6507" s="40"/>
      <c r="BW6507" s="9"/>
      <c r="BX6507" s="40"/>
      <c r="BZ6507" s="9"/>
      <c r="CA6507" s="9"/>
      <c r="CB6507" s="40"/>
      <c r="CC6507" s="9"/>
      <c r="CD6507" s="9"/>
      <c r="CE6507" s="40"/>
    </row>
    <row r="6508" spans="68:83" x14ac:dyDescent="0.25">
      <c r="BP6508" s="9"/>
      <c r="BQ6508" s="40"/>
      <c r="BR6508" s="9"/>
      <c r="BS6508" s="40"/>
      <c r="BU6508" s="9"/>
      <c r="BV6508" s="40"/>
      <c r="BW6508" s="9"/>
      <c r="BX6508" s="40"/>
      <c r="BZ6508" s="9"/>
      <c r="CA6508" s="9"/>
      <c r="CB6508" s="40"/>
      <c r="CC6508" s="9"/>
      <c r="CD6508" s="9"/>
      <c r="CE6508" s="40"/>
    </row>
    <row r="6509" spans="68:83" x14ac:dyDescent="0.25">
      <c r="BP6509" s="9"/>
      <c r="BQ6509" s="40"/>
      <c r="BR6509" s="9"/>
      <c r="BS6509" s="40"/>
      <c r="BU6509" s="9"/>
      <c r="BV6509" s="40"/>
      <c r="BW6509" s="9"/>
      <c r="BX6509" s="40"/>
      <c r="BZ6509" s="9"/>
      <c r="CA6509" s="9"/>
      <c r="CB6509" s="40"/>
      <c r="CC6509" s="9"/>
      <c r="CD6509" s="9"/>
      <c r="CE6509" s="40"/>
    </row>
    <row r="6510" spans="68:83" x14ac:dyDescent="0.25">
      <c r="BP6510" s="9"/>
      <c r="BQ6510" s="40"/>
      <c r="BR6510" s="9"/>
      <c r="BS6510" s="40"/>
      <c r="BU6510" s="9"/>
      <c r="BV6510" s="40"/>
      <c r="BW6510" s="9"/>
      <c r="BX6510" s="40"/>
      <c r="BZ6510" s="9"/>
      <c r="CA6510" s="9"/>
      <c r="CB6510" s="40"/>
      <c r="CC6510" s="9"/>
      <c r="CD6510" s="9"/>
      <c r="CE6510" s="40"/>
    </row>
    <row r="6511" spans="68:83" x14ac:dyDescent="0.25">
      <c r="BP6511" s="9"/>
      <c r="BQ6511" s="40"/>
      <c r="BR6511" s="9"/>
      <c r="BS6511" s="40"/>
      <c r="BU6511" s="9"/>
      <c r="BV6511" s="40"/>
      <c r="BW6511" s="9"/>
      <c r="BX6511" s="40"/>
      <c r="BZ6511" s="9"/>
      <c r="CA6511" s="9"/>
      <c r="CB6511" s="40"/>
      <c r="CC6511" s="9"/>
      <c r="CD6511" s="9"/>
      <c r="CE6511" s="40"/>
    </row>
    <row r="6512" spans="68:83" x14ac:dyDescent="0.25">
      <c r="BP6512" s="9"/>
      <c r="BQ6512" s="40"/>
      <c r="BR6512" s="9"/>
      <c r="BS6512" s="40"/>
      <c r="BU6512" s="9"/>
      <c r="BV6512" s="40"/>
      <c r="BW6512" s="9"/>
      <c r="BX6512" s="40"/>
      <c r="BZ6512" s="9"/>
      <c r="CA6512" s="9"/>
      <c r="CB6512" s="40"/>
      <c r="CC6512" s="9"/>
      <c r="CD6512" s="9"/>
      <c r="CE6512" s="40"/>
    </row>
    <row r="6513" spans="68:83" x14ac:dyDescent="0.25">
      <c r="BP6513" s="9"/>
      <c r="BQ6513" s="40"/>
      <c r="BR6513" s="9"/>
      <c r="BS6513" s="40"/>
      <c r="BU6513" s="9"/>
      <c r="BV6513" s="40"/>
      <c r="BW6513" s="9"/>
      <c r="BX6513" s="40"/>
      <c r="BZ6513" s="9"/>
      <c r="CA6513" s="9"/>
      <c r="CB6513" s="40"/>
      <c r="CC6513" s="9"/>
      <c r="CD6513" s="9"/>
      <c r="CE6513" s="40"/>
    </row>
    <row r="6514" spans="68:83" x14ac:dyDescent="0.25">
      <c r="BP6514" s="9"/>
      <c r="BQ6514" s="40"/>
      <c r="BR6514" s="9"/>
      <c r="BS6514" s="40"/>
      <c r="BU6514" s="9"/>
      <c r="BV6514" s="40"/>
      <c r="BW6514" s="9"/>
      <c r="BX6514" s="40"/>
      <c r="BZ6514" s="9"/>
      <c r="CA6514" s="9"/>
      <c r="CB6514" s="40"/>
      <c r="CC6514" s="9"/>
      <c r="CD6514" s="9"/>
      <c r="CE6514" s="40"/>
    </row>
    <row r="6515" spans="68:83" x14ac:dyDescent="0.25">
      <c r="BP6515" s="9"/>
      <c r="BQ6515" s="40"/>
      <c r="BR6515" s="9"/>
      <c r="BS6515" s="40"/>
      <c r="BU6515" s="9"/>
      <c r="BV6515" s="40"/>
      <c r="BW6515" s="9"/>
      <c r="BX6515" s="40"/>
      <c r="BZ6515" s="9"/>
      <c r="CA6515" s="9"/>
      <c r="CB6515" s="40"/>
      <c r="CC6515" s="9"/>
      <c r="CD6515" s="9"/>
      <c r="CE6515" s="40"/>
    </row>
    <row r="6516" spans="68:83" x14ac:dyDescent="0.25">
      <c r="BP6516" s="9"/>
      <c r="BQ6516" s="40"/>
      <c r="BR6516" s="9"/>
      <c r="BS6516" s="40"/>
      <c r="BU6516" s="9"/>
      <c r="BV6516" s="40"/>
      <c r="BW6516" s="9"/>
      <c r="BX6516" s="40"/>
      <c r="BZ6516" s="9"/>
      <c r="CA6516" s="9"/>
      <c r="CB6516" s="40"/>
      <c r="CC6516" s="9"/>
      <c r="CD6516" s="9"/>
      <c r="CE6516" s="40"/>
    </row>
    <row r="6517" spans="68:83" x14ac:dyDescent="0.25">
      <c r="BP6517" s="9"/>
      <c r="BQ6517" s="40"/>
      <c r="BR6517" s="9"/>
      <c r="BS6517" s="40"/>
      <c r="BU6517" s="9"/>
      <c r="BV6517" s="40"/>
      <c r="BW6517" s="9"/>
      <c r="BX6517" s="40"/>
      <c r="BZ6517" s="9"/>
      <c r="CA6517" s="9"/>
      <c r="CB6517" s="40"/>
      <c r="CC6517" s="9"/>
      <c r="CD6517" s="9"/>
      <c r="CE6517" s="40"/>
    </row>
    <row r="6518" spans="68:83" x14ac:dyDescent="0.25">
      <c r="BP6518" s="9"/>
      <c r="BQ6518" s="40"/>
      <c r="BR6518" s="9"/>
      <c r="BS6518" s="40"/>
      <c r="BU6518" s="9"/>
      <c r="BV6518" s="40"/>
      <c r="BW6518" s="9"/>
      <c r="BX6518" s="40"/>
      <c r="BZ6518" s="9"/>
      <c r="CA6518" s="9"/>
      <c r="CB6518" s="40"/>
      <c r="CC6518" s="9"/>
      <c r="CD6518" s="9"/>
      <c r="CE6518" s="40"/>
    </row>
    <row r="6519" spans="68:83" x14ac:dyDescent="0.25">
      <c r="BP6519" s="9"/>
      <c r="BQ6519" s="40"/>
      <c r="BR6519" s="9"/>
      <c r="BS6519" s="40"/>
      <c r="BU6519" s="9"/>
      <c r="BV6519" s="40"/>
      <c r="BW6519" s="9"/>
      <c r="BX6519" s="40"/>
      <c r="BZ6519" s="9"/>
      <c r="CA6519" s="9"/>
      <c r="CB6519" s="40"/>
      <c r="CC6519" s="9"/>
      <c r="CD6519" s="9"/>
      <c r="CE6519" s="40"/>
    </row>
    <row r="6520" spans="68:83" x14ac:dyDescent="0.25">
      <c r="BP6520" s="9"/>
      <c r="BQ6520" s="40"/>
      <c r="BR6520" s="9"/>
      <c r="BS6520" s="40"/>
      <c r="BU6520" s="9"/>
      <c r="BV6520" s="40"/>
      <c r="BW6520" s="9"/>
      <c r="BX6520" s="40"/>
      <c r="BZ6520" s="9"/>
      <c r="CA6520" s="9"/>
      <c r="CB6520" s="40"/>
      <c r="CC6520" s="9"/>
      <c r="CD6520" s="9"/>
      <c r="CE6520" s="40"/>
    </row>
    <row r="6521" spans="68:83" x14ac:dyDescent="0.25">
      <c r="BP6521" s="9"/>
      <c r="BQ6521" s="40"/>
      <c r="BR6521" s="9"/>
      <c r="BS6521" s="40"/>
      <c r="BU6521" s="9"/>
      <c r="BV6521" s="40"/>
      <c r="BW6521" s="9"/>
      <c r="BX6521" s="40"/>
      <c r="BZ6521" s="9"/>
      <c r="CA6521" s="9"/>
      <c r="CB6521" s="40"/>
      <c r="CC6521" s="9"/>
      <c r="CD6521" s="9"/>
      <c r="CE6521" s="40"/>
    </row>
    <row r="6522" spans="68:83" x14ac:dyDescent="0.25">
      <c r="BP6522" s="9"/>
      <c r="BQ6522" s="40"/>
      <c r="BR6522" s="9"/>
      <c r="BS6522" s="40"/>
      <c r="BU6522" s="9"/>
      <c r="BV6522" s="40"/>
      <c r="BW6522" s="9"/>
      <c r="BX6522" s="40"/>
      <c r="BZ6522" s="9"/>
      <c r="CA6522" s="9"/>
      <c r="CB6522" s="40"/>
      <c r="CC6522" s="9"/>
      <c r="CD6522" s="9"/>
      <c r="CE6522" s="40"/>
    </row>
    <row r="6523" spans="68:83" x14ac:dyDescent="0.25">
      <c r="BP6523" s="9"/>
      <c r="BQ6523" s="40"/>
      <c r="BR6523" s="9"/>
      <c r="BS6523" s="40"/>
      <c r="BU6523" s="9"/>
      <c r="BV6523" s="40"/>
      <c r="BW6523" s="9"/>
      <c r="BX6523" s="40"/>
      <c r="BZ6523" s="9"/>
      <c r="CA6523" s="9"/>
      <c r="CB6523" s="40"/>
      <c r="CC6523" s="9"/>
      <c r="CD6523" s="9"/>
      <c r="CE6523" s="40"/>
    </row>
    <row r="6524" spans="68:83" x14ac:dyDescent="0.25">
      <c r="BP6524" s="9"/>
      <c r="BQ6524" s="40"/>
      <c r="BR6524" s="9"/>
      <c r="BS6524" s="40"/>
      <c r="BU6524" s="9"/>
      <c r="BV6524" s="40"/>
      <c r="BW6524" s="9"/>
      <c r="BX6524" s="40"/>
      <c r="BZ6524" s="9"/>
      <c r="CA6524" s="9"/>
      <c r="CB6524" s="40"/>
      <c r="CC6524" s="9"/>
      <c r="CD6524" s="9"/>
      <c r="CE6524" s="40"/>
    </row>
    <row r="6525" spans="68:83" x14ac:dyDescent="0.25">
      <c r="BP6525" s="9"/>
      <c r="BQ6525" s="40"/>
      <c r="BR6525" s="9"/>
      <c r="BS6525" s="40"/>
      <c r="BU6525" s="9"/>
      <c r="BV6525" s="40"/>
      <c r="BW6525" s="9"/>
      <c r="BX6525" s="40"/>
      <c r="BZ6525" s="9"/>
      <c r="CA6525" s="9"/>
      <c r="CB6525" s="40"/>
      <c r="CC6525" s="9"/>
      <c r="CD6525" s="9"/>
      <c r="CE6525" s="40"/>
    </row>
    <row r="6526" spans="68:83" x14ac:dyDescent="0.25">
      <c r="BP6526" s="9"/>
      <c r="BQ6526" s="40"/>
      <c r="BR6526" s="9"/>
      <c r="BS6526" s="40"/>
      <c r="BU6526" s="9"/>
      <c r="BV6526" s="40"/>
      <c r="BW6526" s="9"/>
      <c r="BX6526" s="40"/>
      <c r="BZ6526" s="9"/>
      <c r="CA6526" s="9"/>
      <c r="CB6526" s="40"/>
      <c r="CC6526" s="9"/>
      <c r="CD6526" s="9"/>
      <c r="CE6526" s="40"/>
    </row>
    <row r="6527" spans="68:83" x14ac:dyDescent="0.25">
      <c r="BP6527" s="9"/>
      <c r="BQ6527" s="40"/>
      <c r="BR6527" s="9"/>
      <c r="BS6527" s="40"/>
      <c r="BU6527" s="9"/>
      <c r="BV6527" s="40"/>
      <c r="BW6527" s="9"/>
      <c r="BX6527" s="40"/>
      <c r="BZ6527" s="9"/>
      <c r="CA6527" s="9"/>
      <c r="CB6527" s="40"/>
      <c r="CC6527" s="9"/>
      <c r="CD6527" s="9"/>
      <c r="CE6527" s="40"/>
    </row>
    <row r="6528" spans="68:83" x14ac:dyDescent="0.25">
      <c r="BP6528" s="9"/>
      <c r="BQ6528" s="40"/>
      <c r="BR6528" s="9"/>
      <c r="BS6528" s="40"/>
      <c r="BU6528" s="9"/>
      <c r="BV6528" s="40"/>
      <c r="BW6528" s="9"/>
      <c r="BX6528" s="40"/>
      <c r="BZ6528" s="9"/>
      <c r="CA6528" s="9"/>
      <c r="CB6528" s="40"/>
      <c r="CC6528" s="9"/>
      <c r="CD6528" s="9"/>
      <c r="CE6528" s="40"/>
    </row>
    <row r="6529" spans="68:83" x14ac:dyDescent="0.25">
      <c r="BP6529" s="9"/>
      <c r="BQ6529" s="40"/>
      <c r="BR6529" s="9"/>
      <c r="BS6529" s="40"/>
      <c r="BU6529" s="9"/>
      <c r="BV6529" s="40"/>
      <c r="BW6529" s="9"/>
      <c r="BX6529" s="40"/>
      <c r="BZ6529" s="9"/>
      <c r="CA6529" s="9"/>
      <c r="CB6529" s="40"/>
      <c r="CC6529" s="9"/>
      <c r="CD6529" s="9"/>
      <c r="CE6529" s="40"/>
    </row>
    <row r="6530" spans="68:83" x14ac:dyDescent="0.25">
      <c r="BP6530" s="9"/>
      <c r="BQ6530" s="40"/>
      <c r="BR6530" s="9"/>
      <c r="BS6530" s="40"/>
      <c r="BU6530" s="9"/>
      <c r="BV6530" s="40"/>
      <c r="BW6530" s="9"/>
      <c r="BX6530" s="40"/>
      <c r="BZ6530" s="9"/>
      <c r="CA6530" s="9"/>
      <c r="CB6530" s="40"/>
      <c r="CC6530" s="9"/>
      <c r="CD6530" s="9"/>
      <c r="CE6530" s="40"/>
    </row>
    <row r="6531" spans="68:83" x14ac:dyDescent="0.25">
      <c r="BP6531" s="9"/>
      <c r="BQ6531" s="40"/>
      <c r="BR6531" s="9"/>
      <c r="BS6531" s="40"/>
      <c r="BU6531" s="9"/>
      <c r="BV6531" s="40"/>
      <c r="BW6531" s="9"/>
      <c r="BX6531" s="40"/>
      <c r="BZ6531" s="9"/>
      <c r="CA6531" s="9"/>
      <c r="CB6531" s="40"/>
      <c r="CC6531" s="9"/>
      <c r="CD6531" s="9"/>
      <c r="CE6531" s="40"/>
    </row>
    <row r="6532" spans="68:83" x14ac:dyDescent="0.25">
      <c r="BP6532" s="9"/>
      <c r="BQ6532" s="40"/>
      <c r="BR6532" s="9"/>
      <c r="BS6532" s="40"/>
      <c r="BU6532" s="9"/>
      <c r="BV6532" s="40"/>
      <c r="BW6532" s="9"/>
      <c r="BX6532" s="40"/>
      <c r="BZ6532" s="9"/>
      <c r="CA6532" s="9"/>
      <c r="CB6532" s="40"/>
      <c r="CC6532" s="9"/>
      <c r="CD6532" s="9"/>
      <c r="CE6532" s="40"/>
    </row>
    <row r="6533" spans="68:83" x14ac:dyDescent="0.25">
      <c r="BP6533" s="9"/>
      <c r="BQ6533" s="40"/>
      <c r="BR6533" s="9"/>
      <c r="BS6533" s="40"/>
      <c r="BU6533" s="9"/>
      <c r="BV6533" s="40"/>
      <c r="BW6533" s="9"/>
      <c r="BX6533" s="40"/>
      <c r="BZ6533" s="9"/>
      <c r="CA6533" s="9"/>
      <c r="CB6533" s="40"/>
      <c r="CC6533" s="9"/>
      <c r="CD6533" s="9"/>
      <c r="CE6533" s="40"/>
    </row>
    <row r="6534" spans="68:83" x14ac:dyDescent="0.25">
      <c r="BP6534" s="9"/>
      <c r="BQ6534" s="40"/>
      <c r="BR6534" s="9"/>
      <c r="BS6534" s="40"/>
      <c r="BU6534" s="9"/>
      <c r="BV6534" s="40"/>
      <c r="BW6534" s="9"/>
      <c r="BX6534" s="40"/>
      <c r="BZ6534" s="9"/>
      <c r="CA6534" s="9"/>
      <c r="CB6534" s="40"/>
      <c r="CC6534" s="9"/>
      <c r="CD6534" s="9"/>
      <c r="CE6534" s="40"/>
    </row>
    <row r="6535" spans="68:83" x14ac:dyDescent="0.25">
      <c r="BP6535" s="9"/>
      <c r="BQ6535" s="40"/>
      <c r="BR6535" s="9"/>
      <c r="BS6535" s="40"/>
      <c r="BU6535" s="9"/>
      <c r="BV6535" s="40"/>
      <c r="BW6535" s="9"/>
      <c r="BX6535" s="40"/>
      <c r="BZ6535" s="9"/>
      <c r="CA6535" s="9"/>
      <c r="CB6535" s="40"/>
      <c r="CC6535" s="9"/>
      <c r="CD6535" s="9"/>
      <c r="CE6535" s="40"/>
    </row>
    <row r="6536" spans="68:83" x14ac:dyDescent="0.25">
      <c r="BP6536" s="9"/>
      <c r="BQ6536" s="40"/>
      <c r="BR6536" s="9"/>
      <c r="BS6536" s="40"/>
      <c r="BU6536" s="9"/>
      <c r="BV6536" s="40"/>
      <c r="BW6536" s="9"/>
      <c r="BX6536" s="40"/>
      <c r="BZ6536" s="9"/>
      <c r="CA6536" s="9"/>
      <c r="CB6536" s="40"/>
      <c r="CC6536" s="9"/>
      <c r="CD6536" s="9"/>
      <c r="CE6536" s="40"/>
    </row>
    <row r="6537" spans="68:83" x14ac:dyDescent="0.25">
      <c r="BP6537" s="9"/>
      <c r="BQ6537" s="40"/>
      <c r="BR6537" s="9"/>
      <c r="BS6537" s="40"/>
      <c r="BU6537" s="9"/>
      <c r="BV6537" s="40"/>
      <c r="BW6537" s="9"/>
      <c r="BX6537" s="40"/>
      <c r="BZ6537" s="9"/>
      <c r="CA6537" s="9"/>
      <c r="CB6537" s="40"/>
      <c r="CC6537" s="9"/>
      <c r="CD6537" s="9"/>
      <c r="CE6537" s="40"/>
    </row>
    <row r="6538" spans="68:83" x14ac:dyDescent="0.25">
      <c r="BP6538" s="9"/>
      <c r="BQ6538" s="40"/>
      <c r="BR6538" s="9"/>
      <c r="BS6538" s="40"/>
      <c r="BU6538" s="9"/>
      <c r="BV6538" s="40"/>
      <c r="BW6538" s="9"/>
      <c r="BX6538" s="40"/>
      <c r="BZ6538" s="9"/>
      <c r="CA6538" s="9"/>
      <c r="CB6538" s="40"/>
      <c r="CC6538" s="9"/>
      <c r="CD6538" s="9"/>
      <c r="CE6538" s="40"/>
    </row>
    <row r="6539" spans="68:83" x14ac:dyDescent="0.25">
      <c r="BP6539" s="9"/>
      <c r="BQ6539" s="40"/>
      <c r="BR6539" s="9"/>
      <c r="BS6539" s="40"/>
      <c r="BU6539" s="9"/>
      <c r="BV6539" s="40"/>
      <c r="BW6539" s="9"/>
      <c r="BX6539" s="40"/>
      <c r="BZ6539" s="9"/>
      <c r="CA6539" s="9"/>
      <c r="CB6539" s="40"/>
      <c r="CC6539" s="9"/>
      <c r="CD6539" s="9"/>
      <c r="CE6539" s="40"/>
    </row>
    <row r="6540" spans="68:83" x14ac:dyDescent="0.25">
      <c r="BP6540" s="9"/>
      <c r="BQ6540" s="40"/>
      <c r="BR6540" s="9"/>
      <c r="BS6540" s="40"/>
      <c r="BU6540" s="9"/>
      <c r="BV6540" s="40"/>
      <c r="BW6540" s="9"/>
      <c r="BX6540" s="40"/>
      <c r="BZ6540" s="9"/>
      <c r="CA6540" s="9"/>
      <c r="CB6540" s="40"/>
      <c r="CC6540" s="9"/>
      <c r="CD6540" s="9"/>
      <c r="CE6540" s="40"/>
    </row>
    <row r="6541" spans="68:83" x14ac:dyDescent="0.25">
      <c r="BP6541" s="9"/>
      <c r="BQ6541" s="40"/>
      <c r="BR6541" s="9"/>
      <c r="BS6541" s="40"/>
      <c r="BU6541" s="9"/>
      <c r="BV6541" s="40"/>
      <c r="BW6541" s="9"/>
      <c r="BX6541" s="40"/>
      <c r="BZ6541" s="9"/>
      <c r="CA6541" s="9"/>
      <c r="CB6541" s="40"/>
      <c r="CC6541" s="9"/>
      <c r="CD6541" s="9"/>
      <c r="CE6541" s="40"/>
    </row>
    <row r="6542" spans="68:83" x14ac:dyDescent="0.25">
      <c r="BP6542" s="9"/>
      <c r="BQ6542" s="40"/>
      <c r="BR6542" s="9"/>
      <c r="BS6542" s="40"/>
      <c r="BU6542" s="9"/>
      <c r="BV6542" s="40"/>
      <c r="BW6542" s="9"/>
      <c r="BX6542" s="40"/>
      <c r="BZ6542" s="9"/>
      <c r="CA6542" s="9"/>
      <c r="CB6542" s="40"/>
      <c r="CC6542" s="9"/>
      <c r="CD6542" s="9"/>
      <c r="CE6542" s="40"/>
    </row>
    <row r="6543" spans="68:83" x14ac:dyDescent="0.25">
      <c r="BP6543" s="9"/>
      <c r="BQ6543" s="40"/>
      <c r="BR6543" s="9"/>
      <c r="BS6543" s="40"/>
      <c r="BU6543" s="9"/>
      <c r="BV6543" s="40"/>
      <c r="BW6543" s="9"/>
      <c r="BX6543" s="40"/>
      <c r="BZ6543" s="9"/>
      <c r="CA6543" s="9"/>
      <c r="CB6543" s="40"/>
      <c r="CC6543" s="9"/>
      <c r="CD6543" s="9"/>
      <c r="CE6543" s="40"/>
    </row>
    <row r="6544" spans="68:83" x14ac:dyDescent="0.25">
      <c r="BP6544" s="9"/>
      <c r="BQ6544" s="40"/>
      <c r="BR6544" s="9"/>
      <c r="BS6544" s="40"/>
      <c r="BU6544" s="9"/>
      <c r="BV6544" s="40"/>
      <c r="BW6544" s="9"/>
      <c r="BX6544" s="40"/>
      <c r="BZ6544" s="9"/>
      <c r="CA6544" s="9"/>
      <c r="CB6544" s="40"/>
      <c r="CC6544" s="9"/>
      <c r="CD6544" s="9"/>
      <c r="CE6544" s="40"/>
    </row>
    <row r="6545" spans="68:83" x14ac:dyDescent="0.25">
      <c r="BP6545" s="9"/>
      <c r="BQ6545" s="40"/>
      <c r="BR6545" s="9"/>
      <c r="BS6545" s="40"/>
      <c r="BU6545" s="9"/>
      <c r="BV6545" s="40"/>
      <c r="BW6545" s="9"/>
      <c r="BX6545" s="40"/>
      <c r="BZ6545" s="9"/>
      <c r="CA6545" s="9"/>
      <c r="CB6545" s="40"/>
      <c r="CC6545" s="9"/>
      <c r="CD6545" s="9"/>
      <c r="CE6545" s="40"/>
    </row>
    <row r="6546" spans="68:83" x14ac:dyDescent="0.25">
      <c r="BP6546" s="9"/>
      <c r="BQ6546" s="40"/>
      <c r="BR6546" s="9"/>
      <c r="BS6546" s="40"/>
      <c r="BU6546" s="9"/>
      <c r="BV6546" s="40"/>
      <c r="BW6546" s="9"/>
      <c r="BX6546" s="40"/>
      <c r="BZ6546" s="9"/>
      <c r="CA6546" s="9"/>
      <c r="CB6546" s="40"/>
      <c r="CC6546" s="9"/>
      <c r="CD6546" s="9"/>
      <c r="CE6546" s="40"/>
    </row>
    <row r="6547" spans="68:83" x14ac:dyDescent="0.25">
      <c r="BP6547" s="9"/>
      <c r="BQ6547" s="40"/>
      <c r="BR6547" s="9"/>
      <c r="BS6547" s="40"/>
      <c r="BU6547" s="9"/>
      <c r="BV6547" s="40"/>
      <c r="BW6547" s="9"/>
      <c r="BX6547" s="40"/>
      <c r="BZ6547" s="9"/>
      <c r="CA6547" s="9"/>
      <c r="CB6547" s="40"/>
      <c r="CC6547" s="9"/>
      <c r="CD6547" s="9"/>
      <c r="CE6547" s="40"/>
    </row>
    <row r="6548" spans="68:83" x14ac:dyDescent="0.25">
      <c r="BP6548" s="9"/>
      <c r="BQ6548" s="40"/>
      <c r="BR6548" s="9"/>
      <c r="BS6548" s="40"/>
      <c r="BU6548" s="9"/>
      <c r="BV6548" s="40"/>
      <c r="BW6548" s="9"/>
      <c r="BX6548" s="40"/>
      <c r="BZ6548" s="9"/>
      <c r="CA6548" s="9"/>
      <c r="CB6548" s="40"/>
      <c r="CC6548" s="9"/>
      <c r="CD6548" s="9"/>
      <c r="CE6548" s="40"/>
    </row>
    <row r="6549" spans="68:83" x14ac:dyDescent="0.25">
      <c r="BP6549" s="9"/>
      <c r="BQ6549" s="40"/>
      <c r="BR6549" s="9"/>
      <c r="BS6549" s="40"/>
      <c r="BU6549" s="9"/>
      <c r="BV6549" s="40"/>
      <c r="BW6549" s="9"/>
      <c r="BX6549" s="40"/>
      <c r="BZ6549" s="9"/>
      <c r="CA6549" s="9"/>
      <c r="CB6549" s="40"/>
      <c r="CC6549" s="9"/>
      <c r="CD6549" s="9"/>
      <c r="CE6549" s="40"/>
    </row>
    <row r="6550" spans="68:83" x14ac:dyDescent="0.25">
      <c r="BP6550" s="9"/>
      <c r="BQ6550" s="40"/>
      <c r="BR6550" s="9"/>
      <c r="BS6550" s="40"/>
      <c r="BU6550" s="9"/>
      <c r="BV6550" s="40"/>
      <c r="BW6550" s="9"/>
      <c r="BX6550" s="40"/>
      <c r="BZ6550" s="9"/>
      <c r="CA6550" s="9"/>
      <c r="CB6550" s="40"/>
      <c r="CC6550" s="9"/>
      <c r="CD6550" s="9"/>
      <c r="CE6550" s="40"/>
    </row>
    <row r="6551" spans="68:83" x14ac:dyDescent="0.25">
      <c r="BP6551" s="9"/>
      <c r="BQ6551" s="40"/>
      <c r="BR6551" s="9"/>
      <c r="BS6551" s="40"/>
      <c r="BU6551" s="9"/>
      <c r="BV6551" s="40"/>
      <c r="BW6551" s="9"/>
      <c r="BX6551" s="40"/>
      <c r="BZ6551" s="9"/>
      <c r="CA6551" s="9"/>
      <c r="CB6551" s="40"/>
      <c r="CC6551" s="9"/>
      <c r="CD6551" s="9"/>
      <c r="CE6551" s="40"/>
    </row>
    <row r="6552" spans="68:83" x14ac:dyDescent="0.25">
      <c r="BP6552" s="9"/>
      <c r="BQ6552" s="40"/>
      <c r="BR6552" s="9"/>
      <c r="BS6552" s="40"/>
      <c r="BU6552" s="9"/>
      <c r="BV6552" s="40"/>
      <c r="BW6552" s="9"/>
      <c r="BX6552" s="40"/>
      <c r="BZ6552" s="9"/>
      <c r="CA6552" s="9"/>
      <c r="CB6552" s="40"/>
      <c r="CC6552" s="9"/>
      <c r="CD6552" s="9"/>
      <c r="CE6552" s="40"/>
    </row>
    <row r="6553" spans="68:83" x14ac:dyDescent="0.25">
      <c r="BP6553" s="9"/>
      <c r="BQ6553" s="40"/>
      <c r="BR6553" s="9"/>
      <c r="BS6553" s="40"/>
      <c r="BU6553" s="9"/>
      <c r="BV6553" s="40"/>
      <c r="BW6553" s="9"/>
      <c r="BX6553" s="40"/>
      <c r="BZ6553" s="9"/>
      <c r="CA6553" s="9"/>
      <c r="CB6553" s="40"/>
      <c r="CC6553" s="9"/>
      <c r="CD6553" s="9"/>
      <c r="CE6553" s="40"/>
    </row>
    <row r="6554" spans="68:83" x14ac:dyDescent="0.25">
      <c r="BP6554" s="9"/>
      <c r="BQ6554" s="40"/>
      <c r="BR6554" s="9"/>
      <c r="BS6554" s="40"/>
      <c r="BU6554" s="9"/>
      <c r="BV6554" s="40"/>
      <c r="BW6554" s="9"/>
      <c r="BX6554" s="40"/>
      <c r="BZ6554" s="9"/>
      <c r="CA6554" s="9"/>
      <c r="CB6554" s="40"/>
      <c r="CC6554" s="9"/>
      <c r="CD6554" s="9"/>
      <c r="CE6554" s="40"/>
    </row>
    <row r="6555" spans="68:83" x14ac:dyDescent="0.25">
      <c r="BP6555" s="9"/>
      <c r="BQ6555" s="40"/>
      <c r="BR6555" s="9"/>
      <c r="BS6555" s="40"/>
      <c r="BU6555" s="9"/>
      <c r="BV6555" s="40"/>
      <c r="BW6555" s="9"/>
      <c r="BX6555" s="40"/>
      <c r="BZ6555" s="9"/>
      <c r="CA6555" s="9"/>
      <c r="CB6555" s="40"/>
      <c r="CC6555" s="9"/>
      <c r="CD6555" s="9"/>
      <c r="CE6555" s="40"/>
    </row>
    <row r="6556" spans="68:83" x14ac:dyDescent="0.25">
      <c r="BP6556" s="9"/>
      <c r="BQ6556" s="40"/>
      <c r="BR6556" s="9"/>
      <c r="BS6556" s="40"/>
      <c r="BU6556" s="9"/>
      <c r="BV6556" s="40"/>
      <c r="BW6556" s="9"/>
      <c r="BX6556" s="40"/>
      <c r="BZ6556" s="9"/>
      <c r="CA6556" s="9"/>
      <c r="CB6556" s="40"/>
      <c r="CC6556" s="9"/>
      <c r="CD6556" s="9"/>
      <c r="CE6556" s="40"/>
    </row>
    <row r="6557" spans="68:83" x14ac:dyDescent="0.25">
      <c r="BP6557" s="9"/>
      <c r="BQ6557" s="40"/>
      <c r="BR6557" s="9"/>
      <c r="BS6557" s="40"/>
      <c r="BU6557" s="9"/>
      <c r="BV6557" s="40"/>
      <c r="BW6557" s="9"/>
      <c r="BX6557" s="40"/>
      <c r="BZ6557" s="9"/>
      <c r="CA6557" s="9"/>
      <c r="CB6557" s="40"/>
      <c r="CC6557" s="9"/>
      <c r="CD6557" s="9"/>
      <c r="CE6557" s="40"/>
    </row>
    <row r="6558" spans="68:83" x14ac:dyDescent="0.25">
      <c r="BP6558" s="9"/>
      <c r="BQ6558" s="40"/>
      <c r="BR6558" s="9"/>
      <c r="BS6558" s="40"/>
      <c r="BU6558" s="9"/>
      <c r="BV6558" s="40"/>
      <c r="BW6558" s="9"/>
      <c r="BX6558" s="40"/>
      <c r="BZ6558" s="9"/>
      <c r="CA6558" s="9"/>
      <c r="CB6558" s="40"/>
      <c r="CC6558" s="9"/>
      <c r="CD6558" s="9"/>
      <c r="CE6558" s="40"/>
    </row>
    <row r="6559" spans="68:83" x14ac:dyDescent="0.25">
      <c r="BP6559" s="9"/>
      <c r="BQ6559" s="40"/>
      <c r="BR6559" s="9"/>
      <c r="BS6559" s="40"/>
      <c r="BU6559" s="9"/>
      <c r="BV6559" s="40"/>
      <c r="BW6559" s="9"/>
      <c r="BX6559" s="40"/>
      <c r="BZ6559" s="9"/>
      <c r="CA6559" s="9"/>
      <c r="CB6559" s="40"/>
      <c r="CC6559" s="9"/>
      <c r="CD6559" s="9"/>
      <c r="CE6559" s="40"/>
    </row>
    <row r="6560" spans="68:83" x14ac:dyDescent="0.25">
      <c r="BP6560" s="9"/>
      <c r="BQ6560" s="40"/>
      <c r="BR6560" s="9"/>
      <c r="BS6560" s="40"/>
      <c r="BU6560" s="9"/>
      <c r="BV6560" s="40"/>
      <c r="BW6560" s="9"/>
      <c r="BX6560" s="40"/>
      <c r="BZ6560" s="9"/>
      <c r="CA6560" s="9"/>
      <c r="CB6560" s="40"/>
      <c r="CC6560" s="9"/>
      <c r="CD6560" s="9"/>
      <c r="CE6560" s="40"/>
    </row>
    <row r="6561" spans="68:83" x14ac:dyDescent="0.25">
      <c r="BP6561" s="9"/>
      <c r="BQ6561" s="40"/>
      <c r="BR6561" s="9"/>
      <c r="BS6561" s="40"/>
      <c r="BU6561" s="9"/>
      <c r="BV6561" s="40"/>
      <c r="BW6561" s="9"/>
      <c r="BX6561" s="40"/>
      <c r="BZ6561" s="9"/>
      <c r="CA6561" s="9"/>
      <c r="CB6561" s="40"/>
      <c r="CC6561" s="9"/>
      <c r="CD6561" s="9"/>
      <c r="CE6561" s="40"/>
    </row>
    <row r="6562" spans="68:83" x14ac:dyDescent="0.25">
      <c r="BP6562" s="9"/>
      <c r="BQ6562" s="40"/>
      <c r="BR6562" s="9"/>
      <c r="BS6562" s="40"/>
      <c r="BU6562" s="9"/>
      <c r="BV6562" s="40"/>
      <c r="BW6562" s="9"/>
      <c r="BX6562" s="40"/>
      <c r="BZ6562" s="9"/>
      <c r="CA6562" s="9"/>
      <c r="CB6562" s="40"/>
      <c r="CC6562" s="9"/>
      <c r="CD6562" s="9"/>
      <c r="CE6562" s="40"/>
    </row>
    <row r="6563" spans="68:83" x14ac:dyDescent="0.25">
      <c r="BP6563" s="9"/>
      <c r="BQ6563" s="40"/>
      <c r="BR6563" s="9"/>
      <c r="BS6563" s="40"/>
      <c r="BU6563" s="9"/>
      <c r="BV6563" s="40"/>
      <c r="BW6563" s="9"/>
      <c r="BX6563" s="40"/>
      <c r="BZ6563" s="9"/>
      <c r="CA6563" s="9"/>
      <c r="CB6563" s="40"/>
      <c r="CC6563" s="9"/>
      <c r="CD6563" s="9"/>
      <c r="CE6563" s="40"/>
    </row>
    <row r="6564" spans="68:83" x14ac:dyDescent="0.25">
      <c r="BP6564" s="9"/>
      <c r="BQ6564" s="40"/>
      <c r="BR6564" s="9"/>
      <c r="BS6564" s="40"/>
      <c r="BU6564" s="9"/>
      <c r="BV6564" s="40"/>
      <c r="BW6564" s="9"/>
      <c r="BX6564" s="40"/>
      <c r="BZ6564" s="9"/>
      <c r="CA6564" s="9"/>
      <c r="CB6564" s="40"/>
      <c r="CC6564" s="9"/>
      <c r="CD6564" s="9"/>
      <c r="CE6564" s="40"/>
    </row>
    <row r="6565" spans="68:83" x14ac:dyDescent="0.25">
      <c r="BP6565" s="9"/>
      <c r="BQ6565" s="40"/>
      <c r="BR6565" s="9"/>
      <c r="BS6565" s="40"/>
      <c r="BU6565" s="9"/>
      <c r="BV6565" s="40"/>
      <c r="BW6565" s="9"/>
      <c r="BX6565" s="40"/>
      <c r="BZ6565" s="9"/>
      <c r="CA6565" s="9"/>
      <c r="CB6565" s="40"/>
      <c r="CC6565" s="9"/>
      <c r="CD6565" s="9"/>
      <c r="CE6565" s="40"/>
    </row>
    <row r="6566" spans="68:83" x14ac:dyDescent="0.25">
      <c r="BP6566" s="9"/>
      <c r="BQ6566" s="40"/>
      <c r="BR6566" s="9"/>
      <c r="BS6566" s="40"/>
      <c r="BU6566" s="9"/>
      <c r="BV6566" s="40"/>
      <c r="BW6566" s="9"/>
      <c r="BX6566" s="40"/>
      <c r="BZ6566" s="9"/>
      <c r="CA6566" s="9"/>
      <c r="CB6566" s="40"/>
      <c r="CC6566" s="9"/>
      <c r="CD6566" s="9"/>
      <c r="CE6566" s="40"/>
    </row>
    <row r="6567" spans="68:83" x14ac:dyDescent="0.25">
      <c r="BP6567" s="9"/>
      <c r="BQ6567" s="40"/>
      <c r="BR6567" s="9"/>
      <c r="BS6567" s="40"/>
      <c r="BU6567" s="9"/>
      <c r="BV6567" s="40"/>
      <c r="BW6567" s="9"/>
      <c r="BX6567" s="40"/>
      <c r="BZ6567" s="9"/>
      <c r="CA6567" s="9"/>
      <c r="CB6567" s="40"/>
      <c r="CC6567" s="9"/>
      <c r="CD6567" s="9"/>
      <c r="CE6567" s="40"/>
    </row>
    <row r="6568" spans="68:83" x14ac:dyDescent="0.25">
      <c r="BP6568" s="9"/>
      <c r="BQ6568" s="40"/>
      <c r="BR6568" s="9"/>
      <c r="BS6568" s="40"/>
      <c r="BU6568" s="9"/>
      <c r="BV6568" s="40"/>
      <c r="BW6568" s="9"/>
      <c r="BX6568" s="40"/>
      <c r="BZ6568" s="9"/>
      <c r="CA6568" s="9"/>
      <c r="CB6568" s="40"/>
      <c r="CC6568" s="9"/>
      <c r="CD6568" s="9"/>
      <c r="CE6568" s="40"/>
    </row>
    <row r="6569" spans="68:83" x14ac:dyDescent="0.25">
      <c r="BP6569" s="9"/>
      <c r="BQ6569" s="40"/>
      <c r="BR6569" s="9"/>
      <c r="BS6569" s="40"/>
      <c r="BU6569" s="9"/>
      <c r="BV6569" s="40"/>
      <c r="BW6569" s="9"/>
      <c r="BX6569" s="40"/>
      <c r="BZ6569" s="9"/>
      <c r="CA6569" s="9"/>
      <c r="CB6569" s="40"/>
      <c r="CC6569" s="9"/>
      <c r="CD6569" s="9"/>
      <c r="CE6569" s="40"/>
    </row>
    <row r="6570" spans="68:83" x14ac:dyDescent="0.25">
      <c r="BP6570" s="9"/>
      <c r="BQ6570" s="40"/>
      <c r="BR6570" s="9"/>
      <c r="BS6570" s="40"/>
      <c r="BU6570" s="9"/>
      <c r="BV6570" s="40"/>
      <c r="BW6570" s="9"/>
      <c r="BX6570" s="40"/>
      <c r="BZ6570" s="9"/>
      <c r="CA6570" s="9"/>
      <c r="CB6570" s="40"/>
      <c r="CC6570" s="9"/>
      <c r="CD6570" s="9"/>
      <c r="CE6570" s="40"/>
    </row>
    <row r="6571" spans="68:83" x14ac:dyDescent="0.25">
      <c r="BP6571" s="9"/>
      <c r="BQ6571" s="40"/>
      <c r="BR6571" s="9"/>
      <c r="BS6571" s="40"/>
      <c r="BU6571" s="9"/>
      <c r="BV6571" s="40"/>
      <c r="BW6571" s="9"/>
      <c r="BX6571" s="40"/>
      <c r="BZ6571" s="9"/>
      <c r="CA6571" s="9"/>
      <c r="CB6571" s="40"/>
      <c r="CC6571" s="9"/>
      <c r="CD6571" s="9"/>
      <c r="CE6571" s="40"/>
    </row>
    <row r="6572" spans="68:83" x14ac:dyDescent="0.25">
      <c r="BP6572" s="9"/>
      <c r="BQ6572" s="40"/>
      <c r="BR6572" s="9"/>
      <c r="BS6572" s="40"/>
      <c r="BU6572" s="9"/>
      <c r="BV6572" s="40"/>
      <c r="BW6572" s="9"/>
      <c r="BX6572" s="40"/>
      <c r="BZ6572" s="9"/>
      <c r="CA6572" s="9"/>
      <c r="CB6572" s="40"/>
      <c r="CC6572" s="9"/>
      <c r="CD6572" s="9"/>
      <c r="CE6572" s="40"/>
    </row>
    <row r="6573" spans="68:83" x14ac:dyDescent="0.25">
      <c r="BP6573" s="9"/>
      <c r="BQ6573" s="40"/>
      <c r="BR6573" s="9"/>
      <c r="BS6573" s="40"/>
      <c r="BU6573" s="9"/>
      <c r="BV6573" s="40"/>
      <c r="BW6573" s="9"/>
      <c r="BX6573" s="40"/>
      <c r="BZ6573" s="9"/>
      <c r="CA6573" s="9"/>
      <c r="CB6573" s="40"/>
      <c r="CC6573" s="9"/>
      <c r="CD6573" s="9"/>
      <c r="CE6573" s="40"/>
    </row>
    <row r="6574" spans="68:83" x14ac:dyDescent="0.25">
      <c r="BP6574" s="9"/>
      <c r="BQ6574" s="40"/>
      <c r="BR6574" s="9"/>
      <c r="BS6574" s="40"/>
      <c r="BU6574" s="9"/>
      <c r="BV6574" s="40"/>
      <c r="BW6574" s="9"/>
      <c r="BX6574" s="40"/>
      <c r="BZ6574" s="9"/>
      <c r="CA6574" s="9"/>
      <c r="CB6574" s="40"/>
      <c r="CC6574" s="9"/>
      <c r="CD6574" s="9"/>
      <c r="CE6574" s="40"/>
    </row>
    <row r="6575" spans="68:83" x14ac:dyDescent="0.25">
      <c r="BP6575" s="9"/>
      <c r="BQ6575" s="40"/>
      <c r="BR6575" s="9"/>
      <c r="BS6575" s="40"/>
      <c r="BU6575" s="9"/>
      <c r="BV6575" s="40"/>
      <c r="BW6575" s="9"/>
      <c r="BX6575" s="40"/>
      <c r="BZ6575" s="9"/>
      <c r="CA6575" s="9"/>
      <c r="CB6575" s="40"/>
      <c r="CC6575" s="9"/>
      <c r="CD6575" s="9"/>
      <c r="CE6575" s="40"/>
    </row>
    <row r="6576" spans="68:83" x14ac:dyDescent="0.25">
      <c r="BP6576" s="9"/>
      <c r="BQ6576" s="40"/>
      <c r="BR6576" s="9"/>
      <c r="BS6576" s="40"/>
      <c r="BU6576" s="9"/>
      <c r="BV6576" s="40"/>
      <c r="BW6576" s="9"/>
      <c r="BX6576" s="40"/>
      <c r="BZ6576" s="9"/>
      <c r="CA6576" s="9"/>
      <c r="CB6576" s="40"/>
      <c r="CC6576" s="9"/>
      <c r="CD6576" s="9"/>
      <c r="CE6576" s="40"/>
    </row>
    <row r="6577" spans="68:83" x14ac:dyDescent="0.25">
      <c r="BP6577" s="9"/>
      <c r="BQ6577" s="40"/>
      <c r="BR6577" s="9"/>
      <c r="BS6577" s="40"/>
      <c r="BU6577" s="9"/>
      <c r="BV6577" s="40"/>
      <c r="BW6577" s="9"/>
      <c r="BX6577" s="40"/>
      <c r="BZ6577" s="9"/>
      <c r="CA6577" s="9"/>
      <c r="CB6577" s="40"/>
      <c r="CC6577" s="9"/>
      <c r="CD6577" s="9"/>
      <c r="CE6577" s="40"/>
    </row>
    <row r="6578" spans="68:83" x14ac:dyDescent="0.25">
      <c r="BP6578" s="9"/>
      <c r="BQ6578" s="40"/>
      <c r="BR6578" s="9"/>
      <c r="BS6578" s="40"/>
      <c r="BU6578" s="9"/>
      <c r="BV6578" s="40"/>
      <c r="BW6578" s="9"/>
      <c r="BX6578" s="40"/>
      <c r="BZ6578" s="9"/>
      <c r="CA6578" s="9"/>
      <c r="CB6578" s="40"/>
      <c r="CC6578" s="9"/>
      <c r="CD6578" s="9"/>
      <c r="CE6578" s="40"/>
    </row>
    <row r="6579" spans="68:83" x14ac:dyDescent="0.25">
      <c r="BP6579" s="9"/>
      <c r="BQ6579" s="40"/>
      <c r="BR6579" s="9"/>
      <c r="BS6579" s="40"/>
      <c r="BU6579" s="9"/>
      <c r="BV6579" s="40"/>
      <c r="BW6579" s="9"/>
      <c r="BX6579" s="40"/>
      <c r="BZ6579" s="9"/>
      <c r="CA6579" s="9"/>
      <c r="CB6579" s="40"/>
      <c r="CC6579" s="9"/>
      <c r="CD6579" s="9"/>
      <c r="CE6579" s="40"/>
    </row>
    <row r="6580" spans="68:83" x14ac:dyDescent="0.25">
      <c r="BP6580" s="9"/>
      <c r="BQ6580" s="40"/>
      <c r="BR6580" s="9"/>
      <c r="BS6580" s="40"/>
      <c r="BU6580" s="9"/>
      <c r="BV6580" s="40"/>
      <c r="BW6580" s="9"/>
      <c r="BX6580" s="40"/>
      <c r="BZ6580" s="9"/>
      <c r="CA6580" s="9"/>
      <c r="CB6580" s="40"/>
      <c r="CC6580" s="9"/>
      <c r="CD6580" s="9"/>
      <c r="CE6580" s="40"/>
    </row>
    <row r="6581" spans="68:83" x14ac:dyDescent="0.25">
      <c r="BP6581" s="9"/>
      <c r="BQ6581" s="40"/>
      <c r="BR6581" s="9"/>
      <c r="BS6581" s="40"/>
      <c r="BU6581" s="9"/>
      <c r="BV6581" s="40"/>
      <c r="BW6581" s="9"/>
      <c r="BX6581" s="40"/>
      <c r="BZ6581" s="9"/>
      <c r="CA6581" s="9"/>
      <c r="CB6581" s="40"/>
      <c r="CC6581" s="9"/>
      <c r="CD6581" s="9"/>
      <c r="CE6581" s="40"/>
    </row>
    <row r="6582" spans="68:83" x14ac:dyDescent="0.25">
      <c r="BP6582" s="9"/>
      <c r="BQ6582" s="40"/>
      <c r="BR6582" s="9"/>
      <c r="BS6582" s="40"/>
      <c r="BU6582" s="9"/>
      <c r="BV6582" s="40"/>
      <c r="BW6582" s="9"/>
      <c r="BX6582" s="40"/>
      <c r="BZ6582" s="9"/>
      <c r="CA6582" s="9"/>
      <c r="CB6582" s="40"/>
      <c r="CC6582" s="9"/>
      <c r="CD6582" s="9"/>
      <c r="CE6582" s="40"/>
    </row>
    <row r="6583" spans="68:83" x14ac:dyDescent="0.25">
      <c r="BP6583" s="9"/>
      <c r="BQ6583" s="40"/>
      <c r="BR6583" s="9"/>
      <c r="BS6583" s="40"/>
      <c r="BU6583" s="9"/>
      <c r="BV6583" s="40"/>
      <c r="BW6583" s="9"/>
      <c r="BX6583" s="40"/>
      <c r="BZ6583" s="9"/>
      <c r="CA6583" s="9"/>
      <c r="CB6583" s="40"/>
      <c r="CC6583" s="9"/>
      <c r="CD6583" s="9"/>
      <c r="CE6583" s="40"/>
    </row>
    <row r="6584" spans="68:83" x14ac:dyDescent="0.25">
      <c r="BP6584" s="9"/>
      <c r="BQ6584" s="40"/>
      <c r="BR6584" s="9"/>
      <c r="BS6584" s="40"/>
      <c r="BU6584" s="9"/>
      <c r="BV6584" s="40"/>
      <c r="BW6584" s="9"/>
      <c r="BX6584" s="40"/>
      <c r="BZ6584" s="9"/>
      <c r="CA6584" s="9"/>
      <c r="CB6584" s="40"/>
      <c r="CC6584" s="9"/>
      <c r="CD6584" s="9"/>
      <c r="CE6584" s="40"/>
    </row>
    <row r="6585" spans="68:83" x14ac:dyDescent="0.25">
      <c r="BP6585" s="9"/>
      <c r="BQ6585" s="40"/>
      <c r="BR6585" s="9"/>
      <c r="BS6585" s="40"/>
      <c r="BU6585" s="9"/>
      <c r="BV6585" s="40"/>
      <c r="BW6585" s="9"/>
      <c r="BX6585" s="40"/>
      <c r="BZ6585" s="9"/>
      <c r="CA6585" s="9"/>
      <c r="CB6585" s="40"/>
      <c r="CC6585" s="9"/>
      <c r="CD6585" s="9"/>
      <c r="CE6585" s="40"/>
    </row>
    <row r="6586" spans="68:83" x14ac:dyDescent="0.25">
      <c r="BP6586" s="9"/>
      <c r="BQ6586" s="40"/>
      <c r="BR6586" s="9"/>
      <c r="BS6586" s="40"/>
      <c r="BU6586" s="9"/>
      <c r="BV6586" s="40"/>
      <c r="BW6586" s="9"/>
      <c r="BX6586" s="40"/>
      <c r="BZ6586" s="9"/>
      <c r="CA6586" s="9"/>
      <c r="CB6586" s="40"/>
      <c r="CC6586" s="9"/>
      <c r="CD6586" s="9"/>
      <c r="CE6586" s="40"/>
    </row>
    <row r="6587" spans="68:83" x14ac:dyDescent="0.25">
      <c r="BP6587" s="9"/>
      <c r="BQ6587" s="40"/>
      <c r="BR6587" s="9"/>
      <c r="BS6587" s="40"/>
      <c r="BU6587" s="9"/>
      <c r="BV6587" s="40"/>
      <c r="BW6587" s="9"/>
      <c r="BX6587" s="40"/>
      <c r="BZ6587" s="9"/>
      <c r="CA6587" s="9"/>
      <c r="CB6587" s="40"/>
      <c r="CC6587" s="9"/>
      <c r="CD6587" s="9"/>
      <c r="CE6587" s="40"/>
    </row>
    <row r="6588" spans="68:83" x14ac:dyDescent="0.25">
      <c r="BP6588" s="9"/>
      <c r="BQ6588" s="40"/>
      <c r="BR6588" s="9"/>
      <c r="BS6588" s="40"/>
      <c r="BU6588" s="9"/>
      <c r="BV6588" s="40"/>
      <c r="BW6588" s="9"/>
      <c r="BX6588" s="40"/>
      <c r="BZ6588" s="9"/>
      <c r="CA6588" s="9"/>
      <c r="CB6588" s="40"/>
      <c r="CC6588" s="9"/>
      <c r="CD6588" s="9"/>
      <c r="CE6588" s="40"/>
    </row>
    <row r="6589" spans="68:83" x14ac:dyDescent="0.25">
      <c r="BP6589" s="9"/>
      <c r="BQ6589" s="40"/>
      <c r="BR6589" s="9"/>
      <c r="BS6589" s="40"/>
      <c r="BU6589" s="9"/>
      <c r="BV6589" s="40"/>
      <c r="BW6589" s="9"/>
      <c r="BX6589" s="40"/>
      <c r="BZ6589" s="9"/>
      <c r="CA6589" s="9"/>
      <c r="CB6589" s="40"/>
      <c r="CC6589" s="9"/>
      <c r="CD6589" s="9"/>
      <c r="CE6589" s="40"/>
    </row>
    <row r="6590" spans="68:83" x14ac:dyDescent="0.25">
      <c r="BP6590" s="9"/>
      <c r="BQ6590" s="40"/>
      <c r="BR6590" s="9"/>
      <c r="BS6590" s="40"/>
      <c r="BU6590" s="9"/>
      <c r="BV6590" s="40"/>
      <c r="BW6590" s="9"/>
      <c r="BX6590" s="40"/>
      <c r="BZ6590" s="9"/>
      <c r="CA6590" s="9"/>
      <c r="CB6590" s="40"/>
      <c r="CC6590" s="9"/>
      <c r="CD6590" s="9"/>
      <c r="CE6590" s="40"/>
    </row>
    <row r="6591" spans="68:83" x14ac:dyDescent="0.25">
      <c r="BP6591" s="9"/>
      <c r="BQ6591" s="40"/>
      <c r="BR6591" s="9"/>
      <c r="BS6591" s="40"/>
      <c r="BU6591" s="9"/>
      <c r="BV6591" s="40"/>
      <c r="BW6591" s="9"/>
      <c r="BX6591" s="40"/>
      <c r="BZ6591" s="9"/>
      <c r="CA6591" s="9"/>
      <c r="CB6591" s="40"/>
      <c r="CC6591" s="9"/>
      <c r="CD6591" s="9"/>
      <c r="CE6591" s="40"/>
    </row>
    <row r="6592" spans="68:83" x14ac:dyDescent="0.25">
      <c r="BP6592" s="9"/>
      <c r="BQ6592" s="40"/>
      <c r="BR6592" s="9"/>
      <c r="BS6592" s="40"/>
      <c r="BU6592" s="9"/>
      <c r="BV6592" s="40"/>
      <c r="BW6592" s="9"/>
      <c r="BX6592" s="40"/>
      <c r="BZ6592" s="9"/>
      <c r="CA6592" s="9"/>
      <c r="CB6592" s="40"/>
      <c r="CC6592" s="9"/>
      <c r="CD6592" s="9"/>
      <c r="CE6592" s="40"/>
    </row>
    <row r="6593" spans="68:83" x14ac:dyDescent="0.25">
      <c r="BP6593" s="9"/>
      <c r="BQ6593" s="40"/>
      <c r="BR6593" s="9"/>
      <c r="BS6593" s="40"/>
      <c r="BU6593" s="9"/>
      <c r="BV6593" s="40"/>
      <c r="BW6593" s="9"/>
      <c r="BX6593" s="40"/>
      <c r="BZ6593" s="9"/>
      <c r="CA6593" s="9"/>
      <c r="CB6593" s="40"/>
      <c r="CC6593" s="9"/>
      <c r="CD6593" s="9"/>
      <c r="CE6593" s="40"/>
    </row>
    <row r="6594" spans="68:83" x14ac:dyDescent="0.25">
      <c r="BP6594" s="9"/>
      <c r="BQ6594" s="40"/>
      <c r="BR6594" s="9"/>
      <c r="BS6594" s="40"/>
      <c r="BU6594" s="9"/>
      <c r="BV6594" s="40"/>
      <c r="BW6594" s="9"/>
      <c r="BX6594" s="40"/>
      <c r="BZ6594" s="9"/>
      <c r="CA6594" s="9"/>
      <c r="CB6594" s="40"/>
      <c r="CC6594" s="9"/>
      <c r="CD6594" s="9"/>
      <c r="CE6594" s="40"/>
    </row>
    <row r="6595" spans="68:83" x14ac:dyDescent="0.25">
      <c r="BP6595" s="9"/>
      <c r="BQ6595" s="40"/>
      <c r="BR6595" s="9"/>
      <c r="BS6595" s="40"/>
      <c r="BU6595" s="9"/>
      <c r="BV6595" s="40"/>
      <c r="BW6595" s="9"/>
      <c r="BX6595" s="40"/>
      <c r="BZ6595" s="9"/>
      <c r="CA6595" s="9"/>
      <c r="CB6595" s="40"/>
      <c r="CC6595" s="9"/>
      <c r="CD6595" s="9"/>
      <c r="CE6595" s="40"/>
    </row>
    <row r="6596" spans="68:83" x14ac:dyDescent="0.25">
      <c r="BP6596" s="9"/>
      <c r="BQ6596" s="40"/>
      <c r="BR6596" s="9"/>
      <c r="BS6596" s="40"/>
      <c r="BU6596" s="9"/>
      <c r="BV6596" s="40"/>
      <c r="BW6596" s="9"/>
      <c r="BX6596" s="40"/>
      <c r="BZ6596" s="9"/>
      <c r="CA6596" s="9"/>
      <c r="CB6596" s="40"/>
      <c r="CC6596" s="9"/>
      <c r="CD6596" s="9"/>
      <c r="CE6596" s="40"/>
    </row>
    <row r="6597" spans="68:83" x14ac:dyDescent="0.25">
      <c r="BP6597" s="9"/>
      <c r="BQ6597" s="40"/>
      <c r="BR6597" s="9"/>
      <c r="BS6597" s="40"/>
      <c r="BU6597" s="9"/>
      <c r="BV6597" s="40"/>
      <c r="BW6597" s="9"/>
      <c r="BX6597" s="40"/>
      <c r="BZ6597" s="9"/>
      <c r="CA6597" s="9"/>
      <c r="CB6597" s="40"/>
      <c r="CC6597" s="9"/>
      <c r="CD6597" s="9"/>
      <c r="CE6597" s="40"/>
    </row>
    <row r="6598" spans="68:83" x14ac:dyDescent="0.25">
      <c r="BP6598" s="9"/>
      <c r="BQ6598" s="40"/>
      <c r="BR6598" s="9"/>
      <c r="BS6598" s="40"/>
      <c r="BU6598" s="9"/>
      <c r="BV6598" s="40"/>
      <c r="BW6598" s="9"/>
      <c r="BX6598" s="40"/>
      <c r="BZ6598" s="9"/>
      <c r="CA6598" s="9"/>
      <c r="CB6598" s="40"/>
      <c r="CC6598" s="9"/>
      <c r="CD6598" s="9"/>
      <c r="CE6598" s="40"/>
    </row>
    <row r="6599" spans="68:83" x14ac:dyDescent="0.25">
      <c r="BP6599" s="9"/>
      <c r="BQ6599" s="40"/>
      <c r="BR6599" s="9"/>
      <c r="BS6599" s="40"/>
      <c r="BU6599" s="9"/>
      <c r="BV6599" s="40"/>
      <c r="BW6599" s="9"/>
      <c r="BX6599" s="40"/>
      <c r="BZ6599" s="9"/>
      <c r="CA6599" s="9"/>
      <c r="CB6599" s="40"/>
      <c r="CC6599" s="9"/>
      <c r="CD6599" s="9"/>
      <c r="CE6599" s="40"/>
    </row>
    <row r="6600" spans="68:83" x14ac:dyDescent="0.25">
      <c r="BP6600" s="9"/>
      <c r="BQ6600" s="40"/>
      <c r="BR6600" s="9"/>
      <c r="BS6600" s="40"/>
      <c r="BU6600" s="9"/>
      <c r="BV6600" s="40"/>
      <c r="BW6600" s="9"/>
      <c r="BX6600" s="40"/>
      <c r="BZ6600" s="9"/>
      <c r="CA6600" s="9"/>
      <c r="CB6600" s="40"/>
      <c r="CC6600" s="9"/>
      <c r="CD6600" s="9"/>
      <c r="CE6600" s="40"/>
    </row>
    <row r="6601" spans="68:83" x14ac:dyDescent="0.25">
      <c r="BP6601" s="9"/>
      <c r="BQ6601" s="40"/>
      <c r="BR6601" s="9"/>
      <c r="BS6601" s="40"/>
      <c r="BU6601" s="9"/>
      <c r="BV6601" s="40"/>
      <c r="BW6601" s="9"/>
      <c r="BX6601" s="40"/>
      <c r="BZ6601" s="9"/>
      <c r="CA6601" s="9"/>
      <c r="CB6601" s="40"/>
      <c r="CC6601" s="9"/>
      <c r="CD6601" s="9"/>
      <c r="CE6601" s="40"/>
    </row>
    <row r="6602" spans="68:83" x14ac:dyDescent="0.25">
      <c r="BP6602" s="9"/>
      <c r="BQ6602" s="40"/>
      <c r="BR6602" s="9"/>
      <c r="BS6602" s="40"/>
      <c r="BU6602" s="9"/>
      <c r="BV6602" s="40"/>
      <c r="BW6602" s="9"/>
      <c r="BX6602" s="40"/>
      <c r="BZ6602" s="9"/>
      <c r="CA6602" s="9"/>
      <c r="CB6602" s="40"/>
      <c r="CC6602" s="9"/>
      <c r="CD6602" s="9"/>
      <c r="CE6602" s="40"/>
    </row>
    <row r="6603" spans="68:83" x14ac:dyDescent="0.25">
      <c r="BP6603" s="9"/>
      <c r="BQ6603" s="40"/>
      <c r="BR6603" s="9"/>
      <c r="BS6603" s="40"/>
      <c r="BU6603" s="9"/>
      <c r="BV6603" s="40"/>
      <c r="BW6603" s="9"/>
      <c r="BX6603" s="40"/>
      <c r="BZ6603" s="9"/>
      <c r="CA6603" s="9"/>
      <c r="CB6603" s="40"/>
      <c r="CC6603" s="9"/>
      <c r="CD6603" s="9"/>
      <c r="CE6603" s="40"/>
    </row>
    <row r="6604" spans="68:83" x14ac:dyDescent="0.25">
      <c r="BP6604" s="9"/>
      <c r="BQ6604" s="40"/>
      <c r="BR6604" s="9"/>
      <c r="BS6604" s="40"/>
      <c r="BU6604" s="9"/>
      <c r="BV6604" s="40"/>
      <c r="BW6604" s="9"/>
      <c r="BX6604" s="40"/>
      <c r="BZ6604" s="9"/>
      <c r="CA6604" s="9"/>
      <c r="CB6604" s="40"/>
      <c r="CC6604" s="9"/>
      <c r="CD6604" s="9"/>
      <c r="CE6604" s="40"/>
    </row>
    <row r="6605" spans="68:83" x14ac:dyDescent="0.25">
      <c r="BP6605" s="9"/>
      <c r="BQ6605" s="40"/>
      <c r="BR6605" s="9"/>
      <c r="BS6605" s="40"/>
      <c r="BU6605" s="9"/>
      <c r="BV6605" s="40"/>
      <c r="BW6605" s="9"/>
      <c r="BX6605" s="40"/>
      <c r="BZ6605" s="9"/>
      <c r="CA6605" s="9"/>
      <c r="CB6605" s="40"/>
      <c r="CC6605" s="9"/>
      <c r="CD6605" s="9"/>
      <c r="CE6605" s="40"/>
    </row>
    <row r="6606" spans="68:83" x14ac:dyDescent="0.25">
      <c r="BP6606" s="9"/>
      <c r="BQ6606" s="40"/>
      <c r="BR6606" s="9"/>
      <c r="BS6606" s="40"/>
      <c r="BU6606" s="9"/>
      <c r="BV6606" s="40"/>
      <c r="BW6606" s="9"/>
      <c r="BX6606" s="40"/>
      <c r="BZ6606" s="9"/>
      <c r="CA6606" s="9"/>
      <c r="CB6606" s="40"/>
      <c r="CC6606" s="9"/>
      <c r="CD6606" s="9"/>
      <c r="CE6606" s="40"/>
    </row>
    <row r="6607" spans="68:83" x14ac:dyDescent="0.25">
      <c r="BP6607" s="9"/>
      <c r="BQ6607" s="40"/>
      <c r="BR6607" s="9"/>
      <c r="BS6607" s="40"/>
      <c r="BU6607" s="9"/>
      <c r="BV6607" s="40"/>
      <c r="BW6607" s="9"/>
      <c r="BX6607" s="40"/>
      <c r="BZ6607" s="9"/>
      <c r="CA6607" s="9"/>
      <c r="CB6607" s="40"/>
      <c r="CC6607" s="9"/>
      <c r="CD6607" s="9"/>
      <c r="CE6607" s="40"/>
    </row>
    <row r="6608" spans="68:83" x14ac:dyDescent="0.25">
      <c r="BP6608" s="9"/>
      <c r="BQ6608" s="40"/>
      <c r="BR6608" s="9"/>
      <c r="BS6608" s="40"/>
      <c r="BU6608" s="9"/>
      <c r="BV6608" s="40"/>
      <c r="BW6608" s="9"/>
      <c r="BX6608" s="40"/>
      <c r="BZ6608" s="9"/>
      <c r="CA6608" s="9"/>
      <c r="CB6608" s="40"/>
      <c r="CC6608" s="9"/>
      <c r="CD6608" s="9"/>
      <c r="CE6608" s="40"/>
    </row>
    <row r="6609" spans="68:83" x14ac:dyDescent="0.25">
      <c r="BP6609" s="9"/>
      <c r="BQ6609" s="40"/>
      <c r="BR6609" s="9"/>
      <c r="BS6609" s="40"/>
      <c r="BU6609" s="9"/>
      <c r="BV6609" s="40"/>
      <c r="BW6609" s="9"/>
      <c r="BX6609" s="40"/>
      <c r="BZ6609" s="9"/>
      <c r="CA6609" s="9"/>
      <c r="CB6609" s="40"/>
      <c r="CC6609" s="9"/>
      <c r="CD6609" s="9"/>
      <c r="CE6609" s="40"/>
    </row>
    <row r="6610" spans="68:83" x14ac:dyDescent="0.25">
      <c r="BP6610" s="9"/>
      <c r="BQ6610" s="40"/>
      <c r="BR6610" s="9"/>
      <c r="BS6610" s="40"/>
      <c r="BU6610" s="9"/>
      <c r="BV6610" s="40"/>
      <c r="BW6610" s="9"/>
      <c r="BX6610" s="40"/>
      <c r="BZ6610" s="9"/>
      <c r="CA6610" s="9"/>
      <c r="CB6610" s="40"/>
      <c r="CC6610" s="9"/>
      <c r="CD6610" s="9"/>
      <c r="CE6610" s="40"/>
    </row>
    <row r="6611" spans="68:83" x14ac:dyDescent="0.25">
      <c r="BP6611" s="9"/>
      <c r="BQ6611" s="40"/>
      <c r="BR6611" s="9"/>
      <c r="BS6611" s="40"/>
      <c r="BU6611" s="9"/>
      <c r="BV6611" s="40"/>
      <c r="BW6611" s="9"/>
      <c r="BX6611" s="40"/>
      <c r="BZ6611" s="9"/>
      <c r="CA6611" s="9"/>
      <c r="CB6611" s="40"/>
      <c r="CC6611" s="9"/>
      <c r="CD6611" s="9"/>
      <c r="CE6611" s="40"/>
    </row>
    <row r="6612" spans="68:83" x14ac:dyDescent="0.25">
      <c r="BP6612" s="9"/>
      <c r="BQ6612" s="40"/>
      <c r="BR6612" s="9"/>
      <c r="BS6612" s="40"/>
      <c r="BU6612" s="9"/>
      <c r="BV6612" s="40"/>
      <c r="BW6612" s="9"/>
      <c r="BX6612" s="40"/>
      <c r="BZ6612" s="9"/>
      <c r="CA6612" s="9"/>
      <c r="CB6612" s="40"/>
      <c r="CC6612" s="9"/>
      <c r="CD6612" s="9"/>
      <c r="CE6612" s="40"/>
    </row>
    <row r="6613" spans="68:83" x14ac:dyDescent="0.25">
      <c r="BP6613" s="9"/>
      <c r="BQ6613" s="40"/>
      <c r="BR6613" s="9"/>
      <c r="BS6613" s="40"/>
      <c r="BU6613" s="9"/>
      <c r="BV6613" s="40"/>
      <c r="BW6613" s="9"/>
      <c r="BX6613" s="40"/>
      <c r="BZ6613" s="9"/>
      <c r="CA6613" s="9"/>
      <c r="CB6613" s="40"/>
      <c r="CC6613" s="9"/>
      <c r="CD6613" s="9"/>
      <c r="CE6613" s="40"/>
    </row>
    <row r="6614" spans="68:83" x14ac:dyDescent="0.25">
      <c r="BP6614" s="9"/>
      <c r="BQ6614" s="40"/>
      <c r="BR6614" s="9"/>
      <c r="BS6614" s="40"/>
      <c r="BU6614" s="9"/>
      <c r="BV6614" s="40"/>
      <c r="BW6614" s="9"/>
      <c r="BX6614" s="40"/>
      <c r="BZ6614" s="9"/>
      <c r="CA6614" s="9"/>
      <c r="CB6614" s="40"/>
      <c r="CC6614" s="9"/>
      <c r="CD6614" s="9"/>
      <c r="CE6614" s="40"/>
    </row>
    <row r="6615" spans="68:83" x14ac:dyDescent="0.25">
      <c r="BP6615" s="9"/>
      <c r="BQ6615" s="40"/>
      <c r="BR6615" s="9"/>
      <c r="BS6615" s="40"/>
      <c r="BU6615" s="9"/>
      <c r="BV6615" s="40"/>
      <c r="BW6615" s="9"/>
      <c r="BX6615" s="40"/>
      <c r="BZ6615" s="9"/>
      <c r="CA6615" s="9"/>
      <c r="CB6615" s="40"/>
      <c r="CC6615" s="9"/>
      <c r="CD6615" s="9"/>
      <c r="CE6615" s="40"/>
    </row>
    <row r="6616" spans="68:83" x14ac:dyDescent="0.25">
      <c r="BP6616" s="9"/>
      <c r="BQ6616" s="40"/>
      <c r="BR6616" s="9"/>
      <c r="BS6616" s="40"/>
      <c r="BU6616" s="9"/>
      <c r="BV6616" s="40"/>
      <c r="BW6616" s="9"/>
      <c r="BX6616" s="40"/>
      <c r="BZ6616" s="9"/>
      <c r="CA6616" s="9"/>
      <c r="CB6616" s="40"/>
      <c r="CC6616" s="9"/>
      <c r="CD6616" s="9"/>
      <c r="CE6616" s="40"/>
    </row>
    <row r="6617" spans="68:83" x14ac:dyDescent="0.25">
      <c r="BP6617" s="9"/>
      <c r="BQ6617" s="40"/>
      <c r="BR6617" s="9"/>
      <c r="BS6617" s="40"/>
      <c r="BU6617" s="9"/>
      <c r="BV6617" s="40"/>
      <c r="BW6617" s="9"/>
      <c r="BX6617" s="40"/>
      <c r="BZ6617" s="9"/>
      <c r="CA6617" s="9"/>
      <c r="CB6617" s="40"/>
      <c r="CC6617" s="9"/>
      <c r="CD6617" s="9"/>
      <c r="CE6617" s="40"/>
    </row>
    <row r="6618" spans="68:83" x14ac:dyDescent="0.25">
      <c r="BP6618" s="9"/>
      <c r="BQ6618" s="40"/>
      <c r="BR6618" s="9"/>
      <c r="BS6618" s="40"/>
      <c r="BU6618" s="9"/>
      <c r="BV6618" s="40"/>
      <c r="BW6618" s="9"/>
      <c r="BX6618" s="40"/>
      <c r="BZ6618" s="9"/>
      <c r="CA6618" s="9"/>
      <c r="CB6618" s="40"/>
      <c r="CC6618" s="9"/>
      <c r="CD6618" s="9"/>
      <c r="CE6618" s="40"/>
    </row>
    <row r="6619" spans="68:83" x14ac:dyDescent="0.25">
      <c r="BP6619" s="9"/>
      <c r="BQ6619" s="40"/>
      <c r="BR6619" s="9"/>
      <c r="BS6619" s="40"/>
      <c r="BU6619" s="9"/>
      <c r="BV6619" s="40"/>
      <c r="BW6619" s="9"/>
      <c r="BX6619" s="40"/>
      <c r="BZ6619" s="9"/>
      <c r="CA6619" s="9"/>
      <c r="CB6619" s="40"/>
      <c r="CC6619" s="9"/>
      <c r="CD6619" s="9"/>
      <c r="CE6619" s="40"/>
    </row>
    <row r="6620" spans="68:83" x14ac:dyDescent="0.25">
      <c r="BP6620" s="9"/>
      <c r="BQ6620" s="40"/>
      <c r="BR6620" s="9"/>
      <c r="BS6620" s="40"/>
      <c r="BU6620" s="9"/>
      <c r="BV6620" s="40"/>
      <c r="BW6620" s="9"/>
      <c r="BX6620" s="40"/>
      <c r="BZ6620" s="9"/>
      <c r="CA6620" s="9"/>
      <c r="CB6620" s="40"/>
      <c r="CC6620" s="9"/>
      <c r="CD6620" s="9"/>
      <c r="CE6620" s="40"/>
    </row>
    <row r="6621" spans="68:83" x14ac:dyDescent="0.25">
      <c r="BP6621" s="9"/>
      <c r="BQ6621" s="40"/>
      <c r="BR6621" s="9"/>
      <c r="BS6621" s="40"/>
      <c r="BU6621" s="9"/>
      <c r="BV6621" s="40"/>
      <c r="BW6621" s="9"/>
      <c r="BX6621" s="40"/>
      <c r="BZ6621" s="9"/>
      <c r="CA6621" s="9"/>
      <c r="CB6621" s="40"/>
      <c r="CC6621" s="9"/>
      <c r="CD6621" s="9"/>
      <c r="CE6621" s="40"/>
    </row>
    <row r="6622" spans="68:83" x14ac:dyDescent="0.25">
      <c r="BP6622" s="9"/>
      <c r="BQ6622" s="40"/>
      <c r="BR6622" s="9"/>
      <c r="BS6622" s="40"/>
      <c r="BU6622" s="9"/>
      <c r="BV6622" s="40"/>
      <c r="BW6622" s="9"/>
      <c r="BX6622" s="40"/>
      <c r="BZ6622" s="9"/>
      <c r="CA6622" s="9"/>
      <c r="CB6622" s="40"/>
      <c r="CC6622" s="9"/>
      <c r="CD6622" s="9"/>
      <c r="CE6622" s="40"/>
    </row>
    <row r="6623" spans="68:83" x14ac:dyDescent="0.25">
      <c r="BP6623" s="9"/>
      <c r="BQ6623" s="40"/>
      <c r="BR6623" s="9"/>
      <c r="BS6623" s="40"/>
      <c r="BU6623" s="9"/>
      <c r="BV6623" s="40"/>
      <c r="BW6623" s="9"/>
      <c r="BX6623" s="40"/>
      <c r="BZ6623" s="9"/>
      <c r="CA6623" s="9"/>
      <c r="CB6623" s="40"/>
      <c r="CC6623" s="9"/>
      <c r="CD6623" s="9"/>
      <c r="CE6623" s="40"/>
    </row>
    <row r="6624" spans="68:83" x14ac:dyDescent="0.25">
      <c r="BP6624" s="9"/>
      <c r="BQ6624" s="40"/>
      <c r="BR6624" s="9"/>
      <c r="BS6624" s="40"/>
      <c r="BU6624" s="9"/>
      <c r="BV6624" s="40"/>
      <c r="BW6624" s="9"/>
      <c r="BX6624" s="40"/>
      <c r="BZ6624" s="9"/>
      <c r="CA6624" s="9"/>
      <c r="CB6624" s="40"/>
      <c r="CC6624" s="9"/>
      <c r="CD6624" s="9"/>
      <c r="CE6624" s="40"/>
    </row>
    <row r="6625" spans="68:83" x14ac:dyDescent="0.25">
      <c r="BP6625" s="9"/>
      <c r="BQ6625" s="40"/>
      <c r="BR6625" s="9"/>
      <c r="BS6625" s="40"/>
      <c r="BU6625" s="9"/>
      <c r="BV6625" s="40"/>
      <c r="BW6625" s="9"/>
      <c r="BX6625" s="40"/>
      <c r="BZ6625" s="9"/>
      <c r="CA6625" s="9"/>
      <c r="CB6625" s="40"/>
      <c r="CC6625" s="9"/>
      <c r="CD6625" s="9"/>
      <c r="CE6625" s="40"/>
    </row>
    <row r="6626" spans="68:83" x14ac:dyDescent="0.25">
      <c r="BP6626" s="9"/>
      <c r="BQ6626" s="40"/>
      <c r="BR6626" s="9"/>
      <c r="BS6626" s="40"/>
      <c r="BU6626" s="9"/>
      <c r="BV6626" s="40"/>
      <c r="BW6626" s="9"/>
      <c r="BX6626" s="40"/>
      <c r="BZ6626" s="9"/>
      <c r="CA6626" s="9"/>
      <c r="CB6626" s="40"/>
      <c r="CC6626" s="9"/>
      <c r="CD6626" s="9"/>
      <c r="CE6626" s="40"/>
    </row>
    <row r="6627" spans="68:83" x14ac:dyDescent="0.25">
      <c r="BP6627" s="9"/>
      <c r="BQ6627" s="40"/>
      <c r="BR6627" s="9"/>
      <c r="BS6627" s="40"/>
      <c r="BU6627" s="9"/>
      <c r="BV6627" s="40"/>
      <c r="BW6627" s="9"/>
      <c r="BX6627" s="40"/>
      <c r="BZ6627" s="9"/>
      <c r="CA6627" s="9"/>
      <c r="CB6627" s="40"/>
      <c r="CC6627" s="9"/>
      <c r="CD6627" s="9"/>
      <c r="CE6627" s="40"/>
    </row>
    <row r="6628" spans="68:83" x14ac:dyDescent="0.25">
      <c r="BP6628" s="9"/>
      <c r="BQ6628" s="40"/>
      <c r="BR6628" s="9"/>
      <c r="BS6628" s="40"/>
      <c r="BU6628" s="9"/>
      <c r="BV6628" s="40"/>
      <c r="BW6628" s="9"/>
      <c r="BX6628" s="40"/>
      <c r="BZ6628" s="9"/>
      <c r="CA6628" s="9"/>
      <c r="CB6628" s="40"/>
      <c r="CC6628" s="9"/>
      <c r="CD6628" s="9"/>
      <c r="CE6628" s="40"/>
    </row>
    <row r="6629" spans="68:83" x14ac:dyDescent="0.25">
      <c r="BP6629" s="9"/>
      <c r="BQ6629" s="40"/>
      <c r="BR6629" s="9"/>
      <c r="BS6629" s="40"/>
      <c r="BU6629" s="9"/>
      <c r="BV6629" s="40"/>
      <c r="BW6629" s="9"/>
      <c r="BX6629" s="40"/>
      <c r="BZ6629" s="9"/>
      <c r="CA6629" s="9"/>
      <c r="CB6629" s="40"/>
      <c r="CC6629" s="9"/>
      <c r="CD6629" s="9"/>
      <c r="CE6629" s="40"/>
    </row>
    <row r="6630" spans="68:83" x14ac:dyDescent="0.25">
      <c r="BP6630" s="9"/>
      <c r="BQ6630" s="40"/>
      <c r="BR6630" s="9"/>
      <c r="BS6630" s="40"/>
      <c r="BU6630" s="9"/>
      <c r="BV6630" s="40"/>
      <c r="BW6630" s="9"/>
      <c r="BX6630" s="40"/>
      <c r="BZ6630" s="9"/>
      <c r="CA6630" s="9"/>
      <c r="CB6630" s="40"/>
      <c r="CC6630" s="9"/>
      <c r="CD6630" s="9"/>
      <c r="CE6630" s="40"/>
    </row>
    <row r="6631" spans="68:83" x14ac:dyDescent="0.25">
      <c r="BP6631" s="9"/>
      <c r="BQ6631" s="40"/>
      <c r="BR6631" s="9"/>
      <c r="BS6631" s="40"/>
      <c r="BU6631" s="9"/>
      <c r="BV6631" s="40"/>
      <c r="BW6631" s="9"/>
      <c r="BX6631" s="40"/>
      <c r="BZ6631" s="9"/>
      <c r="CA6631" s="9"/>
      <c r="CB6631" s="40"/>
      <c r="CC6631" s="9"/>
      <c r="CD6631" s="9"/>
      <c r="CE6631" s="40"/>
    </row>
    <row r="6632" spans="68:83" x14ac:dyDescent="0.25">
      <c r="BP6632" s="9"/>
      <c r="BQ6632" s="40"/>
      <c r="BR6632" s="9"/>
      <c r="BS6632" s="40"/>
      <c r="BU6632" s="9"/>
      <c r="BV6632" s="40"/>
      <c r="BW6632" s="9"/>
      <c r="BX6632" s="40"/>
      <c r="BZ6632" s="9"/>
      <c r="CA6632" s="9"/>
      <c r="CB6632" s="40"/>
      <c r="CC6632" s="9"/>
      <c r="CD6632" s="9"/>
      <c r="CE6632" s="40"/>
    </row>
    <row r="6633" spans="68:83" x14ac:dyDescent="0.25">
      <c r="BP6633" s="9"/>
      <c r="BQ6633" s="40"/>
      <c r="BR6633" s="9"/>
      <c r="BS6633" s="40"/>
      <c r="BU6633" s="9"/>
      <c r="BV6633" s="40"/>
      <c r="BW6633" s="9"/>
      <c r="BX6633" s="40"/>
      <c r="BZ6633" s="9"/>
      <c r="CA6633" s="9"/>
      <c r="CB6633" s="40"/>
      <c r="CC6633" s="9"/>
      <c r="CD6633" s="9"/>
      <c r="CE6633" s="40"/>
    </row>
    <row r="6634" spans="68:83" x14ac:dyDescent="0.25">
      <c r="BP6634" s="9"/>
      <c r="BQ6634" s="40"/>
      <c r="BR6634" s="9"/>
      <c r="BS6634" s="40"/>
      <c r="BU6634" s="9"/>
      <c r="BV6634" s="40"/>
      <c r="BW6634" s="9"/>
      <c r="BX6634" s="40"/>
      <c r="BZ6634" s="9"/>
      <c r="CA6634" s="9"/>
      <c r="CB6634" s="40"/>
      <c r="CC6634" s="9"/>
      <c r="CD6634" s="9"/>
      <c r="CE6634" s="40"/>
    </row>
    <row r="6635" spans="68:83" x14ac:dyDescent="0.25">
      <c r="BP6635" s="9"/>
      <c r="BQ6635" s="40"/>
      <c r="BR6635" s="9"/>
      <c r="BS6635" s="40"/>
      <c r="BU6635" s="9"/>
      <c r="BV6635" s="40"/>
      <c r="BW6635" s="9"/>
      <c r="BX6635" s="40"/>
      <c r="BZ6635" s="9"/>
      <c r="CA6635" s="9"/>
      <c r="CB6635" s="40"/>
      <c r="CC6635" s="9"/>
      <c r="CD6635" s="9"/>
      <c r="CE6635" s="40"/>
    </row>
    <row r="6636" spans="68:83" x14ac:dyDescent="0.25">
      <c r="BP6636" s="9"/>
      <c r="BQ6636" s="40"/>
      <c r="BR6636" s="9"/>
      <c r="BS6636" s="40"/>
      <c r="BU6636" s="9"/>
      <c r="BV6636" s="40"/>
      <c r="BW6636" s="9"/>
      <c r="BX6636" s="40"/>
      <c r="BZ6636" s="9"/>
      <c r="CA6636" s="9"/>
      <c r="CB6636" s="40"/>
      <c r="CC6636" s="9"/>
      <c r="CD6636" s="9"/>
      <c r="CE6636" s="40"/>
    </row>
    <row r="6637" spans="68:83" x14ac:dyDescent="0.25">
      <c r="BP6637" s="9"/>
      <c r="BQ6637" s="40"/>
      <c r="BR6637" s="9"/>
      <c r="BS6637" s="40"/>
      <c r="BU6637" s="9"/>
      <c r="BV6637" s="40"/>
      <c r="BW6637" s="9"/>
      <c r="BX6637" s="40"/>
      <c r="BZ6637" s="9"/>
      <c r="CA6637" s="9"/>
      <c r="CB6637" s="40"/>
      <c r="CC6637" s="9"/>
      <c r="CD6637" s="9"/>
      <c r="CE6637" s="40"/>
    </row>
    <row r="6638" spans="68:83" x14ac:dyDescent="0.25">
      <c r="BP6638" s="9"/>
      <c r="BQ6638" s="40"/>
      <c r="BR6638" s="9"/>
      <c r="BS6638" s="40"/>
      <c r="BU6638" s="9"/>
      <c r="BV6638" s="40"/>
      <c r="BW6638" s="9"/>
      <c r="BX6638" s="40"/>
      <c r="BZ6638" s="9"/>
      <c r="CA6638" s="9"/>
      <c r="CB6638" s="40"/>
      <c r="CC6638" s="9"/>
      <c r="CD6638" s="9"/>
      <c r="CE6638" s="40"/>
    </row>
    <row r="6639" spans="68:83" x14ac:dyDescent="0.25">
      <c r="BP6639" s="9"/>
      <c r="BQ6639" s="40"/>
      <c r="BR6639" s="9"/>
      <c r="BS6639" s="40"/>
      <c r="BU6639" s="9"/>
      <c r="BV6639" s="40"/>
      <c r="BW6639" s="9"/>
      <c r="BX6639" s="40"/>
      <c r="BZ6639" s="9"/>
      <c r="CA6639" s="9"/>
      <c r="CB6639" s="40"/>
      <c r="CC6639" s="9"/>
      <c r="CD6639" s="9"/>
      <c r="CE6639" s="40"/>
    </row>
    <row r="6640" spans="68:83" x14ac:dyDescent="0.25">
      <c r="BP6640" s="9"/>
      <c r="BQ6640" s="40"/>
      <c r="BR6640" s="9"/>
      <c r="BS6640" s="40"/>
      <c r="BU6640" s="9"/>
      <c r="BV6640" s="40"/>
      <c r="BW6640" s="9"/>
      <c r="BX6640" s="40"/>
      <c r="BZ6640" s="9"/>
      <c r="CA6640" s="9"/>
      <c r="CB6640" s="40"/>
      <c r="CC6640" s="9"/>
      <c r="CD6640" s="9"/>
      <c r="CE6640" s="40"/>
    </row>
    <row r="6641" spans="68:83" x14ac:dyDescent="0.25">
      <c r="BP6641" s="9"/>
      <c r="BQ6641" s="40"/>
      <c r="BR6641" s="9"/>
      <c r="BS6641" s="40"/>
      <c r="BU6641" s="9"/>
      <c r="BV6641" s="40"/>
      <c r="BW6641" s="9"/>
      <c r="BX6641" s="40"/>
      <c r="BZ6641" s="9"/>
      <c r="CA6641" s="9"/>
      <c r="CB6641" s="40"/>
      <c r="CC6641" s="9"/>
      <c r="CD6641" s="9"/>
      <c r="CE6641" s="40"/>
    </row>
    <row r="6642" spans="68:83" x14ac:dyDescent="0.25">
      <c r="BP6642" s="9"/>
      <c r="BQ6642" s="40"/>
      <c r="BR6642" s="9"/>
      <c r="BS6642" s="40"/>
      <c r="BU6642" s="9"/>
      <c r="BV6642" s="40"/>
      <c r="BW6642" s="9"/>
      <c r="BX6642" s="40"/>
      <c r="BZ6642" s="9"/>
      <c r="CA6642" s="9"/>
      <c r="CB6642" s="40"/>
      <c r="CC6642" s="9"/>
      <c r="CD6642" s="9"/>
      <c r="CE6642" s="40"/>
    </row>
    <row r="6643" spans="68:83" x14ac:dyDescent="0.25">
      <c r="BP6643" s="9"/>
      <c r="BQ6643" s="40"/>
      <c r="BR6643" s="9"/>
      <c r="BS6643" s="40"/>
      <c r="BU6643" s="9"/>
      <c r="BV6643" s="40"/>
      <c r="BW6643" s="9"/>
      <c r="BX6643" s="40"/>
      <c r="BZ6643" s="9"/>
      <c r="CA6643" s="9"/>
      <c r="CB6643" s="40"/>
      <c r="CC6643" s="9"/>
      <c r="CD6643" s="9"/>
      <c r="CE6643" s="40"/>
    </row>
    <row r="6644" spans="68:83" x14ac:dyDescent="0.25">
      <c r="BP6644" s="9"/>
      <c r="BQ6644" s="40"/>
      <c r="BR6644" s="9"/>
      <c r="BS6644" s="40"/>
      <c r="BU6644" s="9"/>
      <c r="BV6644" s="40"/>
      <c r="BW6644" s="9"/>
      <c r="BX6644" s="40"/>
      <c r="BZ6644" s="9"/>
      <c r="CA6644" s="9"/>
      <c r="CB6644" s="40"/>
      <c r="CC6644" s="9"/>
      <c r="CD6644" s="9"/>
      <c r="CE6644" s="40"/>
    </row>
    <row r="6645" spans="68:83" x14ac:dyDescent="0.25">
      <c r="BP6645" s="9"/>
      <c r="BQ6645" s="40"/>
      <c r="BR6645" s="9"/>
      <c r="BS6645" s="40"/>
      <c r="BU6645" s="9"/>
      <c r="BV6645" s="40"/>
      <c r="BW6645" s="9"/>
      <c r="BX6645" s="40"/>
      <c r="BZ6645" s="9"/>
      <c r="CA6645" s="9"/>
      <c r="CB6645" s="40"/>
      <c r="CC6645" s="9"/>
      <c r="CD6645" s="9"/>
      <c r="CE6645" s="40"/>
    </row>
    <row r="6646" spans="68:83" x14ac:dyDescent="0.25">
      <c r="BP6646" s="9"/>
      <c r="BQ6646" s="40"/>
      <c r="BR6646" s="9"/>
      <c r="BS6646" s="40"/>
      <c r="BU6646" s="9"/>
      <c r="BV6646" s="40"/>
      <c r="BW6646" s="9"/>
      <c r="BX6646" s="40"/>
      <c r="BZ6646" s="9"/>
      <c r="CA6646" s="9"/>
      <c r="CB6646" s="40"/>
      <c r="CC6646" s="9"/>
      <c r="CD6646" s="9"/>
      <c r="CE6646" s="40"/>
    </row>
    <row r="6647" spans="68:83" x14ac:dyDescent="0.25">
      <c r="BP6647" s="9"/>
      <c r="BQ6647" s="40"/>
      <c r="BR6647" s="9"/>
      <c r="BS6647" s="40"/>
      <c r="BU6647" s="9"/>
      <c r="BV6647" s="40"/>
      <c r="BW6647" s="9"/>
      <c r="BX6647" s="40"/>
      <c r="BZ6647" s="9"/>
      <c r="CA6647" s="9"/>
      <c r="CB6647" s="40"/>
      <c r="CC6647" s="9"/>
      <c r="CD6647" s="9"/>
      <c r="CE6647" s="40"/>
    </row>
    <row r="6648" spans="68:83" x14ac:dyDescent="0.25">
      <c r="BP6648" s="9"/>
      <c r="BQ6648" s="40"/>
      <c r="BR6648" s="9"/>
      <c r="BS6648" s="40"/>
      <c r="BU6648" s="9"/>
      <c r="BV6648" s="40"/>
      <c r="BW6648" s="9"/>
      <c r="BX6648" s="40"/>
      <c r="BZ6648" s="9"/>
      <c r="CA6648" s="9"/>
      <c r="CB6648" s="40"/>
      <c r="CC6648" s="9"/>
      <c r="CD6648" s="9"/>
      <c r="CE6648" s="40"/>
    </row>
    <row r="6649" spans="68:83" x14ac:dyDescent="0.25">
      <c r="BP6649" s="9"/>
      <c r="BQ6649" s="40"/>
      <c r="BR6649" s="9"/>
      <c r="BS6649" s="40"/>
      <c r="BU6649" s="9"/>
      <c r="BV6649" s="40"/>
      <c r="BW6649" s="9"/>
      <c r="BX6649" s="40"/>
      <c r="BZ6649" s="9"/>
      <c r="CA6649" s="9"/>
      <c r="CB6649" s="40"/>
      <c r="CC6649" s="9"/>
      <c r="CD6649" s="9"/>
      <c r="CE6649" s="40"/>
    </row>
    <row r="6650" spans="68:83" x14ac:dyDescent="0.25">
      <c r="BP6650" s="9"/>
      <c r="BQ6650" s="40"/>
      <c r="BR6650" s="9"/>
      <c r="BS6650" s="40"/>
      <c r="BU6650" s="9"/>
      <c r="BV6650" s="40"/>
      <c r="BW6650" s="9"/>
      <c r="BX6650" s="40"/>
      <c r="BZ6650" s="9"/>
      <c r="CA6650" s="9"/>
      <c r="CB6650" s="40"/>
      <c r="CC6650" s="9"/>
      <c r="CD6650" s="9"/>
      <c r="CE6650" s="40"/>
    </row>
    <row r="6651" spans="68:83" x14ac:dyDescent="0.25">
      <c r="BP6651" s="9"/>
      <c r="BQ6651" s="40"/>
      <c r="BR6651" s="9"/>
      <c r="BS6651" s="40"/>
      <c r="BU6651" s="9"/>
      <c r="BV6651" s="40"/>
      <c r="BW6651" s="9"/>
      <c r="BX6651" s="40"/>
      <c r="BZ6651" s="9"/>
      <c r="CA6651" s="9"/>
      <c r="CB6651" s="40"/>
      <c r="CC6651" s="9"/>
      <c r="CD6651" s="9"/>
      <c r="CE6651" s="40"/>
    </row>
    <row r="6652" spans="68:83" x14ac:dyDescent="0.25">
      <c r="BP6652" s="9"/>
      <c r="BQ6652" s="40"/>
      <c r="BR6652" s="9"/>
      <c r="BS6652" s="40"/>
      <c r="BU6652" s="9"/>
      <c r="BV6652" s="40"/>
      <c r="BW6652" s="9"/>
      <c r="BX6652" s="40"/>
      <c r="BZ6652" s="9"/>
      <c r="CA6652" s="9"/>
      <c r="CB6652" s="40"/>
      <c r="CC6652" s="9"/>
      <c r="CD6652" s="9"/>
      <c r="CE6652" s="40"/>
    </row>
    <row r="6653" spans="68:83" x14ac:dyDescent="0.25">
      <c r="BP6653" s="9"/>
      <c r="BQ6653" s="40"/>
      <c r="BR6653" s="9"/>
      <c r="BS6653" s="40"/>
      <c r="BU6653" s="9"/>
      <c r="BV6653" s="40"/>
      <c r="BW6653" s="9"/>
      <c r="BX6653" s="40"/>
      <c r="BZ6653" s="9"/>
      <c r="CA6653" s="9"/>
      <c r="CB6653" s="40"/>
      <c r="CC6653" s="9"/>
      <c r="CD6653" s="9"/>
      <c r="CE6653" s="40"/>
    </row>
    <row r="6654" spans="68:83" x14ac:dyDescent="0.25">
      <c r="BP6654" s="9"/>
      <c r="BQ6654" s="40"/>
      <c r="BR6654" s="9"/>
      <c r="BS6654" s="40"/>
      <c r="BU6654" s="9"/>
      <c r="BV6654" s="40"/>
      <c r="BW6654" s="9"/>
      <c r="BX6654" s="40"/>
      <c r="BZ6654" s="9"/>
      <c r="CA6654" s="9"/>
      <c r="CB6654" s="40"/>
      <c r="CC6654" s="9"/>
      <c r="CD6654" s="9"/>
      <c r="CE6654" s="40"/>
    </row>
    <row r="6655" spans="68:83" x14ac:dyDescent="0.25">
      <c r="BP6655" s="9"/>
      <c r="BQ6655" s="40"/>
      <c r="BR6655" s="9"/>
      <c r="BS6655" s="40"/>
      <c r="BU6655" s="9"/>
      <c r="BV6655" s="40"/>
      <c r="BW6655" s="9"/>
      <c r="BX6655" s="40"/>
      <c r="BZ6655" s="9"/>
      <c r="CA6655" s="9"/>
      <c r="CB6655" s="40"/>
      <c r="CC6655" s="9"/>
      <c r="CD6655" s="9"/>
      <c r="CE6655" s="40"/>
    </row>
    <row r="6656" spans="68:83" x14ac:dyDescent="0.25">
      <c r="BP6656" s="9"/>
      <c r="BQ6656" s="40"/>
      <c r="BR6656" s="9"/>
      <c r="BS6656" s="40"/>
      <c r="BU6656" s="9"/>
      <c r="BV6656" s="40"/>
      <c r="BW6656" s="9"/>
      <c r="BX6656" s="40"/>
      <c r="BZ6656" s="9"/>
      <c r="CA6656" s="9"/>
      <c r="CB6656" s="40"/>
      <c r="CC6656" s="9"/>
      <c r="CD6656" s="9"/>
      <c r="CE6656" s="40"/>
    </row>
    <row r="6657" spans="68:83" x14ac:dyDescent="0.25">
      <c r="BP6657" s="9"/>
      <c r="BQ6657" s="40"/>
      <c r="BR6657" s="9"/>
      <c r="BS6657" s="40"/>
      <c r="BU6657" s="9"/>
      <c r="BV6657" s="40"/>
      <c r="BW6657" s="9"/>
      <c r="BX6657" s="40"/>
      <c r="BZ6657" s="9"/>
      <c r="CA6657" s="9"/>
      <c r="CB6657" s="40"/>
      <c r="CC6657" s="9"/>
      <c r="CD6657" s="9"/>
      <c r="CE6657" s="40"/>
    </row>
    <row r="6658" spans="68:83" x14ac:dyDescent="0.25">
      <c r="BP6658" s="9"/>
      <c r="BQ6658" s="40"/>
      <c r="BR6658" s="9"/>
      <c r="BS6658" s="40"/>
      <c r="BU6658" s="9"/>
      <c r="BV6658" s="40"/>
      <c r="BW6658" s="9"/>
      <c r="BX6658" s="40"/>
      <c r="BZ6658" s="9"/>
      <c r="CA6658" s="9"/>
      <c r="CB6658" s="40"/>
      <c r="CC6658" s="9"/>
      <c r="CD6658" s="9"/>
      <c r="CE6658" s="40"/>
    </row>
    <row r="6659" spans="68:83" x14ac:dyDescent="0.25">
      <c r="BP6659" s="9"/>
      <c r="BQ6659" s="40"/>
      <c r="BR6659" s="9"/>
      <c r="BS6659" s="40"/>
      <c r="BU6659" s="9"/>
      <c r="BV6659" s="40"/>
      <c r="BW6659" s="9"/>
      <c r="BX6659" s="40"/>
      <c r="BZ6659" s="9"/>
      <c r="CA6659" s="9"/>
      <c r="CB6659" s="40"/>
      <c r="CC6659" s="9"/>
      <c r="CD6659" s="9"/>
      <c r="CE6659" s="40"/>
    </row>
    <row r="6660" spans="68:83" x14ac:dyDescent="0.25">
      <c r="BP6660" s="9"/>
      <c r="BQ6660" s="40"/>
      <c r="BR6660" s="9"/>
      <c r="BS6660" s="40"/>
      <c r="BU6660" s="9"/>
      <c r="BV6660" s="40"/>
      <c r="BW6660" s="9"/>
      <c r="BX6660" s="40"/>
      <c r="BZ6660" s="9"/>
      <c r="CA6660" s="9"/>
      <c r="CB6660" s="40"/>
      <c r="CC6660" s="9"/>
      <c r="CD6660" s="9"/>
      <c r="CE6660" s="40"/>
    </row>
    <row r="6661" spans="68:83" x14ac:dyDescent="0.25">
      <c r="BP6661" s="9"/>
      <c r="BQ6661" s="40"/>
      <c r="BR6661" s="9"/>
      <c r="BS6661" s="40"/>
      <c r="BU6661" s="9"/>
      <c r="BV6661" s="40"/>
      <c r="BW6661" s="9"/>
      <c r="BX6661" s="40"/>
      <c r="BZ6661" s="9"/>
      <c r="CA6661" s="9"/>
      <c r="CB6661" s="40"/>
      <c r="CC6661" s="9"/>
      <c r="CD6661" s="9"/>
      <c r="CE6661" s="40"/>
    </row>
    <row r="6662" spans="68:83" x14ac:dyDescent="0.25">
      <c r="BP6662" s="9"/>
      <c r="BQ6662" s="40"/>
      <c r="BR6662" s="9"/>
      <c r="BS6662" s="40"/>
      <c r="BU6662" s="9"/>
      <c r="BV6662" s="40"/>
      <c r="BW6662" s="9"/>
      <c r="BX6662" s="40"/>
      <c r="BZ6662" s="9"/>
      <c r="CA6662" s="9"/>
      <c r="CB6662" s="40"/>
      <c r="CC6662" s="9"/>
      <c r="CD6662" s="9"/>
      <c r="CE6662" s="40"/>
    </row>
    <row r="6663" spans="68:83" x14ac:dyDescent="0.25">
      <c r="BP6663" s="9"/>
      <c r="BQ6663" s="40"/>
      <c r="BR6663" s="9"/>
      <c r="BS6663" s="40"/>
      <c r="BU6663" s="9"/>
      <c r="BV6663" s="40"/>
      <c r="BW6663" s="9"/>
      <c r="BX6663" s="40"/>
      <c r="BZ6663" s="9"/>
      <c r="CA6663" s="9"/>
      <c r="CB6663" s="40"/>
      <c r="CC6663" s="9"/>
      <c r="CD6663" s="9"/>
      <c r="CE6663" s="40"/>
    </row>
    <row r="6664" spans="68:83" x14ac:dyDescent="0.25">
      <c r="BP6664" s="9"/>
      <c r="BQ6664" s="40"/>
      <c r="BR6664" s="9"/>
      <c r="BS6664" s="40"/>
      <c r="BU6664" s="9"/>
      <c r="BV6664" s="40"/>
      <c r="BW6664" s="9"/>
      <c r="BX6664" s="40"/>
      <c r="BZ6664" s="9"/>
      <c r="CA6664" s="9"/>
      <c r="CB6664" s="40"/>
      <c r="CC6664" s="9"/>
      <c r="CD6664" s="9"/>
      <c r="CE6664" s="40"/>
    </row>
    <row r="6665" spans="68:83" x14ac:dyDescent="0.25">
      <c r="BP6665" s="9"/>
      <c r="BQ6665" s="40"/>
      <c r="BR6665" s="9"/>
      <c r="BS6665" s="40"/>
      <c r="BU6665" s="9"/>
      <c r="BV6665" s="40"/>
      <c r="BW6665" s="9"/>
      <c r="BX6665" s="40"/>
      <c r="BZ6665" s="9"/>
      <c r="CA6665" s="9"/>
      <c r="CB6665" s="40"/>
      <c r="CC6665" s="9"/>
      <c r="CD6665" s="9"/>
      <c r="CE6665" s="40"/>
    </row>
    <row r="6666" spans="68:83" x14ac:dyDescent="0.25">
      <c r="BP6666" s="9"/>
      <c r="BQ6666" s="40"/>
      <c r="BR6666" s="9"/>
      <c r="BS6666" s="40"/>
      <c r="BU6666" s="9"/>
      <c r="BV6666" s="40"/>
      <c r="BW6666" s="9"/>
      <c r="BX6666" s="40"/>
      <c r="BZ6666" s="9"/>
      <c r="CA6666" s="9"/>
      <c r="CB6666" s="40"/>
      <c r="CC6666" s="9"/>
      <c r="CD6666" s="9"/>
      <c r="CE6666" s="40"/>
    </row>
    <row r="6667" spans="68:83" x14ac:dyDescent="0.25">
      <c r="BP6667" s="9"/>
      <c r="BQ6667" s="40"/>
      <c r="BR6667" s="9"/>
      <c r="BS6667" s="40"/>
      <c r="BU6667" s="9"/>
      <c r="BV6667" s="40"/>
      <c r="BW6667" s="9"/>
      <c r="BX6667" s="40"/>
      <c r="BZ6667" s="9"/>
      <c r="CA6667" s="9"/>
      <c r="CB6667" s="40"/>
      <c r="CC6667" s="9"/>
      <c r="CD6667" s="9"/>
      <c r="CE6667" s="40"/>
    </row>
    <row r="6668" spans="68:83" x14ac:dyDescent="0.25">
      <c r="BP6668" s="9"/>
      <c r="BQ6668" s="40"/>
      <c r="BR6668" s="9"/>
      <c r="BS6668" s="40"/>
      <c r="BU6668" s="9"/>
      <c r="BV6668" s="40"/>
      <c r="BW6668" s="9"/>
      <c r="BX6668" s="40"/>
      <c r="BZ6668" s="9"/>
      <c r="CA6668" s="9"/>
      <c r="CB6668" s="40"/>
      <c r="CC6668" s="9"/>
      <c r="CD6668" s="9"/>
      <c r="CE6668" s="40"/>
    </row>
    <row r="6669" spans="68:83" x14ac:dyDescent="0.25">
      <c r="BP6669" s="9"/>
      <c r="BQ6669" s="40"/>
      <c r="BR6669" s="9"/>
      <c r="BS6669" s="40"/>
      <c r="BU6669" s="9"/>
      <c r="BV6669" s="40"/>
      <c r="BW6669" s="9"/>
      <c r="BX6669" s="40"/>
      <c r="BZ6669" s="9"/>
      <c r="CA6669" s="9"/>
      <c r="CB6669" s="40"/>
      <c r="CC6669" s="9"/>
      <c r="CD6669" s="9"/>
      <c r="CE6669" s="40"/>
    </row>
    <row r="6670" spans="68:83" x14ac:dyDescent="0.25">
      <c r="BP6670" s="9"/>
      <c r="BQ6670" s="40"/>
      <c r="BR6670" s="9"/>
      <c r="BS6670" s="40"/>
      <c r="BU6670" s="9"/>
      <c r="BV6670" s="40"/>
      <c r="BW6670" s="9"/>
      <c r="BX6670" s="40"/>
      <c r="BZ6670" s="9"/>
      <c r="CA6670" s="9"/>
      <c r="CB6670" s="40"/>
      <c r="CC6670" s="9"/>
      <c r="CD6670" s="9"/>
      <c r="CE6670" s="40"/>
    </row>
    <row r="6671" spans="68:83" x14ac:dyDescent="0.25">
      <c r="BP6671" s="9"/>
      <c r="BQ6671" s="40"/>
      <c r="BR6671" s="9"/>
      <c r="BS6671" s="40"/>
      <c r="BU6671" s="9"/>
      <c r="BV6671" s="40"/>
      <c r="BW6671" s="9"/>
      <c r="BX6671" s="40"/>
      <c r="BZ6671" s="9"/>
      <c r="CA6671" s="9"/>
      <c r="CB6671" s="40"/>
      <c r="CC6671" s="9"/>
      <c r="CD6671" s="9"/>
      <c r="CE6671" s="40"/>
    </row>
    <row r="6672" spans="68:83" x14ac:dyDescent="0.25">
      <c r="BP6672" s="9"/>
      <c r="BQ6672" s="40"/>
      <c r="BR6672" s="9"/>
      <c r="BS6672" s="40"/>
      <c r="BU6672" s="9"/>
      <c r="BV6672" s="40"/>
      <c r="BW6672" s="9"/>
      <c r="BX6672" s="40"/>
      <c r="BZ6672" s="9"/>
      <c r="CA6672" s="9"/>
      <c r="CB6672" s="40"/>
      <c r="CC6672" s="9"/>
      <c r="CD6672" s="9"/>
      <c r="CE6672" s="40"/>
    </row>
    <row r="6673" spans="68:83" x14ac:dyDescent="0.25">
      <c r="BP6673" s="9"/>
      <c r="BQ6673" s="40"/>
      <c r="BR6673" s="9"/>
      <c r="BS6673" s="40"/>
      <c r="BU6673" s="9"/>
      <c r="BV6673" s="40"/>
      <c r="BW6673" s="9"/>
      <c r="BX6673" s="40"/>
      <c r="BZ6673" s="9"/>
      <c r="CA6673" s="9"/>
      <c r="CB6673" s="40"/>
      <c r="CC6673" s="9"/>
      <c r="CD6673" s="9"/>
      <c r="CE6673" s="40"/>
    </row>
    <row r="6674" spans="68:83" x14ac:dyDescent="0.25">
      <c r="BP6674" s="9"/>
      <c r="BQ6674" s="40"/>
      <c r="BR6674" s="9"/>
      <c r="BS6674" s="40"/>
      <c r="BU6674" s="9"/>
      <c r="BV6674" s="40"/>
      <c r="BW6674" s="9"/>
      <c r="BX6674" s="40"/>
      <c r="BZ6674" s="9"/>
      <c r="CA6674" s="9"/>
      <c r="CB6674" s="40"/>
      <c r="CC6674" s="9"/>
      <c r="CD6674" s="9"/>
      <c r="CE6674" s="40"/>
    </row>
    <row r="6675" spans="68:83" x14ac:dyDescent="0.25">
      <c r="BP6675" s="9"/>
      <c r="BQ6675" s="40"/>
      <c r="BR6675" s="9"/>
      <c r="BS6675" s="40"/>
      <c r="BU6675" s="9"/>
      <c r="BV6675" s="40"/>
      <c r="BW6675" s="9"/>
      <c r="BX6675" s="40"/>
      <c r="BZ6675" s="9"/>
      <c r="CA6675" s="9"/>
      <c r="CB6675" s="40"/>
      <c r="CC6675" s="9"/>
      <c r="CD6675" s="9"/>
      <c r="CE6675" s="40"/>
    </row>
    <row r="6676" spans="68:83" x14ac:dyDescent="0.25">
      <c r="BP6676" s="9"/>
      <c r="BQ6676" s="40"/>
      <c r="BR6676" s="9"/>
      <c r="BS6676" s="40"/>
      <c r="BU6676" s="9"/>
      <c r="BV6676" s="40"/>
      <c r="BW6676" s="9"/>
      <c r="BX6676" s="40"/>
      <c r="BZ6676" s="9"/>
      <c r="CA6676" s="9"/>
      <c r="CB6676" s="40"/>
      <c r="CC6676" s="9"/>
      <c r="CD6676" s="9"/>
      <c r="CE6676" s="40"/>
    </row>
    <row r="6677" spans="68:83" x14ac:dyDescent="0.25">
      <c r="BP6677" s="9"/>
      <c r="BQ6677" s="40"/>
      <c r="BR6677" s="9"/>
      <c r="BS6677" s="40"/>
      <c r="BU6677" s="9"/>
      <c r="BV6677" s="40"/>
      <c r="BW6677" s="9"/>
      <c r="BX6677" s="40"/>
      <c r="BZ6677" s="9"/>
      <c r="CA6677" s="9"/>
      <c r="CB6677" s="40"/>
      <c r="CC6677" s="9"/>
      <c r="CD6677" s="9"/>
      <c r="CE6677" s="40"/>
    </row>
    <row r="6678" spans="68:83" x14ac:dyDescent="0.25">
      <c r="BP6678" s="9"/>
      <c r="BQ6678" s="40"/>
      <c r="BR6678" s="9"/>
      <c r="BS6678" s="40"/>
      <c r="BU6678" s="9"/>
      <c r="BV6678" s="40"/>
      <c r="BW6678" s="9"/>
      <c r="BX6678" s="40"/>
      <c r="BZ6678" s="9"/>
      <c r="CA6678" s="9"/>
      <c r="CB6678" s="40"/>
      <c r="CC6678" s="9"/>
      <c r="CD6678" s="9"/>
      <c r="CE6678" s="40"/>
    </row>
    <row r="6679" spans="68:83" x14ac:dyDescent="0.25">
      <c r="BP6679" s="9"/>
      <c r="BQ6679" s="40"/>
      <c r="BR6679" s="9"/>
      <c r="BS6679" s="40"/>
      <c r="BU6679" s="9"/>
      <c r="BV6679" s="40"/>
      <c r="BW6679" s="9"/>
      <c r="BX6679" s="40"/>
      <c r="BZ6679" s="9"/>
      <c r="CA6679" s="9"/>
      <c r="CB6679" s="40"/>
      <c r="CC6679" s="9"/>
      <c r="CD6679" s="9"/>
      <c r="CE6679" s="40"/>
    </row>
    <row r="6680" spans="68:83" x14ac:dyDescent="0.25">
      <c r="BP6680" s="9"/>
      <c r="BQ6680" s="40"/>
      <c r="BR6680" s="9"/>
      <c r="BS6680" s="40"/>
      <c r="BU6680" s="9"/>
      <c r="BV6680" s="40"/>
      <c r="BW6680" s="9"/>
      <c r="BX6680" s="40"/>
      <c r="BZ6680" s="9"/>
      <c r="CA6680" s="9"/>
      <c r="CB6680" s="40"/>
      <c r="CC6680" s="9"/>
      <c r="CD6680" s="9"/>
      <c r="CE6680" s="40"/>
    </row>
    <row r="6681" spans="68:83" x14ac:dyDescent="0.25">
      <c r="BP6681" s="9"/>
      <c r="BQ6681" s="40"/>
      <c r="BR6681" s="9"/>
      <c r="BS6681" s="40"/>
      <c r="BU6681" s="9"/>
      <c r="BV6681" s="40"/>
      <c r="BW6681" s="9"/>
      <c r="BX6681" s="40"/>
      <c r="BZ6681" s="9"/>
      <c r="CA6681" s="9"/>
      <c r="CB6681" s="40"/>
      <c r="CC6681" s="9"/>
      <c r="CD6681" s="9"/>
      <c r="CE6681" s="40"/>
    </row>
    <row r="6682" spans="68:83" x14ac:dyDescent="0.25">
      <c r="BP6682" s="9"/>
      <c r="BQ6682" s="40"/>
      <c r="BR6682" s="9"/>
      <c r="BS6682" s="40"/>
      <c r="BU6682" s="9"/>
      <c r="BV6682" s="40"/>
      <c r="BW6682" s="9"/>
      <c r="BX6682" s="40"/>
      <c r="BZ6682" s="9"/>
      <c r="CA6682" s="9"/>
      <c r="CB6682" s="40"/>
      <c r="CC6682" s="9"/>
      <c r="CD6682" s="9"/>
      <c r="CE6682" s="40"/>
    </row>
    <row r="6683" spans="68:83" x14ac:dyDescent="0.25">
      <c r="BP6683" s="9"/>
      <c r="BQ6683" s="40"/>
      <c r="BR6683" s="9"/>
      <c r="BS6683" s="40"/>
      <c r="BU6683" s="9"/>
      <c r="BV6683" s="40"/>
      <c r="BW6683" s="9"/>
      <c r="BX6683" s="40"/>
      <c r="BZ6683" s="9"/>
      <c r="CA6683" s="9"/>
      <c r="CB6683" s="40"/>
      <c r="CC6683" s="9"/>
      <c r="CD6683" s="9"/>
      <c r="CE6683" s="40"/>
    </row>
    <row r="6684" spans="68:83" x14ac:dyDescent="0.25">
      <c r="BP6684" s="9"/>
      <c r="BQ6684" s="40"/>
      <c r="BR6684" s="9"/>
      <c r="BS6684" s="40"/>
      <c r="BU6684" s="9"/>
      <c r="BV6684" s="40"/>
      <c r="BW6684" s="9"/>
      <c r="BX6684" s="40"/>
      <c r="BZ6684" s="9"/>
      <c r="CA6684" s="9"/>
      <c r="CB6684" s="40"/>
      <c r="CC6684" s="9"/>
      <c r="CD6684" s="9"/>
      <c r="CE6684" s="40"/>
    </row>
    <row r="6685" spans="68:83" x14ac:dyDescent="0.25">
      <c r="BP6685" s="9"/>
      <c r="BQ6685" s="40"/>
      <c r="BR6685" s="9"/>
      <c r="BS6685" s="40"/>
      <c r="BU6685" s="9"/>
      <c r="BV6685" s="40"/>
      <c r="BW6685" s="9"/>
      <c r="BX6685" s="40"/>
      <c r="BZ6685" s="9"/>
      <c r="CA6685" s="9"/>
      <c r="CB6685" s="40"/>
      <c r="CC6685" s="9"/>
      <c r="CD6685" s="9"/>
      <c r="CE6685" s="40"/>
    </row>
    <row r="6686" spans="68:83" x14ac:dyDescent="0.25">
      <c r="BP6686" s="9"/>
      <c r="BQ6686" s="40"/>
      <c r="BR6686" s="9"/>
      <c r="BS6686" s="40"/>
      <c r="BU6686" s="9"/>
      <c r="BV6686" s="40"/>
      <c r="BW6686" s="9"/>
      <c r="BX6686" s="40"/>
      <c r="BZ6686" s="9"/>
      <c r="CA6686" s="9"/>
      <c r="CB6686" s="40"/>
      <c r="CC6686" s="9"/>
      <c r="CD6686" s="9"/>
      <c r="CE6686" s="40"/>
    </row>
    <row r="6687" spans="68:83" x14ac:dyDescent="0.25">
      <c r="BP6687" s="9"/>
      <c r="BQ6687" s="40"/>
      <c r="BR6687" s="9"/>
      <c r="BS6687" s="40"/>
      <c r="BU6687" s="9"/>
      <c r="BV6687" s="40"/>
      <c r="BW6687" s="9"/>
      <c r="BX6687" s="40"/>
      <c r="BZ6687" s="9"/>
      <c r="CA6687" s="9"/>
      <c r="CB6687" s="40"/>
      <c r="CC6687" s="9"/>
      <c r="CD6687" s="9"/>
      <c r="CE6687" s="40"/>
    </row>
    <row r="6688" spans="68:83" x14ac:dyDescent="0.25">
      <c r="BP6688" s="9"/>
      <c r="BQ6688" s="40"/>
      <c r="BR6688" s="9"/>
      <c r="BS6688" s="40"/>
      <c r="BU6688" s="9"/>
      <c r="BV6688" s="40"/>
      <c r="BW6688" s="9"/>
      <c r="BX6688" s="40"/>
      <c r="BZ6688" s="9"/>
      <c r="CA6688" s="9"/>
      <c r="CB6688" s="40"/>
      <c r="CC6688" s="9"/>
      <c r="CD6688" s="9"/>
      <c r="CE6688" s="40"/>
    </row>
    <row r="6689" spans="68:83" x14ac:dyDescent="0.25">
      <c r="BP6689" s="9"/>
      <c r="BQ6689" s="40"/>
      <c r="BR6689" s="9"/>
      <c r="BS6689" s="40"/>
      <c r="BU6689" s="9"/>
      <c r="BV6689" s="40"/>
      <c r="BW6689" s="9"/>
      <c r="BX6689" s="40"/>
      <c r="BZ6689" s="9"/>
      <c r="CA6689" s="9"/>
      <c r="CB6689" s="40"/>
      <c r="CC6689" s="9"/>
      <c r="CD6689" s="9"/>
      <c r="CE6689" s="40"/>
    </row>
    <row r="6690" spans="68:83" x14ac:dyDescent="0.25">
      <c r="BP6690" s="9"/>
      <c r="BQ6690" s="40"/>
      <c r="BR6690" s="9"/>
      <c r="BS6690" s="40"/>
      <c r="BU6690" s="9"/>
      <c r="BV6690" s="40"/>
      <c r="BW6690" s="9"/>
      <c r="BX6690" s="40"/>
      <c r="BZ6690" s="9"/>
      <c r="CA6690" s="9"/>
      <c r="CB6690" s="40"/>
      <c r="CC6690" s="9"/>
      <c r="CD6690" s="9"/>
      <c r="CE6690" s="40"/>
    </row>
    <row r="6691" spans="68:83" x14ac:dyDescent="0.25">
      <c r="BP6691" s="9"/>
      <c r="BQ6691" s="40"/>
      <c r="BR6691" s="9"/>
      <c r="BS6691" s="40"/>
      <c r="BU6691" s="9"/>
      <c r="BV6691" s="40"/>
      <c r="BW6691" s="9"/>
      <c r="BX6691" s="40"/>
      <c r="BZ6691" s="9"/>
      <c r="CA6691" s="9"/>
      <c r="CB6691" s="40"/>
      <c r="CC6691" s="9"/>
      <c r="CD6691" s="9"/>
      <c r="CE6691" s="40"/>
    </row>
    <row r="6692" spans="68:83" x14ac:dyDescent="0.25">
      <c r="BP6692" s="9"/>
      <c r="BQ6692" s="40"/>
      <c r="BR6692" s="9"/>
      <c r="BS6692" s="40"/>
      <c r="BU6692" s="9"/>
      <c r="BV6692" s="40"/>
      <c r="BW6692" s="9"/>
      <c r="BX6692" s="40"/>
      <c r="BZ6692" s="9"/>
      <c r="CA6692" s="9"/>
      <c r="CB6692" s="40"/>
      <c r="CC6692" s="9"/>
      <c r="CD6692" s="9"/>
      <c r="CE6692" s="40"/>
    </row>
    <row r="6693" spans="68:83" x14ac:dyDescent="0.25">
      <c r="BP6693" s="9"/>
      <c r="BQ6693" s="40"/>
      <c r="BR6693" s="9"/>
      <c r="BS6693" s="40"/>
      <c r="BU6693" s="9"/>
      <c r="BV6693" s="40"/>
      <c r="BW6693" s="9"/>
      <c r="BX6693" s="40"/>
      <c r="BZ6693" s="9"/>
      <c r="CA6693" s="9"/>
      <c r="CB6693" s="40"/>
      <c r="CC6693" s="9"/>
      <c r="CD6693" s="9"/>
      <c r="CE6693" s="40"/>
    </row>
    <row r="6694" spans="68:83" x14ac:dyDescent="0.25">
      <c r="BP6694" s="9"/>
      <c r="BQ6694" s="40"/>
      <c r="BR6694" s="9"/>
      <c r="BS6694" s="40"/>
      <c r="BU6694" s="9"/>
      <c r="BV6694" s="40"/>
      <c r="BW6694" s="9"/>
      <c r="BX6694" s="40"/>
      <c r="BZ6694" s="9"/>
      <c r="CA6694" s="9"/>
      <c r="CB6694" s="40"/>
      <c r="CC6694" s="9"/>
      <c r="CD6694" s="9"/>
      <c r="CE6694" s="40"/>
    </row>
    <row r="6695" spans="68:83" x14ac:dyDescent="0.25">
      <c r="BP6695" s="9"/>
      <c r="BQ6695" s="40"/>
      <c r="BR6695" s="9"/>
      <c r="BS6695" s="40"/>
      <c r="BU6695" s="9"/>
      <c r="BV6695" s="40"/>
      <c r="BW6695" s="9"/>
      <c r="BX6695" s="40"/>
      <c r="BZ6695" s="9"/>
      <c r="CA6695" s="9"/>
      <c r="CB6695" s="40"/>
      <c r="CC6695" s="9"/>
      <c r="CD6695" s="9"/>
      <c r="CE6695" s="40"/>
    </row>
    <row r="6696" spans="68:83" x14ac:dyDescent="0.25">
      <c r="BP6696" s="9"/>
      <c r="BQ6696" s="40"/>
      <c r="BR6696" s="9"/>
      <c r="BS6696" s="40"/>
      <c r="BU6696" s="9"/>
      <c r="BV6696" s="40"/>
      <c r="BW6696" s="9"/>
      <c r="BX6696" s="40"/>
      <c r="BZ6696" s="9"/>
      <c r="CA6696" s="9"/>
      <c r="CB6696" s="40"/>
      <c r="CC6696" s="9"/>
      <c r="CD6696" s="9"/>
      <c r="CE6696" s="40"/>
    </row>
    <row r="6697" spans="68:83" x14ac:dyDescent="0.25">
      <c r="BP6697" s="9"/>
      <c r="BQ6697" s="40"/>
      <c r="BR6697" s="9"/>
      <c r="BS6697" s="40"/>
      <c r="BU6697" s="9"/>
      <c r="BV6697" s="40"/>
      <c r="BW6697" s="9"/>
      <c r="BX6697" s="40"/>
      <c r="BZ6697" s="9"/>
      <c r="CA6697" s="9"/>
      <c r="CB6697" s="40"/>
      <c r="CC6697" s="9"/>
      <c r="CD6697" s="9"/>
      <c r="CE6697" s="40"/>
    </row>
    <row r="6698" spans="68:83" x14ac:dyDescent="0.25">
      <c r="BP6698" s="9"/>
      <c r="BQ6698" s="40"/>
      <c r="BR6698" s="9"/>
      <c r="BS6698" s="40"/>
      <c r="BU6698" s="9"/>
      <c r="BV6698" s="40"/>
      <c r="BW6698" s="9"/>
      <c r="BX6698" s="40"/>
      <c r="BZ6698" s="9"/>
      <c r="CA6698" s="9"/>
      <c r="CB6698" s="40"/>
      <c r="CC6698" s="9"/>
      <c r="CD6698" s="9"/>
      <c r="CE6698" s="40"/>
    </row>
    <row r="6699" spans="68:83" x14ac:dyDescent="0.25">
      <c r="BP6699" s="9"/>
      <c r="BQ6699" s="40"/>
      <c r="BR6699" s="9"/>
      <c r="BS6699" s="40"/>
      <c r="BU6699" s="9"/>
      <c r="BV6699" s="40"/>
      <c r="BW6699" s="9"/>
      <c r="BX6699" s="40"/>
      <c r="BZ6699" s="9"/>
      <c r="CA6699" s="9"/>
      <c r="CB6699" s="40"/>
      <c r="CC6699" s="9"/>
      <c r="CD6699" s="9"/>
      <c r="CE6699" s="40"/>
    </row>
    <row r="6700" spans="68:83" x14ac:dyDescent="0.25">
      <c r="BP6700" s="9"/>
      <c r="BQ6700" s="40"/>
      <c r="BR6700" s="9"/>
      <c r="BS6700" s="40"/>
      <c r="BU6700" s="9"/>
      <c r="BV6700" s="40"/>
      <c r="BW6700" s="9"/>
      <c r="BX6700" s="40"/>
      <c r="BZ6700" s="9"/>
      <c r="CA6700" s="9"/>
      <c r="CB6700" s="40"/>
      <c r="CC6700" s="9"/>
      <c r="CD6700" s="9"/>
      <c r="CE6700" s="40"/>
    </row>
    <row r="6701" spans="68:83" x14ac:dyDescent="0.25">
      <c r="BP6701" s="9"/>
      <c r="BQ6701" s="40"/>
      <c r="BR6701" s="9"/>
      <c r="BS6701" s="40"/>
      <c r="BU6701" s="9"/>
      <c r="BV6701" s="40"/>
      <c r="BW6701" s="9"/>
      <c r="BX6701" s="40"/>
      <c r="BZ6701" s="9"/>
      <c r="CA6701" s="9"/>
      <c r="CB6701" s="40"/>
      <c r="CC6701" s="9"/>
      <c r="CD6701" s="9"/>
      <c r="CE6701" s="40"/>
    </row>
    <row r="6702" spans="68:83" x14ac:dyDescent="0.25">
      <c r="BP6702" s="9"/>
      <c r="BQ6702" s="40"/>
      <c r="BR6702" s="9"/>
      <c r="BS6702" s="40"/>
      <c r="BU6702" s="9"/>
      <c r="BV6702" s="40"/>
      <c r="BW6702" s="9"/>
      <c r="BX6702" s="40"/>
      <c r="BZ6702" s="9"/>
      <c r="CA6702" s="9"/>
      <c r="CB6702" s="40"/>
      <c r="CC6702" s="9"/>
      <c r="CD6702" s="9"/>
      <c r="CE6702" s="40"/>
    </row>
    <row r="6703" spans="68:83" x14ac:dyDescent="0.25">
      <c r="BP6703" s="9"/>
      <c r="BQ6703" s="40"/>
      <c r="BR6703" s="9"/>
      <c r="BS6703" s="40"/>
      <c r="BU6703" s="9"/>
      <c r="BV6703" s="40"/>
      <c r="BW6703" s="9"/>
      <c r="BX6703" s="40"/>
      <c r="BZ6703" s="9"/>
      <c r="CA6703" s="9"/>
      <c r="CB6703" s="40"/>
      <c r="CC6703" s="9"/>
      <c r="CD6703" s="9"/>
      <c r="CE6703" s="40"/>
    </row>
    <row r="6704" spans="68:83" x14ac:dyDescent="0.25">
      <c r="BP6704" s="9"/>
      <c r="BQ6704" s="40"/>
      <c r="BR6704" s="9"/>
      <c r="BS6704" s="40"/>
      <c r="BU6704" s="9"/>
      <c r="BV6704" s="40"/>
      <c r="BW6704" s="9"/>
      <c r="BX6704" s="40"/>
      <c r="BZ6704" s="9"/>
      <c r="CA6704" s="9"/>
      <c r="CB6704" s="40"/>
      <c r="CC6704" s="9"/>
      <c r="CD6704" s="9"/>
      <c r="CE6704" s="40"/>
    </row>
    <row r="6705" spans="68:83" x14ac:dyDescent="0.25">
      <c r="BP6705" s="9"/>
      <c r="BQ6705" s="40"/>
      <c r="BR6705" s="9"/>
      <c r="BS6705" s="40"/>
      <c r="BU6705" s="9"/>
      <c r="BV6705" s="40"/>
      <c r="BW6705" s="9"/>
      <c r="BX6705" s="40"/>
      <c r="BZ6705" s="9"/>
      <c r="CA6705" s="9"/>
      <c r="CB6705" s="40"/>
      <c r="CC6705" s="9"/>
      <c r="CD6705" s="9"/>
      <c r="CE6705" s="40"/>
    </row>
    <row r="6706" spans="68:83" x14ac:dyDescent="0.25">
      <c r="BP6706" s="9"/>
      <c r="BQ6706" s="40"/>
      <c r="BR6706" s="9"/>
      <c r="BS6706" s="40"/>
      <c r="BU6706" s="9"/>
      <c r="BV6706" s="40"/>
      <c r="BW6706" s="9"/>
      <c r="BX6706" s="40"/>
      <c r="BZ6706" s="9"/>
      <c r="CA6706" s="9"/>
      <c r="CB6706" s="40"/>
      <c r="CC6706" s="9"/>
      <c r="CD6706" s="9"/>
      <c r="CE6706" s="40"/>
    </row>
    <row r="6707" spans="68:83" x14ac:dyDescent="0.25">
      <c r="BP6707" s="9"/>
      <c r="BQ6707" s="40"/>
      <c r="BR6707" s="9"/>
      <c r="BS6707" s="40"/>
      <c r="BU6707" s="9"/>
      <c r="BV6707" s="40"/>
      <c r="BW6707" s="9"/>
      <c r="BX6707" s="40"/>
      <c r="BZ6707" s="9"/>
      <c r="CA6707" s="9"/>
      <c r="CB6707" s="40"/>
      <c r="CC6707" s="9"/>
      <c r="CD6707" s="9"/>
      <c r="CE6707" s="40"/>
    </row>
    <row r="6708" spans="68:83" x14ac:dyDescent="0.25">
      <c r="BP6708" s="9"/>
      <c r="BQ6708" s="40"/>
      <c r="BR6708" s="9"/>
      <c r="BS6708" s="40"/>
      <c r="BU6708" s="9"/>
      <c r="BV6708" s="40"/>
      <c r="BW6708" s="9"/>
      <c r="BX6708" s="40"/>
      <c r="BZ6708" s="9"/>
      <c r="CA6708" s="9"/>
      <c r="CB6708" s="40"/>
      <c r="CC6708" s="9"/>
      <c r="CD6708" s="9"/>
      <c r="CE6708" s="40"/>
    </row>
    <row r="6709" spans="68:83" x14ac:dyDescent="0.25">
      <c r="BP6709" s="9"/>
      <c r="BQ6709" s="40"/>
      <c r="BR6709" s="9"/>
      <c r="BS6709" s="40"/>
      <c r="BU6709" s="9"/>
      <c r="BV6709" s="40"/>
      <c r="BW6709" s="9"/>
      <c r="BX6709" s="40"/>
      <c r="BZ6709" s="9"/>
      <c r="CA6709" s="9"/>
      <c r="CB6709" s="40"/>
      <c r="CC6709" s="9"/>
      <c r="CD6709" s="9"/>
      <c r="CE6709" s="40"/>
    </row>
    <row r="6710" spans="68:83" x14ac:dyDescent="0.25">
      <c r="BP6710" s="9"/>
      <c r="BQ6710" s="40"/>
      <c r="BR6710" s="9"/>
      <c r="BS6710" s="40"/>
      <c r="BU6710" s="9"/>
      <c r="BV6710" s="40"/>
      <c r="BW6710" s="9"/>
      <c r="BX6710" s="40"/>
      <c r="BZ6710" s="9"/>
      <c r="CA6710" s="9"/>
      <c r="CB6710" s="40"/>
      <c r="CC6710" s="9"/>
      <c r="CD6710" s="9"/>
      <c r="CE6710" s="40"/>
    </row>
    <row r="6711" spans="68:83" x14ac:dyDescent="0.25">
      <c r="BP6711" s="9"/>
      <c r="BQ6711" s="40"/>
      <c r="BR6711" s="9"/>
      <c r="BS6711" s="40"/>
      <c r="BU6711" s="9"/>
      <c r="BV6711" s="40"/>
      <c r="BW6711" s="9"/>
      <c r="BX6711" s="40"/>
      <c r="BZ6711" s="9"/>
      <c r="CA6711" s="9"/>
      <c r="CB6711" s="40"/>
      <c r="CC6711" s="9"/>
      <c r="CD6711" s="9"/>
      <c r="CE6711" s="40"/>
    </row>
    <row r="6712" spans="68:83" x14ac:dyDescent="0.25">
      <c r="BP6712" s="9"/>
      <c r="BQ6712" s="40"/>
      <c r="BR6712" s="9"/>
      <c r="BS6712" s="40"/>
      <c r="BU6712" s="9"/>
      <c r="BV6712" s="40"/>
      <c r="BW6712" s="9"/>
      <c r="BX6712" s="40"/>
      <c r="BZ6712" s="9"/>
      <c r="CA6712" s="9"/>
      <c r="CB6712" s="40"/>
      <c r="CC6712" s="9"/>
      <c r="CD6712" s="9"/>
      <c r="CE6712" s="40"/>
    </row>
    <row r="6713" spans="68:83" x14ac:dyDescent="0.25">
      <c r="BP6713" s="9"/>
      <c r="BQ6713" s="40"/>
      <c r="BR6713" s="9"/>
      <c r="BS6713" s="40"/>
      <c r="BU6713" s="9"/>
      <c r="BV6713" s="40"/>
      <c r="BW6713" s="9"/>
      <c r="BX6713" s="40"/>
      <c r="BZ6713" s="9"/>
      <c r="CA6713" s="9"/>
      <c r="CB6713" s="40"/>
      <c r="CC6713" s="9"/>
      <c r="CD6713" s="9"/>
      <c r="CE6713" s="40"/>
    </row>
    <row r="6714" spans="68:83" x14ac:dyDescent="0.25">
      <c r="BP6714" s="9"/>
      <c r="BQ6714" s="40"/>
      <c r="BR6714" s="9"/>
      <c r="BS6714" s="40"/>
      <c r="BU6714" s="9"/>
      <c r="BV6714" s="40"/>
      <c r="BW6714" s="9"/>
      <c r="BX6714" s="40"/>
      <c r="BZ6714" s="9"/>
      <c r="CA6714" s="9"/>
      <c r="CB6714" s="40"/>
      <c r="CC6714" s="9"/>
      <c r="CD6714" s="9"/>
      <c r="CE6714" s="40"/>
    </row>
    <row r="6715" spans="68:83" x14ac:dyDescent="0.25">
      <c r="BP6715" s="9"/>
      <c r="BQ6715" s="40"/>
      <c r="BR6715" s="9"/>
      <c r="BS6715" s="40"/>
      <c r="BU6715" s="9"/>
      <c r="BV6715" s="40"/>
      <c r="BW6715" s="9"/>
      <c r="BX6715" s="40"/>
      <c r="BZ6715" s="9"/>
      <c r="CA6715" s="9"/>
      <c r="CB6715" s="40"/>
      <c r="CC6715" s="9"/>
      <c r="CD6715" s="9"/>
      <c r="CE6715" s="40"/>
    </row>
    <row r="6716" spans="68:83" x14ac:dyDescent="0.25">
      <c r="BP6716" s="9"/>
      <c r="BQ6716" s="40"/>
      <c r="BR6716" s="9"/>
      <c r="BS6716" s="40"/>
      <c r="BU6716" s="9"/>
      <c r="BV6716" s="40"/>
      <c r="BW6716" s="9"/>
      <c r="BX6716" s="40"/>
      <c r="BZ6716" s="9"/>
      <c r="CA6716" s="9"/>
      <c r="CB6716" s="40"/>
      <c r="CC6716" s="9"/>
      <c r="CD6716" s="9"/>
      <c r="CE6716" s="40"/>
    </row>
    <row r="6717" spans="68:83" x14ac:dyDescent="0.25">
      <c r="BP6717" s="9"/>
      <c r="BQ6717" s="40"/>
      <c r="BR6717" s="9"/>
      <c r="BS6717" s="40"/>
      <c r="BU6717" s="9"/>
      <c r="BV6717" s="40"/>
      <c r="BW6717" s="9"/>
      <c r="BX6717" s="40"/>
      <c r="BZ6717" s="9"/>
      <c r="CA6717" s="9"/>
      <c r="CB6717" s="40"/>
      <c r="CC6717" s="9"/>
      <c r="CD6717" s="9"/>
      <c r="CE6717" s="40"/>
    </row>
    <row r="6718" spans="68:83" x14ac:dyDescent="0.25">
      <c r="BP6718" s="9"/>
      <c r="BQ6718" s="40"/>
      <c r="BR6718" s="9"/>
      <c r="BS6718" s="40"/>
      <c r="BU6718" s="9"/>
      <c r="BV6718" s="40"/>
      <c r="BW6718" s="9"/>
      <c r="BX6718" s="40"/>
      <c r="BZ6718" s="9"/>
      <c r="CA6718" s="9"/>
      <c r="CB6718" s="40"/>
      <c r="CC6718" s="9"/>
      <c r="CD6718" s="9"/>
      <c r="CE6718" s="40"/>
    </row>
    <row r="6719" spans="68:83" x14ac:dyDescent="0.25">
      <c r="BP6719" s="9"/>
      <c r="BQ6719" s="40"/>
      <c r="BR6719" s="9"/>
      <c r="BS6719" s="40"/>
      <c r="BU6719" s="9"/>
      <c r="BV6719" s="40"/>
      <c r="BW6719" s="9"/>
      <c r="BX6719" s="40"/>
      <c r="BZ6719" s="9"/>
      <c r="CA6719" s="9"/>
      <c r="CB6719" s="40"/>
      <c r="CC6719" s="9"/>
      <c r="CD6719" s="9"/>
      <c r="CE6719" s="40"/>
    </row>
    <row r="6720" spans="68:83" x14ac:dyDescent="0.25">
      <c r="BP6720" s="9"/>
      <c r="BQ6720" s="40"/>
      <c r="BR6720" s="9"/>
      <c r="BS6720" s="40"/>
      <c r="BU6720" s="9"/>
      <c r="BV6720" s="40"/>
      <c r="BW6720" s="9"/>
      <c r="BX6720" s="40"/>
      <c r="BZ6720" s="9"/>
      <c r="CA6720" s="9"/>
      <c r="CB6720" s="40"/>
      <c r="CC6720" s="9"/>
      <c r="CD6720" s="9"/>
      <c r="CE6720" s="40"/>
    </row>
    <row r="6721" spans="68:83" x14ac:dyDescent="0.25">
      <c r="BP6721" s="9"/>
      <c r="BQ6721" s="40"/>
      <c r="BR6721" s="9"/>
      <c r="BS6721" s="40"/>
      <c r="BU6721" s="9"/>
      <c r="BV6721" s="40"/>
      <c r="BW6721" s="9"/>
      <c r="BX6721" s="40"/>
      <c r="BZ6721" s="9"/>
      <c r="CA6721" s="9"/>
      <c r="CB6721" s="40"/>
      <c r="CC6721" s="9"/>
      <c r="CD6721" s="9"/>
      <c r="CE6721" s="40"/>
    </row>
    <row r="6722" spans="68:83" x14ac:dyDescent="0.25">
      <c r="BP6722" s="9"/>
      <c r="BQ6722" s="40"/>
      <c r="BR6722" s="9"/>
      <c r="BS6722" s="40"/>
      <c r="BU6722" s="9"/>
      <c r="BV6722" s="40"/>
      <c r="BW6722" s="9"/>
      <c r="BX6722" s="40"/>
      <c r="BZ6722" s="9"/>
      <c r="CA6722" s="9"/>
      <c r="CB6722" s="40"/>
      <c r="CC6722" s="9"/>
      <c r="CD6722" s="9"/>
      <c r="CE6722" s="40"/>
    </row>
    <row r="6723" spans="68:83" x14ac:dyDescent="0.25">
      <c r="BP6723" s="9"/>
      <c r="BQ6723" s="40"/>
      <c r="BR6723" s="9"/>
      <c r="BS6723" s="40"/>
      <c r="BU6723" s="9"/>
      <c r="BV6723" s="40"/>
      <c r="BW6723" s="9"/>
      <c r="BX6723" s="40"/>
      <c r="BZ6723" s="9"/>
      <c r="CA6723" s="9"/>
      <c r="CB6723" s="40"/>
      <c r="CC6723" s="9"/>
      <c r="CD6723" s="9"/>
      <c r="CE6723" s="40"/>
    </row>
    <row r="6724" spans="68:83" x14ac:dyDescent="0.25">
      <c r="BP6724" s="9"/>
      <c r="BQ6724" s="40"/>
      <c r="BR6724" s="9"/>
      <c r="BS6724" s="40"/>
      <c r="BU6724" s="9"/>
      <c r="BV6724" s="40"/>
      <c r="BW6724" s="9"/>
      <c r="BX6724" s="40"/>
      <c r="BZ6724" s="9"/>
      <c r="CA6724" s="9"/>
      <c r="CB6724" s="40"/>
      <c r="CC6724" s="9"/>
      <c r="CD6724" s="9"/>
      <c r="CE6724" s="40"/>
    </row>
    <row r="6725" spans="68:83" x14ac:dyDescent="0.25">
      <c r="BP6725" s="9"/>
      <c r="BQ6725" s="40"/>
      <c r="BR6725" s="9"/>
      <c r="BS6725" s="40"/>
      <c r="BU6725" s="9"/>
      <c r="BV6725" s="40"/>
      <c r="BW6725" s="9"/>
      <c r="BX6725" s="40"/>
      <c r="BZ6725" s="9"/>
      <c r="CA6725" s="9"/>
      <c r="CB6725" s="40"/>
      <c r="CC6725" s="9"/>
      <c r="CD6725" s="9"/>
      <c r="CE6725" s="40"/>
    </row>
    <row r="6726" spans="68:83" x14ac:dyDescent="0.25">
      <c r="BP6726" s="9"/>
      <c r="BQ6726" s="40"/>
      <c r="BR6726" s="9"/>
      <c r="BS6726" s="40"/>
      <c r="BU6726" s="9"/>
      <c r="BV6726" s="40"/>
      <c r="BW6726" s="9"/>
      <c r="BX6726" s="40"/>
      <c r="BZ6726" s="9"/>
      <c r="CA6726" s="9"/>
      <c r="CB6726" s="40"/>
      <c r="CC6726" s="9"/>
      <c r="CD6726" s="9"/>
      <c r="CE6726" s="40"/>
    </row>
    <row r="6727" spans="68:83" x14ac:dyDescent="0.25">
      <c r="BP6727" s="9"/>
      <c r="BQ6727" s="40"/>
      <c r="BR6727" s="9"/>
      <c r="BS6727" s="40"/>
      <c r="BU6727" s="9"/>
      <c r="BV6727" s="40"/>
      <c r="BW6727" s="9"/>
      <c r="BX6727" s="40"/>
      <c r="BZ6727" s="9"/>
      <c r="CA6727" s="9"/>
      <c r="CB6727" s="40"/>
      <c r="CC6727" s="9"/>
      <c r="CD6727" s="9"/>
      <c r="CE6727" s="40"/>
    </row>
    <row r="6728" spans="68:83" x14ac:dyDescent="0.25">
      <c r="BP6728" s="9"/>
      <c r="BQ6728" s="40"/>
      <c r="BR6728" s="9"/>
      <c r="BS6728" s="40"/>
      <c r="BU6728" s="9"/>
      <c r="BV6728" s="40"/>
      <c r="BW6728" s="9"/>
      <c r="BX6728" s="40"/>
      <c r="BZ6728" s="9"/>
      <c r="CA6728" s="9"/>
      <c r="CB6728" s="40"/>
      <c r="CC6728" s="9"/>
      <c r="CD6728" s="9"/>
      <c r="CE6728" s="40"/>
    </row>
    <row r="6729" spans="68:83" x14ac:dyDescent="0.25">
      <c r="BP6729" s="9"/>
      <c r="BQ6729" s="40"/>
      <c r="BR6729" s="9"/>
      <c r="BS6729" s="40"/>
      <c r="BU6729" s="9"/>
      <c r="BV6729" s="40"/>
      <c r="BW6729" s="9"/>
      <c r="BX6729" s="40"/>
      <c r="BZ6729" s="9"/>
      <c r="CA6729" s="9"/>
      <c r="CB6729" s="40"/>
      <c r="CC6729" s="9"/>
      <c r="CD6729" s="9"/>
      <c r="CE6729" s="40"/>
    </row>
    <row r="6730" spans="68:83" x14ac:dyDescent="0.25">
      <c r="BP6730" s="9"/>
      <c r="BQ6730" s="40"/>
      <c r="BR6730" s="9"/>
      <c r="BS6730" s="40"/>
      <c r="BU6730" s="9"/>
      <c r="BV6730" s="40"/>
      <c r="BW6730" s="9"/>
      <c r="BX6730" s="40"/>
      <c r="BZ6730" s="9"/>
      <c r="CA6730" s="9"/>
      <c r="CB6730" s="40"/>
      <c r="CC6730" s="9"/>
      <c r="CD6730" s="9"/>
      <c r="CE6730" s="40"/>
    </row>
    <row r="6731" spans="68:83" x14ac:dyDescent="0.25">
      <c r="BP6731" s="9"/>
      <c r="BQ6731" s="40"/>
      <c r="BR6731" s="9"/>
      <c r="BS6731" s="40"/>
      <c r="BU6731" s="9"/>
      <c r="BV6731" s="40"/>
      <c r="BW6731" s="9"/>
      <c r="BX6731" s="40"/>
      <c r="BZ6731" s="9"/>
      <c r="CA6731" s="9"/>
      <c r="CB6731" s="40"/>
      <c r="CC6731" s="9"/>
      <c r="CD6731" s="9"/>
      <c r="CE6731" s="40"/>
    </row>
    <row r="6732" spans="68:83" x14ac:dyDescent="0.25">
      <c r="BP6732" s="9"/>
      <c r="BQ6732" s="40"/>
      <c r="BR6732" s="9"/>
      <c r="BS6732" s="40"/>
      <c r="BU6732" s="9"/>
      <c r="BV6732" s="40"/>
      <c r="BW6732" s="9"/>
      <c r="BX6732" s="40"/>
      <c r="BZ6732" s="9"/>
      <c r="CA6732" s="9"/>
      <c r="CB6732" s="40"/>
      <c r="CC6732" s="9"/>
      <c r="CD6732" s="9"/>
      <c r="CE6732" s="40"/>
    </row>
    <row r="6733" spans="68:83" x14ac:dyDescent="0.25">
      <c r="BP6733" s="9"/>
      <c r="BQ6733" s="40"/>
      <c r="BR6733" s="9"/>
      <c r="BS6733" s="40"/>
      <c r="BU6733" s="9"/>
      <c r="BV6733" s="40"/>
      <c r="BW6733" s="9"/>
      <c r="BX6733" s="40"/>
      <c r="BZ6733" s="9"/>
      <c r="CA6733" s="9"/>
      <c r="CB6733" s="40"/>
      <c r="CC6733" s="9"/>
      <c r="CD6733" s="9"/>
      <c r="CE6733" s="40"/>
    </row>
    <row r="6734" spans="68:83" x14ac:dyDescent="0.25">
      <c r="BP6734" s="9"/>
      <c r="BQ6734" s="40"/>
      <c r="BR6734" s="9"/>
      <c r="BS6734" s="40"/>
      <c r="BU6734" s="9"/>
      <c r="BV6734" s="40"/>
      <c r="BW6734" s="9"/>
      <c r="BX6734" s="40"/>
      <c r="BZ6734" s="9"/>
      <c r="CA6734" s="9"/>
      <c r="CB6734" s="40"/>
      <c r="CC6734" s="9"/>
      <c r="CD6734" s="9"/>
      <c r="CE6734" s="40"/>
    </row>
    <row r="6735" spans="68:83" x14ac:dyDescent="0.25">
      <c r="BP6735" s="9"/>
      <c r="BQ6735" s="40"/>
      <c r="BR6735" s="9"/>
      <c r="BS6735" s="40"/>
      <c r="BU6735" s="9"/>
      <c r="BV6735" s="40"/>
      <c r="BW6735" s="9"/>
      <c r="BX6735" s="40"/>
      <c r="BZ6735" s="9"/>
      <c r="CA6735" s="9"/>
      <c r="CB6735" s="40"/>
      <c r="CC6735" s="9"/>
      <c r="CD6735" s="9"/>
      <c r="CE6735" s="40"/>
    </row>
    <row r="6736" spans="68:83" x14ac:dyDescent="0.25">
      <c r="BP6736" s="9"/>
      <c r="BQ6736" s="40"/>
      <c r="BR6736" s="9"/>
      <c r="BS6736" s="40"/>
      <c r="BU6736" s="9"/>
      <c r="BV6736" s="40"/>
      <c r="BW6736" s="9"/>
      <c r="BX6736" s="40"/>
      <c r="BZ6736" s="9"/>
      <c r="CA6736" s="9"/>
      <c r="CB6736" s="40"/>
      <c r="CC6736" s="9"/>
      <c r="CD6736" s="9"/>
      <c r="CE6736" s="40"/>
    </row>
    <row r="6737" spans="68:83" x14ac:dyDescent="0.25">
      <c r="BP6737" s="9"/>
      <c r="BQ6737" s="40"/>
      <c r="BR6737" s="9"/>
      <c r="BS6737" s="40"/>
      <c r="BU6737" s="9"/>
      <c r="BV6737" s="40"/>
      <c r="BW6737" s="9"/>
      <c r="BX6737" s="40"/>
      <c r="BZ6737" s="9"/>
      <c r="CA6737" s="9"/>
      <c r="CB6737" s="40"/>
      <c r="CC6737" s="9"/>
      <c r="CD6737" s="9"/>
      <c r="CE6737" s="40"/>
    </row>
    <row r="6738" spans="68:83" x14ac:dyDescent="0.25">
      <c r="BP6738" s="9"/>
      <c r="BQ6738" s="40"/>
      <c r="BR6738" s="9"/>
      <c r="BS6738" s="40"/>
      <c r="BU6738" s="9"/>
      <c r="BV6738" s="40"/>
      <c r="BW6738" s="9"/>
      <c r="BX6738" s="40"/>
      <c r="BZ6738" s="9"/>
      <c r="CA6738" s="9"/>
      <c r="CB6738" s="40"/>
      <c r="CC6738" s="9"/>
      <c r="CD6738" s="9"/>
      <c r="CE6738" s="40"/>
    </row>
    <row r="6739" spans="68:83" x14ac:dyDescent="0.25">
      <c r="BP6739" s="9"/>
      <c r="BQ6739" s="40"/>
      <c r="BR6739" s="9"/>
      <c r="BS6739" s="40"/>
      <c r="BU6739" s="9"/>
      <c r="BV6739" s="40"/>
      <c r="BW6739" s="9"/>
      <c r="BX6739" s="40"/>
      <c r="BZ6739" s="9"/>
      <c r="CA6739" s="9"/>
      <c r="CB6739" s="40"/>
      <c r="CC6739" s="9"/>
      <c r="CD6739" s="9"/>
      <c r="CE6739" s="40"/>
    </row>
    <row r="6740" spans="68:83" x14ac:dyDescent="0.25">
      <c r="BP6740" s="9"/>
      <c r="BQ6740" s="40"/>
      <c r="BR6740" s="9"/>
      <c r="BS6740" s="40"/>
      <c r="BU6740" s="9"/>
      <c r="BV6740" s="40"/>
      <c r="BW6740" s="9"/>
      <c r="BX6740" s="40"/>
      <c r="BZ6740" s="9"/>
      <c r="CA6740" s="9"/>
      <c r="CB6740" s="40"/>
      <c r="CC6740" s="9"/>
      <c r="CD6740" s="9"/>
      <c r="CE6740" s="40"/>
    </row>
    <row r="6741" spans="68:83" x14ac:dyDescent="0.25">
      <c r="BP6741" s="9"/>
      <c r="BQ6741" s="40"/>
      <c r="BR6741" s="9"/>
      <c r="BS6741" s="40"/>
      <c r="BU6741" s="9"/>
      <c r="BV6741" s="40"/>
      <c r="BW6741" s="9"/>
      <c r="BX6741" s="40"/>
      <c r="BZ6741" s="9"/>
      <c r="CA6741" s="9"/>
      <c r="CB6741" s="40"/>
      <c r="CC6741" s="9"/>
      <c r="CD6741" s="9"/>
      <c r="CE6741" s="40"/>
    </row>
    <row r="6742" spans="68:83" x14ac:dyDescent="0.25">
      <c r="BP6742" s="9"/>
      <c r="BQ6742" s="40"/>
      <c r="BR6742" s="9"/>
      <c r="BS6742" s="40"/>
      <c r="BU6742" s="9"/>
      <c r="BV6742" s="40"/>
      <c r="BW6742" s="9"/>
      <c r="BX6742" s="40"/>
      <c r="BZ6742" s="9"/>
      <c r="CA6742" s="9"/>
      <c r="CB6742" s="40"/>
      <c r="CC6742" s="9"/>
      <c r="CD6742" s="9"/>
      <c r="CE6742" s="40"/>
    </row>
    <row r="6743" spans="68:83" x14ac:dyDescent="0.25">
      <c r="BP6743" s="9"/>
      <c r="BQ6743" s="40"/>
      <c r="BR6743" s="9"/>
      <c r="BS6743" s="40"/>
      <c r="BU6743" s="9"/>
      <c r="BV6743" s="40"/>
      <c r="BW6743" s="9"/>
      <c r="BX6743" s="40"/>
      <c r="BZ6743" s="9"/>
      <c r="CA6743" s="9"/>
      <c r="CB6743" s="40"/>
      <c r="CC6743" s="9"/>
      <c r="CD6743" s="9"/>
      <c r="CE6743" s="40"/>
    </row>
    <row r="6744" spans="68:83" x14ac:dyDescent="0.25">
      <c r="BP6744" s="9"/>
      <c r="BQ6744" s="40"/>
      <c r="BR6744" s="9"/>
      <c r="BS6744" s="40"/>
      <c r="BU6744" s="9"/>
      <c r="BV6744" s="40"/>
      <c r="BW6744" s="9"/>
      <c r="BX6744" s="40"/>
      <c r="BZ6744" s="9"/>
      <c r="CA6744" s="9"/>
      <c r="CB6744" s="40"/>
      <c r="CC6744" s="9"/>
      <c r="CD6744" s="9"/>
      <c r="CE6744" s="40"/>
    </row>
    <row r="6745" spans="68:83" x14ac:dyDescent="0.25">
      <c r="BP6745" s="9"/>
      <c r="BQ6745" s="40"/>
      <c r="BR6745" s="9"/>
      <c r="BS6745" s="40"/>
      <c r="BU6745" s="9"/>
      <c r="BV6745" s="40"/>
      <c r="BW6745" s="9"/>
      <c r="BX6745" s="40"/>
      <c r="BZ6745" s="9"/>
      <c r="CA6745" s="9"/>
      <c r="CB6745" s="40"/>
      <c r="CC6745" s="9"/>
      <c r="CD6745" s="9"/>
      <c r="CE6745" s="40"/>
    </row>
    <row r="6746" spans="68:83" x14ac:dyDescent="0.25">
      <c r="BP6746" s="9"/>
      <c r="BQ6746" s="40"/>
      <c r="BR6746" s="9"/>
      <c r="BS6746" s="40"/>
      <c r="BU6746" s="9"/>
      <c r="BV6746" s="40"/>
      <c r="BW6746" s="9"/>
      <c r="BX6746" s="40"/>
      <c r="BZ6746" s="9"/>
      <c r="CA6746" s="9"/>
      <c r="CB6746" s="40"/>
      <c r="CC6746" s="9"/>
      <c r="CD6746" s="9"/>
      <c r="CE6746" s="40"/>
    </row>
    <row r="6747" spans="68:83" x14ac:dyDescent="0.25">
      <c r="BP6747" s="9"/>
      <c r="BQ6747" s="40"/>
      <c r="BR6747" s="9"/>
      <c r="BS6747" s="40"/>
      <c r="BU6747" s="9"/>
      <c r="BV6747" s="40"/>
      <c r="BW6747" s="9"/>
      <c r="BX6747" s="40"/>
      <c r="BZ6747" s="9"/>
      <c r="CA6747" s="9"/>
      <c r="CB6747" s="40"/>
      <c r="CC6747" s="9"/>
      <c r="CD6747" s="9"/>
      <c r="CE6747" s="40"/>
    </row>
    <row r="6748" spans="68:83" x14ac:dyDescent="0.25">
      <c r="BP6748" s="9"/>
      <c r="BQ6748" s="40"/>
      <c r="BR6748" s="9"/>
      <c r="BS6748" s="40"/>
      <c r="BU6748" s="9"/>
      <c r="BV6748" s="40"/>
      <c r="BW6748" s="9"/>
      <c r="BX6748" s="40"/>
      <c r="BZ6748" s="9"/>
      <c r="CA6748" s="9"/>
      <c r="CB6748" s="40"/>
      <c r="CC6748" s="9"/>
      <c r="CD6748" s="9"/>
      <c r="CE6748" s="40"/>
    </row>
    <row r="6749" spans="68:83" x14ac:dyDescent="0.25">
      <c r="BP6749" s="9"/>
      <c r="BQ6749" s="40"/>
      <c r="BR6749" s="9"/>
      <c r="BS6749" s="40"/>
      <c r="BU6749" s="9"/>
      <c r="BV6749" s="40"/>
      <c r="BW6749" s="9"/>
      <c r="BX6749" s="40"/>
      <c r="BZ6749" s="9"/>
      <c r="CA6749" s="9"/>
      <c r="CB6749" s="40"/>
      <c r="CC6749" s="9"/>
      <c r="CD6749" s="9"/>
      <c r="CE6749" s="40"/>
    </row>
    <row r="6750" spans="68:83" x14ac:dyDescent="0.25">
      <c r="BP6750" s="9"/>
      <c r="BQ6750" s="40"/>
      <c r="BR6750" s="9"/>
      <c r="BS6750" s="40"/>
      <c r="BU6750" s="9"/>
      <c r="BV6750" s="40"/>
      <c r="BW6750" s="9"/>
      <c r="BX6750" s="40"/>
      <c r="BZ6750" s="9"/>
      <c r="CA6750" s="9"/>
      <c r="CB6750" s="40"/>
      <c r="CC6750" s="9"/>
      <c r="CD6750" s="9"/>
      <c r="CE6750" s="40"/>
    </row>
    <row r="6751" spans="68:83" x14ac:dyDescent="0.25">
      <c r="BP6751" s="9"/>
      <c r="BQ6751" s="40"/>
      <c r="BR6751" s="9"/>
      <c r="BS6751" s="40"/>
      <c r="BU6751" s="9"/>
      <c r="BV6751" s="40"/>
      <c r="BW6751" s="9"/>
      <c r="BX6751" s="40"/>
      <c r="BZ6751" s="9"/>
      <c r="CA6751" s="9"/>
      <c r="CB6751" s="40"/>
      <c r="CC6751" s="9"/>
      <c r="CD6751" s="9"/>
      <c r="CE6751" s="40"/>
    </row>
    <row r="6752" spans="68:83" x14ac:dyDescent="0.25">
      <c r="BP6752" s="9"/>
      <c r="BQ6752" s="40"/>
      <c r="BR6752" s="9"/>
      <c r="BS6752" s="40"/>
      <c r="BU6752" s="9"/>
      <c r="BV6752" s="40"/>
      <c r="BW6752" s="9"/>
      <c r="BX6752" s="40"/>
      <c r="BZ6752" s="9"/>
      <c r="CA6752" s="9"/>
      <c r="CB6752" s="40"/>
      <c r="CC6752" s="9"/>
      <c r="CD6752" s="9"/>
      <c r="CE6752" s="40"/>
    </row>
    <row r="6753" spans="68:83" x14ac:dyDescent="0.25">
      <c r="BP6753" s="9"/>
      <c r="BQ6753" s="40"/>
      <c r="BR6753" s="9"/>
      <c r="BS6753" s="40"/>
      <c r="BU6753" s="9"/>
      <c r="BV6753" s="40"/>
      <c r="BW6753" s="9"/>
      <c r="BX6753" s="40"/>
      <c r="BZ6753" s="9"/>
      <c r="CA6753" s="9"/>
      <c r="CB6753" s="40"/>
      <c r="CC6753" s="9"/>
      <c r="CD6753" s="9"/>
      <c r="CE6753" s="40"/>
    </row>
    <row r="6754" spans="68:83" x14ac:dyDescent="0.25">
      <c r="BP6754" s="9"/>
      <c r="BQ6754" s="40"/>
      <c r="BR6754" s="9"/>
      <c r="BS6754" s="40"/>
      <c r="BU6754" s="9"/>
      <c r="BV6754" s="40"/>
      <c r="BW6754" s="9"/>
      <c r="BX6754" s="40"/>
      <c r="BZ6754" s="9"/>
      <c r="CA6754" s="9"/>
      <c r="CB6754" s="40"/>
      <c r="CC6754" s="9"/>
      <c r="CD6754" s="9"/>
      <c r="CE6754" s="40"/>
    </row>
    <row r="6755" spans="68:83" x14ac:dyDescent="0.25">
      <c r="BP6755" s="9"/>
      <c r="BQ6755" s="40"/>
      <c r="BR6755" s="9"/>
      <c r="BS6755" s="40"/>
      <c r="BU6755" s="9"/>
      <c r="BV6755" s="40"/>
      <c r="BW6755" s="9"/>
      <c r="BX6755" s="40"/>
      <c r="BZ6755" s="9"/>
      <c r="CA6755" s="9"/>
      <c r="CB6755" s="40"/>
      <c r="CC6755" s="9"/>
      <c r="CD6755" s="9"/>
      <c r="CE6755" s="40"/>
    </row>
    <row r="6756" spans="68:83" x14ac:dyDescent="0.25">
      <c r="BP6756" s="9"/>
      <c r="BQ6756" s="40"/>
      <c r="BR6756" s="9"/>
      <c r="BS6756" s="40"/>
      <c r="BU6756" s="9"/>
      <c r="BV6756" s="40"/>
      <c r="BW6756" s="9"/>
      <c r="BX6756" s="40"/>
      <c r="BZ6756" s="9"/>
      <c r="CA6756" s="9"/>
      <c r="CB6756" s="40"/>
      <c r="CC6756" s="9"/>
      <c r="CD6756" s="9"/>
      <c r="CE6756" s="40"/>
    </row>
    <row r="6757" spans="68:83" x14ac:dyDescent="0.25">
      <c r="BP6757" s="9"/>
      <c r="BQ6757" s="40"/>
      <c r="BR6757" s="9"/>
      <c r="BS6757" s="40"/>
      <c r="BU6757" s="9"/>
      <c r="BV6757" s="40"/>
      <c r="BW6757" s="9"/>
      <c r="BX6757" s="40"/>
      <c r="BZ6757" s="9"/>
      <c r="CA6757" s="9"/>
      <c r="CB6757" s="40"/>
      <c r="CC6757" s="9"/>
      <c r="CD6757" s="9"/>
      <c r="CE6757" s="40"/>
    </row>
    <row r="6758" spans="68:83" x14ac:dyDescent="0.25">
      <c r="BP6758" s="9"/>
      <c r="BQ6758" s="40"/>
      <c r="BR6758" s="9"/>
      <c r="BS6758" s="40"/>
      <c r="BU6758" s="9"/>
      <c r="BV6758" s="40"/>
      <c r="BW6758" s="9"/>
      <c r="BX6758" s="40"/>
      <c r="BZ6758" s="9"/>
      <c r="CA6758" s="9"/>
      <c r="CB6758" s="40"/>
      <c r="CC6758" s="9"/>
      <c r="CD6758" s="9"/>
      <c r="CE6758" s="40"/>
    </row>
    <row r="6759" spans="68:83" x14ac:dyDescent="0.25">
      <c r="BP6759" s="9"/>
      <c r="BQ6759" s="40"/>
      <c r="BR6759" s="9"/>
      <c r="BS6759" s="40"/>
      <c r="BU6759" s="9"/>
      <c r="BV6759" s="40"/>
      <c r="BW6759" s="9"/>
      <c r="BX6759" s="40"/>
      <c r="BZ6759" s="9"/>
      <c r="CA6759" s="9"/>
      <c r="CB6759" s="40"/>
      <c r="CC6759" s="9"/>
      <c r="CD6759" s="9"/>
      <c r="CE6759" s="40"/>
    </row>
    <row r="6760" spans="68:83" x14ac:dyDescent="0.25">
      <c r="BP6760" s="9"/>
      <c r="BQ6760" s="40"/>
      <c r="BR6760" s="9"/>
      <c r="BS6760" s="40"/>
      <c r="BU6760" s="9"/>
      <c r="BV6760" s="40"/>
      <c r="BW6760" s="9"/>
      <c r="BX6760" s="40"/>
      <c r="BZ6760" s="9"/>
      <c r="CA6760" s="9"/>
      <c r="CB6760" s="40"/>
      <c r="CC6760" s="9"/>
      <c r="CD6760" s="9"/>
      <c r="CE6760" s="40"/>
    </row>
    <row r="6761" spans="68:83" x14ac:dyDescent="0.25">
      <c r="BP6761" s="9"/>
      <c r="BQ6761" s="40"/>
      <c r="BR6761" s="9"/>
      <c r="BS6761" s="40"/>
      <c r="BU6761" s="9"/>
      <c r="BV6761" s="40"/>
      <c r="BW6761" s="9"/>
      <c r="BX6761" s="40"/>
      <c r="BZ6761" s="9"/>
      <c r="CA6761" s="9"/>
      <c r="CB6761" s="40"/>
      <c r="CC6761" s="9"/>
      <c r="CD6761" s="9"/>
      <c r="CE6761" s="40"/>
    </row>
    <row r="6762" spans="68:83" x14ac:dyDescent="0.25">
      <c r="BP6762" s="9"/>
      <c r="BQ6762" s="40"/>
      <c r="BR6762" s="9"/>
      <c r="BS6762" s="40"/>
      <c r="BU6762" s="9"/>
      <c r="BV6762" s="40"/>
      <c r="BW6762" s="9"/>
      <c r="BX6762" s="40"/>
      <c r="BZ6762" s="9"/>
      <c r="CA6762" s="9"/>
      <c r="CB6762" s="40"/>
      <c r="CC6762" s="9"/>
      <c r="CD6762" s="9"/>
      <c r="CE6762" s="40"/>
    </row>
    <row r="6763" spans="68:83" x14ac:dyDescent="0.25">
      <c r="BP6763" s="9"/>
      <c r="BQ6763" s="40"/>
      <c r="BR6763" s="9"/>
      <c r="BS6763" s="40"/>
      <c r="BU6763" s="9"/>
      <c r="BV6763" s="40"/>
      <c r="BW6763" s="9"/>
      <c r="BX6763" s="40"/>
      <c r="BZ6763" s="9"/>
      <c r="CA6763" s="9"/>
      <c r="CB6763" s="40"/>
      <c r="CC6763" s="9"/>
      <c r="CD6763" s="9"/>
      <c r="CE6763" s="40"/>
    </row>
    <row r="6764" spans="68:83" x14ac:dyDescent="0.25">
      <c r="BP6764" s="9"/>
      <c r="BQ6764" s="40"/>
      <c r="BR6764" s="9"/>
      <c r="BS6764" s="40"/>
      <c r="BU6764" s="9"/>
      <c r="BV6764" s="40"/>
      <c r="BW6764" s="9"/>
      <c r="BX6764" s="40"/>
      <c r="BZ6764" s="9"/>
      <c r="CA6764" s="9"/>
      <c r="CB6764" s="40"/>
      <c r="CC6764" s="9"/>
      <c r="CD6764" s="9"/>
      <c r="CE6764" s="40"/>
    </row>
    <row r="6765" spans="68:83" x14ac:dyDescent="0.25">
      <c r="BP6765" s="9"/>
      <c r="BQ6765" s="40"/>
      <c r="BR6765" s="9"/>
      <c r="BS6765" s="40"/>
      <c r="BU6765" s="9"/>
      <c r="BV6765" s="40"/>
      <c r="BW6765" s="9"/>
      <c r="BX6765" s="40"/>
      <c r="BZ6765" s="9"/>
      <c r="CA6765" s="9"/>
      <c r="CB6765" s="40"/>
      <c r="CC6765" s="9"/>
      <c r="CD6765" s="9"/>
      <c r="CE6765" s="40"/>
    </row>
    <row r="6766" spans="68:83" x14ac:dyDescent="0.25">
      <c r="BP6766" s="9"/>
      <c r="BQ6766" s="40"/>
      <c r="BR6766" s="9"/>
      <c r="BS6766" s="40"/>
      <c r="BU6766" s="9"/>
      <c r="BV6766" s="40"/>
      <c r="BW6766" s="9"/>
      <c r="BX6766" s="40"/>
      <c r="BZ6766" s="9"/>
      <c r="CA6766" s="9"/>
      <c r="CB6766" s="40"/>
      <c r="CC6766" s="9"/>
      <c r="CD6766" s="9"/>
      <c r="CE6766" s="40"/>
    </row>
    <row r="6767" spans="68:83" x14ac:dyDescent="0.25">
      <c r="BP6767" s="9"/>
      <c r="BQ6767" s="40"/>
      <c r="BR6767" s="9"/>
      <c r="BS6767" s="40"/>
      <c r="BU6767" s="9"/>
      <c r="BV6767" s="40"/>
      <c r="BW6767" s="9"/>
      <c r="BX6767" s="40"/>
      <c r="BZ6767" s="9"/>
      <c r="CA6767" s="9"/>
      <c r="CB6767" s="40"/>
      <c r="CC6767" s="9"/>
      <c r="CD6767" s="9"/>
      <c r="CE6767" s="40"/>
    </row>
    <row r="6768" spans="68:83" x14ac:dyDescent="0.25">
      <c r="BP6768" s="9"/>
      <c r="BQ6768" s="40"/>
      <c r="BR6768" s="9"/>
      <c r="BS6768" s="40"/>
      <c r="BU6768" s="9"/>
      <c r="BV6768" s="40"/>
      <c r="BW6768" s="9"/>
      <c r="BX6768" s="40"/>
      <c r="BZ6768" s="9"/>
      <c r="CA6768" s="9"/>
      <c r="CB6768" s="40"/>
      <c r="CC6768" s="9"/>
      <c r="CD6768" s="9"/>
      <c r="CE6768" s="40"/>
    </row>
    <row r="6769" spans="68:83" x14ac:dyDescent="0.25">
      <c r="BP6769" s="9"/>
      <c r="BQ6769" s="40"/>
      <c r="BR6769" s="9"/>
      <c r="BS6769" s="40"/>
      <c r="BU6769" s="9"/>
      <c r="BV6769" s="40"/>
      <c r="BW6769" s="9"/>
      <c r="BX6769" s="40"/>
      <c r="BZ6769" s="9"/>
      <c r="CA6769" s="9"/>
      <c r="CB6769" s="40"/>
      <c r="CC6769" s="9"/>
      <c r="CD6769" s="9"/>
      <c r="CE6769" s="40"/>
    </row>
    <row r="6770" spans="68:83" x14ac:dyDescent="0.25">
      <c r="BP6770" s="9"/>
      <c r="BQ6770" s="40"/>
      <c r="BR6770" s="9"/>
      <c r="BS6770" s="40"/>
      <c r="BU6770" s="9"/>
      <c r="BV6770" s="40"/>
      <c r="BW6770" s="9"/>
      <c r="BX6770" s="40"/>
      <c r="BZ6770" s="9"/>
      <c r="CA6770" s="9"/>
      <c r="CB6770" s="40"/>
      <c r="CC6770" s="9"/>
      <c r="CD6770" s="9"/>
      <c r="CE6770" s="40"/>
    </row>
    <row r="6771" spans="68:83" x14ac:dyDescent="0.25">
      <c r="BP6771" s="9"/>
      <c r="BQ6771" s="40"/>
      <c r="BR6771" s="9"/>
      <c r="BS6771" s="40"/>
      <c r="BU6771" s="9"/>
      <c r="BV6771" s="40"/>
      <c r="BW6771" s="9"/>
      <c r="BX6771" s="40"/>
      <c r="BZ6771" s="9"/>
      <c r="CA6771" s="9"/>
      <c r="CB6771" s="40"/>
      <c r="CC6771" s="9"/>
      <c r="CD6771" s="9"/>
      <c r="CE6771" s="40"/>
    </row>
    <row r="6772" spans="68:83" x14ac:dyDescent="0.25">
      <c r="BP6772" s="9"/>
      <c r="BQ6772" s="40"/>
      <c r="BR6772" s="9"/>
      <c r="BS6772" s="40"/>
      <c r="BU6772" s="9"/>
      <c r="BV6772" s="40"/>
      <c r="BW6772" s="9"/>
      <c r="BX6772" s="40"/>
      <c r="BZ6772" s="9"/>
      <c r="CA6772" s="9"/>
      <c r="CB6772" s="40"/>
      <c r="CC6772" s="9"/>
      <c r="CD6772" s="9"/>
      <c r="CE6772" s="40"/>
    </row>
    <row r="6773" spans="68:83" x14ac:dyDescent="0.25">
      <c r="BP6773" s="9"/>
      <c r="BQ6773" s="40"/>
      <c r="BR6773" s="9"/>
      <c r="BS6773" s="40"/>
      <c r="BU6773" s="9"/>
      <c r="BV6773" s="40"/>
      <c r="BW6773" s="9"/>
      <c r="BX6773" s="40"/>
      <c r="BZ6773" s="9"/>
      <c r="CA6773" s="9"/>
      <c r="CB6773" s="40"/>
      <c r="CC6773" s="9"/>
      <c r="CD6773" s="9"/>
      <c r="CE6773" s="40"/>
    </row>
    <row r="6774" spans="68:83" x14ac:dyDescent="0.25">
      <c r="BP6774" s="9"/>
      <c r="BQ6774" s="40"/>
      <c r="BR6774" s="9"/>
      <c r="BS6774" s="40"/>
      <c r="BU6774" s="9"/>
      <c r="BV6774" s="40"/>
      <c r="BW6774" s="9"/>
      <c r="BX6774" s="40"/>
      <c r="BZ6774" s="9"/>
      <c r="CA6774" s="9"/>
      <c r="CB6774" s="40"/>
      <c r="CC6774" s="9"/>
      <c r="CD6774" s="9"/>
      <c r="CE6774" s="40"/>
    </row>
    <row r="6775" spans="68:83" x14ac:dyDescent="0.25">
      <c r="BP6775" s="9"/>
      <c r="BQ6775" s="40"/>
      <c r="BR6775" s="9"/>
      <c r="BS6775" s="40"/>
      <c r="BU6775" s="9"/>
      <c r="BV6775" s="40"/>
      <c r="BW6775" s="9"/>
      <c r="BX6775" s="40"/>
      <c r="BZ6775" s="9"/>
      <c r="CA6775" s="9"/>
      <c r="CB6775" s="40"/>
      <c r="CC6775" s="9"/>
      <c r="CD6775" s="9"/>
      <c r="CE6775" s="40"/>
    </row>
    <row r="6776" spans="68:83" x14ac:dyDescent="0.25">
      <c r="BP6776" s="9"/>
      <c r="BQ6776" s="40"/>
      <c r="BR6776" s="9"/>
      <c r="BS6776" s="40"/>
      <c r="BU6776" s="9"/>
      <c r="BV6776" s="40"/>
      <c r="BW6776" s="9"/>
      <c r="BX6776" s="40"/>
      <c r="BZ6776" s="9"/>
      <c r="CA6776" s="9"/>
      <c r="CB6776" s="40"/>
      <c r="CC6776" s="9"/>
      <c r="CD6776" s="9"/>
      <c r="CE6776" s="40"/>
    </row>
    <row r="6777" spans="68:83" x14ac:dyDescent="0.25">
      <c r="BP6777" s="9"/>
      <c r="BQ6777" s="40"/>
      <c r="BR6777" s="9"/>
      <c r="BS6777" s="40"/>
      <c r="BU6777" s="9"/>
      <c r="BV6777" s="40"/>
      <c r="BW6777" s="9"/>
      <c r="BX6777" s="40"/>
      <c r="BZ6777" s="9"/>
      <c r="CA6777" s="9"/>
      <c r="CB6777" s="40"/>
      <c r="CC6777" s="9"/>
      <c r="CD6777" s="9"/>
      <c r="CE6777" s="40"/>
    </row>
    <row r="6778" spans="68:83" x14ac:dyDescent="0.25">
      <c r="BP6778" s="9"/>
      <c r="BQ6778" s="40"/>
      <c r="BR6778" s="9"/>
      <c r="BS6778" s="40"/>
      <c r="BU6778" s="9"/>
      <c r="BV6778" s="40"/>
      <c r="BW6778" s="9"/>
      <c r="BX6778" s="40"/>
      <c r="BZ6778" s="9"/>
      <c r="CA6778" s="9"/>
      <c r="CB6778" s="40"/>
      <c r="CC6778" s="9"/>
      <c r="CD6778" s="9"/>
      <c r="CE6778" s="40"/>
    </row>
    <row r="6779" spans="68:83" x14ac:dyDescent="0.25">
      <c r="BP6779" s="9"/>
      <c r="BQ6779" s="40"/>
      <c r="BR6779" s="9"/>
      <c r="BS6779" s="40"/>
      <c r="BU6779" s="9"/>
      <c r="BV6779" s="40"/>
      <c r="BW6779" s="9"/>
      <c r="BX6779" s="40"/>
      <c r="BZ6779" s="9"/>
      <c r="CA6779" s="9"/>
      <c r="CB6779" s="40"/>
      <c r="CC6779" s="9"/>
      <c r="CD6779" s="9"/>
      <c r="CE6779" s="40"/>
    </row>
    <row r="6780" spans="68:83" x14ac:dyDescent="0.25">
      <c r="BP6780" s="9"/>
      <c r="BQ6780" s="40"/>
      <c r="BR6780" s="9"/>
      <c r="BS6780" s="40"/>
      <c r="BU6780" s="9"/>
      <c r="BV6780" s="40"/>
      <c r="BW6780" s="9"/>
      <c r="BX6780" s="40"/>
      <c r="BZ6780" s="9"/>
      <c r="CA6780" s="9"/>
      <c r="CB6780" s="40"/>
      <c r="CC6780" s="9"/>
      <c r="CD6780" s="9"/>
      <c r="CE6780" s="40"/>
    </row>
    <row r="6781" spans="68:83" x14ac:dyDescent="0.25">
      <c r="BP6781" s="9"/>
      <c r="BQ6781" s="40"/>
      <c r="BR6781" s="9"/>
      <c r="BS6781" s="40"/>
      <c r="BU6781" s="9"/>
      <c r="BV6781" s="40"/>
      <c r="BW6781" s="9"/>
      <c r="BX6781" s="40"/>
      <c r="BZ6781" s="9"/>
      <c r="CA6781" s="9"/>
      <c r="CB6781" s="40"/>
      <c r="CC6781" s="9"/>
      <c r="CD6781" s="9"/>
      <c r="CE6781" s="40"/>
    </row>
    <row r="6782" spans="68:83" x14ac:dyDescent="0.25">
      <c r="BP6782" s="9"/>
      <c r="BQ6782" s="40"/>
      <c r="BR6782" s="9"/>
      <c r="BS6782" s="40"/>
      <c r="BU6782" s="9"/>
      <c r="BV6782" s="40"/>
      <c r="BW6782" s="9"/>
      <c r="BX6782" s="40"/>
      <c r="BZ6782" s="9"/>
      <c r="CA6782" s="9"/>
      <c r="CB6782" s="40"/>
      <c r="CC6782" s="9"/>
      <c r="CD6782" s="9"/>
      <c r="CE6782" s="40"/>
    </row>
    <row r="6783" spans="68:83" x14ac:dyDescent="0.25">
      <c r="BP6783" s="9"/>
      <c r="BQ6783" s="40"/>
      <c r="BR6783" s="9"/>
      <c r="BS6783" s="40"/>
      <c r="BU6783" s="9"/>
      <c r="BV6783" s="40"/>
      <c r="BW6783" s="9"/>
      <c r="BX6783" s="40"/>
      <c r="BZ6783" s="9"/>
      <c r="CA6783" s="9"/>
      <c r="CB6783" s="40"/>
      <c r="CC6783" s="9"/>
      <c r="CD6783" s="9"/>
      <c r="CE6783" s="40"/>
    </row>
    <row r="6784" spans="68:83" x14ac:dyDescent="0.25">
      <c r="BP6784" s="9"/>
      <c r="BQ6784" s="40"/>
      <c r="BR6784" s="9"/>
      <c r="BS6784" s="40"/>
      <c r="BU6784" s="9"/>
      <c r="BV6784" s="40"/>
      <c r="BW6784" s="9"/>
      <c r="BX6784" s="40"/>
      <c r="BZ6784" s="9"/>
      <c r="CA6784" s="9"/>
      <c r="CB6784" s="40"/>
      <c r="CC6784" s="9"/>
      <c r="CD6784" s="9"/>
      <c r="CE6784" s="40"/>
    </row>
    <row r="6785" spans="68:83" x14ac:dyDescent="0.25">
      <c r="BP6785" s="9"/>
      <c r="BQ6785" s="40"/>
      <c r="BR6785" s="9"/>
      <c r="BS6785" s="40"/>
      <c r="BU6785" s="9"/>
      <c r="BV6785" s="40"/>
      <c r="BW6785" s="9"/>
      <c r="BX6785" s="40"/>
      <c r="BZ6785" s="9"/>
      <c r="CA6785" s="9"/>
      <c r="CB6785" s="40"/>
      <c r="CC6785" s="9"/>
      <c r="CD6785" s="9"/>
      <c r="CE6785" s="40"/>
    </row>
    <row r="6786" spans="68:83" x14ac:dyDescent="0.25">
      <c r="BP6786" s="9"/>
      <c r="BQ6786" s="40"/>
      <c r="BR6786" s="9"/>
      <c r="BS6786" s="40"/>
      <c r="BU6786" s="9"/>
      <c r="BV6786" s="40"/>
      <c r="BW6786" s="9"/>
      <c r="BX6786" s="40"/>
      <c r="BZ6786" s="9"/>
      <c r="CA6786" s="9"/>
      <c r="CB6786" s="40"/>
      <c r="CC6786" s="9"/>
      <c r="CD6786" s="9"/>
      <c r="CE6786" s="40"/>
    </row>
    <row r="6787" spans="68:83" x14ac:dyDescent="0.25">
      <c r="BP6787" s="9"/>
      <c r="BQ6787" s="40"/>
      <c r="BR6787" s="9"/>
      <c r="BS6787" s="40"/>
      <c r="BU6787" s="9"/>
      <c r="BV6787" s="40"/>
      <c r="BW6787" s="9"/>
      <c r="BX6787" s="40"/>
      <c r="BZ6787" s="9"/>
      <c r="CA6787" s="9"/>
      <c r="CB6787" s="40"/>
      <c r="CC6787" s="9"/>
      <c r="CD6787" s="9"/>
      <c r="CE6787" s="40"/>
    </row>
    <row r="6788" spans="68:83" x14ac:dyDescent="0.25">
      <c r="BP6788" s="9"/>
      <c r="BQ6788" s="40"/>
      <c r="BR6788" s="9"/>
      <c r="BS6788" s="40"/>
      <c r="BU6788" s="9"/>
      <c r="BV6788" s="40"/>
      <c r="BW6788" s="9"/>
      <c r="BX6788" s="40"/>
      <c r="BZ6788" s="9"/>
      <c r="CA6788" s="9"/>
      <c r="CB6788" s="40"/>
      <c r="CC6788" s="9"/>
      <c r="CD6788" s="9"/>
      <c r="CE6788" s="40"/>
    </row>
    <row r="6789" spans="68:83" x14ac:dyDescent="0.25">
      <c r="BP6789" s="9"/>
      <c r="BQ6789" s="40"/>
      <c r="BR6789" s="9"/>
      <c r="BS6789" s="40"/>
      <c r="BU6789" s="9"/>
      <c r="BV6789" s="40"/>
      <c r="BW6789" s="9"/>
      <c r="BX6789" s="40"/>
      <c r="BZ6789" s="9"/>
      <c r="CA6789" s="9"/>
      <c r="CB6789" s="40"/>
      <c r="CC6789" s="9"/>
      <c r="CD6789" s="9"/>
      <c r="CE6789" s="40"/>
    </row>
    <row r="6790" spans="68:83" x14ac:dyDescent="0.25">
      <c r="BP6790" s="9"/>
      <c r="BQ6790" s="40"/>
      <c r="BR6790" s="9"/>
      <c r="BS6790" s="40"/>
      <c r="BU6790" s="9"/>
      <c r="BV6790" s="40"/>
      <c r="BW6790" s="9"/>
      <c r="BX6790" s="40"/>
      <c r="BZ6790" s="9"/>
      <c r="CA6790" s="9"/>
      <c r="CB6790" s="40"/>
      <c r="CC6790" s="9"/>
      <c r="CD6790" s="9"/>
      <c r="CE6790" s="40"/>
    </row>
    <row r="6791" spans="68:83" x14ac:dyDescent="0.25">
      <c r="BP6791" s="9"/>
      <c r="BQ6791" s="40"/>
      <c r="BR6791" s="9"/>
      <c r="BS6791" s="40"/>
      <c r="BU6791" s="9"/>
      <c r="BV6791" s="40"/>
      <c r="BW6791" s="9"/>
      <c r="BX6791" s="40"/>
      <c r="BZ6791" s="9"/>
      <c r="CA6791" s="9"/>
      <c r="CB6791" s="40"/>
      <c r="CC6791" s="9"/>
      <c r="CD6791" s="9"/>
      <c r="CE6791" s="40"/>
    </row>
    <row r="6792" spans="68:83" x14ac:dyDescent="0.25">
      <c r="BP6792" s="9"/>
      <c r="BQ6792" s="40"/>
      <c r="BR6792" s="9"/>
      <c r="BS6792" s="40"/>
      <c r="BU6792" s="9"/>
      <c r="BV6792" s="40"/>
      <c r="BW6792" s="9"/>
      <c r="BX6792" s="40"/>
      <c r="BZ6792" s="9"/>
      <c r="CA6792" s="9"/>
      <c r="CB6792" s="40"/>
      <c r="CC6792" s="9"/>
      <c r="CD6792" s="9"/>
      <c r="CE6792" s="40"/>
    </row>
    <row r="6793" spans="68:83" x14ac:dyDescent="0.25">
      <c r="BP6793" s="9"/>
      <c r="BQ6793" s="40"/>
      <c r="BR6793" s="9"/>
      <c r="BS6793" s="40"/>
      <c r="BU6793" s="9"/>
      <c r="BV6793" s="40"/>
      <c r="BW6793" s="9"/>
      <c r="BX6793" s="40"/>
      <c r="BZ6793" s="9"/>
      <c r="CA6793" s="9"/>
      <c r="CB6793" s="40"/>
      <c r="CC6793" s="9"/>
      <c r="CD6793" s="9"/>
      <c r="CE6793" s="40"/>
    </row>
    <row r="6794" spans="68:83" x14ac:dyDescent="0.25">
      <c r="BP6794" s="9"/>
      <c r="BQ6794" s="40"/>
      <c r="BR6794" s="9"/>
      <c r="BS6794" s="40"/>
      <c r="BU6794" s="9"/>
      <c r="BV6794" s="40"/>
      <c r="BW6794" s="9"/>
      <c r="BX6794" s="40"/>
      <c r="BZ6794" s="9"/>
      <c r="CA6794" s="9"/>
      <c r="CB6794" s="40"/>
      <c r="CC6794" s="9"/>
      <c r="CD6794" s="9"/>
      <c r="CE6794" s="40"/>
    </row>
    <row r="6795" spans="68:83" x14ac:dyDescent="0.25">
      <c r="BP6795" s="9"/>
      <c r="BQ6795" s="40"/>
      <c r="BR6795" s="9"/>
      <c r="BS6795" s="40"/>
      <c r="BU6795" s="9"/>
      <c r="BV6795" s="40"/>
      <c r="BW6795" s="9"/>
      <c r="BX6795" s="40"/>
      <c r="BZ6795" s="9"/>
      <c r="CA6795" s="9"/>
      <c r="CB6795" s="40"/>
      <c r="CC6795" s="9"/>
      <c r="CD6795" s="9"/>
      <c r="CE6795" s="40"/>
    </row>
    <row r="6796" spans="68:83" x14ac:dyDescent="0.25">
      <c r="BP6796" s="9"/>
      <c r="BQ6796" s="40"/>
      <c r="BR6796" s="9"/>
      <c r="BS6796" s="40"/>
      <c r="BU6796" s="9"/>
      <c r="BV6796" s="40"/>
      <c r="BW6796" s="9"/>
      <c r="BX6796" s="40"/>
      <c r="BZ6796" s="9"/>
      <c r="CA6796" s="9"/>
      <c r="CB6796" s="40"/>
      <c r="CC6796" s="9"/>
      <c r="CD6796" s="9"/>
      <c r="CE6796" s="40"/>
    </row>
    <row r="6797" spans="68:83" x14ac:dyDescent="0.25">
      <c r="BP6797" s="9"/>
      <c r="BQ6797" s="40"/>
      <c r="BR6797" s="9"/>
      <c r="BS6797" s="40"/>
      <c r="BU6797" s="9"/>
      <c r="BV6797" s="40"/>
      <c r="BW6797" s="9"/>
      <c r="BX6797" s="40"/>
      <c r="BZ6797" s="9"/>
      <c r="CA6797" s="9"/>
      <c r="CB6797" s="40"/>
      <c r="CC6797" s="9"/>
      <c r="CD6797" s="9"/>
      <c r="CE6797" s="40"/>
    </row>
    <row r="6798" spans="68:83" x14ac:dyDescent="0.25">
      <c r="BP6798" s="9"/>
      <c r="BQ6798" s="40"/>
      <c r="BR6798" s="9"/>
      <c r="BS6798" s="40"/>
      <c r="BU6798" s="9"/>
      <c r="BV6798" s="40"/>
      <c r="BW6798" s="9"/>
      <c r="BX6798" s="40"/>
      <c r="BZ6798" s="9"/>
      <c r="CA6798" s="9"/>
      <c r="CB6798" s="40"/>
      <c r="CC6798" s="9"/>
      <c r="CD6798" s="9"/>
      <c r="CE6798" s="40"/>
    </row>
    <row r="6799" spans="68:83" x14ac:dyDescent="0.25">
      <c r="BP6799" s="9"/>
      <c r="BQ6799" s="40"/>
      <c r="BR6799" s="9"/>
      <c r="BS6799" s="40"/>
      <c r="BU6799" s="9"/>
      <c r="BV6799" s="40"/>
      <c r="BW6799" s="9"/>
      <c r="BX6799" s="40"/>
      <c r="BZ6799" s="9"/>
      <c r="CA6799" s="9"/>
      <c r="CB6799" s="40"/>
      <c r="CC6799" s="9"/>
      <c r="CD6799" s="9"/>
      <c r="CE6799" s="40"/>
    </row>
    <row r="6800" spans="68:83" x14ac:dyDescent="0.25">
      <c r="BP6800" s="9"/>
      <c r="BQ6800" s="40"/>
      <c r="BR6800" s="9"/>
      <c r="BS6800" s="40"/>
      <c r="BU6800" s="9"/>
      <c r="BV6800" s="40"/>
      <c r="BW6800" s="9"/>
      <c r="BX6800" s="40"/>
      <c r="BZ6800" s="9"/>
      <c r="CA6800" s="9"/>
      <c r="CB6800" s="40"/>
      <c r="CC6800" s="9"/>
      <c r="CD6800" s="9"/>
      <c r="CE6800" s="40"/>
    </row>
    <row r="6801" spans="68:83" x14ac:dyDescent="0.25">
      <c r="BP6801" s="9"/>
      <c r="BQ6801" s="40"/>
      <c r="BR6801" s="9"/>
      <c r="BS6801" s="40"/>
      <c r="BU6801" s="9"/>
      <c r="BV6801" s="40"/>
      <c r="BW6801" s="9"/>
      <c r="BX6801" s="40"/>
      <c r="BZ6801" s="9"/>
      <c r="CA6801" s="9"/>
      <c r="CB6801" s="40"/>
      <c r="CC6801" s="9"/>
      <c r="CD6801" s="9"/>
      <c r="CE6801" s="40"/>
    </row>
    <row r="6802" spans="68:83" x14ac:dyDescent="0.25">
      <c r="BP6802" s="9"/>
      <c r="BQ6802" s="40"/>
      <c r="BR6802" s="9"/>
      <c r="BS6802" s="40"/>
      <c r="BU6802" s="9"/>
      <c r="BV6802" s="40"/>
      <c r="BW6802" s="9"/>
      <c r="BX6802" s="40"/>
      <c r="BZ6802" s="9"/>
      <c r="CA6802" s="9"/>
      <c r="CB6802" s="40"/>
      <c r="CC6802" s="9"/>
      <c r="CD6802" s="9"/>
      <c r="CE6802" s="40"/>
    </row>
    <row r="6803" spans="68:83" x14ac:dyDescent="0.25">
      <c r="BP6803" s="9"/>
      <c r="BQ6803" s="40"/>
      <c r="BR6803" s="9"/>
      <c r="BS6803" s="40"/>
      <c r="BU6803" s="9"/>
      <c r="BV6803" s="40"/>
      <c r="BW6803" s="9"/>
      <c r="BX6803" s="40"/>
      <c r="BZ6803" s="9"/>
      <c r="CA6803" s="9"/>
      <c r="CB6803" s="40"/>
      <c r="CC6803" s="9"/>
      <c r="CD6803" s="9"/>
      <c r="CE6803" s="40"/>
    </row>
    <row r="6804" spans="68:83" x14ac:dyDescent="0.25">
      <c r="BP6804" s="9"/>
      <c r="BQ6804" s="40"/>
      <c r="BR6804" s="9"/>
      <c r="BS6804" s="40"/>
      <c r="BU6804" s="9"/>
      <c r="BV6804" s="40"/>
      <c r="BW6804" s="9"/>
      <c r="BX6804" s="40"/>
      <c r="BZ6804" s="9"/>
      <c r="CA6804" s="9"/>
      <c r="CB6804" s="40"/>
      <c r="CC6804" s="9"/>
      <c r="CD6804" s="9"/>
      <c r="CE6804" s="40"/>
    </row>
    <row r="6805" spans="68:83" x14ac:dyDescent="0.25">
      <c r="BP6805" s="9"/>
      <c r="BQ6805" s="40"/>
      <c r="BR6805" s="9"/>
      <c r="BS6805" s="40"/>
      <c r="BU6805" s="9"/>
      <c r="BV6805" s="40"/>
      <c r="BW6805" s="9"/>
      <c r="BX6805" s="40"/>
      <c r="BZ6805" s="9"/>
      <c r="CA6805" s="9"/>
      <c r="CB6805" s="40"/>
      <c r="CC6805" s="9"/>
      <c r="CD6805" s="9"/>
      <c r="CE6805" s="40"/>
    </row>
    <row r="6806" spans="68:83" x14ac:dyDescent="0.25">
      <c r="BP6806" s="9"/>
      <c r="BQ6806" s="40"/>
      <c r="BR6806" s="9"/>
      <c r="BS6806" s="40"/>
      <c r="BU6806" s="9"/>
      <c r="BV6806" s="40"/>
      <c r="BW6806" s="9"/>
      <c r="BX6806" s="40"/>
      <c r="BZ6806" s="9"/>
      <c r="CA6806" s="9"/>
      <c r="CB6806" s="40"/>
      <c r="CC6806" s="9"/>
      <c r="CD6806" s="9"/>
      <c r="CE6806" s="40"/>
    </row>
    <row r="6807" spans="68:83" x14ac:dyDescent="0.25">
      <c r="BP6807" s="9"/>
      <c r="BQ6807" s="40"/>
      <c r="BR6807" s="9"/>
      <c r="BS6807" s="40"/>
      <c r="BU6807" s="9"/>
      <c r="BV6807" s="40"/>
      <c r="BW6807" s="9"/>
      <c r="BX6807" s="40"/>
      <c r="BZ6807" s="9"/>
      <c r="CA6807" s="9"/>
      <c r="CB6807" s="40"/>
      <c r="CC6807" s="9"/>
      <c r="CD6807" s="9"/>
      <c r="CE6807" s="40"/>
    </row>
    <row r="6808" spans="68:83" x14ac:dyDescent="0.25">
      <c r="BP6808" s="9"/>
      <c r="BQ6808" s="40"/>
      <c r="BR6808" s="9"/>
      <c r="BS6808" s="40"/>
      <c r="BU6808" s="9"/>
      <c r="BV6808" s="40"/>
      <c r="BW6808" s="9"/>
      <c r="BX6808" s="40"/>
      <c r="BZ6808" s="9"/>
      <c r="CA6808" s="9"/>
      <c r="CB6808" s="40"/>
      <c r="CC6808" s="9"/>
      <c r="CD6808" s="9"/>
      <c r="CE6808" s="40"/>
    </row>
    <row r="6809" spans="68:83" x14ac:dyDescent="0.25">
      <c r="BP6809" s="9"/>
      <c r="BQ6809" s="40"/>
      <c r="BR6809" s="9"/>
      <c r="BS6809" s="40"/>
      <c r="BU6809" s="9"/>
      <c r="BV6809" s="40"/>
      <c r="BW6809" s="9"/>
      <c r="BX6809" s="40"/>
      <c r="BZ6809" s="9"/>
      <c r="CA6809" s="9"/>
      <c r="CB6809" s="40"/>
      <c r="CC6809" s="9"/>
      <c r="CD6809" s="9"/>
      <c r="CE6809" s="40"/>
    </row>
    <row r="6810" spans="68:83" x14ac:dyDescent="0.25">
      <c r="BP6810" s="9"/>
      <c r="BQ6810" s="40"/>
      <c r="BR6810" s="9"/>
      <c r="BS6810" s="40"/>
      <c r="BU6810" s="9"/>
      <c r="BV6810" s="40"/>
      <c r="BW6810" s="9"/>
      <c r="BX6810" s="40"/>
      <c r="BZ6810" s="9"/>
      <c r="CA6810" s="9"/>
      <c r="CB6810" s="40"/>
      <c r="CC6810" s="9"/>
      <c r="CD6810" s="9"/>
      <c r="CE6810" s="40"/>
    </row>
    <row r="6811" spans="68:83" x14ac:dyDescent="0.25">
      <c r="BP6811" s="9"/>
      <c r="BQ6811" s="40"/>
      <c r="BR6811" s="9"/>
      <c r="BS6811" s="40"/>
      <c r="BU6811" s="9"/>
      <c r="BV6811" s="40"/>
      <c r="BW6811" s="9"/>
      <c r="BX6811" s="40"/>
      <c r="BZ6811" s="9"/>
      <c r="CA6811" s="9"/>
      <c r="CB6811" s="40"/>
      <c r="CC6811" s="9"/>
      <c r="CD6811" s="9"/>
      <c r="CE6811" s="40"/>
    </row>
    <row r="6812" spans="68:83" x14ac:dyDescent="0.25">
      <c r="BP6812" s="9"/>
      <c r="BQ6812" s="40"/>
      <c r="BR6812" s="9"/>
      <c r="BS6812" s="40"/>
      <c r="BU6812" s="9"/>
      <c r="BV6812" s="40"/>
      <c r="BW6812" s="9"/>
      <c r="BX6812" s="40"/>
      <c r="BZ6812" s="9"/>
      <c r="CA6812" s="9"/>
      <c r="CB6812" s="40"/>
      <c r="CC6812" s="9"/>
      <c r="CD6812" s="9"/>
      <c r="CE6812" s="40"/>
    </row>
    <row r="6813" spans="68:83" x14ac:dyDescent="0.25">
      <c r="BP6813" s="9"/>
      <c r="BQ6813" s="40"/>
      <c r="BR6813" s="9"/>
      <c r="BS6813" s="40"/>
      <c r="BU6813" s="9"/>
      <c r="BV6813" s="40"/>
      <c r="BW6813" s="9"/>
      <c r="BX6813" s="40"/>
      <c r="BZ6813" s="9"/>
      <c r="CA6813" s="9"/>
      <c r="CB6813" s="40"/>
      <c r="CC6813" s="9"/>
      <c r="CD6813" s="9"/>
      <c r="CE6813" s="40"/>
    </row>
    <row r="6814" spans="68:83" x14ac:dyDescent="0.25">
      <c r="BP6814" s="9"/>
      <c r="BQ6814" s="40"/>
      <c r="BR6814" s="9"/>
      <c r="BS6814" s="40"/>
      <c r="BU6814" s="9"/>
      <c r="BV6814" s="40"/>
      <c r="BW6814" s="9"/>
      <c r="BX6814" s="40"/>
      <c r="BZ6814" s="9"/>
      <c r="CA6814" s="9"/>
      <c r="CB6814" s="40"/>
      <c r="CC6814" s="9"/>
      <c r="CD6814" s="9"/>
      <c r="CE6814" s="40"/>
    </row>
    <row r="6815" spans="68:83" x14ac:dyDescent="0.25">
      <c r="BP6815" s="9"/>
      <c r="BQ6815" s="40"/>
      <c r="BR6815" s="9"/>
      <c r="BS6815" s="40"/>
      <c r="BU6815" s="9"/>
      <c r="BV6815" s="40"/>
      <c r="BW6815" s="9"/>
      <c r="BX6815" s="40"/>
      <c r="BZ6815" s="9"/>
      <c r="CA6815" s="9"/>
      <c r="CB6815" s="40"/>
      <c r="CC6815" s="9"/>
      <c r="CD6815" s="9"/>
      <c r="CE6815" s="40"/>
    </row>
    <row r="6816" spans="68:83" x14ac:dyDescent="0.25">
      <c r="BP6816" s="9"/>
      <c r="BQ6816" s="40"/>
      <c r="BR6816" s="9"/>
      <c r="BS6816" s="40"/>
      <c r="BU6816" s="9"/>
      <c r="BV6816" s="40"/>
      <c r="BW6816" s="9"/>
      <c r="BX6816" s="40"/>
      <c r="BZ6816" s="9"/>
      <c r="CA6816" s="9"/>
      <c r="CB6816" s="40"/>
      <c r="CC6816" s="9"/>
      <c r="CD6816" s="9"/>
      <c r="CE6816" s="40"/>
    </row>
    <row r="6817" spans="68:83" x14ac:dyDescent="0.25">
      <c r="BP6817" s="9"/>
      <c r="BQ6817" s="40"/>
      <c r="BR6817" s="9"/>
      <c r="BS6817" s="40"/>
      <c r="BU6817" s="9"/>
      <c r="BV6817" s="40"/>
      <c r="BW6817" s="9"/>
      <c r="BX6817" s="40"/>
      <c r="BZ6817" s="9"/>
      <c r="CA6817" s="9"/>
      <c r="CB6817" s="40"/>
      <c r="CC6817" s="9"/>
      <c r="CD6817" s="9"/>
      <c r="CE6817" s="40"/>
    </row>
    <row r="6818" spans="68:83" x14ac:dyDescent="0.25">
      <c r="BP6818" s="9"/>
      <c r="BQ6818" s="40"/>
      <c r="BR6818" s="9"/>
      <c r="BS6818" s="40"/>
      <c r="BU6818" s="9"/>
      <c r="BV6818" s="40"/>
      <c r="BW6818" s="9"/>
      <c r="BX6818" s="40"/>
      <c r="BZ6818" s="9"/>
      <c r="CA6818" s="9"/>
      <c r="CB6818" s="40"/>
      <c r="CC6818" s="9"/>
      <c r="CD6818" s="9"/>
      <c r="CE6818" s="40"/>
    </row>
    <row r="6819" spans="68:83" x14ac:dyDescent="0.25">
      <c r="BP6819" s="9"/>
      <c r="BQ6819" s="40"/>
      <c r="BR6819" s="9"/>
      <c r="BS6819" s="40"/>
      <c r="BU6819" s="9"/>
      <c r="BV6819" s="40"/>
      <c r="BW6819" s="9"/>
      <c r="BX6819" s="40"/>
      <c r="BZ6819" s="9"/>
      <c r="CA6819" s="9"/>
      <c r="CB6819" s="40"/>
      <c r="CC6819" s="9"/>
      <c r="CD6819" s="9"/>
      <c r="CE6819" s="40"/>
    </row>
    <row r="6820" spans="68:83" x14ac:dyDescent="0.25">
      <c r="BP6820" s="9"/>
      <c r="BQ6820" s="40"/>
      <c r="BR6820" s="9"/>
      <c r="BS6820" s="40"/>
      <c r="BU6820" s="9"/>
      <c r="BV6820" s="40"/>
      <c r="BW6820" s="9"/>
      <c r="BX6820" s="40"/>
      <c r="BZ6820" s="9"/>
      <c r="CA6820" s="9"/>
      <c r="CB6820" s="40"/>
      <c r="CC6820" s="9"/>
      <c r="CD6820" s="9"/>
      <c r="CE6820" s="40"/>
    </row>
    <row r="6821" spans="68:83" x14ac:dyDescent="0.25">
      <c r="BP6821" s="9"/>
      <c r="BQ6821" s="40"/>
      <c r="BR6821" s="9"/>
      <c r="BS6821" s="40"/>
      <c r="BU6821" s="9"/>
      <c r="BV6821" s="40"/>
      <c r="BW6821" s="9"/>
      <c r="BX6821" s="40"/>
      <c r="BZ6821" s="9"/>
      <c r="CA6821" s="9"/>
      <c r="CB6821" s="40"/>
      <c r="CC6821" s="9"/>
      <c r="CD6821" s="9"/>
      <c r="CE6821" s="40"/>
    </row>
    <row r="6822" spans="68:83" x14ac:dyDescent="0.25">
      <c r="BP6822" s="9"/>
      <c r="BQ6822" s="40"/>
      <c r="BR6822" s="9"/>
      <c r="BS6822" s="40"/>
      <c r="BU6822" s="9"/>
      <c r="BV6822" s="40"/>
      <c r="BW6822" s="9"/>
      <c r="BX6822" s="40"/>
      <c r="BZ6822" s="9"/>
      <c r="CA6822" s="9"/>
      <c r="CB6822" s="40"/>
      <c r="CC6822" s="9"/>
      <c r="CD6822" s="9"/>
      <c r="CE6822" s="40"/>
    </row>
    <row r="6823" spans="68:83" x14ac:dyDescent="0.25">
      <c r="BP6823" s="9"/>
      <c r="BQ6823" s="40"/>
      <c r="BR6823" s="9"/>
      <c r="BS6823" s="40"/>
      <c r="BU6823" s="9"/>
      <c r="BV6823" s="40"/>
      <c r="BW6823" s="9"/>
      <c r="BX6823" s="40"/>
      <c r="BZ6823" s="9"/>
      <c r="CA6823" s="9"/>
      <c r="CB6823" s="40"/>
      <c r="CC6823" s="9"/>
      <c r="CD6823" s="9"/>
      <c r="CE6823" s="40"/>
    </row>
    <row r="6824" spans="68:83" x14ac:dyDescent="0.25">
      <c r="BP6824" s="9"/>
      <c r="BQ6824" s="40"/>
      <c r="BR6824" s="9"/>
      <c r="BS6824" s="40"/>
      <c r="BU6824" s="9"/>
      <c r="BV6824" s="40"/>
      <c r="BW6824" s="9"/>
      <c r="BX6824" s="40"/>
      <c r="BZ6824" s="9"/>
      <c r="CA6824" s="9"/>
      <c r="CB6824" s="40"/>
      <c r="CC6824" s="9"/>
      <c r="CD6824" s="9"/>
      <c r="CE6824" s="40"/>
    </row>
    <row r="6825" spans="68:83" x14ac:dyDescent="0.25">
      <c r="BP6825" s="9"/>
      <c r="BQ6825" s="40"/>
      <c r="BR6825" s="9"/>
      <c r="BS6825" s="40"/>
      <c r="BU6825" s="9"/>
      <c r="BV6825" s="40"/>
      <c r="BW6825" s="9"/>
      <c r="BX6825" s="40"/>
      <c r="BZ6825" s="9"/>
      <c r="CA6825" s="9"/>
      <c r="CB6825" s="40"/>
      <c r="CC6825" s="9"/>
      <c r="CD6825" s="9"/>
      <c r="CE6825" s="40"/>
    </row>
    <row r="6826" spans="68:83" x14ac:dyDescent="0.25">
      <c r="BP6826" s="9"/>
      <c r="BQ6826" s="40"/>
      <c r="BR6826" s="9"/>
      <c r="BS6826" s="40"/>
      <c r="BU6826" s="9"/>
      <c r="BV6826" s="40"/>
      <c r="BW6826" s="9"/>
      <c r="BX6826" s="40"/>
      <c r="BZ6826" s="9"/>
      <c r="CA6826" s="9"/>
      <c r="CB6826" s="40"/>
      <c r="CC6826" s="9"/>
      <c r="CD6826" s="9"/>
      <c r="CE6826" s="40"/>
    </row>
    <row r="6827" spans="68:83" x14ac:dyDescent="0.25">
      <c r="BP6827" s="9"/>
      <c r="BQ6827" s="40"/>
      <c r="BR6827" s="9"/>
      <c r="BS6827" s="40"/>
      <c r="BU6827" s="9"/>
      <c r="BV6827" s="40"/>
      <c r="BW6827" s="9"/>
      <c r="BX6827" s="40"/>
      <c r="BZ6827" s="9"/>
      <c r="CA6827" s="9"/>
      <c r="CB6827" s="40"/>
      <c r="CC6827" s="9"/>
      <c r="CD6827" s="9"/>
      <c r="CE6827" s="40"/>
    </row>
    <row r="6828" spans="68:83" x14ac:dyDescent="0.25">
      <c r="BP6828" s="9"/>
      <c r="BQ6828" s="40"/>
      <c r="BR6828" s="9"/>
      <c r="BS6828" s="40"/>
      <c r="BU6828" s="9"/>
      <c r="BV6828" s="40"/>
      <c r="BW6828" s="9"/>
      <c r="BX6828" s="40"/>
      <c r="BZ6828" s="9"/>
      <c r="CA6828" s="9"/>
      <c r="CB6828" s="40"/>
      <c r="CC6828" s="9"/>
      <c r="CD6828" s="9"/>
      <c r="CE6828" s="40"/>
    </row>
    <row r="6829" spans="68:83" x14ac:dyDescent="0.25">
      <c r="BP6829" s="9"/>
      <c r="BQ6829" s="40"/>
      <c r="BR6829" s="9"/>
      <c r="BS6829" s="40"/>
      <c r="BU6829" s="9"/>
      <c r="BV6829" s="40"/>
      <c r="BW6829" s="9"/>
      <c r="BX6829" s="40"/>
      <c r="BZ6829" s="9"/>
      <c r="CA6829" s="9"/>
      <c r="CB6829" s="40"/>
      <c r="CC6829" s="9"/>
      <c r="CD6829" s="9"/>
      <c r="CE6829" s="40"/>
    </row>
    <row r="6830" spans="68:83" x14ac:dyDescent="0.25">
      <c r="BP6830" s="9"/>
      <c r="BQ6830" s="40"/>
      <c r="BR6830" s="9"/>
      <c r="BS6830" s="40"/>
      <c r="BU6830" s="9"/>
      <c r="BV6830" s="40"/>
      <c r="BW6830" s="9"/>
      <c r="BX6830" s="40"/>
      <c r="BZ6830" s="9"/>
      <c r="CA6830" s="9"/>
      <c r="CB6830" s="40"/>
      <c r="CC6830" s="9"/>
      <c r="CD6830" s="9"/>
      <c r="CE6830" s="40"/>
    </row>
    <row r="6831" spans="68:83" x14ac:dyDescent="0.25">
      <c r="BP6831" s="9"/>
      <c r="BQ6831" s="40"/>
      <c r="BR6831" s="9"/>
      <c r="BS6831" s="40"/>
      <c r="BU6831" s="9"/>
      <c r="BV6831" s="40"/>
      <c r="BW6831" s="9"/>
      <c r="BX6831" s="40"/>
      <c r="BZ6831" s="9"/>
      <c r="CA6831" s="9"/>
      <c r="CB6831" s="40"/>
      <c r="CC6831" s="9"/>
      <c r="CD6831" s="9"/>
      <c r="CE6831" s="40"/>
    </row>
    <row r="6832" spans="68:83" x14ac:dyDescent="0.25">
      <c r="BP6832" s="9"/>
      <c r="BQ6832" s="40"/>
      <c r="BR6832" s="9"/>
      <c r="BS6832" s="40"/>
      <c r="BU6832" s="9"/>
      <c r="BV6832" s="40"/>
      <c r="BW6832" s="9"/>
      <c r="BX6832" s="40"/>
      <c r="BZ6832" s="9"/>
      <c r="CA6832" s="9"/>
      <c r="CB6832" s="40"/>
      <c r="CC6832" s="9"/>
      <c r="CD6832" s="9"/>
      <c r="CE6832" s="40"/>
    </row>
    <row r="6833" spans="68:83" x14ac:dyDescent="0.25">
      <c r="BP6833" s="9"/>
      <c r="BQ6833" s="40"/>
      <c r="BR6833" s="9"/>
      <c r="BS6833" s="40"/>
      <c r="BU6833" s="9"/>
      <c r="BV6833" s="40"/>
      <c r="BW6833" s="9"/>
      <c r="BX6833" s="40"/>
      <c r="BZ6833" s="9"/>
      <c r="CA6833" s="9"/>
      <c r="CB6833" s="40"/>
      <c r="CC6833" s="9"/>
      <c r="CD6833" s="9"/>
      <c r="CE6833" s="40"/>
    </row>
    <row r="6834" spans="68:83" x14ac:dyDescent="0.25">
      <c r="BP6834" s="9"/>
      <c r="BQ6834" s="40"/>
      <c r="BR6834" s="9"/>
      <c r="BS6834" s="40"/>
      <c r="BU6834" s="9"/>
      <c r="BV6834" s="40"/>
      <c r="BW6834" s="9"/>
      <c r="BX6834" s="40"/>
      <c r="BZ6834" s="9"/>
      <c r="CA6834" s="9"/>
      <c r="CB6834" s="40"/>
      <c r="CC6834" s="9"/>
      <c r="CD6834" s="9"/>
      <c r="CE6834" s="40"/>
    </row>
    <row r="6835" spans="68:83" x14ac:dyDescent="0.25">
      <c r="BP6835" s="9"/>
      <c r="BQ6835" s="40"/>
      <c r="BR6835" s="9"/>
      <c r="BS6835" s="40"/>
      <c r="BU6835" s="9"/>
      <c r="BV6835" s="40"/>
      <c r="BW6835" s="9"/>
      <c r="BX6835" s="40"/>
      <c r="BZ6835" s="9"/>
      <c r="CA6835" s="9"/>
      <c r="CB6835" s="40"/>
      <c r="CC6835" s="9"/>
      <c r="CD6835" s="9"/>
      <c r="CE6835" s="40"/>
    </row>
    <row r="6836" spans="68:83" x14ac:dyDescent="0.25">
      <c r="BP6836" s="9"/>
      <c r="BQ6836" s="40"/>
      <c r="BR6836" s="9"/>
      <c r="BS6836" s="40"/>
      <c r="BU6836" s="9"/>
      <c r="BV6836" s="40"/>
      <c r="BW6836" s="9"/>
      <c r="BX6836" s="40"/>
      <c r="BZ6836" s="9"/>
      <c r="CA6836" s="9"/>
      <c r="CB6836" s="40"/>
      <c r="CC6836" s="9"/>
      <c r="CD6836" s="9"/>
      <c r="CE6836" s="40"/>
    </row>
    <row r="6837" spans="68:83" x14ac:dyDescent="0.25">
      <c r="BP6837" s="9"/>
      <c r="BQ6837" s="40"/>
      <c r="BR6837" s="9"/>
      <c r="BS6837" s="40"/>
      <c r="BU6837" s="9"/>
      <c r="BV6837" s="40"/>
      <c r="BW6837" s="9"/>
      <c r="BX6837" s="40"/>
      <c r="BZ6837" s="9"/>
      <c r="CA6837" s="9"/>
      <c r="CB6837" s="40"/>
      <c r="CC6837" s="9"/>
      <c r="CD6837" s="9"/>
      <c r="CE6837" s="40"/>
    </row>
    <row r="6838" spans="68:83" x14ac:dyDescent="0.25">
      <c r="BP6838" s="9"/>
      <c r="BQ6838" s="40"/>
      <c r="BR6838" s="9"/>
      <c r="BS6838" s="40"/>
      <c r="BU6838" s="9"/>
      <c r="BV6838" s="40"/>
      <c r="BW6838" s="9"/>
      <c r="BX6838" s="40"/>
      <c r="BZ6838" s="9"/>
      <c r="CA6838" s="9"/>
      <c r="CB6838" s="40"/>
      <c r="CC6838" s="9"/>
      <c r="CD6838" s="9"/>
      <c r="CE6838" s="40"/>
    </row>
    <row r="6839" spans="68:83" x14ac:dyDescent="0.25">
      <c r="BP6839" s="9"/>
      <c r="BQ6839" s="40"/>
      <c r="BR6839" s="9"/>
      <c r="BS6839" s="40"/>
      <c r="BU6839" s="9"/>
      <c r="BV6839" s="40"/>
      <c r="BW6839" s="9"/>
      <c r="BX6839" s="40"/>
      <c r="BZ6839" s="9"/>
      <c r="CA6839" s="9"/>
      <c r="CB6839" s="40"/>
      <c r="CC6839" s="9"/>
      <c r="CD6839" s="9"/>
      <c r="CE6839" s="40"/>
    </row>
    <row r="6840" spans="68:83" x14ac:dyDescent="0.25">
      <c r="BP6840" s="9"/>
      <c r="BQ6840" s="40"/>
      <c r="BR6840" s="9"/>
      <c r="BS6840" s="40"/>
      <c r="BU6840" s="9"/>
      <c r="BV6840" s="40"/>
      <c r="BW6840" s="9"/>
      <c r="BX6840" s="40"/>
      <c r="BZ6840" s="9"/>
      <c r="CA6840" s="9"/>
      <c r="CB6840" s="40"/>
      <c r="CC6840" s="9"/>
      <c r="CD6840" s="9"/>
      <c r="CE6840" s="40"/>
    </row>
    <row r="6841" spans="68:83" x14ac:dyDescent="0.25">
      <c r="BP6841" s="9"/>
      <c r="BQ6841" s="40"/>
      <c r="BR6841" s="9"/>
      <c r="BS6841" s="40"/>
      <c r="BU6841" s="9"/>
      <c r="BV6841" s="40"/>
      <c r="BW6841" s="9"/>
      <c r="BX6841" s="40"/>
      <c r="BZ6841" s="9"/>
      <c r="CA6841" s="9"/>
      <c r="CB6841" s="40"/>
      <c r="CC6841" s="9"/>
      <c r="CD6841" s="9"/>
      <c r="CE6841" s="40"/>
    </row>
    <row r="6842" spans="68:83" x14ac:dyDescent="0.25">
      <c r="BP6842" s="9"/>
      <c r="BQ6842" s="40"/>
      <c r="BR6842" s="9"/>
      <c r="BS6842" s="40"/>
      <c r="BU6842" s="9"/>
      <c r="BV6842" s="40"/>
      <c r="BW6842" s="9"/>
      <c r="BX6842" s="40"/>
      <c r="BZ6842" s="9"/>
      <c r="CA6842" s="9"/>
      <c r="CB6842" s="40"/>
      <c r="CC6842" s="9"/>
      <c r="CD6842" s="9"/>
      <c r="CE6842" s="40"/>
    </row>
    <row r="6843" spans="68:83" x14ac:dyDescent="0.25">
      <c r="BP6843" s="9"/>
      <c r="BQ6843" s="40"/>
      <c r="BR6843" s="9"/>
      <c r="BS6843" s="40"/>
      <c r="BU6843" s="9"/>
      <c r="BV6843" s="40"/>
      <c r="BW6843" s="9"/>
      <c r="BX6843" s="40"/>
      <c r="BZ6843" s="9"/>
      <c r="CA6843" s="9"/>
      <c r="CB6843" s="40"/>
      <c r="CC6843" s="9"/>
      <c r="CD6843" s="9"/>
      <c r="CE6843" s="40"/>
    </row>
    <row r="6844" spans="68:83" x14ac:dyDescent="0.25">
      <c r="BP6844" s="9"/>
      <c r="BQ6844" s="40"/>
      <c r="BR6844" s="9"/>
      <c r="BS6844" s="40"/>
      <c r="BU6844" s="9"/>
      <c r="BV6844" s="40"/>
      <c r="BW6844" s="9"/>
      <c r="BX6844" s="40"/>
      <c r="BZ6844" s="9"/>
      <c r="CA6844" s="9"/>
      <c r="CB6844" s="40"/>
      <c r="CC6844" s="9"/>
      <c r="CD6844" s="9"/>
      <c r="CE6844" s="40"/>
    </row>
    <row r="6845" spans="68:83" x14ac:dyDescent="0.25">
      <c r="BP6845" s="9"/>
      <c r="BQ6845" s="40"/>
      <c r="BR6845" s="9"/>
      <c r="BS6845" s="40"/>
      <c r="BU6845" s="9"/>
      <c r="BV6845" s="40"/>
      <c r="BW6845" s="9"/>
      <c r="BX6845" s="40"/>
      <c r="BZ6845" s="9"/>
      <c r="CA6845" s="9"/>
      <c r="CB6845" s="40"/>
      <c r="CC6845" s="9"/>
      <c r="CD6845" s="9"/>
      <c r="CE6845" s="40"/>
    </row>
    <row r="6846" spans="68:83" x14ac:dyDescent="0.25">
      <c r="BP6846" s="9"/>
      <c r="BQ6846" s="40"/>
      <c r="BR6846" s="9"/>
      <c r="BS6846" s="40"/>
      <c r="BU6846" s="9"/>
      <c r="BV6846" s="40"/>
      <c r="BW6846" s="9"/>
      <c r="BX6846" s="40"/>
      <c r="BZ6846" s="9"/>
      <c r="CA6846" s="9"/>
      <c r="CB6846" s="40"/>
      <c r="CC6846" s="9"/>
      <c r="CD6846" s="9"/>
      <c r="CE6846" s="40"/>
    </row>
    <row r="6847" spans="68:83" x14ac:dyDescent="0.25">
      <c r="BP6847" s="9"/>
      <c r="BQ6847" s="40"/>
      <c r="BR6847" s="9"/>
      <c r="BS6847" s="40"/>
      <c r="BU6847" s="9"/>
      <c r="BV6847" s="40"/>
      <c r="BW6847" s="9"/>
      <c r="BX6847" s="40"/>
      <c r="BZ6847" s="9"/>
      <c r="CA6847" s="9"/>
      <c r="CB6847" s="40"/>
      <c r="CC6847" s="9"/>
      <c r="CD6847" s="9"/>
      <c r="CE6847" s="40"/>
    </row>
    <row r="6848" spans="68:83" x14ac:dyDescent="0.25">
      <c r="BP6848" s="9"/>
      <c r="BQ6848" s="40"/>
      <c r="BR6848" s="9"/>
      <c r="BS6848" s="40"/>
      <c r="BU6848" s="9"/>
      <c r="BV6848" s="40"/>
      <c r="BW6848" s="9"/>
      <c r="BX6848" s="40"/>
      <c r="BZ6848" s="9"/>
      <c r="CA6848" s="9"/>
      <c r="CB6848" s="40"/>
      <c r="CC6848" s="9"/>
      <c r="CD6848" s="9"/>
      <c r="CE6848" s="40"/>
    </row>
    <row r="6849" spans="68:83" x14ac:dyDescent="0.25">
      <c r="BP6849" s="9"/>
      <c r="BQ6849" s="40"/>
      <c r="BR6849" s="9"/>
      <c r="BS6849" s="40"/>
      <c r="BU6849" s="9"/>
      <c r="BV6849" s="40"/>
      <c r="BW6849" s="9"/>
      <c r="BX6849" s="40"/>
      <c r="BZ6849" s="9"/>
      <c r="CA6849" s="9"/>
      <c r="CB6849" s="40"/>
      <c r="CC6849" s="9"/>
      <c r="CD6849" s="9"/>
      <c r="CE6849" s="40"/>
    </row>
    <row r="6850" spans="68:83" x14ac:dyDescent="0.25">
      <c r="BP6850" s="9"/>
      <c r="BQ6850" s="40"/>
      <c r="BR6850" s="9"/>
      <c r="BS6850" s="40"/>
      <c r="BU6850" s="9"/>
      <c r="BV6850" s="40"/>
      <c r="BW6850" s="9"/>
      <c r="BX6850" s="40"/>
      <c r="BZ6850" s="9"/>
      <c r="CA6850" s="9"/>
      <c r="CB6850" s="40"/>
      <c r="CC6850" s="9"/>
      <c r="CD6850" s="9"/>
      <c r="CE6850" s="40"/>
    </row>
    <row r="6851" spans="68:83" x14ac:dyDescent="0.25">
      <c r="BP6851" s="9"/>
      <c r="BQ6851" s="40"/>
      <c r="BR6851" s="9"/>
      <c r="BS6851" s="40"/>
      <c r="BU6851" s="9"/>
      <c r="BV6851" s="40"/>
      <c r="BW6851" s="9"/>
      <c r="BX6851" s="40"/>
      <c r="BZ6851" s="9"/>
      <c r="CA6851" s="9"/>
      <c r="CB6851" s="40"/>
      <c r="CC6851" s="9"/>
      <c r="CD6851" s="9"/>
      <c r="CE6851" s="40"/>
    </row>
    <row r="6852" spans="68:83" x14ac:dyDescent="0.25">
      <c r="BP6852" s="9"/>
      <c r="BQ6852" s="40"/>
      <c r="BR6852" s="9"/>
      <c r="BS6852" s="40"/>
      <c r="BU6852" s="9"/>
      <c r="BV6852" s="40"/>
      <c r="BW6852" s="9"/>
      <c r="BX6852" s="40"/>
      <c r="BZ6852" s="9"/>
      <c r="CA6852" s="9"/>
      <c r="CB6852" s="40"/>
      <c r="CC6852" s="9"/>
      <c r="CD6852" s="9"/>
      <c r="CE6852" s="40"/>
    </row>
    <row r="6853" spans="68:83" x14ac:dyDescent="0.25">
      <c r="BP6853" s="9"/>
      <c r="BQ6853" s="40"/>
      <c r="BR6853" s="9"/>
      <c r="BS6853" s="40"/>
      <c r="BU6853" s="9"/>
      <c r="BV6853" s="40"/>
      <c r="BW6853" s="9"/>
      <c r="BX6853" s="40"/>
      <c r="BZ6853" s="9"/>
      <c r="CA6853" s="9"/>
      <c r="CB6853" s="40"/>
      <c r="CC6853" s="9"/>
      <c r="CD6853" s="9"/>
      <c r="CE6853" s="40"/>
    </row>
    <row r="6854" spans="68:83" x14ac:dyDescent="0.25">
      <c r="BP6854" s="9"/>
      <c r="BQ6854" s="40"/>
      <c r="BR6854" s="9"/>
      <c r="BS6854" s="40"/>
      <c r="BU6854" s="9"/>
      <c r="BV6854" s="40"/>
      <c r="BW6854" s="9"/>
      <c r="BX6854" s="40"/>
      <c r="BZ6854" s="9"/>
      <c r="CA6854" s="9"/>
      <c r="CB6854" s="40"/>
      <c r="CC6854" s="9"/>
      <c r="CD6854" s="9"/>
      <c r="CE6854" s="40"/>
    </row>
    <row r="6855" spans="68:83" x14ac:dyDescent="0.25">
      <c r="BP6855" s="9"/>
      <c r="BQ6855" s="40"/>
      <c r="BR6855" s="9"/>
      <c r="BS6855" s="40"/>
      <c r="BU6855" s="9"/>
      <c r="BV6855" s="40"/>
      <c r="BW6855" s="9"/>
      <c r="BX6855" s="40"/>
      <c r="BZ6855" s="9"/>
      <c r="CA6855" s="9"/>
      <c r="CB6855" s="40"/>
      <c r="CC6855" s="9"/>
      <c r="CD6855" s="9"/>
      <c r="CE6855" s="40"/>
    </row>
    <row r="6856" spans="68:83" x14ac:dyDescent="0.25">
      <c r="BP6856" s="9"/>
      <c r="BQ6856" s="40"/>
      <c r="BR6856" s="9"/>
      <c r="BS6856" s="40"/>
      <c r="BU6856" s="9"/>
      <c r="BV6856" s="40"/>
      <c r="BW6856" s="9"/>
      <c r="BX6856" s="40"/>
      <c r="BZ6856" s="9"/>
      <c r="CA6856" s="9"/>
      <c r="CB6856" s="40"/>
      <c r="CC6856" s="9"/>
      <c r="CD6856" s="9"/>
      <c r="CE6856" s="40"/>
    </row>
    <row r="6857" spans="68:83" x14ac:dyDescent="0.25">
      <c r="BP6857" s="9"/>
      <c r="BQ6857" s="40"/>
      <c r="BR6857" s="9"/>
      <c r="BS6857" s="40"/>
      <c r="BU6857" s="9"/>
      <c r="BV6857" s="40"/>
      <c r="BW6857" s="9"/>
      <c r="BX6857" s="40"/>
      <c r="BZ6857" s="9"/>
      <c r="CA6857" s="9"/>
      <c r="CB6857" s="40"/>
      <c r="CC6857" s="9"/>
      <c r="CD6857" s="9"/>
      <c r="CE6857" s="40"/>
    </row>
    <row r="6858" spans="68:83" x14ac:dyDescent="0.25">
      <c r="BP6858" s="9"/>
      <c r="BQ6858" s="40"/>
      <c r="BR6858" s="9"/>
      <c r="BS6858" s="40"/>
      <c r="BU6858" s="9"/>
      <c r="BV6858" s="40"/>
      <c r="BW6858" s="9"/>
      <c r="BX6858" s="40"/>
      <c r="BZ6858" s="9"/>
      <c r="CA6858" s="9"/>
      <c r="CB6858" s="40"/>
      <c r="CC6858" s="9"/>
      <c r="CD6858" s="9"/>
      <c r="CE6858" s="40"/>
    </row>
    <row r="6859" spans="68:83" x14ac:dyDescent="0.25">
      <c r="BP6859" s="9"/>
      <c r="BQ6859" s="40"/>
      <c r="BR6859" s="9"/>
      <c r="BS6859" s="40"/>
      <c r="BU6859" s="9"/>
      <c r="BV6859" s="40"/>
      <c r="BW6859" s="9"/>
      <c r="BX6859" s="40"/>
      <c r="BZ6859" s="9"/>
      <c r="CA6859" s="9"/>
      <c r="CB6859" s="40"/>
      <c r="CC6859" s="9"/>
      <c r="CD6859" s="9"/>
      <c r="CE6859" s="40"/>
    </row>
    <row r="6860" spans="68:83" x14ac:dyDescent="0.25">
      <c r="BP6860" s="9"/>
      <c r="BQ6860" s="40"/>
      <c r="BR6860" s="9"/>
      <c r="BS6860" s="40"/>
      <c r="BU6860" s="9"/>
      <c r="BV6860" s="40"/>
      <c r="BW6860" s="9"/>
      <c r="BX6860" s="40"/>
      <c r="BZ6860" s="9"/>
      <c r="CA6860" s="9"/>
      <c r="CB6860" s="40"/>
      <c r="CC6860" s="9"/>
      <c r="CD6860" s="9"/>
      <c r="CE6860" s="40"/>
    </row>
    <row r="6861" spans="68:83" x14ac:dyDescent="0.25">
      <c r="BP6861" s="9"/>
      <c r="BQ6861" s="40"/>
      <c r="BR6861" s="9"/>
      <c r="BS6861" s="40"/>
      <c r="BU6861" s="9"/>
      <c r="BV6861" s="40"/>
      <c r="BW6861" s="9"/>
      <c r="BX6861" s="40"/>
      <c r="BZ6861" s="9"/>
      <c r="CA6861" s="9"/>
      <c r="CB6861" s="40"/>
      <c r="CC6861" s="9"/>
      <c r="CD6861" s="9"/>
      <c r="CE6861" s="40"/>
    </row>
    <row r="6862" spans="68:83" x14ac:dyDescent="0.25">
      <c r="BP6862" s="9"/>
      <c r="BQ6862" s="40"/>
      <c r="BR6862" s="9"/>
      <c r="BS6862" s="40"/>
      <c r="BU6862" s="9"/>
      <c r="BV6862" s="40"/>
      <c r="BW6862" s="9"/>
      <c r="BX6862" s="40"/>
      <c r="BZ6862" s="9"/>
      <c r="CA6862" s="9"/>
      <c r="CB6862" s="40"/>
      <c r="CC6862" s="9"/>
      <c r="CD6862" s="9"/>
      <c r="CE6862" s="40"/>
    </row>
    <row r="6863" spans="68:83" x14ac:dyDescent="0.25">
      <c r="BP6863" s="9"/>
      <c r="BQ6863" s="40"/>
      <c r="BR6863" s="9"/>
      <c r="BS6863" s="40"/>
      <c r="BU6863" s="9"/>
      <c r="BV6863" s="40"/>
      <c r="BW6863" s="9"/>
      <c r="BX6863" s="40"/>
      <c r="BZ6863" s="9"/>
      <c r="CA6863" s="9"/>
      <c r="CB6863" s="40"/>
      <c r="CC6863" s="9"/>
      <c r="CD6863" s="9"/>
      <c r="CE6863" s="40"/>
    </row>
    <row r="6864" spans="68:83" x14ac:dyDescent="0.25">
      <c r="BP6864" s="9"/>
      <c r="BQ6864" s="40"/>
      <c r="BR6864" s="9"/>
      <c r="BS6864" s="40"/>
      <c r="BU6864" s="9"/>
      <c r="BV6864" s="40"/>
      <c r="BW6864" s="9"/>
      <c r="BX6864" s="40"/>
      <c r="BZ6864" s="9"/>
      <c r="CA6864" s="9"/>
      <c r="CB6864" s="40"/>
      <c r="CC6864" s="9"/>
      <c r="CD6864" s="9"/>
      <c r="CE6864" s="40"/>
    </row>
    <row r="6865" spans="68:83" x14ac:dyDescent="0.25">
      <c r="BP6865" s="9"/>
      <c r="BQ6865" s="40"/>
      <c r="BR6865" s="9"/>
      <c r="BS6865" s="40"/>
      <c r="BU6865" s="9"/>
      <c r="BV6865" s="40"/>
      <c r="BW6865" s="9"/>
      <c r="BX6865" s="40"/>
      <c r="BZ6865" s="9"/>
      <c r="CA6865" s="9"/>
      <c r="CB6865" s="40"/>
      <c r="CC6865" s="9"/>
      <c r="CD6865" s="9"/>
      <c r="CE6865" s="40"/>
    </row>
    <row r="6866" spans="68:83" x14ac:dyDescent="0.25">
      <c r="BP6866" s="9"/>
      <c r="BQ6866" s="40"/>
      <c r="BR6866" s="9"/>
      <c r="BS6866" s="40"/>
      <c r="BU6866" s="9"/>
      <c r="BV6866" s="40"/>
      <c r="BW6866" s="9"/>
      <c r="BX6866" s="40"/>
      <c r="BZ6866" s="9"/>
      <c r="CA6866" s="9"/>
      <c r="CB6866" s="40"/>
      <c r="CC6866" s="9"/>
      <c r="CD6866" s="9"/>
      <c r="CE6866" s="40"/>
    </row>
    <row r="6867" spans="68:83" x14ac:dyDescent="0.25">
      <c r="BP6867" s="9"/>
      <c r="BQ6867" s="40"/>
      <c r="BR6867" s="9"/>
      <c r="BS6867" s="40"/>
      <c r="BU6867" s="9"/>
      <c r="BV6867" s="40"/>
      <c r="BW6867" s="9"/>
      <c r="BX6867" s="40"/>
      <c r="BZ6867" s="9"/>
      <c r="CA6867" s="9"/>
      <c r="CB6867" s="40"/>
      <c r="CC6867" s="9"/>
      <c r="CD6867" s="9"/>
      <c r="CE6867" s="40"/>
    </row>
    <row r="6868" spans="68:83" x14ac:dyDescent="0.25">
      <c r="BP6868" s="9"/>
      <c r="BQ6868" s="40"/>
      <c r="BR6868" s="9"/>
      <c r="BS6868" s="40"/>
      <c r="BU6868" s="9"/>
      <c r="BV6868" s="40"/>
      <c r="BW6868" s="9"/>
      <c r="BX6868" s="40"/>
      <c r="BZ6868" s="9"/>
      <c r="CA6868" s="9"/>
      <c r="CB6868" s="40"/>
      <c r="CC6868" s="9"/>
      <c r="CD6868" s="9"/>
      <c r="CE6868" s="40"/>
    </row>
    <row r="6869" spans="68:83" x14ac:dyDescent="0.25">
      <c r="BP6869" s="9"/>
      <c r="BQ6869" s="40"/>
      <c r="BR6869" s="9"/>
      <c r="BS6869" s="40"/>
      <c r="BU6869" s="9"/>
      <c r="BV6869" s="40"/>
      <c r="BW6869" s="9"/>
      <c r="BX6869" s="40"/>
      <c r="BZ6869" s="9"/>
      <c r="CA6869" s="9"/>
      <c r="CB6869" s="40"/>
      <c r="CC6869" s="9"/>
      <c r="CD6869" s="9"/>
      <c r="CE6869" s="40"/>
    </row>
    <row r="6870" spans="68:83" x14ac:dyDescent="0.25">
      <c r="BP6870" s="9"/>
      <c r="BQ6870" s="40"/>
      <c r="BR6870" s="9"/>
      <c r="BS6870" s="40"/>
      <c r="BU6870" s="9"/>
      <c r="BV6870" s="40"/>
      <c r="BW6870" s="9"/>
      <c r="BX6870" s="40"/>
      <c r="BZ6870" s="9"/>
      <c r="CA6870" s="9"/>
      <c r="CB6870" s="40"/>
      <c r="CC6870" s="9"/>
      <c r="CD6870" s="9"/>
      <c r="CE6870" s="40"/>
    </row>
    <row r="6871" spans="68:83" x14ac:dyDescent="0.25">
      <c r="BP6871" s="9"/>
      <c r="BQ6871" s="40"/>
      <c r="BR6871" s="9"/>
      <c r="BS6871" s="40"/>
      <c r="BU6871" s="9"/>
      <c r="BV6871" s="40"/>
      <c r="BW6871" s="9"/>
      <c r="BX6871" s="40"/>
      <c r="BZ6871" s="9"/>
      <c r="CA6871" s="9"/>
      <c r="CB6871" s="40"/>
      <c r="CC6871" s="9"/>
      <c r="CD6871" s="9"/>
      <c r="CE6871" s="40"/>
    </row>
    <row r="6872" spans="68:83" x14ac:dyDescent="0.25">
      <c r="BP6872" s="9"/>
      <c r="BQ6872" s="40"/>
      <c r="BR6872" s="9"/>
      <c r="BS6872" s="40"/>
      <c r="BU6872" s="9"/>
      <c r="BV6872" s="40"/>
      <c r="BW6872" s="9"/>
      <c r="BX6872" s="40"/>
      <c r="BZ6872" s="9"/>
      <c r="CA6872" s="9"/>
      <c r="CB6872" s="40"/>
      <c r="CC6872" s="9"/>
      <c r="CD6872" s="9"/>
      <c r="CE6872" s="40"/>
    </row>
    <row r="6873" spans="68:83" x14ac:dyDescent="0.25">
      <c r="BP6873" s="9"/>
      <c r="BQ6873" s="40"/>
      <c r="BR6873" s="9"/>
      <c r="BS6873" s="40"/>
      <c r="BU6873" s="9"/>
      <c r="BV6873" s="40"/>
      <c r="BW6873" s="9"/>
      <c r="BX6873" s="40"/>
      <c r="BZ6873" s="9"/>
      <c r="CA6873" s="9"/>
      <c r="CB6873" s="40"/>
      <c r="CC6873" s="9"/>
      <c r="CD6873" s="9"/>
      <c r="CE6873" s="40"/>
    </row>
    <row r="6874" spans="68:83" x14ac:dyDescent="0.25">
      <c r="BP6874" s="9"/>
      <c r="BQ6874" s="40"/>
      <c r="BR6874" s="9"/>
      <c r="BS6874" s="40"/>
      <c r="BU6874" s="9"/>
      <c r="BV6874" s="40"/>
      <c r="BW6874" s="9"/>
      <c r="BX6874" s="40"/>
      <c r="BZ6874" s="9"/>
      <c r="CA6874" s="9"/>
      <c r="CB6874" s="40"/>
      <c r="CC6874" s="9"/>
      <c r="CD6874" s="9"/>
      <c r="CE6874" s="40"/>
    </row>
    <row r="6875" spans="68:83" x14ac:dyDescent="0.25">
      <c r="BP6875" s="9"/>
      <c r="BQ6875" s="40"/>
      <c r="BR6875" s="9"/>
      <c r="BS6875" s="40"/>
      <c r="BU6875" s="9"/>
      <c r="BV6875" s="40"/>
      <c r="BW6875" s="9"/>
      <c r="BX6875" s="40"/>
      <c r="BZ6875" s="9"/>
      <c r="CA6875" s="9"/>
      <c r="CB6875" s="40"/>
      <c r="CC6875" s="9"/>
      <c r="CD6875" s="9"/>
      <c r="CE6875" s="40"/>
    </row>
    <row r="6876" spans="68:83" x14ac:dyDescent="0.25">
      <c r="BP6876" s="9"/>
      <c r="BQ6876" s="40"/>
      <c r="BR6876" s="9"/>
      <c r="BS6876" s="40"/>
      <c r="BU6876" s="9"/>
      <c r="BV6876" s="40"/>
      <c r="BW6876" s="9"/>
      <c r="BX6876" s="40"/>
      <c r="BZ6876" s="9"/>
      <c r="CA6876" s="9"/>
      <c r="CB6876" s="40"/>
      <c r="CC6876" s="9"/>
      <c r="CD6876" s="9"/>
      <c r="CE6876" s="40"/>
    </row>
    <row r="6877" spans="68:83" x14ac:dyDescent="0.25">
      <c r="BP6877" s="9"/>
      <c r="BQ6877" s="40"/>
      <c r="BR6877" s="9"/>
      <c r="BS6877" s="40"/>
      <c r="BU6877" s="9"/>
      <c r="BV6877" s="40"/>
      <c r="BW6877" s="9"/>
      <c r="BX6877" s="40"/>
      <c r="BZ6877" s="9"/>
      <c r="CA6877" s="9"/>
      <c r="CB6877" s="40"/>
      <c r="CC6877" s="9"/>
      <c r="CD6877" s="9"/>
      <c r="CE6877" s="40"/>
    </row>
    <row r="6878" spans="68:83" x14ac:dyDescent="0.25">
      <c r="BP6878" s="9"/>
      <c r="BQ6878" s="40"/>
      <c r="BR6878" s="9"/>
      <c r="BS6878" s="40"/>
      <c r="BU6878" s="9"/>
      <c r="BV6878" s="40"/>
      <c r="BW6878" s="9"/>
      <c r="BX6878" s="40"/>
      <c r="BZ6878" s="9"/>
      <c r="CA6878" s="9"/>
      <c r="CB6878" s="40"/>
      <c r="CC6878" s="9"/>
      <c r="CD6878" s="9"/>
      <c r="CE6878" s="40"/>
    </row>
    <row r="6879" spans="68:83" x14ac:dyDescent="0.25">
      <c r="BP6879" s="9"/>
      <c r="BQ6879" s="40"/>
      <c r="BR6879" s="9"/>
      <c r="BS6879" s="40"/>
      <c r="BU6879" s="9"/>
      <c r="BV6879" s="40"/>
      <c r="BW6879" s="9"/>
      <c r="BX6879" s="40"/>
      <c r="BZ6879" s="9"/>
      <c r="CA6879" s="9"/>
      <c r="CB6879" s="40"/>
      <c r="CC6879" s="9"/>
      <c r="CD6879" s="9"/>
      <c r="CE6879" s="40"/>
    </row>
    <row r="6880" spans="68:83" x14ac:dyDescent="0.25">
      <c r="BP6880" s="9"/>
      <c r="BQ6880" s="40"/>
      <c r="BR6880" s="9"/>
      <c r="BS6880" s="40"/>
      <c r="BU6880" s="9"/>
      <c r="BV6880" s="40"/>
      <c r="BW6880" s="9"/>
      <c r="BX6880" s="40"/>
      <c r="BZ6880" s="9"/>
      <c r="CA6880" s="9"/>
      <c r="CB6880" s="40"/>
      <c r="CC6880" s="9"/>
      <c r="CD6880" s="9"/>
      <c r="CE6880" s="40"/>
    </row>
    <row r="6881" spans="68:83" x14ac:dyDescent="0.25">
      <c r="BP6881" s="9"/>
      <c r="BQ6881" s="40"/>
      <c r="BR6881" s="9"/>
      <c r="BS6881" s="40"/>
      <c r="BU6881" s="9"/>
      <c r="BV6881" s="40"/>
      <c r="BW6881" s="9"/>
      <c r="BX6881" s="40"/>
      <c r="BZ6881" s="9"/>
      <c r="CA6881" s="9"/>
      <c r="CB6881" s="40"/>
      <c r="CC6881" s="9"/>
      <c r="CD6881" s="9"/>
      <c r="CE6881" s="40"/>
    </row>
    <row r="6882" spans="68:83" x14ac:dyDescent="0.25">
      <c r="BP6882" s="9"/>
      <c r="BQ6882" s="40"/>
      <c r="BR6882" s="9"/>
      <c r="BS6882" s="40"/>
      <c r="BU6882" s="9"/>
      <c r="BV6882" s="40"/>
      <c r="BW6882" s="9"/>
      <c r="BX6882" s="40"/>
      <c r="BZ6882" s="9"/>
      <c r="CA6882" s="9"/>
      <c r="CB6882" s="40"/>
      <c r="CC6882" s="9"/>
      <c r="CD6882" s="9"/>
      <c r="CE6882" s="40"/>
    </row>
    <row r="6883" spans="68:83" x14ac:dyDescent="0.25">
      <c r="BP6883" s="9"/>
      <c r="BQ6883" s="40"/>
      <c r="BR6883" s="9"/>
      <c r="BS6883" s="40"/>
      <c r="BU6883" s="9"/>
      <c r="BV6883" s="40"/>
      <c r="BW6883" s="9"/>
      <c r="BX6883" s="40"/>
      <c r="BZ6883" s="9"/>
      <c r="CA6883" s="9"/>
      <c r="CB6883" s="40"/>
      <c r="CC6883" s="9"/>
      <c r="CD6883" s="9"/>
      <c r="CE6883" s="40"/>
    </row>
    <row r="6884" spans="68:83" x14ac:dyDescent="0.25">
      <c r="BP6884" s="9"/>
      <c r="BQ6884" s="40"/>
      <c r="BR6884" s="9"/>
      <c r="BS6884" s="40"/>
      <c r="BU6884" s="9"/>
      <c r="BV6884" s="40"/>
      <c r="BW6884" s="9"/>
      <c r="BX6884" s="40"/>
      <c r="BZ6884" s="9"/>
      <c r="CA6884" s="9"/>
      <c r="CB6884" s="40"/>
      <c r="CC6884" s="9"/>
      <c r="CD6884" s="9"/>
      <c r="CE6884" s="40"/>
    </row>
    <row r="6885" spans="68:83" x14ac:dyDescent="0.25">
      <c r="BP6885" s="9"/>
      <c r="BQ6885" s="40"/>
      <c r="BR6885" s="9"/>
      <c r="BS6885" s="40"/>
      <c r="BU6885" s="9"/>
      <c r="BV6885" s="40"/>
      <c r="BW6885" s="9"/>
      <c r="BX6885" s="40"/>
      <c r="BZ6885" s="9"/>
      <c r="CA6885" s="9"/>
      <c r="CB6885" s="40"/>
      <c r="CC6885" s="9"/>
      <c r="CD6885" s="9"/>
      <c r="CE6885" s="40"/>
    </row>
    <row r="6886" spans="68:83" x14ac:dyDescent="0.25">
      <c r="BP6886" s="9"/>
      <c r="BQ6886" s="40"/>
      <c r="BR6886" s="9"/>
      <c r="BS6886" s="40"/>
      <c r="BU6886" s="9"/>
      <c r="BV6886" s="40"/>
      <c r="BW6886" s="9"/>
      <c r="BX6886" s="40"/>
      <c r="BZ6886" s="9"/>
      <c r="CA6886" s="9"/>
      <c r="CB6886" s="40"/>
      <c r="CC6886" s="9"/>
      <c r="CD6886" s="9"/>
      <c r="CE6886" s="40"/>
    </row>
    <row r="6887" spans="68:83" x14ac:dyDescent="0.25">
      <c r="BP6887" s="9"/>
      <c r="BQ6887" s="40"/>
      <c r="BR6887" s="9"/>
      <c r="BS6887" s="40"/>
      <c r="BU6887" s="9"/>
      <c r="BV6887" s="40"/>
      <c r="BW6887" s="9"/>
      <c r="BX6887" s="40"/>
      <c r="BZ6887" s="9"/>
      <c r="CA6887" s="9"/>
      <c r="CB6887" s="40"/>
      <c r="CC6887" s="9"/>
      <c r="CD6887" s="9"/>
      <c r="CE6887" s="40"/>
    </row>
    <row r="6888" spans="68:83" x14ac:dyDescent="0.25">
      <c r="BP6888" s="9"/>
      <c r="BQ6888" s="40"/>
      <c r="BR6888" s="9"/>
      <c r="BS6888" s="40"/>
      <c r="BU6888" s="9"/>
      <c r="BV6888" s="40"/>
      <c r="BW6888" s="9"/>
      <c r="BX6888" s="40"/>
      <c r="BZ6888" s="9"/>
      <c r="CA6888" s="9"/>
      <c r="CB6888" s="40"/>
      <c r="CC6888" s="9"/>
      <c r="CD6888" s="9"/>
      <c r="CE6888" s="40"/>
    </row>
    <row r="6889" spans="68:83" x14ac:dyDescent="0.25">
      <c r="BP6889" s="9"/>
      <c r="BQ6889" s="40"/>
      <c r="BR6889" s="9"/>
      <c r="BS6889" s="40"/>
      <c r="BU6889" s="9"/>
      <c r="BV6889" s="40"/>
      <c r="BW6889" s="9"/>
      <c r="BX6889" s="40"/>
      <c r="BZ6889" s="9"/>
      <c r="CA6889" s="9"/>
      <c r="CB6889" s="40"/>
      <c r="CC6889" s="9"/>
      <c r="CD6889" s="9"/>
      <c r="CE6889" s="40"/>
    </row>
    <row r="6890" spans="68:83" x14ac:dyDescent="0.25">
      <c r="BP6890" s="9"/>
      <c r="BQ6890" s="40"/>
      <c r="BR6890" s="9"/>
      <c r="BS6890" s="40"/>
      <c r="BU6890" s="9"/>
      <c r="BV6890" s="40"/>
      <c r="BW6890" s="9"/>
      <c r="BX6890" s="40"/>
      <c r="BZ6890" s="9"/>
      <c r="CA6890" s="9"/>
      <c r="CB6890" s="40"/>
      <c r="CC6890" s="9"/>
      <c r="CD6890" s="9"/>
      <c r="CE6890" s="40"/>
    </row>
    <row r="6891" spans="68:83" x14ac:dyDescent="0.25">
      <c r="BP6891" s="9"/>
      <c r="BQ6891" s="40"/>
      <c r="BR6891" s="9"/>
      <c r="BS6891" s="40"/>
      <c r="BU6891" s="9"/>
      <c r="BV6891" s="40"/>
      <c r="BW6891" s="9"/>
      <c r="BX6891" s="40"/>
      <c r="BZ6891" s="9"/>
      <c r="CA6891" s="9"/>
      <c r="CB6891" s="40"/>
      <c r="CC6891" s="9"/>
      <c r="CD6891" s="9"/>
      <c r="CE6891" s="40"/>
    </row>
    <row r="6892" spans="68:83" x14ac:dyDescent="0.25">
      <c r="BP6892" s="9"/>
      <c r="BQ6892" s="40"/>
      <c r="BR6892" s="9"/>
      <c r="BS6892" s="40"/>
      <c r="BU6892" s="9"/>
      <c r="BV6892" s="40"/>
      <c r="BW6892" s="9"/>
      <c r="BX6892" s="40"/>
      <c r="BZ6892" s="9"/>
      <c r="CA6892" s="9"/>
      <c r="CB6892" s="40"/>
      <c r="CC6892" s="9"/>
      <c r="CD6892" s="9"/>
      <c r="CE6892" s="40"/>
    </row>
    <row r="6893" spans="68:83" x14ac:dyDescent="0.25">
      <c r="BP6893" s="9"/>
      <c r="BQ6893" s="40"/>
      <c r="BR6893" s="9"/>
      <c r="BS6893" s="40"/>
      <c r="BU6893" s="9"/>
      <c r="BV6893" s="40"/>
      <c r="BW6893" s="9"/>
      <c r="BX6893" s="40"/>
      <c r="BZ6893" s="9"/>
      <c r="CA6893" s="9"/>
      <c r="CB6893" s="40"/>
      <c r="CC6893" s="9"/>
      <c r="CD6893" s="9"/>
      <c r="CE6893" s="40"/>
    </row>
    <row r="6894" spans="68:83" x14ac:dyDescent="0.25">
      <c r="BP6894" s="9"/>
      <c r="BQ6894" s="40"/>
      <c r="BR6894" s="9"/>
      <c r="BS6894" s="40"/>
      <c r="BU6894" s="9"/>
      <c r="BV6894" s="40"/>
      <c r="BW6894" s="9"/>
      <c r="BX6894" s="40"/>
      <c r="BZ6894" s="9"/>
      <c r="CA6894" s="9"/>
      <c r="CB6894" s="40"/>
      <c r="CC6894" s="9"/>
      <c r="CD6894" s="9"/>
      <c r="CE6894" s="40"/>
    </row>
    <row r="6895" spans="68:83" x14ac:dyDescent="0.25">
      <c r="BP6895" s="9"/>
      <c r="BQ6895" s="40"/>
      <c r="BR6895" s="9"/>
      <c r="BS6895" s="40"/>
      <c r="BU6895" s="9"/>
      <c r="BV6895" s="40"/>
      <c r="BW6895" s="9"/>
      <c r="BX6895" s="40"/>
      <c r="BZ6895" s="9"/>
      <c r="CA6895" s="9"/>
      <c r="CB6895" s="40"/>
      <c r="CC6895" s="9"/>
      <c r="CD6895" s="9"/>
      <c r="CE6895" s="40"/>
    </row>
    <row r="6896" spans="68:83" x14ac:dyDescent="0.25">
      <c r="BP6896" s="9"/>
      <c r="BQ6896" s="40"/>
      <c r="BR6896" s="9"/>
      <c r="BS6896" s="40"/>
      <c r="BU6896" s="9"/>
      <c r="BV6896" s="40"/>
      <c r="BW6896" s="9"/>
      <c r="BX6896" s="40"/>
      <c r="BZ6896" s="9"/>
      <c r="CA6896" s="9"/>
      <c r="CB6896" s="40"/>
      <c r="CC6896" s="9"/>
      <c r="CD6896" s="9"/>
      <c r="CE6896" s="40"/>
    </row>
    <row r="6897" spans="68:83" x14ac:dyDescent="0.25">
      <c r="BP6897" s="9"/>
      <c r="BQ6897" s="40"/>
      <c r="BR6897" s="9"/>
      <c r="BS6897" s="40"/>
      <c r="BU6897" s="9"/>
      <c r="BV6897" s="40"/>
      <c r="BW6897" s="9"/>
      <c r="BX6897" s="40"/>
      <c r="BZ6897" s="9"/>
      <c r="CA6897" s="9"/>
      <c r="CB6897" s="40"/>
      <c r="CC6897" s="9"/>
      <c r="CD6897" s="9"/>
      <c r="CE6897" s="40"/>
    </row>
    <row r="6898" spans="68:83" x14ac:dyDescent="0.25">
      <c r="BP6898" s="9"/>
      <c r="BQ6898" s="40"/>
      <c r="BR6898" s="9"/>
      <c r="BS6898" s="40"/>
      <c r="BU6898" s="9"/>
      <c r="BV6898" s="40"/>
      <c r="BW6898" s="9"/>
      <c r="BX6898" s="40"/>
      <c r="BZ6898" s="9"/>
      <c r="CA6898" s="9"/>
      <c r="CB6898" s="40"/>
      <c r="CC6898" s="9"/>
      <c r="CD6898" s="9"/>
      <c r="CE6898" s="40"/>
    </row>
    <row r="6899" spans="68:83" x14ac:dyDescent="0.25">
      <c r="BP6899" s="9"/>
      <c r="BQ6899" s="40"/>
      <c r="BR6899" s="9"/>
      <c r="BS6899" s="40"/>
      <c r="BU6899" s="9"/>
      <c r="BV6899" s="40"/>
      <c r="BW6899" s="9"/>
      <c r="BX6899" s="40"/>
      <c r="BZ6899" s="9"/>
      <c r="CA6899" s="9"/>
      <c r="CB6899" s="40"/>
      <c r="CC6899" s="9"/>
      <c r="CD6899" s="9"/>
      <c r="CE6899" s="40"/>
    </row>
    <row r="6900" spans="68:83" x14ac:dyDescent="0.25">
      <c r="BP6900" s="9"/>
      <c r="BQ6900" s="40"/>
      <c r="BR6900" s="9"/>
      <c r="BS6900" s="40"/>
      <c r="BU6900" s="9"/>
      <c r="BV6900" s="40"/>
      <c r="BW6900" s="9"/>
      <c r="BX6900" s="40"/>
      <c r="BZ6900" s="9"/>
      <c r="CA6900" s="9"/>
      <c r="CB6900" s="40"/>
      <c r="CC6900" s="9"/>
      <c r="CD6900" s="9"/>
      <c r="CE6900" s="40"/>
    </row>
    <row r="6901" spans="68:83" x14ac:dyDescent="0.25">
      <c r="BP6901" s="9"/>
      <c r="BQ6901" s="40"/>
      <c r="BR6901" s="9"/>
      <c r="BS6901" s="40"/>
      <c r="BU6901" s="9"/>
      <c r="BV6901" s="40"/>
      <c r="BW6901" s="9"/>
      <c r="BX6901" s="40"/>
      <c r="BZ6901" s="9"/>
      <c r="CA6901" s="9"/>
      <c r="CB6901" s="40"/>
      <c r="CC6901" s="9"/>
      <c r="CD6901" s="9"/>
      <c r="CE6901" s="40"/>
    </row>
    <row r="6902" spans="68:83" x14ac:dyDescent="0.25">
      <c r="BP6902" s="9"/>
      <c r="BQ6902" s="40"/>
      <c r="BR6902" s="9"/>
      <c r="BS6902" s="40"/>
      <c r="BU6902" s="9"/>
      <c r="BV6902" s="40"/>
      <c r="BW6902" s="9"/>
      <c r="BX6902" s="40"/>
      <c r="BZ6902" s="9"/>
      <c r="CA6902" s="9"/>
      <c r="CB6902" s="40"/>
      <c r="CC6902" s="9"/>
      <c r="CD6902" s="9"/>
      <c r="CE6902" s="40"/>
    </row>
    <row r="6903" spans="68:83" x14ac:dyDescent="0.25">
      <c r="BP6903" s="9"/>
      <c r="BQ6903" s="40"/>
      <c r="BR6903" s="9"/>
      <c r="BS6903" s="40"/>
      <c r="BU6903" s="9"/>
      <c r="BV6903" s="40"/>
      <c r="BW6903" s="9"/>
      <c r="BX6903" s="40"/>
      <c r="BZ6903" s="9"/>
      <c r="CA6903" s="9"/>
      <c r="CB6903" s="40"/>
      <c r="CC6903" s="9"/>
      <c r="CD6903" s="9"/>
      <c r="CE6903" s="40"/>
    </row>
    <row r="6904" spans="68:83" x14ac:dyDescent="0.25">
      <c r="BP6904" s="9"/>
      <c r="BQ6904" s="40"/>
      <c r="BR6904" s="9"/>
      <c r="BS6904" s="40"/>
      <c r="BU6904" s="9"/>
      <c r="BV6904" s="40"/>
      <c r="BW6904" s="9"/>
      <c r="BX6904" s="40"/>
      <c r="BZ6904" s="9"/>
      <c r="CA6904" s="9"/>
      <c r="CB6904" s="40"/>
      <c r="CC6904" s="9"/>
      <c r="CD6904" s="9"/>
      <c r="CE6904" s="40"/>
    </row>
    <row r="6905" spans="68:83" x14ac:dyDescent="0.25">
      <c r="BP6905" s="9"/>
      <c r="BQ6905" s="40"/>
      <c r="BR6905" s="9"/>
      <c r="BS6905" s="40"/>
      <c r="BU6905" s="9"/>
      <c r="BV6905" s="40"/>
      <c r="BW6905" s="9"/>
      <c r="BX6905" s="40"/>
      <c r="BZ6905" s="9"/>
      <c r="CA6905" s="9"/>
      <c r="CB6905" s="40"/>
      <c r="CC6905" s="9"/>
      <c r="CD6905" s="9"/>
      <c r="CE6905" s="40"/>
    </row>
    <row r="6906" spans="68:83" x14ac:dyDescent="0.25">
      <c r="BP6906" s="9"/>
      <c r="BQ6906" s="40"/>
      <c r="BR6906" s="9"/>
      <c r="BS6906" s="40"/>
      <c r="BU6906" s="9"/>
      <c r="BV6906" s="40"/>
      <c r="BW6906" s="9"/>
      <c r="BX6906" s="40"/>
      <c r="BZ6906" s="9"/>
      <c r="CA6906" s="9"/>
      <c r="CB6906" s="40"/>
      <c r="CC6906" s="9"/>
      <c r="CD6906" s="9"/>
      <c r="CE6906" s="40"/>
    </row>
    <row r="6907" spans="68:83" x14ac:dyDescent="0.25">
      <c r="BP6907" s="9"/>
      <c r="BQ6907" s="40"/>
      <c r="BR6907" s="9"/>
      <c r="BS6907" s="40"/>
      <c r="BU6907" s="9"/>
      <c r="BV6907" s="40"/>
      <c r="BW6907" s="9"/>
      <c r="BX6907" s="40"/>
      <c r="BZ6907" s="9"/>
      <c r="CA6907" s="9"/>
      <c r="CB6907" s="40"/>
      <c r="CC6907" s="9"/>
      <c r="CD6907" s="9"/>
      <c r="CE6907" s="40"/>
    </row>
    <row r="6908" spans="68:83" x14ac:dyDescent="0.25">
      <c r="BP6908" s="9"/>
      <c r="BQ6908" s="40"/>
      <c r="BR6908" s="9"/>
      <c r="BS6908" s="40"/>
      <c r="BU6908" s="9"/>
      <c r="BV6908" s="40"/>
      <c r="BW6908" s="9"/>
      <c r="BX6908" s="40"/>
      <c r="BZ6908" s="9"/>
      <c r="CA6908" s="9"/>
      <c r="CB6908" s="40"/>
      <c r="CC6908" s="9"/>
      <c r="CD6908" s="9"/>
      <c r="CE6908" s="40"/>
    </row>
    <row r="6909" spans="68:83" x14ac:dyDescent="0.25">
      <c r="BP6909" s="9"/>
      <c r="BQ6909" s="40"/>
      <c r="BR6909" s="9"/>
      <c r="BS6909" s="40"/>
      <c r="BU6909" s="9"/>
      <c r="BV6909" s="40"/>
      <c r="BW6909" s="9"/>
      <c r="BX6909" s="40"/>
      <c r="BZ6909" s="9"/>
      <c r="CA6909" s="9"/>
      <c r="CB6909" s="40"/>
      <c r="CC6909" s="9"/>
      <c r="CD6909" s="9"/>
      <c r="CE6909" s="40"/>
    </row>
    <row r="6910" spans="68:83" x14ac:dyDescent="0.25">
      <c r="BP6910" s="9"/>
      <c r="BQ6910" s="40"/>
      <c r="BR6910" s="9"/>
      <c r="BS6910" s="40"/>
      <c r="BU6910" s="9"/>
      <c r="BV6910" s="40"/>
      <c r="BW6910" s="9"/>
      <c r="BX6910" s="40"/>
      <c r="BZ6910" s="9"/>
      <c r="CA6910" s="9"/>
      <c r="CB6910" s="40"/>
      <c r="CC6910" s="9"/>
      <c r="CD6910" s="9"/>
      <c r="CE6910" s="40"/>
    </row>
    <row r="6911" spans="68:83" x14ac:dyDescent="0.25">
      <c r="BP6911" s="9"/>
      <c r="BQ6911" s="40"/>
      <c r="BR6911" s="9"/>
      <c r="BS6911" s="40"/>
      <c r="BU6911" s="9"/>
      <c r="BV6911" s="40"/>
      <c r="BW6911" s="9"/>
      <c r="BX6911" s="40"/>
      <c r="BZ6911" s="9"/>
      <c r="CA6911" s="9"/>
      <c r="CB6911" s="40"/>
      <c r="CC6911" s="9"/>
      <c r="CD6911" s="9"/>
      <c r="CE6911" s="40"/>
    </row>
    <row r="6912" spans="68:83" x14ac:dyDescent="0.25">
      <c r="BP6912" s="9"/>
      <c r="BQ6912" s="40"/>
      <c r="BR6912" s="9"/>
      <c r="BS6912" s="40"/>
      <c r="BU6912" s="9"/>
      <c r="BV6912" s="40"/>
      <c r="BW6912" s="9"/>
      <c r="BX6912" s="40"/>
      <c r="BZ6912" s="9"/>
      <c r="CA6912" s="9"/>
      <c r="CB6912" s="40"/>
      <c r="CC6912" s="9"/>
      <c r="CD6912" s="9"/>
      <c r="CE6912" s="40"/>
    </row>
    <row r="6913" spans="68:83" x14ac:dyDescent="0.25">
      <c r="BP6913" s="9"/>
      <c r="BQ6913" s="40"/>
      <c r="BR6913" s="9"/>
      <c r="BS6913" s="40"/>
      <c r="BU6913" s="9"/>
      <c r="BV6913" s="40"/>
      <c r="BW6913" s="9"/>
      <c r="BX6913" s="40"/>
      <c r="BZ6913" s="9"/>
      <c r="CA6913" s="9"/>
      <c r="CB6913" s="40"/>
      <c r="CC6913" s="9"/>
      <c r="CD6913" s="9"/>
      <c r="CE6913" s="40"/>
    </row>
    <row r="6914" spans="68:83" x14ac:dyDescent="0.25">
      <c r="BP6914" s="9"/>
      <c r="BQ6914" s="40"/>
      <c r="BR6914" s="9"/>
      <c r="BS6914" s="40"/>
      <c r="BU6914" s="9"/>
      <c r="BV6914" s="40"/>
      <c r="BW6914" s="9"/>
      <c r="BX6914" s="40"/>
      <c r="BZ6914" s="9"/>
      <c r="CA6914" s="9"/>
      <c r="CB6914" s="40"/>
      <c r="CC6914" s="9"/>
      <c r="CD6914" s="9"/>
      <c r="CE6914" s="40"/>
    </row>
    <row r="6915" spans="68:83" x14ac:dyDescent="0.25">
      <c r="BP6915" s="9"/>
      <c r="BQ6915" s="40"/>
      <c r="BR6915" s="9"/>
      <c r="BS6915" s="40"/>
      <c r="BU6915" s="9"/>
      <c r="BV6915" s="40"/>
      <c r="BW6915" s="9"/>
      <c r="BX6915" s="40"/>
      <c r="BZ6915" s="9"/>
      <c r="CA6915" s="9"/>
      <c r="CB6915" s="40"/>
      <c r="CC6915" s="9"/>
      <c r="CD6915" s="9"/>
      <c r="CE6915" s="40"/>
    </row>
    <row r="6916" spans="68:83" x14ac:dyDescent="0.25">
      <c r="BP6916" s="9"/>
      <c r="BQ6916" s="40"/>
      <c r="BR6916" s="9"/>
      <c r="BS6916" s="40"/>
      <c r="BU6916" s="9"/>
      <c r="BV6916" s="40"/>
      <c r="BW6916" s="9"/>
      <c r="BX6916" s="40"/>
      <c r="BZ6916" s="9"/>
      <c r="CA6916" s="9"/>
      <c r="CB6916" s="40"/>
      <c r="CC6916" s="9"/>
      <c r="CD6916" s="9"/>
      <c r="CE6916" s="40"/>
    </row>
    <row r="6917" spans="68:83" x14ac:dyDescent="0.25">
      <c r="BP6917" s="9"/>
      <c r="BQ6917" s="40"/>
      <c r="BR6917" s="9"/>
      <c r="BS6917" s="40"/>
      <c r="BU6917" s="9"/>
      <c r="BV6917" s="40"/>
      <c r="BW6917" s="9"/>
      <c r="BX6917" s="40"/>
      <c r="BZ6917" s="9"/>
      <c r="CA6917" s="9"/>
      <c r="CB6917" s="40"/>
      <c r="CC6917" s="9"/>
      <c r="CD6917" s="9"/>
      <c r="CE6917" s="40"/>
    </row>
    <row r="6918" spans="68:83" x14ac:dyDescent="0.25">
      <c r="BP6918" s="9"/>
      <c r="BQ6918" s="40"/>
      <c r="BR6918" s="9"/>
      <c r="BS6918" s="40"/>
      <c r="BU6918" s="9"/>
      <c r="BV6918" s="40"/>
      <c r="BW6918" s="9"/>
      <c r="BX6918" s="40"/>
      <c r="BZ6918" s="9"/>
      <c r="CA6918" s="9"/>
      <c r="CB6918" s="40"/>
      <c r="CC6918" s="9"/>
      <c r="CD6918" s="9"/>
      <c r="CE6918" s="40"/>
    </row>
    <row r="6919" spans="68:83" x14ac:dyDescent="0.25">
      <c r="BP6919" s="9"/>
      <c r="BQ6919" s="40"/>
      <c r="BR6919" s="9"/>
      <c r="BS6919" s="40"/>
      <c r="BU6919" s="9"/>
      <c r="BV6919" s="40"/>
      <c r="BW6919" s="9"/>
      <c r="BX6919" s="40"/>
      <c r="BZ6919" s="9"/>
      <c r="CA6919" s="9"/>
      <c r="CB6919" s="40"/>
      <c r="CC6919" s="9"/>
      <c r="CD6919" s="9"/>
      <c r="CE6919" s="40"/>
    </row>
    <row r="6920" spans="68:83" x14ac:dyDescent="0.25">
      <c r="BP6920" s="9"/>
      <c r="BQ6920" s="40"/>
      <c r="BR6920" s="9"/>
      <c r="BS6920" s="40"/>
      <c r="BU6920" s="9"/>
      <c r="BV6920" s="40"/>
      <c r="BW6920" s="9"/>
      <c r="BX6920" s="40"/>
      <c r="BZ6920" s="9"/>
      <c r="CA6920" s="9"/>
      <c r="CB6920" s="40"/>
      <c r="CC6920" s="9"/>
      <c r="CD6920" s="9"/>
      <c r="CE6920" s="40"/>
    </row>
    <row r="6921" spans="68:83" x14ac:dyDescent="0.25">
      <c r="BP6921" s="9"/>
      <c r="BQ6921" s="40"/>
      <c r="BR6921" s="9"/>
      <c r="BS6921" s="40"/>
      <c r="BU6921" s="9"/>
      <c r="BV6921" s="40"/>
      <c r="BW6921" s="9"/>
      <c r="BX6921" s="40"/>
      <c r="BZ6921" s="9"/>
      <c r="CA6921" s="9"/>
      <c r="CB6921" s="40"/>
      <c r="CC6921" s="9"/>
      <c r="CD6921" s="9"/>
      <c r="CE6921" s="40"/>
    </row>
    <row r="6922" spans="68:83" x14ac:dyDescent="0.25">
      <c r="BP6922" s="9"/>
      <c r="BQ6922" s="40"/>
      <c r="BR6922" s="9"/>
      <c r="BS6922" s="40"/>
      <c r="BU6922" s="9"/>
      <c r="BV6922" s="40"/>
      <c r="BW6922" s="9"/>
      <c r="BX6922" s="40"/>
      <c r="BZ6922" s="9"/>
      <c r="CA6922" s="9"/>
      <c r="CB6922" s="40"/>
      <c r="CC6922" s="9"/>
      <c r="CD6922" s="9"/>
      <c r="CE6922" s="40"/>
    </row>
    <row r="6923" spans="68:83" x14ac:dyDescent="0.25">
      <c r="BP6923" s="9"/>
      <c r="BQ6923" s="40"/>
      <c r="BR6923" s="9"/>
      <c r="BS6923" s="40"/>
      <c r="BU6923" s="9"/>
      <c r="BV6923" s="40"/>
      <c r="BW6923" s="9"/>
      <c r="BX6923" s="40"/>
      <c r="BZ6923" s="9"/>
      <c r="CA6923" s="9"/>
      <c r="CB6923" s="40"/>
      <c r="CC6923" s="9"/>
      <c r="CD6923" s="9"/>
      <c r="CE6923" s="40"/>
    </row>
    <row r="6924" spans="68:83" x14ac:dyDescent="0.25">
      <c r="BP6924" s="9"/>
      <c r="BQ6924" s="40"/>
      <c r="BR6924" s="9"/>
      <c r="BS6924" s="40"/>
      <c r="BU6924" s="9"/>
      <c r="BV6924" s="40"/>
      <c r="BW6924" s="9"/>
      <c r="BX6924" s="40"/>
      <c r="BZ6924" s="9"/>
      <c r="CA6924" s="9"/>
      <c r="CB6924" s="40"/>
      <c r="CC6924" s="9"/>
      <c r="CD6924" s="9"/>
      <c r="CE6924" s="40"/>
    </row>
    <row r="6925" spans="68:83" x14ac:dyDescent="0.25">
      <c r="BP6925" s="9"/>
      <c r="BQ6925" s="40"/>
      <c r="BR6925" s="9"/>
      <c r="BS6925" s="40"/>
      <c r="BU6925" s="9"/>
      <c r="BV6925" s="40"/>
      <c r="BW6925" s="9"/>
      <c r="BX6925" s="40"/>
      <c r="BZ6925" s="9"/>
      <c r="CA6925" s="9"/>
      <c r="CB6925" s="40"/>
      <c r="CC6925" s="9"/>
      <c r="CD6925" s="9"/>
      <c r="CE6925" s="40"/>
    </row>
    <row r="6926" spans="68:83" x14ac:dyDescent="0.25">
      <c r="BP6926" s="9"/>
      <c r="BQ6926" s="40"/>
      <c r="BR6926" s="9"/>
      <c r="BS6926" s="40"/>
      <c r="BU6926" s="9"/>
      <c r="BV6926" s="40"/>
      <c r="BW6926" s="9"/>
      <c r="BX6926" s="40"/>
      <c r="BZ6926" s="9"/>
      <c r="CA6926" s="9"/>
      <c r="CB6926" s="40"/>
      <c r="CC6926" s="9"/>
      <c r="CD6926" s="9"/>
      <c r="CE6926" s="40"/>
    </row>
    <row r="6927" spans="68:83" x14ac:dyDescent="0.25">
      <c r="BP6927" s="9"/>
      <c r="BQ6927" s="40"/>
      <c r="BR6927" s="9"/>
      <c r="BS6927" s="40"/>
      <c r="BU6927" s="9"/>
      <c r="BV6927" s="40"/>
      <c r="BW6927" s="9"/>
      <c r="BX6927" s="40"/>
      <c r="BZ6927" s="9"/>
      <c r="CA6927" s="9"/>
      <c r="CB6927" s="40"/>
      <c r="CC6927" s="9"/>
      <c r="CD6927" s="9"/>
      <c r="CE6927" s="40"/>
    </row>
    <row r="6928" spans="68:83" x14ac:dyDescent="0.25">
      <c r="BP6928" s="9"/>
      <c r="BQ6928" s="40"/>
      <c r="BR6928" s="9"/>
      <c r="BS6928" s="40"/>
      <c r="BU6928" s="9"/>
      <c r="BV6928" s="40"/>
      <c r="BW6928" s="9"/>
      <c r="BX6928" s="40"/>
      <c r="BZ6928" s="9"/>
      <c r="CA6928" s="9"/>
      <c r="CB6928" s="40"/>
      <c r="CC6928" s="9"/>
      <c r="CD6928" s="9"/>
      <c r="CE6928" s="40"/>
    </row>
    <row r="6929" spans="68:83" x14ac:dyDescent="0.25">
      <c r="BP6929" s="9"/>
      <c r="BQ6929" s="40"/>
      <c r="BR6929" s="9"/>
      <c r="BS6929" s="40"/>
      <c r="BU6929" s="9"/>
      <c r="BV6929" s="40"/>
      <c r="BW6929" s="9"/>
      <c r="BX6929" s="40"/>
      <c r="BZ6929" s="9"/>
      <c r="CA6929" s="9"/>
      <c r="CB6929" s="40"/>
      <c r="CC6929" s="9"/>
      <c r="CD6929" s="9"/>
      <c r="CE6929" s="40"/>
    </row>
    <row r="6930" spans="68:83" x14ac:dyDescent="0.25">
      <c r="BP6930" s="9"/>
      <c r="BQ6930" s="40"/>
      <c r="BR6930" s="9"/>
      <c r="BS6930" s="40"/>
      <c r="BU6930" s="9"/>
      <c r="BV6930" s="40"/>
      <c r="BW6930" s="9"/>
      <c r="BX6930" s="40"/>
      <c r="BZ6930" s="9"/>
      <c r="CA6930" s="9"/>
      <c r="CB6930" s="40"/>
      <c r="CC6930" s="9"/>
      <c r="CD6930" s="9"/>
      <c r="CE6930" s="40"/>
    </row>
    <row r="6931" spans="68:83" x14ac:dyDescent="0.25">
      <c r="BP6931" s="9"/>
      <c r="BQ6931" s="40"/>
      <c r="BR6931" s="9"/>
      <c r="BS6931" s="40"/>
      <c r="BU6931" s="9"/>
      <c r="BV6931" s="40"/>
      <c r="BW6931" s="9"/>
      <c r="BX6931" s="40"/>
      <c r="BZ6931" s="9"/>
      <c r="CA6931" s="9"/>
      <c r="CB6931" s="40"/>
      <c r="CC6931" s="9"/>
      <c r="CD6931" s="9"/>
      <c r="CE6931" s="40"/>
    </row>
    <row r="6932" spans="68:83" x14ac:dyDescent="0.25">
      <c r="BP6932" s="9"/>
      <c r="BQ6932" s="40"/>
      <c r="BR6932" s="9"/>
      <c r="BS6932" s="40"/>
      <c r="BU6932" s="9"/>
      <c r="BV6932" s="40"/>
      <c r="BW6932" s="9"/>
      <c r="BX6932" s="40"/>
      <c r="BZ6932" s="9"/>
      <c r="CA6932" s="9"/>
      <c r="CB6932" s="40"/>
      <c r="CC6932" s="9"/>
      <c r="CD6932" s="9"/>
      <c r="CE6932" s="40"/>
    </row>
    <row r="6933" spans="68:83" x14ac:dyDescent="0.25">
      <c r="BP6933" s="9"/>
      <c r="BQ6933" s="40"/>
      <c r="BR6933" s="9"/>
      <c r="BS6933" s="40"/>
      <c r="BU6933" s="9"/>
      <c r="BV6933" s="40"/>
      <c r="BW6933" s="9"/>
      <c r="BX6933" s="40"/>
      <c r="BZ6933" s="9"/>
      <c r="CA6933" s="9"/>
      <c r="CB6933" s="40"/>
      <c r="CC6933" s="9"/>
      <c r="CD6933" s="9"/>
      <c r="CE6933" s="40"/>
    </row>
    <row r="6934" spans="68:83" x14ac:dyDescent="0.25">
      <c r="BP6934" s="9"/>
      <c r="BQ6934" s="40"/>
      <c r="BR6934" s="9"/>
      <c r="BS6934" s="40"/>
      <c r="BU6934" s="9"/>
      <c r="BV6934" s="40"/>
      <c r="BW6934" s="9"/>
      <c r="BX6934" s="40"/>
      <c r="BZ6934" s="9"/>
      <c r="CA6934" s="9"/>
      <c r="CB6934" s="40"/>
      <c r="CC6934" s="9"/>
      <c r="CD6934" s="9"/>
      <c r="CE6934" s="40"/>
    </row>
    <row r="6935" spans="68:83" x14ac:dyDescent="0.25">
      <c r="BP6935" s="9"/>
      <c r="BQ6935" s="40"/>
      <c r="BR6935" s="9"/>
      <c r="BS6935" s="40"/>
      <c r="BU6935" s="9"/>
      <c r="BV6935" s="40"/>
      <c r="BW6935" s="9"/>
      <c r="BX6935" s="40"/>
      <c r="BZ6935" s="9"/>
      <c r="CA6935" s="9"/>
      <c r="CB6935" s="40"/>
      <c r="CC6935" s="9"/>
      <c r="CD6935" s="9"/>
      <c r="CE6935" s="40"/>
    </row>
    <row r="6936" spans="68:83" x14ac:dyDescent="0.25">
      <c r="BP6936" s="9"/>
      <c r="BQ6936" s="40"/>
      <c r="BR6936" s="9"/>
      <c r="BS6936" s="40"/>
      <c r="BU6936" s="9"/>
      <c r="BV6936" s="40"/>
      <c r="BW6936" s="9"/>
      <c r="BX6936" s="40"/>
      <c r="BZ6936" s="9"/>
      <c r="CA6936" s="9"/>
      <c r="CB6936" s="40"/>
      <c r="CC6936" s="9"/>
      <c r="CD6936" s="9"/>
      <c r="CE6936" s="40"/>
    </row>
    <row r="6937" spans="68:83" x14ac:dyDescent="0.25">
      <c r="BP6937" s="9"/>
      <c r="BQ6937" s="40"/>
      <c r="BR6937" s="9"/>
      <c r="BS6937" s="40"/>
      <c r="BU6937" s="9"/>
      <c r="BV6937" s="40"/>
      <c r="BW6937" s="9"/>
      <c r="BX6937" s="40"/>
      <c r="BZ6937" s="9"/>
      <c r="CA6937" s="9"/>
      <c r="CB6937" s="40"/>
      <c r="CC6937" s="9"/>
      <c r="CD6937" s="9"/>
      <c r="CE6937" s="40"/>
    </row>
    <row r="6938" spans="68:83" x14ac:dyDescent="0.25">
      <c r="BP6938" s="9"/>
      <c r="BQ6938" s="40"/>
      <c r="BR6938" s="9"/>
      <c r="BS6938" s="40"/>
      <c r="BU6938" s="9"/>
      <c r="BV6938" s="40"/>
      <c r="BW6938" s="9"/>
      <c r="BX6938" s="40"/>
      <c r="BZ6938" s="9"/>
      <c r="CA6938" s="9"/>
      <c r="CB6938" s="40"/>
      <c r="CC6938" s="9"/>
      <c r="CD6938" s="9"/>
      <c r="CE6938" s="40"/>
    </row>
    <row r="6939" spans="68:83" x14ac:dyDescent="0.25">
      <c r="BP6939" s="9"/>
      <c r="BQ6939" s="40"/>
      <c r="BR6939" s="9"/>
      <c r="BS6939" s="40"/>
      <c r="BU6939" s="9"/>
      <c r="BV6939" s="40"/>
      <c r="BW6939" s="9"/>
      <c r="BX6939" s="40"/>
      <c r="BZ6939" s="9"/>
      <c r="CA6939" s="9"/>
      <c r="CB6939" s="40"/>
      <c r="CC6939" s="9"/>
      <c r="CD6939" s="9"/>
      <c r="CE6939" s="40"/>
    </row>
    <row r="6940" spans="68:83" x14ac:dyDescent="0.25">
      <c r="BP6940" s="9"/>
      <c r="BQ6940" s="40"/>
      <c r="BR6940" s="9"/>
      <c r="BS6940" s="40"/>
      <c r="BU6940" s="9"/>
      <c r="BV6940" s="40"/>
      <c r="BW6940" s="9"/>
      <c r="BX6940" s="40"/>
      <c r="BZ6940" s="9"/>
      <c r="CA6940" s="9"/>
      <c r="CB6940" s="40"/>
      <c r="CC6940" s="9"/>
      <c r="CD6940" s="9"/>
      <c r="CE6940" s="40"/>
    </row>
    <row r="6941" spans="68:83" x14ac:dyDescent="0.25">
      <c r="BP6941" s="9"/>
      <c r="BQ6941" s="40"/>
      <c r="BR6941" s="9"/>
      <c r="BS6941" s="40"/>
      <c r="BU6941" s="9"/>
      <c r="BV6941" s="40"/>
      <c r="BW6941" s="9"/>
      <c r="BX6941" s="40"/>
      <c r="BZ6941" s="9"/>
      <c r="CA6941" s="9"/>
      <c r="CB6941" s="40"/>
      <c r="CC6941" s="9"/>
      <c r="CD6941" s="9"/>
      <c r="CE6941" s="40"/>
    </row>
    <row r="6942" spans="68:83" x14ac:dyDescent="0.25">
      <c r="BP6942" s="9"/>
      <c r="BQ6942" s="40"/>
      <c r="BR6942" s="9"/>
      <c r="BS6942" s="40"/>
      <c r="BU6942" s="9"/>
      <c r="BV6942" s="40"/>
      <c r="BW6942" s="9"/>
      <c r="BX6942" s="40"/>
      <c r="BZ6942" s="9"/>
      <c r="CA6942" s="9"/>
      <c r="CB6942" s="40"/>
      <c r="CC6942" s="9"/>
      <c r="CD6942" s="9"/>
      <c r="CE6942" s="40"/>
    </row>
    <row r="6943" spans="68:83" x14ac:dyDescent="0.25">
      <c r="BP6943" s="9"/>
      <c r="BQ6943" s="40"/>
      <c r="BR6943" s="9"/>
      <c r="BS6943" s="40"/>
      <c r="BU6943" s="9"/>
      <c r="BV6943" s="40"/>
      <c r="BW6943" s="9"/>
      <c r="BX6943" s="40"/>
      <c r="BZ6943" s="9"/>
      <c r="CA6943" s="9"/>
      <c r="CB6943" s="40"/>
      <c r="CC6943" s="9"/>
      <c r="CD6943" s="9"/>
      <c r="CE6943" s="40"/>
    </row>
    <row r="6944" spans="68:83" x14ac:dyDescent="0.25">
      <c r="BP6944" s="9"/>
      <c r="BQ6944" s="40"/>
      <c r="BR6944" s="9"/>
      <c r="BS6944" s="40"/>
      <c r="BU6944" s="9"/>
      <c r="BV6944" s="40"/>
      <c r="BW6944" s="9"/>
      <c r="BX6944" s="40"/>
      <c r="BZ6944" s="9"/>
      <c r="CA6944" s="9"/>
      <c r="CB6944" s="40"/>
      <c r="CC6944" s="9"/>
      <c r="CD6944" s="9"/>
      <c r="CE6944" s="40"/>
    </row>
    <row r="6945" spans="68:83" x14ac:dyDescent="0.25">
      <c r="BP6945" s="9"/>
      <c r="BQ6945" s="40"/>
      <c r="BR6945" s="9"/>
      <c r="BS6945" s="40"/>
      <c r="BU6945" s="9"/>
      <c r="BV6945" s="40"/>
      <c r="BW6945" s="9"/>
      <c r="BX6945" s="40"/>
      <c r="BZ6945" s="9"/>
      <c r="CA6945" s="9"/>
      <c r="CB6945" s="40"/>
      <c r="CC6945" s="9"/>
      <c r="CD6945" s="9"/>
      <c r="CE6945" s="40"/>
    </row>
    <row r="6946" spans="68:83" x14ac:dyDescent="0.25">
      <c r="BP6946" s="9"/>
      <c r="BQ6946" s="40"/>
      <c r="BR6946" s="9"/>
      <c r="BS6946" s="40"/>
      <c r="BU6946" s="9"/>
      <c r="BV6946" s="40"/>
      <c r="BW6946" s="9"/>
      <c r="BX6946" s="40"/>
      <c r="BZ6946" s="9"/>
      <c r="CA6946" s="9"/>
      <c r="CB6946" s="40"/>
      <c r="CC6946" s="9"/>
      <c r="CD6946" s="9"/>
      <c r="CE6946" s="40"/>
    </row>
    <row r="6947" spans="68:83" x14ac:dyDescent="0.25">
      <c r="BP6947" s="9"/>
      <c r="BQ6947" s="40"/>
      <c r="BR6947" s="9"/>
      <c r="BS6947" s="40"/>
      <c r="BU6947" s="9"/>
      <c r="BV6947" s="40"/>
      <c r="BW6947" s="9"/>
      <c r="BX6947" s="40"/>
      <c r="BZ6947" s="9"/>
      <c r="CA6947" s="9"/>
      <c r="CB6947" s="40"/>
      <c r="CC6947" s="9"/>
      <c r="CD6947" s="9"/>
      <c r="CE6947" s="40"/>
    </row>
    <row r="6948" spans="68:83" x14ac:dyDescent="0.25">
      <c r="BP6948" s="9"/>
      <c r="BQ6948" s="40"/>
      <c r="BR6948" s="9"/>
      <c r="BS6948" s="40"/>
      <c r="BU6948" s="9"/>
      <c r="BV6948" s="40"/>
      <c r="BW6948" s="9"/>
      <c r="BX6948" s="40"/>
      <c r="BZ6948" s="9"/>
      <c r="CA6948" s="9"/>
      <c r="CB6948" s="40"/>
      <c r="CC6948" s="9"/>
      <c r="CD6948" s="9"/>
      <c r="CE6948" s="40"/>
    </row>
    <row r="6949" spans="68:83" x14ac:dyDescent="0.25">
      <c r="BP6949" s="9"/>
      <c r="BQ6949" s="40"/>
      <c r="BR6949" s="9"/>
      <c r="BS6949" s="40"/>
      <c r="BU6949" s="9"/>
      <c r="BV6949" s="40"/>
      <c r="BW6949" s="9"/>
      <c r="BX6949" s="40"/>
      <c r="BZ6949" s="9"/>
      <c r="CA6949" s="9"/>
      <c r="CB6949" s="40"/>
      <c r="CC6949" s="9"/>
      <c r="CD6949" s="9"/>
      <c r="CE6949" s="40"/>
    </row>
    <row r="6950" spans="68:83" x14ac:dyDescent="0.25">
      <c r="BP6950" s="9"/>
      <c r="BQ6950" s="40"/>
      <c r="BR6950" s="9"/>
      <c r="BS6950" s="40"/>
      <c r="BU6950" s="9"/>
      <c r="BV6950" s="40"/>
      <c r="BW6950" s="9"/>
      <c r="BX6950" s="40"/>
      <c r="BZ6950" s="9"/>
      <c r="CA6950" s="9"/>
      <c r="CB6950" s="40"/>
      <c r="CC6950" s="9"/>
      <c r="CD6950" s="9"/>
      <c r="CE6950" s="40"/>
    </row>
    <row r="6951" spans="68:83" x14ac:dyDescent="0.25">
      <c r="BP6951" s="9"/>
      <c r="BQ6951" s="40"/>
      <c r="BR6951" s="9"/>
      <c r="BS6951" s="40"/>
      <c r="BU6951" s="9"/>
      <c r="BV6951" s="40"/>
      <c r="BW6951" s="9"/>
      <c r="BX6951" s="40"/>
      <c r="BZ6951" s="9"/>
      <c r="CA6951" s="9"/>
      <c r="CB6951" s="40"/>
      <c r="CC6951" s="9"/>
      <c r="CD6951" s="9"/>
      <c r="CE6951" s="40"/>
    </row>
    <row r="6952" spans="68:83" x14ac:dyDescent="0.25">
      <c r="BP6952" s="9"/>
      <c r="BQ6952" s="40"/>
      <c r="BR6952" s="9"/>
      <c r="BS6952" s="40"/>
      <c r="BU6952" s="9"/>
      <c r="BV6952" s="40"/>
      <c r="BW6952" s="9"/>
      <c r="BX6952" s="40"/>
      <c r="BZ6952" s="9"/>
      <c r="CA6952" s="9"/>
      <c r="CB6952" s="40"/>
      <c r="CC6952" s="9"/>
      <c r="CD6952" s="9"/>
      <c r="CE6952" s="40"/>
    </row>
    <row r="6953" spans="68:83" x14ac:dyDescent="0.25">
      <c r="BP6953" s="9"/>
      <c r="BQ6953" s="40"/>
      <c r="BR6953" s="9"/>
      <c r="BS6953" s="40"/>
      <c r="BU6953" s="9"/>
      <c r="BV6953" s="40"/>
      <c r="BW6953" s="9"/>
      <c r="BX6953" s="40"/>
      <c r="BZ6953" s="9"/>
      <c r="CA6953" s="9"/>
      <c r="CB6953" s="40"/>
      <c r="CC6953" s="9"/>
      <c r="CD6953" s="9"/>
      <c r="CE6953" s="40"/>
    </row>
    <row r="6954" spans="68:83" x14ac:dyDescent="0.25">
      <c r="BP6954" s="9"/>
      <c r="BQ6954" s="40"/>
      <c r="BR6954" s="9"/>
      <c r="BS6954" s="40"/>
      <c r="BU6954" s="9"/>
      <c r="BV6954" s="40"/>
      <c r="BW6954" s="9"/>
      <c r="BX6954" s="40"/>
      <c r="BZ6954" s="9"/>
      <c r="CA6954" s="9"/>
      <c r="CB6954" s="40"/>
      <c r="CC6954" s="9"/>
      <c r="CD6954" s="9"/>
      <c r="CE6954" s="40"/>
    </row>
    <row r="6955" spans="68:83" x14ac:dyDescent="0.25">
      <c r="BP6955" s="9"/>
      <c r="BQ6955" s="40"/>
      <c r="BR6955" s="9"/>
      <c r="BS6955" s="40"/>
      <c r="BU6955" s="9"/>
      <c r="BV6955" s="40"/>
      <c r="BW6955" s="9"/>
      <c r="BX6955" s="40"/>
      <c r="BZ6955" s="9"/>
      <c r="CA6955" s="9"/>
      <c r="CB6955" s="40"/>
      <c r="CC6955" s="9"/>
      <c r="CD6955" s="9"/>
      <c r="CE6955" s="40"/>
    </row>
    <row r="6956" spans="68:83" x14ac:dyDescent="0.25">
      <c r="BP6956" s="9"/>
      <c r="BQ6956" s="40"/>
      <c r="BR6956" s="9"/>
      <c r="BS6956" s="40"/>
      <c r="BU6956" s="9"/>
      <c r="BV6956" s="40"/>
      <c r="BW6956" s="9"/>
      <c r="BX6956" s="40"/>
      <c r="BZ6956" s="9"/>
      <c r="CA6956" s="9"/>
      <c r="CB6956" s="40"/>
      <c r="CC6956" s="9"/>
      <c r="CD6956" s="9"/>
      <c r="CE6956" s="40"/>
    </row>
    <row r="6957" spans="68:83" x14ac:dyDescent="0.25">
      <c r="BP6957" s="9"/>
      <c r="BQ6957" s="40"/>
      <c r="BR6957" s="9"/>
      <c r="BS6957" s="40"/>
      <c r="BU6957" s="9"/>
      <c r="BV6957" s="40"/>
      <c r="BW6957" s="9"/>
      <c r="BX6957" s="40"/>
      <c r="BZ6957" s="9"/>
      <c r="CA6957" s="9"/>
      <c r="CB6957" s="40"/>
      <c r="CC6957" s="9"/>
      <c r="CD6957" s="9"/>
      <c r="CE6957" s="40"/>
    </row>
    <row r="6958" spans="68:83" x14ac:dyDescent="0.25">
      <c r="BP6958" s="9"/>
      <c r="BQ6958" s="40"/>
      <c r="BR6958" s="9"/>
      <c r="BS6958" s="40"/>
      <c r="BU6958" s="9"/>
      <c r="BV6958" s="40"/>
      <c r="BW6958" s="9"/>
      <c r="BX6958" s="40"/>
      <c r="BZ6958" s="9"/>
      <c r="CA6958" s="9"/>
      <c r="CB6958" s="40"/>
      <c r="CC6958" s="9"/>
      <c r="CD6958" s="9"/>
      <c r="CE6958" s="40"/>
    </row>
    <row r="6959" spans="68:83" x14ac:dyDescent="0.25">
      <c r="BP6959" s="9"/>
      <c r="BQ6959" s="40"/>
      <c r="BR6959" s="9"/>
      <c r="BS6959" s="40"/>
      <c r="BU6959" s="9"/>
      <c r="BV6959" s="40"/>
      <c r="BW6959" s="9"/>
      <c r="BX6959" s="40"/>
      <c r="BZ6959" s="9"/>
      <c r="CA6959" s="9"/>
      <c r="CB6959" s="40"/>
      <c r="CC6959" s="9"/>
      <c r="CD6959" s="9"/>
      <c r="CE6959" s="40"/>
    </row>
    <row r="6960" spans="68:83" x14ac:dyDescent="0.25">
      <c r="BP6960" s="9"/>
      <c r="BQ6960" s="40"/>
      <c r="BR6960" s="9"/>
      <c r="BS6960" s="40"/>
      <c r="BU6960" s="9"/>
      <c r="BV6960" s="40"/>
      <c r="BW6960" s="9"/>
      <c r="BX6960" s="40"/>
      <c r="BZ6960" s="9"/>
      <c r="CA6960" s="9"/>
      <c r="CB6960" s="40"/>
      <c r="CC6960" s="9"/>
      <c r="CD6960" s="9"/>
      <c r="CE6960" s="40"/>
    </row>
    <row r="6961" spans="68:83" x14ac:dyDescent="0.25">
      <c r="BP6961" s="9"/>
      <c r="BQ6961" s="40"/>
      <c r="BR6961" s="9"/>
      <c r="BS6961" s="40"/>
      <c r="BU6961" s="9"/>
      <c r="BV6961" s="40"/>
      <c r="BW6961" s="9"/>
      <c r="BX6961" s="40"/>
      <c r="BZ6961" s="9"/>
      <c r="CA6961" s="9"/>
      <c r="CB6961" s="40"/>
      <c r="CC6961" s="9"/>
      <c r="CD6961" s="9"/>
      <c r="CE6961" s="40"/>
    </row>
    <row r="6962" spans="68:83" x14ac:dyDescent="0.25">
      <c r="BP6962" s="9"/>
      <c r="BQ6962" s="40"/>
      <c r="BR6962" s="9"/>
      <c r="BS6962" s="40"/>
      <c r="BU6962" s="9"/>
      <c r="BV6962" s="40"/>
      <c r="BW6962" s="9"/>
      <c r="BX6962" s="40"/>
      <c r="BZ6962" s="9"/>
      <c r="CA6962" s="9"/>
      <c r="CB6962" s="40"/>
      <c r="CC6962" s="9"/>
      <c r="CD6962" s="9"/>
      <c r="CE6962" s="40"/>
    </row>
    <row r="6963" spans="68:83" x14ac:dyDescent="0.25">
      <c r="BP6963" s="9"/>
      <c r="BQ6963" s="40"/>
      <c r="BR6963" s="9"/>
      <c r="BS6963" s="40"/>
      <c r="BU6963" s="9"/>
      <c r="BV6963" s="40"/>
      <c r="BW6963" s="9"/>
      <c r="BX6963" s="40"/>
      <c r="BZ6963" s="9"/>
      <c r="CA6963" s="9"/>
      <c r="CB6963" s="40"/>
      <c r="CC6963" s="9"/>
      <c r="CD6963" s="9"/>
      <c r="CE6963" s="40"/>
    </row>
    <row r="6964" spans="68:83" x14ac:dyDescent="0.25">
      <c r="BP6964" s="9"/>
      <c r="BQ6964" s="40"/>
      <c r="BR6964" s="9"/>
      <c r="BS6964" s="40"/>
      <c r="BU6964" s="9"/>
      <c r="BV6964" s="40"/>
      <c r="BW6964" s="9"/>
      <c r="BX6964" s="40"/>
      <c r="BZ6964" s="9"/>
      <c r="CA6964" s="9"/>
      <c r="CB6964" s="40"/>
      <c r="CC6964" s="9"/>
      <c r="CD6964" s="9"/>
      <c r="CE6964" s="40"/>
    </row>
    <row r="6965" spans="68:83" x14ac:dyDescent="0.25">
      <c r="BP6965" s="9"/>
      <c r="BQ6965" s="40"/>
      <c r="BR6965" s="9"/>
      <c r="BS6965" s="40"/>
      <c r="BU6965" s="9"/>
      <c r="BV6965" s="40"/>
      <c r="BW6965" s="9"/>
      <c r="BX6965" s="40"/>
      <c r="BZ6965" s="9"/>
      <c r="CA6965" s="9"/>
      <c r="CB6965" s="40"/>
      <c r="CC6965" s="9"/>
      <c r="CD6965" s="9"/>
      <c r="CE6965" s="40"/>
    </row>
    <row r="6966" spans="68:83" x14ac:dyDescent="0.25">
      <c r="BP6966" s="9"/>
      <c r="BQ6966" s="40"/>
      <c r="BR6966" s="9"/>
      <c r="BS6966" s="40"/>
      <c r="BU6966" s="9"/>
      <c r="BV6966" s="40"/>
      <c r="BW6966" s="9"/>
      <c r="BX6966" s="40"/>
      <c r="BZ6966" s="9"/>
      <c r="CA6966" s="9"/>
      <c r="CB6966" s="40"/>
      <c r="CC6966" s="9"/>
      <c r="CD6966" s="9"/>
      <c r="CE6966" s="40"/>
    </row>
    <row r="6967" spans="68:83" x14ac:dyDescent="0.25">
      <c r="BP6967" s="9"/>
      <c r="BQ6967" s="40"/>
      <c r="BR6967" s="9"/>
      <c r="BS6967" s="40"/>
      <c r="BU6967" s="9"/>
      <c r="BV6967" s="40"/>
      <c r="BW6967" s="9"/>
      <c r="BX6967" s="40"/>
      <c r="BZ6967" s="9"/>
      <c r="CA6967" s="9"/>
      <c r="CB6967" s="40"/>
      <c r="CC6967" s="9"/>
      <c r="CD6967" s="9"/>
      <c r="CE6967" s="40"/>
    </row>
    <row r="6968" spans="68:83" x14ac:dyDescent="0.25">
      <c r="BP6968" s="9"/>
      <c r="BQ6968" s="40"/>
      <c r="BR6968" s="9"/>
      <c r="BS6968" s="40"/>
      <c r="BU6968" s="9"/>
      <c r="BV6968" s="40"/>
      <c r="BW6968" s="9"/>
      <c r="BX6968" s="40"/>
      <c r="BZ6968" s="9"/>
      <c r="CA6968" s="9"/>
      <c r="CB6968" s="40"/>
      <c r="CC6968" s="9"/>
      <c r="CD6968" s="9"/>
      <c r="CE6968" s="40"/>
    </row>
    <row r="6969" spans="68:83" x14ac:dyDescent="0.25">
      <c r="BP6969" s="9"/>
      <c r="BQ6969" s="40"/>
      <c r="BR6969" s="9"/>
      <c r="BS6969" s="40"/>
      <c r="BU6969" s="9"/>
      <c r="BV6969" s="40"/>
      <c r="BW6969" s="9"/>
      <c r="BX6969" s="40"/>
      <c r="BZ6969" s="9"/>
      <c r="CA6969" s="9"/>
      <c r="CB6969" s="40"/>
      <c r="CC6969" s="9"/>
      <c r="CD6969" s="9"/>
      <c r="CE6969" s="40"/>
    </row>
    <row r="6970" spans="68:83" x14ac:dyDescent="0.25">
      <c r="BP6970" s="9"/>
      <c r="BQ6970" s="40"/>
      <c r="BR6970" s="9"/>
      <c r="BS6970" s="40"/>
      <c r="BU6970" s="9"/>
      <c r="BV6970" s="40"/>
      <c r="BW6970" s="9"/>
      <c r="BX6970" s="40"/>
      <c r="BZ6970" s="9"/>
      <c r="CA6970" s="9"/>
      <c r="CB6970" s="40"/>
      <c r="CC6970" s="9"/>
      <c r="CD6970" s="9"/>
      <c r="CE6970" s="40"/>
    </row>
    <row r="6971" spans="68:83" x14ac:dyDescent="0.25">
      <c r="BP6971" s="9"/>
      <c r="BQ6971" s="40"/>
      <c r="BR6971" s="9"/>
      <c r="BS6971" s="40"/>
      <c r="BU6971" s="9"/>
      <c r="BV6971" s="40"/>
      <c r="BW6971" s="9"/>
      <c r="BX6971" s="40"/>
      <c r="BZ6971" s="9"/>
      <c r="CA6971" s="9"/>
      <c r="CB6971" s="40"/>
      <c r="CC6971" s="9"/>
      <c r="CD6971" s="9"/>
      <c r="CE6971" s="40"/>
    </row>
    <row r="6972" spans="68:83" x14ac:dyDescent="0.25">
      <c r="BP6972" s="9"/>
      <c r="BQ6972" s="40"/>
      <c r="BR6972" s="9"/>
      <c r="BS6972" s="40"/>
      <c r="BU6972" s="9"/>
      <c r="BV6972" s="40"/>
      <c r="BW6972" s="9"/>
      <c r="BX6972" s="40"/>
      <c r="BZ6972" s="9"/>
      <c r="CA6972" s="9"/>
      <c r="CB6972" s="40"/>
      <c r="CC6972" s="9"/>
      <c r="CD6972" s="9"/>
      <c r="CE6972" s="40"/>
    </row>
    <row r="6973" spans="68:83" x14ac:dyDescent="0.25">
      <c r="BP6973" s="9"/>
      <c r="BQ6973" s="40"/>
      <c r="BR6973" s="9"/>
      <c r="BS6973" s="40"/>
      <c r="BU6973" s="9"/>
      <c r="BV6973" s="40"/>
      <c r="BW6973" s="9"/>
      <c r="BX6973" s="40"/>
      <c r="BZ6973" s="9"/>
      <c r="CA6973" s="9"/>
      <c r="CB6973" s="40"/>
      <c r="CC6973" s="9"/>
      <c r="CD6973" s="9"/>
      <c r="CE6973" s="40"/>
    </row>
    <row r="6974" spans="68:83" x14ac:dyDescent="0.25">
      <c r="BP6974" s="9"/>
      <c r="BQ6974" s="40"/>
      <c r="BR6974" s="9"/>
      <c r="BS6974" s="40"/>
      <c r="BU6974" s="9"/>
      <c r="BV6974" s="40"/>
      <c r="BW6974" s="9"/>
      <c r="BX6974" s="40"/>
      <c r="BZ6974" s="9"/>
      <c r="CA6974" s="9"/>
      <c r="CB6974" s="40"/>
      <c r="CC6974" s="9"/>
      <c r="CD6974" s="9"/>
      <c r="CE6974" s="40"/>
    </row>
    <row r="6975" spans="68:83" x14ac:dyDescent="0.25">
      <c r="BP6975" s="9"/>
      <c r="BQ6975" s="40"/>
      <c r="BR6975" s="9"/>
      <c r="BS6975" s="40"/>
      <c r="BU6975" s="9"/>
      <c r="BV6975" s="40"/>
      <c r="BW6975" s="9"/>
      <c r="BX6975" s="40"/>
      <c r="BZ6975" s="9"/>
      <c r="CA6975" s="9"/>
      <c r="CB6975" s="40"/>
      <c r="CC6975" s="9"/>
      <c r="CD6975" s="9"/>
      <c r="CE6975" s="40"/>
    </row>
    <row r="6976" spans="68:83" x14ac:dyDescent="0.25">
      <c r="BP6976" s="9"/>
      <c r="BQ6976" s="40"/>
      <c r="BR6976" s="9"/>
      <c r="BS6976" s="40"/>
      <c r="BU6976" s="9"/>
      <c r="BV6976" s="40"/>
      <c r="BW6976" s="9"/>
      <c r="BX6976" s="40"/>
      <c r="BZ6976" s="9"/>
      <c r="CA6976" s="9"/>
      <c r="CB6976" s="40"/>
      <c r="CC6976" s="9"/>
      <c r="CD6976" s="9"/>
      <c r="CE6976" s="40"/>
    </row>
    <row r="6977" spans="68:83" x14ac:dyDescent="0.25">
      <c r="BP6977" s="9"/>
      <c r="BQ6977" s="40"/>
      <c r="BR6977" s="9"/>
      <c r="BS6977" s="40"/>
      <c r="BU6977" s="9"/>
      <c r="BV6977" s="40"/>
      <c r="BW6977" s="9"/>
      <c r="BX6977" s="40"/>
      <c r="BZ6977" s="9"/>
      <c r="CA6977" s="9"/>
      <c r="CB6977" s="40"/>
      <c r="CC6977" s="9"/>
      <c r="CD6977" s="9"/>
      <c r="CE6977" s="40"/>
    </row>
    <row r="6978" spans="68:83" x14ac:dyDescent="0.25">
      <c r="BP6978" s="9"/>
      <c r="BQ6978" s="40"/>
      <c r="BR6978" s="9"/>
      <c r="BS6978" s="40"/>
      <c r="BU6978" s="9"/>
      <c r="BV6978" s="40"/>
      <c r="BW6978" s="9"/>
      <c r="BX6978" s="40"/>
      <c r="BZ6978" s="9"/>
      <c r="CA6978" s="9"/>
      <c r="CB6978" s="40"/>
      <c r="CC6978" s="9"/>
      <c r="CD6978" s="9"/>
      <c r="CE6978" s="40"/>
    </row>
    <row r="6979" spans="68:83" x14ac:dyDescent="0.25">
      <c r="BP6979" s="9"/>
      <c r="BQ6979" s="40"/>
      <c r="BR6979" s="9"/>
      <c r="BS6979" s="40"/>
      <c r="BU6979" s="9"/>
      <c r="BV6979" s="40"/>
      <c r="BW6979" s="9"/>
      <c r="BX6979" s="40"/>
      <c r="BZ6979" s="9"/>
      <c r="CA6979" s="9"/>
      <c r="CB6979" s="40"/>
      <c r="CC6979" s="9"/>
      <c r="CD6979" s="9"/>
      <c r="CE6979" s="40"/>
    </row>
    <row r="6980" spans="68:83" x14ac:dyDescent="0.25">
      <c r="BP6980" s="9"/>
      <c r="BQ6980" s="40"/>
      <c r="BR6980" s="9"/>
      <c r="BS6980" s="40"/>
      <c r="BU6980" s="9"/>
      <c r="BV6980" s="40"/>
      <c r="BW6980" s="9"/>
      <c r="BX6980" s="40"/>
      <c r="BZ6980" s="9"/>
      <c r="CA6980" s="9"/>
      <c r="CB6980" s="40"/>
      <c r="CC6980" s="9"/>
      <c r="CD6980" s="9"/>
      <c r="CE6980" s="40"/>
    </row>
    <row r="6981" spans="68:83" x14ac:dyDescent="0.25">
      <c r="BP6981" s="9"/>
      <c r="BQ6981" s="40"/>
      <c r="BR6981" s="9"/>
      <c r="BS6981" s="40"/>
      <c r="BU6981" s="9"/>
      <c r="BV6981" s="40"/>
      <c r="BW6981" s="9"/>
      <c r="BX6981" s="40"/>
      <c r="BZ6981" s="9"/>
      <c r="CA6981" s="9"/>
      <c r="CB6981" s="40"/>
      <c r="CC6981" s="9"/>
      <c r="CD6981" s="9"/>
      <c r="CE6981" s="40"/>
    </row>
    <row r="6982" spans="68:83" x14ac:dyDescent="0.25">
      <c r="BP6982" s="9"/>
      <c r="BQ6982" s="40"/>
      <c r="BR6982" s="9"/>
      <c r="BS6982" s="40"/>
      <c r="BU6982" s="9"/>
      <c r="BV6982" s="40"/>
      <c r="BW6982" s="9"/>
      <c r="BX6982" s="40"/>
      <c r="BZ6982" s="9"/>
      <c r="CA6982" s="9"/>
      <c r="CB6982" s="40"/>
      <c r="CC6982" s="9"/>
      <c r="CD6982" s="9"/>
      <c r="CE6982" s="40"/>
    </row>
    <row r="6983" spans="68:83" x14ac:dyDescent="0.25">
      <c r="BP6983" s="9"/>
      <c r="BQ6983" s="40"/>
      <c r="BR6983" s="9"/>
      <c r="BS6983" s="40"/>
      <c r="BU6983" s="9"/>
      <c r="BV6983" s="40"/>
      <c r="BW6983" s="9"/>
      <c r="BX6983" s="40"/>
      <c r="BZ6983" s="9"/>
      <c r="CA6983" s="9"/>
      <c r="CB6983" s="40"/>
      <c r="CC6983" s="9"/>
      <c r="CD6983" s="9"/>
      <c r="CE6983" s="40"/>
    </row>
    <row r="6984" spans="68:83" x14ac:dyDescent="0.25">
      <c r="BP6984" s="9"/>
      <c r="BQ6984" s="40"/>
      <c r="BR6984" s="9"/>
      <c r="BS6984" s="40"/>
      <c r="BU6984" s="9"/>
      <c r="BV6984" s="40"/>
      <c r="BW6984" s="9"/>
      <c r="BX6984" s="40"/>
      <c r="BZ6984" s="9"/>
      <c r="CA6984" s="9"/>
      <c r="CB6984" s="40"/>
      <c r="CC6984" s="9"/>
      <c r="CD6984" s="9"/>
      <c r="CE6984" s="40"/>
    </row>
    <row r="6985" spans="68:83" x14ac:dyDescent="0.25">
      <c r="BP6985" s="9"/>
      <c r="BQ6985" s="40"/>
      <c r="BR6985" s="9"/>
      <c r="BS6985" s="40"/>
      <c r="BU6985" s="9"/>
      <c r="BV6985" s="40"/>
      <c r="BW6985" s="9"/>
      <c r="BX6985" s="40"/>
      <c r="BZ6985" s="9"/>
      <c r="CA6985" s="9"/>
      <c r="CB6985" s="40"/>
      <c r="CC6985" s="9"/>
      <c r="CD6985" s="9"/>
      <c r="CE6985" s="40"/>
    </row>
    <row r="6986" spans="68:83" x14ac:dyDescent="0.25">
      <c r="BP6986" s="9"/>
      <c r="BQ6986" s="40"/>
      <c r="BR6986" s="9"/>
      <c r="BS6986" s="40"/>
      <c r="BU6986" s="9"/>
      <c r="BV6986" s="40"/>
      <c r="BW6986" s="9"/>
      <c r="BX6986" s="40"/>
      <c r="BZ6986" s="9"/>
      <c r="CA6986" s="9"/>
      <c r="CB6986" s="40"/>
      <c r="CC6986" s="9"/>
      <c r="CD6986" s="9"/>
      <c r="CE6986" s="40"/>
    </row>
    <row r="6987" spans="68:83" x14ac:dyDescent="0.25">
      <c r="BP6987" s="9"/>
      <c r="BQ6987" s="40"/>
      <c r="BR6987" s="9"/>
      <c r="BS6987" s="40"/>
      <c r="BU6987" s="9"/>
      <c r="BV6987" s="40"/>
      <c r="BW6987" s="9"/>
      <c r="BX6987" s="40"/>
      <c r="BZ6987" s="9"/>
      <c r="CA6987" s="9"/>
      <c r="CB6987" s="40"/>
      <c r="CC6987" s="9"/>
      <c r="CD6987" s="9"/>
      <c r="CE6987" s="40"/>
    </row>
    <row r="6988" spans="68:83" x14ac:dyDescent="0.25">
      <c r="BP6988" s="9"/>
      <c r="BQ6988" s="40"/>
      <c r="BR6988" s="9"/>
      <c r="BS6988" s="40"/>
      <c r="BU6988" s="9"/>
      <c r="BV6988" s="40"/>
      <c r="BW6988" s="9"/>
      <c r="BX6988" s="40"/>
      <c r="BZ6988" s="9"/>
      <c r="CA6988" s="9"/>
      <c r="CB6988" s="40"/>
      <c r="CC6988" s="9"/>
      <c r="CD6988" s="9"/>
      <c r="CE6988" s="40"/>
    </row>
    <row r="6989" spans="68:83" x14ac:dyDescent="0.25">
      <c r="BP6989" s="9"/>
      <c r="BQ6989" s="40"/>
      <c r="BR6989" s="9"/>
      <c r="BS6989" s="40"/>
      <c r="BU6989" s="9"/>
      <c r="BV6989" s="40"/>
      <c r="BW6989" s="9"/>
      <c r="BX6989" s="40"/>
      <c r="BZ6989" s="9"/>
      <c r="CA6989" s="9"/>
      <c r="CB6989" s="40"/>
      <c r="CC6989" s="9"/>
      <c r="CD6989" s="9"/>
      <c r="CE6989" s="40"/>
    </row>
    <row r="6990" spans="68:83" x14ac:dyDescent="0.25">
      <c r="BP6990" s="9"/>
      <c r="BQ6990" s="40"/>
      <c r="BR6990" s="9"/>
      <c r="BS6990" s="40"/>
      <c r="BU6990" s="9"/>
      <c r="BV6990" s="40"/>
      <c r="BW6990" s="9"/>
      <c r="BX6990" s="40"/>
      <c r="BZ6990" s="9"/>
      <c r="CA6990" s="9"/>
      <c r="CB6990" s="40"/>
      <c r="CC6990" s="9"/>
      <c r="CD6990" s="9"/>
      <c r="CE6990" s="40"/>
    </row>
    <row r="6991" spans="68:83" x14ac:dyDescent="0.25">
      <c r="BP6991" s="9"/>
      <c r="BQ6991" s="40"/>
      <c r="BR6991" s="9"/>
      <c r="BS6991" s="40"/>
      <c r="BU6991" s="9"/>
      <c r="BV6991" s="40"/>
      <c r="BW6991" s="9"/>
      <c r="BX6991" s="40"/>
      <c r="BZ6991" s="9"/>
      <c r="CA6991" s="9"/>
      <c r="CB6991" s="40"/>
      <c r="CC6991" s="9"/>
      <c r="CD6991" s="9"/>
      <c r="CE6991" s="40"/>
    </row>
    <row r="6992" spans="68:83" x14ac:dyDescent="0.25">
      <c r="BP6992" s="9"/>
      <c r="BQ6992" s="40"/>
      <c r="BR6992" s="9"/>
      <c r="BS6992" s="40"/>
      <c r="BU6992" s="9"/>
      <c r="BV6992" s="40"/>
      <c r="BW6992" s="9"/>
      <c r="BX6992" s="40"/>
      <c r="BZ6992" s="9"/>
      <c r="CA6992" s="9"/>
      <c r="CB6992" s="40"/>
      <c r="CC6992" s="9"/>
      <c r="CD6992" s="9"/>
      <c r="CE6992" s="40"/>
    </row>
    <row r="6993" spans="68:83" x14ac:dyDescent="0.25">
      <c r="BP6993" s="9"/>
      <c r="BQ6993" s="40"/>
      <c r="BR6993" s="9"/>
      <c r="BS6993" s="40"/>
      <c r="BU6993" s="9"/>
      <c r="BV6993" s="40"/>
      <c r="BW6993" s="9"/>
      <c r="BX6993" s="40"/>
      <c r="BZ6993" s="9"/>
      <c r="CA6993" s="9"/>
      <c r="CB6993" s="40"/>
      <c r="CC6993" s="9"/>
      <c r="CD6993" s="9"/>
      <c r="CE6993" s="40"/>
    </row>
    <row r="6994" spans="68:83" x14ac:dyDescent="0.25">
      <c r="BP6994" s="9"/>
      <c r="BQ6994" s="40"/>
      <c r="BR6994" s="9"/>
      <c r="BS6994" s="40"/>
      <c r="BU6994" s="9"/>
      <c r="BV6994" s="40"/>
      <c r="BW6994" s="9"/>
      <c r="BX6994" s="40"/>
      <c r="BZ6994" s="9"/>
      <c r="CA6994" s="9"/>
      <c r="CB6994" s="40"/>
      <c r="CC6994" s="9"/>
      <c r="CD6994" s="9"/>
      <c r="CE6994" s="40"/>
    </row>
    <row r="6995" spans="68:83" x14ac:dyDescent="0.25">
      <c r="BP6995" s="9"/>
      <c r="BQ6995" s="40"/>
      <c r="BR6995" s="9"/>
      <c r="BS6995" s="40"/>
      <c r="BU6995" s="9"/>
      <c r="BV6995" s="40"/>
      <c r="BW6995" s="9"/>
      <c r="BX6995" s="40"/>
      <c r="BZ6995" s="9"/>
      <c r="CA6995" s="9"/>
      <c r="CB6995" s="40"/>
      <c r="CC6995" s="9"/>
      <c r="CD6995" s="9"/>
      <c r="CE6995" s="40"/>
    </row>
    <row r="6996" spans="68:83" x14ac:dyDescent="0.25">
      <c r="BP6996" s="9"/>
      <c r="BQ6996" s="40"/>
      <c r="BR6996" s="9"/>
      <c r="BS6996" s="40"/>
      <c r="BU6996" s="9"/>
      <c r="BV6996" s="40"/>
      <c r="BW6996" s="9"/>
      <c r="BX6996" s="40"/>
      <c r="BZ6996" s="9"/>
      <c r="CA6996" s="9"/>
      <c r="CB6996" s="40"/>
      <c r="CC6996" s="9"/>
      <c r="CD6996" s="9"/>
      <c r="CE6996" s="40"/>
    </row>
    <row r="6997" spans="68:83" x14ac:dyDescent="0.25">
      <c r="BP6997" s="9"/>
      <c r="BQ6997" s="40"/>
      <c r="BR6997" s="9"/>
      <c r="BS6997" s="40"/>
      <c r="BU6997" s="9"/>
      <c r="BV6997" s="40"/>
      <c r="BW6997" s="9"/>
      <c r="BX6997" s="40"/>
      <c r="BZ6997" s="9"/>
      <c r="CA6997" s="9"/>
      <c r="CB6997" s="40"/>
      <c r="CC6997" s="9"/>
      <c r="CD6997" s="9"/>
      <c r="CE6997" s="40"/>
    </row>
    <row r="6998" spans="68:83" x14ac:dyDescent="0.25">
      <c r="BP6998" s="9"/>
      <c r="BQ6998" s="40"/>
      <c r="BR6998" s="9"/>
      <c r="BS6998" s="40"/>
      <c r="BU6998" s="9"/>
      <c r="BV6998" s="40"/>
      <c r="BW6998" s="9"/>
      <c r="BX6998" s="40"/>
      <c r="BZ6998" s="9"/>
      <c r="CA6998" s="9"/>
      <c r="CB6998" s="40"/>
      <c r="CC6998" s="9"/>
      <c r="CD6998" s="9"/>
      <c r="CE6998" s="40"/>
    </row>
    <row r="6999" spans="68:83" x14ac:dyDescent="0.25">
      <c r="BP6999" s="9"/>
      <c r="BQ6999" s="40"/>
      <c r="BR6999" s="9"/>
      <c r="BS6999" s="40"/>
      <c r="BU6999" s="9"/>
      <c r="BV6999" s="40"/>
      <c r="BW6999" s="9"/>
      <c r="BX6999" s="40"/>
      <c r="BZ6999" s="9"/>
      <c r="CA6999" s="9"/>
      <c r="CB6999" s="40"/>
      <c r="CC6999" s="9"/>
      <c r="CD6999" s="9"/>
      <c r="CE6999" s="40"/>
    </row>
    <row r="7000" spans="68:83" x14ac:dyDescent="0.25">
      <c r="BP7000" s="9"/>
      <c r="BQ7000" s="40"/>
      <c r="BR7000" s="9"/>
      <c r="BS7000" s="40"/>
      <c r="BU7000" s="9"/>
      <c r="BV7000" s="40"/>
      <c r="BW7000" s="9"/>
      <c r="BX7000" s="40"/>
      <c r="BZ7000" s="9"/>
      <c r="CA7000" s="9"/>
      <c r="CB7000" s="40"/>
      <c r="CC7000" s="9"/>
      <c r="CD7000" s="9"/>
      <c r="CE7000" s="40"/>
    </row>
    <row r="7001" spans="68:83" x14ac:dyDescent="0.25">
      <c r="BP7001" s="9"/>
      <c r="BQ7001" s="40"/>
      <c r="BR7001" s="9"/>
      <c r="BS7001" s="40"/>
      <c r="BU7001" s="9"/>
      <c r="BV7001" s="40"/>
      <c r="BW7001" s="9"/>
      <c r="BX7001" s="40"/>
      <c r="BZ7001" s="9"/>
      <c r="CA7001" s="9"/>
      <c r="CB7001" s="40"/>
      <c r="CC7001" s="9"/>
      <c r="CD7001" s="9"/>
      <c r="CE7001" s="40"/>
    </row>
    <row r="7002" spans="68:83" x14ac:dyDescent="0.25">
      <c r="BP7002" s="9"/>
      <c r="BQ7002" s="40"/>
      <c r="BR7002" s="9"/>
      <c r="BS7002" s="40"/>
      <c r="BU7002" s="9"/>
      <c r="BV7002" s="40"/>
      <c r="BW7002" s="9"/>
      <c r="BX7002" s="40"/>
      <c r="BZ7002" s="9"/>
      <c r="CA7002" s="9"/>
      <c r="CB7002" s="40"/>
      <c r="CC7002" s="9"/>
      <c r="CD7002" s="9"/>
      <c r="CE7002" s="40"/>
    </row>
    <row r="7003" spans="68:83" x14ac:dyDescent="0.25">
      <c r="BP7003" s="9"/>
      <c r="BQ7003" s="40"/>
      <c r="BR7003" s="9"/>
      <c r="BS7003" s="40"/>
      <c r="BU7003" s="9"/>
      <c r="BV7003" s="40"/>
      <c r="BW7003" s="9"/>
      <c r="BX7003" s="40"/>
      <c r="BZ7003" s="9"/>
      <c r="CA7003" s="9"/>
      <c r="CB7003" s="40"/>
      <c r="CC7003" s="9"/>
      <c r="CD7003" s="9"/>
      <c r="CE7003" s="40"/>
    </row>
    <row r="7004" spans="68:83" x14ac:dyDescent="0.25">
      <c r="BP7004" s="9"/>
      <c r="BQ7004" s="40"/>
      <c r="BR7004" s="9"/>
      <c r="BS7004" s="40"/>
      <c r="BU7004" s="9"/>
      <c r="BV7004" s="40"/>
      <c r="BW7004" s="9"/>
      <c r="BX7004" s="40"/>
      <c r="BZ7004" s="9"/>
      <c r="CA7004" s="9"/>
      <c r="CB7004" s="40"/>
      <c r="CC7004" s="9"/>
      <c r="CD7004" s="9"/>
      <c r="CE7004" s="40"/>
    </row>
    <row r="7005" spans="68:83" x14ac:dyDescent="0.25">
      <c r="BP7005" s="9"/>
      <c r="BQ7005" s="40"/>
      <c r="BR7005" s="9"/>
      <c r="BS7005" s="40"/>
      <c r="BU7005" s="9"/>
      <c r="BV7005" s="40"/>
      <c r="BW7005" s="9"/>
      <c r="BX7005" s="40"/>
      <c r="BZ7005" s="9"/>
      <c r="CA7005" s="9"/>
      <c r="CB7005" s="40"/>
      <c r="CC7005" s="9"/>
      <c r="CD7005" s="9"/>
      <c r="CE7005" s="40"/>
    </row>
    <row r="7006" spans="68:83" x14ac:dyDescent="0.25">
      <c r="BP7006" s="9"/>
      <c r="BQ7006" s="40"/>
      <c r="BR7006" s="9"/>
      <c r="BS7006" s="40"/>
      <c r="BU7006" s="9"/>
      <c r="BV7006" s="40"/>
      <c r="BW7006" s="9"/>
      <c r="BX7006" s="40"/>
      <c r="BZ7006" s="9"/>
      <c r="CA7006" s="9"/>
      <c r="CB7006" s="40"/>
      <c r="CC7006" s="9"/>
      <c r="CD7006" s="9"/>
      <c r="CE7006" s="40"/>
    </row>
    <row r="7007" spans="68:83" x14ac:dyDescent="0.25">
      <c r="BP7007" s="9"/>
      <c r="BQ7007" s="40"/>
      <c r="BR7007" s="9"/>
      <c r="BS7007" s="40"/>
      <c r="BU7007" s="9"/>
      <c r="BV7007" s="40"/>
      <c r="BW7007" s="9"/>
      <c r="BX7007" s="40"/>
      <c r="BZ7007" s="9"/>
      <c r="CA7007" s="9"/>
      <c r="CB7007" s="40"/>
      <c r="CC7007" s="9"/>
      <c r="CD7007" s="9"/>
      <c r="CE7007" s="40"/>
    </row>
    <row r="7008" spans="68:83" x14ac:dyDescent="0.25">
      <c r="BP7008" s="9"/>
      <c r="BQ7008" s="40"/>
      <c r="BR7008" s="9"/>
      <c r="BS7008" s="40"/>
      <c r="BU7008" s="9"/>
      <c r="BV7008" s="40"/>
      <c r="BW7008" s="9"/>
      <c r="BX7008" s="40"/>
      <c r="BZ7008" s="9"/>
      <c r="CA7008" s="9"/>
      <c r="CB7008" s="40"/>
      <c r="CC7008" s="9"/>
      <c r="CD7008" s="9"/>
      <c r="CE7008" s="40"/>
    </row>
    <row r="7009" spans="68:83" x14ac:dyDescent="0.25">
      <c r="BP7009" s="9"/>
      <c r="BQ7009" s="40"/>
      <c r="BR7009" s="9"/>
      <c r="BS7009" s="40"/>
      <c r="BU7009" s="9"/>
      <c r="BV7009" s="40"/>
      <c r="BW7009" s="9"/>
      <c r="BX7009" s="40"/>
      <c r="BZ7009" s="9"/>
      <c r="CA7009" s="9"/>
      <c r="CB7009" s="40"/>
      <c r="CC7009" s="9"/>
      <c r="CD7009" s="9"/>
      <c r="CE7009" s="40"/>
    </row>
    <row r="7010" spans="68:83" x14ac:dyDescent="0.25">
      <c r="BP7010" s="9"/>
      <c r="BQ7010" s="40"/>
      <c r="BR7010" s="9"/>
      <c r="BS7010" s="40"/>
      <c r="BU7010" s="9"/>
      <c r="BV7010" s="40"/>
      <c r="BW7010" s="9"/>
      <c r="BX7010" s="40"/>
      <c r="BZ7010" s="9"/>
      <c r="CA7010" s="9"/>
      <c r="CB7010" s="40"/>
      <c r="CC7010" s="9"/>
      <c r="CD7010" s="9"/>
      <c r="CE7010" s="40"/>
    </row>
    <row r="7011" spans="68:83" x14ac:dyDescent="0.25">
      <c r="BP7011" s="9"/>
      <c r="BQ7011" s="40"/>
      <c r="BR7011" s="9"/>
      <c r="BS7011" s="40"/>
      <c r="BU7011" s="9"/>
      <c r="BV7011" s="40"/>
      <c r="BW7011" s="9"/>
      <c r="BX7011" s="40"/>
      <c r="BZ7011" s="9"/>
      <c r="CA7011" s="9"/>
      <c r="CB7011" s="40"/>
      <c r="CC7011" s="9"/>
      <c r="CD7011" s="9"/>
      <c r="CE7011" s="40"/>
    </row>
    <row r="7012" spans="68:83" x14ac:dyDescent="0.25">
      <c r="BP7012" s="9"/>
      <c r="BQ7012" s="40"/>
      <c r="BR7012" s="9"/>
      <c r="BS7012" s="40"/>
      <c r="BU7012" s="9"/>
      <c r="BV7012" s="40"/>
      <c r="BW7012" s="9"/>
      <c r="BX7012" s="40"/>
      <c r="BZ7012" s="9"/>
      <c r="CA7012" s="9"/>
      <c r="CB7012" s="40"/>
      <c r="CC7012" s="9"/>
      <c r="CD7012" s="9"/>
      <c r="CE7012" s="40"/>
    </row>
    <row r="7013" spans="68:83" x14ac:dyDescent="0.25">
      <c r="BP7013" s="9"/>
      <c r="BQ7013" s="40"/>
      <c r="BR7013" s="9"/>
      <c r="BS7013" s="40"/>
      <c r="BU7013" s="9"/>
      <c r="BV7013" s="40"/>
      <c r="BW7013" s="9"/>
      <c r="BX7013" s="40"/>
      <c r="BZ7013" s="9"/>
      <c r="CA7013" s="9"/>
      <c r="CB7013" s="40"/>
      <c r="CC7013" s="9"/>
      <c r="CD7013" s="9"/>
      <c r="CE7013" s="40"/>
    </row>
    <row r="7014" spans="68:83" x14ac:dyDescent="0.25">
      <c r="BP7014" s="9"/>
      <c r="BQ7014" s="40"/>
      <c r="BR7014" s="9"/>
      <c r="BS7014" s="40"/>
      <c r="BU7014" s="9"/>
      <c r="BV7014" s="40"/>
      <c r="BW7014" s="9"/>
      <c r="BX7014" s="40"/>
      <c r="BZ7014" s="9"/>
      <c r="CA7014" s="9"/>
      <c r="CB7014" s="40"/>
      <c r="CC7014" s="9"/>
      <c r="CD7014" s="9"/>
      <c r="CE7014" s="40"/>
    </row>
    <row r="7015" spans="68:83" x14ac:dyDescent="0.25">
      <c r="BP7015" s="9"/>
      <c r="BQ7015" s="40"/>
      <c r="BR7015" s="9"/>
      <c r="BS7015" s="40"/>
      <c r="BU7015" s="9"/>
      <c r="BV7015" s="40"/>
      <c r="BW7015" s="9"/>
      <c r="BX7015" s="40"/>
      <c r="BZ7015" s="9"/>
      <c r="CA7015" s="9"/>
      <c r="CB7015" s="40"/>
      <c r="CC7015" s="9"/>
      <c r="CD7015" s="9"/>
      <c r="CE7015" s="40"/>
    </row>
    <row r="7016" spans="68:83" x14ac:dyDescent="0.25">
      <c r="BP7016" s="9"/>
      <c r="BQ7016" s="40"/>
      <c r="BR7016" s="9"/>
      <c r="BS7016" s="40"/>
      <c r="BU7016" s="9"/>
      <c r="BV7016" s="40"/>
      <c r="BW7016" s="9"/>
      <c r="BX7016" s="40"/>
      <c r="BZ7016" s="9"/>
      <c r="CA7016" s="9"/>
      <c r="CB7016" s="40"/>
      <c r="CC7016" s="9"/>
      <c r="CD7016" s="9"/>
      <c r="CE7016" s="40"/>
    </row>
    <row r="7017" spans="68:83" x14ac:dyDescent="0.25">
      <c r="BP7017" s="9"/>
      <c r="BQ7017" s="40"/>
      <c r="BR7017" s="9"/>
      <c r="BS7017" s="40"/>
      <c r="BU7017" s="9"/>
      <c r="BV7017" s="40"/>
      <c r="BW7017" s="9"/>
      <c r="BX7017" s="40"/>
      <c r="BZ7017" s="9"/>
      <c r="CA7017" s="9"/>
      <c r="CB7017" s="40"/>
      <c r="CC7017" s="9"/>
      <c r="CD7017" s="9"/>
      <c r="CE7017" s="40"/>
    </row>
    <row r="7018" spans="68:83" x14ac:dyDescent="0.25">
      <c r="BP7018" s="9"/>
      <c r="BQ7018" s="40"/>
      <c r="BR7018" s="9"/>
      <c r="BS7018" s="40"/>
      <c r="BU7018" s="9"/>
      <c r="BV7018" s="40"/>
      <c r="BW7018" s="9"/>
      <c r="BX7018" s="40"/>
      <c r="BZ7018" s="9"/>
      <c r="CA7018" s="9"/>
      <c r="CB7018" s="40"/>
      <c r="CC7018" s="9"/>
      <c r="CD7018" s="9"/>
      <c r="CE7018" s="40"/>
    </row>
    <row r="7019" spans="68:83" x14ac:dyDescent="0.25">
      <c r="BP7019" s="9"/>
      <c r="BQ7019" s="40"/>
      <c r="BR7019" s="9"/>
      <c r="BS7019" s="40"/>
      <c r="BU7019" s="9"/>
      <c r="BV7019" s="40"/>
      <c r="BW7019" s="9"/>
      <c r="BX7019" s="40"/>
      <c r="BZ7019" s="9"/>
      <c r="CA7019" s="9"/>
      <c r="CB7019" s="40"/>
      <c r="CC7019" s="9"/>
      <c r="CD7019" s="9"/>
      <c r="CE7019" s="40"/>
    </row>
    <row r="7020" spans="68:83" x14ac:dyDescent="0.25">
      <c r="BP7020" s="9"/>
      <c r="BQ7020" s="40"/>
      <c r="BR7020" s="9"/>
      <c r="BS7020" s="40"/>
      <c r="BU7020" s="9"/>
      <c r="BV7020" s="40"/>
      <c r="BW7020" s="9"/>
      <c r="BX7020" s="40"/>
      <c r="BZ7020" s="9"/>
      <c r="CA7020" s="9"/>
      <c r="CB7020" s="40"/>
      <c r="CC7020" s="9"/>
      <c r="CD7020" s="9"/>
      <c r="CE7020" s="40"/>
    </row>
    <row r="7021" spans="68:83" x14ac:dyDescent="0.25">
      <c r="BP7021" s="9"/>
      <c r="BQ7021" s="40"/>
      <c r="BR7021" s="9"/>
      <c r="BS7021" s="40"/>
      <c r="BU7021" s="9"/>
      <c r="BV7021" s="40"/>
      <c r="BW7021" s="9"/>
      <c r="BX7021" s="40"/>
      <c r="BZ7021" s="9"/>
      <c r="CA7021" s="9"/>
      <c r="CB7021" s="40"/>
      <c r="CC7021" s="9"/>
      <c r="CD7021" s="9"/>
      <c r="CE7021" s="40"/>
    </row>
    <row r="7022" spans="68:83" x14ac:dyDescent="0.25">
      <c r="BP7022" s="9"/>
      <c r="BQ7022" s="40"/>
      <c r="BR7022" s="9"/>
      <c r="BS7022" s="40"/>
      <c r="BU7022" s="9"/>
      <c r="BV7022" s="40"/>
      <c r="BW7022" s="9"/>
      <c r="BX7022" s="40"/>
      <c r="BZ7022" s="9"/>
      <c r="CA7022" s="9"/>
      <c r="CB7022" s="40"/>
      <c r="CC7022" s="9"/>
      <c r="CD7022" s="9"/>
      <c r="CE7022" s="40"/>
    </row>
    <row r="7023" spans="68:83" x14ac:dyDescent="0.25">
      <c r="BP7023" s="9"/>
      <c r="BQ7023" s="40"/>
      <c r="BR7023" s="9"/>
      <c r="BS7023" s="40"/>
      <c r="BU7023" s="9"/>
      <c r="BV7023" s="40"/>
      <c r="BW7023" s="9"/>
      <c r="BX7023" s="40"/>
      <c r="BZ7023" s="9"/>
      <c r="CA7023" s="9"/>
      <c r="CB7023" s="40"/>
      <c r="CC7023" s="9"/>
      <c r="CD7023" s="9"/>
      <c r="CE7023" s="40"/>
    </row>
    <row r="7024" spans="68:83" x14ac:dyDescent="0.25">
      <c r="BP7024" s="9"/>
      <c r="BQ7024" s="40"/>
      <c r="BR7024" s="9"/>
      <c r="BS7024" s="40"/>
      <c r="BU7024" s="9"/>
      <c r="BV7024" s="40"/>
      <c r="BW7024" s="9"/>
      <c r="BX7024" s="40"/>
      <c r="BZ7024" s="9"/>
      <c r="CA7024" s="9"/>
      <c r="CB7024" s="40"/>
      <c r="CC7024" s="9"/>
      <c r="CD7024" s="9"/>
      <c r="CE7024" s="40"/>
    </row>
    <row r="7025" spans="68:83" x14ac:dyDescent="0.25">
      <c r="BP7025" s="9"/>
      <c r="BQ7025" s="40"/>
      <c r="BR7025" s="9"/>
      <c r="BS7025" s="40"/>
      <c r="BU7025" s="9"/>
      <c r="BV7025" s="40"/>
      <c r="BW7025" s="9"/>
      <c r="BX7025" s="40"/>
      <c r="BZ7025" s="9"/>
      <c r="CA7025" s="9"/>
      <c r="CB7025" s="40"/>
      <c r="CC7025" s="9"/>
      <c r="CD7025" s="9"/>
      <c r="CE7025" s="40"/>
    </row>
    <row r="7026" spans="68:83" x14ac:dyDescent="0.25">
      <c r="BP7026" s="9"/>
      <c r="BQ7026" s="40"/>
      <c r="BR7026" s="9"/>
      <c r="BS7026" s="40"/>
      <c r="BU7026" s="9"/>
      <c r="BV7026" s="40"/>
      <c r="BW7026" s="9"/>
      <c r="BX7026" s="40"/>
      <c r="BZ7026" s="9"/>
      <c r="CA7026" s="9"/>
      <c r="CB7026" s="40"/>
      <c r="CC7026" s="9"/>
      <c r="CD7026" s="9"/>
      <c r="CE7026" s="40"/>
    </row>
    <row r="7027" spans="68:83" x14ac:dyDescent="0.25">
      <c r="BP7027" s="9"/>
      <c r="BQ7027" s="40"/>
      <c r="BR7027" s="9"/>
      <c r="BS7027" s="40"/>
      <c r="BU7027" s="9"/>
      <c r="BV7027" s="40"/>
      <c r="BW7027" s="9"/>
      <c r="BX7027" s="40"/>
      <c r="BZ7027" s="9"/>
      <c r="CA7027" s="9"/>
      <c r="CB7027" s="40"/>
      <c r="CC7027" s="9"/>
      <c r="CD7027" s="9"/>
      <c r="CE7027" s="40"/>
    </row>
    <row r="7028" spans="68:83" x14ac:dyDescent="0.25">
      <c r="BP7028" s="9"/>
      <c r="BQ7028" s="40"/>
      <c r="BR7028" s="9"/>
      <c r="BS7028" s="40"/>
      <c r="BU7028" s="9"/>
      <c r="BV7028" s="40"/>
      <c r="BW7028" s="9"/>
      <c r="BX7028" s="40"/>
      <c r="BZ7028" s="9"/>
      <c r="CA7028" s="9"/>
      <c r="CB7028" s="40"/>
      <c r="CC7028" s="9"/>
      <c r="CD7028" s="9"/>
      <c r="CE7028" s="40"/>
    </row>
    <row r="7029" spans="68:83" x14ac:dyDescent="0.25">
      <c r="BP7029" s="9"/>
      <c r="BQ7029" s="40"/>
      <c r="BR7029" s="9"/>
      <c r="BS7029" s="40"/>
      <c r="BU7029" s="9"/>
      <c r="BV7029" s="40"/>
      <c r="BW7029" s="9"/>
      <c r="BX7029" s="40"/>
      <c r="BZ7029" s="9"/>
      <c r="CA7029" s="9"/>
      <c r="CB7029" s="40"/>
      <c r="CC7029" s="9"/>
      <c r="CD7029" s="9"/>
      <c r="CE7029" s="40"/>
    </row>
    <row r="7030" spans="68:83" x14ac:dyDescent="0.25">
      <c r="BP7030" s="9"/>
      <c r="BQ7030" s="40"/>
      <c r="BR7030" s="9"/>
      <c r="BS7030" s="40"/>
      <c r="BU7030" s="9"/>
      <c r="BV7030" s="40"/>
      <c r="BW7030" s="9"/>
      <c r="BX7030" s="40"/>
      <c r="BZ7030" s="9"/>
      <c r="CA7030" s="9"/>
      <c r="CB7030" s="40"/>
      <c r="CC7030" s="9"/>
      <c r="CD7030" s="9"/>
      <c r="CE7030" s="40"/>
    </row>
    <row r="7031" spans="68:83" x14ac:dyDescent="0.25">
      <c r="BP7031" s="9"/>
      <c r="BQ7031" s="40"/>
      <c r="BR7031" s="9"/>
      <c r="BS7031" s="40"/>
      <c r="BU7031" s="9"/>
      <c r="BV7031" s="40"/>
      <c r="BW7031" s="9"/>
      <c r="BX7031" s="40"/>
      <c r="BZ7031" s="9"/>
      <c r="CA7031" s="9"/>
      <c r="CB7031" s="40"/>
      <c r="CC7031" s="9"/>
      <c r="CD7031" s="9"/>
      <c r="CE7031" s="40"/>
    </row>
    <row r="7032" spans="68:83" x14ac:dyDescent="0.25">
      <c r="BP7032" s="9"/>
      <c r="BQ7032" s="40"/>
      <c r="BR7032" s="9"/>
      <c r="BS7032" s="40"/>
      <c r="BU7032" s="9"/>
      <c r="BV7032" s="40"/>
      <c r="BW7032" s="9"/>
      <c r="BX7032" s="40"/>
      <c r="BZ7032" s="9"/>
      <c r="CA7032" s="9"/>
      <c r="CB7032" s="40"/>
      <c r="CC7032" s="9"/>
      <c r="CD7032" s="9"/>
      <c r="CE7032" s="40"/>
    </row>
    <row r="7033" spans="68:83" x14ac:dyDescent="0.25">
      <c r="BP7033" s="9"/>
      <c r="BQ7033" s="40"/>
      <c r="BR7033" s="9"/>
      <c r="BS7033" s="40"/>
      <c r="BU7033" s="9"/>
      <c r="BV7033" s="40"/>
      <c r="BW7033" s="9"/>
      <c r="BX7033" s="40"/>
      <c r="BZ7033" s="9"/>
      <c r="CA7033" s="9"/>
      <c r="CB7033" s="40"/>
      <c r="CC7033" s="9"/>
      <c r="CD7033" s="9"/>
      <c r="CE7033" s="40"/>
    </row>
    <row r="7034" spans="68:83" x14ac:dyDescent="0.25">
      <c r="BP7034" s="9"/>
      <c r="BQ7034" s="40"/>
      <c r="BR7034" s="9"/>
      <c r="BS7034" s="40"/>
      <c r="BU7034" s="9"/>
      <c r="BV7034" s="40"/>
      <c r="BW7034" s="9"/>
      <c r="BX7034" s="40"/>
      <c r="BZ7034" s="9"/>
      <c r="CA7034" s="9"/>
      <c r="CB7034" s="40"/>
      <c r="CC7034" s="9"/>
      <c r="CD7034" s="9"/>
      <c r="CE7034" s="40"/>
    </row>
    <row r="7035" spans="68:83" x14ac:dyDescent="0.25">
      <c r="BP7035" s="9"/>
      <c r="BQ7035" s="40"/>
      <c r="BR7035" s="9"/>
      <c r="BS7035" s="40"/>
      <c r="BU7035" s="9"/>
      <c r="BV7035" s="40"/>
      <c r="BW7035" s="9"/>
      <c r="BX7035" s="40"/>
      <c r="BZ7035" s="9"/>
      <c r="CA7035" s="9"/>
      <c r="CB7035" s="40"/>
      <c r="CC7035" s="9"/>
      <c r="CD7035" s="9"/>
      <c r="CE7035" s="40"/>
    </row>
    <row r="7036" spans="68:83" x14ac:dyDescent="0.25">
      <c r="BP7036" s="9"/>
      <c r="BQ7036" s="40"/>
      <c r="BR7036" s="9"/>
      <c r="BS7036" s="40"/>
      <c r="BU7036" s="9"/>
      <c r="BV7036" s="40"/>
      <c r="BW7036" s="9"/>
      <c r="BX7036" s="40"/>
      <c r="BZ7036" s="9"/>
      <c r="CA7036" s="9"/>
      <c r="CB7036" s="40"/>
      <c r="CC7036" s="9"/>
      <c r="CD7036" s="9"/>
      <c r="CE7036" s="40"/>
    </row>
    <row r="7037" spans="68:83" x14ac:dyDescent="0.25">
      <c r="BP7037" s="9"/>
      <c r="BQ7037" s="40"/>
      <c r="BR7037" s="9"/>
      <c r="BS7037" s="40"/>
      <c r="BU7037" s="9"/>
      <c r="BV7037" s="40"/>
      <c r="BW7037" s="9"/>
      <c r="BX7037" s="40"/>
      <c r="BZ7037" s="9"/>
      <c r="CA7037" s="9"/>
      <c r="CB7037" s="40"/>
      <c r="CC7037" s="9"/>
      <c r="CD7037" s="9"/>
      <c r="CE7037" s="40"/>
    </row>
    <row r="7038" spans="68:83" x14ac:dyDescent="0.25">
      <c r="BP7038" s="9"/>
      <c r="BQ7038" s="40"/>
      <c r="BR7038" s="9"/>
      <c r="BS7038" s="40"/>
      <c r="BU7038" s="9"/>
      <c r="BV7038" s="40"/>
      <c r="BW7038" s="9"/>
      <c r="BX7038" s="40"/>
      <c r="BZ7038" s="9"/>
      <c r="CA7038" s="9"/>
      <c r="CB7038" s="40"/>
      <c r="CC7038" s="9"/>
      <c r="CD7038" s="9"/>
      <c r="CE7038" s="40"/>
    </row>
    <row r="7039" spans="68:83" x14ac:dyDescent="0.25">
      <c r="BP7039" s="9"/>
      <c r="BQ7039" s="40"/>
      <c r="BR7039" s="9"/>
      <c r="BS7039" s="40"/>
      <c r="BU7039" s="9"/>
      <c r="BV7039" s="40"/>
      <c r="BW7039" s="9"/>
      <c r="BX7039" s="40"/>
      <c r="BZ7039" s="9"/>
      <c r="CA7039" s="9"/>
      <c r="CB7039" s="40"/>
      <c r="CC7039" s="9"/>
      <c r="CD7039" s="9"/>
      <c r="CE7039" s="40"/>
    </row>
    <row r="7040" spans="68:83" x14ac:dyDescent="0.25">
      <c r="BP7040" s="9"/>
      <c r="BQ7040" s="40"/>
      <c r="BR7040" s="9"/>
      <c r="BS7040" s="40"/>
      <c r="BU7040" s="9"/>
      <c r="BV7040" s="40"/>
      <c r="BW7040" s="9"/>
      <c r="BX7040" s="40"/>
      <c r="BZ7040" s="9"/>
      <c r="CA7040" s="9"/>
      <c r="CB7040" s="40"/>
      <c r="CC7040" s="9"/>
      <c r="CD7040" s="9"/>
      <c r="CE7040" s="40"/>
    </row>
    <row r="7041" spans="68:83" x14ac:dyDescent="0.25">
      <c r="BP7041" s="9"/>
      <c r="BQ7041" s="40"/>
      <c r="BR7041" s="9"/>
      <c r="BS7041" s="40"/>
      <c r="BU7041" s="9"/>
      <c r="BV7041" s="40"/>
      <c r="BW7041" s="9"/>
      <c r="BX7041" s="40"/>
      <c r="BZ7041" s="9"/>
      <c r="CA7041" s="9"/>
      <c r="CB7041" s="40"/>
      <c r="CC7041" s="9"/>
      <c r="CD7041" s="9"/>
      <c r="CE7041" s="40"/>
    </row>
    <row r="7042" spans="68:83" x14ac:dyDescent="0.25">
      <c r="BP7042" s="9"/>
      <c r="BQ7042" s="40"/>
      <c r="BR7042" s="9"/>
      <c r="BS7042" s="40"/>
      <c r="BU7042" s="9"/>
      <c r="BV7042" s="40"/>
      <c r="BW7042" s="9"/>
      <c r="BX7042" s="40"/>
      <c r="BZ7042" s="9"/>
      <c r="CA7042" s="9"/>
      <c r="CB7042" s="40"/>
      <c r="CC7042" s="9"/>
      <c r="CD7042" s="9"/>
      <c r="CE7042" s="40"/>
    </row>
    <row r="7043" spans="68:83" x14ac:dyDescent="0.25">
      <c r="BP7043" s="9"/>
      <c r="BQ7043" s="40"/>
      <c r="BR7043" s="9"/>
      <c r="BS7043" s="40"/>
      <c r="BU7043" s="9"/>
      <c r="BV7043" s="40"/>
      <c r="BW7043" s="9"/>
      <c r="BX7043" s="40"/>
      <c r="BZ7043" s="9"/>
      <c r="CA7043" s="9"/>
      <c r="CB7043" s="40"/>
      <c r="CC7043" s="9"/>
      <c r="CD7043" s="9"/>
      <c r="CE7043" s="40"/>
    </row>
    <row r="7044" spans="68:83" x14ac:dyDescent="0.25">
      <c r="BP7044" s="9"/>
      <c r="BQ7044" s="40"/>
      <c r="BR7044" s="9"/>
      <c r="BS7044" s="40"/>
      <c r="BU7044" s="9"/>
      <c r="BV7044" s="40"/>
      <c r="BW7044" s="9"/>
      <c r="BX7044" s="40"/>
      <c r="BZ7044" s="9"/>
      <c r="CA7044" s="9"/>
      <c r="CB7044" s="40"/>
      <c r="CC7044" s="9"/>
      <c r="CD7044" s="9"/>
      <c r="CE7044" s="40"/>
    </row>
    <row r="7045" spans="68:83" x14ac:dyDescent="0.25">
      <c r="BP7045" s="9"/>
      <c r="BQ7045" s="40"/>
      <c r="BR7045" s="9"/>
      <c r="BS7045" s="40"/>
      <c r="BU7045" s="9"/>
      <c r="BV7045" s="40"/>
      <c r="BW7045" s="9"/>
      <c r="BX7045" s="40"/>
      <c r="BZ7045" s="9"/>
      <c r="CA7045" s="9"/>
      <c r="CB7045" s="40"/>
      <c r="CC7045" s="9"/>
      <c r="CD7045" s="9"/>
      <c r="CE7045" s="40"/>
    </row>
    <row r="7046" spans="68:83" x14ac:dyDescent="0.25">
      <c r="BP7046" s="9"/>
      <c r="BQ7046" s="40"/>
      <c r="BR7046" s="9"/>
      <c r="BS7046" s="40"/>
      <c r="BU7046" s="9"/>
      <c r="BV7046" s="40"/>
      <c r="BW7046" s="9"/>
      <c r="BX7046" s="40"/>
      <c r="BZ7046" s="9"/>
      <c r="CA7046" s="9"/>
      <c r="CB7046" s="40"/>
      <c r="CC7046" s="9"/>
      <c r="CD7046" s="9"/>
      <c r="CE7046" s="40"/>
    </row>
    <row r="7047" spans="68:83" x14ac:dyDescent="0.25">
      <c r="BP7047" s="9"/>
      <c r="BQ7047" s="40"/>
      <c r="BR7047" s="9"/>
      <c r="BS7047" s="40"/>
      <c r="BU7047" s="9"/>
      <c r="BV7047" s="40"/>
      <c r="BW7047" s="9"/>
      <c r="BX7047" s="40"/>
      <c r="BZ7047" s="9"/>
      <c r="CA7047" s="9"/>
      <c r="CB7047" s="40"/>
      <c r="CC7047" s="9"/>
      <c r="CD7047" s="9"/>
      <c r="CE7047" s="40"/>
    </row>
    <row r="7048" spans="68:83" x14ac:dyDescent="0.25">
      <c r="BP7048" s="9"/>
      <c r="BQ7048" s="40"/>
      <c r="BR7048" s="9"/>
      <c r="BS7048" s="40"/>
      <c r="BU7048" s="9"/>
      <c r="BV7048" s="40"/>
      <c r="BW7048" s="9"/>
      <c r="BX7048" s="40"/>
      <c r="BZ7048" s="9"/>
      <c r="CA7048" s="9"/>
      <c r="CB7048" s="40"/>
      <c r="CC7048" s="9"/>
      <c r="CD7048" s="9"/>
      <c r="CE7048" s="40"/>
    </row>
    <row r="7049" spans="68:83" x14ac:dyDescent="0.25">
      <c r="BP7049" s="9"/>
      <c r="BQ7049" s="40"/>
      <c r="BR7049" s="9"/>
      <c r="BS7049" s="40"/>
      <c r="BU7049" s="9"/>
      <c r="BV7049" s="40"/>
      <c r="BW7049" s="9"/>
      <c r="BX7049" s="40"/>
      <c r="BZ7049" s="9"/>
      <c r="CA7049" s="9"/>
      <c r="CB7049" s="40"/>
      <c r="CC7049" s="9"/>
      <c r="CD7049" s="9"/>
      <c r="CE7049" s="40"/>
    </row>
    <row r="7050" spans="68:83" x14ac:dyDescent="0.25">
      <c r="BP7050" s="9"/>
      <c r="BQ7050" s="40"/>
      <c r="BR7050" s="9"/>
      <c r="BS7050" s="40"/>
      <c r="BU7050" s="9"/>
      <c r="BV7050" s="40"/>
      <c r="BW7050" s="9"/>
      <c r="BX7050" s="40"/>
      <c r="BZ7050" s="9"/>
      <c r="CA7050" s="9"/>
      <c r="CB7050" s="40"/>
      <c r="CC7050" s="9"/>
      <c r="CD7050" s="9"/>
      <c r="CE7050" s="40"/>
    </row>
    <row r="7051" spans="68:83" x14ac:dyDescent="0.25">
      <c r="BP7051" s="9"/>
      <c r="BQ7051" s="40"/>
      <c r="BR7051" s="9"/>
      <c r="BS7051" s="40"/>
      <c r="BU7051" s="9"/>
      <c r="BV7051" s="40"/>
      <c r="BW7051" s="9"/>
      <c r="BX7051" s="40"/>
      <c r="BZ7051" s="9"/>
      <c r="CA7051" s="9"/>
      <c r="CB7051" s="40"/>
      <c r="CC7051" s="9"/>
      <c r="CD7051" s="9"/>
      <c r="CE7051" s="40"/>
    </row>
    <row r="7052" spans="68:83" x14ac:dyDescent="0.25">
      <c r="BP7052" s="9"/>
      <c r="BQ7052" s="40"/>
      <c r="BR7052" s="9"/>
      <c r="BS7052" s="40"/>
      <c r="BU7052" s="9"/>
      <c r="BV7052" s="40"/>
      <c r="BW7052" s="9"/>
      <c r="BX7052" s="40"/>
      <c r="BZ7052" s="9"/>
      <c r="CA7052" s="9"/>
      <c r="CB7052" s="40"/>
      <c r="CC7052" s="9"/>
      <c r="CD7052" s="9"/>
      <c r="CE7052" s="40"/>
    </row>
    <row r="7053" spans="68:83" x14ac:dyDescent="0.25">
      <c r="BP7053" s="9"/>
      <c r="BQ7053" s="40"/>
      <c r="BR7053" s="9"/>
      <c r="BS7053" s="40"/>
      <c r="BU7053" s="9"/>
      <c r="BV7053" s="40"/>
      <c r="BW7053" s="9"/>
      <c r="BX7053" s="40"/>
      <c r="BZ7053" s="9"/>
      <c r="CA7053" s="9"/>
      <c r="CB7053" s="40"/>
      <c r="CC7053" s="9"/>
      <c r="CD7053" s="9"/>
      <c r="CE7053" s="40"/>
    </row>
    <row r="7054" spans="68:83" x14ac:dyDescent="0.25">
      <c r="BP7054" s="9"/>
      <c r="BQ7054" s="40"/>
      <c r="BR7054" s="9"/>
      <c r="BS7054" s="40"/>
      <c r="BU7054" s="9"/>
      <c r="BV7054" s="40"/>
      <c r="BW7054" s="9"/>
      <c r="BX7054" s="40"/>
      <c r="BZ7054" s="9"/>
      <c r="CA7054" s="9"/>
      <c r="CB7054" s="40"/>
      <c r="CC7054" s="9"/>
      <c r="CD7054" s="9"/>
      <c r="CE7054" s="40"/>
    </row>
    <row r="7055" spans="68:83" x14ac:dyDescent="0.25">
      <c r="BP7055" s="9"/>
      <c r="BQ7055" s="40"/>
      <c r="BR7055" s="9"/>
      <c r="BS7055" s="40"/>
      <c r="BU7055" s="9"/>
      <c r="BV7055" s="40"/>
      <c r="BW7055" s="9"/>
      <c r="BX7055" s="40"/>
      <c r="BZ7055" s="9"/>
      <c r="CA7055" s="9"/>
      <c r="CB7055" s="40"/>
      <c r="CC7055" s="9"/>
      <c r="CD7055" s="9"/>
      <c r="CE7055" s="40"/>
    </row>
    <row r="7056" spans="68:83" x14ac:dyDescent="0.25">
      <c r="BP7056" s="9"/>
      <c r="BQ7056" s="40"/>
      <c r="BR7056" s="9"/>
      <c r="BS7056" s="40"/>
      <c r="BU7056" s="9"/>
      <c r="BV7056" s="40"/>
      <c r="BW7056" s="9"/>
      <c r="BX7056" s="40"/>
      <c r="BZ7056" s="9"/>
      <c r="CA7056" s="9"/>
      <c r="CB7056" s="40"/>
      <c r="CC7056" s="9"/>
      <c r="CD7056" s="9"/>
      <c r="CE7056" s="40"/>
    </row>
    <row r="7057" spans="68:83" x14ac:dyDescent="0.25">
      <c r="BP7057" s="9"/>
      <c r="BQ7057" s="40"/>
      <c r="BR7057" s="9"/>
      <c r="BS7057" s="40"/>
      <c r="BU7057" s="9"/>
      <c r="BV7057" s="40"/>
      <c r="BW7057" s="9"/>
      <c r="BX7057" s="40"/>
      <c r="BZ7057" s="9"/>
      <c r="CA7057" s="9"/>
      <c r="CB7057" s="40"/>
      <c r="CC7057" s="9"/>
      <c r="CD7057" s="9"/>
      <c r="CE7057" s="40"/>
    </row>
    <row r="7058" spans="68:83" x14ac:dyDescent="0.25">
      <c r="BP7058" s="9"/>
      <c r="BQ7058" s="40"/>
      <c r="BR7058" s="9"/>
      <c r="BS7058" s="40"/>
      <c r="BU7058" s="9"/>
      <c r="BV7058" s="40"/>
      <c r="BW7058" s="9"/>
      <c r="BX7058" s="40"/>
      <c r="BZ7058" s="9"/>
      <c r="CA7058" s="9"/>
      <c r="CB7058" s="40"/>
      <c r="CC7058" s="9"/>
      <c r="CD7058" s="9"/>
      <c r="CE7058" s="40"/>
    </row>
    <row r="7059" spans="68:83" x14ac:dyDescent="0.25">
      <c r="BP7059" s="9"/>
      <c r="BQ7059" s="40"/>
      <c r="BR7059" s="9"/>
      <c r="BS7059" s="40"/>
      <c r="BU7059" s="9"/>
      <c r="BV7059" s="40"/>
      <c r="BW7059" s="9"/>
      <c r="BX7059" s="40"/>
      <c r="BZ7059" s="9"/>
      <c r="CA7059" s="9"/>
      <c r="CB7059" s="40"/>
      <c r="CC7059" s="9"/>
      <c r="CD7059" s="9"/>
      <c r="CE7059" s="40"/>
    </row>
    <row r="7060" spans="68:83" x14ac:dyDescent="0.25">
      <c r="BP7060" s="9"/>
      <c r="BQ7060" s="40"/>
      <c r="BR7060" s="9"/>
      <c r="BS7060" s="40"/>
      <c r="BU7060" s="9"/>
      <c r="BV7060" s="40"/>
      <c r="BW7060" s="9"/>
      <c r="BX7060" s="40"/>
      <c r="BZ7060" s="9"/>
      <c r="CA7060" s="9"/>
      <c r="CB7060" s="40"/>
      <c r="CC7060" s="9"/>
      <c r="CD7060" s="9"/>
      <c r="CE7060" s="40"/>
    </row>
    <row r="7061" spans="68:83" x14ac:dyDescent="0.25">
      <c r="BP7061" s="9"/>
      <c r="BQ7061" s="40"/>
      <c r="BR7061" s="9"/>
      <c r="BS7061" s="40"/>
      <c r="BU7061" s="9"/>
      <c r="BV7061" s="40"/>
      <c r="BW7061" s="9"/>
      <c r="BX7061" s="40"/>
      <c r="BZ7061" s="9"/>
      <c r="CA7061" s="9"/>
      <c r="CB7061" s="40"/>
      <c r="CC7061" s="9"/>
      <c r="CD7061" s="9"/>
      <c r="CE7061" s="40"/>
    </row>
    <row r="7062" spans="68:83" x14ac:dyDescent="0.25">
      <c r="BP7062" s="9"/>
      <c r="BQ7062" s="40"/>
      <c r="BR7062" s="9"/>
      <c r="BS7062" s="40"/>
      <c r="BU7062" s="9"/>
      <c r="BV7062" s="40"/>
      <c r="BW7062" s="9"/>
      <c r="BX7062" s="40"/>
      <c r="BZ7062" s="9"/>
      <c r="CA7062" s="9"/>
      <c r="CB7062" s="40"/>
      <c r="CC7062" s="9"/>
      <c r="CD7062" s="9"/>
      <c r="CE7062" s="40"/>
    </row>
    <row r="7063" spans="68:83" x14ac:dyDescent="0.25">
      <c r="BP7063" s="9"/>
      <c r="BQ7063" s="40"/>
      <c r="BR7063" s="9"/>
      <c r="BS7063" s="40"/>
      <c r="BU7063" s="9"/>
      <c r="BV7063" s="40"/>
      <c r="BW7063" s="9"/>
      <c r="BX7063" s="40"/>
      <c r="BZ7063" s="9"/>
      <c r="CA7063" s="9"/>
      <c r="CB7063" s="40"/>
      <c r="CC7063" s="9"/>
      <c r="CD7063" s="9"/>
      <c r="CE7063" s="40"/>
    </row>
    <row r="7064" spans="68:83" x14ac:dyDescent="0.25">
      <c r="BP7064" s="9"/>
      <c r="BQ7064" s="40"/>
      <c r="BR7064" s="9"/>
      <c r="BS7064" s="40"/>
      <c r="BU7064" s="9"/>
      <c r="BV7064" s="40"/>
      <c r="BW7064" s="9"/>
      <c r="BX7064" s="40"/>
      <c r="BZ7064" s="9"/>
      <c r="CA7064" s="9"/>
      <c r="CB7064" s="40"/>
      <c r="CC7064" s="9"/>
      <c r="CD7064" s="9"/>
      <c r="CE7064" s="40"/>
    </row>
    <row r="7065" spans="68:83" x14ac:dyDescent="0.25">
      <c r="BP7065" s="9"/>
      <c r="BQ7065" s="40"/>
      <c r="BR7065" s="9"/>
      <c r="BS7065" s="40"/>
      <c r="BU7065" s="9"/>
      <c r="BV7065" s="40"/>
      <c r="BW7065" s="9"/>
      <c r="BX7065" s="40"/>
      <c r="BZ7065" s="9"/>
      <c r="CA7065" s="9"/>
      <c r="CB7065" s="40"/>
      <c r="CC7065" s="9"/>
      <c r="CD7065" s="9"/>
      <c r="CE7065" s="40"/>
    </row>
    <row r="7066" spans="68:83" x14ac:dyDescent="0.25">
      <c r="BP7066" s="9"/>
      <c r="BQ7066" s="40"/>
      <c r="BR7066" s="9"/>
      <c r="BS7066" s="40"/>
      <c r="BU7066" s="9"/>
      <c r="BV7066" s="40"/>
      <c r="BW7066" s="9"/>
      <c r="BX7066" s="40"/>
      <c r="BZ7066" s="9"/>
      <c r="CA7066" s="9"/>
      <c r="CB7066" s="40"/>
      <c r="CC7066" s="9"/>
      <c r="CD7066" s="9"/>
      <c r="CE7066" s="40"/>
    </row>
    <row r="7067" spans="68:83" x14ac:dyDescent="0.25">
      <c r="BP7067" s="9"/>
      <c r="BQ7067" s="40"/>
      <c r="BR7067" s="9"/>
      <c r="BS7067" s="40"/>
      <c r="BU7067" s="9"/>
      <c r="BV7067" s="40"/>
      <c r="BW7067" s="9"/>
      <c r="BX7067" s="40"/>
      <c r="BZ7067" s="9"/>
      <c r="CA7067" s="9"/>
      <c r="CB7067" s="40"/>
      <c r="CC7067" s="9"/>
      <c r="CD7067" s="9"/>
      <c r="CE7067" s="40"/>
    </row>
    <row r="7068" spans="68:83" x14ac:dyDescent="0.25">
      <c r="BP7068" s="9"/>
      <c r="BQ7068" s="40"/>
      <c r="BR7068" s="9"/>
      <c r="BS7068" s="40"/>
      <c r="BU7068" s="9"/>
      <c r="BV7068" s="40"/>
      <c r="BW7068" s="9"/>
      <c r="BX7068" s="40"/>
      <c r="BZ7068" s="9"/>
      <c r="CA7068" s="9"/>
      <c r="CB7068" s="40"/>
      <c r="CC7068" s="9"/>
      <c r="CD7068" s="9"/>
      <c r="CE7068" s="40"/>
    </row>
    <row r="7069" spans="68:83" x14ac:dyDescent="0.25">
      <c r="BP7069" s="9"/>
      <c r="BQ7069" s="40"/>
      <c r="BR7069" s="9"/>
      <c r="BS7069" s="40"/>
      <c r="BU7069" s="9"/>
      <c r="BV7069" s="40"/>
      <c r="BW7069" s="9"/>
      <c r="BX7069" s="40"/>
      <c r="BZ7069" s="9"/>
      <c r="CA7069" s="9"/>
      <c r="CB7069" s="40"/>
      <c r="CC7069" s="9"/>
      <c r="CD7069" s="9"/>
      <c r="CE7069" s="40"/>
    </row>
    <row r="7070" spans="68:83" x14ac:dyDescent="0.25">
      <c r="BP7070" s="9"/>
      <c r="BQ7070" s="40"/>
      <c r="BR7070" s="9"/>
      <c r="BS7070" s="40"/>
      <c r="BU7070" s="9"/>
      <c r="BV7070" s="40"/>
      <c r="BW7070" s="9"/>
      <c r="BX7070" s="40"/>
      <c r="BZ7070" s="9"/>
      <c r="CA7070" s="9"/>
      <c r="CB7070" s="40"/>
      <c r="CC7070" s="9"/>
      <c r="CD7070" s="9"/>
      <c r="CE7070" s="40"/>
    </row>
    <row r="7071" spans="68:83" x14ac:dyDescent="0.25">
      <c r="BP7071" s="9"/>
      <c r="BQ7071" s="40"/>
      <c r="BR7071" s="9"/>
      <c r="BS7071" s="40"/>
      <c r="BU7071" s="9"/>
      <c r="BV7071" s="40"/>
      <c r="BW7071" s="9"/>
      <c r="BX7071" s="40"/>
      <c r="BZ7071" s="9"/>
      <c r="CA7071" s="9"/>
      <c r="CB7071" s="40"/>
      <c r="CC7071" s="9"/>
      <c r="CD7071" s="9"/>
      <c r="CE7071" s="40"/>
    </row>
    <row r="7072" spans="68:83" x14ac:dyDescent="0.25">
      <c r="BP7072" s="9"/>
      <c r="BQ7072" s="40"/>
      <c r="BR7072" s="9"/>
      <c r="BS7072" s="40"/>
      <c r="BU7072" s="9"/>
      <c r="BV7072" s="40"/>
      <c r="BW7072" s="9"/>
      <c r="BX7072" s="40"/>
      <c r="BZ7072" s="9"/>
      <c r="CA7072" s="9"/>
      <c r="CB7072" s="40"/>
      <c r="CC7072" s="9"/>
      <c r="CD7072" s="9"/>
      <c r="CE7072" s="40"/>
    </row>
    <row r="7073" spans="68:83" x14ac:dyDescent="0.25">
      <c r="BP7073" s="9"/>
      <c r="BQ7073" s="40"/>
      <c r="BR7073" s="9"/>
      <c r="BS7073" s="40"/>
      <c r="BU7073" s="9"/>
      <c r="BV7073" s="40"/>
      <c r="BW7073" s="9"/>
      <c r="BX7073" s="40"/>
      <c r="BZ7073" s="9"/>
      <c r="CA7073" s="9"/>
      <c r="CB7073" s="40"/>
      <c r="CC7073" s="9"/>
      <c r="CD7073" s="9"/>
      <c r="CE7073" s="40"/>
    </row>
    <row r="7074" spans="68:83" x14ac:dyDescent="0.25">
      <c r="BP7074" s="9"/>
      <c r="BQ7074" s="40"/>
      <c r="BR7074" s="9"/>
      <c r="BS7074" s="40"/>
      <c r="BU7074" s="9"/>
      <c r="BV7074" s="40"/>
      <c r="BW7074" s="9"/>
      <c r="BX7074" s="40"/>
      <c r="BZ7074" s="9"/>
      <c r="CA7074" s="9"/>
      <c r="CB7074" s="40"/>
      <c r="CC7074" s="9"/>
      <c r="CD7074" s="9"/>
      <c r="CE7074" s="40"/>
    </row>
    <row r="7075" spans="68:83" x14ac:dyDescent="0.25">
      <c r="BP7075" s="9"/>
      <c r="BQ7075" s="40"/>
      <c r="BR7075" s="9"/>
      <c r="BS7075" s="40"/>
      <c r="BU7075" s="9"/>
      <c r="BV7075" s="40"/>
      <c r="BW7075" s="9"/>
      <c r="BX7075" s="40"/>
      <c r="BZ7075" s="9"/>
      <c r="CA7075" s="9"/>
      <c r="CB7075" s="40"/>
      <c r="CC7075" s="9"/>
      <c r="CD7075" s="9"/>
      <c r="CE7075" s="40"/>
    </row>
    <row r="7076" spans="68:83" x14ac:dyDescent="0.25">
      <c r="BP7076" s="9"/>
      <c r="BQ7076" s="40"/>
      <c r="BR7076" s="9"/>
      <c r="BS7076" s="40"/>
      <c r="BU7076" s="9"/>
      <c r="BV7076" s="40"/>
      <c r="BW7076" s="9"/>
      <c r="BX7076" s="40"/>
      <c r="BZ7076" s="9"/>
      <c r="CA7076" s="9"/>
      <c r="CB7076" s="40"/>
      <c r="CC7076" s="9"/>
      <c r="CD7076" s="9"/>
      <c r="CE7076" s="40"/>
    </row>
    <row r="7077" spans="68:83" x14ac:dyDescent="0.25">
      <c r="BP7077" s="9"/>
      <c r="BQ7077" s="40"/>
      <c r="BR7077" s="9"/>
      <c r="BS7077" s="40"/>
      <c r="BU7077" s="9"/>
      <c r="BV7077" s="40"/>
      <c r="BW7077" s="9"/>
      <c r="BX7077" s="40"/>
      <c r="BZ7077" s="9"/>
      <c r="CA7077" s="9"/>
      <c r="CB7077" s="40"/>
      <c r="CC7077" s="9"/>
      <c r="CD7077" s="9"/>
      <c r="CE7077" s="40"/>
    </row>
    <row r="7078" spans="68:83" x14ac:dyDescent="0.25">
      <c r="BP7078" s="9"/>
      <c r="BQ7078" s="40"/>
      <c r="BR7078" s="9"/>
      <c r="BS7078" s="40"/>
      <c r="BU7078" s="9"/>
      <c r="BV7078" s="40"/>
      <c r="BW7078" s="9"/>
      <c r="BX7078" s="40"/>
      <c r="BZ7078" s="9"/>
      <c r="CA7078" s="9"/>
      <c r="CB7078" s="40"/>
      <c r="CC7078" s="9"/>
      <c r="CD7078" s="9"/>
      <c r="CE7078" s="40"/>
    </row>
    <row r="7079" spans="68:83" x14ac:dyDescent="0.25">
      <c r="BP7079" s="9"/>
      <c r="BQ7079" s="40"/>
      <c r="BR7079" s="9"/>
      <c r="BS7079" s="40"/>
      <c r="BU7079" s="9"/>
      <c r="BV7079" s="40"/>
      <c r="BW7079" s="9"/>
      <c r="BX7079" s="40"/>
      <c r="BZ7079" s="9"/>
      <c r="CA7079" s="9"/>
      <c r="CB7079" s="40"/>
      <c r="CC7079" s="9"/>
      <c r="CD7079" s="9"/>
      <c r="CE7079" s="40"/>
    </row>
    <row r="7080" spans="68:83" x14ac:dyDescent="0.25">
      <c r="BP7080" s="9"/>
      <c r="BQ7080" s="40"/>
      <c r="BR7080" s="9"/>
      <c r="BS7080" s="40"/>
      <c r="BU7080" s="9"/>
      <c r="BV7080" s="40"/>
      <c r="BW7080" s="9"/>
      <c r="BX7080" s="40"/>
      <c r="BZ7080" s="9"/>
      <c r="CA7080" s="9"/>
      <c r="CB7080" s="40"/>
      <c r="CC7080" s="9"/>
      <c r="CD7080" s="9"/>
      <c r="CE7080" s="40"/>
    </row>
    <row r="7081" spans="68:83" x14ac:dyDescent="0.25">
      <c r="BP7081" s="9"/>
      <c r="BQ7081" s="40"/>
      <c r="BR7081" s="9"/>
      <c r="BS7081" s="40"/>
      <c r="BU7081" s="9"/>
      <c r="BV7081" s="40"/>
      <c r="BW7081" s="9"/>
      <c r="BX7081" s="40"/>
      <c r="BZ7081" s="9"/>
      <c r="CA7081" s="9"/>
      <c r="CB7081" s="40"/>
      <c r="CC7081" s="9"/>
      <c r="CD7081" s="9"/>
      <c r="CE7081" s="40"/>
    </row>
    <row r="7082" spans="68:83" x14ac:dyDescent="0.25">
      <c r="BP7082" s="9"/>
      <c r="BQ7082" s="40"/>
      <c r="BR7082" s="9"/>
      <c r="BS7082" s="40"/>
      <c r="BU7082" s="9"/>
      <c r="BV7082" s="40"/>
      <c r="BW7082" s="9"/>
      <c r="BX7082" s="40"/>
      <c r="BZ7082" s="9"/>
      <c r="CA7082" s="9"/>
      <c r="CB7082" s="40"/>
      <c r="CC7082" s="9"/>
      <c r="CD7082" s="9"/>
      <c r="CE7082" s="40"/>
    </row>
    <row r="7083" spans="68:83" x14ac:dyDescent="0.25">
      <c r="BP7083" s="9"/>
      <c r="BQ7083" s="40"/>
      <c r="BR7083" s="9"/>
      <c r="BS7083" s="40"/>
      <c r="BU7083" s="9"/>
      <c r="BV7083" s="40"/>
      <c r="BW7083" s="9"/>
      <c r="BX7083" s="40"/>
      <c r="BZ7083" s="9"/>
      <c r="CA7083" s="9"/>
      <c r="CB7083" s="40"/>
      <c r="CC7083" s="9"/>
      <c r="CD7083" s="9"/>
      <c r="CE7083" s="40"/>
    </row>
    <row r="7084" spans="68:83" x14ac:dyDescent="0.25">
      <c r="BP7084" s="9"/>
      <c r="BQ7084" s="40"/>
      <c r="BR7084" s="9"/>
      <c r="BS7084" s="40"/>
      <c r="BU7084" s="9"/>
      <c r="BV7084" s="40"/>
      <c r="BW7084" s="9"/>
      <c r="BX7084" s="40"/>
      <c r="BZ7084" s="9"/>
      <c r="CA7084" s="9"/>
      <c r="CB7084" s="40"/>
      <c r="CC7084" s="9"/>
      <c r="CD7084" s="9"/>
      <c r="CE7084" s="40"/>
    </row>
    <row r="7085" spans="68:83" x14ac:dyDescent="0.25">
      <c r="BP7085" s="9"/>
      <c r="BQ7085" s="40"/>
      <c r="BR7085" s="9"/>
      <c r="BS7085" s="40"/>
      <c r="BU7085" s="9"/>
      <c r="BV7085" s="40"/>
      <c r="BW7085" s="9"/>
      <c r="BX7085" s="40"/>
      <c r="BZ7085" s="9"/>
      <c r="CA7085" s="9"/>
      <c r="CB7085" s="40"/>
      <c r="CC7085" s="9"/>
      <c r="CD7085" s="9"/>
      <c r="CE7085" s="40"/>
    </row>
    <row r="7086" spans="68:83" x14ac:dyDescent="0.25">
      <c r="BP7086" s="9"/>
      <c r="BQ7086" s="40"/>
      <c r="BR7086" s="9"/>
      <c r="BS7086" s="40"/>
      <c r="BU7086" s="9"/>
      <c r="BV7086" s="40"/>
      <c r="BW7086" s="9"/>
      <c r="BX7086" s="40"/>
      <c r="BZ7086" s="9"/>
      <c r="CA7086" s="9"/>
      <c r="CB7086" s="40"/>
      <c r="CC7086" s="9"/>
      <c r="CD7086" s="9"/>
      <c r="CE7086" s="40"/>
    </row>
    <row r="7087" spans="68:83" x14ac:dyDescent="0.25">
      <c r="BP7087" s="9"/>
      <c r="BQ7087" s="40"/>
      <c r="BR7087" s="9"/>
      <c r="BS7087" s="40"/>
      <c r="BU7087" s="9"/>
      <c r="BV7087" s="40"/>
      <c r="BW7087" s="9"/>
      <c r="BX7087" s="40"/>
      <c r="BZ7087" s="9"/>
      <c r="CA7087" s="9"/>
      <c r="CB7087" s="40"/>
      <c r="CC7087" s="9"/>
      <c r="CD7087" s="9"/>
      <c r="CE7087" s="40"/>
    </row>
    <row r="7088" spans="68:83" x14ac:dyDescent="0.25">
      <c r="BP7088" s="9"/>
      <c r="BQ7088" s="40"/>
      <c r="BR7088" s="9"/>
      <c r="BS7088" s="40"/>
      <c r="BU7088" s="9"/>
      <c r="BV7088" s="40"/>
      <c r="BW7088" s="9"/>
      <c r="BX7088" s="40"/>
      <c r="BZ7088" s="9"/>
      <c r="CA7088" s="9"/>
      <c r="CB7088" s="40"/>
      <c r="CC7088" s="9"/>
      <c r="CD7088" s="9"/>
      <c r="CE7088" s="40"/>
    </row>
    <row r="7089" spans="68:83" x14ac:dyDescent="0.25">
      <c r="BP7089" s="9"/>
      <c r="BQ7089" s="40"/>
      <c r="BR7089" s="9"/>
      <c r="BS7089" s="40"/>
      <c r="BU7089" s="9"/>
      <c r="BV7089" s="40"/>
      <c r="BW7089" s="9"/>
      <c r="BX7089" s="40"/>
      <c r="BZ7089" s="9"/>
      <c r="CA7089" s="9"/>
      <c r="CB7089" s="40"/>
      <c r="CC7089" s="9"/>
      <c r="CD7089" s="9"/>
      <c r="CE7089" s="40"/>
    </row>
    <row r="7090" spans="68:83" x14ac:dyDescent="0.25">
      <c r="BP7090" s="9"/>
      <c r="BQ7090" s="40"/>
      <c r="BR7090" s="9"/>
      <c r="BS7090" s="40"/>
      <c r="BU7090" s="9"/>
      <c r="BV7090" s="40"/>
      <c r="BW7090" s="9"/>
      <c r="BX7090" s="40"/>
      <c r="BZ7090" s="9"/>
      <c r="CA7090" s="9"/>
      <c r="CB7090" s="40"/>
      <c r="CC7090" s="9"/>
      <c r="CD7090" s="9"/>
      <c r="CE7090" s="40"/>
    </row>
    <row r="7091" spans="68:83" x14ac:dyDescent="0.25">
      <c r="BP7091" s="9"/>
      <c r="BQ7091" s="40"/>
      <c r="BR7091" s="9"/>
      <c r="BS7091" s="40"/>
      <c r="BU7091" s="9"/>
      <c r="BV7091" s="40"/>
      <c r="BW7091" s="9"/>
      <c r="BX7091" s="40"/>
      <c r="BZ7091" s="9"/>
      <c r="CA7091" s="9"/>
      <c r="CB7091" s="40"/>
      <c r="CC7091" s="9"/>
      <c r="CD7091" s="9"/>
      <c r="CE7091" s="40"/>
    </row>
    <row r="7092" spans="68:83" x14ac:dyDescent="0.25">
      <c r="BP7092" s="9"/>
      <c r="BQ7092" s="40"/>
      <c r="BR7092" s="9"/>
      <c r="BS7092" s="40"/>
      <c r="BU7092" s="9"/>
      <c r="BV7092" s="40"/>
      <c r="BW7092" s="9"/>
      <c r="BX7092" s="40"/>
      <c r="BZ7092" s="9"/>
      <c r="CA7092" s="9"/>
      <c r="CB7092" s="40"/>
      <c r="CC7092" s="9"/>
      <c r="CD7092" s="9"/>
      <c r="CE7092" s="40"/>
    </row>
    <row r="7093" spans="68:83" x14ac:dyDescent="0.25">
      <c r="BP7093" s="9"/>
      <c r="BQ7093" s="40"/>
      <c r="BR7093" s="9"/>
      <c r="BS7093" s="40"/>
      <c r="BU7093" s="9"/>
      <c r="BV7093" s="40"/>
      <c r="BW7093" s="9"/>
      <c r="BX7093" s="40"/>
      <c r="BZ7093" s="9"/>
      <c r="CA7093" s="9"/>
      <c r="CB7093" s="40"/>
      <c r="CC7093" s="9"/>
      <c r="CD7093" s="9"/>
      <c r="CE7093" s="40"/>
    </row>
    <row r="7094" spans="68:83" x14ac:dyDescent="0.25">
      <c r="BP7094" s="9"/>
      <c r="BQ7094" s="40"/>
      <c r="BR7094" s="9"/>
      <c r="BS7094" s="40"/>
      <c r="BU7094" s="9"/>
      <c r="BV7094" s="40"/>
      <c r="BW7094" s="9"/>
      <c r="BX7094" s="40"/>
      <c r="BZ7094" s="9"/>
      <c r="CA7094" s="9"/>
      <c r="CB7094" s="40"/>
      <c r="CC7094" s="9"/>
      <c r="CD7094" s="9"/>
      <c r="CE7094" s="40"/>
    </row>
    <row r="7095" spans="68:83" x14ac:dyDescent="0.25">
      <c r="BP7095" s="9"/>
      <c r="BQ7095" s="40"/>
      <c r="BR7095" s="9"/>
      <c r="BS7095" s="40"/>
      <c r="BU7095" s="9"/>
      <c r="BV7095" s="40"/>
      <c r="BW7095" s="9"/>
      <c r="BX7095" s="40"/>
      <c r="BZ7095" s="9"/>
      <c r="CA7095" s="9"/>
      <c r="CB7095" s="40"/>
      <c r="CC7095" s="9"/>
      <c r="CD7095" s="9"/>
      <c r="CE7095" s="40"/>
    </row>
    <row r="7096" spans="68:83" x14ac:dyDescent="0.25">
      <c r="BP7096" s="9"/>
      <c r="BQ7096" s="40"/>
      <c r="BR7096" s="9"/>
      <c r="BS7096" s="40"/>
      <c r="BU7096" s="9"/>
      <c r="BV7096" s="40"/>
      <c r="BW7096" s="9"/>
      <c r="BX7096" s="40"/>
      <c r="BZ7096" s="9"/>
      <c r="CA7096" s="9"/>
      <c r="CB7096" s="40"/>
      <c r="CC7096" s="9"/>
      <c r="CD7096" s="9"/>
      <c r="CE7096" s="40"/>
    </row>
    <row r="7097" spans="68:83" x14ac:dyDescent="0.25">
      <c r="BP7097" s="9"/>
      <c r="BQ7097" s="40"/>
      <c r="BR7097" s="9"/>
      <c r="BS7097" s="40"/>
      <c r="BU7097" s="9"/>
      <c r="BV7097" s="40"/>
      <c r="BW7097" s="9"/>
      <c r="BX7097" s="40"/>
      <c r="BZ7097" s="9"/>
      <c r="CA7097" s="9"/>
      <c r="CB7097" s="40"/>
      <c r="CC7097" s="9"/>
      <c r="CD7097" s="9"/>
      <c r="CE7097" s="40"/>
    </row>
    <row r="7098" spans="68:83" x14ac:dyDescent="0.25">
      <c r="BP7098" s="9"/>
      <c r="BQ7098" s="40"/>
      <c r="BR7098" s="9"/>
      <c r="BS7098" s="40"/>
      <c r="BU7098" s="9"/>
      <c r="BV7098" s="40"/>
      <c r="BW7098" s="9"/>
      <c r="BX7098" s="40"/>
      <c r="BZ7098" s="9"/>
      <c r="CA7098" s="9"/>
      <c r="CB7098" s="40"/>
      <c r="CC7098" s="9"/>
      <c r="CD7098" s="9"/>
      <c r="CE7098" s="40"/>
    </row>
    <row r="7099" spans="68:83" x14ac:dyDescent="0.25">
      <c r="BP7099" s="9"/>
      <c r="BQ7099" s="40"/>
      <c r="BR7099" s="9"/>
      <c r="BS7099" s="40"/>
      <c r="BU7099" s="9"/>
      <c r="BV7099" s="40"/>
      <c r="BW7099" s="9"/>
      <c r="BX7099" s="40"/>
      <c r="BZ7099" s="9"/>
      <c r="CA7099" s="9"/>
      <c r="CB7099" s="40"/>
      <c r="CC7099" s="9"/>
      <c r="CD7099" s="9"/>
      <c r="CE7099" s="40"/>
    </row>
    <row r="7100" spans="68:83" x14ac:dyDescent="0.25">
      <c r="BP7100" s="9"/>
      <c r="BQ7100" s="40"/>
      <c r="BR7100" s="9"/>
      <c r="BS7100" s="40"/>
      <c r="BU7100" s="9"/>
      <c r="BV7100" s="40"/>
      <c r="BW7100" s="9"/>
      <c r="BX7100" s="40"/>
      <c r="BZ7100" s="9"/>
      <c r="CA7100" s="9"/>
      <c r="CB7100" s="40"/>
      <c r="CC7100" s="9"/>
      <c r="CD7100" s="9"/>
      <c r="CE7100" s="40"/>
    </row>
    <row r="7101" spans="68:83" x14ac:dyDescent="0.25">
      <c r="BP7101" s="9"/>
      <c r="BQ7101" s="40"/>
      <c r="BR7101" s="9"/>
      <c r="BS7101" s="40"/>
      <c r="BU7101" s="9"/>
      <c r="BV7101" s="40"/>
      <c r="BW7101" s="9"/>
      <c r="BX7101" s="40"/>
      <c r="BZ7101" s="9"/>
      <c r="CA7101" s="9"/>
      <c r="CB7101" s="40"/>
      <c r="CC7101" s="9"/>
      <c r="CD7101" s="9"/>
      <c r="CE7101" s="40"/>
    </row>
    <row r="7102" spans="68:83" x14ac:dyDescent="0.25">
      <c r="BP7102" s="9"/>
      <c r="BQ7102" s="40"/>
      <c r="BR7102" s="9"/>
      <c r="BS7102" s="40"/>
      <c r="BU7102" s="9"/>
      <c r="BV7102" s="40"/>
      <c r="BW7102" s="9"/>
      <c r="BX7102" s="40"/>
      <c r="BZ7102" s="9"/>
      <c r="CA7102" s="9"/>
      <c r="CB7102" s="40"/>
      <c r="CC7102" s="9"/>
      <c r="CD7102" s="9"/>
      <c r="CE7102" s="40"/>
    </row>
    <row r="7103" spans="68:83" x14ac:dyDescent="0.25">
      <c r="BP7103" s="9"/>
      <c r="BQ7103" s="40"/>
      <c r="BR7103" s="9"/>
      <c r="BS7103" s="40"/>
      <c r="BU7103" s="9"/>
      <c r="BV7103" s="40"/>
      <c r="BW7103" s="9"/>
      <c r="BX7103" s="40"/>
      <c r="BZ7103" s="9"/>
      <c r="CA7103" s="9"/>
      <c r="CB7103" s="40"/>
      <c r="CC7103" s="9"/>
      <c r="CD7103" s="9"/>
      <c r="CE7103" s="40"/>
    </row>
    <row r="7104" spans="68:83" x14ac:dyDescent="0.25">
      <c r="BP7104" s="9"/>
      <c r="BQ7104" s="40"/>
      <c r="BR7104" s="9"/>
      <c r="BS7104" s="40"/>
      <c r="BU7104" s="9"/>
      <c r="BV7104" s="40"/>
      <c r="BW7104" s="9"/>
      <c r="BX7104" s="40"/>
      <c r="BZ7104" s="9"/>
      <c r="CA7104" s="9"/>
      <c r="CB7104" s="40"/>
      <c r="CC7104" s="9"/>
      <c r="CD7104" s="9"/>
      <c r="CE7104" s="40"/>
    </row>
    <row r="7105" spans="68:83" x14ac:dyDescent="0.25">
      <c r="BP7105" s="9"/>
      <c r="BQ7105" s="40"/>
      <c r="BR7105" s="9"/>
      <c r="BS7105" s="40"/>
      <c r="BU7105" s="9"/>
      <c r="BV7105" s="40"/>
      <c r="BW7105" s="9"/>
      <c r="BX7105" s="40"/>
      <c r="BZ7105" s="9"/>
      <c r="CA7105" s="9"/>
      <c r="CB7105" s="40"/>
      <c r="CC7105" s="9"/>
      <c r="CD7105" s="9"/>
      <c r="CE7105" s="40"/>
    </row>
    <row r="7106" spans="68:83" x14ac:dyDescent="0.25">
      <c r="BP7106" s="9"/>
      <c r="BQ7106" s="40"/>
      <c r="BR7106" s="9"/>
      <c r="BS7106" s="40"/>
      <c r="BU7106" s="9"/>
      <c r="BV7106" s="40"/>
      <c r="BW7106" s="9"/>
      <c r="BX7106" s="40"/>
      <c r="BZ7106" s="9"/>
      <c r="CA7106" s="9"/>
      <c r="CB7106" s="40"/>
      <c r="CC7106" s="9"/>
      <c r="CD7106" s="9"/>
      <c r="CE7106" s="40"/>
    </row>
    <row r="7107" spans="68:83" x14ac:dyDescent="0.25">
      <c r="BP7107" s="9"/>
      <c r="BQ7107" s="40"/>
      <c r="BR7107" s="9"/>
      <c r="BS7107" s="40"/>
      <c r="BU7107" s="9"/>
      <c r="BV7107" s="40"/>
      <c r="BW7107" s="9"/>
      <c r="BX7107" s="40"/>
      <c r="BZ7107" s="9"/>
      <c r="CA7107" s="9"/>
      <c r="CB7107" s="40"/>
      <c r="CC7107" s="9"/>
      <c r="CD7107" s="9"/>
      <c r="CE7107" s="40"/>
    </row>
    <row r="7108" spans="68:83" x14ac:dyDescent="0.25">
      <c r="BP7108" s="9"/>
      <c r="BQ7108" s="40"/>
      <c r="BR7108" s="9"/>
      <c r="BS7108" s="40"/>
      <c r="BU7108" s="9"/>
      <c r="BV7108" s="40"/>
      <c r="BW7108" s="9"/>
      <c r="BX7108" s="40"/>
      <c r="BZ7108" s="9"/>
      <c r="CA7108" s="9"/>
      <c r="CB7108" s="40"/>
      <c r="CC7108" s="9"/>
      <c r="CD7108" s="9"/>
      <c r="CE7108" s="40"/>
    </row>
    <row r="7109" spans="68:83" x14ac:dyDescent="0.25">
      <c r="BP7109" s="9"/>
      <c r="BQ7109" s="40"/>
      <c r="BR7109" s="9"/>
      <c r="BS7109" s="40"/>
      <c r="BU7109" s="9"/>
      <c r="BV7109" s="40"/>
      <c r="BW7109" s="9"/>
      <c r="BX7109" s="40"/>
      <c r="BZ7109" s="9"/>
      <c r="CA7109" s="9"/>
      <c r="CB7109" s="40"/>
      <c r="CC7109" s="9"/>
      <c r="CD7109" s="9"/>
      <c r="CE7109" s="40"/>
    </row>
    <row r="7110" spans="68:83" x14ac:dyDescent="0.25">
      <c r="BP7110" s="9"/>
      <c r="BQ7110" s="40"/>
      <c r="BR7110" s="9"/>
      <c r="BS7110" s="40"/>
      <c r="BU7110" s="9"/>
      <c r="BV7110" s="40"/>
      <c r="BW7110" s="9"/>
      <c r="BX7110" s="40"/>
      <c r="BZ7110" s="9"/>
      <c r="CA7110" s="9"/>
      <c r="CB7110" s="40"/>
      <c r="CC7110" s="9"/>
      <c r="CD7110" s="9"/>
      <c r="CE7110" s="40"/>
    </row>
    <row r="7111" spans="68:83" x14ac:dyDescent="0.25">
      <c r="BP7111" s="9"/>
      <c r="BQ7111" s="40"/>
      <c r="BR7111" s="9"/>
      <c r="BS7111" s="40"/>
      <c r="BU7111" s="9"/>
      <c r="BV7111" s="40"/>
      <c r="BW7111" s="9"/>
      <c r="BX7111" s="40"/>
      <c r="BZ7111" s="9"/>
      <c r="CA7111" s="9"/>
      <c r="CB7111" s="40"/>
      <c r="CC7111" s="9"/>
      <c r="CD7111" s="9"/>
      <c r="CE7111" s="40"/>
    </row>
    <row r="7112" spans="68:83" x14ac:dyDescent="0.25">
      <c r="BP7112" s="9"/>
      <c r="BQ7112" s="40"/>
      <c r="BR7112" s="9"/>
      <c r="BS7112" s="40"/>
      <c r="BU7112" s="9"/>
      <c r="BV7112" s="40"/>
      <c r="BW7112" s="9"/>
      <c r="BX7112" s="40"/>
      <c r="BZ7112" s="9"/>
      <c r="CA7112" s="9"/>
      <c r="CB7112" s="40"/>
      <c r="CC7112" s="9"/>
      <c r="CD7112" s="9"/>
      <c r="CE7112" s="40"/>
    </row>
    <row r="7113" spans="68:83" x14ac:dyDescent="0.25">
      <c r="BP7113" s="9"/>
      <c r="BQ7113" s="40"/>
      <c r="BR7113" s="9"/>
      <c r="BS7113" s="40"/>
      <c r="BU7113" s="9"/>
      <c r="BV7113" s="40"/>
      <c r="BW7113" s="9"/>
      <c r="BX7113" s="40"/>
      <c r="BZ7113" s="9"/>
      <c r="CA7113" s="9"/>
      <c r="CB7113" s="40"/>
      <c r="CC7113" s="9"/>
      <c r="CD7113" s="9"/>
      <c r="CE7113" s="40"/>
    </row>
    <row r="7114" spans="68:83" x14ac:dyDescent="0.25">
      <c r="BP7114" s="9"/>
      <c r="BQ7114" s="40"/>
      <c r="BR7114" s="9"/>
      <c r="BS7114" s="40"/>
      <c r="BU7114" s="9"/>
      <c r="BV7114" s="40"/>
      <c r="BW7114" s="9"/>
      <c r="BX7114" s="40"/>
      <c r="BZ7114" s="9"/>
      <c r="CA7114" s="9"/>
      <c r="CB7114" s="40"/>
      <c r="CC7114" s="9"/>
      <c r="CD7114" s="9"/>
      <c r="CE7114" s="40"/>
    </row>
    <row r="7115" spans="68:83" x14ac:dyDescent="0.25">
      <c r="BP7115" s="9"/>
      <c r="BQ7115" s="40"/>
      <c r="BR7115" s="9"/>
      <c r="BS7115" s="40"/>
      <c r="BU7115" s="9"/>
      <c r="BV7115" s="40"/>
      <c r="BW7115" s="9"/>
      <c r="BX7115" s="40"/>
      <c r="BZ7115" s="9"/>
      <c r="CA7115" s="9"/>
      <c r="CB7115" s="40"/>
      <c r="CC7115" s="9"/>
      <c r="CD7115" s="9"/>
      <c r="CE7115" s="40"/>
    </row>
    <row r="7116" spans="68:83" x14ac:dyDescent="0.25">
      <c r="BP7116" s="9"/>
      <c r="BQ7116" s="40"/>
      <c r="BR7116" s="9"/>
      <c r="BS7116" s="40"/>
      <c r="BU7116" s="9"/>
      <c r="BV7116" s="40"/>
      <c r="BW7116" s="9"/>
      <c r="BX7116" s="40"/>
      <c r="BZ7116" s="9"/>
      <c r="CA7116" s="9"/>
      <c r="CB7116" s="40"/>
      <c r="CC7116" s="9"/>
      <c r="CD7116" s="9"/>
      <c r="CE7116" s="40"/>
    </row>
    <row r="7117" spans="68:83" x14ac:dyDescent="0.25">
      <c r="BP7117" s="9"/>
      <c r="BQ7117" s="40"/>
      <c r="BR7117" s="9"/>
      <c r="BS7117" s="40"/>
      <c r="BU7117" s="9"/>
      <c r="BV7117" s="40"/>
      <c r="BW7117" s="9"/>
      <c r="BX7117" s="40"/>
      <c r="BZ7117" s="9"/>
      <c r="CA7117" s="9"/>
      <c r="CB7117" s="40"/>
      <c r="CC7117" s="9"/>
      <c r="CD7117" s="9"/>
      <c r="CE7117" s="40"/>
    </row>
    <row r="7118" spans="68:83" x14ac:dyDescent="0.25">
      <c r="BP7118" s="9"/>
      <c r="BQ7118" s="40"/>
      <c r="BR7118" s="9"/>
      <c r="BS7118" s="40"/>
      <c r="BU7118" s="9"/>
      <c r="BV7118" s="40"/>
      <c r="BW7118" s="9"/>
      <c r="BX7118" s="40"/>
      <c r="BZ7118" s="9"/>
      <c r="CA7118" s="9"/>
      <c r="CB7118" s="40"/>
      <c r="CC7118" s="9"/>
      <c r="CD7118" s="9"/>
      <c r="CE7118" s="40"/>
    </row>
    <row r="7119" spans="68:83" x14ac:dyDescent="0.25">
      <c r="BP7119" s="9"/>
      <c r="BQ7119" s="40"/>
      <c r="BR7119" s="9"/>
      <c r="BS7119" s="40"/>
      <c r="BU7119" s="9"/>
      <c r="BV7119" s="40"/>
      <c r="BW7119" s="9"/>
      <c r="BX7119" s="40"/>
      <c r="BZ7119" s="9"/>
      <c r="CA7119" s="9"/>
      <c r="CB7119" s="40"/>
      <c r="CC7119" s="9"/>
      <c r="CD7119" s="9"/>
      <c r="CE7119" s="40"/>
    </row>
    <row r="7120" spans="68:83" x14ac:dyDescent="0.25">
      <c r="BP7120" s="9"/>
      <c r="BQ7120" s="40"/>
      <c r="BR7120" s="9"/>
      <c r="BS7120" s="40"/>
      <c r="BU7120" s="9"/>
      <c r="BV7120" s="40"/>
      <c r="BW7120" s="9"/>
      <c r="BX7120" s="40"/>
      <c r="BZ7120" s="9"/>
      <c r="CA7120" s="9"/>
      <c r="CB7120" s="40"/>
      <c r="CC7120" s="9"/>
      <c r="CD7120" s="9"/>
      <c r="CE7120" s="40"/>
    </row>
    <row r="7121" spans="68:83" x14ac:dyDescent="0.25">
      <c r="BP7121" s="9"/>
      <c r="BQ7121" s="40"/>
      <c r="BR7121" s="9"/>
      <c r="BS7121" s="40"/>
      <c r="BU7121" s="9"/>
      <c r="BV7121" s="40"/>
      <c r="BW7121" s="9"/>
      <c r="BX7121" s="40"/>
      <c r="BZ7121" s="9"/>
      <c r="CA7121" s="9"/>
      <c r="CB7121" s="40"/>
      <c r="CC7121" s="9"/>
      <c r="CD7121" s="9"/>
      <c r="CE7121" s="40"/>
    </row>
    <row r="7122" spans="68:83" x14ac:dyDescent="0.25">
      <c r="BP7122" s="9"/>
      <c r="BQ7122" s="40"/>
      <c r="BR7122" s="9"/>
      <c r="BS7122" s="40"/>
      <c r="BU7122" s="9"/>
      <c r="BV7122" s="40"/>
      <c r="BW7122" s="9"/>
      <c r="BX7122" s="40"/>
      <c r="BZ7122" s="9"/>
      <c r="CA7122" s="9"/>
      <c r="CB7122" s="40"/>
      <c r="CC7122" s="9"/>
      <c r="CD7122" s="9"/>
      <c r="CE7122" s="40"/>
    </row>
    <row r="7123" spans="68:83" x14ac:dyDescent="0.25">
      <c r="BP7123" s="9"/>
      <c r="BQ7123" s="40"/>
      <c r="BR7123" s="9"/>
      <c r="BS7123" s="40"/>
      <c r="BU7123" s="9"/>
      <c r="BV7123" s="40"/>
      <c r="BW7123" s="9"/>
      <c r="BX7123" s="40"/>
      <c r="BZ7123" s="9"/>
      <c r="CA7123" s="9"/>
      <c r="CB7123" s="40"/>
      <c r="CC7123" s="9"/>
      <c r="CD7123" s="9"/>
      <c r="CE7123" s="40"/>
    </row>
    <row r="7124" spans="68:83" x14ac:dyDescent="0.25">
      <c r="BP7124" s="9"/>
      <c r="BQ7124" s="40"/>
      <c r="BR7124" s="9"/>
      <c r="BS7124" s="40"/>
      <c r="BU7124" s="9"/>
      <c r="BV7124" s="40"/>
      <c r="BW7124" s="9"/>
      <c r="BX7124" s="40"/>
      <c r="BZ7124" s="9"/>
      <c r="CA7124" s="9"/>
      <c r="CB7124" s="40"/>
      <c r="CC7124" s="9"/>
      <c r="CD7124" s="9"/>
      <c r="CE7124" s="40"/>
    </row>
    <row r="7125" spans="68:83" x14ac:dyDescent="0.25">
      <c r="BP7125" s="9"/>
      <c r="BQ7125" s="40"/>
      <c r="BR7125" s="9"/>
      <c r="BS7125" s="40"/>
      <c r="BU7125" s="9"/>
      <c r="BV7125" s="40"/>
      <c r="BW7125" s="9"/>
      <c r="BX7125" s="40"/>
      <c r="BZ7125" s="9"/>
      <c r="CA7125" s="9"/>
      <c r="CB7125" s="40"/>
      <c r="CC7125" s="9"/>
      <c r="CD7125" s="9"/>
      <c r="CE7125" s="40"/>
    </row>
    <row r="7126" spans="68:83" x14ac:dyDescent="0.25">
      <c r="BP7126" s="9"/>
      <c r="BQ7126" s="40"/>
      <c r="BR7126" s="9"/>
      <c r="BS7126" s="40"/>
      <c r="BU7126" s="9"/>
      <c r="BV7126" s="40"/>
      <c r="BW7126" s="9"/>
      <c r="BX7126" s="40"/>
      <c r="BZ7126" s="9"/>
      <c r="CA7126" s="9"/>
      <c r="CB7126" s="40"/>
      <c r="CC7126" s="9"/>
      <c r="CD7126" s="9"/>
      <c r="CE7126" s="40"/>
    </row>
    <row r="7127" spans="68:83" x14ac:dyDescent="0.25">
      <c r="BP7127" s="9"/>
      <c r="BQ7127" s="40"/>
      <c r="BR7127" s="9"/>
      <c r="BS7127" s="40"/>
      <c r="BU7127" s="9"/>
      <c r="BV7127" s="40"/>
      <c r="BW7127" s="9"/>
      <c r="BX7127" s="40"/>
      <c r="BZ7127" s="9"/>
      <c r="CA7127" s="9"/>
      <c r="CB7127" s="40"/>
      <c r="CC7127" s="9"/>
      <c r="CD7127" s="9"/>
      <c r="CE7127" s="40"/>
    </row>
    <row r="7128" spans="68:83" x14ac:dyDescent="0.25">
      <c r="BP7128" s="9"/>
      <c r="BQ7128" s="40"/>
      <c r="BR7128" s="9"/>
      <c r="BS7128" s="40"/>
      <c r="BU7128" s="9"/>
      <c r="BV7128" s="40"/>
      <c r="BW7128" s="9"/>
      <c r="BX7128" s="40"/>
      <c r="BZ7128" s="9"/>
      <c r="CA7128" s="9"/>
      <c r="CB7128" s="40"/>
      <c r="CC7128" s="9"/>
      <c r="CD7128" s="9"/>
      <c r="CE7128" s="40"/>
    </row>
    <row r="7129" spans="68:83" x14ac:dyDescent="0.25">
      <c r="BP7129" s="9"/>
      <c r="BQ7129" s="40"/>
      <c r="BR7129" s="9"/>
      <c r="BS7129" s="40"/>
      <c r="BU7129" s="9"/>
      <c r="BV7129" s="40"/>
      <c r="BW7129" s="9"/>
      <c r="BX7129" s="40"/>
      <c r="BZ7129" s="9"/>
      <c r="CA7129" s="9"/>
      <c r="CB7129" s="40"/>
      <c r="CC7129" s="9"/>
      <c r="CD7129" s="9"/>
      <c r="CE7129" s="40"/>
    </row>
    <row r="7130" spans="68:83" x14ac:dyDescent="0.25">
      <c r="BP7130" s="9"/>
      <c r="BQ7130" s="40"/>
      <c r="BR7130" s="9"/>
      <c r="BS7130" s="40"/>
      <c r="BU7130" s="9"/>
      <c r="BV7130" s="40"/>
      <c r="BW7130" s="9"/>
      <c r="BX7130" s="40"/>
      <c r="BZ7130" s="9"/>
      <c r="CA7130" s="9"/>
      <c r="CB7130" s="40"/>
      <c r="CC7130" s="9"/>
      <c r="CD7130" s="9"/>
      <c r="CE7130" s="40"/>
    </row>
    <row r="7131" spans="68:83" x14ac:dyDescent="0.25">
      <c r="BP7131" s="9"/>
      <c r="BQ7131" s="40"/>
      <c r="BR7131" s="9"/>
      <c r="BS7131" s="40"/>
      <c r="BU7131" s="9"/>
      <c r="BV7131" s="40"/>
      <c r="BW7131" s="9"/>
      <c r="BX7131" s="40"/>
      <c r="BZ7131" s="9"/>
      <c r="CA7131" s="9"/>
      <c r="CB7131" s="40"/>
      <c r="CC7131" s="9"/>
      <c r="CD7131" s="9"/>
      <c r="CE7131" s="40"/>
    </row>
    <row r="7132" spans="68:83" x14ac:dyDescent="0.25">
      <c r="BP7132" s="9"/>
      <c r="BQ7132" s="40"/>
      <c r="BR7132" s="9"/>
      <c r="BS7132" s="40"/>
      <c r="BU7132" s="9"/>
      <c r="BV7132" s="40"/>
      <c r="BW7132" s="9"/>
      <c r="BX7132" s="40"/>
      <c r="BZ7132" s="9"/>
      <c r="CA7132" s="9"/>
      <c r="CB7132" s="40"/>
      <c r="CC7132" s="9"/>
      <c r="CD7132" s="9"/>
      <c r="CE7132" s="40"/>
    </row>
    <row r="7133" spans="68:83" x14ac:dyDescent="0.25">
      <c r="BP7133" s="9"/>
      <c r="BQ7133" s="40"/>
      <c r="BR7133" s="9"/>
      <c r="BS7133" s="40"/>
      <c r="BU7133" s="9"/>
      <c r="BV7133" s="40"/>
      <c r="BW7133" s="9"/>
      <c r="BX7133" s="40"/>
      <c r="BZ7133" s="9"/>
      <c r="CA7133" s="9"/>
      <c r="CB7133" s="40"/>
      <c r="CC7133" s="9"/>
      <c r="CD7133" s="9"/>
      <c r="CE7133" s="40"/>
    </row>
    <row r="7134" spans="68:83" x14ac:dyDescent="0.25">
      <c r="BP7134" s="9"/>
      <c r="BQ7134" s="40"/>
      <c r="BR7134" s="9"/>
      <c r="BS7134" s="40"/>
      <c r="BU7134" s="9"/>
      <c r="BV7134" s="40"/>
      <c r="BW7134" s="9"/>
      <c r="BX7134" s="40"/>
      <c r="BZ7134" s="9"/>
      <c r="CA7134" s="9"/>
      <c r="CB7134" s="40"/>
      <c r="CC7134" s="9"/>
      <c r="CD7134" s="9"/>
      <c r="CE7134" s="40"/>
    </row>
    <row r="7135" spans="68:83" x14ac:dyDescent="0.25">
      <c r="BP7135" s="9"/>
      <c r="BQ7135" s="40"/>
      <c r="BR7135" s="9"/>
      <c r="BS7135" s="40"/>
      <c r="BU7135" s="9"/>
      <c r="BV7135" s="40"/>
      <c r="BW7135" s="9"/>
      <c r="BX7135" s="40"/>
      <c r="BZ7135" s="9"/>
      <c r="CA7135" s="9"/>
      <c r="CB7135" s="40"/>
      <c r="CC7135" s="9"/>
      <c r="CD7135" s="9"/>
      <c r="CE7135" s="40"/>
    </row>
    <row r="7136" spans="68:83" x14ac:dyDescent="0.25">
      <c r="BP7136" s="9"/>
      <c r="BQ7136" s="40"/>
      <c r="BR7136" s="9"/>
      <c r="BS7136" s="40"/>
      <c r="BU7136" s="9"/>
      <c r="BV7136" s="40"/>
      <c r="BW7136" s="9"/>
      <c r="BX7136" s="40"/>
      <c r="BZ7136" s="9"/>
      <c r="CA7136" s="9"/>
      <c r="CB7136" s="40"/>
      <c r="CC7136" s="9"/>
      <c r="CD7136" s="9"/>
      <c r="CE7136" s="40"/>
    </row>
    <row r="7137" spans="68:83" x14ac:dyDescent="0.25">
      <c r="BP7137" s="9"/>
      <c r="BQ7137" s="40"/>
      <c r="BR7137" s="9"/>
      <c r="BS7137" s="40"/>
      <c r="BU7137" s="9"/>
      <c r="BV7137" s="40"/>
      <c r="BW7137" s="9"/>
      <c r="BX7137" s="40"/>
      <c r="BZ7137" s="9"/>
      <c r="CA7137" s="9"/>
      <c r="CB7137" s="40"/>
      <c r="CC7137" s="9"/>
      <c r="CD7137" s="9"/>
      <c r="CE7137" s="40"/>
    </row>
    <row r="7138" spans="68:83" x14ac:dyDescent="0.25">
      <c r="BP7138" s="9"/>
      <c r="BQ7138" s="40"/>
      <c r="BR7138" s="9"/>
      <c r="BS7138" s="40"/>
      <c r="BU7138" s="9"/>
      <c r="BV7138" s="40"/>
      <c r="BW7138" s="9"/>
      <c r="BX7138" s="40"/>
      <c r="BZ7138" s="9"/>
      <c r="CA7138" s="9"/>
      <c r="CB7138" s="40"/>
      <c r="CC7138" s="9"/>
      <c r="CD7138" s="9"/>
      <c r="CE7138" s="40"/>
    </row>
    <row r="7139" spans="68:83" x14ac:dyDescent="0.25">
      <c r="BP7139" s="9"/>
      <c r="BQ7139" s="40"/>
      <c r="BR7139" s="9"/>
      <c r="BS7139" s="40"/>
      <c r="BU7139" s="9"/>
      <c r="BV7139" s="40"/>
      <c r="BW7139" s="9"/>
      <c r="BX7139" s="40"/>
      <c r="BZ7139" s="9"/>
      <c r="CA7139" s="9"/>
      <c r="CB7139" s="40"/>
      <c r="CC7139" s="9"/>
      <c r="CD7139" s="9"/>
      <c r="CE7139" s="40"/>
    </row>
    <row r="7140" spans="68:83" x14ac:dyDescent="0.25">
      <c r="BP7140" s="9"/>
      <c r="BQ7140" s="40"/>
      <c r="BR7140" s="9"/>
      <c r="BS7140" s="40"/>
      <c r="BU7140" s="9"/>
      <c r="BV7140" s="40"/>
      <c r="BW7140" s="9"/>
      <c r="BX7140" s="40"/>
      <c r="BZ7140" s="9"/>
      <c r="CA7140" s="9"/>
      <c r="CB7140" s="40"/>
      <c r="CC7140" s="9"/>
      <c r="CD7140" s="9"/>
      <c r="CE7140" s="40"/>
    </row>
    <row r="7141" spans="68:83" x14ac:dyDescent="0.25">
      <c r="BP7141" s="9"/>
      <c r="BQ7141" s="40"/>
      <c r="BR7141" s="9"/>
      <c r="BS7141" s="40"/>
      <c r="BU7141" s="9"/>
      <c r="BV7141" s="40"/>
      <c r="BW7141" s="9"/>
      <c r="BX7141" s="40"/>
      <c r="BZ7141" s="9"/>
      <c r="CA7141" s="9"/>
      <c r="CB7141" s="40"/>
      <c r="CC7141" s="9"/>
      <c r="CD7141" s="9"/>
      <c r="CE7141" s="40"/>
    </row>
    <row r="7142" spans="68:83" x14ac:dyDescent="0.25">
      <c r="BP7142" s="9"/>
      <c r="BQ7142" s="40"/>
      <c r="BR7142" s="9"/>
      <c r="BS7142" s="40"/>
      <c r="BU7142" s="9"/>
      <c r="BV7142" s="40"/>
      <c r="BW7142" s="9"/>
      <c r="BX7142" s="40"/>
      <c r="BZ7142" s="9"/>
      <c r="CA7142" s="9"/>
      <c r="CB7142" s="40"/>
      <c r="CC7142" s="9"/>
      <c r="CD7142" s="9"/>
      <c r="CE7142" s="40"/>
    </row>
    <row r="7143" spans="68:83" x14ac:dyDescent="0.25">
      <c r="BP7143" s="9"/>
      <c r="BQ7143" s="40"/>
      <c r="BR7143" s="9"/>
      <c r="BS7143" s="40"/>
      <c r="BU7143" s="9"/>
      <c r="BV7143" s="40"/>
      <c r="BW7143" s="9"/>
      <c r="BX7143" s="40"/>
      <c r="BZ7143" s="9"/>
      <c r="CA7143" s="9"/>
      <c r="CB7143" s="40"/>
      <c r="CC7143" s="9"/>
      <c r="CD7143" s="9"/>
      <c r="CE7143" s="40"/>
    </row>
    <row r="7144" spans="68:83" x14ac:dyDescent="0.25">
      <c r="BP7144" s="9"/>
      <c r="BQ7144" s="40"/>
      <c r="BR7144" s="9"/>
      <c r="BS7144" s="40"/>
      <c r="BU7144" s="9"/>
      <c r="BV7144" s="40"/>
      <c r="BW7144" s="9"/>
      <c r="BX7144" s="40"/>
      <c r="BZ7144" s="9"/>
      <c r="CA7144" s="9"/>
      <c r="CB7144" s="40"/>
      <c r="CC7144" s="9"/>
      <c r="CD7144" s="9"/>
      <c r="CE7144" s="40"/>
    </row>
    <row r="7145" spans="68:83" x14ac:dyDescent="0.25">
      <c r="BP7145" s="9"/>
      <c r="BQ7145" s="40"/>
      <c r="BR7145" s="9"/>
      <c r="BS7145" s="40"/>
      <c r="BU7145" s="9"/>
      <c r="BV7145" s="40"/>
      <c r="BW7145" s="9"/>
      <c r="BX7145" s="40"/>
      <c r="BZ7145" s="9"/>
      <c r="CA7145" s="9"/>
      <c r="CB7145" s="40"/>
      <c r="CC7145" s="9"/>
      <c r="CD7145" s="9"/>
      <c r="CE7145" s="40"/>
    </row>
    <row r="7146" spans="68:83" x14ac:dyDescent="0.25">
      <c r="BP7146" s="9"/>
      <c r="BQ7146" s="40"/>
      <c r="BR7146" s="9"/>
      <c r="BS7146" s="40"/>
      <c r="BU7146" s="9"/>
      <c r="BV7146" s="40"/>
      <c r="BW7146" s="9"/>
      <c r="BX7146" s="40"/>
      <c r="BZ7146" s="9"/>
      <c r="CA7146" s="9"/>
      <c r="CB7146" s="40"/>
      <c r="CC7146" s="9"/>
      <c r="CD7146" s="9"/>
      <c r="CE7146" s="40"/>
    </row>
    <row r="7147" spans="68:83" x14ac:dyDescent="0.25">
      <c r="BP7147" s="9"/>
      <c r="BQ7147" s="40"/>
      <c r="BR7147" s="9"/>
      <c r="BS7147" s="40"/>
      <c r="BU7147" s="9"/>
      <c r="BV7147" s="40"/>
      <c r="BW7147" s="9"/>
      <c r="BX7147" s="40"/>
      <c r="BZ7147" s="9"/>
      <c r="CA7147" s="9"/>
      <c r="CB7147" s="40"/>
      <c r="CC7147" s="9"/>
      <c r="CD7147" s="9"/>
      <c r="CE7147" s="40"/>
    </row>
    <row r="7148" spans="68:83" x14ac:dyDescent="0.25">
      <c r="BP7148" s="9"/>
      <c r="BQ7148" s="40"/>
      <c r="BR7148" s="9"/>
      <c r="BS7148" s="40"/>
      <c r="BU7148" s="9"/>
      <c r="BV7148" s="40"/>
      <c r="BW7148" s="9"/>
      <c r="BX7148" s="40"/>
      <c r="BZ7148" s="9"/>
      <c r="CA7148" s="9"/>
      <c r="CB7148" s="40"/>
      <c r="CC7148" s="9"/>
      <c r="CD7148" s="9"/>
      <c r="CE7148" s="40"/>
    </row>
    <row r="7149" spans="68:83" x14ac:dyDescent="0.25">
      <c r="BP7149" s="9"/>
      <c r="BQ7149" s="40"/>
      <c r="BR7149" s="9"/>
      <c r="BS7149" s="40"/>
      <c r="BU7149" s="9"/>
      <c r="BV7149" s="40"/>
      <c r="BW7149" s="9"/>
      <c r="BX7149" s="40"/>
      <c r="BZ7149" s="9"/>
      <c r="CA7149" s="9"/>
      <c r="CB7149" s="40"/>
      <c r="CC7149" s="9"/>
      <c r="CD7149" s="9"/>
      <c r="CE7149" s="40"/>
    </row>
    <row r="7150" spans="68:83" x14ac:dyDescent="0.25">
      <c r="BP7150" s="9"/>
      <c r="BQ7150" s="40"/>
      <c r="BR7150" s="9"/>
      <c r="BS7150" s="40"/>
      <c r="BU7150" s="9"/>
      <c r="BV7150" s="40"/>
      <c r="BW7150" s="9"/>
      <c r="BX7150" s="40"/>
      <c r="BZ7150" s="9"/>
      <c r="CA7150" s="9"/>
      <c r="CB7150" s="40"/>
      <c r="CC7150" s="9"/>
      <c r="CD7150" s="9"/>
      <c r="CE7150" s="40"/>
    </row>
    <row r="7151" spans="68:83" x14ac:dyDescent="0.25">
      <c r="BP7151" s="9"/>
      <c r="BQ7151" s="40"/>
      <c r="BR7151" s="9"/>
      <c r="BS7151" s="40"/>
      <c r="BU7151" s="9"/>
      <c r="BV7151" s="40"/>
      <c r="BW7151" s="9"/>
      <c r="BX7151" s="40"/>
      <c r="BZ7151" s="9"/>
      <c r="CA7151" s="9"/>
      <c r="CB7151" s="40"/>
      <c r="CC7151" s="9"/>
      <c r="CD7151" s="9"/>
      <c r="CE7151" s="40"/>
    </row>
    <row r="7152" spans="68:83" x14ac:dyDescent="0.25">
      <c r="BP7152" s="9"/>
      <c r="BQ7152" s="40"/>
      <c r="BR7152" s="9"/>
      <c r="BS7152" s="40"/>
      <c r="BU7152" s="9"/>
      <c r="BV7152" s="40"/>
      <c r="BW7152" s="9"/>
      <c r="BX7152" s="40"/>
      <c r="BZ7152" s="9"/>
      <c r="CA7152" s="9"/>
      <c r="CB7152" s="40"/>
      <c r="CC7152" s="9"/>
      <c r="CD7152" s="9"/>
      <c r="CE7152" s="40"/>
    </row>
    <row r="7153" spans="68:83" x14ac:dyDescent="0.25">
      <c r="BP7153" s="9"/>
      <c r="BQ7153" s="40"/>
      <c r="BR7153" s="9"/>
      <c r="BS7153" s="40"/>
      <c r="BU7153" s="9"/>
      <c r="BV7153" s="40"/>
      <c r="BW7153" s="9"/>
      <c r="BX7153" s="40"/>
      <c r="BZ7153" s="9"/>
      <c r="CA7153" s="9"/>
      <c r="CB7153" s="40"/>
      <c r="CC7153" s="9"/>
      <c r="CD7153" s="9"/>
      <c r="CE7153" s="40"/>
    </row>
    <row r="7154" spans="68:83" x14ac:dyDescent="0.25">
      <c r="BP7154" s="9"/>
      <c r="BQ7154" s="40"/>
      <c r="BR7154" s="9"/>
      <c r="BS7154" s="40"/>
      <c r="BU7154" s="9"/>
      <c r="BV7154" s="40"/>
      <c r="BW7154" s="9"/>
      <c r="BX7154" s="40"/>
      <c r="BZ7154" s="9"/>
      <c r="CA7154" s="9"/>
      <c r="CB7154" s="40"/>
      <c r="CC7154" s="9"/>
      <c r="CD7154" s="9"/>
      <c r="CE7154" s="40"/>
    </row>
    <row r="7155" spans="68:83" x14ac:dyDescent="0.25">
      <c r="BP7155" s="9"/>
      <c r="BQ7155" s="40"/>
      <c r="BR7155" s="9"/>
      <c r="BS7155" s="40"/>
      <c r="BU7155" s="9"/>
      <c r="BV7155" s="40"/>
      <c r="BW7155" s="9"/>
      <c r="BX7155" s="40"/>
      <c r="BZ7155" s="9"/>
      <c r="CA7155" s="9"/>
      <c r="CB7155" s="40"/>
      <c r="CC7155" s="9"/>
      <c r="CD7155" s="9"/>
      <c r="CE7155" s="40"/>
    </row>
    <row r="7156" spans="68:83" x14ac:dyDescent="0.25">
      <c r="BP7156" s="9"/>
      <c r="BQ7156" s="40"/>
      <c r="BR7156" s="9"/>
      <c r="BS7156" s="40"/>
      <c r="BU7156" s="9"/>
      <c r="BV7156" s="40"/>
      <c r="BW7156" s="9"/>
      <c r="BX7156" s="40"/>
      <c r="BZ7156" s="9"/>
      <c r="CA7156" s="9"/>
      <c r="CB7156" s="40"/>
      <c r="CC7156" s="9"/>
      <c r="CD7156" s="9"/>
      <c r="CE7156" s="40"/>
    </row>
    <row r="7157" spans="68:83" x14ac:dyDescent="0.25">
      <c r="BP7157" s="9"/>
      <c r="BQ7157" s="40"/>
      <c r="BR7157" s="9"/>
      <c r="BS7157" s="40"/>
      <c r="BU7157" s="9"/>
      <c r="BV7157" s="40"/>
      <c r="BW7157" s="9"/>
      <c r="BX7157" s="40"/>
      <c r="BZ7157" s="9"/>
      <c r="CA7157" s="9"/>
      <c r="CB7157" s="40"/>
      <c r="CC7157" s="9"/>
      <c r="CD7157" s="9"/>
      <c r="CE7157" s="40"/>
    </row>
    <row r="7158" spans="68:83" x14ac:dyDescent="0.25">
      <c r="BP7158" s="9"/>
      <c r="BQ7158" s="40"/>
      <c r="BR7158" s="9"/>
      <c r="BS7158" s="40"/>
      <c r="BU7158" s="9"/>
      <c r="BV7158" s="40"/>
      <c r="BW7158" s="9"/>
      <c r="BX7158" s="40"/>
      <c r="BZ7158" s="9"/>
      <c r="CA7158" s="9"/>
      <c r="CB7158" s="40"/>
      <c r="CC7158" s="9"/>
      <c r="CD7158" s="9"/>
      <c r="CE7158" s="40"/>
    </row>
    <row r="7159" spans="68:83" x14ac:dyDescent="0.25">
      <c r="BP7159" s="9"/>
      <c r="BQ7159" s="40"/>
      <c r="BR7159" s="9"/>
      <c r="BS7159" s="40"/>
      <c r="BU7159" s="9"/>
      <c r="BV7159" s="40"/>
      <c r="BW7159" s="9"/>
      <c r="BX7159" s="40"/>
      <c r="BZ7159" s="9"/>
      <c r="CA7159" s="9"/>
      <c r="CB7159" s="40"/>
      <c r="CC7159" s="9"/>
      <c r="CD7159" s="9"/>
      <c r="CE7159" s="40"/>
    </row>
    <row r="7160" spans="68:83" x14ac:dyDescent="0.25">
      <c r="BP7160" s="9"/>
      <c r="BQ7160" s="40"/>
      <c r="BR7160" s="9"/>
      <c r="BS7160" s="40"/>
      <c r="BU7160" s="9"/>
      <c r="BV7160" s="40"/>
      <c r="BW7160" s="9"/>
      <c r="BX7160" s="40"/>
      <c r="BZ7160" s="9"/>
      <c r="CA7160" s="9"/>
      <c r="CB7160" s="40"/>
      <c r="CC7160" s="9"/>
      <c r="CD7160" s="9"/>
      <c r="CE7160" s="40"/>
    </row>
    <row r="7161" spans="68:83" x14ac:dyDescent="0.25">
      <c r="BP7161" s="9"/>
      <c r="BQ7161" s="40"/>
      <c r="BR7161" s="9"/>
      <c r="BS7161" s="40"/>
      <c r="BU7161" s="9"/>
      <c r="BV7161" s="40"/>
      <c r="BW7161" s="9"/>
      <c r="BX7161" s="40"/>
      <c r="BZ7161" s="9"/>
      <c r="CA7161" s="9"/>
      <c r="CB7161" s="40"/>
      <c r="CC7161" s="9"/>
      <c r="CD7161" s="9"/>
      <c r="CE7161" s="40"/>
    </row>
    <row r="7162" spans="68:83" x14ac:dyDescent="0.25">
      <c r="BP7162" s="9"/>
      <c r="BQ7162" s="40"/>
      <c r="BR7162" s="9"/>
      <c r="BS7162" s="40"/>
      <c r="BU7162" s="9"/>
      <c r="BV7162" s="40"/>
      <c r="BW7162" s="9"/>
      <c r="BX7162" s="40"/>
      <c r="BZ7162" s="9"/>
      <c r="CA7162" s="9"/>
      <c r="CB7162" s="40"/>
      <c r="CC7162" s="9"/>
      <c r="CD7162" s="9"/>
      <c r="CE7162" s="40"/>
    </row>
    <row r="7163" spans="68:83" x14ac:dyDescent="0.25">
      <c r="BP7163" s="9"/>
      <c r="BQ7163" s="40"/>
      <c r="BR7163" s="9"/>
      <c r="BS7163" s="40"/>
      <c r="BU7163" s="9"/>
      <c r="BV7163" s="40"/>
      <c r="BW7163" s="9"/>
      <c r="BX7163" s="40"/>
      <c r="BZ7163" s="9"/>
      <c r="CA7163" s="9"/>
      <c r="CB7163" s="40"/>
      <c r="CC7163" s="9"/>
      <c r="CD7163" s="9"/>
      <c r="CE7163" s="40"/>
    </row>
    <row r="7164" spans="68:83" x14ac:dyDescent="0.25">
      <c r="BP7164" s="9"/>
      <c r="BQ7164" s="40"/>
      <c r="BR7164" s="9"/>
      <c r="BS7164" s="40"/>
      <c r="BU7164" s="9"/>
      <c r="BV7164" s="40"/>
      <c r="BW7164" s="9"/>
      <c r="BX7164" s="40"/>
      <c r="BZ7164" s="9"/>
      <c r="CA7164" s="9"/>
      <c r="CB7164" s="40"/>
      <c r="CC7164" s="9"/>
      <c r="CD7164" s="9"/>
      <c r="CE7164" s="40"/>
    </row>
    <row r="7165" spans="68:83" x14ac:dyDescent="0.25">
      <c r="BP7165" s="9"/>
      <c r="BQ7165" s="40"/>
      <c r="BR7165" s="9"/>
      <c r="BS7165" s="40"/>
      <c r="BU7165" s="9"/>
      <c r="BV7165" s="40"/>
      <c r="BW7165" s="9"/>
      <c r="BX7165" s="40"/>
      <c r="BZ7165" s="9"/>
      <c r="CA7165" s="9"/>
      <c r="CB7165" s="40"/>
      <c r="CC7165" s="9"/>
      <c r="CD7165" s="9"/>
      <c r="CE7165" s="40"/>
    </row>
    <row r="7166" spans="68:83" x14ac:dyDescent="0.25">
      <c r="BP7166" s="9"/>
      <c r="BQ7166" s="40"/>
      <c r="BR7166" s="9"/>
      <c r="BS7166" s="40"/>
      <c r="BU7166" s="9"/>
      <c r="BV7166" s="40"/>
      <c r="BW7166" s="9"/>
      <c r="BX7166" s="40"/>
      <c r="BZ7166" s="9"/>
      <c r="CA7166" s="9"/>
      <c r="CB7166" s="40"/>
      <c r="CC7166" s="9"/>
      <c r="CD7166" s="9"/>
      <c r="CE7166" s="40"/>
    </row>
    <row r="7167" spans="68:83" x14ac:dyDescent="0.25">
      <c r="BP7167" s="9"/>
      <c r="BQ7167" s="40"/>
      <c r="BR7167" s="9"/>
      <c r="BS7167" s="40"/>
      <c r="BU7167" s="9"/>
      <c r="BV7167" s="40"/>
      <c r="BW7167" s="9"/>
      <c r="BX7167" s="40"/>
      <c r="BZ7167" s="9"/>
      <c r="CA7167" s="9"/>
      <c r="CB7167" s="40"/>
      <c r="CC7167" s="9"/>
      <c r="CD7167" s="9"/>
      <c r="CE7167" s="40"/>
    </row>
    <row r="7168" spans="68:83" x14ac:dyDescent="0.25">
      <c r="BP7168" s="9"/>
      <c r="BQ7168" s="40"/>
      <c r="BR7168" s="9"/>
      <c r="BS7168" s="40"/>
      <c r="BU7168" s="9"/>
      <c r="BV7168" s="40"/>
      <c r="BW7168" s="9"/>
      <c r="BX7168" s="40"/>
      <c r="BZ7168" s="9"/>
      <c r="CA7168" s="9"/>
      <c r="CB7168" s="40"/>
      <c r="CC7168" s="9"/>
      <c r="CD7168" s="9"/>
      <c r="CE7168" s="40"/>
    </row>
    <row r="7169" spans="68:83" x14ac:dyDescent="0.25">
      <c r="BP7169" s="9"/>
      <c r="BQ7169" s="40"/>
      <c r="BR7169" s="9"/>
      <c r="BS7169" s="40"/>
      <c r="BU7169" s="9"/>
      <c r="BV7169" s="40"/>
      <c r="BW7169" s="9"/>
      <c r="BX7169" s="40"/>
      <c r="BZ7169" s="9"/>
      <c r="CA7169" s="9"/>
      <c r="CB7169" s="40"/>
      <c r="CC7169" s="9"/>
      <c r="CD7169" s="9"/>
      <c r="CE7169" s="40"/>
    </row>
    <row r="7170" spans="68:83" x14ac:dyDescent="0.25">
      <c r="BP7170" s="9"/>
      <c r="BQ7170" s="40"/>
      <c r="BR7170" s="9"/>
      <c r="BS7170" s="40"/>
      <c r="BU7170" s="9"/>
      <c r="BV7170" s="40"/>
      <c r="BW7170" s="9"/>
      <c r="BX7170" s="40"/>
      <c r="BZ7170" s="9"/>
      <c r="CA7170" s="9"/>
      <c r="CB7170" s="40"/>
      <c r="CC7170" s="9"/>
      <c r="CD7170" s="9"/>
      <c r="CE7170" s="40"/>
    </row>
    <row r="7171" spans="68:83" x14ac:dyDescent="0.25">
      <c r="BP7171" s="9"/>
      <c r="BQ7171" s="40"/>
      <c r="BR7171" s="9"/>
      <c r="BS7171" s="40"/>
      <c r="BU7171" s="9"/>
      <c r="BV7171" s="40"/>
      <c r="BW7171" s="9"/>
      <c r="BX7171" s="40"/>
      <c r="BZ7171" s="9"/>
      <c r="CA7171" s="9"/>
      <c r="CB7171" s="40"/>
      <c r="CC7171" s="9"/>
      <c r="CD7171" s="9"/>
      <c r="CE7171" s="40"/>
    </row>
    <row r="7172" spans="68:83" x14ac:dyDescent="0.25">
      <c r="BP7172" s="9"/>
      <c r="BQ7172" s="40"/>
      <c r="BR7172" s="9"/>
      <c r="BS7172" s="40"/>
      <c r="BU7172" s="9"/>
      <c r="BV7172" s="40"/>
      <c r="BW7172" s="9"/>
      <c r="BX7172" s="40"/>
      <c r="BZ7172" s="9"/>
      <c r="CA7172" s="9"/>
      <c r="CB7172" s="40"/>
      <c r="CC7172" s="9"/>
      <c r="CD7172" s="9"/>
      <c r="CE7172" s="40"/>
    </row>
    <row r="7173" spans="68:83" x14ac:dyDescent="0.25">
      <c r="BP7173" s="9"/>
      <c r="BQ7173" s="40"/>
      <c r="BR7173" s="9"/>
      <c r="BS7173" s="40"/>
      <c r="BU7173" s="9"/>
      <c r="BV7173" s="40"/>
      <c r="BW7173" s="9"/>
      <c r="BX7173" s="40"/>
      <c r="BZ7173" s="9"/>
      <c r="CA7173" s="9"/>
      <c r="CB7173" s="40"/>
      <c r="CC7173" s="9"/>
      <c r="CD7173" s="9"/>
      <c r="CE7173" s="40"/>
    </row>
    <row r="7174" spans="68:83" x14ac:dyDescent="0.25">
      <c r="BP7174" s="9"/>
      <c r="BQ7174" s="40"/>
      <c r="BR7174" s="9"/>
      <c r="BS7174" s="40"/>
      <c r="BU7174" s="9"/>
      <c r="BV7174" s="40"/>
      <c r="BW7174" s="9"/>
      <c r="BX7174" s="40"/>
      <c r="BZ7174" s="9"/>
      <c r="CA7174" s="9"/>
      <c r="CB7174" s="40"/>
      <c r="CC7174" s="9"/>
      <c r="CD7174" s="9"/>
      <c r="CE7174" s="40"/>
    </row>
    <row r="7175" spans="68:83" x14ac:dyDescent="0.25">
      <c r="BP7175" s="9"/>
      <c r="BQ7175" s="40"/>
      <c r="BR7175" s="9"/>
      <c r="BS7175" s="40"/>
      <c r="BU7175" s="9"/>
      <c r="BV7175" s="40"/>
      <c r="BW7175" s="9"/>
      <c r="BX7175" s="40"/>
      <c r="BZ7175" s="9"/>
      <c r="CA7175" s="9"/>
      <c r="CB7175" s="40"/>
      <c r="CC7175" s="9"/>
      <c r="CD7175" s="9"/>
      <c r="CE7175" s="40"/>
    </row>
    <row r="7176" spans="68:83" x14ac:dyDescent="0.25">
      <c r="BP7176" s="9"/>
      <c r="BQ7176" s="40"/>
      <c r="BR7176" s="9"/>
      <c r="BS7176" s="40"/>
      <c r="BU7176" s="9"/>
      <c r="BV7176" s="40"/>
      <c r="BW7176" s="9"/>
      <c r="BX7176" s="40"/>
      <c r="BZ7176" s="9"/>
      <c r="CA7176" s="9"/>
      <c r="CB7176" s="40"/>
      <c r="CC7176" s="9"/>
      <c r="CD7176" s="9"/>
      <c r="CE7176" s="40"/>
    </row>
    <row r="7177" spans="68:83" x14ac:dyDescent="0.25">
      <c r="BP7177" s="9"/>
      <c r="BQ7177" s="40"/>
      <c r="BR7177" s="9"/>
      <c r="BS7177" s="40"/>
      <c r="BU7177" s="9"/>
      <c r="BV7177" s="40"/>
      <c r="BW7177" s="9"/>
      <c r="BX7177" s="40"/>
      <c r="BZ7177" s="9"/>
      <c r="CA7177" s="9"/>
      <c r="CB7177" s="40"/>
      <c r="CC7177" s="9"/>
      <c r="CD7177" s="9"/>
      <c r="CE7177" s="40"/>
    </row>
    <row r="7178" spans="68:83" x14ac:dyDescent="0.25">
      <c r="BP7178" s="9"/>
      <c r="BQ7178" s="40"/>
      <c r="BR7178" s="9"/>
      <c r="BS7178" s="40"/>
      <c r="BU7178" s="9"/>
      <c r="BV7178" s="40"/>
      <c r="BW7178" s="9"/>
      <c r="BX7178" s="40"/>
      <c r="BZ7178" s="9"/>
      <c r="CA7178" s="9"/>
      <c r="CB7178" s="40"/>
      <c r="CC7178" s="9"/>
      <c r="CD7178" s="9"/>
      <c r="CE7178" s="40"/>
    </row>
    <row r="7179" spans="68:83" x14ac:dyDescent="0.25">
      <c r="BP7179" s="9"/>
      <c r="BQ7179" s="40"/>
      <c r="BR7179" s="9"/>
      <c r="BS7179" s="40"/>
      <c r="BU7179" s="9"/>
      <c r="BV7179" s="40"/>
      <c r="BW7179" s="9"/>
      <c r="BX7179" s="40"/>
      <c r="BZ7179" s="9"/>
      <c r="CA7179" s="9"/>
      <c r="CB7179" s="40"/>
      <c r="CC7179" s="9"/>
      <c r="CD7179" s="9"/>
      <c r="CE7179" s="40"/>
    </row>
    <row r="7180" spans="68:83" x14ac:dyDescent="0.25">
      <c r="BP7180" s="9"/>
      <c r="BQ7180" s="40"/>
      <c r="BR7180" s="9"/>
      <c r="BS7180" s="40"/>
      <c r="BU7180" s="9"/>
      <c r="BV7180" s="40"/>
      <c r="BW7180" s="9"/>
      <c r="BX7180" s="40"/>
      <c r="BZ7180" s="9"/>
      <c r="CA7180" s="9"/>
      <c r="CB7180" s="40"/>
      <c r="CC7180" s="9"/>
      <c r="CD7180" s="9"/>
      <c r="CE7180" s="40"/>
    </row>
    <row r="7181" spans="68:83" x14ac:dyDescent="0.25">
      <c r="BP7181" s="9"/>
      <c r="BQ7181" s="40"/>
      <c r="BR7181" s="9"/>
      <c r="BS7181" s="40"/>
      <c r="BU7181" s="9"/>
      <c r="BV7181" s="40"/>
      <c r="BW7181" s="9"/>
      <c r="BX7181" s="40"/>
      <c r="BZ7181" s="9"/>
      <c r="CA7181" s="9"/>
      <c r="CB7181" s="40"/>
      <c r="CC7181" s="9"/>
      <c r="CD7181" s="9"/>
      <c r="CE7181" s="40"/>
    </row>
    <row r="7182" spans="68:83" x14ac:dyDescent="0.25">
      <c r="BP7182" s="9"/>
      <c r="BQ7182" s="40"/>
      <c r="BR7182" s="9"/>
      <c r="BS7182" s="40"/>
      <c r="BU7182" s="9"/>
      <c r="BV7182" s="40"/>
      <c r="BW7182" s="9"/>
      <c r="BX7182" s="40"/>
      <c r="BZ7182" s="9"/>
      <c r="CA7182" s="9"/>
      <c r="CB7182" s="40"/>
      <c r="CC7182" s="9"/>
      <c r="CD7182" s="9"/>
      <c r="CE7182" s="40"/>
    </row>
    <row r="7183" spans="68:83" x14ac:dyDescent="0.25">
      <c r="BP7183" s="9"/>
      <c r="BQ7183" s="40"/>
      <c r="BR7183" s="9"/>
      <c r="BS7183" s="40"/>
      <c r="BU7183" s="9"/>
      <c r="BV7183" s="40"/>
      <c r="BW7183" s="9"/>
      <c r="BX7183" s="40"/>
      <c r="BZ7183" s="9"/>
      <c r="CA7183" s="9"/>
      <c r="CB7183" s="40"/>
      <c r="CC7183" s="9"/>
      <c r="CD7183" s="9"/>
      <c r="CE7183" s="40"/>
    </row>
    <row r="7184" spans="68:83" x14ac:dyDescent="0.25">
      <c r="BP7184" s="9"/>
      <c r="BQ7184" s="40"/>
      <c r="BR7184" s="9"/>
      <c r="BS7184" s="40"/>
      <c r="BU7184" s="9"/>
      <c r="BV7184" s="40"/>
      <c r="BW7184" s="9"/>
      <c r="BX7184" s="40"/>
      <c r="BZ7184" s="9"/>
      <c r="CA7184" s="9"/>
      <c r="CB7184" s="40"/>
      <c r="CC7184" s="9"/>
      <c r="CD7184" s="9"/>
      <c r="CE7184" s="40"/>
    </row>
    <row r="7185" spans="68:83" x14ac:dyDescent="0.25">
      <c r="BP7185" s="9"/>
      <c r="BQ7185" s="40"/>
      <c r="BR7185" s="9"/>
      <c r="BS7185" s="40"/>
      <c r="BU7185" s="9"/>
      <c r="BV7185" s="40"/>
      <c r="BW7185" s="9"/>
      <c r="BX7185" s="40"/>
      <c r="BZ7185" s="9"/>
      <c r="CA7185" s="9"/>
      <c r="CB7185" s="40"/>
      <c r="CC7185" s="9"/>
      <c r="CD7185" s="9"/>
      <c r="CE7185" s="40"/>
    </row>
    <row r="7186" spans="68:83" x14ac:dyDescent="0.25">
      <c r="BP7186" s="9"/>
      <c r="BQ7186" s="40"/>
      <c r="BR7186" s="9"/>
      <c r="BS7186" s="40"/>
      <c r="BU7186" s="9"/>
      <c r="BV7186" s="40"/>
      <c r="BW7186" s="9"/>
      <c r="BX7186" s="40"/>
      <c r="BZ7186" s="9"/>
      <c r="CA7186" s="9"/>
      <c r="CB7186" s="40"/>
      <c r="CC7186" s="9"/>
      <c r="CD7186" s="9"/>
      <c r="CE7186" s="40"/>
    </row>
    <row r="7187" spans="68:83" x14ac:dyDescent="0.25">
      <c r="BP7187" s="9"/>
      <c r="BQ7187" s="40"/>
      <c r="BR7187" s="9"/>
      <c r="BS7187" s="40"/>
      <c r="BU7187" s="9"/>
      <c r="BV7187" s="40"/>
      <c r="BW7187" s="9"/>
      <c r="BX7187" s="40"/>
      <c r="BZ7187" s="9"/>
      <c r="CA7187" s="9"/>
      <c r="CB7187" s="40"/>
      <c r="CC7187" s="9"/>
      <c r="CD7187" s="9"/>
      <c r="CE7187" s="40"/>
    </row>
    <row r="7188" spans="68:83" x14ac:dyDescent="0.25">
      <c r="BP7188" s="9"/>
      <c r="BQ7188" s="40"/>
      <c r="BR7188" s="9"/>
      <c r="BS7188" s="40"/>
      <c r="BU7188" s="9"/>
      <c r="BV7188" s="40"/>
      <c r="BW7188" s="9"/>
      <c r="BX7188" s="40"/>
      <c r="BZ7188" s="9"/>
      <c r="CA7188" s="9"/>
      <c r="CB7188" s="40"/>
      <c r="CC7188" s="9"/>
      <c r="CD7188" s="9"/>
      <c r="CE7188" s="40"/>
    </row>
    <row r="7189" spans="68:83" x14ac:dyDescent="0.25">
      <c r="BP7189" s="9"/>
      <c r="BQ7189" s="40"/>
      <c r="BR7189" s="9"/>
      <c r="BS7189" s="40"/>
      <c r="BU7189" s="9"/>
      <c r="BV7189" s="40"/>
      <c r="BW7189" s="9"/>
      <c r="BX7189" s="40"/>
      <c r="BZ7189" s="9"/>
      <c r="CA7189" s="9"/>
      <c r="CB7189" s="40"/>
      <c r="CC7189" s="9"/>
      <c r="CD7189" s="9"/>
      <c r="CE7189" s="40"/>
    </row>
    <row r="7190" spans="68:83" x14ac:dyDescent="0.25">
      <c r="BP7190" s="9"/>
      <c r="BQ7190" s="40"/>
      <c r="BR7190" s="9"/>
      <c r="BS7190" s="40"/>
      <c r="BU7190" s="9"/>
      <c r="BV7190" s="40"/>
      <c r="BW7190" s="9"/>
      <c r="BX7190" s="40"/>
      <c r="BZ7190" s="9"/>
      <c r="CA7190" s="9"/>
      <c r="CB7190" s="40"/>
      <c r="CC7190" s="9"/>
      <c r="CD7190" s="9"/>
      <c r="CE7190" s="40"/>
    </row>
    <row r="7191" spans="68:83" x14ac:dyDescent="0.25">
      <c r="BP7191" s="9"/>
      <c r="BQ7191" s="40"/>
      <c r="BR7191" s="9"/>
      <c r="BS7191" s="40"/>
      <c r="BU7191" s="9"/>
      <c r="BV7191" s="40"/>
      <c r="BW7191" s="9"/>
      <c r="BX7191" s="40"/>
      <c r="BZ7191" s="9"/>
      <c r="CA7191" s="9"/>
      <c r="CB7191" s="40"/>
      <c r="CC7191" s="9"/>
      <c r="CD7191" s="9"/>
      <c r="CE7191" s="40"/>
    </row>
    <row r="7192" spans="68:83" x14ac:dyDescent="0.25">
      <c r="BP7192" s="9"/>
      <c r="BQ7192" s="40"/>
      <c r="BR7192" s="9"/>
      <c r="BS7192" s="40"/>
      <c r="BU7192" s="9"/>
      <c r="BV7192" s="40"/>
      <c r="BW7192" s="9"/>
      <c r="BX7192" s="40"/>
      <c r="BZ7192" s="9"/>
      <c r="CA7192" s="9"/>
      <c r="CB7192" s="40"/>
      <c r="CC7192" s="9"/>
      <c r="CD7192" s="9"/>
      <c r="CE7192" s="40"/>
    </row>
    <row r="7193" spans="68:83" x14ac:dyDescent="0.25">
      <c r="BP7193" s="9"/>
      <c r="BQ7193" s="40"/>
      <c r="BR7193" s="9"/>
      <c r="BS7193" s="40"/>
      <c r="BU7193" s="9"/>
      <c r="BV7193" s="40"/>
      <c r="BW7193" s="9"/>
      <c r="BX7193" s="40"/>
      <c r="BZ7193" s="9"/>
      <c r="CA7193" s="9"/>
      <c r="CB7193" s="40"/>
      <c r="CC7193" s="9"/>
      <c r="CD7193" s="9"/>
      <c r="CE7193" s="40"/>
    </row>
    <row r="7194" spans="68:83" x14ac:dyDescent="0.25">
      <c r="BP7194" s="9"/>
      <c r="BQ7194" s="40"/>
      <c r="BR7194" s="9"/>
      <c r="BS7194" s="40"/>
      <c r="BU7194" s="9"/>
      <c r="BV7194" s="40"/>
      <c r="BW7194" s="9"/>
      <c r="BX7194" s="40"/>
      <c r="BZ7194" s="9"/>
      <c r="CA7194" s="9"/>
      <c r="CB7194" s="40"/>
      <c r="CC7194" s="9"/>
      <c r="CD7194" s="9"/>
      <c r="CE7194" s="40"/>
    </row>
    <row r="7195" spans="68:83" x14ac:dyDescent="0.25">
      <c r="BP7195" s="9"/>
      <c r="BQ7195" s="40"/>
      <c r="BR7195" s="9"/>
      <c r="BS7195" s="40"/>
      <c r="BU7195" s="9"/>
      <c r="BV7195" s="40"/>
      <c r="BW7195" s="9"/>
      <c r="BX7195" s="40"/>
      <c r="BZ7195" s="9"/>
      <c r="CA7195" s="9"/>
      <c r="CB7195" s="40"/>
      <c r="CC7195" s="9"/>
      <c r="CD7195" s="9"/>
      <c r="CE7195" s="40"/>
    </row>
    <row r="7196" spans="68:83" x14ac:dyDescent="0.25">
      <c r="BP7196" s="9"/>
      <c r="BQ7196" s="40"/>
      <c r="BR7196" s="9"/>
      <c r="BS7196" s="40"/>
      <c r="BU7196" s="9"/>
      <c r="BV7196" s="40"/>
      <c r="BW7196" s="9"/>
      <c r="BX7196" s="40"/>
      <c r="BZ7196" s="9"/>
      <c r="CA7196" s="9"/>
      <c r="CB7196" s="40"/>
      <c r="CC7196" s="9"/>
      <c r="CD7196" s="9"/>
      <c r="CE7196" s="40"/>
    </row>
    <row r="7197" spans="68:83" x14ac:dyDescent="0.25">
      <c r="BP7197" s="9"/>
      <c r="BQ7197" s="40"/>
      <c r="BR7197" s="9"/>
      <c r="BS7197" s="40"/>
      <c r="BU7197" s="9"/>
      <c r="BV7197" s="40"/>
      <c r="BW7197" s="9"/>
      <c r="BX7197" s="40"/>
      <c r="BZ7197" s="9"/>
      <c r="CA7197" s="9"/>
      <c r="CB7197" s="40"/>
      <c r="CC7197" s="9"/>
      <c r="CD7197" s="9"/>
      <c r="CE7197" s="40"/>
    </row>
    <row r="7198" spans="68:83" x14ac:dyDescent="0.25">
      <c r="BP7198" s="9"/>
      <c r="BQ7198" s="40"/>
      <c r="BR7198" s="9"/>
      <c r="BS7198" s="40"/>
      <c r="BU7198" s="9"/>
      <c r="BV7198" s="40"/>
      <c r="BW7198" s="9"/>
      <c r="BX7198" s="40"/>
      <c r="BZ7198" s="9"/>
      <c r="CA7198" s="9"/>
      <c r="CB7198" s="40"/>
      <c r="CC7198" s="9"/>
      <c r="CD7198" s="9"/>
      <c r="CE7198" s="40"/>
    </row>
    <row r="7199" spans="68:83" x14ac:dyDescent="0.25">
      <c r="BP7199" s="9"/>
      <c r="BQ7199" s="40"/>
      <c r="BR7199" s="9"/>
      <c r="BS7199" s="40"/>
      <c r="BU7199" s="9"/>
      <c r="BV7199" s="40"/>
      <c r="BW7199" s="9"/>
      <c r="BX7199" s="40"/>
      <c r="BZ7199" s="9"/>
      <c r="CA7199" s="9"/>
      <c r="CB7199" s="40"/>
      <c r="CC7199" s="9"/>
      <c r="CD7199" s="9"/>
      <c r="CE7199" s="40"/>
    </row>
    <row r="7200" spans="68:83" x14ac:dyDescent="0.25">
      <c r="BP7200" s="9"/>
      <c r="BQ7200" s="40"/>
      <c r="BR7200" s="9"/>
      <c r="BS7200" s="40"/>
      <c r="BU7200" s="9"/>
      <c r="BV7200" s="40"/>
      <c r="BW7200" s="9"/>
      <c r="BX7200" s="40"/>
      <c r="BZ7200" s="9"/>
      <c r="CA7200" s="9"/>
      <c r="CB7200" s="40"/>
      <c r="CC7200" s="9"/>
      <c r="CD7200" s="9"/>
      <c r="CE7200" s="40"/>
    </row>
    <row r="7201" spans="68:83" x14ac:dyDescent="0.25">
      <c r="BP7201" s="9"/>
      <c r="BQ7201" s="40"/>
      <c r="BR7201" s="9"/>
      <c r="BS7201" s="40"/>
      <c r="BU7201" s="9"/>
      <c r="BV7201" s="40"/>
      <c r="BW7201" s="9"/>
      <c r="BX7201" s="40"/>
      <c r="BZ7201" s="9"/>
      <c r="CA7201" s="9"/>
      <c r="CB7201" s="40"/>
      <c r="CC7201" s="9"/>
      <c r="CD7201" s="9"/>
      <c r="CE7201" s="40"/>
    </row>
    <row r="7202" spans="68:83" x14ac:dyDescent="0.25">
      <c r="BP7202" s="9"/>
      <c r="BQ7202" s="40"/>
      <c r="BR7202" s="9"/>
      <c r="BS7202" s="40"/>
      <c r="BU7202" s="9"/>
      <c r="BV7202" s="40"/>
      <c r="BW7202" s="9"/>
      <c r="BX7202" s="40"/>
      <c r="BZ7202" s="9"/>
      <c r="CA7202" s="9"/>
      <c r="CB7202" s="40"/>
      <c r="CC7202" s="9"/>
      <c r="CD7202" s="9"/>
      <c r="CE7202" s="40"/>
    </row>
    <row r="7203" spans="68:83" x14ac:dyDescent="0.25">
      <c r="BP7203" s="9"/>
      <c r="BQ7203" s="40"/>
      <c r="BR7203" s="9"/>
      <c r="BS7203" s="40"/>
      <c r="BU7203" s="9"/>
      <c r="BV7203" s="40"/>
      <c r="BW7203" s="9"/>
      <c r="BX7203" s="40"/>
      <c r="BZ7203" s="9"/>
      <c r="CA7203" s="9"/>
      <c r="CB7203" s="40"/>
      <c r="CC7203" s="9"/>
      <c r="CD7203" s="9"/>
      <c r="CE7203" s="40"/>
    </row>
    <row r="7204" spans="68:83" x14ac:dyDescent="0.25">
      <c r="BP7204" s="9"/>
      <c r="BQ7204" s="40"/>
      <c r="BR7204" s="9"/>
      <c r="BS7204" s="40"/>
      <c r="BU7204" s="9"/>
      <c r="BV7204" s="40"/>
      <c r="BW7204" s="9"/>
      <c r="BX7204" s="40"/>
      <c r="BZ7204" s="9"/>
      <c r="CA7204" s="9"/>
      <c r="CB7204" s="40"/>
      <c r="CC7204" s="9"/>
      <c r="CD7204" s="9"/>
      <c r="CE7204" s="40"/>
    </row>
    <row r="7205" spans="68:83" x14ac:dyDescent="0.25">
      <c r="BP7205" s="9"/>
      <c r="BQ7205" s="40"/>
      <c r="BR7205" s="9"/>
      <c r="BS7205" s="40"/>
      <c r="BU7205" s="9"/>
      <c r="BV7205" s="40"/>
      <c r="BW7205" s="9"/>
      <c r="BX7205" s="40"/>
      <c r="BZ7205" s="9"/>
      <c r="CA7205" s="9"/>
      <c r="CB7205" s="40"/>
      <c r="CC7205" s="9"/>
      <c r="CD7205" s="9"/>
      <c r="CE7205" s="40"/>
    </row>
    <row r="7206" spans="68:83" x14ac:dyDescent="0.25">
      <c r="BP7206" s="9"/>
      <c r="BQ7206" s="40"/>
      <c r="BR7206" s="9"/>
      <c r="BS7206" s="40"/>
      <c r="BU7206" s="9"/>
      <c r="BV7206" s="40"/>
      <c r="BW7206" s="9"/>
      <c r="BX7206" s="40"/>
      <c r="BZ7206" s="9"/>
      <c r="CA7206" s="9"/>
      <c r="CB7206" s="40"/>
      <c r="CC7206" s="9"/>
      <c r="CD7206" s="9"/>
      <c r="CE7206" s="40"/>
    </row>
    <row r="7207" spans="68:83" x14ac:dyDescent="0.25">
      <c r="BP7207" s="9"/>
      <c r="BQ7207" s="40"/>
      <c r="BR7207" s="9"/>
      <c r="BS7207" s="40"/>
      <c r="BU7207" s="9"/>
      <c r="BV7207" s="40"/>
      <c r="BW7207" s="9"/>
      <c r="BX7207" s="40"/>
      <c r="BZ7207" s="9"/>
      <c r="CA7207" s="9"/>
      <c r="CB7207" s="40"/>
      <c r="CC7207" s="9"/>
      <c r="CD7207" s="9"/>
      <c r="CE7207" s="40"/>
    </row>
    <row r="7208" spans="68:83" x14ac:dyDescent="0.25">
      <c r="BP7208" s="9"/>
      <c r="BQ7208" s="40"/>
      <c r="BR7208" s="9"/>
      <c r="BS7208" s="40"/>
      <c r="BU7208" s="9"/>
      <c r="BV7208" s="40"/>
      <c r="BW7208" s="9"/>
      <c r="BX7208" s="40"/>
      <c r="BZ7208" s="9"/>
      <c r="CA7208" s="9"/>
      <c r="CB7208" s="40"/>
      <c r="CC7208" s="9"/>
      <c r="CD7208" s="9"/>
      <c r="CE7208" s="40"/>
    </row>
    <row r="7209" spans="68:83" x14ac:dyDescent="0.25">
      <c r="BP7209" s="9"/>
      <c r="BQ7209" s="40"/>
      <c r="BR7209" s="9"/>
      <c r="BS7209" s="40"/>
      <c r="BU7209" s="9"/>
      <c r="BV7209" s="40"/>
      <c r="BW7209" s="9"/>
      <c r="BX7209" s="40"/>
      <c r="BZ7209" s="9"/>
      <c r="CA7209" s="9"/>
      <c r="CB7209" s="40"/>
      <c r="CC7209" s="9"/>
      <c r="CD7209" s="9"/>
      <c r="CE7209" s="40"/>
    </row>
    <row r="7210" spans="68:83" x14ac:dyDescent="0.25">
      <c r="BP7210" s="9"/>
      <c r="BQ7210" s="40"/>
      <c r="BR7210" s="9"/>
      <c r="BS7210" s="40"/>
      <c r="BU7210" s="9"/>
      <c r="BV7210" s="40"/>
      <c r="BW7210" s="9"/>
      <c r="BX7210" s="40"/>
      <c r="BZ7210" s="9"/>
      <c r="CA7210" s="9"/>
      <c r="CB7210" s="40"/>
      <c r="CC7210" s="9"/>
      <c r="CD7210" s="9"/>
      <c r="CE7210" s="40"/>
    </row>
    <row r="7211" spans="68:83" x14ac:dyDescent="0.25">
      <c r="BP7211" s="9"/>
      <c r="BQ7211" s="40"/>
      <c r="BR7211" s="9"/>
      <c r="BS7211" s="40"/>
      <c r="BU7211" s="9"/>
      <c r="BV7211" s="40"/>
      <c r="BW7211" s="9"/>
      <c r="BX7211" s="40"/>
      <c r="BZ7211" s="9"/>
      <c r="CA7211" s="9"/>
      <c r="CB7211" s="40"/>
      <c r="CC7211" s="9"/>
      <c r="CD7211" s="9"/>
      <c r="CE7211" s="40"/>
    </row>
    <row r="7212" spans="68:83" x14ac:dyDescent="0.25">
      <c r="BP7212" s="9"/>
      <c r="BQ7212" s="40"/>
      <c r="BR7212" s="9"/>
      <c r="BS7212" s="40"/>
      <c r="BU7212" s="9"/>
      <c r="BV7212" s="40"/>
      <c r="BW7212" s="9"/>
      <c r="BX7212" s="40"/>
      <c r="BZ7212" s="9"/>
      <c r="CA7212" s="9"/>
      <c r="CB7212" s="40"/>
      <c r="CC7212" s="9"/>
      <c r="CD7212" s="9"/>
      <c r="CE7212" s="40"/>
    </row>
    <row r="7213" spans="68:83" x14ac:dyDescent="0.25">
      <c r="BP7213" s="9"/>
      <c r="BQ7213" s="40"/>
      <c r="BR7213" s="9"/>
      <c r="BS7213" s="40"/>
      <c r="BU7213" s="9"/>
      <c r="BV7213" s="40"/>
      <c r="BW7213" s="9"/>
      <c r="BX7213" s="40"/>
      <c r="BZ7213" s="9"/>
      <c r="CA7213" s="9"/>
      <c r="CB7213" s="40"/>
      <c r="CC7213" s="9"/>
      <c r="CD7213" s="9"/>
      <c r="CE7213" s="40"/>
    </row>
    <row r="7214" spans="68:83" x14ac:dyDescent="0.25">
      <c r="BP7214" s="9"/>
      <c r="BQ7214" s="40"/>
      <c r="BR7214" s="9"/>
      <c r="BS7214" s="40"/>
      <c r="BU7214" s="9"/>
      <c r="BV7214" s="40"/>
      <c r="BW7214" s="9"/>
      <c r="BX7214" s="40"/>
      <c r="BZ7214" s="9"/>
      <c r="CA7214" s="9"/>
      <c r="CB7214" s="40"/>
      <c r="CC7214" s="9"/>
      <c r="CD7214" s="9"/>
      <c r="CE7214" s="40"/>
    </row>
    <row r="7215" spans="68:83" x14ac:dyDescent="0.25">
      <c r="BP7215" s="9"/>
      <c r="BQ7215" s="40"/>
      <c r="BR7215" s="9"/>
      <c r="BS7215" s="40"/>
      <c r="BU7215" s="9"/>
      <c r="BV7215" s="40"/>
      <c r="BW7215" s="9"/>
      <c r="BX7215" s="40"/>
      <c r="BZ7215" s="9"/>
      <c r="CA7215" s="9"/>
      <c r="CB7215" s="40"/>
      <c r="CC7215" s="9"/>
      <c r="CD7215" s="9"/>
      <c r="CE7215" s="40"/>
    </row>
    <row r="7216" spans="68:83" x14ac:dyDescent="0.25">
      <c r="BP7216" s="9"/>
      <c r="BQ7216" s="40"/>
      <c r="BR7216" s="9"/>
      <c r="BS7216" s="40"/>
      <c r="BU7216" s="9"/>
      <c r="BV7216" s="40"/>
      <c r="BW7216" s="9"/>
      <c r="BX7216" s="40"/>
      <c r="BZ7216" s="9"/>
      <c r="CA7216" s="9"/>
      <c r="CB7216" s="40"/>
      <c r="CC7216" s="9"/>
      <c r="CD7216" s="9"/>
      <c r="CE7216" s="40"/>
    </row>
    <row r="7217" spans="68:83" x14ac:dyDescent="0.25">
      <c r="BP7217" s="9"/>
      <c r="BQ7217" s="40"/>
      <c r="BR7217" s="9"/>
      <c r="BS7217" s="40"/>
      <c r="BU7217" s="9"/>
      <c r="BV7217" s="40"/>
      <c r="BW7217" s="9"/>
      <c r="BX7217" s="40"/>
      <c r="BZ7217" s="9"/>
      <c r="CA7217" s="9"/>
      <c r="CB7217" s="40"/>
      <c r="CC7217" s="9"/>
      <c r="CD7217" s="9"/>
      <c r="CE7217" s="40"/>
    </row>
    <row r="7218" spans="68:83" x14ac:dyDescent="0.25">
      <c r="BP7218" s="9"/>
      <c r="BQ7218" s="40"/>
      <c r="BR7218" s="9"/>
      <c r="BS7218" s="40"/>
      <c r="BU7218" s="9"/>
      <c r="BV7218" s="40"/>
      <c r="BW7218" s="9"/>
      <c r="BX7218" s="40"/>
      <c r="BZ7218" s="9"/>
      <c r="CA7218" s="9"/>
      <c r="CB7218" s="40"/>
      <c r="CC7218" s="9"/>
      <c r="CD7218" s="9"/>
      <c r="CE7218" s="40"/>
    </row>
    <row r="7219" spans="68:83" x14ac:dyDescent="0.25">
      <c r="BP7219" s="9"/>
      <c r="BQ7219" s="40"/>
      <c r="BR7219" s="9"/>
      <c r="BS7219" s="40"/>
      <c r="BU7219" s="9"/>
      <c r="BV7219" s="40"/>
      <c r="BW7219" s="9"/>
      <c r="BX7219" s="40"/>
      <c r="BZ7219" s="9"/>
      <c r="CA7219" s="9"/>
      <c r="CB7219" s="40"/>
      <c r="CC7219" s="9"/>
      <c r="CD7219" s="9"/>
      <c r="CE7219" s="40"/>
    </row>
    <row r="7220" spans="68:83" x14ac:dyDescent="0.25">
      <c r="BP7220" s="9"/>
      <c r="BQ7220" s="40"/>
      <c r="BR7220" s="9"/>
      <c r="BS7220" s="40"/>
      <c r="BU7220" s="9"/>
      <c r="BV7220" s="40"/>
      <c r="BW7220" s="9"/>
      <c r="BX7220" s="40"/>
      <c r="BZ7220" s="9"/>
      <c r="CA7220" s="9"/>
      <c r="CB7220" s="40"/>
      <c r="CC7220" s="9"/>
      <c r="CD7220" s="9"/>
      <c r="CE7220" s="40"/>
    </row>
    <row r="7221" spans="68:83" x14ac:dyDescent="0.25">
      <c r="BP7221" s="9"/>
      <c r="BQ7221" s="40"/>
      <c r="BR7221" s="9"/>
      <c r="BS7221" s="40"/>
      <c r="BU7221" s="9"/>
      <c r="BV7221" s="40"/>
      <c r="BW7221" s="9"/>
      <c r="BX7221" s="40"/>
      <c r="BZ7221" s="9"/>
      <c r="CA7221" s="9"/>
      <c r="CB7221" s="40"/>
      <c r="CC7221" s="9"/>
      <c r="CD7221" s="9"/>
      <c r="CE7221" s="40"/>
    </row>
    <row r="7222" spans="68:83" x14ac:dyDescent="0.25">
      <c r="BP7222" s="9"/>
      <c r="BQ7222" s="40"/>
      <c r="BR7222" s="9"/>
      <c r="BS7222" s="40"/>
      <c r="BU7222" s="9"/>
      <c r="BV7222" s="40"/>
      <c r="BW7222" s="9"/>
      <c r="BX7222" s="40"/>
      <c r="BZ7222" s="9"/>
      <c r="CA7222" s="9"/>
      <c r="CB7222" s="40"/>
      <c r="CC7222" s="9"/>
      <c r="CD7222" s="9"/>
      <c r="CE7222" s="40"/>
    </row>
    <row r="7223" spans="68:83" x14ac:dyDescent="0.25">
      <c r="BP7223" s="9"/>
      <c r="BQ7223" s="40"/>
      <c r="BR7223" s="9"/>
      <c r="BS7223" s="40"/>
      <c r="BU7223" s="9"/>
      <c r="BV7223" s="40"/>
      <c r="BW7223" s="9"/>
      <c r="BX7223" s="40"/>
      <c r="BZ7223" s="9"/>
      <c r="CA7223" s="9"/>
      <c r="CB7223" s="40"/>
      <c r="CC7223" s="9"/>
      <c r="CD7223" s="9"/>
      <c r="CE7223" s="40"/>
    </row>
    <row r="7224" spans="68:83" x14ac:dyDescent="0.25">
      <c r="BP7224" s="9"/>
      <c r="BQ7224" s="40"/>
      <c r="BR7224" s="9"/>
      <c r="BS7224" s="40"/>
      <c r="BU7224" s="9"/>
      <c r="BV7224" s="40"/>
      <c r="BW7224" s="9"/>
      <c r="BX7224" s="40"/>
      <c r="BZ7224" s="9"/>
      <c r="CA7224" s="9"/>
      <c r="CB7224" s="40"/>
      <c r="CC7224" s="9"/>
      <c r="CD7224" s="9"/>
      <c r="CE7224" s="40"/>
    </row>
    <row r="7225" spans="68:83" x14ac:dyDescent="0.25">
      <c r="BP7225" s="9"/>
      <c r="BQ7225" s="40"/>
      <c r="BR7225" s="9"/>
      <c r="BS7225" s="40"/>
      <c r="BU7225" s="9"/>
      <c r="BV7225" s="40"/>
      <c r="BW7225" s="9"/>
      <c r="BX7225" s="40"/>
      <c r="BZ7225" s="9"/>
      <c r="CA7225" s="9"/>
      <c r="CB7225" s="40"/>
      <c r="CC7225" s="9"/>
      <c r="CD7225" s="9"/>
      <c r="CE7225" s="40"/>
    </row>
    <row r="7226" spans="68:83" x14ac:dyDescent="0.25">
      <c r="BP7226" s="9"/>
      <c r="BQ7226" s="40"/>
      <c r="BR7226" s="9"/>
      <c r="BS7226" s="40"/>
      <c r="BU7226" s="9"/>
      <c r="BV7226" s="40"/>
      <c r="BW7226" s="9"/>
      <c r="BX7226" s="40"/>
      <c r="BZ7226" s="9"/>
      <c r="CA7226" s="9"/>
      <c r="CB7226" s="40"/>
      <c r="CC7226" s="9"/>
      <c r="CD7226" s="9"/>
      <c r="CE7226" s="40"/>
    </row>
    <row r="7227" spans="68:83" x14ac:dyDescent="0.25">
      <c r="BP7227" s="9"/>
      <c r="BQ7227" s="40"/>
      <c r="BR7227" s="9"/>
      <c r="BS7227" s="40"/>
      <c r="BU7227" s="9"/>
      <c r="BV7227" s="40"/>
      <c r="BW7227" s="9"/>
      <c r="BX7227" s="40"/>
      <c r="BZ7227" s="9"/>
      <c r="CA7227" s="9"/>
      <c r="CB7227" s="40"/>
      <c r="CC7227" s="9"/>
      <c r="CD7227" s="9"/>
      <c r="CE7227" s="40"/>
    </row>
    <row r="7228" spans="68:83" x14ac:dyDescent="0.25">
      <c r="BP7228" s="9"/>
      <c r="BQ7228" s="40"/>
      <c r="BR7228" s="9"/>
      <c r="BS7228" s="40"/>
      <c r="BU7228" s="9"/>
      <c r="BV7228" s="40"/>
      <c r="BW7228" s="9"/>
      <c r="BX7228" s="40"/>
      <c r="BZ7228" s="9"/>
      <c r="CA7228" s="9"/>
      <c r="CB7228" s="40"/>
      <c r="CC7228" s="9"/>
      <c r="CD7228" s="9"/>
      <c r="CE7228" s="40"/>
    </row>
    <row r="7229" spans="68:83" x14ac:dyDescent="0.25">
      <c r="BP7229" s="9"/>
      <c r="BQ7229" s="40"/>
      <c r="BR7229" s="9"/>
      <c r="BS7229" s="40"/>
      <c r="BU7229" s="9"/>
      <c r="BV7229" s="40"/>
      <c r="BW7229" s="9"/>
      <c r="BX7229" s="40"/>
      <c r="BZ7229" s="9"/>
      <c r="CA7229" s="9"/>
      <c r="CB7229" s="40"/>
      <c r="CC7229" s="9"/>
      <c r="CD7229" s="9"/>
      <c r="CE7229" s="40"/>
    </row>
    <row r="7230" spans="68:83" x14ac:dyDescent="0.25">
      <c r="BP7230" s="9"/>
      <c r="BQ7230" s="40"/>
      <c r="BR7230" s="9"/>
      <c r="BS7230" s="40"/>
      <c r="BU7230" s="9"/>
      <c r="BV7230" s="40"/>
      <c r="BW7230" s="9"/>
      <c r="BX7230" s="40"/>
      <c r="BZ7230" s="9"/>
      <c r="CA7230" s="9"/>
      <c r="CB7230" s="40"/>
      <c r="CC7230" s="9"/>
      <c r="CD7230" s="9"/>
      <c r="CE7230" s="40"/>
    </row>
    <row r="7231" spans="68:83" x14ac:dyDescent="0.25">
      <c r="BP7231" s="9"/>
      <c r="BQ7231" s="40"/>
      <c r="BR7231" s="9"/>
      <c r="BS7231" s="40"/>
      <c r="BU7231" s="9"/>
      <c r="BV7231" s="40"/>
      <c r="BW7231" s="9"/>
      <c r="BX7231" s="40"/>
      <c r="BZ7231" s="9"/>
      <c r="CA7231" s="9"/>
      <c r="CB7231" s="40"/>
      <c r="CC7231" s="9"/>
      <c r="CD7231" s="9"/>
      <c r="CE7231" s="40"/>
    </row>
    <row r="7232" spans="68:83" x14ac:dyDescent="0.25">
      <c r="BP7232" s="9"/>
      <c r="BQ7232" s="40"/>
      <c r="BR7232" s="9"/>
      <c r="BS7232" s="40"/>
      <c r="BU7232" s="9"/>
      <c r="BV7232" s="40"/>
      <c r="BW7232" s="9"/>
      <c r="BX7232" s="40"/>
      <c r="BZ7232" s="9"/>
      <c r="CA7232" s="9"/>
      <c r="CB7232" s="40"/>
      <c r="CC7232" s="9"/>
      <c r="CD7232" s="9"/>
      <c r="CE7232" s="40"/>
    </row>
    <row r="7233" spans="68:83" x14ac:dyDescent="0.25">
      <c r="BP7233" s="9"/>
      <c r="BQ7233" s="40"/>
      <c r="BR7233" s="9"/>
      <c r="BS7233" s="40"/>
      <c r="BU7233" s="9"/>
      <c r="BV7233" s="40"/>
      <c r="BW7233" s="9"/>
      <c r="BX7233" s="40"/>
      <c r="BZ7233" s="9"/>
      <c r="CA7233" s="9"/>
      <c r="CB7233" s="40"/>
      <c r="CC7233" s="9"/>
      <c r="CD7233" s="9"/>
      <c r="CE7233" s="40"/>
    </row>
    <row r="7234" spans="68:83" x14ac:dyDescent="0.25">
      <c r="BP7234" s="9"/>
      <c r="BQ7234" s="40"/>
      <c r="BR7234" s="9"/>
      <c r="BS7234" s="40"/>
      <c r="BU7234" s="9"/>
      <c r="BV7234" s="40"/>
      <c r="BW7234" s="9"/>
      <c r="BX7234" s="40"/>
      <c r="BZ7234" s="9"/>
      <c r="CA7234" s="9"/>
      <c r="CB7234" s="40"/>
      <c r="CC7234" s="9"/>
      <c r="CD7234" s="9"/>
      <c r="CE7234" s="40"/>
    </row>
    <row r="7235" spans="68:83" x14ac:dyDescent="0.25">
      <c r="BP7235" s="9"/>
      <c r="BQ7235" s="40"/>
      <c r="BR7235" s="9"/>
      <c r="BS7235" s="40"/>
      <c r="BU7235" s="9"/>
      <c r="BV7235" s="40"/>
      <c r="BW7235" s="9"/>
      <c r="BX7235" s="40"/>
      <c r="BZ7235" s="9"/>
      <c r="CA7235" s="9"/>
      <c r="CB7235" s="40"/>
      <c r="CC7235" s="9"/>
      <c r="CD7235" s="9"/>
      <c r="CE7235" s="40"/>
    </row>
    <row r="7236" spans="68:83" x14ac:dyDescent="0.25">
      <c r="BP7236" s="9"/>
      <c r="BQ7236" s="40"/>
      <c r="BR7236" s="9"/>
      <c r="BS7236" s="40"/>
      <c r="BU7236" s="9"/>
      <c r="BV7236" s="40"/>
      <c r="BW7236" s="9"/>
      <c r="BX7236" s="40"/>
      <c r="BZ7236" s="9"/>
      <c r="CA7236" s="9"/>
      <c r="CB7236" s="40"/>
      <c r="CC7236" s="9"/>
      <c r="CD7236" s="9"/>
      <c r="CE7236" s="40"/>
    </row>
    <row r="7237" spans="68:83" x14ac:dyDescent="0.25">
      <c r="BP7237" s="9"/>
      <c r="BQ7237" s="40"/>
      <c r="BR7237" s="9"/>
      <c r="BS7237" s="40"/>
      <c r="BU7237" s="9"/>
      <c r="BV7237" s="40"/>
      <c r="BW7237" s="9"/>
      <c r="BX7237" s="40"/>
      <c r="BZ7237" s="9"/>
      <c r="CA7237" s="9"/>
      <c r="CB7237" s="40"/>
      <c r="CC7237" s="9"/>
      <c r="CD7237" s="9"/>
      <c r="CE7237" s="40"/>
    </row>
    <row r="7238" spans="68:83" x14ac:dyDescent="0.25">
      <c r="BP7238" s="9"/>
      <c r="BQ7238" s="40"/>
      <c r="BR7238" s="9"/>
      <c r="BS7238" s="40"/>
      <c r="BU7238" s="9"/>
      <c r="BV7238" s="40"/>
      <c r="BW7238" s="9"/>
      <c r="BX7238" s="40"/>
      <c r="BZ7238" s="9"/>
      <c r="CA7238" s="9"/>
      <c r="CB7238" s="40"/>
      <c r="CC7238" s="9"/>
      <c r="CD7238" s="9"/>
      <c r="CE7238" s="40"/>
    </row>
    <row r="7239" spans="68:83" x14ac:dyDescent="0.25">
      <c r="BP7239" s="9"/>
      <c r="BQ7239" s="40"/>
      <c r="BR7239" s="9"/>
      <c r="BS7239" s="40"/>
      <c r="BU7239" s="9"/>
      <c r="BV7239" s="40"/>
      <c r="BW7239" s="9"/>
      <c r="BX7239" s="40"/>
      <c r="BZ7239" s="9"/>
      <c r="CA7239" s="9"/>
      <c r="CB7239" s="40"/>
      <c r="CC7239" s="9"/>
      <c r="CD7239" s="9"/>
      <c r="CE7239" s="40"/>
    </row>
    <row r="7240" spans="68:83" x14ac:dyDescent="0.25">
      <c r="BP7240" s="9"/>
      <c r="BQ7240" s="40"/>
      <c r="BR7240" s="9"/>
      <c r="BS7240" s="40"/>
      <c r="BU7240" s="9"/>
      <c r="BV7240" s="40"/>
      <c r="BW7240" s="9"/>
      <c r="BX7240" s="40"/>
      <c r="BZ7240" s="9"/>
      <c r="CA7240" s="9"/>
      <c r="CB7240" s="40"/>
      <c r="CC7240" s="9"/>
      <c r="CD7240" s="9"/>
      <c r="CE7240" s="40"/>
    </row>
    <row r="7241" spans="68:83" x14ac:dyDescent="0.25">
      <c r="BP7241" s="9"/>
      <c r="BQ7241" s="40"/>
      <c r="BR7241" s="9"/>
      <c r="BS7241" s="40"/>
      <c r="BU7241" s="9"/>
      <c r="BV7241" s="40"/>
      <c r="BW7241" s="9"/>
      <c r="BX7241" s="40"/>
      <c r="BZ7241" s="9"/>
      <c r="CA7241" s="9"/>
      <c r="CB7241" s="40"/>
      <c r="CC7241" s="9"/>
      <c r="CD7241" s="9"/>
      <c r="CE7241" s="40"/>
    </row>
    <row r="7242" spans="68:83" x14ac:dyDescent="0.25">
      <c r="BP7242" s="9"/>
      <c r="BQ7242" s="40"/>
      <c r="BR7242" s="9"/>
      <c r="BS7242" s="40"/>
      <c r="BU7242" s="9"/>
      <c r="BV7242" s="40"/>
      <c r="BW7242" s="9"/>
      <c r="BX7242" s="40"/>
      <c r="BZ7242" s="9"/>
      <c r="CA7242" s="9"/>
      <c r="CB7242" s="40"/>
      <c r="CC7242" s="9"/>
      <c r="CD7242" s="9"/>
      <c r="CE7242" s="40"/>
    </row>
    <row r="7243" spans="68:83" x14ac:dyDescent="0.25">
      <c r="BP7243" s="9"/>
      <c r="BQ7243" s="40"/>
      <c r="BR7243" s="9"/>
      <c r="BS7243" s="40"/>
      <c r="BU7243" s="9"/>
      <c r="BV7243" s="40"/>
      <c r="BW7243" s="9"/>
      <c r="BX7243" s="40"/>
      <c r="BZ7243" s="9"/>
      <c r="CA7243" s="9"/>
      <c r="CB7243" s="40"/>
      <c r="CC7243" s="9"/>
      <c r="CD7243" s="9"/>
      <c r="CE7243" s="40"/>
    </row>
    <row r="7244" spans="68:83" x14ac:dyDescent="0.25">
      <c r="BP7244" s="9"/>
      <c r="BQ7244" s="40"/>
      <c r="BR7244" s="9"/>
      <c r="BS7244" s="40"/>
      <c r="BU7244" s="9"/>
      <c r="BV7244" s="40"/>
      <c r="BW7244" s="9"/>
      <c r="BX7244" s="40"/>
      <c r="BZ7244" s="9"/>
      <c r="CA7244" s="9"/>
      <c r="CB7244" s="40"/>
      <c r="CC7244" s="9"/>
      <c r="CD7244" s="9"/>
      <c r="CE7244" s="40"/>
    </row>
    <row r="7245" spans="68:83" x14ac:dyDescent="0.25">
      <c r="BP7245" s="9"/>
      <c r="BQ7245" s="40"/>
      <c r="BR7245" s="9"/>
      <c r="BS7245" s="40"/>
      <c r="BU7245" s="9"/>
      <c r="BV7245" s="40"/>
      <c r="BW7245" s="9"/>
      <c r="BX7245" s="40"/>
      <c r="BZ7245" s="9"/>
      <c r="CA7245" s="9"/>
      <c r="CB7245" s="40"/>
      <c r="CC7245" s="9"/>
      <c r="CD7245" s="9"/>
      <c r="CE7245" s="40"/>
    </row>
    <row r="7246" spans="68:83" x14ac:dyDescent="0.25">
      <c r="BP7246" s="9"/>
      <c r="BQ7246" s="40"/>
      <c r="BR7246" s="9"/>
      <c r="BS7246" s="40"/>
      <c r="BU7246" s="9"/>
      <c r="BV7246" s="40"/>
      <c r="BW7246" s="9"/>
      <c r="BX7246" s="40"/>
      <c r="BZ7246" s="9"/>
      <c r="CA7246" s="9"/>
      <c r="CB7246" s="40"/>
      <c r="CC7246" s="9"/>
      <c r="CD7246" s="9"/>
      <c r="CE7246" s="40"/>
    </row>
    <row r="7247" spans="68:83" x14ac:dyDescent="0.25">
      <c r="BP7247" s="9"/>
      <c r="BQ7247" s="40"/>
      <c r="BR7247" s="9"/>
      <c r="BS7247" s="40"/>
      <c r="BU7247" s="9"/>
      <c r="BV7247" s="40"/>
      <c r="BW7247" s="9"/>
      <c r="BX7247" s="40"/>
      <c r="BZ7247" s="9"/>
      <c r="CA7247" s="9"/>
      <c r="CB7247" s="40"/>
      <c r="CC7247" s="9"/>
      <c r="CD7247" s="9"/>
      <c r="CE7247" s="40"/>
    </row>
    <row r="7248" spans="68:83" x14ac:dyDescent="0.25">
      <c r="BP7248" s="9"/>
      <c r="BQ7248" s="40"/>
      <c r="BR7248" s="9"/>
      <c r="BS7248" s="40"/>
      <c r="BU7248" s="9"/>
      <c r="BV7248" s="40"/>
      <c r="BW7248" s="9"/>
      <c r="BX7248" s="40"/>
      <c r="BZ7248" s="9"/>
      <c r="CA7248" s="9"/>
      <c r="CB7248" s="40"/>
      <c r="CC7248" s="9"/>
      <c r="CD7248" s="9"/>
      <c r="CE7248" s="40"/>
    </row>
    <row r="7249" spans="68:83" x14ac:dyDescent="0.25">
      <c r="BP7249" s="9"/>
      <c r="BQ7249" s="40"/>
      <c r="BR7249" s="9"/>
      <c r="BS7249" s="40"/>
      <c r="BU7249" s="9"/>
      <c r="BV7249" s="40"/>
      <c r="BW7249" s="9"/>
      <c r="BX7249" s="40"/>
      <c r="BZ7249" s="9"/>
      <c r="CA7249" s="9"/>
      <c r="CB7249" s="40"/>
      <c r="CC7249" s="9"/>
      <c r="CD7249" s="9"/>
      <c r="CE7249" s="40"/>
    </row>
    <row r="7250" spans="68:83" x14ac:dyDescent="0.25">
      <c r="BP7250" s="9"/>
      <c r="BQ7250" s="40"/>
      <c r="BR7250" s="9"/>
      <c r="BS7250" s="40"/>
      <c r="BU7250" s="9"/>
      <c r="BV7250" s="40"/>
      <c r="BW7250" s="9"/>
      <c r="BX7250" s="40"/>
      <c r="BZ7250" s="9"/>
      <c r="CA7250" s="9"/>
      <c r="CB7250" s="40"/>
      <c r="CC7250" s="9"/>
      <c r="CD7250" s="9"/>
      <c r="CE7250" s="40"/>
    </row>
    <row r="7251" spans="68:83" x14ac:dyDescent="0.25">
      <c r="BP7251" s="9"/>
      <c r="BQ7251" s="40"/>
      <c r="BR7251" s="9"/>
      <c r="BS7251" s="40"/>
      <c r="BU7251" s="9"/>
      <c r="BV7251" s="40"/>
      <c r="BW7251" s="9"/>
      <c r="BX7251" s="40"/>
      <c r="BZ7251" s="9"/>
      <c r="CA7251" s="9"/>
      <c r="CB7251" s="40"/>
      <c r="CC7251" s="9"/>
      <c r="CD7251" s="9"/>
      <c r="CE7251" s="40"/>
    </row>
    <row r="7252" spans="68:83" x14ac:dyDescent="0.25">
      <c r="BP7252" s="9"/>
      <c r="BQ7252" s="40"/>
      <c r="BR7252" s="9"/>
      <c r="BS7252" s="40"/>
      <c r="BU7252" s="9"/>
      <c r="BV7252" s="40"/>
      <c r="BW7252" s="9"/>
      <c r="BX7252" s="40"/>
      <c r="BZ7252" s="9"/>
      <c r="CA7252" s="9"/>
      <c r="CB7252" s="40"/>
      <c r="CC7252" s="9"/>
      <c r="CD7252" s="9"/>
      <c r="CE7252" s="40"/>
    </row>
    <row r="7253" spans="68:83" x14ac:dyDescent="0.25">
      <c r="BP7253" s="9"/>
      <c r="BQ7253" s="40"/>
      <c r="BR7253" s="9"/>
      <c r="BS7253" s="40"/>
      <c r="BU7253" s="9"/>
      <c r="BV7253" s="40"/>
      <c r="BW7253" s="9"/>
      <c r="BX7253" s="40"/>
      <c r="BZ7253" s="9"/>
      <c r="CA7253" s="9"/>
      <c r="CB7253" s="40"/>
      <c r="CC7253" s="9"/>
      <c r="CD7253" s="9"/>
      <c r="CE7253" s="40"/>
    </row>
    <row r="7254" spans="68:83" x14ac:dyDescent="0.25">
      <c r="BP7254" s="9"/>
      <c r="BQ7254" s="40"/>
      <c r="BR7254" s="9"/>
      <c r="BS7254" s="40"/>
      <c r="BU7254" s="9"/>
      <c r="BV7254" s="40"/>
      <c r="BW7254" s="9"/>
      <c r="BX7254" s="40"/>
      <c r="BZ7254" s="9"/>
      <c r="CA7254" s="9"/>
      <c r="CB7254" s="40"/>
      <c r="CC7254" s="9"/>
      <c r="CD7254" s="9"/>
      <c r="CE7254" s="40"/>
    </row>
    <row r="7255" spans="68:83" x14ac:dyDescent="0.25">
      <c r="BP7255" s="9"/>
      <c r="BQ7255" s="40"/>
      <c r="BR7255" s="9"/>
      <c r="BS7255" s="40"/>
      <c r="BU7255" s="9"/>
      <c r="BV7255" s="40"/>
      <c r="BW7255" s="9"/>
      <c r="BX7255" s="40"/>
      <c r="BZ7255" s="9"/>
      <c r="CA7255" s="9"/>
      <c r="CB7255" s="40"/>
      <c r="CC7255" s="9"/>
      <c r="CD7255" s="9"/>
      <c r="CE7255" s="40"/>
    </row>
    <row r="7256" spans="68:83" x14ac:dyDescent="0.25">
      <c r="BP7256" s="9"/>
      <c r="BQ7256" s="40"/>
      <c r="BR7256" s="9"/>
      <c r="BS7256" s="40"/>
      <c r="BU7256" s="9"/>
      <c r="BV7256" s="40"/>
      <c r="BW7256" s="9"/>
      <c r="BX7256" s="40"/>
      <c r="BZ7256" s="9"/>
      <c r="CA7256" s="9"/>
      <c r="CB7256" s="40"/>
      <c r="CC7256" s="9"/>
      <c r="CD7256" s="9"/>
      <c r="CE7256" s="40"/>
    </row>
    <row r="7257" spans="68:83" x14ac:dyDescent="0.25">
      <c r="BP7257" s="9"/>
      <c r="BQ7257" s="40"/>
      <c r="BR7257" s="9"/>
      <c r="BS7257" s="40"/>
      <c r="BU7257" s="9"/>
      <c r="BV7257" s="40"/>
      <c r="BW7257" s="9"/>
      <c r="BX7257" s="40"/>
      <c r="BZ7257" s="9"/>
      <c r="CA7257" s="9"/>
      <c r="CB7257" s="40"/>
      <c r="CC7257" s="9"/>
      <c r="CD7257" s="9"/>
      <c r="CE7257" s="40"/>
    </row>
    <row r="7258" spans="68:83" x14ac:dyDescent="0.25">
      <c r="BP7258" s="9"/>
      <c r="BQ7258" s="40"/>
      <c r="BR7258" s="9"/>
      <c r="BS7258" s="40"/>
      <c r="BU7258" s="9"/>
      <c r="BV7258" s="40"/>
      <c r="BW7258" s="9"/>
      <c r="BX7258" s="40"/>
      <c r="BZ7258" s="9"/>
      <c r="CA7258" s="9"/>
      <c r="CB7258" s="40"/>
      <c r="CC7258" s="9"/>
      <c r="CD7258" s="9"/>
      <c r="CE7258" s="40"/>
    </row>
    <row r="7259" spans="68:83" x14ac:dyDescent="0.25">
      <c r="BP7259" s="9"/>
      <c r="BQ7259" s="40"/>
      <c r="BR7259" s="9"/>
      <c r="BS7259" s="40"/>
      <c r="BU7259" s="9"/>
      <c r="BV7259" s="40"/>
      <c r="BW7259" s="9"/>
      <c r="BX7259" s="40"/>
      <c r="BZ7259" s="9"/>
      <c r="CA7259" s="9"/>
      <c r="CB7259" s="40"/>
      <c r="CC7259" s="9"/>
      <c r="CD7259" s="9"/>
      <c r="CE7259" s="40"/>
    </row>
    <row r="7260" spans="68:83" x14ac:dyDescent="0.25">
      <c r="BP7260" s="9"/>
      <c r="BQ7260" s="40"/>
      <c r="BR7260" s="9"/>
      <c r="BS7260" s="40"/>
      <c r="BU7260" s="9"/>
      <c r="BV7260" s="40"/>
      <c r="BW7260" s="9"/>
      <c r="BX7260" s="40"/>
      <c r="BZ7260" s="9"/>
      <c r="CA7260" s="9"/>
      <c r="CB7260" s="40"/>
      <c r="CC7260" s="9"/>
      <c r="CD7260" s="9"/>
      <c r="CE7260" s="40"/>
    </row>
    <row r="7261" spans="68:83" x14ac:dyDescent="0.25">
      <c r="BP7261" s="9"/>
      <c r="BQ7261" s="40"/>
      <c r="BR7261" s="9"/>
      <c r="BS7261" s="40"/>
      <c r="BU7261" s="9"/>
      <c r="BV7261" s="40"/>
      <c r="BW7261" s="9"/>
      <c r="BX7261" s="40"/>
      <c r="BZ7261" s="9"/>
      <c r="CA7261" s="9"/>
      <c r="CB7261" s="40"/>
      <c r="CC7261" s="9"/>
      <c r="CD7261" s="9"/>
      <c r="CE7261" s="40"/>
    </row>
    <row r="7262" spans="68:83" x14ac:dyDescent="0.25">
      <c r="BP7262" s="9"/>
      <c r="BQ7262" s="40"/>
      <c r="BR7262" s="9"/>
      <c r="BS7262" s="40"/>
      <c r="BU7262" s="9"/>
      <c r="BV7262" s="40"/>
      <c r="BW7262" s="9"/>
      <c r="BX7262" s="40"/>
      <c r="BZ7262" s="9"/>
      <c r="CA7262" s="9"/>
      <c r="CB7262" s="40"/>
      <c r="CC7262" s="9"/>
      <c r="CD7262" s="9"/>
      <c r="CE7262" s="40"/>
    </row>
    <row r="7263" spans="68:83" x14ac:dyDescent="0.25">
      <c r="BP7263" s="9"/>
      <c r="BQ7263" s="40"/>
      <c r="BR7263" s="9"/>
      <c r="BS7263" s="40"/>
      <c r="BU7263" s="9"/>
      <c r="BV7263" s="40"/>
      <c r="BW7263" s="9"/>
      <c r="BX7263" s="40"/>
      <c r="BZ7263" s="9"/>
      <c r="CA7263" s="9"/>
      <c r="CB7263" s="40"/>
      <c r="CC7263" s="9"/>
      <c r="CD7263" s="9"/>
      <c r="CE7263" s="40"/>
    </row>
    <row r="7264" spans="68:83" x14ac:dyDescent="0.25">
      <c r="BP7264" s="9"/>
      <c r="BQ7264" s="40"/>
      <c r="BR7264" s="9"/>
      <c r="BS7264" s="40"/>
      <c r="BU7264" s="9"/>
      <c r="BV7264" s="40"/>
      <c r="BW7264" s="9"/>
      <c r="BX7264" s="40"/>
      <c r="BZ7264" s="9"/>
      <c r="CA7264" s="9"/>
      <c r="CB7264" s="40"/>
      <c r="CC7264" s="9"/>
      <c r="CD7264" s="9"/>
      <c r="CE7264" s="40"/>
    </row>
    <row r="7265" spans="68:83" x14ac:dyDescent="0.25">
      <c r="BP7265" s="9"/>
      <c r="BQ7265" s="40"/>
      <c r="BR7265" s="9"/>
      <c r="BS7265" s="40"/>
      <c r="BU7265" s="9"/>
      <c r="BV7265" s="40"/>
      <c r="BW7265" s="9"/>
      <c r="BX7265" s="40"/>
      <c r="BZ7265" s="9"/>
      <c r="CA7265" s="9"/>
      <c r="CB7265" s="40"/>
      <c r="CC7265" s="9"/>
      <c r="CD7265" s="9"/>
      <c r="CE7265" s="40"/>
    </row>
    <row r="7266" spans="68:83" x14ac:dyDescent="0.25">
      <c r="BP7266" s="9"/>
      <c r="BQ7266" s="40"/>
      <c r="BR7266" s="9"/>
      <c r="BS7266" s="40"/>
      <c r="BU7266" s="9"/>
      <c r="BV7266" s="40"/>
      <c r="BW7266" s="9"/>
      <c r="BX7266" s="40"/>
      <c r="BZ7266" s="9"/>
      <c r="CA7266" s="9"/>
      <c r="CB7266" s="40"/>
      <c r="CC7266" s="9"/>
      <c r="CD7266" s="9"/>
      <c r="CE7266" s="40"/>
    </row>
    <row r="7267" spans="68:83" x14ac:dyDescent="0.25">
      <c r="BP7267" s="9"/>
      <c r="BQ7267" s="40"/>
      <c r="BR7267" s="9"/>
      <c r="BS7267" s="40"/>
      <c r="BU7267" s="9"/>
      <c r="BV7267" s="40"/>
      <c r="BW7267" s="9"/>
      <c r="BX7267" s="40"/>
      <c r="BZ7267" s="9"/>
      <c r="CA7267" s="9"/>
      <c r="CB7267" s="40"/>
      <c r="CC7267" s="9"/>
      <c r="CD7267" s="9"/>
      <c r="CE7267" s="40"/>
    </row>
    <row r="7268" spans="68:83" x14ac:dyDescent="0.25">
      <c r="BP7268" s="9"/>
      <c r="BQ7268" s="40"/>
      <c r="BR7268" s="9"/>
      <c r="BS7268" s="40"/>
      <c r="BU7268" s="9"/>
      <c r="BV7268" s="40"/>
      <c r="BW7268" s="9"/>
      <c r="BX7268" s="40"/>
      <c r="BZ7268" s="9"/>
      <c r="CA7268" s="9"/>
      <c r="CB7268" s="40"/>
      <c r="CC7268" s="9"/>
      <c r="CD7268" s="9"/>
      <c r="CE7268" s="40"/>
    </row>
    <row r="7269" spans="68:83" x14ac:dyDescent="0.25">
      <c r="BP7269" s="9"/>
      <c r="BQ7269" s="40"/>
      <c r="BR7269" s="9"/>
      <c r="BS7269" s="40"/>
      <c r="BU7269" s="9"/>
      <c r="BV7269" s="40"/>
      <c r="BW7269" s="9"/>
      <c r="BX7269" s="40"/>
      <c r="BZ7269" s="9"/>
      <c r="CA7269" s="9"/>
      <c r="CB7269" s="40"/>
      <c r="CC7269" s="9"/>
      <c r="CD7269" s="9"/>
      <c r="CE7269" s="40"/>
    </row>
    <row r="7270" spans="68:83" x14ac:dyDescent="0.25">
      <c r="BP7270" s="9"/>
      <c r="BQ7270" s="40"/>
      <c r="BR7270" s="9"/>
      <c r="BS7270" s="40"/>
      <c r="BU7270" s="9"/>
      <c r="BV7270" s="40"/>
      <c r="BW7270" s="9"/>
      <c r="BX7270" s="40"/>
      <c r="BZ7270" s="9"/>
      <c r="CA7270" s="9"/>
      <c r="CB7270" s="40"/>
      <c r="CC7270" s="9"/>
      <c r="CD7270" s="9"/>
      <c r="CE7270" s="40"/>
    </row>
    <row r="7271" spans="68:83" x14ac:dyDescent="0.25">
      <c r="BP7271" s="9"/>
      <c r="BQ7271" s="40"/>
      <c r="BR7271" s="9"/>
      <c r="BS7271" s="40"/>
      <c r="BU7271" s="9"/>
      <c r="BV7271" s="40"/>
      <c r="BW7271" s="9"/>
      <c r="BX7271" s="40"/>
      <c r="BZ7271" s="9"/>
      <c r="CA7271" s="9"/>
      <c r="CB7271" s="40"/>
      <c r="CC7271" s="9"/>
      <c r="CD7271" s="9"/>
      <c r="CE7271" s="40"/>
    </row>
    <row r="7272" spans="68:83" x14ac:dyDescent="0.25">
      <c r="BP7272" s="9"/>
      <c r="BQ7272" s="40"/>
      <c r="BR7272" s="9"/>
      <c r="BS7272" s="40"/>
      <c r="BU7272" s="9"/>
      <c r="BV7272" s="40"/>
      <c r="BW7272" s="9"/>
      <c r="BX7272" s="40"/>
      <c r="BZ7272" s="9"/>
      <c r="CA7272" s="9"/>
      <c r="CB7272" s="40"/>
      <c r="CC7272" s="9"/>
      <c r="CD7272" s="9"/>
      <c r="CE7272" s="40"/>
    </row>
    <row r="7273" spans="68:83" x14ac:dyDescent="0.25">
      <c r="BP7273" s="9"/>
      <c r="BQ7273" s="40"/>
      <c r="BR7273" s="9"/>
      <c r="BS7273" s="40"/>
      <c r="BU7273" s="9"/>
      <c r="BV7273" s="40"/>
      <c r="BW7273" s="9"/>
      <c r="BX7273" s="40"/>
      <c r="BZ7273" s="9"/>
      <c r="CA7273" s="9"/>
      <c r="CB7273" s="40"/>
      <c r="CC7273" s="9"/>
      <c r="CD7273" s="9"/>
      <c r="CE7273" s="40"/>
    </row>
    <row r="7274" spans="68:83" x14ac:dyDescent="0.25">
      <c r="BP7274" s="9"/>
      <c r="BQ7274" s="40"/>
      <c r="BR7274" s="9"/>
      <c r="BS7274" s="40"/>
      <c r="BU7274" s="9"/>
      <c r="BV7274" s="40"/>
      <c r="BW7274" s="9"/>
      <c r="BX7274" s="40"/>
      <c r="BZ7274" s="9"/>
      <c r="CA7274" s="9"/>
      <c r="CB7274" s="40"/>
      <c r="CC7274" s="9"/>
      <c r="CD7274" s="9"/>
      <c r="CE7274" s="40"/>
    </row>
    <row r="7275" spans="68:83" x14ac:dyDescent="0.25">
      <c r="BP7275" s="9"/>
      <c r="BQ7275" s="40"/>
      <c r="BR7275" s="9"/>
      <c r="BS7275" s="40"/>
      <c r="BU7275" s="9"/>
      <c r="BV7275" s="40"/>
      <c r="BW7275" s="9"/>
      <c r="BX7275" s="40"/>
      <c r="BZ7275" s="9"/>
      <c r="CA7275" s="9"/>
      <c r="CB7275" s="40"/>
      <c r="CC7275" s="9"/>
      <c r="CD7275" s="9"/>
      <c r="CE7275" s="40"/>
    </row>
    <row r="7276" spans="68:83" x14ac:dyDescent="0.25">
      <c r="BP7276" s="9"/>
      <c r="BQ7276" s="40"/>
      <c r="BR7276" s="9"/>
      <c r="BS7276" s="40"/>
      <c r="BU7276" s="9"/>
      <c r="BV7276" s="40"/>
      <c r="BW7276" s="9"/>
      <c r="BX7276" s="40"/>
      <c r="BZ7276" s="9"/>
      <c r="CA7276" s="9"/>
      <c r="CB7276" s="40"/>
      <c r="CC7276" s="9"/>
      <c r="CD7276" s="9"/>
      <c r="CE7276" s="40"/>
    </row>
    <row r="7277" spans="68:83" x14ac:dyDescent="0.25">
      <c r="BP7277" s="9"/>
      <c r="BQ7277" s="40"/>
      <c r="BR7277" s="9"/>
      <c r="BS7277" s="40"/>
      <c r="BU7277" s="9"/>
      <c r="BV7277" s="40"/>
      <c r="BW7277" s="9"/>
      <c r="BX7277" s="40"/>
      <c r="BZ7277" s="9"/>
      <c r="CA7277" s="9"/>
      <c r="CB7277" s="40"/>
      <c r="CC7277" s="9"/>
      <c r="CD7277" s="9"/>
      <c r="CE7277" s="40"/>
    </row>
    <row r="7278" spans="68:83" x14ac:dyDescent="0.25">
      <c r="BP7278" s="9"/>
      <c r="BQ7278" s="40"/>
      <c r="BR7278" s="9"/>
      <c r="BS7278" s="40"/>
      <c r="BU7278" s="9"/>
      <c r="BV7278" s="40"/>
      <c r="BW7278" s="9"/>
      <c r="BX7278" s="40"/>
      <c r="BZ7278" s="9"/>
      <c r="CA7278" s="9"/>
      <c r="CB7278" s="40"/>
      <c r="CC7278" s="9"/>
      <c r="CD7278" s="9"/>
      <c r="CE7278" s="40"/>
    </row>
    <row r="7279" spans="68:83" x14ac:dyDescent="0.25">
      <c r="BP7279" s="9"/>
      <c r="BQ7279" s="40"/>
      <c r="BR7279" s="9"/>
      <c r="BS7279" s="40"/>
      <c r="BU7279" s="9"/>
      <c r="BV7279" s="40"/>
      <c r="BW7279" s="9"/>
      <c r="BX7279" s="40"/>
      <c r="BZ7279" s="9"/>
      <c r="CA7279" s="9"/>
      <c r="CB7279" s="40"/>
      <c r="CC7279" s="9"/>
      <c r="CD7279" s="9"/>
      <c r="CE7279" s="40"/>
    </row>
    <row r="7280" spans="68:83" x14ac:dyDescent="0.25">
      <c r="BP7280" s="9"/>
      <c r="BQ7280" s="40"/>
      <c r="BR7280" s="9"/>
      <c r="BS7280" s="40"/>
      <c r="BU7280" s="9"/>
      <c r="BV7280" s="40"/>
      <c r="BW7280" s="9"/>
      <c r="BX7280" s="40"/>
      <c r="BZ7280" s="9"/>
      <c r="CA7280" s="9"/>
      <c r="CB7280" s="40"/>
      <c r="CC7280" s="9"/>
      <c r="CD7280" s="9"/>
      <c r="CE7280" s="40"/>
    </row>
    <row r="7281" spans="68:83" x14ac:dyDescent="0.25">
      <c r="BP7281" s="9"/>
      <c r="BQ7281" s="40"/>
      <c r="BR7281" s="9"/>
      <c r="BS7281" s="40"/>
      <c r="BU7281" s="9"/>
      <c r="BV7281" s="40"/>
      <c r="BW7281" s="9"/>
      <c r="BX7281" s="40"/>
      <c r="BZ7281" s="9"/>
      <c r="CA7281" s="9"/>
      <c r="CB7281" s="40"/>
      <c r="CC7281" s="9"/>
      <c r="CD7281" s="9"/>
      <c r="CE7281" s="40"/>
    </row>
    <row r="7282" spans="68:83" x14ac:dyDescent="0.25">
      <c r="BP7282" s="9"/>
      <c r="BQ7282" s="40"/>
      <c r="BR7282" s="9"/>
      <c r="BS7282" s="40"/>
      <c r="BU7282" s="9"/>
      <c r="BV7282" s="40"/>
      <c r="BW7282" s="9"/>
      <c r="BX7282" s="40"/>
      <c r="BZ7282" s="9"/>
      <c r="CA7282" s="9"/>
      <c r="CB7282" s="40"/>
      <c r="CC7282" s="9"/>
      <c r="CD7282" s="9"/>
      <c r="CE7282" s="40"/>
    </row>
    <row r="7283" spans="68:83" x14ac:dyDescent="0.25">
      <c r="BP7283" s="9"/>
      <c r="BQ7283" s="40"/>
      <c r="BR7283" s="9"/>
      <c r="BS7283" s="40"/>
      <c r="BU7283" s="9"/>
      <c r="BV7283" s="40"/>
      <c r="BW7283" s="9"/>
      <c r="BX7283" s="40"/>
      <c r="BZ7283" s="9"/>
      <c r="CA7283" s="9"/>
      <c r="CB7283" s="40"/>
      <c r="CC7283" s="9"/>
      <c r="CD7283" s="9"/>
      <c r="CE7283" s="40"/>
    </row>
    <row r="7284" spans="68:83" x14ac:dyDescent="0.25">
      <c r="BP7284" s="9"/>
      <c r="BQ7284" s="40"/>
      <c r="BR7284" s="9"/>
      <c r="BS7284" s="40"/>
      <c r="BU7284" s="9"/>
      <c r="BV7284" s="40"/>
      <c r="BW7284" s="9"/>
      <c r="BX7284" s="40"/>
      <c r="BZ7284" s="9"/>
      <c r="CA7284" s="9"/>
      <c r="CB7284" s="40"/>
      <c r="CC7284" s="9"/>
      <c r="CD7284" s="9"/>
      <c r="CE7284" s="40"/>
    </row>
    <row r="7285" spans="68:83" x14ac:dyDescent="0.25">
      <c r="BP7285" s="9"/>
      <c r="BQ7285" s="40"/>
      <c r="BR7285" s="9"/>
      <c r="BS7285" s="40"/>
      <c r="BU7285" s="9"/>
      <c r="BV7285" s="40"/>
      <c r="BW7285" s="9"/>
      <c r="BX7285" s="40"/>
      <c r="BZ7285" s="9"/>
      <c r="CA7285" s="9"/>
      <c r="CB7285" s="40"/>
      <c r="CC7285" s="9"/>
      <c r="CD7285" s="9"/>
      <c r="CE7285" s="40"/>
    </row>
    <row r="7286" spans="68:83" x14ac:dyDescent="0.25">
      <c r="BP7286" s="9"/>
      <c r="BQ7286" s="40"/>
      <c r="BR7286" s="9"/>
      <c r="BS7286" s="40"/>
      <c r="BU7286" s="9"/>
      <c r="BV7286" s="40"/>
      <c r="BW7286" s="9"/>
      <c r="BX7286" s="40"/>
      <c r="BZ7286" s="9"/>
      <c r="CA7286" s="9"/>
      <c r="CB7286" s="40"/>
      <c r="CC7286" s="9"/>
      <c r="CD7286" s="9"/>
      <c r="CE7286" s="40"/>
    </row>
    <row r="7287" spans="68:83" x14ac:dyDescent="0.25">
      <c r="BP7287" s="9"/>
      <c r="BQ7287" s="40"/>
      <c r="BR7287" s="9"/>
      <c r="BS7287" s="40"/>
      <c r="BU7287" s="9"/>
      <c r="BV7287" s="40"/>
      <c r="BW7287" s="9"/>
      <c r="BX7287" s="40"/>
      <c r="BZ7287" s="9"/>
      <c r="CA7287" s="9"/>
      <c r="CB7287" s="40"/>
      <c r="CC7287" s="9"/>
      <c r="CD7287" s="9"/>
      <c r="CE7287" s="40"/>
    </row>
    <row r="7288" spans="68:83" x14ac:dyDescent="0.25">
      <c r="BP7288" s="9"/>
      <c r="BQ7288" s="40"/>
      <c r="BR7288" s="9"/>
      <c r="BS7288" s="40"/>
      <c r="BU7288" s="9"/>
      <c r="BV7288" s="40"/>
      <c r="BW7288" s="9"/>
      <c r="BX7288" s="40"/>
      <c r="BZ7288" s="9"/>
      <c r="CA7288" s="9"/>
      <c r="CB7288" s="40"/>
      <c r="CC7288" s="9"/>
      <c r="CD7288" s="9"/>
      <c r="CE7288" s="40"/>
    </row>
    <row r="7289" spans="68:83" x14ac:dyDescent="0.25">
      <c r="BP7289" s="9"/>
      <c r="BQ7289" s="40"/>
      <c r="BR7289" s="9"/>
      <c r="BS7289" s="40"/>
      <c r="BU7289" s="9"/>
      <c r="BV7289" s="40"/>
      <c r="BW7289" s="9"/>
      <c r="BX7289" s="40"/>
      <c r="BZ7289" s="9"/>
      <c r="CA7289" s="9"/>
      <c r="CB7289" s="40"/>
      <c r="CC7289" s="9"/>
      <c r="CD7289" s="9"/>
      <c r="CE7289" s="40"/>
    </row>
    <row r="7290" spans="68:83" x14ac:dyDescent="0.25">
      <c r="BP7290" s="9"/>
      <c r="BQ7290" s="40"/>
      <c r="BR7290" s="9"/>
      <c r="BS7290" s="40"/>
      <c r="BU7290" s="9"/>
      <c r="BV7290" s="40"/>
      <c r="BW7290" s="9"/>
      <c r="BX7290" s="40"/>
      <c r="BZ7290" s="9"/>
      <c r="CA7290" s="9"/>
      <c r="CB7290" s="40"/>
      <c r="CC7290" s="9"/>
      <c r="CD7290" s="9"/>
      <c r="CE7290" s="40"/>
    </row>
    <row r="7291" spans="68:83" x14ac:dyDescent="0.25">
      <c r="BP7291" s="9"/>
      <c r="BQ7291" s="40"/>
      <c r="BR7291" s="9"/>
      <c r="BS7291" s="40"/>
      <c r="BU7291" s="9"/>
      <c r="BV7291" s="40"/>
      <c r="BW7291" s="9"/>
      <c r="BX7291" s="40"/>
      <c r="BZ7291" s="9"/>
      <c r="CA7291" s="9"/>
      <c r="CB7291" s="40"/>
      <c r="CC7291" s="9"/>
      <c r="CD7291" s="9"/>
      <c r="CE7291" s="40"/>
    </row>
    <row r="7292" spans="68:83" x14ac:dyDescent="0.25">
      <c r="BP7292" s="9"/>
      <c r="BQ7292" s="40"/>
      <c r="BR7292" s="9"/>
      <c r="BS7292" s="40"/>
      <c r="BU7292" s="9"/>
      <c r="BV7292" s="40"/>
      <c r="BW7292" s="9"/>
      <c r="BX7292" s="40"/>
      <c r="BZ7292" s="9"/>
      <c r="CA7292" s="9"/>
      <c r="CB7292" s="40"/>
      <c r="CC7292" s="9"/>
      <c r="CD7292" s="9"/>
      <c r="CE7292" s="40"/>
    </row>
    <row r="7293" spans="68:83" x14ac:dyDescent="0.25">
      <c r="BP7293" s="9"/>
      <c r="BQ7293" s="40"/>
      <c r="BR7293" s="9"/>
      <c r="BS7293" s="40"/>
      <c r="BU7293" s="9"/>
      <c r="BV7293" s="40"/>
      <c r="BW7293" s="9"/>
      <c r="BX7293" s="40"/>
      <c r="BZ7293" s="9"/>
      <c r="CA7293" s="9"/>
      <c r="CB7293" s="40"/>
      <c r="CC7293" s="9"/>
      <c r="CD7293" s="9"/>
      <c r="CE7293" s="40"/>
    </row>
    <row r="7294" spans="68:83" x14ac:dyDescent="0.25">
      <c r="BP7294" s="9"/>
      <c r="BQ7294" s="40"/>
      <c r="BR7294" s="9"/>
      <c r="BS7294" s="40"/>
      <c r="BU7294" s="9"/>
      <c r="BV7294" s="40"/>
      <c r="BW7294" s="9"/>
      <c r="BX7294" s="40"/>
      <c r="BZ7294" s="9"/>
      <c r="CA7294" s="9"/>
      <c r="CB7294" s="40"/>
      <c r="CC7294" s="9"/>
      <c r="CD7294" s="9"/>
      <c r="CE7294" s="40"/>
    </row>
    <row r="7295" spans="68:83" x14ac:dyDescent="0.25">
      <c r="BP7295" s="9"/>
      <c r="BQ7295" s="40"/>
      <c r="BR7295" s="9"/>
      <c r="BS7295" s="40"/>
      <c r="BU7295" s="9"/>
      <c r="BV7295" s="40"/>
      <c r="BW7295" s="9"/>
      <c r="BX7295" s="40"/>
      <c r="BZ7295" s="9"/>
      <c r="CA7295" s="9"/>
      <c r="CB7295" s="40"/>
      <c r="CC7295" s="9"/>
      <c r="CD7295" s="9"/>
      <c r="CE7295" s="40"/>
    </row>
    <row r="7296" spans="68:83" x14ac:dyDescent="0.25">
      <c r="BP7296" s="9"/>
      <c r="BQ7296" s="40"/>
      <c r="BR7296" s="9"/>
      <c r="BS7296" s="40"/>
      <c r="BU7296" s="9"/>
      <c r="BV7296" s="40"/>
      <c r="BW7296" s="9"/>
      <c r="BX7296" s="40"/>
      <c r="BZ7296" s="9"/>
      <c r="CA7296" s="9"/>
      <c r="CB7296" s="40"/>
      <c r="CC7296" s="9"/>
      <c r="CD7296" s="9"/>
      <c r="CE7296" s="40"/>
    </row>
    <row r="7297" spans="68:83" x14ac:dyDescent="0.25">
      <c r="BP7297" s="9"/>
      <c r="BQ7297" s="40"/>
      <c r="BR7297" s="9"/>
      <c r="BS7297" s="40"/>
      <c r="BU7297" s="9"/>
      <c r="BV7297" s="40"/>
      <c r="BW7297" s="9"/>
      <c r="BX7297" s="40"/>
      <c r="BZ7297" s="9"/>
      <c r="CA7297" s="9"/>
      <c r="CB7297" s="40"/>
      <c r="CC7297" s="9"/>
      <c r="CD7297" s="9"/>
      <c r="CE7297" s="40"/>
    </row>
    <row r="7298" spans="68:83" x14ac:dyDescent="0.25">
      <c r="BP7298" s="9"/>
      <c r="BQ7298" s="40"/>
      <c r="BR7298" s="9"/>
      <c r="BS7298" s="40"/>
      <c r="BU7298" s="9"/>
      <c r="BV7298" s="40"/>
      <c r="BW7298" s="9"/>
      <c r="BX7298" s="40"/>
      <c r="BZ7298" s="9"/>
      <c r="CA7298" s="9"/>
      <c r="CB7298" s="40"/>
      <c r="CC7298" s="9"/>
      <c r="CD7298" s="9"/>
      <c r="CE7298" s="40"/>
    </row>
    <row r="7299" spans="68:83" x14ac:dyDescent="0.25">
      <c r="BP7299" s="9"/>
      <c r="BQ7299" s="40"/>
      <c r="BR7299" s="9"/>
      <c r="BS7299" s="40"/>
      <c r="BU7299" s="9"/>
      <c r="BV7299" s="40"/>
      <c r="BW7299" s="9"/>
      <c r="BX7299" s="40"/>
      <c r="BZ7299" s="9"/>
      <c r="CA7299" s="9"/>
      <c r="CB7299" s="40"/>
      <c r="CC7299" s="9"/>
      <c r="CD7299" s="9"/>
      <c r="CE7299" s="40"/>
    </row>
    <row r="7300" spans="68:83" x14ac:dyDescent="0.25">
      <c r="BP7300" s="9"/>
      <c r="BQ7300" s="40"/>
      <c r="BR7300" s="9"/>
      <c r="BS7300" s="40"/>
      <c r="BU7300" s="9"/>
      <c r="BV7300" s="40"/>
      <c r="BW7300" s="9"/>
      <c r="BX7300" s="40"/>
      <c r="BZ7300" s="9"/>
      <c r="CA7300" s="9"/>
      <c r="CB7300" s="40"/>
      <c r="CC7300" s="9"/>
      <c r="CD7300" s="9"/>
      <c r="CE7300" s="40"/>
    </row>
    <row r="7301" spans="68:83" x14ac:dyDescent="0.25">
      <c r="BP7301" s="9"/>
      <c r="BQ7301" s="40"/>
      <c r="BR7301" s="9"/>
      <c r="BS7301" s="40"/>
      <c r="BU7301" s="9"/>
      <c r="BV7301" s="40"/>
      <c r="BW7301" s="9"/>
      <c r="BX7301" s="40"/>
      <c r="BZ7301" s="9"/>
      <c r="CA7301" s="9"/>
      <c r="CB7301" s="40"/>
      <c r="CC7301" s="9"/>
      <c r="CD7301" s="9"/>
      <c r="CE7301" s="40"/>
    </row>
    <row r="7302" spans="68:83" x14ac:dyDescent="0.25">
      <c r="BP7302" s="9"/>
      <c r="BQ7302" s="40"/>
      <c r="BR7302" s="9"/>
      <c r="BS7302" s="40"/>
      <c r="BU7302" s="9"/>
      <c r="BV7302" s="40"/>
      <c r="BW7302" s="9"/>
      <c r="BX7302" s="40"/>
      <c r="BZ7302" s="9"/>
      <c r="CA7302" s="9"/>
      <c r="CB7302" s="40"/>
      <c r="CC7302" s="9"/>
      <c r="CD7302" s="9"/>
      <c r="CE7302" s="40"/>
    </row>
    <row r="7303" spans="68:83" x14ac:dyDescent="0.25">
      <c r="BP7303" s="9"/>
      <c r="BQ7303" s="40"/>
      <c r="BR7303" s="9"/>
      <c r="BS7303" s="40"/>
      <c r="BU7303" s="9"/>
      <c r="BV7303" s="40"/>
      <c r="BW7303" s="9"/>
      <c r="BX7303" s="40"/>
      <c r="BZ7303" s="9"/>
      <c r="CA7303" s="9"/>
      <c r="CB7303" s="40"/>
      <c r="CC7303" s="9"/>
      <c r="CD7303" s="9"/>
      <c r="CE7303" s="40"/>
    </row>
    <row r="7304" spans="68:83" x14ac:dyDescent="0.25">
      <c r="BP7304" s="9"/>
      <c r="BQ7304" s="40"/>
      <c r="BR7304" s="9"/>
      <c r="BS7304" s="40"/>
      <c r="BU7304" s="9"/>
      <c r="BV7304" s="40"/>
      <c r="BW7304" s="9"/>
      <c r="BX7304" s="40"/>
      <c r="BZ7304" s="9"/>
      <c r="CA7304" s="9"/>
      <c r="CB7304" s="40"/>
      <c r="CC7304" s="9"/>
      <c r="CD7304" s="9"/>
      <c r="CE7304" s="40"/>
    </row>
    <row r="7305" spans="68:83" x14ac:dyDescent="0.25">
      <c r="BP7305" s="9"/>
      <c r="BQ7305" s="40"/>
      <c r="BR7305" s="9"/>
      <c r="BS7305" s="40"/>
      <c r="BU7305" s="9"/>
      <c r="BV7305" s="40"/>
      <c r="BW7305" s="9"/>
      <c r="BX7305" s="40"/>
      <c r="BZ7305" s="9"/>
      <c r="CA7305" s="9"/>
      <c r="CB7305" s="40"/>
      <c r="CC7305" s="9"/>
      <c r="CD7305" s="9"/>
      <c r="CE7305" s="40"/>
    </row>
    <row r="7306" spans="68:83" x14ac:dyDescent="0.25">
      <c r="BP7306" s="9"/>
      <c r="BQ7306" s="40"/>
      <c r="BR7306" s="9"/>
      <c r="BS7306" s="40"/>
      <c r="BU7306" s="9"/>
      <c r="BV7306" s="40"/>
      <c r="BW7306" s="9"/>
      <c r="BX7306" s="40"/>
      <c r="BZ7306" s="9"/>
      <c r="CA7306" s="9"/>
      <c r="CB7306" s="40"/>
      <c r="CC7306" s="9"/>
      <c r="CD7306" s="9"/>
      <c r="CE7306" s="40"/>
    </row>
    <row r="7307" spans="68:83" x14ac:dyDescent="0.25">
      <c r="BP7307" s="9"/>
      <c r="BQ7307" s="40"/>
      <c r="BR7307" s="9"/>
      <c r="BS7307" s="40"/>
      <c r="BU7307" s="9"/>
      <c r="BV7307" s="40"/>
      <c r="BW7307" s="9"/>
      <c r="BX7307" s="40"/>
      <c r="BZ7307" s="9"/>
      <c r="CA7307" s="9"/>
      <c r="CB7307" s="40"/>
      <c r="CC7307" s="9"/>
      <c r="CD7307" s="9"/>
      <c r="CE7307" s="40"/>
    </row>
    <row r="7308" spans="68:83" x14ac:dyDescent="0.25">
      <c r="BP7308" s="9"/>
      <c r="BQ7308" s="40"/>
      <c r="BR7308" s="9"/>
      <c r="BS7308" s="40"/>
      <c r="BU7308" s="9"/>
      <c r="BV7308" s="40"/>
      <c r="BW7308" s="9"/>
      <c r="BX7308" s="40"/>
      <c r="BZ7308" s="9"/>
      <c r="CA7308" s="9"/>
      <c r="CB7308" s="40"/>
      <c r="CC7308" s="9"/>
      <c r="CD7308" s="9"/>
      <c r="CE7308" s="40"/>
    </row>
    <row r="7309" spans="68:83" x14ac:dyDescent="0.25">
      <c r="BP7309" s="9"/>
      <c r="BQ7309" s="40"/>
      <c r="BR7309" s="9"/>
      <c r="BS7309" s="40"/>
      <c r="BU7309" s="9"/>
      <c r="BV7309" s="40"/>
      <c r="BW7309" s="9"/>
      <c r="BX7309" s="40"/>
      <c r="BZ7309" s="9"/>
      <c r="CA7309" s="9"/>
      <c r="CB7309" s="40"/>
      <c r="CC7309" s="9"/>
      <c r="CD7309" s="9"/>
      <c r="CE7309" s="40"/>
    </row>
    <row r="7310" spans="68:83" x14ac:dyDescent="0.25">
      <c r="BP7310" s="9"/>
      <c r="BQ7310" s="40"/>
      <c r="BR7310" s="9"/>
      <c r="BS7310" s="40"/>
      <c r="BU7310" s="9"/>
      <c r="BV7310" s="40"/>
      <c r="BW7310" s="9"/>
      <c r="BX7310" s="40"/>
      <c r="BZ7310" s="9"/>
      <c r="CA7310" s="9"/>
      <c r="CB7310" s="40"/>
      <c r="CC7310" s="9"/>
      <c r="CD7310" s="9"/>
      <c r="CE7310" s="40"/>
    </row>
    <row r="7311" spans="68:83" x14ac:dyDescent="0.25">
      <c r="BP7311" s="9"/>
      <c r="BQ7311" s="40"/>
      <c r="BR7311" s="9"/>
      <c r="BS7311" s="40"/>
      <c r="BU7311" s="9"/>
      <c r="BV7311" s="40"/>
      <c r="BW7311" s="9"/>
      <c r="BX7311" s="40"/>
      <c r="BZ7311" s="9"/>
      <c r="CA7311" s="9"/>
      <c r="CB7311" s="40"/>
      <c r="CC7311" s="9"/>
      <c r="CD7311" s="9"/>
      <c r="CE7311" s="40"/>
    </row>
    <row r="7312" spans="68:83" x14ac:dyDescent="0.25">
      <c r="BP7312" s="9"/>
      <c r="BQ7312" s="40"/>
      <c r="BR7312" s="9"/>
      <c r="BS7312" s="40"/>
      <c r="BU7312" s="9"/>
      <c r="BV7312" s="40"/>
      <c r="BW7312" s="9"/>
      <c r="BX7312" s="40"/>
      <c r="BZ7312" s="9"/>
      <c r="CA7312" s="9"/>
      <c r="CB7312" s="40"/>
      <c r="CC7312" s="9"/>
      <c r="CD7312" s="9"/>
      <c r="CE7312" s="40"/>
    </row>
    <row r="7313" spans="68:83" x14ac:dyDescent="0.25">
      <c r="BP7313" s="9"/>
      <c r="BQ7313" s="40"/>
      <c r="BR7313" s="9"/>
      <c r="BS7313" s="40"/>
      <c r="BU7313" s="9"/>
      <c r="BV7313" s="40"/>
      <c r="BW7313" s="9"/>
      <c r="BX7313" s="40"/>
      <c r="BZ7313" s="9"/>
      <c r="CA7313" s="9"/>
      <c r="CB7313" s="40"/>
      <c r="CC7313" s="9"/>
      <c r="CD7313" s="9"/>
      <c r="CE7313" s="40"/>
    </row>
    <row r="7314" spans="68:83" x14ac:dyDescent="0.25">
      <c r="BP7314" s="9"/>
      <c r="BQ7314" s="40"/>
      <c r="BR7314" s="9"/>
      <c r="BS7314" s="40"/>
      <c r="BU7314" s="9"/>
      <c r="BV7314" s="40"/>
      <c r="BW7314" s="9"/>
      <c r="BX7314" s="40"/>
      <c r="BZ7314" s="9"/>
      <c r="CA7314" s="9"/>
      <c r="CB7314" s="40"/>
      <c r="CC7314" s="9"/>
      <c r="CD7314" s="9"/>
      <c r="CE7314" s="40"/>
    </row>
    <row r="7315" spans="68:83" x14ac:dyDescent="0.25">
      <c r="BP7315" s="9"/>
      <c r="BQ7315" s="40"/>
      <c r="BR7315" s="9"/>
      <c r="BS7315" s="40"/>
      <c r="BU7315" s="9"/>
      <c r="BV7315" s="40"/>
      <c r="BW7315" s="9"/>
      <c r="BX7315" s="40"/>
      <c r="BZ7315" s="9"/>
      <c r="CA7315" s="9"/>
      <c r="CB7315" s="40"/>
      <c r="CC7315" s="9"/>
      <c r="CD7315" s="9"/>
      <c r="CE7315" s="40"/>
    </row>
    <row r="7316" spans="68:83" x14ac:dyDescent="0.25">
      <c r="BP7316" s="9"/>
      <c r="BQ7316" s="40"/>
      <c r="BR7316" s="9"/>
      <c r="BS7316" s="40"/>
      <c r="BU7316" s="9"/>
      <c r="BV7316" s="40"/>
      <c r="BW7316" s="9"/>
      <c r="BX7316" s="40"/>
      <c r="BZ7316" s="9"/>
      <c r="CA7316" s="9"/>
      <c r="CB7316" s="40"/>
      <c r="CC7316" s="9"/>
      <c r="CD7316" s="9"/>
      <c r="CE7316" s="40"/>
    </row>
    <row r="7317" spans="68:83" x14ac:dyDescent="0.25">
      <c r="BP7317" s="9"/>
      <c r="BQ7317" s="40"/>
      <c r="BR7317" s="9"/>
      <c r="BS7317" s="40"/>
      <c r="BU7317" s="9"/>
      <c r="BV7317" s="40"/>
      <c r="BW7317" s="9"/>
      <c r="BX7317" s="40"/>
      <c r="BZ7317" s="9"/>
      <c r="CA7317" s="9"/>
      <c r="CB7317" s="40"/>
      <c r="CC7317" s="9"/>
      <c r="CD7317" s="9"/>
      <c r="CE7317" s="40"/>
    </row>
    <row r="7318" spans="68:83" x14ac:dyDescent="0.25">
      <c r="BP7318" s="9"/>
      <c r="BQ7318" s="40"/>
      <c r="BR7318" s="9"/>
      <c r="BS7318" s="40"/>
      <c r="BU7318" s="9"/>
      <c r="BV7318" s="40"/>
      <c r="BW7318" s="9"/>
      <c r="BX7318" s="40"/>
      <c r="BZ7318" s="9"/>
      <c r="CA7318" s="9"/>
      <c r="CB7318" s="40"/>
      <c r="CC7318" s="9"/>
      <c r="CD7318" s="9"/>
      <c r="CE7318" s="40"/>
    </row>
    <row r="7319" spans="68:83" x14ac:dyDescent="0.25">
      <c r="BP7319" s="9"/>
      <c r="BQ7319" s="40"/>
      <c r="BR7319" s="9"/>
      <c r="BS7319" s="40"/>
      <c r="BU7319" s="9"/>
      <c r="BV7319" s="40"/>
      <c r="BW7319" s="9"/>
      <c r="BX7319" s="40"/>
      <c r="BZ7319" s="9"/>
      <c r="CA7319" s="9"/>
      <c r="CB7319" s="40"/>
      <c r="CC7319" s="9"/>
      <c r="CD7319" s="9"/>
      <c r="CE7319" s="40"/>
    </row>
    <row r="7320" spans="68:83" x14ac:dyDescent="0.25">
      <c r="BP7320" s="9"/>
      <c r="BQ7320" s="40"/>
      <c r="BR7320" s="9"/>
      <c r="BS7320" s="40"/>
      <c r="BU7320" s="9"/>
      <c r="BV7320" s="40"/>
      <c r="BW7320" s="9"/>
      <c r="BX7320" s="40"/>
      <c r="BZ7320" s="9"/>
      <c r="CA7320" s="9"/>
      <c r="CB7320" s="40"/>
      <c r="CC7320" s="9"/>
      <c r="CD7320" s="9"/>
      <c r="CE7320" s="40"/>
    </row>
    <row r="7321" spans="68:83" x14ac:dyDescent="0.25">
      <c r="BP7321" s="9"/>
      <c r="BQ7321" s="40"/>
      <c r="BR7321" s="9"/>
      <c r="BS7321" s="40"/>
      <c r="BU7321" s="9"/>
      <c r="BV7321" s="40"/>
      <c r="BW7321" s="9"/>
      <c r="BX7321" s="40"/>
      <c r="BZ7321" s="9"/>
      <c r="CA7321" s="9"/>
      <c r="CB7321" s="40"/>
      <c r="CC7321" s="9"/>
      <c r="CD7321" s="9"/>
      <c r="CE7321" s="40"/>
    </row>
    <row r="7322" spans="68:83" x14ac:dyDescent="0.25">
      <c r="BP7322" s="9"/>
      <c r="BQ7322" s="40"/>
      <c r="BR7322" s="9"/>
      <c r="BS7322" s="40"/>
      <c r="BU7322" s="9"/>
      <c r="BV7322" s="40"/>
      <c r="BW7322" s="9"/>
      <c r="BX7322" s="40"/>
      <c r="BZ7322" s="9"/>
      <c r="CA7322" s="9"/>
      <c r="CB7322" s="40"/>
      <c r="CC7322" s="9"/>
      <c r="CD7322" s="9"/>
      <c r="CE7322" s="40"/>
    </row>
    <row r="7323" spans="68:83" x14ac:dyDescent="0.25">
      <c r="BP7323" s="9"/>
      <c r="BQ7323" s="40"/>
      <c r="BR7323" s="9"/>
      <c r="BS7323" s="40"/>
      <c r="BU7323" s="9"/>
      <c r="BV7323" s="40"/>
      <c r="BW7323" s="9"/>
      <c r="BX7323" s="40"/>
      <c r="BZ7323" s="9"/>
      <c r="CA7323" s="9"/>
      <c r="CB7323" s="40"/>
      <c r="CC7323" s="9"/>
      <c r="CD7323" s="9"/>
      <c r="CE7323" s="40"/>
    </row>
    <row r="7324" spans="68:83" x14ac:dyDescent="0.25">
      <c r="BP7324" s="9"/>
      <c r="BQ7324" s="40"/>
      <c r="BR7324" s="9"/>
      <c r="BS7324" s="40"/>
      <c r="BU7324" s="9"/>
      <c r="BV7324" s="40"/>
      <c r="BW7324" s="9"/>
      <c r="BX7324" s="40"/>
      <c r="BZ7324" s="9"/>
      <c r="CA7324" s="9"/>
      <c r="CB7324" s="40"/>
      <c r="CC7324" s="9"/>
      <c r="CD7324" s="9"/>
      <c r="CE7324" s="40"/>
    </row>
    <row r="7325" spans="68:83" x14ac:dyDescent="0.25">
      <c r="BP7325" s="9"/>
      <c r="BQ7325" s="40"/>
      <c r="BR7325" s="9"/>
      <c r="BS7325" s="40"/>
      <c r="BU7325" s="9"/>
      <c r="BV7325" s="40"/>
      <c r="BW7325" s="9"/>
      <c r="BX7325" s="40"/>
      <c r="BZ7325" s="9"/>
      <c r="CA7325" s="9"/>
      <c r="CB7325" s="40"/>
      <c r="CC7325" s="9"/>
      <c r="CD7325" s="9"/>
      <c r="CE7325" s="40"/>
    </row>
    <row r="7326" spans="68:83" x14ac:dyDescent="0.25">
      <c r="BP7326" s="9"/>
      <c r="BQ7326" s="40"/>
      <c r="BR7326" s="9"/>
      <c r="BS7326" s="40"/>
      <c r="BU7326" s="9"/>
      <c r="BV7326" s="40"/>
      <c r="BW7326" s="9"/>
      <c r="BX7326" s="40"/>
      <c r="BZ7326" s="9"/>
      <c r="CA7326" s="9"/>
      <c r="CB7326" s="40"/>
      <c r="CC7326" s="9"/>
      <c r="CD7326" s="9"/>
      <c r="CE7326" s="40"/>
    </row>
    <row r="7327" spans="68:83" x14ac:dyDescent="0.25">
      <c r="BP7327" s="9"/>
      <c r="BQ7327" s="40"/>
      <c r="BR7327" s="9"/>
      <c r="BS7327" s="40"/>
      <c r="BU7327" s="9"/>
      <c r="BV7327" s="40"/>
      <c r="BW7327" s="9"/>
      <c r="BX7327" s="40"/>
      <c r="BZ7327" s="9"/>
      <c r="CA7327" s="9"/>
      <c r="CB7327" s="40"/>
      <c r="CC7327" s="9"/>
      <c r="CD7327" s="9"/>
      <c r="CE7327" s="40"/>
    </row>
    <row r="7328" spans="68:83" x14ac:dyDescent="0.25">
      <c r="BP7328" s="9"/>
      <c r="BQ7328" s="40"/>
      <c r="BR7328" s="9"/>
      <c r="BS7328" s="40"/>
      <c r="BU7328" s="9"/>
      <c r="BV7328" s="40"/>
      <c r="BW7328" s="9"/>
      <c r="BX7328" s="40"/>
      <c r="BZ7328" s="9"/>
      <c r="CA7328" s="9"/>
      <c r="CB7328" s="40"/>
      <c r="CC7328" s="9"/>
      <c r="CD7328" s="9"/>
      <c r="CE7328" s="40"/>
    </row>
    <row r="7329" spans="68:83" x14ac:dyDescent="0.25">
      <c r="BP7329" s="9"/>
      <c r="BQ7329" s="40"/>
      <c r="BR7329" s="9"/>
      <c r="BS7329" s="40"/>
      <c r="BU7329" s="9"/>
      <c r="BV7329" s="40"/>
      <c r="BW7329" s="9"/>
      <c r="BX7329" s="40"/>
      <c r="BZ7329" s="9"/>
      <c r="CA7329" s="9"/>
      <c r="CB7329" s="40"/>
      <c r="CC7329" s="9"/>
      <c r="CD7329" s="9"/>
      <c r="CE7329" s="40"/>
    </row>
    <row r="7330" spans="68:83" x14ac:dyDescent="0.25">
      <c r="BP7330" s="9"/>
      <c r="BQ7330" s="40"/>
      <c r="BR7330" s="9"/>
      <c r="BS7330" s="40"/>
      <c r="BU7330" s="9"/>
      <c r="BV7330" s="40"/>
      <c r="BW7330" s="9"/>
      <c r="BX7330" s="40"/>
      <c r="BZ7330" s="9"/>
      <c r="CA7330" s="9"/>
      <c r="CB7330" s="40"/>
      <c r="CC7330" s="9"/>
      <c r="CD7330" s="9"/>
      <c r="CE7330" s="40"/>
    </row>
    <row r="7331" spans="68:83" x14ac:dyDescent="0.25">
      <c r="BP7331" s="9"/>
      <c r="BQ7331" s="40"/>
      <c r="BR7331" s="9"/>
      <c r="BS7331" s="40"/>
      <c r="BU7331" s="9"/>
      <c r="BV7331" s="40"/>
      <c r="BW7331" s="9"/>
      <c r="BX7331" s="40"/>
      <c r="BZ7331" s="9"/>
      <c r="CA7331" s="9"/>
      <c r="CB7331" s="40"/>
      <c r="CC7331" s="9"/>
      <c r="CD7331" s="9"/>
      <c r="CE7331" s="40"/>
    </row>
    <row r="7332" spans="68:83" x14ac:dyDescent="0.25">
      <c r="BP7332" s="9"/>
      <c r="BQ7332" s="40"/>
      <c r="BR7332" s="9"/>
      <c r="BS7332" s="40"/>
      <c r="BU7332" s="9"/>
      <c r="BV7332" s="40"/>
      <c r="BW7332" s="9"/>
      <c r="BX7332" s="40"/>
      <c r="BZ7332" s="9"/>
      <c r="CA7332" s="9"/>
      <c r="CB7332" s="40"/>
      <c r="CC7332" s="9"/>
      <c r="CD7332" s="9"/>
      <c r="CE7332" s="40"/>
    </row>
    <row r="7333" spans="68:83" x14ac:dyDescent="0.25">
      <c r="BP7333" s="9"/>
      <c r="BQ7333" s="40"/>
      <c r="BR7333" s="9"/>
      <c r="BS7333" s="40"/>
      <c r="BU7333" s="9"/>
      <c r="BV7333" s="40"/>
      <c r="BW7333" s="9"/>
      <c r="BX7333" s="40"/>
      <c r="BZ7333" s="9"/>
      <c r="CA7333" s="9"/>
      <c r="CB7333" s="40"/>
      <c r="CC7333" s="9"/>
      <c r="CD7333" s="9"/>
      <c r="CE7333" s="40"/>
    </row>
    <row r="7334" spans="68:83" x14ac:dyDescent="0.25">
      <c r="BP7334" s="9"/>
      <c r="BQ7334" s="40"/>
      <c r="BR7334" s="9"/>
      <c r="BS7334" s="40"/>
      <c r="BU7334" s="9"/>
      <c r="BV7334" s="40"/>
      <c r="BW7334" s="9"/>
      <c r="BX7334" s="40"/>
      <c r="BZ7334" s="9"/>
      <c r="CA7334" s="9"/>
      <c r="CB7334" s="40"/>
      <c r="CC7334" s="9"/>
      <c r="CD7334" s="9"/>
      <c r="CE7334" s="40"/>
    </row>
    <row r="7335" spans="68:83" x14ac:dyDescent="0.25">
      <c r="BP7335" s="9"/>
      <c r="BQ7335" s="40"/>
      <c r="BR7335" s="9"/>
      <c r="BS7335" s="40"/>
      <c r="BU7335" s="9"/>
      <c r="BV7335" s="40"/>
      <c r="BW7335" s="9"/>
      <c r="BX7335" s="40"/>
      <c r="BZ7335" s="9"/>
      <c r="CA7335" s="9"/>
      <c r="CB7335" s="40"/>
      <c r="CC7335" s="9"/>
      <c r="CD7335" s="9"/>
      <c r="CE7335" s="40"/>
    </row>
    <row r="7336" spans="68:83" x14ac:dyDescent="0.25">
      <c r="BP7336" s="9"/>
      <c r="BQ7336" s="40"/>
      <c r="BR7336" s="9"/>
      <c r="BS7336" s="40"/>
      <c r="BU7336" s="9"/>
      <c r="BV7336" s="40"/>
      <c r="BW7336" s="9"/>
      <c r="BX7336" s="40"/>
      <c r="BZ7336" s="9"/>
      <c r="CA7336" s="9"/>
      <c r="CB7336" s="40"/>
      <c r="CC7336" s="9"/>
      <c r="CD7336" s="9"/>
      <c r="CE7336" s="40"/>
    </row>
    <row r="7337" spans="68:83" x14ac:dyDescent="0.25">
      <c r="BP7337" s="9"/>
      <c r="BQ7337" s="40"/>
      <c r="BR7337" s="9"/>
      <c r="BS7337" s="40"/>
      <c r="BU7337" s="9"/>
      <c r="BV7337" s="40"/>
      <c r="BW7337" s="9"/>
      <c r="BX7337" s="40"/>
      <c r="BZ7337" s="9"/>
      <c r="CA7337" s="9"/>
      <c r="CB7337" s="40"/>
      <c r="CC7337" s="9"/>
      <c r="CD7337" s="9"/>
      <c r="CE7337" s="40"/>
    </row>
    <row r="7338" spans="68:83" x14ac:dyDescent="0.25">
      <c r="BP7338" s="9"/>
      <c r="BQ7338" s="40"/>
      <c r="BR7338" s="9"/>
      <c r="BS7338" s="40"/>
      <c r="BU7338" s="9"/>
      <c r="BV7338" s="40"/>
      <c r="BW7338" s="9"/>
      <c r="BX7338" s="40"/>
      <c r="BZ7338" s="9"/>
      <c r="CA7338" s="9"/>
      <c r="CB7338" s="40"/>
      <c r="CC7338" s="9"/>
      <c r="CD7338" s="9"/>
      <c r="CE7338" s="40"/>
    </row>
    <row r="7339" spans="68:83" x14ac:dyDescent="0.25">
      <c r="BP7339" s="9"/>
      <c r="BQ7339" s="40"/>
      <c r="BR7339" s="9"/>
      <c r="BS7339" s="40"/>
      <c r="BU7339" s="9"/>
      <c r="BV7339" s="40"/>
      <c r="BW7339" s="9"/>
      <c r="BX7339" s="40"/>
      <c r="BZ7339" s="9"/>
      <c r="CA7339" s="9"/>
      <c r="CB7339" s="40"/>
      <c r="CC7339" s="9"/>
      <c r="CD7339" s="9"/>
      <c r="CE7339" s="40"/>
    </row>
    <row r="7340" spans="68:83" x14ac:dyDescent="0.25">
      <c r="BP7340" s="9"/>
      <c r="BQ7340" s="40"/>
      <c r="BR7340" s="9"/>
      <c r="BS7340" s="40"/>
      <c r="BU7340" s="9"/>
      <c r="BV7340" s="40"/>
      <c r="BW7340" s="9"/>
      <c r="BX7340" s="40"/>
      <c r="BZ7340" s="9"/>
      <c r="CA7340" s="9"/>
      <c r="CB7340" s="40"/>
      <c r="CC7340" s="9"/>
      <c r="CD7340" s="9"/>
      <c r="CE7340" s="40"/>
    </row>
    <row r="7341" spans="68:83" x14ac:dyDescent="0.25">
      <c r="BP7341" s="9"/>
      <c r="BQ7341" s="40"/>
      <c r="BR7341" s="9"/>
      <c r="BS7341" s="40"/>
      <c r="BU7341" s="9"/>
      <c r="BV7341" s="40"/>
      <c r="BW7341" s="9"/>
      <c r="BX7341" s="40"/>
      <c r="BZ7341" s="9"/>
      <c r="CA7341" s="9"/>
      <c r="CB7341" s="40"/>
      <c r="CC7341" s="9"/>
      <c r="CD7341" s="9"/>
      <c r="CE7341" s="40"/>
    </row>
    <row r="7342" spans="68:83" x14ac:dyDescent="0.25">
      <c r="BP7342" s="9"/>
      <c r="BQ7342" s="40"/>
      <c r="BR7342" s="9"/>
      <c r="BS7342" s="40"/>
      <c r="BU7342" s="9"/>
      <c r="BV7342" s="40"/>
      <c r="BW7342" s="9"/>
      <c r="BX7342" s="40"/>
      <c r="BZ7342" s="9"/>
      <c r="CA7342" s="9"/>
      <c r="CB7342" s="40"/>
      <c r="CC7342" s="9"/>
      <c r="CD7342" s="9"/>
      <c r="CE7342" s="40"/>
    </row>
    <row r="7343" spans="68:83" x14ac:dyDescent="0.25">
      <c r="BP7343" s="9"/>
      <c r="BQ7343" s="40"/>
      <c r="BR7343" s="9"/>
      <c r="BS7343" s="40"/>
      <c r="BU7343" s="9"/>
      <c r="BV7343" s="40"/>
      <c r="BW7343" s="9"/>
      <c r="BX7343" s="40"/>
      <c r="BZ7343" s="9"/>
      <c r="CA7343" s="9"/>
      <c r="CB7343" s="40"/>
      <c r="CC7343" s="9"/>
      <c r="CD7343" s="9"/>
      <c r="CE7343" s="40"/>
    </row>
    <row r="7344" spans="68:83" x14ac:dyDescent="0.25">
      <c r="BP7344" s="9"/>
      <c r="BQ7344" s="40"/>
      <c r="BR7344" s="9"/>
      <c r="BS7344" s="40"/>
      <c r="BU7344" s="9"/>
      <c r="BV7344" s="40"/>
      <c r="BW7344" s="9"/>
      <c r="BX7344" s="40"/>
      <c r="BZ7344" s="9"/>
      <c r="CA7344" s="9"/>
      <c r="CB7344" s="40"/>
      <c r="CC7344" s="9"/>
      <c r="CD7344" s="9"/>
      <c r="CE7344" s="40"/>
    </row>
    <row r="7345" spans="68:83" x14ac:dyDescent="0.25">
      <c r="BP7345" s="9"/>
      <c r="BQ7345" s="40"/>
      <c r="BR7345" s="9"/>
      <c r="BS7345" s="40"/>
      <c r="BU7345" s="9"/>
      <c r="BV7345" s="40"/>
      <c r="BW7345" s="9"/>
      <c r="BX7345" s="40"/>
      <c r="BZ7345" s="9"/>
      <c r="CA7345" s="9"/>
      <c r="CB7345" s="40"/>
      <c r="CC7345" s="9"/>
      <c r="CD7345" s="9"/>
      <c r="CE7345" s="40"/>
    </row>
    <row r="7346" spans="68:83" x14ac:dyDescent="0.25">
      <c r="BP7346" s="9"/>
      <c r="BQ7346" s="40"/>
      <c r="BR7346" s="9"/>
      <c r="BS7346" s="40"/>
      <c r="BU7346" s="9"/>
      <c r="BV7346" s="40"/>
      <c r="BW7346" s="9"/>
      <c r="BX7346" s="40"/>
      <c r="BZ7346" s="9"/>
      <c r="CA7346" s="9"/>
      <c r="CB7346" s="40"/>
      <c r="CC7346" s="9"/>
      <c r="CD7346" s="9"/>
      <c r="CE7346" s="40"/>
    </row>
    <row r="7347" spans="68:83" x14ac:dyDescent="0.25">
      <c r="BP7347" s="9"/>
      <c r="BQ7347" s="40"/>
      <c r="BR7347" s="9"/>
      <c r="BS7347" s="40"/>
      <c r="BU7347" s="9"/>
      <c r="BV7347" s="40"/>
      <c r="BW7347" s="9"/>
      <c r="BX7347" s="40"/>
      <c r="BZ7347" s="9"/>
      <c r="CA7347" s="9"/>
      <c r="CB7347" s="40"/>
      <c r="CC7347" s="9"/>
      <c r="CD7347" s="9"/>
      <c r="CE7347" s="40"/>
    </row>
    <row r="7348" spans="68:83" x14ac:dyDescent="0.25">
      <c r="BP7348" s="9"/>
      <c r="BQ7348" s="40"/>
      <c r="BR7348" s="9"/>
      <c r="BS7348" s="40"/>
      <c r="BU7348" s="9"/>
      <c r="BV7348" s="40"/>
      <c r="BW7348" s="9"/>
      <c r="BX7348" s="40"/>
      <c r="BZ7348" s="9"/>
      <c r="CA7348" s="9"/>
      <c r="CB7348" s="40"/>
      <c r="CC7348" s="9"/>
      <c r="CD7348" s="9"/>
      <c r="CE7348" s="40"/>
    </row>
    <row r="7349" spans="68:83" x14ac:dyDescent="0.25">
      <c r="BP7349" s="9"/>
      <c r="BQ7349" s="40"/>
      <c r="BR7349" s="9"/>
      <c r="BS7349" s="40"/>
      <c r="BU7349" s="9"/>
      <c r="BV7349" s="40"/>
      <c r="BW7349" s="9"/>
      <c r="BX7349" s="40"/>
      <c r="BZ7349" s="9"/>
      <c r="CA7349" s="9"/>
      <c r="CB7349" s="40"/>
      <c r="CC7349" s="9"/>
      <c r="CD7349" s="9"/>
      <c r="CE7349" s="40"/>
    </row>
    <row r="7350" spans="68:83" x14ac:dyDescent="0.25">
      <c r="BP7350" s="9"/>
      <c r="BQ7350" s="40"/>
      <c r="BR7350" s="9"/>
      <c r="BS7350" s="40"/>
      <c r="BU7350" s="9"/>
      <c r="BV7350" s="40"/>
      <c r="BW7350" s="9"/>
      <c r="BX7350" s="40"/>
      <c r="BZ7350" s="9"/>
      <c r="CA7350" s="9"/>
      <c r="CB7350" s="40"/>
      <c r="CC7350" s="9"/>
      <c r="CD7350" s="9"/>
      <c r="CE7350" s="40"/>
    </row>
    <row r="7351" spans="68:83" x14ac:dyDescent="0.25">
      <c r="BP7351" s="9"/>
      <c r="BQ7351" s="40"/>
      <c r="BR7351" s="9"/>
      <c r="BS7351" s="40"/>
      <c r="BU7351" s="9"/>
      <c r="BV7351" s="40"/>
      <c r="BW7351" s="9"/>
      <c r="BX7351" s="40"/>
      <c r="BZ7351" s="9"/>
      <c r="CA7351" s="9"/>
      <c r="CB7351" s="40"/>
      <c r="CC7351" s="9"/>
      <c r="CD7351" s="9"/>
      <c r="CE7351" s="40"/>
    </row>
    <row r="7352" spans="68:83" x14ac:dyDescent="0.25">
      <c r="BP7352" s="9"/>
      <c r="BQ7352" s="40"/>
      <c r="BR7352" s="9"/>
      <c r="BS7352" s="40"/>
      <c r="BU7352" s="9"/>
      <c r="BV7352" s="40"/>
      <c r="BW7352" s="9"/>
      <c r="BX7352" s="40"/>
      <c r="BZ7352" s="9"/>
      <c r="CA7352" s="9"/>
      <c r="CB7352" s="40"/>
      <c r="CC7352" s="9"/>
      <c r="CD7352" s="9"/>
      <c r="CE7352" s="40"/>
    </row>
    <row r="7353" spans="68:83" x14ac:dyDescent="0.25">
      <c r="BP7353" s="9"/>
      <c r="BQ7353" s="40"/>
      <c r="BR7353" s="9"/>
      <c r="BS7353" s="40"/>
      <c r="BU7353" s="9"/>
      <c r="BV7353" s="40"/>
      <c r="BW7353" s="9"/>
      <c r="BX7353" s="40"/>
      <c r="BZ7353" s="9"/>
      <c r="CA7353" s="9"/>
      <c r="CB7353" s="40"/>
      <c r="CC7353" s="9"/>
      <c r="CD7353" s="9"/>
      <c r="CE7353" s="40"/>
    </row>
    <row r="7354" spans="68:83" x14ac:dyDescent="0.25">
      <c r="BP7354" s="9"/>
      <c r="BQ7354" s="40"/>
      <c r="BR7354" s="9"/>
      <c r="BS7354" s="40"/>
      <c r="BU7354" s="9"/>
      <c r="BV7354" s="40"/>
      <c r="BW7354" s="9"/>
      <c r="BX7354" s="40"/>
      <c r="BZ7354" s="9"/>
      <c r="CA7354" s="9"/>
      <c r="CB7354" s="40"/>
      <c r="CC7354" s="9"/>
      <c r="CD7354" s="9"/>
      <c r="CE7354" s="40"/>
    </row>
    <row r="7355" spans="68:83" x14ac:dyDescent="0.25">
      <c r="BP7355" s="9"/>
      <c r="BQ7355" s="40"/>
      <c r="BR7355" s="9"/>
      <c r="BS7355" s="40"/>
      <c r="BU7355" s="9"/>
      <c r="BV7355" s="40"/>
      <c r="BW7355" s="9"/>
      <c r="BX7355" s="40"/>
      <c r="BZ7355" s="9"/>
      <c r="CA7355" s="9"/>
      <c r="CB7355" s="40"/>
      <c r="CC7355" s="9"/>
      <c r="CD7355" s="9"/>
      <c r="CE7355" s="40"/>
    </row>
    <row r="7356" spans="68:83" x14ac:dyDescent="0.25">
      <c r="BP7356" s="9"/>
      <c r="BQ7356" s="40"/>
      <c r="BR7356" s="9"/>
      <c r="BS7356" s="40"/>
      <c r="BU7356" s="9"/>
      <c r="BV7356" s="40"/>
      <c r="BW7356" s="9"/>
      <c r="BX7356" s="40"/>
      <c r="BZ7356" s="9"/>
      <c r="CA7356" s="9"/>
      <c r="CB7356" s="40"/>
      <c r="CC7356" s="9"/>
      <c r="CD7356" s="9"/>
      <c r="CE7356" s="40"/>
    </row>
    <row r="7357" spans="68:83" x14ac:dyDescent="0.25">
      <c r="BP7357" s="9"/>
      <c r="BQ7357" s="40"/>
      <c r="BR7357" s="9"/>
      <c r="BS7357" s="40"/>
      <c r="BU7357" s="9"/>
      <c r="BV7357" s="40"/>
      <c r="BW7357" s="9"/>
      <c r="BX7357" s="40"/>
      <c r="BZ7357" s="9"/>
      <c r="CA7357" s="9"/>
      <c r="CB7357" s="40"/>
      <c r="CC7357" s="9"/>
      <c r="CD7357" s="9"/>
      <c r="CE7357" s="40"/>
    </row>
    <row r="7358" spans="68:83" x14ac:dyDescent="0.25">
      <c r="BP7358" s="9"/>
      <c r="BQ7358" s="40"/>
      <c r="BR7358" s="9"/>
      <c r="BS7358" s="40"/>
      <c r="BU7358" s="9"/>
      <c r="BV7358" s="40"/>
      <c r="BW7358" s="9"/>
      <c r="BX7358" s="40"/>
      <c r="BZ7358" s="9"/>
      <c r="CA7358" s="9"/>
      <c r="CB7358" s="40"/>
      <c r="CC7358" s="9"/>
      <c r="CD7358" s="9"/>
      <c r="CE7358" s="40"/>
    </row>
    <row r="7359" spans="68:83" x14ac:dyDescent="0.25">
      <c r="BP7359" s="9"/>
      <c r="BQ7359" s="40"/>
      <c r="BR7359" s="9"/>
      <c r="BS7359" s="40"/>
      <c r="BU7359" s="9"/>
      <c r="BV7359" s="40"/>
      <c r="BW7359" s="9"/>
      <c r="BX7359" s="40"/>
      <c r="BZ7359" s="9"/>
      <c r="CA7359" s="9"/>
      <c r="CB7359" s="40"/>
      <c r="CC7359" s="9"/>
      <c r="CD7359" s="9"/>
      <c r="CE7359" s="40"/>
    </row>
    <row r="7360" spans="68:83" x14ac:dyDescent="0.25">
      <c r="BP7360" s="9"/>
      <c r="BQ7360" s="40"/>
      <c r="BR7360" s="9"/>
      <c r="BS7360" s="40"/>
      <c r="BU7360" s="9"/>
      <c r="BV7360" s="40"/>
      <c r="BW7360" s="9"/>
      <c r="BX7360" s="40"/>
      <c r="BZ7360" s="9"/>
      <c r="CA7360" s="9"/>
      <c r="CB7360" s="40"/>
      <c r="CC7360" s="9"/>
      <c r="CD7360" s="9"/>
      <c r="CE7360" s="40"/>
    </row>
    <row r="7361" spans="68:83" x14ac:dyDescent="0.25">
      <c r="BP7361" s="9"/>
      <c r="BQ7361" s="40"/>
      <c r="BR7361" s="9"/>
      <c r="BS7361" s="40"/>
      <c r="BU7361" s="9"/>
      <c r="BV7361" s="40"/>
      <c r="BW7361" s="9"/>
      <c r="BX7361" s="40"/>
      <c r="BZ7361" s="9"/>
      <c r="CA7361" s="9"/>
      <c r="CB7361" s="40"/>
      <c r="CC7361" s="9"/>
      <c r="CD7361" s="9"/>
      <c r="CE7361" s="40"/>
    </row>
    <row r="7362" spans="68:83" x14ac:dyDescent="0.25">
      <c r="BP7362" s="9"/>
      <c r="BQ7362" s="40"/>
      <c r="BR7362" s="9"/>
      <c r="BS7362" s="40"/>
      <c r="BU7362" s="9"/>
      <c r="BV7362" s="40"/>
      <c r="BW7362" s="9"/>
      <c r="BX7362" s="40"/>
      <c r="BZ7362" s="9"/>
      <c r="CA7362" s="9"/>
      <c r="CB7362" s="40"/>
      <c r="CC7362" s="9"/>
      <c r="CD7362" s="9"/>
      <c r="CE7362" s="40"/>
    </row>
    <row r="7363" spans="68:83" x14ac:dyDescent="0.25">
      <c r="BP7363" s="9"/>
      <c r="BQ7363" s="40"/>
      <c r="BR7363" s="9"/>
      <c r="BS7363" s="40"/>
      <c r="BU7363" s="9"/>
      <c r="BV7363" s="40"/>
      <c r="BW7363" s="9"/>
      <c r="BX7363" s="40"/>
      <c r="BZ7363" s="9"/>
      <c r="CA7363" s="9"/>
      <c r="CB7363" s="40"/>
      <c r="CC7363" s="9"/>
      <c r="CD7363" s="9"/>
      <c r="CE7363" s="40"/>
    </row>
    <row r="7364" spans="68:83" x14ac:dyDescent="0.25">
      <c r="BP7364" s="9"/>
      <c r="BQ7364" s="40"/>
      <c r="BR7364" s="9"/>
      <c r="BS7364" s="40"/>
      <c r="BU7364" s="9"/>
      <c r="BV7364" s="40"/>
      <c r="BW7364" s="9"/>
      <c r="BX7364" s="40"/>
      <c r="BZ7364" s="9"/>
      <c r="CA7364" s="9"/>
      <c r="CB7364" s="40"/>
      <c r="CC7364" s="9"/>
      <c r="CD7364" s="9"/>
      <c r="CE7364" s="40"/>
    </row>
    <row r="7365" spans="68:83" x14ac:dyDescent="0.25">
      <c r="BP7365" s="9"/>
      <c r="BQ7365" s="40"/>
      <c r="BR7365" s="9"/>
      <c r="BS7365" s="40"/>
      <c r="BU7365" s="9"/>
      <c r="BV7365" s="40"/>
      <c r="BW7365" s="9"/>
      <c r="BX7365" s="40"/>
      <c r="BZ7365" s="9"/>
      <c r="CA7365" s="9"/>
      <c r="CB7365" s="40"/>
      <c r="CC7365" s="9"/>
      <c r="CD7365" s="9"/>
      <c r="CE7365" s="40"/>
    </row>
    <row r="7366" spans="68:83" x14ac:dyDescent="0.25">
      <c r="BP7366" s="9"/>
      <c r="BQ7366" s="40"/>
      <c r="BR7366" s="9"/>
      <c r="BS7366" s="40"/>
      <c r="BU7366" s="9"/>
      <c r="BV7366" s="40"/>
      <c r="BW7366" s="9"/>
      <c r="BX7366" s="40"/>
      <c r="BZ7366" s="9"/>
      <c r="CA7366" s="9"/>
      <c r="CB7366" s="40"/>
      <c r="CC7366" s="9"/>
      <c r="CD7366" s="9"/>
      <c r="CE7366" s="40"/>
    </row>
    <row r="7367" spans="68:83" x14ac:dyDescent="0.25">
      <c r="BP7367" s="9"/>
      <c r="BQ7367" s="40"/>
      <c r="BR7367" s="9"/>
      <c r="BS7367" s="40"/>
      <c r="BU7367" s="9"/>
      <c r="BV7367" s="40"/>
      <c r="BW7367" s="9"/>
      <c r="BX7367" s="40"/>
      <c r="BZ7367" s="9"/>
      <c r="CA7367" s="9"/>
      <c r="CB7367" s="40"/>
      <c r="CC7367" s="9"/>
      <c r="CD7367" s="9"/>
      <c r="CE7367" s="40"/>
    </row>
    <row r="7368" spans="68:83" x14ac:dyDescent="0.25">
      <c r="BP7368" s="9"/>
      <c r="BQ7368" s="40"/>
      <c r="BR7368" s="9"/>
      <c r="BS7368" s="40"/>
      <c r="BU7368" s="9"/>
      <c r="BV7368" s="40"/>
      <c r="BW7368" s="9"/>
      <c r="BX7368" s="40"/>
      <c r="BZ7368" s="9"/>
      <c r="CA7368" s="9"/>
      <c r="CB7368" s="40"/>
      <c r="CC7368" s="9"/>
      <c r="CD7368" s="9"/>
      <c r="CE7368" s="40"/>
    </row>
    <row r="7369" spans="68:83" x14ac:dyDescent="0.25">
      <c r="BP7369" s="9"/>
      <c r="BQ7369" s="40"/>
      <c r="BR7369" s="9"/>
      <c r="BS7369" s="40"/>
      <c r="BU7369" s="9"/>
      <c r="BV7369" s="40"/>
      <c r="BW7369" s="9"/>
      <c r="BX7369" s="40"/>
      <c r="BZ7369" s="9"/>
      <c r="CA7369" s="9"/>
      <c r="CB7369" s="40"/>
      <c r="CC7369" s="9"/>
      <c r="CD7369" s="9"/>
      <c r="CE7369" s="40"/>
    </row>
    <row r="7370" spans="68:83" x14ac:dyDescent="0.25">
      <c r="BP7370" s="9"/>
      <c r="BQ7370" s="40"/>
      <c r="BR7370" s="9"/>
      <c r="BS7370" s="40"/>
      <c r="BU7370" s="9"/>
      <c r="BV7370" s="40"/>
      <c r="BW7370" s="9"/>
      <c r="BX7370" s="40"/>
      <c r="BZ7370" s="9"/>
      <c r="CA7370" s="9"/>
      <c r="CB7370" s="40"/>
      <c r="CC7370" s="9"/>
      <c r="CD7370" s="9"/>
      <c r="CE7370" s="40"/>
    </row>
    <row r="7371" spans="68:83" x14ac:dyDescent="0.25">
      <c r="BP7371" s="9"/>
      <c r="BQ7371" s="40"/>
      <c r="BR7371" s="9"/>
      <c r="BS7371" s="40"/>
      <c r="BU7371" s="9"/>
      <c r="BV7371" s="40"/>
      <c r="BW7371" s="9"/>
      <c r="BX7371" s="40"/>
      <c r="BZ7371" s="9"/>
      <c r="CA7371" s="9"/>
      <c r="CB7371" s="40"/>
      <c r="CC7371" s="9"/>
      <c r="CD7371" s="9"/>
      <c r="CE7371" s="40"/>
    </row>
    <row r="7372" spans="68:83" x14ac:dyDescent="0.25">
      <c r="BP7372" s="9"/>
      <c r="BQ7372" s="40"/>
      <c r="BR7372" s="9"/>
      <c r="BS7372" s="40"/>
      <c r="BU7372" s="9"/>
      <c r="BV7372" s="40"/>
      <c r="BW7372" s="9"/>
      <c r="BX7372" s="40"/>
      <c r="BZ7372" s="9"/>
      <c r="CA7372" s="9"/>
      <c r="CB7372" s="40"/>
      <c r="CC7372" s="9"/>
      <c r="CD7372" s="9"/>
      <c r="CE7372" s="40"/>
    </row>
    <row r="7373" spans="68:83" x14ac:dyDescent="0.25">
      <c r="BP7373" s="9"/>
      <c r="BQ7373" s="40"/>
      <c r="BR7373" s="9"/>
      <c r="BS7373" s="40"/>
      <c r="BU7373" s="9"/>
      <c r="BV7373" s="40"/>
      <c r="BW7373" s="9"/>
      <c r="BX7373" s="40"/>
      <c r="BZ7373" s="9"/>
      <c r="CA7373" s="9"/>
      <c r="CB7373" s="40"/>
      <c r="CC7373" s="9"/>
      <c r="CD7373" s="9"/>
      <c r="CE7373" s="40"/>
    </row>
    <row r="7374" spans="68:83" x14ac:dyDescent="0.25">
      <c r="BP7374" s="9"/>
      <c r="BQ7374" s="40"/>
      <c r="BR7374" s="9"/>
      <c r="BS7374" s="40"/>
      <c r="BU7374" s="9"/>
      <c r="BV7374" s="40"/>
      <c r="BW7374" s="9"/>
      <c r="BX7374" s="40"/>
      <c r="BZ7374" s="9"/>
      <c r="CA7374" s="9"/>
      <c r="CB7374" s="40"/>
      <c r="CC7374" s="9"/>
      <c r="CD7374" s="9"/>
      <c r="CE7374" s="40"/>
    </row>
    <row r="7375" spans="68:83" x14ac:dyDescent="0.25">
      <c r="BP7375" s="9"/>
      <c r="BQ7375" s="40"/>
      <c r="BR7375" s="9"/>
      <c r="BS7375" s="40"/>
      <c r="BU7375" s="9"/>
      <c r="BV7375" s="40"/>
      <c r="BW7375" s="9"/>
      <c r="BX7375" s="40"/>
      <c r="BZ7375" s="9"/>
      <c r="CA7375" s="9"/>
      <c r="CB7375" s="40"/>
      <c r="CC7375" s="9"/>
      <c r="CD7375" s="9"/>
      <c r="CE7375" s="40"/>
    </row>
    <row r="7376" spans="68:83" x14ac:dyDescent="0.25">
      <c r="BP7376" s="9"/>
      <c r="BQ7376" s="40"/>
      <c r="BR7376" s="9"/>
      <c r="BS7376" s="40"/>
      <c r="BU7376" s="9"/>
      <c r="BV7376" s="40"/>
      <c r="BW7376" s="9"/>
      <c r="BX7376" s="40"/>
      <c r="BZ7376" s="9"/>
      <c r="CA7376" s="9"/>
      <c r="CB7376" s="40"/>
      <c r="CC7376" s="9"/>
      <c r="CD7376" s="9"/>
      <c r="CE7376" s="40"/>
    </row>
    <row r="7377" spans="68:83" x14ac:dyDescent="0.25">
      <c r="BP7377" s="9"/>
      <c r="BQ7377" s="40"/>
      <c r="BR7377" s="9"/>
      <c r="BS7377" s="40"/>
      <c r="BU7377" s="9"/>
      <c r="BV7377" s="40"/>
      <c r="BW7377" s="9"/>
      <c r="BX7377" s="40"/>
      <c r="BZ7377" s="9"/>
      <c r="CA7377" s="9"/>
      <c r="CB7377" s="40"/>
      <c r="CC7377" s="9"/>
      <c r="CD7377" s="9"/>
      <c r="CE7377" s="40"/>
    </row>
    <row r="7378" spans="68:83" x14ac:dyDescent="0.25">
      <c r="BP7378" s="9"/>
      <c r="BQ7378" s="40"/>
      <c r="BR7378" s="9"/>
      <c r="BS7378" s="40"/>
      <c r="BU7378" s="9"/>
      <c r="BV7378" s="40"/>
      <c r="BW7378" s="9"/>
      <c r="BX7378" s="40"/>
      <c r="BZ7378" s="9"/>
      <c r="CA7378" s="9"/>
      <c r="CB7378" s="40"/>
      <c r="CC7378" s="9"/>
      <c r="CD7378" s="9"/>
      <c r="CE7378" s="40"/>
    </row>
    <row r="7379" spans="68:83" x14ac:dyDescent="0.25">
      <c r="BP7379" s="9"/>
      <c r="BQ7379" s="40"/>
      <c r="BR7379" s="9"/>
      <c r="BS7379" s="40"/>
      <c r="BU7379" s="9"/>
      <c r="BV7379" s="40"/>
      <c r="BW7379" s="9"/>
      <c r="BX7379" s="40"/>
      <c r="BZ7379" s="9"/>
      <c r="CA7379" s="9"/>
      <c r="CB7379" s="40"/>
      <c r="CC7379" s="9"/>
      <c r="CD7379" s="9"/>
      <c r="CE7379" s="40"/>
    </row>
    <row r="7380" spans="68:83" x14ac:dyDescent="0.25">
      <c r="BP7380" s="9"/>
      <c r="BQ7380" s="40"/>
      <c r="BR7380" s="9"/>
      <c r="BS7380" s="40"/>
      <c r="BU7380" s="9"/>
      <c r="BV7380" s="40"/>
      <c r="BW7380" s="9"/>
      <c r="BX7380" s="40"/>
      <c r="BZ7380" s="9"/>
      <c r="CA7380" s="9"/>
      <c r="CB7380" s="40"/>
      <c r="CC7380" s="9"/>
      <c r="CD7380" s="9"/>
      <c r="CE7380" s="40"/>
    </row>
    <row r="7381" spans="68:83" x14ac:dyDescent="0.25">
      <c r="BP7381" s="9"/>
      <c r="BQ7381" s="40"/>
      <c r="BR7381" s="9"/>
      <c r="BS7381" s="40"/>
      <c r="BU7381" s="9"/>
      <c r="BV7381" s="40"/>
      <c r="BW7381" s="9"/>
      <c r="BX7381" s="40"/>
      <c r="BZ7381" s="9"/>
      <c r="CA7381" s="9"/>
      <c r="CB7381" s="40"/>
      <c r="CC7381" s="9"/>
      <c r="CD7381" s="9"/>
      <c r="CE7381" s="40"/>
    </row>
    <row r="7382" spans="68:83" x14ac:dyDescent="0.25">
      <c r="BP7382" s="9"/>
      <c r="BQ7382" s="40"/>
      <c r="BR7382" s="9"/>
      <c r="BS7382" s="40"/>
      <c r="BU7382" s="9"/>
      <c r="BV7382" s="40"/>
      <c r="BW7382" s="9"/>
      <c r="BX7382" s="40"/>
      <c r="BZ7382" s="9"/>
      <c r="CA7382" s="9"/>
      <c r="CB7382" s="40"/>
      <c r="CC7382" s="9"/>
      <c r="CD7382" s="9"/>
      <c r="CE7382" s="40"/>
    </row>
    <row r="7383" spans="68:83" x14ac:dyDescent="0.25">
      <c r="BP7383" s="9"/>
      <c r="BQ7383" s="40"/>
      <c r="BR7383" s="9"/>
      <c r="BS7383" s="40"/>
      <c r="BU7383" s="9"/>
      <c r="BV7383" s="40"/>
      <c r="BW7383" s="9"/>
      <c r="BX7383" s="40"/>
      <c r="BZ7383" s="9"/>
      <c r="CA7383" s="9"/>
      <c r="CB7383" s="40"/>
      <c r="CC7383" s="9"/>
      <c r="CD7383" s="9"/>
      <c r="CE7383" s="40"/>
    </row>
    <row r="7384" spans="68:83" x14ac:dyDescent="0.25">
      <c r="BP7384" s="9"/>
      <c r="BQ7384" s="40"/>
      <c r="BR7384" s="9"/>
      <c r="BS7384" s="40"/>
      <c r="BU7384" s="9"/>
      <c r="BV7384" s="40"/>
      <c r="BW7384" s="9"/>
      <c r="BX7384" s="40"/>
      <c r="BZ7384" s="9"/>
      <c r="CA7384" s="9"/>
      <c r="CB7384" s="40"/>
      <c r="CC7384" s="9"/>
      <c r="CD7384" s="9"/>
      <c r="CE7384" s="40"/>
    </row>
    <row r="7385" spans="68:83" x14ac:dyDescent="0.25">
      <c r="BP7385" s="9"/>
      <c r="BQ7385" s="40"/>
      <c r="BR7385" s="9"/>
      <c r="BS7385" s="40"/>
      <c r="BU7385" s="9"/>
      <c r="BV7385" s="40"/>
      <c r="BW7385" s="9"/>
      <c r="BX7385" s="40"/>
      <c r="BZ7385" s="9"/>
      <c r="CA7385" s="9"/>
      <c r="CB7385" s="40"/>
      <c r="CC7385" s="9"/>
      <c r="CD7385" s="9"/>
      <c r="CE7385" s="40"/>
    </row>
    <row r="7386" spans="68:83" x14ac:dyDescent="0.25">
      <c r="BP7386" s="9"/>
      <c r="BQ7386" s="40"/>
      <c r="BR7386" s="9"/>
      <c r="BS7386" s="40"/>
      <c r="BU7386" s="9"/>
      <c r="BV7386" s="40"/>
      <c r="BW7386" s="9"/>
      <c r="BX7386" s="40"/>
      <c r="BZ7386" s="9"/>
      <c r="CA7386" s="9"/>
      <c r="CB7386" s="40"/>
      <c r="CC7386" s="9"/>
      <c r="CD7386" s="9"/>
      <c r="CE7386" s="40"/>
    </row>
    <row r="7387" spans="68:83" x14ac:dyDescent="0.25">
      <c r="BP7387" s="9"/>
      <c r="BQ7387" s="40"/>
      <c r="BR7387" s="9"/>
      <c r="BS7387" s="40"/>
      <c r="BU7387" s="9"/>
      <c r="BV7387" s="40"/>
      <c r="BW7387" s="9"/>
      <c r="BX7387" s="40"/>
      <c r="BZ7387" s="9"/>
      <c r="CA7387" s="9"/>
      <c r="CB7387" s="40"/>
      <c r="CC7387" s="9"/>
      <c r="CD7387" s="9"/>
      <c r="CE7387" s="40"/>
    </row>
    <row r="7388" spans="68:83" x14ac:dyDescent="0.25">
      <c r="BP7388" s="9"/>
      <c r="BQ7388" s="40"/>
      <c r="BR7388" s="9"/>
      <c r="BS7388" s="40"/>
      <c r="BU7388" s="9"/>
      <c r="BV7388" s="40"/>
      <c r="BW7388" s="9"/>
      <c r="BX7388" s="40"/>
      <c r="BZ7388" s="9"/>
      <c r="CA7388" s="9"/>
      <c r="CB7388" s="40"/>
      <c r="CC7388" s="9"/>
      <c r="CD7388" s="9"/>
      <c r="CE7388" s="40"/>
    </row>
    <row r="7389" spans="68:83" x14ac:dyDescent="0.25">
      <c r="BP7389" s="9"/>
      <c r="BQ7389" s="40"/>
      <c r="BR7389" s="9"/>
      <c r="BS7389" s="40"/>
      <c r="BU7389" s="9"/>
      <c r="BV7389" s="40"/>
      <c r="BW7389" s="9"/>
      <c r="BX7389" s="40"/>
      <c r="BZ7389" s="9"/>
      <c r="CA7389" s="9"/>
      <c r="CB7389" s="40"/>
      <c r="CC7389" s="9"/>
      <c r="CD7389" s="9"/>
      <c r="CE7389" s="40"/>
    </row>
    <row r="7390" spans="68:83" x14ac:dyDescent="0.25">
      <c r="BP7390" s="9"/>
      <c r="BQ7390" s="40"/>
      <c r="BR7390" s="9"/>
      <c r="BS7390" s="40"/>
      <c r="BU7390" s="9"/>
      <c r="BV7390" s="40"/>
      <c r="BW7390" s="9"/>
      <c r="BX7390" s="40"/>
      <c r="BZ7390" s="9"/>
      <c r="CA7390" s="9"/>
      <c r="CB7390" s="40"/>
      <c r="CC7390" s="9"/>
      <c r="CD7390" s="9"/>
      <c r="CE7390" s="40"/>
    </row>
    <row r="7391" spans="68:83" x14ac:dyDescent="0.25">
      <c r="BP7391" s="9"/>
      <c r="BQ7391" s="40"/>
      <c r="BR7391" s="9"/>
      <c r="BS7391" s="40"/>
      <c r="BU7391" s="9"/>
      <c r="BV7391" s="40"/>
      <c r="BW7391" s="9"/>
      <c r="BX7391" s="40"/>
      <c r="BZ7391" s="9"/>
      <c r="CA7391" s="9"/>
      <c r="CB7391" s="40"/>
      <c r="CC7391" s="9"/>
      <c r="CD7391" s="9"/>
      <c r="CE7391" s="40"/>
    </row>
    <row r="7392" spans="68:83" x14ac:dyDescent="0.25">
      <c r="BP7392" s="9"/>
      <c r="BQ7392" s="40"/>
      <c r="BR7392" s="9"/>
      <c r="BS7392" s="40"/>
      <c r="BU7392" s="9"/>
      <c r="BV7392" s="40"/>
      <c r="BW7392" s="9"/>
      <c r="BX7392" s="40"/>
      <c r="BZ7392" s="9"/>
      <c r="CA7392" s="9"/>
      <c r="CB7392" s="40"/>
      <c r="CC7392" s="9"/>
      <c r="CD7392" s="9"/>
      <c r="CE7392" s="40"/>
    </row>
    <row r="7393" spans="68:83" x14ac:dyDescent="0.25">
      <c r="BP7393" s="9"/>
      <c r="BQ7393" s="40"/>
      <c r="BR7393" s="9"/>
      <c r="BS7393" s="40"/>
      <c r="BU7393" s="9"/>
      <c r="BV7393" s="40"/>
      <c r="BW7393" s="9"/>
      <c r="BX7393" s="40"/>
      <c r="BZ7393" s="9"/>
      <c r="CA7393" s="9"/>
      <c r="CB7393" s="40"/>
      <c r="CC7393" s="9"/>
      <c r="CD7393" s="9"/>
      <c r="CE7393" s="40"/>
    </row>
    <row r="7394" spans="68:83" x14ac:dyDescent="0.25">
      <c r="BP7394" s="9"/>
      <c r="BQ7394" s="40"/>
      <c r="BR7394" s="9"/>
      <c r="BS7394" s="40"/>
      <c r="BU7394" s="9"/>
      <c r="BV7394" s="40"/>
      <c r="BW7394" s="9"/>
      <c r="BX7394" s="40"/>
      <c r="BZ7394" s="9"/>
      <c r="CA7394" s="9"/>
      <c r="CB7394" s="40"/>
      <c r="CC7394" s="9"/>
      <c r="CD7394" s="9"/>
      <c r="CE7394" s="40"/>
    </row>
    <row r="7395" spans="68:83" x14ac:dyDescent="0.25">
      <c r="BP7395" s="9"/>
      <c r="BQ7395" s="40"/>
      <c r="BR7395" s="9"/>
      <c r="BS7395" s="40"/>
      <c r="BU7395" s="9"/>
      <c r="BV7395" s="40"/>
      <c r="BW7395" s="9"/>
      <c r="BX7395" s="40"/>
      <c r="BZ7395" s="9"/>
      <c r="CA7395" s="9"/>
      <c r="CB7395" s="40"/>
      <c r="CC7395" s="9"/>
      <c r="CD7395" s="9"/>
      <c r="CE7395" s="40"/>
    </row>
    <row r="7396" spans="68:83" x14ac:dyDescent="0.25">
      <c r="BP7396" s="9"/>
      <c r="BQ7396" s="40"/>
      <c r="BR7396" s="9"/>
      <c r="BS7396" s="40"/>
      <c r="BU7396" s="9"/>
      <c r="BV7396" s="40"/>
      <c r="BW7396" s="9"/>
      <c r="BX7396" s="40"/>
      <c r="BZ7396" s="9"/>
      <c r="CA7396" s="9"/>
      <c r="CB7396" s="40"/>
      <c r="CC7396" s="9"/>
      <c r="CD7396" s="9"/>
      <c r="CE7396" s="40"/>
    </row>
    <row r="7397" spans="68:83" x14ac:dyDescent="0.25">
      <c r="BP7397" s="9"/>
      <c r="BQ7397" s="40"/>
      <c r="BR7397" s="9"/>
      <c r="BS7397" s="40"/>
      <c r="BU7397" s="9"/>
      <c r="BV7397" s="40"/>
      <c r="BW7397" s="9"/>
      <c r="BX7397" s="40"/>
      <c r="BZ7397" s="9"/>
      <c r="CA7397" s="9"/>
      <c r="CB7397" s="40"/>
      <c r="CC7397" s="9"/>
      <c r="CD7397" s="9"/>
      <c r="CE7397" s="40"/>
    </row>
    <row r="7398" spans="68:83" x14ac:dyDescent="0.25">
      <c r="BP7398" s="9"/>
      <c r="BQ7398" s="40"/>
      <c r="BR7398" s="9"/>
      <c r="BS7398" s="40"/>
      <c r="BU7398" s="9"/>
      <c r="BV7398" s="40"/>
      <c r="BW7398" s="9"/>
      <c r="BX7398" s="40"/>
      <c r="BZ7398" s="9"/>
      <c r="CA7398" s="9"/>
      <c r="CB7398" s="40"/>
      <c r="CC7398" s="9"/>
      <c r="CD7398" s="9"/>
      <c r="CE7398" s="40"/>
    </row>
    <row r="7399" spans="68:83" x14ac:dyDescent="0.25">
      <c r="BP7399" s="9"/>
      <c r="BQ7399" s="40"/>
      <c r="BR7399" s="9"/>
      <c r="BS7399" s="40"/>
      <c r="BU7399" s="9"/>
      <c r="BV7399" s="40"/>
      <c r="BW7399" s="9"/>
      <c r="BX7399" s="40"/>
      <c r="BZ7399" s="9"/>
      <c r="CA7399" s="9"/>
      <c r="CB7399" s="40"/>
      <c r="CC7399" s="9"/>
      <c r="CD7399" s="9"/>
      <c r="CE7399" s="40"/>
    </row>
    <row r="7400" spans="68:83" x14ac:dyDescent="0.25">
      <c r="BP7400" s="9"/>
      <c r="BQ7400" s="40"/>
      <c r="BR7400" s="9"/>
      <c r="BS7400" s="40"/>
      <c r="BU7400" s="9"/>
      <c r="BV7400" s="40"/>
      <c r="BW7400" s="9"/>
      <c r="BX7400" s="40"/>
      <c r="BZ7400" s="9"/>
      <c r="CA7400" s="9"/>
      <c r="CB7400" s="40"/>
      <c r="CC7400" s="9"/>
      <c r="CD7400" s="9"/>
      <c r="CE7400" s="40"/>
    </row>
    <row r="7401" spans="68:83" x14ac:dyDescent="0.25">
      <c r="BP7401" s="9"/>
      <c r="BQ7401" s="40"/>
      <c r="BR7401" s="9"/>
      <c r="BS7401" s="40"/>
      <c r="BU7401" s="9"/>
      <c r="BV7401" s="40"/>
      <c r="BW7401" s="9"/>
      <c r="BX7401" s="40"/>
      <c r="BZ7401" s="9"/>
      <c r="CA7401" s="9"/>
      <c r="CB7401" s="40"/>
      <c r="CC7401" s="9"/>
      <c r="CD7401" s="9"/>
      <c r="CE7401" s="40"/>
    </row>
    <row r="7402" spans="68:83" x14ac:dyDescent="0.25">
      <c r="BP7402" s="9"/>
      <c r="BQ7402" s="40"/>
      <c r="BR7402" s="9"/>
      <c r="BS7402" s="40"/>
      <c r="BU7402" s="9"/>
      <c r="BV7402" s="40"/>
      <c r="BW7402" s="9"/>
      <c r="BX7402" s="40"/>
      <c r="BZ7402" s="9"/>
      <c r="CA7402" s="9"/>
      <c r="CB7402" s="40"/>
      <c r="CC7402" s="9"/>
      <c r="CD7402" s="9"/>
      <c r="CE7402" s="40"/>
    </row>
    <row r="7403" spans="68:83" x14ac:dyDescent="0.25">
      <c r="BP7403" s="9"/>
      <c r="BQ7403" s="40"/>
      <c r="BR7403" s="9"/>
      <c r="BS7403" s="40"/>
      <c r="BU7403" s="9"/>
      <c r="BV7403" s="40"/>
      <c r="BW7403" s="9"/>
      <c r="BX7403" s="40"/>
      <c r="BZ7403" s="9"/>
      <c r="CA7403" s="9"/>
      <c r="CB7403" s="40"/>
      <c r="CC7403" s="9"/>
      <c r="CD7403" s="9"/>
      <c r="CE7403" s="40"/>
    </row>
    <row r="7404" spans="68:83" x14ac:dyDescent="0.25">
      <c r="BP7404" s="9"/>
      <c r="BQ7404" s="40"/>
      <c r="BR7404" s="9"/>
      <c r="BS7404" s="40"/>
      <c r="BU7404" s="9"/>
      <c r="BV7404" s="40"/>
      <c r="BW7404" s="9"/>
      <c r="BX7404" s="40"/>
      <c r="BZ7404" s="9"/>
      <c r="CA7404" s="9"/>
      <c r="CB7404" s="40"/>
      <c r="CC7404" s="9"/>
      <c r="CD7404" s="9"/>
      <c r="CE7404" s="40"/>
    </row>
    <row r="7405" spans="68:83" x14ac:dyDescent="0.25">
      <c r="BP7405" s="9"/>
      <c r="BQ7405" s="40"/>
      <c r="BR7405" s="9"/>
      <c r="BS7405" s="40"/>
      <c r="BU7405" s="9"/>
      <c r="BV7405" s="40"/>
      <c r="BW7405" s="9"/>
      <c r="BX7405" s="40"/>
      <c r="BZ7405" s="9"/>
      <c r="CA7405" s="9"/>
      <c r="CB7405" s="40"/>
      <c r="CC7405" s="9"/>
      <c r="CD7405" s="9"/>
      <c r="CE7405" s="40"/>
    </row>
    <row r="7406" spans="68:83" x14ac:dyDescent="0.25">
      <c r="BP7406" s="9"/>
      <c r="BQ7406" s="40"/>
      <c r="BR7406" s="9"/>
      <c r="BS7406" s="40"/>
      <c r="BU7406" s="9"/>
      <c r="BV7406" s="40"/>
      <c r="BW7406" s="9"/>
      <c r="BX7406" s="40"/>
      <c r="BZ7406" s="9"/>
      <c r="CA7406" s="9"/>
      <c r="CB7406" s="40"/>
      <c r="CC7406" s="9"/>
      <c r="CD7406" s="9"/>
      <c r="CE7406" s="40"/>
    </row>
    <row r="7407" spans="68:83" x14ac:dyDescent="0.25">
      <c r="BP7407" s="9"/>
      <c r="BQ7407" s="40"/>
      <c r="BR7407" s="9"/>
      <c r="BS7407" s="40"/>
      <c r="BU7407" s="9"/>
      <c r="BV7407" s="40"/>
      <c r="BW7407" s="9"/>
      <c r="BX7407" s="40"/>
      <c r="BZ7407" s="9"/>
      <c r="CA7407" s="9"/>
      <c r="CB7407" s="40"/>
      <c r="CC7407" s="9"/>
      <c r="CD7407" s="9"/>
      <c r="CE7407" s="40"/>
    </row>
    <row r="7408" spans="68:83" x14ac:dyDescent="0.25">
      <c r="BP7408" s="9"/>
      <c r="BQ7408" s="40"/>
      <c r="BR7408" s="9"/>
      <c r="BS7408" s="40"/>
      <c r="BU7408" s="9"/>
      <c r="BV7408" s="40"/>
      <c r="BW7408" s="9"/>
      <c r="BX7408" s="40"/>
      <c r="BZ7408" s="9"/>
      <c r="CA7408" s="9"/>
      <c r="CB7408" s="40"/>
      <c r="CC7408" s="9"/>
      <c r="CD7408" s="9"/>
      <c r="CE7408" s="40"/>
    </row>
    <row r="7409" spans="68:83" x14ac:dyDescent="0.25">
      <c r="BP7409" s="9"/>
      <c r="BQ7409" s="40"/>
      <c r="BR7409" s="9"/>
      <c r="BS7409" s="40"/>
      <c r="BU7409" s="9"/>
      <c r="BV7409" s="40"/>
      <c r="BW7409" s="9"/>
      <c r="BX7409" s="40"/>
      <c r="BZ7409" s="9"/>
      <c r="CA7409" s="9"/>
      <c r="CB7409" s="40"/>
      <c r="CC7409" s="9"/>
      <c r="CD7409" s="9"/>
      <c r="CE7409" s="40"/>
    </row>
    <row r="7410" spans="68:83" x14ac:dyDescent="0.25">
      <c r="BP7410" s="9"/>
      <c r="BQ7410" s="40"/>
      <c r="BR7410" s="9"/>
      <c r="BS7410" s="40"/>
      <c r="BU7410" s="9"/>
      <c r="BV7410" s="40"/>
      <c r="BW7410" s="9"/>
      <c r="BX7410" s="40"/>
      <c r="BZ7410" s="9"/>
      <c r="CA7410" s="9"/>
      <c r="CB7410" s="40"/>
      <c r="CC7410" s="9"/>
      <c r="CD7410" s="9"/>
      <c r="CE7410" s="40"/>
    </row>
    <row r="7411" spans="68:83" x14ac:dyDescent="0.25">
      <c r="BP7411" s="9"/>
      <c r="BQ7411" s="40"/>
      <c r="BR7411" s="9"/>
      <c r="BS7411" s="40"/>
      <c r="BU7411" s="9"/>
      <c r="BV7411" s="40"/>
      <c r="BW7411" s="9"/>
      <c r="BX7411" s="40"/>
      <c r="BZ7411" s="9"/>
      <c r="CA7411" s="9"/>
      <c r="CB7411" s="40"/>
      <c r="CC7411" s="9"/>
      <c r="CD7411" s="9"/>
      <c r="CE7411" s="40"/>
    </row>
    <row r="7412" spans="68:83" x14ac:dyDescent="0.25">
      <c r="BP7412" s="9"/>
      <c r="BQ7412" s="40"/>
      <c r="BR7412" s="9"/>
      <c r="BS7412" s="40"/>
      <c r="BU7412" s="9"/>
      <c r="BV7412" s="40"/>
      <c r="BW7412" s="9"/>
      <c r="BX7412" s="40"/>
      <c r="BZ7412" s="9"/>
      <c r="CA7412" s="9"/>
      <c r="CB7412" s="40"/>
      <c r="CC7412" s="9"/>
      <c r="CD7412" s="9"/>
      <c r="CE7412" s="40"/>
    </row>
    <row r="7413" spans="68:83" x14ac:dyDescent="0.25">
      <c r="BP7413" s="9"/>
      <c r="BQ7413" s="40"/>
      <c r="BR7413" s="9"/>
      <c r="BS7413" s="40"/>
      <c r="BU7413" s="9"/>
      <c r="BV7413" s="40"/>
      <c r="BW7413" s="9"/>
      <c r="BX7413" s="40"/>
      <c r="BZ7413" s="9"/>
      <c r="CA7413" s="9"/>
      <c r="CB7413" s="40"/>
      <c r="CC7413" s="9"/>
      <c r="CD7413" s="9"/>
      <c r="CE7413" s="40"/>
    </row>
    <row r="7414" spans="68:83" x14ac:dyDescent="0.25">
      <c r="BP7414" s="9"/>
      <c r="BQ7414" s="40"/>
      <c r="BR7414" s="9"/>
      <c r="BS7414" s="40"/>
      <c r="BU7414" s="9"/>
      <c r="BV7414" s="40"/>
      <c r="BW7414" s="9"/>
      <c r="BX7414" s="40"/>
      <c r="BZ7414" s="9"/>
      <c r="CA7414" s="9"/>
      <c r="CB7414" s="40"/>
      <c r="CC7414" s="9"/>
      <c r="CD7414" s="9"/>
      <c r="CE7414" s="40"/>
    </row>
    <row r="7415" spans="68:83" x14ac:dyDescent="0.25">
      <c r="BP7415" s="9"/>
      <c r="BQ7415" s="40"/>
      <c r="BR7415" s="9"/>
      <c r="BS7415" s="40"/>
      <c r="BU7415" s="9"/>
      <c r="BV7415" s="40"/>
      <c r="BW7415" s="9"/>
      <c r="BX7415" s="40"/>
      <c r="BZ7415" s="9"/>
      <c r="CA7415" s="9"/>
      <c r="CB7415" s="40"/>
      <c r="CC7415" s="9"/>
      <c r="CD7415" s="9"/>
      <c r="CE7415" s="40"/>
    </row>
    <row r="7416" spans="68:83" x14ac:dyDescent="0.25">
      <c r="BP7416" s="9"/>
      <c r="BQ7416" s="40"/>
      <c r="BR7416" s="9"/>
      <c r="BS7416" s="40"/>
      <c r="BU7416" s="9"/>
      <c r="BV7416" s="40"/>
      <c r="BW7416" s="9"/>
      <c r="BX7416" s="40"/>
      <c r="BZ7416" s="9"/>
      <c r="CA7416" s="9"/>
      <c r="CB7416" s="40"/>
      <c r="CC7416" s="9"/>
      <c r="CD7416" s="9"/>
      <c r="CE7416" s="40"/>
    </row>
    <row r="7417" spans="68:83" x14ac:dyDescent="0.25">
      <c r="BP7417" s="9"/>
      <c r="BQ7417" s="40"/>
      <c r="BR7417" s="9"/>
      <c r="BS7417" s="40"/>
      <c r="BU7417" s="9"/>
      <c r="BV7417" s="40"/>
      <c r="BW7417" s="9"/>
      <c r="BX7417" s="40"/>
      <c r="BZ7417" s="9"/>
      <c r="CA7417" s="9"/>
      <c r="CB7417" s="40"/>
      <c r="CC7417" s="9"/>
      <c r="CD7417" s="9"/>
      <c r="CE7417" s="40"/>
    </row>
    <row r="7418" spans="68:83" x14ac:dyDescent="0.25">
      <c r="BP7418" s="9"/>
      <c r="BQ7418" s="40"/>
      <c r="BR7418" s="9"/>
      <c r="BS7418" s="40"/>
      <c r="BU7418" s="9"/>
      <c r="BV7418" s="40"/>
      <c r="BW7418" s="9"/>
      <c r="BX7418" s="40"/>
      <c r="BZ7418" s="9"/>
      <c r="CA7418" s="9"/>
      <c r="CB7418" s="40"/>
      <c r="CC7418" s="9"/>
      <c r="CD7418" s="9"/>
      <c r="CE7418" s="40"/>
    </row>
    <row r="7419" spans="68:83" x14ac:dyDescent="0.25">
      <c r="BP7419" s="9"/>
      <c r="BQ7419" s="40"/>
      <c r="BR7419" s="9"/>
      <c r="BS7419" s="40"/>
      <c r="BU7419" s="9"/>
      <c r="BV7419" s="40"/>
      <c r="BW7419" s="9"/>
      <c r="BX7419" s="40"/>
      <c r="BZ7419" s="9"/>
      <c r="CA7419" s="9"/>
      <c r="CB7419" s="40"/>
      <c r="CC7419" s="9"/>
      <c r="CD7419" s="9"/>
      <c r="CE7419" s="40"/>
    </row>
    <row r="7420" spans="68:83" x14ac:dyDescent="0.25">
      <c r="BP7420" s="9"/>
      <c r="BQ7420" s="40"/>
      <c r="BR7420" s="9"/>
      <c r="BS7420" s="40"/>
      <c r="BU7420" s="9"/>
      <c r="BV7420" s="40"/>
      <c r="BW7420" s="9"/>
      <c r="BX7420" s="40"/>
      <c r="BZ7420" s="9"/>
      <c r="CA7420" s="9"/>
      <c r="CB7420" s="40"/>
      <c r="CC7420" s="9"/>
      <c r="CD7420" s="9"/>
      <c r="CE7420" s="40"/>
    </row>
    <row r="7421" spans="68:83" x14ac:dyDescent="0.25">
      <c r="BP7421" s="9"/>
      <c r="BQ7421" s="40"/>
      <c r="BR7421" s="9"/>
      <c r="BS7421" s="40"/>
      <c r="BU7421" s="9"/>
      <c r="BV7421" s="40"/>
      <c r="BW7421" s="9"/>
      <c r="BX7421" s="40"/>
      <c r="BZ7421" s="9"/>
      <c r="CA7421" s="9"/>
      <c r="CB7421" s="40"/>
      <c r="CC7421" s="9"/>
      <c r="CD7421" s="9"/>
      <c r="CE7421" s="40"/>
    </row>
    <row r="7422" spans="68:83" x14ac:dyDescent="0.25">
      <c r="BP7422" s="9"/>
      <c r="BQ7422" s="40"/>
      <c r="BR7422" s="9"/>
      <c r="BS7422" s="40"/>
      <c r="BU7422" s="9"/>
      <c r="BV7422" s="40"/>
      <c r="BW7422" s="9"/>
      <c r="BX7422" s="40"/>
      <c r="BZ7422" s="9"/>
      <c r="CA7422" s="9"/>
      <c r="CB7422" s="40"/>
      <c r="CC7422" s="9"/>
      <c r="CD7422" s="9"/>
      <c r="CE7422" s="40"/>
    </row>
    <row r="7423" spans="68:83" x14ac:dyDescent="0.25">
      <c r="BP7423" s="9"/>
      <c r="BQ7423" s="40"/>
      <c r="BR7423" s="9"/>
      <c r="BS7423" s="40"/>
      <c r="BU7423" s="9"/>
      <c r="BV7423" s="40"/>
      <c r="BW7423" s="9"/>
      <c r="BX7423" s="40"/>
      <c r="BZ7423" s="9"/>
      <c r="CA7423" s="9"/>
      <c r="CB7423" s="40"/>
      <c r="CC7423" s="9"/>
      <c r="CD7423" s="9"/>
      <c r="CE7423" s="40"/>
    </row>
    <row r="7424" spans="68:83" x14ac:dyDescent="0.25">
      <c r="BP7424" s="9"/>
      <c r="BQ7424" s="40"/>
      <c r="BR7424" s="9"/>
      <c r="BS7424" s="40"/>
      <c r="BU7424" s="9"/>
      <c r="BV7424" s="40"/>
      <c r="BW7424" s="9"/>
      <c r="BX7424" s="40"/>
      <c r="BZ7424" s="9"/>
      <c r="CA7424" s="9"/>
      <c r="CB7424" s="40"/>
      <c r="CC7424" s="9"/>
      <c r="CD7424" s="9"/>
      <c r="CE7424" s="40"/>
    </row>
    <row r="7425" spans="68:83" x14ac:dyDescent="0.25">
      <c r="BP7425" s="9"/>
      <c r="BQ7425" s="40"/>
      <c r="BR7425" s="9"/>
      <c r="BS7425" s="40"/>
      <c r="BU7425" s="9"/>
      <c r="BV7425" s="40"/>
      <c r="BW7425" s="9"/>
      <c r="BX7425" s="40"/>
      <c r="BZ7425" s="9"/>
      <c r="CA7425" s="9"/>
      <c r="CB7425" s="40"/>
      <c r="CC7425" s="9"/>
      <c r="CD7425" s="9"/>
      <c r="CE7425" s="40"/>
    </row>
    <row r="7426" spans="68:83" x14ac:dyDescent="0.25">
      <c r="BP7426" s="9"/>
      <c r="BQ7426" s="40"/>
      <c r="BR7426" s="9"/>
      <c r="BS7426" s="40"/>
      <c r="BU7426" s="9"/>
      <c r="BV7426" s="40"/>
      <c r="BW7426" s="9"/>
      <c r="BX7426" s="40"/>
      <c r="BZ7426" s="9"/>
      <c r="CA7426" s="9"/>
      <c r="CB7426" s="40"/>
      <c r="CC7426" s="9"/>
      <c r="CD7426" s="9"/>
      <c r="CE7426" s="40"/>
    </row>
    <row r="7427" spans="68:83" x14ac:dyDescent="0.25">
      <c r="BP7427" s="9"/>
      <c r="BQ7427" s="40"/>
      <c r="BR7427" s="9"/>
      <c r="BS7427" s="40"/>
      <c r="BU7427" s="9"/>
      <c r="BV7427" s="40"/>
      <c r="BW7427" s="9"/>
      <c r="BX7427" s="40"/>
      <c r="BZ7427" s="9"/>
      <c r="CA7427" s="9"/>
      <c r="CB7427" s="40"/>
      <c r="CC7427" s="9"/>
      <c r="CD7427" s="9"/>
      <c r="CE7427" s="40"/>
    </row>
    <row r="7428" spans="68:83" x14ac:dyDescent="0.25">
      <c r="BP7428" s="9"/>
      <c r="BQ7428" s="40"/>
      <c r="BR7428" s="9"/>
      <c r="BS7428" s="40"/>
      <c r="BU7428" s="9"/>
      <c r="BV7428" s="40"/>
      <c r="BW7428" s="9"/>
      <c r="BX7428" s="40"/>
      <c r="BZ7428" s="9"/>
      <c r="CA7428" s="9"/>
      <c r="CB7428" s="40"/>
      <c r="CC7428" s="9"/>
      <c r="CD7428" s="9"/>
      <c r="CE7428" s="40"/>
    </row>
    <row r="7429" spans="68:83" x14ac:dyDescent="0.25">
      <c r="BP7429" s="9"/>
      <c r="BQ7429" s="40"/>
      <c r="BR7429" s="9"/>
      <c r="BS7429" s="40"/>
      <c r="BU7429" s="9"/>
      <c r="BV7429" s="40"/>
      <c r="BW7429" s="9"/>
      <c r="BX7429" s="40"/>
      <c r="BZ7429" s="9"/>
      <c r="CA7429" s="9"/>
      <c r="CB7429" s="40"/>
      <c r="CC7429" s="9"/>
      <c r="CD7429" s="9"/>
      <c r="CE7429" s="40"/>
    </row>
    <row r="7430" spans="68:83" x14ac:dyDescent="0.25">
      <c r="BP7430" s="9"/>
      <c r="BQ7430" s="40"/>
      <c r="BR7430" s="9"/>
      <c r="BS7430" s="40"/>
      <c r="BU7430" s="9"/>
      <c r="BV7430" s="40"/>
      <c r="BW7430" s="9"/>
      <c r="BX7430" s="40"/>
      <c r="BZ7430" s="9"/>
      <c r="CA7430" s="9"/>
      <c r="CB7430" s="40"/>
      <c r="CC7430" s="9"/>
      <c r="CD7430" s="9"/>
      <c r="CE7430" s="40"/>
    </row>
    <row r="7431" spans="68:83" x14ac:dyDescent="0.25">
      <c r="BP7431" s="9"/>
      <c r="BQ7431" s="40"/>
      <c r="BR7431" s="9"/>
      <c r="BS7431" s="40"/>
      <c r="BU7431" s="9"/>
      <c r="BV7431" s="40"/>
      <c r="BW7431" s="9"/>
      <c r="BX7431" s="40"/>
      <c r="BZ7431" s="9"/>
      <c r="CA7431" s="9"/>
      <c r="CB7431" s="40"/>
      <c r="CC7431" s="9"/>
      <c r="CD7431" s="9"/>
      <c r="CE7431" s="40"/>
    </row>
    <row r="7432" spans="68:83" x14ac:dyDescent="0.25">
      <c r="BP7432" s="9"/>
      <c r="BQ7432" s="40"/>
      <c r="BR7432" s="9"/>
      <c r="BS7432" s="40"/>
      <c r="BU7432" s="9"/>
      <c r="BV7432" s="40"/>
      <c r="BW7432" s="9"/>
      <c r="BX7432" s="40"/>
      <c r="BZ7432" s="9"/>
      <c r="CA7432" s="9"/>
      <c r="CB7432" s="40"/>
      <c r="CC7432" s="9"/>
      <c r="CD7432" s="9"/>
      <c r="CE7432" s="40"/>
    </row>
    <row r="7433" spans="68:83" x14ac:dyDescent="0.25">
      <c r="BP7433" s="9"/>
      <c r="BQ7433" s="40"/>
      <c r="BR7433" s="9"/>
      <c r="BS7433" s="40"/>
      <c r="BU7433" s="9"/>
      <c r="BV7433" s="40"/>
      <c r="BW7433" s="9"/>
      <c r="BX7433" s="40"/>
      <c r="BZ7433" s="9"/>
      <c r="CA7433" s="9"/>
      <c r="CB7433" s="40"/>
      <c r="CC7433" s="9"/>
      <c r="CD7433" s="9"/>
      <c r="CE7433" s="40"/>
    </row>
    <row r="7434" spans="68:83" x14ac:dyDescent="0.25">
      <c r="BP7434" s="9"/>
      <c r="BQ7434" s="40"/>
      <c r="BR7434" s="9"/>
      <c r="BS7434" s="40"/>
      <c r="BU7434" s="9"/>
      <c r="BV7434" s="40"/>
      <c r="BW7434" s="9"/>
      <c r="BX7434" s="40"/>
      <c r="BZ7434" s="9"/>
      <c r="CA7434" s="9"/>
      <c r="CB7434" s="40"/>
      <c r="CC7434" s="9"/>
      <c r="CD7434" s="9"/>
      <c r="CE7434" s="40"/>
    </row>
    <row r="7435" spans="68:83" x14ac:dyDescent="0.25">
      <c r="BP7435" s="9"/>
      <c r="BQ7435" s="40"/>
      <c r="BR7435" s="9"/>
      <c r="BS7435" s="40"/>
      <c r="BU7435" s="9"/>
      <c r="BV7435" s="40"/>
      <c r="BW7435" s="9"/>
      <c r="BX7435" s="40"/>
      <c r="BZ7435" s="9"/>
      <c r="CA7435" s="9"/>
      <c r="CB7435" s="40"/>
      <c r="CC7435" s="9"/>
      <c r="CD7435" s="9"/>
      <c r="CE7435" s="40"/>
    </row>
    <row r="7436" spans="68:83" x14ac:dyDescent="0.25">
      <c r="BP7436" s="9"/>
      <c r="BQ7436" s="40"/>
      <c r="BR7436" s="9"/>
      <c r="BS7436" s="40"/>
      <c r="BU7436" s="9"/>
      <c r="BV7436" s="40"/>
      <c r="BW7436" s="9"/>
      <c r="BX7436" s="40"/>
      <c r="BZ7436" s="9"/>
      <c r="CA7436" s="9"/>
      <c r="CB7436" s="40"/>
      <c r="CC7436" s="9"/>
      <c r="CD7436" s="9"/>
      <c r="CE7436" s="40"/>
    </row>
    <row r="7437" spans="68:83" x14ac:dyDescent="0.25">
      <c r="BP7437" s="9"/>
      <c r="BQ7437" s="40"/>
      <c r="BR7437" s="9"/>
      <c r="BS7437" s="40"/>
      <c r="BU7437" s="9"/>
      <c r="BV7437" s="40"/>
      <c r="BW7437" s="9"/>
      <c r="BX7437" s="40"/>
      <c r="BZ7437" s="9"/>
      <c r="CA7437" s="9"/>
      <c r="CB7437" s="40"/>
      <c r="CC7437" s="9"/>
      <c r="CD7437" s="9"/>
      <c r="CE7437" s="40"/>
    </row>
    <row r="7438" spans="68:83" x14ac:dyDescent="0.25">
      <c r="BP7438" s="9"/>
      <c r="BQ7438" s="40"/>
      <c r="BR7438" s="9"/>
      <c r="BS7438" s="40"/>
      <c r="BU7438" s="9"/>
      <c r="BV7438" s="40"/>
      <c r="BW7438" s="9"/>
      <c r="BX7438" s="40"/>
      <c r="BZ7438" s="9"/>
      <c r="CA7438" s="9"/>
      <c r="CB7438" s="40"/>
      <c r="CC7438" s="9"/>
      <c r="CD7438" s="9"/>
      <c r="CE7438" s="40"/>
    </row>
    <row r="7439" spans="68:83" x14ac:dyDescent="0.25">
      <c r="BP7439" s="9"/>
      <c r="BQ7439" s="40"/>
      <c r="BR7439" s="9"/>
      <c r="BS7439" s="40"/>
      <c r="BU7439" s="9"/>
      <c r="BV7439" s="40"/>
      <c r="BW7439" s="9"/>
      <c r="BX7439" s="40"/>
      <c r="BZ7439" s="9"/>
      <c r="CA7439" s="9"/>
      <c r="CB7439" s="40"/>
      <c r="CC7439" s="9"/>
      <c r="CD7439" s="9"/>
      <c r="CE7439" s="40"/>
    </row>
    <row r="7440" spans="68:83" x14ac:dyDescent="0.25">
      <c r="BP7440" s="9"/>
      <c r="BQ7440" s="40"/>
      <c r="BR7440" s="9"/>
      <c r="BS7440" s="40"/>
      <c r="BU7440" s="9"/>
      <c r="BV7440" s="40"/>
      <c r="BW7440" s="9"/>
      <c r="BX7440" s="40"/>
      <c r="BZ7440" s="9"/>
      <c r="CA7440" s="9"/>
      <c r="CB7440" s="40"/>
      <c r="CC7440" s="9"/>
      <c r="CD7440" s="9"/>
      <c r="CE7440" s="40"/>
    </row>
    <row r="7441" spans="68:83" x14ac:dyDescent="0.25">
      <c r="BP7441" s="9"/>
      <c r="BQ7441" s="40"/>
      <c r="BR7441" s="9"/>
      <c r="BS7441" s="40"/>
      <c r="BU7441" s="9"/>
      <c r="BV7441" s="40"/>
      <c r="BW7441" s="9"/>
      <c r="BX7441" s="40"/>
      <c r="BZ7441" s="9"/>
      <c r="CA7441" s="9"/>
      <c r="CB7441" s="40"/>
      <c r="CC7441" s="9"/>
      <c r="CD7441" s="9"/>
      <c r="CE7441" s="40"/>
    </row>
    <row r="7442" spans="68:83" x14ac:dyDescent="0.25">
      <c r="BP7442" s="9"/>
      <c r="BQ7442" s="40"/>
      <c r="BR7442" s="9"/>
      <c r="BS7442" s="40"/>
      <c r="BU7442" s="9"/>
      <c r="BV7442" s="40"/>
      <c r="BW7442" s="9"/>
      <c r="BX7442" s="40"/>
      <c r="BZ7442" s="9"/>
      <c r="CA7442" s="9"/>
      <c r="CB7442" s="40"/>
      <c r="CC7442" s="9"/>
      <c r="CD7442" s="9"/>
      <c r="CE7442" s="40"/>
    </row>
    <row r="7443" spans="68:83" x14ac:dyDescent="0.25">
      <c r="BP7443" s="9"/>
      <c r="BQ7443" s="40"/>
      <c r="BR7443" s="9"/>
      <c r="BS7443" s="40"/>
      <c r="BU7443" s="9"/>
      <c r="BV7443" s="40"/>
      <c r="BW7443" s="9"/>
      <c r="BX7443" s="40"/>
      <c r="BZ7443" s="9"/>
      <c r="CA7443" s="9"/>
      <c r="CB7443" s="40"/>
      <c r="CC7443" s="9"/>
      <c r="CD7443" s="9"/>
      <c r="CE7443" s="40"/>
    </row>
    <row r="7444" spans="68:83" x14ac:dyDescent="0.25">
      <c r="BP7444" s="9"/>
      <c r="BQ7444" s="40"/>
      <c r="BR7444" s="9"/>
      <c r="BS7444" s="40"/>
      <c r="BU7444" s="9"/>
      <c r="BV7444" s="40"/>
      <c r="BW7444" s="9"/>
      <c r="BX7444" s="40"/>
      <c r="BZ7444" s="9"/>
      <c r="CA7444" s="9"/>
      <c r="CB7444" s="40"/>
      <c r="CC7444" s="9"/>
      <c r="CD7444" s="9"/>
      <c r="CE7444" s="40"/>
    </row>
    <row r="7445" spans="68:83" x14ac:dyDescent="0.25">
      <c r="BP7445" s="9"/>
      <c r="BQ7445" s="40"/>
      <c r="BR7445" s="9"/>
      <c r="BS7445" s="40"/>
      <c r="BU7445" s="9"/>
      <c r="BV7445" s="40"/>
      <c r="BW7445" s="9"/>
      <c r="BX7445" s="40"/>
      <c r="BZ7445" s="9"/>
      <c r="CA7445" s="9"/>
      <c r="CB7445" s="40"/>
      <c r="CC7445" s="9"/>
      <c r="CD7445" s="9"/>
      <c r="CE7445" s="40"/>
    </row>
    <row r="7446" spans="68:83" x14ac:dyDescent="0.25">
      <c r="BP7446" s="9"/>
      <c r="BQ7446" s="40"/>
      <c r="BR7446" s="9"/>
      <c r="BS7446" s="40"/>
      <c r="BU7446" s="9"/>
      <c r="BV7446" s="40"/>
      <c r="BW7446" s="9"/>
      <c r="BX7446" s="40"/>
      <c r="BZ7446" s="9"/>
      <c r="CA7446" s="9"/>
      <c r="CB7446" s="40"/>
      <c r="CC7446" s="9"/>
      <c r="CD7446" s="9"/>
      <c r="CE7446" s="40"/>
    </row>
    <row r="7447" spans="68:83" x14ac:dyDescent="0.25">
      <c r="BP7447" s="9"/>
      <c r="BQ7447" s="40"/>
      <c r="BR7447" s="9"/>
      <c r="BS7447" s="40"/>
      <c r="BU7447" s="9"/>
      <c r="BV7447" s="40"/>
      <c r="BW7447" s="9"/>
      <c r="BX7447" s="40"/>
      <c r="BZ7447" s="9"/>
      <c r="CA7447" s="9"/>
      <c r="CB7447" s="40"/>
      <c r="CC7447" s="9"/>
      <c r="CD7447" s="9"/>
      <c r="CE7447" s="40"/>
    </row>
    <row r="7448" spans="68:83" x14ac:dyDescent="0.25">
      <c r="BP7448" s="9"/>
      <c r="BQ7448" s="40"/>
      <c r="BR7448" s="9"/>
      <c r="BS7448" s="40"/>
      <c r="BU7448" s="9"/>
      <c r="BV7448" s="40"/>
      <c r="BW7448" s="9"/>
      <c r="BX7448" s="40"/>
      <c r="BZ7448" s="9"/>
      <c r="CA7448" s="9"/>
      <c r="CB7448" s="40"/>
      <c r="CC7448" s="9"/>
      <c r="CD7448" s="9"/>
      <c r="CE7448" s="40"/>
    </row>
    <row r="7449" spans="68:83" x14ac:dyDescent="0.25">
      <c r="BP7449" s="9"/>
      <c r="BQ7449" s="40"/>
      <c r="BR7449" s="9"/>
      <c r="BS7449" s="40"/>
      <c r="BU7449" s="9"/>
      <c r="BV7449" s="40"/>
      <c r="BW7449" s="9"/>
      <c r="BX7449" s="40"/>
      <c r="BZ7449" s="9"/>
      <c r="CA7449" s="9"/>
      <c r="CB7449" s="40"/>
      <c r="CC7449" s="9"/>
      <c r="CD7449" s="9"/>
      <c r="CE7449" s="40"/>
    </row>
    <row r="7450" spans="68:83" x14ac:dyDescent="0.25">
      <c r="BP7450" s="9"/>
      <c r="BQ7450" s="40"/>
      <c r="BR7450" s="9"/>
      <c r="BS7450" s="40"/>
      <c r="BU7450" s="9"/>
      <c r="BV7450" s="40"/>
      <c r="BW7450" s="9"/>
      <c r="BX7450" s="40"/>
      <c r="BZ7450" s="9"/>
      <c r="CA7450" s="9"/>
      <c r="CB7450" s="40"/>
      <c r="CC7450" s="9"/>
      <c r="CD7450" s="9"/>
      <c r="CE7450" s="40"/>
    </row>
    <row r="7451" spans="68:83" x14ac:dyDescent="0.25">
      <c r="BP7451" s="9"/>
      <c r="BQ7451" s="40"/>
      <c r="BR7451" s="9"/>
      <c r="BS7451" s="40"/>
      <c r="BU7451" s="9"/>
      <c r="BV7451" s="40"/>
      <c r="BW7451" s="9"/>
      <c r="BX7451" s="40"/>
      <c r="BZ7451" s="9"/>
      <c r="CA7451" s="9"/>
      <c r="CB7451" s="40"/>
      <c r="CC7451" s="9"/>
      <c r="CD7451" s="9"/>
      <c r="CE7451" s="40"/>
    </row>
    <row r="7452" spans="68:83" x14ac:dyDescent="0.25">
      <c r="BP7452" s="9"/>
      <c r="BQ7452" s="40"/>
      <c r="BR7452" s="9"/>
      <c r="BS7452" s="40"/>
      <c r="BU7452" s="9"/>
      <c r="BV7452" s="40"/>
      <c r="BW7452" s="9"/>
      <c r="BX7452" s="40"/>
      <c r="BZ7452" s="9"/>
      <c r="CA7452" s="9"/>
      <c r="CB7452" s="40"/>
      <c r="CC7452" s="9"/>
      <c r="CD7452" s="9"/>
      <c r="CE7452" s="40"/>
    </row>
    <row r="7453" spans="68:83" x14ac:dyDescent="0.25">
      <c r="BP7453" s="9"/>
      <c r="BQ7453" s="40"/>
      <c r="BR7453" s="9"/>
      <c r="BS7453" s="40"/>
      <c r="BU7453" s="9"/>
      <c r="BV7453" s="40"/>
      <c r="BW7453" s="9"/>
      <c r="BX7453" s="40"/>
      <c r="BZ7453" s="9"/>
      <c r="CA7453" s="9"/>
      <c r="CB7453" s="40"/>
      <c r="CC7453" s="9"/>
      <c r="CD7453" s="9"/>
      <c r="CE7453" s="40"/>
    </row>
    <row r="7454" spans="68:83" x14ac:dyDescent="0.25">
      <c r="BP7454" s="9"/>
      <c r="BQ7454" s="40"/>
      <c r="BR7454" s="9"/>
      <c r="BS7454" s="40"/>
      <c r="BU7454" s="9"/>
      <c r="BV7454" s="40"/>
      <c r="BW7454" s="9"/>
      <c r="BX7454" s="40"/>
      <c r="BZ7454" s="9"/>
      <c r="CA7454" s="9"/>
      <c r="CB7454" s="40"/>
      <c r="CC7454" s="9"/>
      <c r="CD7454" s="9"/>
      <c r="CE7454" s="40"/>
    </row>
    <row r="7455" spans="68:83" x14ac:dyDescent="0.25">
      <c r="BP7455" s="9"/>
      <c r="BQ7455" s="40"/>
      <c r="BR7455" s="9"/>
      <c r="BS7455" s="40"/>
      <c r="BU7455" s="9"/>
      <c r="BV7455" s="40"/>
      <c r="BW7455" s="9"/>
      <c r="BX7455" s="40"/>
      <c r="BZ7455" s="9"/>
      <c r="CA7455" s="9"/>
      <c r="CB7455" s="40"/>
      <c r="CC7455" s="9"/>
      <c r="CD7455" s="9"/>
      <c r="CE7455" s="40"/>
    </row>
    <row r="7456" spans="68:83" x14ac:dyDescent="0.25">
      <c r="BP7456" s="9"/>
      <c r="BQ7456" s="40"/>
      <c r="BR7456" s="9"/>
      <c r="BS7456" s="40"/>
      <c r="BU7456" s="9"/>
      <c r="BV7456" s="40"/>
      <c r="BW7456" s="9"/>
      <c r="BX7456" s="40"/>
      <c r="BZ7456" s="9"/>
      <c r="CA7456" s="9"/>
      <c r="CB7456" s="40"/>
      <c r="CC7456" s="9"/>
      <c r="CD7456" s="9"/>
      <c r="CE7456" s="40"/>
    </row>
    <row r="7457" spans="68:83" x14ac:dyDescent="0.25">
      <c r="BP7457" s="9"/>
      <c r="BQ7457" s="40"/>
      <c r="BR7457" s="9"/>
      <c r="BS7457" s="40"/>
      <c r="BU7457" s="9"/>
      <c r="BV7457" s="40"/>
      <c r="BW7457" s="9"/>
      <c r="BX7457" s="40"/>
      <c r="BZ7457" s="9"/>
      <c r="CA7457" s="9"/>
      <c r="CB7457" s="40"/>
      <c r="CC7457" s="9"/>
      <c r="CD7457" s="9"/>
      <c r="CE7457" s="40"/>
    </row>
    <row r="7458" spans="68:83" x14ac:dyDescent="0.25">
      <c r="BP7458" s="9"/>
      <c r="BQ7458" s="40"/>
      <c r="BR7458" s="9"/>
      <c r="BS7458" s="40"/>
      <c r="BU7458" s="9"/>
      <c r="BV7458" s="40"/>
      <c r="BW7458" s="9"/>
      <c r="BX7458" s="40"/>
      <c r="BZ7458" s="9"/>
      <c r="CA7458" s="9"/>
      <c r="CB7458" s="40"/>
      <c r="CC7458" s="9"/>
      <c r="CD7458" s="9"/>
      <c r="CE7458" s="40"/>
    </row>
    <row r="7459" spans="68:83" x14ac:dyDescent="0.25">
      <c r="BP7459" s="9"/>
      <c r="BQ7459" s="40"/>
      <c r="BR7459" s="9"/>
      <c r="BS7459" s="40"/>
      <c r="BU7459" s="9"/>
      <c r="BV7459" s="40"/>
      <c r="BW7459" s="9"/>
      <c r="BX7459" s="40"/>
      <c r="BZ7459" s="9"/>
      <c r="CA7459" s="9"/>
      <c r="CB7459" s="40"/>
      <c r="CC7459" s="9"/>
      <c r="CD7459" s="9"/>
      <c r="CE7459" s="40"/>
    </row>
    <row r="7460" spans="68:83" x14ac:dyDescent="0.25">
      <c r="BP7460" s="9"/>
      <c r="BQ7460" s="40"/>
      <c r="BR7460" s="9"/>
      <c r="BS7460" s="40"/>
      <c r="BU7460" s="9"/>
      <c r="BV7460" s="40"/>
      <c r="BW7460" s="9"/>
      <c r="BX7460" s="40"/>
      <c r="BZ7460" s="9"/>
      <c r="CA7460" s="9"/>
      <c r="CB7460" s="40"/>
      <c r="CC7460" s="9"/>
      <c r="CD7460" s="9"/>
      <c r="CE7460" s="40"/>
    </row>
    <row r="7461" spans="68:83" x14ac:dyDescent="0.25">
      <c r="BP7461" s="9"/>
      <c r="BQ7461" s="40"/>
      <c r="BR7461" s="9"/>
      <c r="BS7461" s="40"/>
      <c r="BU7461" s="9"/>
      <c r="BV7461" s="40"/>
      <c r="BW7461" s="9"/>
      <c r="BX7461" s="40"/>
      <c r="BZ7461" s="9"/>
      <c r="CA7461" s="9"/>
      <c r="CB7461" s="40"/>
      <c r="CC7461" s="9"/>
      <c r="CD7461" s="9"/>
      <c r="CE7461" s="40"/>
    </row>
    <row r="7462" spans="68:83" x14ac:dyDescent="0.25">
      <c r="BP7462" s="9"/>
      <c r="BQ7462" s="40"/>
      <c r="BR7462" s="9"/>
      <c r="BS7462" s="40"/>
      <c r="BU7462" s="9"/>
      <c r="BV7462" s="40"/>
      <c r="BW7462" s="9"/>
      <c r="BX7462" s="40"/>
      <c r="BZ7462" s="9"/>
      <c r="CA7462" s="9"/>
      <c r="CB7462" s="40"/>
      <c r="CC7462" s="9"/>
      <c r="CD7462" s="9"/>
      <c r="CE7462" s="40"/>
    </row>
    <row r="7463" spans="68:83" x14ac:dyDescent="0.25">
      <c r="BP7463" s="9"/>
      <c r="BQ7463" s="40"/>
      <c r="BR7463" s="9"/>
      <c r="BS7463" s="40"/>
      <c r="BU7463" s="9"/>
      <c r="BV7463" s="40"/>
      <c r="BW7463" s="9"/>
      <c r="BX7463" s="40"/>
      <c r="BZ7463" s="9"/>
      <c r="CA7463" s="9"/>
      <c r="CB7463" s="40"/>
      <c r="CC7463" s="9"/>
      <c r="CD7463" s="9"/>
      <c r="CE7463" s="40"/>
    </row>
    <row r="7464" spans="68:83" x14ac:dyDescent="0.25">
      <c r="BP7464" s="9"/>
      <c r="BQ7464" s="40"/>
      <c r="BR7464" s="9"/>
      <c r="BS7464" s="40"/>
      <c r="BU7464" s="9"/>
      <c r="BV7464" s="40"/>
      <c r="BW7464" s="9"/>
      <c r="BX7464" s="40"/>
      <c r="BZ7464" s="9"/>
      <c r="CA7464" s="9"/>
      <c r="CB7464" s="40"/>
      <c r="CC7464" s="9"/>
      <c r="CD7464" s="9"/>
      <c r="CE7464" s="40"/>
    </row>
    <row r="7465" spans="68:83" x14ac:dyDescent="0.25">
      <c r="BP7465" s="9"/>
      <c r="BQ7465" s="40"/>
      <c r="BR7465" s="9"/>
      <c r="BS7465" s="40"/>
      <c r="BU7465" s="9"/>
      <c r="BV7465" s="40"/>
      <c r="BW7465" s="9"/>
      <c r="BX7465" s="40"/>
      <c r="BZ7465" s="9"/>
      <c r="CA7465" s="9"/>
      <c r="CB7465" s="40"/>
      <c r="CC7465" s="9"/>
      <c r="CD7465" s="9"/>
      <c r="CE7465" s="40"/>
    </row>
    <row r="7466" spans="68:83" x14ac:dyDescent="0.25">
      <c r="BP7466" s="9"/>
      <c r="BQ7466" s="40"/>
      <c r="BR7466" s="9"/>
      <c r="BS7466" s="40"/>
      <c r="BU7466" s="9"/>
      <c r="BV7466" s="40"/>
      <c r="BW7466" s="9"/>
      <c r="BX7466" s="40"/>
      <c r="BZ7466" s="9"/>
      <c r="CA7466" s="9"/>
      <c r="CB7466" s="40"/>
      <c r="CC7466" s="9"/>
      <c r="CD7466" s="9"/>
      <c r="CE7466" s="40"/>
    </row>
    <row r="7467" spans="68:83" x14ac:dyDescent="0.25">
      <c r="BP7467" s="9"/>
      <c r="BQ7467" s="40"/>
      <c r="BR7467" s="9"/>
      <c r="BS7467" s="40"/>
      <c r="BU7467" s="9"/>
      <c r="BV7467" s="40"/>
      <c r="BW7467" s="9"/>
      <c r="BX7467" s="40"/>
      <c r="BZ7467" s="9"/>
      <c r="CA7467" s="9"/>
      <c r="CB7467" s="40"/>
      <c r="CC7467" s="9"/>
      <c r="CD7467" s="9"/>
      <c r="CE7467" s="40"/>
    </row>
    <row r="7468" spans="68:83" x14ac:dyDescent="0.25">
      <c r="BP7468" s="9"/>
      <c r="BQ7468" s="40"/>
      <c r="BR7468" s="9"/>
      <c r="BS7468" s="40"/>
      <c r="BU7468" s="9"/>
      <c r="BV7468" s="40"/>
      <c r="BW7468" s="9"/>
      <c r="BX7468" s="40"/>
      <c r="BZ7468" s="9"/>
      <c r="CA7468" s="9"/>
      <c r="CB7468" s="40"/>
      <c r="CC7468" s="9"/>
      <c r="CD7468" s="9"/>
      <c r="CE7468" s="40"/>
    </row>
    <row r="7469" spans="68:83" x14ac:dyDescent="0.25">
      <c r="BP7469" s="9"/>
      <c r="BQ7469" s="40"/>
      <c r="BR7469" s="9"/>
      <c r="BS7469" s="40"/>
      <c r="BU7469" s="9"/>
      <c r="BV7469" s="40"/>
      <c r="BW7469" s="9"/>
      <c r="BX7469" s="40"/>
      <c r="BZ7469" s="9"/>
      <c r="CA7469" s="9"/>
      <c r="CB7469" s="40"/>
      <c r="CC7469" s="9"/>
      <c r="CD7469" s="9"/>
      <c r="CE7469" s="40"/>
    </row>
    <row r="7470" spans="68:83" x14ac:dyDescent="0.25">
      <c r="BP7470" s="9"/>
      <c r="BQ7470" s="40"/>
      <c r="BR7470" s="9"/>
      <c r="BS7470" s="40"/>
      <c r="BU7470" s="9"/>
      <c r="BV7470" s="40"/>
      <c r="BW7470" s="9"/>
      <c r="BX7470" s="40"/>
      <c r="BZ7470" s="9"/>
      <c r="CA7470" s="9"/>
      <c r="CB7470" s="40"/>
      <c r="CC7470" s="9"/>
      <c r="CD7470" s="9"/>
      <c r="CE7470" s="40"/>
    </row>
    <row r="7471" spans="68:83" x14ac:dyDescent="0.25">
      <c r="BP7471" s="9"/>
      <c r="BQ7471" s="40"/>
      <c r="BR7471" s="9"/>
      <c r="BS7471" s="40"/>
      <c r="BU7471" s="9"/>
      <c r="BV7471" s="40"/>
      <c r="BW7471" s="9"/>
      <c r="BX7471" s="40"/>
      <c r="BZ7471" s="9"/>
      <c r="CA7471" s="9"/>
      <c r="CB7471" s="40"/>
      <c r="CC7471" s="9"/>
      <c r="CD7471" s="9"/>
      <c r="CE7471" s="40"/>
    </row>
    <row r="7472" spans="68:83" x14ac:dyDescent="0.25">
      <c r="BP7472" s="9"/>
      <c r="BQ7472" s="40"/>
      <c r="BR7472" s="9"/>
      <c r="BS7472" s="40"/>
      <c r="BU7472" s="9"/>
      <c r="BV7472" s="40"/>
      <c r="BW7472" s="9"/>
      <c r="BX7472" s="40"/>
      <c r="BZ7472" s="9"/>
      <c r="CA7472" s="9"/>
      <c r="CB7472" s="40"/>
      <c r="CC7472" s="9"/>
      <c r="CD7472" s="9"/>
      <c r="CE7472" s="40"/>
    </row>
    <row r="7473" spans="68:83" x14ac:dyDescent="0.25">
      <c r="BP7473" s="9"/>
      <c r="BQ7473" s="40"/>
      <c r="BR7473" s="9"/>
      <c r="BS7473" s="40"/>
      <c r="BU7473" s="9"/>
      <c r="BV7473" s="40"/>
      <c r="BW7473" s="9"/>
      <c r="BX7473" s="40"/>
      <c r="BZ7473" s="9"/>
      <c r="CA7473" s="9"/>
      <c r="CB7473" s="40"/>
      <c r="CC7473" s="9"/>
      <c r="CD7473" s="9"/>
      <c r="CE7473" s="40"/>
    </row>
    <row r="7474" spans="68:83" x14ac:dyDescent="0.25">
      <c r="BP7474" s="9"/>
      <c r="BQ7474" s="40"/>
      <c r="BR7474" s="9"/>
      <c r="BS7474" s="40"/>
      <c r="BU7474" s="9"/>
      <c r="BV7474" s="40"/>
      <c r="BW7474" s="9"/>
      <c r="BX7474" s="40"/>
      <c r="BZ7474" s="9"/>
      <c r="CA7474" s="9"/>
      <c r="CB7474" s="40"/>
      <c r="CC7474" s="9"/>
      <c r="CD7474" s="9"/>
      <c r="CE7474" s="40"/>
    </row>
    <row r="7475" spans="68:83" x14ac:dyDescent="0.25">
      <c r="BP7475" s="9"/>
      <c r="BQ7475" s="40"/>
      <c r="BR7475" s="9"/>
      <c r="BS7475" s="40"/>
      <c r="BU7475" s="9"/>
      <c r="BV7475" s="40"/>
      <c r="BW7475" s="9"/>
      <c r="BX7475" s="40"/>
      <c r="BZ7475" s="9"/>
      <c r="CA7475" s="9"/>
      <c r="CB7475" s="40"/>
      <c r="CC7475" s="9"/>
      <c r="CD7475" s="9"/>
      <c r="CE7475" s="40"/>
    </row>
    <row r="7476" spans="68:83" x14ac:dyDescent="0.25">
      <c r="BP7476" s="9"/>
      <c r="BQ7476" s="40"/>
      <c r="BR7476" s="9"/>
      <c r="BS7476" s="40"/>
      <c r="BU7476" s="9"/>
      <c r="BV7476" s="40"/>
      <c r="BW7476" s="9"/>
      <c r="BX7476" s="40"/>
      <c r="BZ7476" s="9"/>
      <c r="CA7476" s="9"/>
      <c r="CB7476" s="40"/>
      <c r="CC7476" s="9"/>
      <c r="CD7476" s="9"/>
      <c r="CE7476" s="40"/>
    </row>
    <row r="7477" spans="68:83" x14ac:dyDescent="0.25">
      <c r="BP7477" s="9"/>
      <c r="BQ7477" s="40"/>
      <c r="BR7477" s="9"/>
      <c r="BS7477" s="40"/>
      <c r="BU7477" s="9"/>
      <c r="BV7477" s="40"/>
      <c r="BW7477" s="9"/>
      <c r="BX7477" s="40"/>
      <c r="BZ7477" s="9"/>
      <c r="CA7477" s="9"/>
      <c r="CB7477" s="40"/>
      <c r="CC7477" s="9"/>
      <c r="CD7477" s="9"/>
      <c r="CE7477" s="40"/>
    </row>
    <row r="7478" spans="68:83" x14ac:dyDescent="0.25">
      <c r="BP7478" s="9"/>
      <c r="BQ7478" s="40"/>
      <c r="BR7478" s="9"/>
      <c r="BS7478" s="40"/>
      <c r="BU7478" s="9"/>
      <c r="BV7478" s="40"/>
      <c r="BW7478" s="9"/>
      <c r="BX7478" s="40"/>
      <c r="BZ7478" s="9"/>
      <c r="CA7478" s="9"/>
      <c r="CB7478" s="40"/>
      <c r="CC7478" s="9"/>
      <c r="CD7478" s="9"/>
      <c r="CE7478" s="40"/>
    </row>
    <row r="7479" spans="68:83" x14ac:dyDescent="0.25">
      <c r="BP7479" s="9"/>
      <c r="BQ7479" s="40"/>
      <c r="BR7479" s="9"/>
      <c r="BS7479" s="40"/>
      <c r="BU7479" s="9"/>
      <c r="BV7479" s="40"/>
      <c r="BW7479" s="9"/>
      <c r="BX7479" s="40"/>
      <c r="BZ7479" s="9"/>
      <c r="CA7479" s="9"/>
      <c r="CB7479" s="40"/>
      <c r="CC7479" s="9"/>
      <c r="CD7479" s="9"/>
      <c r="CE7479" s="40"/>
    </row>
    <row r="7480" spans="68:83" x14ac:dyDescent="0.25">
      <c r="BP7480" s="9"/>
      <c r="BQ7480" s="40"/>
      <c r="BR7480" s="9"/>
      <c r="BS7480" s="40"/>
      <c r="BU7480" s="9"/>
      <c r="BV7480" s="40"/>
      <c r="BW7480" s="9"/>
      <c r="BX7480" s="40"/>
      <c r="BZ7480" s="9"/>
      <c r="CA7480" s="9"/>
      <c r="CB7480" s="40"/>
      <c r="CC7480" s="9"/>
      <c r="CD7480" s="9"/>
      <c r="CE7480" s="40"/>
    </row>
    <row r="7481" spans="68:83" x14ac:dyDescent="0.25">
      <c r="BP7481" s="9"/>
      <c r="BQ7481" s="40"/>
      <c r="BR7481" s="9"/>
      <c r="BS7481" s="40"/>
      <c r="BU7481" s="9"/>
      <c r="BV7481" s="40"/>
      <c r="BW7481" s="9"/>
      <c r="BX7481" s="40"/>
      <c r="BZ7481" s="9"/>
      <c r="CA7481" s="9"/>
      <c r="CB7481" s="40"/>
      <c r="CC7481" s="9"/>
      <c r="CD7481" s="9"/>
      <c r="CE7481" s="40"/>
    </row>
    <row r="7482" spans="68:83" x14ac:dyDescent="0.25">
      <c r="BP7482" s="9"/>
      <c r="BQ7482" s="40"/>
      <c r="BR7482" s="9"/>
      <c r="BS7482" s="40"/>
      <c r="BU7482" s="9"/>
      <c r="BV7482" s="40"/>
      <c r="BW7482" s="9"/>
      <c r="BX7482" s="40"/>
      <c r="BZ7482" s="9"/>
      <c r="CA7482" s="9"/>
      <c r="CB7482" s="40"/>
      <c r="CC7482" s="9"/>
      <c r="CD7482" s="9"/>
      <c r="CE7482" s="40"/>
    </row>
    <row r="7483" spans="68:83" x14ac:dyDescent="0.25">
      <c r="BP7483" s="9"/>
      <c r="BQ7483" s="40"/>
      <c r="BR7483" s="9"/>
      <c r="BS7483" s="40"/>
      <c r="BU7483" s="9"/>
      <c r="BV7483" s="40"/>
      <c r="BW7483" s="9"/>
      <c r="BX7483" s="40"/>
      <c r="BZ7483" s="9"/>
      <c r="CA7483" s="9"/>
      <c r="CB7483" s="40"/>
      <c r="CC7483" s="9"/>
      <c r="CD7483" s="9"/>
      <c r="CE7483" s="40"/>
    </row>
    <row r="7484" spans="68:83" x14ac:dyDescent="0.25">
      <c r="BP7484" s="9"/>
      <c r="BQ7484" s="40"/>
      <c r="BR7484" s="9"/>
      <c r="BS7484" s="40"/>
      <c r="BU7484" s="9"/>
      <c r="BV7484" s="40"/>
      <c r="BW7484" s="9"/>
      <c r="BX7484" s="40"/>
      <c r="BZ7484" s="9"/>
      <c r="CA7484" s="9"/>
      <c r="CB7484" s="40"/>
      <c r="CC7484" s="9"/>
      <c r="CD7484" s="9"/>
      <c r="CE7484" s="40"/>
    </row>
    <row r="7485" spans="68:83" x14ac:dyDescent="0.25">
      <c r="BP7485" s="9"/>
      <c r="BQ7485" s="40"/>
      <c r="BR7485" s="9"/>
      <c r="BS7485" s="40"/>
      <c r="BU7485" s="9"/>
      <c r="BV7485" s="40"/>
      <c r="BW7485" s="9"/>
      <c r="BX7485" s="40"/>
      <c r="BZ7485" s="9"/>
      <c r="CA7485" s="9"/>
      <c r="CB7485" s="40"/>
      <c r="CC7485" s="9"/>
      <c r="CD7485" s="9"/>
      <c r="CE7485" s="40"/>
    </row>
    <row r="7486" spans="68:83" x14ac:dyDescent="0.25">
      <c r="BP7486" s="9"/>
      <c r="BQ7486" s="40"/>
      <c r="BR7486" s="9"/>
      <c r="BS7486" s="40"/>
      <c r="BU7486" s="9"/>
      <c r="BV7486" s="40"/>
      <c r="BW7486" s="9"/>
      <c r="BX7486" s="40"/>
      <c r="BZ7486" s="9"/>
      <c r="CA7486" s="9"/>
      <c r="CB7486" s="40"/>
      <c r="CC7486" s="9"/>
      <c r="CD7486" s="9"/>
      <c r="CE7486" s="40"/>
    </row>
    <row r="7487" spans="68:83" x14ac:dyDescent="0.25">
      <c r="BP7487" s="9"/>
      <c r="BQ7487" s="40"/>
      <c r="BR7487" s="9"/>
      <c r="BS7487" s="40"/>
      <c r="BU7487" s="9"/>
      <c r="BV7487" s="40"/>
      <c r="BW7487" s="9"/>
      <c r="BX7487" s="40"/>
      <c r="BZ7487" s="9"/>
      <c r="CA7487" s="9"/>
      <c r="CB7487" s="40"/>
      <c r="CC7487" s="9"/>
      <c r="CD7487" s="9"/>
      <c r="CE7487" s="40"/>
    </row>
    <row r="7488" spans="68:83" x14ac:dyDescent="0.25">
      <c r="BP7488" s="9"/>
      <c r="BQ7488" s="40"/>
      <c r="BR7488" s="9"/>
      <c r="BS7488" s="40"/>
      <c r="BU7488" s="9"/>
      <c r="BV7488" s="40"/>
      <c r="BW7488" s="9"/>
      <c r="BX7488" s="40"/>
      <c r="BZ7488" s="9"/>
      <c r="CA7488" s="9"/>
      <c r="CB7488" s="40"/>
      <c r="CC7488" s="9"/>
      <c r="CD7488" s="9"/>
      <c r="CE7488" s="40"/>
    </row>
    <row r="7489" spans="68:83" x14ac:dyDescent="0.25">
      <c r="BP7489" s="9"/>
      <c r="BQ7489" s="40"/>
      <c r="BR7489" s="9"/>
      <c r="BS7489" s="40"/>
      <c r="BU7489" s="9"/>
      <c r="BV7489" s="40"/>
      <c r="BW7489" s="9"/>
      <c r="BX7489" s="40"/>
      <c r="BZ7489" s="9"/>
      <c r="CA7489" s="9"/>
      <c r="CB7489" s="40"/>
      <c r="CC7489" s="9"/>
      <c r="CD7489" s="9"/>
      <c r="CE7489" s="40"/>
    </row>
    <row r="7490" spans="68:83" x14ac:dyDescent="0.25">
      <c r="BP7490" s="9"/>
      <c r="BQ7490" s="40"/>
      <c r="BR7490" s="9"/>
      <c r="BS7490" s="40"/>
      <c r="BU7490" s="9"/>
      <c r="BV7490" s="40"/>
      <c r="BW7490" s="9"/>
      <c r="BX7490" s="40"/>
      <c r="BZ7490" s="9"/>
      <c r="CA7490" s="9"/>
      <c r="CB7490" s="40"/>
      <c r="CC7490" s="9"/>
      <c r="CD7490" s="9"/>
      <c r="CE7490" s="40"/>
    </row>
    <row r="7491" spans="68:83" x14ac:dyDescent="0.25">
      <c r="BP7491" s="9"/>
      <c r="BQ7491" s="40"/>
      <c r="BR7491" s="9"/>
      <c r="BS7491" s="40"/>
      <c r="BU7491" s="9"/>
      <c r="BV7491" s="40"/>
      <c r="BW7491" s="9"/>
      <c r="BX7491" s="40"/>
      <c r="BZ7491" s="9"/>
      <c r="CA7491" s="9"/>
      <c r="CB7491" s="40"/>
      <c r="CC7491" s="9"/>
      <c r="CD7491" s="9"/>
      <c r="CE7491" s="40"/>
    </row>
    <row r="7492" spans="68:83" x14ac:dyDescent="0.25">
      <c r="BP7492" s="9"/>
      <c r="BQ7492" s="40"/>
      <c r="BR7492" s="9"/>
      <c r="BS7492" s="40"/>
      <c r="BU7492" s="9"/>
      <c r="BV7492" s="40"/>
      <c r="BW7492" s="9"/>
      <c r="BX7492" s="40"/>
      <c r="BZ7492" s="9"/>
      <c r="CA7492" s="9"/>
      <c r="CB7492" s="40"/>
      <c r="CC7492" s="9"/>
      <c r="CD7492" s="9"/>
      <c r="CE7492" s="40"/>
    </row>
    <row r="7493" spans="68:83" x14ac:dyDescent="0.25">
      <c r="BP7493" s="9"/>
      <c r="BQ7493" s="40"/>
      <c r="BR7493" s="9"/>
      <c r="BS7493" s="40"/>
      <c r="BU7493" s="9"/>
      <c r="BV7493" s="40"/>
      <c r="BW7493" s="9"/>
      <c r="BX7493" s="40"/>
      <c r="BZ7493" s="9"/>
      <c r="CA7493" s="9"/>
      <c r="CB7493" s="40"/>
      <c r="CC7493" s="9"/>
      <c r="CD7493" s="9"/>
      <c r="CE7493" s="40"/>
    </row>
    <row r="7494" spans="68:83" x14ac:dyDescent="0.25">
      <c r="BP7494" s="9"/>
      <c r="BQ7494" s="40"/>
      <c r="BR7494" s="9"/>
      <c r="BS7494" s="40"/>
      <c r="BU7494" s="9"/>
      <c r="BV7494" s="40"/>
      <c r="BW7494" s="9"/>
      <c r="BX7494" s="40"/>
      <c r="BZ7494" s="9"/>
      <c r="CA7494" s="9"/>
      <c r="CB7494" s="40"/>
      <c r="CC7494" s="9"/>
      <c r="CD7494" s="9"/>
      <c r="CE7494" s="40"/>
    </row>
    <row r="7495" spans="68:83" x14ac:dyDescent="0.25">
      <c r="BP7495" s="9"/>
      <c r="BQ7495" s="40"/>
      <c r="BR7495" s="9"/>
      <c r="BS7495" s="40"/>
      <c r="BU7495" s="9"/>
      <c r="BV7495" s="40"/>
      <c r="BW7495" s="9"/>
      <c r="BX7495" s="40"/>
      <c r="BZ7495" s="9"/>
      <c r="CA7495" s="9"/>
      <c r="CB7495" s="40"/>
      <c r="CC7495" s="9"/>
      <c r="CD7495" s="9"/>
      <c r="CE7495" s="40"/>
    </row>
    <row r="7496" spans="68:83" x14ac:dyDescent="0.25">
      <c r="BP7496" s="9"/>
      <c r="BQ7496" s="40"/>
      <c r="BR7496" s="9"/>
      <c r="BS7496" s="40"/>
      <c r="BU7496" s="9"/>
      <c r="BV7496" s="40"/>
      <c r="BW7496" s="9"/>
      <c r="BX7496" s="40"/>
      <c r="BZ7496" s="9"/>
      <c r="CA7496" s="9"/>
      <c r="CB7496" s="40"/>
      <c r="CC7496" s="9"/>
      <c r="CD7496" s="9"/>
      <c r="CE7496" s="40"/>
    </row>
    <row r="7497" spans="68:83" x14ac:dyDescent="0.25">
      <c r="BP7497" s="9"/>
      <c r="BQ7497" s="40"/>
      <c r="BR7497" s="9"/>
      <c r="BS7497" s="40"/>
      <c r="BU7497" s="9"/>
      <c r="BV7497" s="40"/>
      <c r="BW7497" s="9"/>
      <c r="BX7497" s="40"/>
      <c r="BZ7497" s="9"/>
      <c r="CA7497" s="9"/>
      <c r="CB7497" s="40"/>
      <c r="CC7497" s="9"/>
      <c r="CD7497" s="9"/>
      <c r="CE7497" s="40"/>
    </row>
    <row r="7498" spans="68:83" x14ac:dyDescent="0.25">
      <c r="BP7498" s="9"/>
      <c r="BQ7498" s="40"/>
      <c r="BR7498" s="9"/>
      <c r="BS7498" s="40"/>
      <c r="BU7498" s="9"/>
      <c r="BV7498" s="40"/>
      <c r="BW7498" s="9"/>
      <c r="BX7498" s="40"/>
      <c r="BZ7498" s="9"/>
      <c r="CA7498" s="9"/>
      <c r="CB7498" s="40"/>
      <c r="CC7498" s="9"/>
      <c r="CD7498" s="9"/>
      <c r="CE7498" s="40"/>
    </row>
    <row r="7499" spans="68:83" x14ac:dyDescent="0.25">
      <c r="BP7499" s="9"/>
      <c r="BQ7499" s="40"/>
      <c r="BR7499" s="9"/>
      <c r="BS7499" s="40"/>
      <c r="BU7499" s="9"/>
      <c r="BV7499" s="40"/>
      <c r="BW7499" s="9"/>
      <c r="BX7499" s="40"/>
      <c r="BZ7499" s="9"/>
      <c r="CA7499" s="9"/>
      <c r="CB7499" s="40"/>
      <c r="CC7499" s="9"/>
      <c r="CD7499" s="9"/>
      <c r="CE7499" s="40"/>
    </row>
    <row r="7500" spans="68:83" x14ac:dyDescent="0.25">
      <c r="BP7500" s="9"/>
      <c r="BQ7500" s="40"/>
      <c r="BR7500" s="9"/>
      <c r="BS7500" s="40"/>
      <c r="BU7500" s="9"/>
      <c r="BV7500" s="40"/>
      <c r="BW7500" s="9"/>
      <c r="BX7500" s="40"/>
      <c r="BZ7500" s="9"/>
      <c r="CA7500" s="9"/>
      <c r="CB7500" s="40"/>
      <c r="CC7500" s="9"/>
      <c r="CD7500" s="9"/>
      <c r="CE7500" s="40"/>
    </row>
    <row r="7501" spans="68:83" x14ac:dyDescent="0.25">
      <c r="BP7501" s="9"/>
      <c r="BQ7501" s="40"/>
      <c r="BR7501" s="9"/>
      <c r="BS7501" s="40"/>
      <c r="BU7501" s="9"/>
      <c r="BV7501" s="40"/>
      <c r="BW7501" s="9"/>
      <c r="BX7501" s="40"/>
      <c r="BZ7501" s="9"/>
      <c r="CA7501" s="9"/>
      <c r="CB7501" s="40"/>
      <c r="CC7501" s="9"/>
      <c r="CD7501" s="9"/>
      <c r="CE7501" s="40"/>
    </row>
    <row r="7502" spans="68:83" x14ac:dyDescent="0.25">
      <c r="BP7502" s="9"/>
      <c r="BQ7502" s="40"/>
      <c r="BR7502" s="9"/>
      <c r="BS7502" s="40"/>
      <c r="BU7502" s="9"/>
      <c r="BV7502" s="40"/>
      <c r="BW7502" s="9"/>
      <c r="BX7502" s="40"/>
      <c r="BZ7502" s="9"/>
      <c r="CA7502" s="9"/>
      <c r="CB7502" s="40"/>
      <c r="CC7502" s="9"/>
      <c r="CD7502" s="9"/>
      <c r="CE7502" s="40"/>
    </row>
    <row r="7503" spans="68:83" x14ac:dyDescent="0.25">
      <c r="BP7503" s="9"/>
      <c r="BQ7503" s="40"/>
      <c r="BR7503" s="9"/>
      <c r="BS7503" s="40"/>
      <c r="BU7503" s="9"/>
      <c r="BV7503" s="40"/>
      <c r="BW7503" s="9"/>
      <c r="BX7503" s="40"/>
      <c r="BZ7503" s="9"/>
      <c r="CA7503" s="9"/>
      <c r="CB7503" s="40"/>
      <c r="CC7503" s="9"/>
      <c r="CD7503" s="9"/>
      <c r="CE7503" s="40"/>
    </row>
    <row r="7504" spans="68:83" x14ac:dyDescent="0.25">
      <c r="BP7504" s="9"/>
      <c r="BQ7504" s="40"/>
      <c r="BR7504" s="9"/>
      <c r="BS7504" s="40"/>
      <c r="BU7504" s="9"/>
      <c r="BV7504" s="40"/>
      <c r="BW7504" s="9"/>
      <c r="BX7504" s="40"/>
      <c r="BZ7504" s="9"/>
      <c r="CA7504" s="9"/>
      <c r="CB7504" s="40"/>
      <c r="CC7504" s="9"/>
      <c r="CD7504" s="9"/>
      <c r="CE7504" s="40"/>
    </row>
    <row r="7505" spans="68:83" x14ac:dyDescent="0.25">
      <c r="BP7505" s="9"/>
      <c r="BQ7505" s="40"/>
      <c r="BR7505" s="9"/>
      <c r="BS7505" s="40"/>
      <c r="BU7505" s="9"/>
      <c r="BV7505" s="40"/>
      <c r="BW7505" s="9"/>
      <c r="BX7505" s="40"/>
      <c r="BZ7505" s="9"/>
      <c r="CA7505" s="9"/>
      <c r="CB7505" s="40"/>
      <c r="CC7505" s="9"/>
      <c r="CD7505" s="9"/>
      <c r="CE7505" s="40"/>
    </row>
    <row r="7506" spans="68:83" x14ac:dyDescent="0.25">
      <c r="BP7506" s="9"/>
      <c r="BQ7506" s="40"/>
      <c r="BR7506" s="9"/>
      <c r="BS7506" s="40"/>
      <c r="BU7506" s="9"/>
      <c r="BV7506" s="40"/>
      <c r="BW7506" s="9"/>
      <c r="BX7506" s="40"/>
      <c r="BZ7506" s="9"/>
      <c r="CA7506" s="9"/>
      <c r="CB7506" s="40"/>
      <c r="CC7506" s="9"/>
      <c r="CD7506" s="9"/>
      <c r="CE7506" s="40"/>
    </row>
    <row r="7507" spans="68:83" x14ac:dyDescent="0.25">
      <c r="BP7507" s="9"/>
      <c r="BQ7507" s="40"/>
      <c r="BR7507" s="9"/>
      <c r="BS7507" s="40"/>
      <c r="BU7507" s="9"/>
      <c r="BV7507" s="40"/>
      <c r="BW7507" s="9"/>
      <c r="BX7507" s="40"/>
      <c r="BZ7507" s="9"/>
      <c r="CA7507" s="9"/>
      <c r="CB7507" s="40"/>
      <c r="CC7507" s="9"/>
      <c r="CD7507" s="9"/>
      <c r="CE7507" s="40"/>
    </row>
    <row r="7508" spans="68:83" x14ac:dyDescent="0.25">
      <c r="BP7508" s="9"/>
      <c r="BQ7508" s="40"/>
      <c r="BR7508" s="9"/>
      <c r="BS7508" s="40"/>
      <c r="BU7508" s="9"/>
      <c r="BV7508" s="40"/>
      <c r="BW7508" s="9"/>
      <c r="BX7508" s="40"/>
      <c r="BZ7508" s="9"/>
      <c r="CA7508" s="9"/>
      <c r="CB7508" s="40"/>
      <c r="CC7508" s="9"/>
      <c r="CD7508" s="9"/>
      <c r="CE7508" s="40"/>
    </row>
    <row r="7509" spans="68:83" x14ac:dyDescent="0.25">
      <c r="BP7509" s="9"/>
      <c r="BQ7509" s="40"/>
      <c r="BR7509" s="9"/>
      <c r="BS7509" s="40"/>
      <c r="BU7509" s="9"/>
      <c r="BV7509" s="40"/>
      <c r="BW7509" s="9"/>
      <c r="BX7509" s="40"/>
      <c r="BZ7509" s="9"/>
      <c r="CA7509" s="9"/>
      <c r="CB7509" s="40"/>
      <c r="CC7509" s="9"/>
      <c r="CD7509" s="9"/>
      <c r="CE7509" s="40"/>
    </row>
    <row r="7510" spans="68:83" x14ac:dyDescent="0.25">
      <c r="BP7510" s="9"/>
      <c r="BQ7510" s="40"/>
      <c r="BR7510" s="9"/>
      <c r="BS7510" s="40"/>
      <c r="BU7510" s="9"/>
      <c r="BV7510" s="40"/>
      <c r="BW7510" s="9"/>
      <c r="BX7510" s="40"/>
      <c r="BZ7510" s="9"/>
      <c r="CA7510" s="9"/>
      <c r="CB7510" s="40"/>
      <c r="CC7510" s="9"/>
      <c r="CD7510" s="9"/>
      <c r="CE7510" s="40"/>
    </row>
    <row r="7511" spans="68:83" x14ac:dyDescent="0.25">
      <c r="BP7511" s="9"/>
      <c r="BQ7511" s="40"/>
      <c r="BR7511" s="9"/>
      <c r="BS7511" s="40"/>
      <c r="BU7511" s="9"/>
      <c r="BV7511" s="40"/>
      <c r="BW7511" s="9"/>
      <c r="BX7511" s="40"/>
      <c r="BZ7511" s="9"/>
      <c r="CA7511" s="9"/>
      <c r="CB7511" s="40"/>
      <c r="CC7511" s="9"/>
      <c r="CD7511" s="9"/>
      <c r="CE7511" s="40"/>
    </row>
    <row r="7512" spans="68:83" x14ac:dyDescent="0.25">
      <c r="BP7512" s="9"/>
      <c r="BQ7512" s="40"/>
      <c r="BR7512" s="9"/>
      <c r="BS7512" s="40"/>
      <c r="BU7512" s="9"/>
      <c r="BV7512" s="40"/>
      <c r="BW7512" s="9"/>
      <c r="BX7512" s="40"/>
      <c r="BZ7512" s="9"/>
      <c r="CA7512" s="9"/>
      <c r="CB7512" s="40"/>
      <c r="CC7512" s="9"/>
      <c r="CD7512" s="9"/>
      <c r="CE7512" s="40"/>
    </row>
    <row r="7513" spans="68:83" x14ac:dyDescent="0.25">
      <c r="BP7513" s="9"/>
      <c r="BQ7513" s="40"/>
      <c r="BR7513" s="9"/>
      <c r="BS7513" s="40"/>
      <c r="BU7513" s="9"/>
      <c r="BV7513" s="40"/>
      <c r="BW7513" s="9"/>
      <c r="BX7513" s="40"/>
      <c r="BZ7513" s="9"/>
      <c r="CA7513" s="9"/>
      <c r="CB7513" s="40"/>
      <c r="CC7513" s="9"/>
      <c r="CD7513" s="9"/>
      <c r="CE7513" s="40"/>
    </row>
    <row r="7514" spans="68:83" x14ac:dyDescent="0.25">
      <c r="BP7514" s="9"/>
      <c r="BQ7514" s="40"/>
      <c r="BR7514" s="9"/>
      <c r="BS7514" s="40"/>
      <c r="BU7514" s="9"/>
      <c r="BV7514" s="40"/>
      <c r="BW7514" s="9"/>
      <c r="BX7514" s="40"/>
      <c r="BZ7514" s="9"/>
      <c r="CA7514" s="9"/>
      <c r="CB7514" s="40"/>
      <c r="CC7514" s="9"/>
      <c r="CD7514" s="9"/>
      <c r="CE7514" s="40"/>
    </row>
    <row r="7515" spans="68:83" x14ac:dyDescent="0.25">
      <c r="BP7515" s="9"/>
      <c r="BQ7515" s="40"/>
      <c r="BR7515" s="9"/>
      <c r="BS7515" s="40"/>
      <c r="BU7515" s="9"/>
      <c r="BV7515" s="40"/>
      <c r="BW7515" s="9"/>
      <c r="BX7515" s="40"/>
      <c r="BZ7515" s="9"/>
      <c r="CA7515" s="9"/>
      <c r="CB7515" s="40"/>
      <c r="CC7515" s="9"/>
      <c r="CD7515" s="9"/>
      <c r="CE7515" s="40"/>
    </row>
    <row r="7516" spans="68:83" x14ac:dyDescent="0.25">
      <c r="BP7516" s="9"/>
      <c r="BQ7516" s="40"/>
      <c r="BR7516" s="9"/>
      <c r="BS7516" s="40"/>
      <c r="BU7516" s="9"/>
      <c r="BV7516" s="40"/>
      <c r="BW7516" s="9"/>
      <c r="BX7516" s="40"/>
      <c r="BZ7516" s="9"/>
      <c r="CA7516" s="9"/>
      <c r="CB7516" s="40"/>
      <c r="CC7516" s="9"/>
      <c r="CD7516" s="9"/>
      <c r="CE7516" s="40"/>
    </row>
    <row r="7517" spans="68:83" x14ac:dyDescent="0.25">
      <c r="BP7517" s="9"/>
      <c r="BQ7517" s="40"/>
      <c r="BR7517" s="9"/>
      <c r="BS7517" s="40"/>
      <c r="BU7517" s="9"/>
      <c r="BV7517" s="40"/>
      <c r="BW7517" s="9"/>
      <c r="BX7517" s="40"/>
      <c r="BZ7517" s="9"/>
      <c r="CA7517" s="9"/>
      <c r="CB7517" s="40"/>
      <c r="CC7517" s="9"/>
      <c r="CD7517" s="9"/>
      <c r="CE7517" s="40"/>
    </row>
    <row r="7518" spans="68:83" x14ac:dyDescent="0.25">
      <c r="BP7518" s="9"/>
      <c r="BQ7518" s="40"/>
      <c r="BR7518" s="9"/>
      <c r="BS7518" s="40"/>
      <c r="BU7518" s="9"/>
      <c r="BV7518" s="40"/>
      <c r="BW7518" s="9"/>
      <c r="BX7518" s="40"/>
      <c r="BZ7518" s="9"/>
      <c r="CA7518" s="9"/>
      <c r="CB7518" s="40"/>
      <c r="CC7518" s="9"/>
      <c r="CD7518" s="9"/>
      <c r="CE7518" s="40"/>
    </row>
    <row r="7519" spans="68:83" x14ac:dyDescent="0.25">
      <c r="BP7519" s="9"/>
      <c r="BQ7519" s="40"/>
      <c r="BR7519" s="9"/>
      <c r="BS7519" s="40"/>
      <c r="BU7519" s="9"/>
      <c r="BV7519" s="40"/>
      <c r="BW7519" s="9"/>
      <c r="BX7519" s="40"/>
      <c r="BZ7519" s="9"/>
      <c r="CA7519" s="9"/>
      <c r="CB7519" s="40"/>
      <c r="CC7519" s="9"/>
      <c r="CD7519" s="9"/>
      <c r="CE7519" s="40"/>
    </row>
    <row r="7520" spans="68:83" x14ac:dyDescent="0.25">
      <c r="BP7520" s="9"/>
      <c r="BQ7520" s="40"/>
      <c r="BR7520" s="9"/>
      <c r="BS7520" s="40"/>
      <c r="BU7520" s="9"/>
      <c r="BV7520" s="40"/>
      <c r="BW7520" s="9"/>
      <c r="BX7520" s="40"/>
      <c r="BZ7520" s="9"/>
      <c r="CA7520" s="9"/>
      <c r="CB7520" s="40"/>
      <c r="CC7520" s="9"/>
      <c r="CD7520" s="9"/>
      <c r="CE7520" s="40"/>
    </row>
    <row r="7521" spans="68:83" x14ac:dyDescent="0.25">
      <c r="BP7521" s="9"/>
      <c r="BQ7521" s="40"/>
      <c r="BR7521" s="9"/>
      <c r="BS7521" s="40"/>
      <c r="BU7521" s="9"/>
      <c r="BV7521" s="40"/>
      <c r="BW7521" s="9"/>
      <c r="BX7521" s="40"/>
      <c r="BZ7521" s="9"/>
      <c r="CA7521" s="9"/>
      <c r="CB7521" s="40"/>
      <c r="CC7521" s="9"/>
      <c r="CD7521" s="9"/>
      <c r="CE7521" s="40"/>
    </row>
    <row r="7522" spans="68:83" x14ac:dyDescent="0.25">
      <c r="BP7522" s="9"/>
      <c r="BQ7522" s="40"/>
      <c r="BR7522" s="9"/>
      <c r="BS7522" s="40"/>
      <c r="BU7522" s="9"/>
      <c r="BV7522" s="40"/>
      <c r="BW7522" s="9"/>
      <c r="BX7522" s="40"/>
      <c r="BZ7522" s="9"/>
      <c r="CA7522" s="9"/>
      <c r="CB7522" s="40"/>
      <c r="CC7522" s="9"/>
      <c r="CD7522" s="9"/>
      <c r="CE7522" s="40"/>
    </row>
    <row r="7523" spans="68:83" x14ac:dyDescent="0.25">
      <c r="BP7523" s="9"/>
      <c r="BQ7523" s="40"/>
      <c r="BR7523" s="9"/>
      <c r="BS7523" s="40"/>
      <c r="BU7523" s="9"/>
      <c r="BV7523" s="40"/>
      <c r="BW7523" s="9"/>
      <c r="BX7523" s="40"/>
      <c r="BZ7523" s="9"/>
      <c r="CA7523" s="9"/>
      <c r="CB7523" s="40"/>
      <c r="CC7523" s="9"/>
      <c r="CD7523" s="9"/>
      <c r="CE7523" s="40"/>
    </row>
    <row r="7524" spans="68:83" x14ac:dyDescent="0.25">
      <c r="BP7524" s="9"/>
      <c r="BQ7524" s="40"/>
      <c r="BR7524" s="9"/>
      <c r="BS7524" s="40"/>
      <c r="BU7524" s="9"/>
      <c r="BV7524" s="40"/>
      <c r="BW7524" s="9"/>
      <c r="BX7524" s="40"/>
      <c r="BZ7524" s="9"/>
      <c r="CA7524" s="9"/>
      <c r="CB7524" s="40"/>
      <c r="CC7524" s="9"/>
      <c r="CD7524" s="9"/>
      <c r="CE7524" s="40"/>
    </row>
    <row r="7525" spans="68:83" x14ac:dyDescent="0.25">
      <c r="BP7525" s="9"/>
      <c r="BQ7525" s="40"/>
      <c r="BR7525" s="9"/>
      <c r="BS7525" s="40"/>
      <c r="BU7525" s="9"/>
      <c r="BV7525" s="40"/>
      <c r="BW7525" s="9"/>
      <c r="BX7525" s="40"/>
      <c r="BZ7525" s="9"/>
      <c r="CA7525" s="9"/>
      <c r="CB7525" s="40"/>
      <c r="CC7525" s="9"/>
      <c r="CD7525" s="9"/>
      <c r="CE7525" s="40"/>
    </row>
    <row r="7526" spans="68:83" x14ac:dyDescent="0.25">
      <c r="BP7526" s="9"/>
      <c r="BQ7526" s="40"/>
      <c r="BR7526" s="9"/>
      <c r="BS7526" s="40"/>
      <c r="BU7526" s="9"/>
      <c r="BV7526" s="40"/>
      <c r="BW7526" s="9"/>
      <c r="BX7526" s="40"/>
      <c r="BZ7526" s="9"/>
      <c r="CA7526" s="9"/>
      <c r="CB7526" s="40"/>
      <c r="CC7526" s="9"/>
      <c r="CD7526" s="9"/>
      <c r="CE7526" s="40"/>
    </row>
    <row r="7527" spans="68:83" x14ac:dyDescent="0.25">
      <c r="BP7527" s="9"/>
      <c r="BQ7527" s="40"/>
      <c r="BR7527" s="9"/>
      <c r="BS7527" s="40"/>
      <c r="BU7527" s="9"/>
      <c r="BV7527" s="40"/>
      <c r="BW7527" s="9"/>
      <c r="BX7527" s="40"/>
      <c r="BZ7527" s="9"/>
      <c r="CA7527" s="9"/>
      <c r="CB7527" s="40"/>
      <c r="CC7527" s="9"/>
      <c r="CD7527" s="9"/>
      <c r="CE7527" s="40"/>
    </row>
    <row r="7528" spans="68:83" x14ac:dyDescent="0.25">
      <c r="BP7528" s="9"/>
      <c r="BQ7528" s="40"/>
      <c r="BR7528" s="9"/>
      <c r="BS7528" s="40"/>
      <c r="BU7528" s="9"/>
      <c r="BV7528" s="40"/>
      <c r="BW7528" s="9"/>
      <c r="BX7528" s="40"/>
      <c r="BZ7528" s="9"/>
      <c r="CA7528" s="9"/>
      <c r="CB7528" s="40"/>
      <c r="CC7528" s="9"/>
      <c r="CD7528" s="9"/>
      <c r="CE7528" s="40"/>
    </row>
    <row r="7529" spans="68:83" x14ac:dyDescent="0.25">
      <c r="BP7529" s="9"/>
      <c r="BQ7529" s="40"/>
      <c r="BR7529" s="9"/>
      <c r="BS7529" s="40"/>
      <c r="BU7529" s="9"/>
      <c r="BV7529" s="40"/>
      <c r="BW7529" s="9"/>
      <c r="BX7529" s="40"/>
      <c r="BZ7529" s="9"/>
      <c r="CA7529" s="9"/>
      <c r="CB7529" s="40"/>
      <c r="CC7529" s="9"/>
      <c r="CD7529" s="9"/>
      <c r="CE7529" s="40"/>
    </row>
    <row r="7530" spans="68:83" x14ac:dyDescent="0.25">
      <c r="BP7530" s="9"/>
      <c r="BQ7530" s="40"/>
      <c r="BR7530" s="9"/>
      <c r="BS7530" s="40"/>
      <c r="BU7530" s="9"/>
      <c r="BV7530" s="40"/>
      <c r="BW7530" s="9"/>
      <c r="BX7530" s="40"/>
      <c r="BZ7530" s="9"/>
      <c r="CA7530" s="9"/>
      <c r="CB7530" s="40"/>
      <c r="CC7530" s="9"/>
      <c r="CD7530" s="9"/>
      <c r="CE7530" s="40"/>
    </row>
    <row r="7531" spans="68:83" x14ac:dyDescent="0.25">
      <c r="BP7531" s="9"/>
      <c r="BQ7531" s="40"/>
      <c r="BR7531" s="9"/>
      <c r="BS7531" s="40"/>
      <c r="BU7531" s="9"/>
      <c r="BV7531" s="40"/>
      <c r="BW7531" s="9"/>
      <c r="BX7531" s="40"/>
      <c r="BZ7531" s="9"/>
      <c r="CA7531" s="9"/>
      <c r="CB7531" s="40"/>
      <c r="CC7531" s="9"/>
      <c r="CD7531" s="9"/>
      <c r="CE7531" s="40"/>
    </row>
    <row r="7532" spans="68:83" x14ac:dyDescent="0.25">
      <c r="BP7532" s="9"/>
      <c r="BQ7532" s="40"/>
      <c r="BR7532" s="9"/>
      <c r="BS7532" s="40"/>
      <c r="BU7532" s="9"/>
      <c r="BV7532" s="40"/>
      <c r="BW7532" s="9"/>
      <c r="BX7532" s="40"/>
      <c r="BZ7532" s="9"/>
      <c r="CA7532" s="9"/>
      <c r="CB7532" s="40"/>
      <c r="CC7532" s="9"/>
      <c r="CD7532" s="9"/>
      <c r="CE7532" s="40"/>
    </row>
    <row r="7533" spans="68:83" x14ac:dyDescent="0.25">
      <c r="BP7533" s="9"/>
      <c r="BQ7533" s="40"/>
      <c r="BR7533" s="9"/>
      <c r="BS7533" s="40"/>
      <c r="BU7533" s="9"/>
      <c r="BV7533" s="40"/>
      <c r="BW7533" s="9"/>
      <c r="BX7533" s="40"/>
      <c r="BZ7533" s="9"/>
      <c r="CA7533" s="9"/>
      <c r="CB7533" s="40"/>
      <c r="CC7533" s="9"/>
      <c r="CD7533" s="9"/>
      <c r="CE7533" s="40"/>
    </row>
    <row r="7534" spans="68:83" x14ac:dyDescent="0.25">
      <c r="BP7534" s="9"/>
      <c r="BQ7534" s="40"/>
      <c r="BR7534" s="9"/>
      <c r="BS7534" s="40"/>
      <c r="BU7534" s="9"/>
      <c r="BV7534" s="40"/>
      <c r="BW7534" s="9"/>
      <c r="BX7534" s="40"/>
      <c r="BZ7534" s="9"/>
      <c r="CA7534" s="9"/>
      <c r="CB7534" s="40"/>
      <c r="CC7534" s="9"/>
      <c r="CD7534" s="9"/>
      <c r="CE7534" s="40"/>
    </row>
    <row r="7535" spans="68:83" x14ac:dyDescent="0.25">
      <c r="BP7535" s="9"/>
      <c r="BQ7535" s="40"/>
      <c r="BR7535" s="9"/>
      <c r="BS7535" s="40"/>
      <c r="BU7535" s="9"/>
      <c r="BV7535" s="40"/>
      <c r="BW7535" s="9"/>
      <c r="BX7535" s="40"/>
      <c r="BZ7535" s="9"/>
      <c r="CA7535" s="9"/>
      <c r="CB7535" s="40"/>
      <c r="CC7535" s="9"/>
      <c r="CD7535" s="9"/>
      <c r="CE7535" s="40"/>
    </row>
    <row r="7536" spans="68:83" x14ac:dyDescent="0.25">
      <c r="BP7536" s="9"/>
      <c r="BQ7536" s="40"/>
      <c r="BR7536" s="9"/>
      <c r="BS7536" s="40"/>
      <c r="BU7536" s="9"/>
      <c r="BV7536" s="40"/>
      <c r="BW7536" s="9"/>
      <c r="BX7536" s="40"/>
      <c r="BZ7536" s="9"/>
      <c r="CA7536" s="9"/>
      <c r="CB7536" s="40"/>
      <c r="CC7536" s="9"/>
      <c r="CD7536" s="9"/>
      <c r="CE7536" s="40"/>
    </row>
    <row r="7537" spans="68:83" x14ac:dyDescent="0.25">
      <c r="BP7537" s="9"/>
      <c r="BQ7537" s="40"/>
      <c r="BR7537" s="9"/>
      <c r="BS7537" s="40"/>
      <c r="BU7537" s="9"/>
      <c r="BV7537" s="40"/>
      <c r="BW7537" s="9"/>
      <c r="BX7537" s="40"/>
      <c r="BZ7537" s="9"/>
      <c r="CA7537" s="9"/>
      <c r="CB7537" s="40"/>
      <c r="CC7537" s="9"/>
      <c r="CD7537" s="9"/>
      <c r="CE7537" s="40"/>
    </row>
    <row r="7538" spans="68:83" x14ac:dyDescent="0.25">
      <c r="BP7538" s="9"/>
      <c r="BQ7538" s="40"/>
      <c r="BR7538" s="9"/>
      <c r="BS7538" s="40"/>
      <c r="BU7538" s="9"/>
      <c r="BV7538" s="40"/>
      <c r="BW7538" s="9"/>
      <c r="BX7538" s="40"/>
      <c r="BZ7538" s="9"/>
      <c r="CA7538" s="9"/>
      <c r="CB7538" s="40"/>
      <c r="CC7538" s="9"/>
      <c r="CD7538" s="9"/>
      <c r="CE7538" s="40"/>
    </row>
    <row r="7539" spans="68:83" x14ac:dyDescent="0.25">
      <c r="BP7539" s="9"/>
      <c r="BQ7539" s="40"/>
      <c r="BR7539" s="9"/>
      <c r="BS7539" s="40"/>
      <c r="BU7539" s="9"/>
      <c r="BV7539" s="40"/>
      <c r="BW7539" s="9"/>
      <c r="BX7539" s="40"/>
      <c r="BZ7539" s="9"/>
      <c r="CA7539" s="9"/>
      <c r="CB7539" s="40"/>
      <c r="CC7539" s="9"/>
      <c r="CD7539" s="9"/>
      <c r="CE7539" s="40"/>
    </row>
    <row r="7540" spans="68:83" x14ac:dyDescent="0.25">
      <c r="BP7540" s="9"/>
      <c r="BQ7540" s="40"/>
      <c r="BR7540" s="9"/>
      <c r="BS7540" s="40"/>
      <c r="BU7540" s="9"/>
      <c r="BV7540" s="40"/>
      <c r="BW7540" s="9"/>
      <c r="BX7540" s="40"/>
      <c r="BZ7540" s="9"/>
      <c r="CA7540" s="9"/>
      <c r="CB7540" s="40"/>
      <c r="CC7540" s="9"/>
      <c r="CD7540" s="9"/>
      <c r="CE7540" s="40"/>
    </row>
    <row r="7541" spans="68:83" x14ac:dyDescent="0.25">
      <c r="BP7541" s="9"/>
      <c r="BQ7541" s="40"/>
      <c r="BR7541" s="9"/>
      <c r="BS7541" s="40"/>
      <c r="BU7541" s="9"/>
      <c r="BV7541" s="40"/>
      <c r="BW7541" s="9"/>
      <c r="BX7541" s="40"/>
      <c r="BZ7541" s="9"/>
      <c r="CA7541" s="9"/>
      <c r="CB7541" s="40"/>
      <c r="CC7541" s="9"/>
      <c r="CD7541" s="9"/>
      <c r="CE7541" s="40"/>
    </row>
    <row r="7542" spans="68:83" x14ac:dyDescent="0.25">
      <c r="BP7542" s="9"/>
      <c r="BQ7542" s="40"/>
      <c r="BR7542" s="9"/>
      <c r="BS7542" s="40"/>
      <c r="BU7542" s="9"/>
      <c r="BV7542" s="40"/>
      <c r="BW7542" s="9"/>
      <c r="BX7542" s="40"/>
      <c r="BZ7542" s="9"/>
      <c r="CA7542" s="9"/>
      <c r="CB7542" s="40"/>
      <c r="CC7542" s="9"/>
      <c r="CD7542" s="9"/>
      <c r="CE7542" s="40"/>
    </row>
    <row r="7543" spans="68:83" x14ac:dyDescent="0.25">
      <c r="BP7543" s="9"/>
      <c r="BQ7543" s="40"/>
      <c r="BR7543" s="9"/>
      <c r="BS7543" s="40"/>
      <c r="BU7543" s="9"/>
      <c r="BV7543" s="40"/>
      <c r="BW7543" s="9"/>
      <c r="BX7543" s="40"/>
      <c r="BZ7543" s="9"/>
      <c r="CA7543" s="9"/>
      <c r="CB7543" s="40"/>
      <c r="CC7543" s="9"/>
      <c r="CD7543" s="9"/>
      <c r="CE7543" s="40"/>
    </row>
    <row r="7544" spans="68:83" x14ac:dyDescent="0.25">
      <c r="BP7544" s="9"/>
      <c r="BQ7544" s="40"/>
      <c r="BR7544" s="9"/>
      <c r="BS7544" s="40"/>
      <c r="BU7544" s="9"/>
      <c r="BV7544" s="40"/>
      <c r="BW7544" s="9"/>
      <c r="BX7544" s="40"/>
      <c r="BZ7544" s="9"/>
      <c r="CA7544" s="9"/>
      <c r="CB7544" s="40"/>
      <c r="CC7544" s="9"/>
      <c r="CD7544" s="9"/>
      <c r="CE7544" s="40"/>
    </row>
    <row r="7545" spans="68:83" x14ac:dyDescent="0.25">
      <c r="BP7545" s="9"/>
      <c r="BQ7545" s="40"/>
      <c r="BR7545" s="9"/>
      <c r="BS7545" s="40"/>
      <c r="BU7545" s="9"/>
      <c r="BV7545" s="40"/>
      <c r="BW7545" s="9"/>
      <c r="BX7545" s="40"/>
      <c r="BZ7545" s="9"/>
      <c r="CA7545" s="9"/>
      <c r="CB7545" s="40"/>
      <c r="CC7545" s="9"/>
      <c r="CD7545" s="9"/>
      <c r="CE7545" s="40"/>
    </row>
    <row r="7546" spans="68:83" x14ac:dyDescent="0.25">
      <c r="BP7546" s="9"/>
      <c r="BQ7546" s="40"/>
      <c r="BR7546" s="9"/>
      <c r="BS7546" s="40"/>
      <c r="BU7546" s="9"/>
      <c r="BV7546" s="40"/>
      <c r="BW7546" s="9"/>
      <c r="BX7546" s="40"/>
      <c r="BZ7546" s="9"/>
      <c r="CA7546" s="9"/>
      <c r="CB7546" s="40"/>
      <c r="CC7546" s="9"/>
      <c r="CD7546" s="9"/>
      <c r="CE7546" s="40"/>
    </row>
    <row r="7547" spans="68:83" x14ac:dyDescent="0.25">
      <c r="BP7547" s="9"/>
      <c r="BQ7547" s="40"/>
      <c r="BR7547" s="9"/>
      <c r="BS7547" s="40"/>
      <c r="BU7547" s="9"/>
      <c r="BV7547" s="40"/>
      <c r="BW7547" s="9"/>
      <c r="BX7547" s="40"/>
      <c r="BZ7547" s="9"/>
      <c r="CA7547" s="9"/>
      <c r="CB7547" s="40"/>
      <c r="CC7547" s="9"/>
      <c r="CD7547" s="9"/>
      <c r="CE7547" s="40"/>
    </row>
    <row r="7548" spans="68:83" x14ac:dyDescent="0.25">
      <c r="BP7548" s="9"/>
      <c r="BQ7548" s="40"/>
      <c r="BR7548" s="9"/>
      <c r="BS7548" s="40"/>
      <c r="BU7548" s="9"/>
      <c r="BV7548" s="40"/>
      <c r="BW7548" s="9"/>
      <c r="BX7548" s="40"/>
      <c r="BZ7548" s="9"/>
      <c r="CA7548" s="9"/>
      <c r="CB7548" s="40"/>
      <c r="CC7548" s="9"/>
      <c r="CD7548" s="9"/>
      <c r="CE7548" s="40"/>
    </row>
    <row r="7549" spans="68:83" x14ac:dyDescent="0.25">
      <c r="BP7549" s="9"/>
      <c r="BQ7549" s="40"/>
      <c r="BR7549" s="9"/>
      <c r="BS7549" s="40"/>
      <c r="BU7549" s="9"/>
      <c r="BV7549" s="40"/>
      <c r="BW7549" s="9"/>
      <c r="BX7549" s="40"/>
      <c r="BZ7549" s="9"/>
      <c r="CA7549" s="9"/>
      <c r="CB7549" s="40"/>
      <c r="CC7549" s="9"/>
      <c r="CD7549" s="9"/>
      <c r="CE7549" s="40"/>
    </row>
    <row r="7550" spans="68:83" x14ac:dyDescent="0.25">
      <c r="BP7550" s="9"/>
      <c r="BQ7550" s="40"/>
      <c r="BR7550" s="9"/>
      <c r="BS7550" s="40"/>
      <c r="BU7550" s="9"/>
      <c r="BV7550" s="40"/>
      <c r="BW7550" s="9"/>
      <c r="BX7550" s="40"/>
      <c r="BZ7550" s="9"/>
      <c r="CA7550" s="9"/>
      <c r="CB7550" s="40"/>
      <c r="CC7550" s="9"/>
      <c r="CD7550" s="9"/>
      <c r="CE7550" s="40"/>
    </row>
    <row r="7551" spans="68:83" x14ac:dyDescent="0.25">
      <c r="BP7551" s="9"/>
      <c r="BQ7551" s="40"/>
      <c r="BR7551" s="9"/>
      <c r="BS7551" s="40"/>
      <c r="BU7551" s="9"/>
      <c r="BV7551" s="40"/>
      <c r="BW7551" s="9"/>
      <c r="BX7551" s="40"/>
      <c r="BZ7551" s="9"/>
      <c r="CA7551" s="9"/>
      <c r="CB7551" s="40"/>
      <c r="CC7551" s="9"/>
      <c r="CD7551" s="9"/>
      <c r="CE7551" s="40"/>
    </row>
    <row r="7552" spans="68:83" x14ac:dyDescent="0.25">
      <c r="BP7552" s="9"/>
      <c r="BQ7552" s="40"/>
      <c r="BR7552" s="9"/>
      <c r="BS7552" s="40"/>
      <c r="BU7552" s="9"/>
      <c r="BV7552" s="40"/>
      <c r="BW7552" s="9"/>
      <c r="BX7552" s="40"/>
      <c r="BZ7552" s="9"/>
      <c r="CA7552" s="9"/>
      <c r="CB7552" s="40"/>
      <c r="CC7552" s="9"/>
      <c r="CD7552" s="9"/>
      <c r="CE7552" s="40"/>
    </row>
    <row r="7553" spans="68:83" x14ac:dyDescent="0.25">
      <c r="BP7553" s="9"/>
      <c r="BQ7553" s="40"/>
      <c r="BR7553" s="9"/>
      <c r="BS7553" s="40"/>
      <c r="BU7553" s="9"/>
      <c r="BV7553" s="40"/>
      <c r="BW7553" s="9"/>
      <c r="BX7553" s="40"/>
      <c r="BZ7553" s="9"/>
      <c r="CA7553" s="9"/>
      <c r="CB7553" s="40"/>
      <c r="CC7553" s="9"/>
      <c r="CD7553" s="9"/>
      <c r="CE7553" s="40"/>
    </row>
    <row r="7554" spans="68:83" x14ac:dyDescent="0.25">
      <c r="BP7554" s="9"/>
      <c r="BQ7554" s="40"/>
      <c r="BR7554" s="9"/>
      <c r="BS7554" s="40"/>
      <c r="BU7554" s="9"/>
      <c r="BV7554" s="40"/>
      <c r="BW7554" s="9"/>
      <c r="BX7554" s="40"/>
      <c r="BZ7554" s="9"/>
      <c r="CA7554" s="9"/>
      <c r="CB7554" s="40"/>
      <c r="CC7554" s="9"/>
      <c r="CD7554" s="9"/>
      <c r="CE7554" s="40"/>
    </row>
    <row r="7555" spans="68:83" x14ac:dyDescent="0.25">
      <c r="BP7555" s="9"/>
      <c r="BQ7555" s="40"/>
      <c r="BR7555" s="9"/>
      <c r="BS7555" s="40"/>
      <c r="BU7555" s="9"/>
      <c r="BV7555" s="40"/>
      <c r="BW7555" s="9"/>
      <c r="BX7555" s="40"/>
      <c r="BZ7555" s="9"/>
      <c r="CA7555" s="9"/>
      <c r="CB7555" s="40"/>
      <c r="CC7555" s="9"/>
      <c r="CD7555" s="9"/>
      <c r="CE7555" s="40"/>
    </row>
    <row r="7556" spans="68:83" x14ac:dyDescent="0.25">
      <c r="BP7556" s="9"/>
      <c r="BQ7556" s="40"/>
      <c r="BR7556" s="9"/>
      <c r="BS7556" s="40"/>
      <c r="BU7556" s="9"/>
      <c r="BV7556" s="40"/>
      <c r="BW7556" s="9"/>
      <c r="BX7556" s="40"/>
      <c r="BZ7556" s="9"/>
      <c r="CA7556" s="9"/>
      <c r="CB7556" s="40"/>
      <c r="CC7556" s="9"/>
      <c r="CD7556" s="9"/>
      <c r="CE7556" s="40"/>
    </row>
    <row r="7557" spans="68:83" x14ac:dyDescent="0.25">
      <c r="BP7557" s="9"/>
      <c r="BQ7557" s="40"/>
      <c r="BR7557" s="9"/>
      <c r="BS7557" s="40"/>
      <c r="BU7557" s="9"/>
      <c r="BV7557" s="40"/>
      <c r="BW7557" s="9"/>
      <c r="BX7557" s="40"/>
      <c r="BZ7557" s="9"/>
      <c r="CA7557" s="9"/>
      <c r="CB7557" s="40"/>
      <c r="CC7557" s="9"/>
      <c r="CD7557" s="9"/>
      <c r="CE7557" s="40"/>
    </row>
    <row r="7558" spans="68:83" x14ac:dyDescent="0.25">
      <c r="BP7558" s="9"/>
      <c r="BQ7558" s="40"/>
      <c r="BR7558" s="9"/>
      <c r="BS7558" s="40"/>
      <c r="BU7558" s="9"/>
      <c r="BV7558" s="40"/>
      <c r="BW7558" s="9"/>
      <c r="BX7558" s="40"/>
      <c r="BZ7558" s="9"/>
      <c r="CA7558" s="9"/>
      <c r="CB7558" s="40"/>
      <c r="CC7558" s="9"/>
      <c r="CD7558" s="9"/>
      <c r="CE7558" s="40"/>
    </row>
    <row r="7559" spans="68:83" x14ac:dyDescent="0.25">
      <c r="BP7559" s="9"/>
      <c r="BQ7559" s="40"/>
      <c r="BR7559" s="9"/>
      <c r="BS7559" s="40"/>
      <c r="BU7559" s="9"/>
      <c r="BV7559" s="40"/>
      <c r="BW7559" s="9"/>
      <c r="BX7559" s="40"/>
      <c r="BZ7559" s="9"/>
      <c r="CA7559" s="9"/>
      <c r="CB7559" s="40"/>
      <c r="CC7559" s="9"/>
      <c r="CD7559" s="9"/>
      <c r="CE7559" s="40"/>
    </row>
    <row r="7560" spans="68:83" x14ac:dyDescent="0.25">
      <c r="BP7560" s="9"/>
      <c r="BQ7560" s="40"/>
      <c r="BR7560" s="9"/>
      <c r="BS7560" s="40"/>
      <c r="BU7560" s="9"/>
      <c r="BV7560" s="40"/>
      <c r="BW7560" s="9"/>
      <c r="BX7560" s="40"/>
      <c r="BZ7560" s="9"/>
      <c r="CA7560" s="9"/>
      <c r="CB7560" s="40"/>
      <c r="CC7560" s="9"/>
      <c r="CD7560" s="9"/>
      <c r="CE7560" s="40"/>
    </row>
    <row r="7561" spans="68:83" x14ac:dyDescent="0.25">
      <c r="BP7561" s="9"/>
      <c r="BQ7561" s="40"/>
      <c r="BR7561" s="9"/>
      <c r="BS7561" s="40"/>
      <c r="BU7561" s="9"/>
      <c r="BV7561" s="40"/>
      <c r="BW7561" s="9"/>
      <c r="BX7561" s="40"/>
      <c r="BZ7561" s="9"/>
      <c r="CA7561" s="9"/>
      <c r="CB7561" s="40"/>
      <c r="CC7561" s="9"/>
      <c r="CD7561" s="9"/>
      <c r="CE7561" s="40"/>
    </row>
    <row r="7562" spans="68:83" x14ac:dyDescent="0.25">
      <c r="BP7562" s="9"/>
      <c r="BQ7562" s="40"/>
      <c r="BR7562" s="9"/>
      <c r="BS7562" s="40"/>
      <c r="BU7562" s="9"/>
      <c r="BV7562" s="40"/>
      <c r="BW7562" s="9"/>
      <c r="BX7562" s="40"/>
      <c r="BZ7562" s="9"/>
      <c r="CA7562" s="9"/>
      <c r="CB7562" s="40"/>
      <c r="CC7562" s="9"/>
      <c r="CD7562" s="9"/>
      <c r="CE7562" s="40"/>
    </row>
    <row r="7563" spans="68:83" x14ac:dyDescent="0.25">
      <c r="BP7563" s="9"/>
      <c r="BQ7563" s="40"/>
      <c r="BR7563" s="9"/>
      <c r="BS7563" s="40"/>
      <c r="BU7563" s="9"/>
      <c r="BV7563" s="40"/>
      <c r="BW7563" s="9"/>
      <c r="BX7563" s="40"/>
      <c r="BZ7563" s="9"/>
      <c r="CA7563" s="9"/>
      <c r="CB7563" s="40"/>
      <c r="CC7563" s="9"/>
      <c r="CD7563" s="9"/>
      <c r="CE7563" s="40"/>
    </row>
    <row r="7564" spans="68:83" x14ac:dyDescent="0.25">
      <c r="BP7564" s="9"/>
      <c r="BQ7564" s="40"/>
      <c r="BR7564" s="9"/>
      <c r="BS7564" s="40"/>
      <c r="BU7564" s="9"/>
      <c r="BV7564" s="40"/>
      <c r="BW7564" s="9"/>
      <c r="BX7564" s="40"/>
      <c r="BZ7564" s="9"/>
      <c r="CA7564" s="9"/>
      <c r="CB7564" s="40"/>
      <c r="CC7564" s="9"/>
      <c r="CD7564" s="9"/>
      <c r="CE7564" s="40"/>
    </row>
    <row r="7565" spans="68:83" x14ac:dyDescent="0.25">
      <c r="BP7565" s="9"/>
      <c r="BQ7565" s="40"/>
      <c r="BR7565" s="9"/>
      <c r="BS7565" s="40"/>
      <c r="BU7565" s="9"/>
      <c r="BV7565" s="40"/>
      <c r="BW7565" s="9"/>
      <c r="BX7565" s="40"/>
      <c r="BZ7565" s="9"/>
      <c r="CA7565" s="9"/>
      <c r="CB7565" s="40"/>
      <c r="CC7565" s="9"/>
      <c r="CD7565" s="9"/>
      <c r="CE7565" s="40"/>
    </row>
    <row r="7566" spans="68:83" x14ac:dyDescent="0.25">
      <c r="BP7566" s="9"/>
      <c r="BQ7566" s="40"/>
      <c r="BR7566" s="9"/>
      <c r="BS7566" s="40"/>
      <c r="BU7566" s="9"/>
      <c r="BV7566" s="40"/>
      <c r="BW7566" s="9"/>
      <c r="BX7566" s="40"/>
      <c r="BZ7566" s="9"/>
      <c r="CA7566" s="9"/>
      <c r="CB7566" s="40"/>
      <c r="CC7566" s="9"/>
      <c r="CD7566" s="9"/>
      <c r="CE7566" s="40"/>
    </row>
    <row r="7567" spans="68:83" x14ac:dyDescent="0.25">
      <c r="BP7567" s="9"/>
      <c r="BQ7567" s="40"/>
      <c r="BR7567" s="9"/>
      <c r="BS7567" s="40"/>
      <c r="BU7567" s="9"/>
      <c r="BV7567" s="40"/>
      <c r="BW7567" s="9"/>
      <c r="BX7567" s="40"/>
      <c r="BZ7567" s="9"/>
      <c r="CA7567" s="9"/>
      <c r="CB7567" s="40"/>
      <c r="CC7567" s="9"/>
      <c r="CD7567" s="9"/>
      <c r="CE7567" s="40"/>
    </row>
    <row r="7568" spans="68:83" x14ac:dyDescent="0.25">
      <c r="BP7568" s="9"/>
      <c r="BQ7568" s="40"/>
      <c r="BR7568" s="9"/>
      <c r="BS7568" s="40"/>
      <c r="BU7568" s="9"/>
      <c r="BV7568" s="40"/>
      <c r="BW7568" s="9"/>
      <c r="BX7568" s="40"/>
      <c r="BZ7568" s="9"/>
      <c r="CA7568" s="9"/>
      <c r="CB7568" s="40"/>
      <c r="CC7568" s="9"/>
      <c r="CD7568" s="9"/>
      <c r="CE7568" s="40"/>
    </row>
    <row r="7569" spans="68:83" x14ac:dyDescent="0.25">
      <c r="BP7569" s="9"/>
      <c r="BQ7569" s="40"/>
      <c r="BR7569" s="9"/>
      <c r="BS7569" s="40"/>
      <c r="BU7569" s="9"/>
      <c r="BV7569" s="40"/>
      <c r="BW7569" s="9"/>
      <c r="BX7569" s="40"/>
      <c r="BZ7569" s="9"/>
      <c r="CA7569" s="9"/>
      <c r="CB7569" s="40"/>
      <c r="CC7569" s="9"/>
      <c r="CD7569" s="9"/>
      <c r="CE7569" s="40"/>
    </row>
    <row r="7570" spans="68:83" x14ac:dyDescent="0.25">
      <c r="BP7570" s="9"/>
      <c r="BQ7570" s="40"/>
      <c r="BR7570" s="9"/>
      <c r="BS7570" s="40"/>
      <c r="BU7570" s="9"/>
      <c r="BV7570" s="40"/>
      <c r="BW7570" s="9"/>
      <c r="BX7570" s="40"/>
      <c r="BZ7570" s="9"/>
      <c r="CA7570" s="9"/>
      <c r="CB7570" s="40"/>
      <c r="CC7570" s="9"/>
      <c r="CD7570" s="9"/>
      <c r="CE7570" s="40"/>
    </row>
    <row r="7571" spans="68:83" x14ac:dyDescent="0.25">
      <c r="BP7571" s="9"/>
      <c r="BQ7571" s="40"/>
      <c r="BR7571" s="9"/>
      <c r="BS7571" s="40"/>
      <c r="BU7571" s="9"/>
      <c r="BV7571" s="40"/>
      <c r="BW7571" s="9"/>
      <c r="BX7571" s="40"/>
      <c r="BZ7571" s="9"/>
      <c r="CA7571" s="9"/>
      <c r="CB7571" s="40"/>
      <c r="CC7571" s="9"/>
      <c r="CD7571" s="9"/>
      <c r="CE7571" s="40"/>
    </row>
    <row r="7572" spans="68:83" x14ac:dyDescent="0.25">
      <c r="BP7572" s="9"/>
      <c r="BQ7572" s="40"/>
      <c r="BR7572" s="9"/>
      <c r="BS7572" s="40"/>
      <c r="BU7572" s="9"/>
      <c r="BV7572" s="40"/>
      <c r="BW7572" s="9"/>
      <c r="BX7572" s="40"/>
      <c r="BZ7572" s="9"/>
      <c r="CA7572" s="9"/>
      <c r="CB7572" s="40"/>
      <c r="CC7572" s="9"/>
      <c r="CD7572" s="9"/>
      <c r="CE7572" s="40"/>
    </row>
    <row r="7573" spans="68:83" x14ac:dyDescent="0.25">
      <c r="BP7573" s="9"/>
      <c r="BQ7573" s="40"/>
      <c r="BR7573" s="9"/>
      <c r="BS7573" s="40"/>
      <c r="BU7573" s="9"/>
      <c r="BV7573" s="40"/>
      <c r="BW7573" s="9"/>
      <c r="BX7573" s="40"/>
      <c r="BZ7573" s="9"/>
      <c r="CA7573" s="9"/>
      <c r="CB7573" s="40"/>
      <c r="CC7573" s="9"/>
      <c r="CD7573" s="9"/>
      <c r="CE7573" s="40"/>
    </row>
    <row r="7574" spans="68:83" x14ac:dyDescent="0.25">
      <c r="BP7574" s="9"/>
      <c r="BQ7574" s="40"/>
      <c r="BR7574" s="9"/>
      <c r="BS7574" s="40"/>
      <c r="BU7574" s="9"/>
      <c r="BV7574" s="40"/>
      <c r="BW7574" s="9"/>
      <c r="BX7574" s="40"/>
      <c r="BZ7574" s="9"/>
      <c r="CA7574" s="9"/>
      <c r="CB7574" s="40"/>
      <c r="CC7574" s="9"/>
      <c r="CD7574" s="9"/>
      <c r="CE7574" s="40"/>
    </row>
    <row r="7575" spans="68:83" x14ac:dyDescent="0.25">
      <c r="BP7575" s="9"/>
      <c r="BQ7575" s="40"/>
      <c r="BR7575" s="9"/>
      <c r="BS7575" s="40"/>
      <c r="BU7575" s="9"/>
      <c r="BV7575" s="40"/>
      <c r="BW7575" s="9"/>
      <c r="BX7575" s="40"/>
      <c r="BZ7575" s="9"/>
      <c r="CA7575" s="9"/>
      <c r="CB7575" s="40"/>
      <c r="CC7575" s="9"/>
      <c r="CD7575" s="9"/>
      <c r="CE7575" s="40"/>
    </row>
    <row r="7576" spans="68:83" x14ac:dyDescent="0.25">
      <c r="BP7576" s="9"/>
      <c r="BQ7576" s="40"/>
      <c r="BR7576" s="9"/>
      <c r="BS7576" s="40"/>
      <c r="BU7576" s="9"/>
      <c r="BV7576" s="40"/>
      <c r="BW7576" s="9"/>
      <c r="BX7576" s="40"/>
      <c r="BZ7576" s="9"/>
      <c r="CA7576" s="9"/>
      <c r="CB7576" s="40"/>
      <c r="CC7576" s="9"/>
      <c r="CD7576" s="9"/>
      <c r="CE7576" s="40"/>
    </row>
    <row r="7577" spans="68:83" x14ac:dyDescent="0.25">
      <c r="BP7577" s="9"/>
      <c r="BQ7577" s="40"/>
      <c r="BR7577" s="9"/>
      <c r="BS7577" s="40"/>
      <c r="BU7577" s="9"/>
      <c r="BV7577" s="40"/>
      <c r="BW7577" s="9"/>
      <c r="BX7577" s="40"/>
      <c r="BZ7577" s="9"/>
      <c r="CA7577" s="9"/>
      <c r="CB7577" s="40"/>
      <c r="CC7577" s="9"/>
      <c r="CD7577" s="9"/>
      <c r="CE7577" s="40"/>
    </row>
    <row r="7578" spans="68:83" x14ac:dyDescent="0.25">
      <c r="BP7578" s="9"/>
      <c r="BQ7578" s="40"/>
      <c r="BR7578" s="9"/>
      <c r="BS7578" s="40"/>
      <c r="BU7578" s="9"/>
      <c r="BV7578" s="40"/>
      <c r="BW7578" s="9"/>
      <c r="BX7578" s="40"/>
      <c r="BZ7578" s="9"/>
      <c r="CA7578" s="9"/>
      <c r="CB7578" s="40"/>
      <c r="CC7578" s="9"/>
      <c r="CD7578" s="9"/>
      <c r="CE7578" s="40"/>
    </row>
    <row r="7579" spans="68:83" x14ac:dyDescent="0.25">
      <c r="BP7579" s="9"/>
      <c r="BQ7579" s="40"/>
      <c r="BR7579" s="9"/>
      <c r="BS7579" s="40"/>
      <c r="BU7579" s="9"/>
      <c r="BV7579" s="40"/>
      <c r="BW7579" s="9"/>
      <c r="BX7579" s="40"/>
      <c r="BZ7579" s="9"/>
      <c r="CA7579" s="9"/>
      <c r="CB7579" s="40"/>
      <c r="CC7579" s="9"/>
      <c r="CD7579" s="9"/>
      <c r="CE7579" s="40"/>
    </row>
    <row r="7580" spans="68:83" x14ac:dyDescent="0.25">
      <c r="BP7580" s="9"/>
      <c r="BQ7580" s="40"/>
      <c r="BR7580" s="9"/>
      <c r="BS7580" s="40"/>
      <c r="BU7580" s="9"/>
      <c r="BV7580" s="40"/>
      <c r="BW7580" s="9"/>
      <c r="BX7580" s="40"/>
      <c r="BZ7580" s="9"/>
      <c r="CA7580" s="9"/>
      <c r="CB7580" s="40"/>
      <c r="CC7580" s="9"/>
      <c r="CD7580" s="9"/>
      <c r="CE7580" s="40"/>
    </row>
    <row r="7581" spans="68:83" x14ac:dyDescent="0.25">
      <c r="BP7581" s="9"/>
      <c r="BQ7581" s="40"/>
      <c r="BR7581" s="9"/>
      <c r="BS7581" s="40"/>
      <c r="BU7581" s="9"/>
      <c r="BV7581" s="40"/>
      <c r="BW7581" s="9"/>
      <c r="BX7581" s="40"/>
      <c r="BZ7581" s="9"/>
      <c r="CA7581" s="9"/>
      <c r="CB7581" s="40"/>
      <c r="CC7581" s="9"/>
      <c r="CD7581" s="9"/>
      <c r="CE7581" s="40"/>
    </row>
    <row r="7582" spans="68:83" x14ac:dyDescent="0.25">
      <c r="BP7582" s="9"/>
      <c r="BQ7582" s="40"/>
      <c r="BR7582" s="9"/>
      <c r="BS7582" s="40"/>
      <c r="BU7582" s="9"/>
      <c r="BV7582" s="40"/>
      <c r="BW7582" s="9"/>
      <c r="BX7582" s="40"/>
      <c r="BZ7582" s="9"/>
      <c r="CA7582" s="9"/>
      <c r="CB7582" s="40"/>
      <c r="CC7582" s="9"/>
      <c r="CD7582" s="9"/>
      <c r="CE7582" s="40"/>
    </row>
    <row r="7583" spans="68:83" x14ac:dyDescent="0.25">
      <c r="BP7583" s="9"/>
      <c r="BQ7583" s="40"/>
      <c r="BR7583" s="9"/>
      <c r="BS7583" s="40"/>
      <c r="BU7583" s="9"/>
      <c r="BV7583" s="40"/>
      <c r="BW7583" s="9"/>
      <c r="BX7583" s="40"/>
      <c r="BZ7583" s="9"/>
      <c r="CA7583" s="9"/>
      <c r="CB7583" s="40"/>
      <c r="CC7583" s="9"/>
      <c r="CD7583" s="9"/>
      <c r="CE7583" s="40"/>
    </row>
    <row r="7584" spans="68:83" x14ac:dyDescent="0.25">
      <c r="BP7584" s="9"/>
      <c r="BQ7584" s="40"/>
      <c r="BR7584" s="9"/>
      <c r="BS7584" s="40"/>
      <c r="BU7584" s="9"/>
      <c r="BV7584" s="40"/>
      <c r="BW7584" s="9"/>
      <c r="BX7584" s="40"/>
      <c r="BZ7584" s="9"/>
      <c r="CA7584" s="9"/>
      <c r="CB7584" s="40"/>
      <c r="CC7584" s="9"/>
      <c r="CD7584" s="9"/>
      <c r="CE7584" s="40"/>
    </row>
    <row r="7585" spans="68:83" x14ac:dyDescent="0.25">
      <c r="BP7585" s="9"/>
      <c r="BQ7585" s="40"/>
      <c r="BR7585" s="9"/>
      <c r="BS7585" s="40"/>
      <c r="BU7585" s="9"/>
      <c r="BV7585" s="40"/>
      <c r="BW7585" s="9"/>
      <c r="BX7585" s="40"/>
      <c r="BZ7585" s="9"/>
      <c r="CA7585" s="9"/>
      <c r="CB7585" s="40"/>
      <c r="CC7585" s="9"/>
      <c r="CD7585" s="9"/>
      <c r="CE7585" s="40"/>
    </row>
    <row r="7586" spans="68:83" x14ac:dyDescent="0.25">
      <c r="BP7586" s="9"/>
      <c r="BQ7586" s="40"/>
      <c r="BR7586" s="9"/>
      <c r="BS7586" s="40"/>
      <c r="BU7586" s="9"/>
      <c r="BV7586" s="40"/>
      <c r="BW7586" s="9"/>
      <c r="BX7586" s="40"/>
      <c r="BZ7586" s="9"/>
      <c r="CA7586" s="9"/>
      <c r="CB7586" s="40"/>
      <c r="CC7586" s="9"/>
      <c r="CD7586" s="9"/>
      <c r="CE7586" s="40"/>
    </row>
    <row r="7587" spans="68:83" x14ac:dyDescent="0.25">
      <c r="BP7587" s="9"/>
      <c r="BQ7587" s="40"/>
      <c r="BR7587" s="9"/>
      <c r="BS7587" s="40"/>
      <c r="BU7587" s="9"/>
      <c r="BV7587" s="40"/>
      <c r="BW7587" s="9"/>
      <c r="BX7587" s="40"/>
      <c r="BZ7587" s="9"/>
      <c r="CA7587" s="9"/>
      <c r="CB7587" s="40"/>
      <c r="CC7587" s="9"/>
      <c r="CD7587" s="9"/>
      <c r="CE7587" s="40"/>
    </row>
    <row r="7588" spans="68:83" x14ac:dyDescent="0.25">
      <c r="BP7588" s="9"/>
      <c r="BQ7588" s="40"/>
      <c r="BR7588" s="9"/>
      <c r="BS7588" s="40"/>
      <c r="BU7588" s="9"/>
      <c r="BV7588" s="40"/>
      <c r="BW7588" s="9"/>
      <c r="BX7588" s="40"/>
      <c r="BZ7588" s="9"/>
      <c r="CA7588" s="9"/>
      <c r="CB7588" s="40"/>
      <c r="CC7588" s="9"/>
      <c r="CD7588" s="9"/>
      <c r="CE7588" s="40"/>
    </row>
    <row r="7589" spans="68:83" x14ac:dyDescent="0.25">
      <c r="BP7589" s="9"/>
      <c r="BQ7589" s="40"/>
      <c r="BR7589" s="9"/>
      <c r="BS7589" s="40"/>
      <c r="BU7589" s="9"/>
      <c r="BV7589" s="40"/>
      <c r="BW7589" s="9"/>
      <c r="BX7589" s="40"/>
      <c r="BZ7589" s="9"/>
      <c r="CA7589" s="9"/>
      <c r="CB7589" s="40"/>
      <c r="CC7589" s="9"/>
      <c r="CD7589" s="9"/>
      <c r="CE7589" s="40"/>
    </row>
    <row r="7590" spans="68:83" x14ac:dyDescent="0.25">
      <c r="BP7590" s="9"/>
      <c r="BQ7590" s="40"/>
      <c r="BR7590" s="9"/>
      <c r="BS7590" s="40"/>
      <c r="BU7590" s="9"/>
      <c r="BV7590" s="40"/>
      <c r="BW7590" s="9"/>
      <c r="BX7590" s="40"/>
      <c r="BZ7590" s="9"/>
      <c r="CA7590" s="9"/>
      <c r="CB7590" s="40"/>
      <c r="CC7590" s="9"/>
      <c r="CD7590" s="9"/>
      <c r="CE7590" s="40"/>
    </row>
    <row r="7591" spans="68:83" x14ac:dyDescent="0.25">
      <c r="BP7591" s="9"/>
      <c r="BQ7591" s="40"/>
      <c r="BR7591" s="9"/>
      <c r="BS7591" s="40"/>
      <c r="BU7591" s="9"/>
      <c r="BV7591" s="40"/>
      <c r="BW7591" s="9"/>
      <c r="BX7591" s="40"/>
      <c r="BZ7591" s="9"/>
      <c r="CA7591" s="9"/>
      <c r="CB7591" s="40"/>
      <c r="CC7591" s="9"/>
      <c r="CD7591" s="9"/>
      <c r="CE7591" s="40"/>
    </row>
    <row r="7592" spans="68:83" x14ac:dyDescent="0.25">
      <c r="BP7592" s="9"/>
      <c r="BQ7592" s="40"/>
      <c r="BR7592" s="9"/>
      <c r="BS7592" s="40"/>
      <c r="BU7592" s="9"/>
      <c r="BV7592" s="40"/>
      <c r="BW7592" s="9"/>
      <c r="BX7592" s="40"/>
      <c r="BZ7592" s="9"/>
      <c r="CA7592" s="9"/>
      <c r="CB7592" s="40"/>
      <c r="CC7592" s="9"/>
      <c r="CD7592" s="9"/>
      <c r="CE7592" s="40"/>
    </row>
    <row r="7593" spans="68:83" x14ac:dyDescent="0.25">
      <c r="BP7593" s="9"/>
      <c r="BQ7593" s="40"/>
      <c r="BR7593" s="9"/>
      <c r="BS7593" s="40"/>
      <c r="BU7593" s="9"/>
      <c r="BV7593" s="40"/>
      <c r="BW7593" s="9"/>
      <c r="BX7593" s="40"/>
      <c r="BZ7593" s="9"/>
      <c r="CA7593" s="9"/>
      <c r="CB7593" s="40"/>
      <c r="CC7593" s="9"/>
      <c r="CD7593" s="9"/>
      <c r="CE7593" s="40"/>
    </row>
    <row r="7594" spans="68:83" x14ac:dyDescent="0.25">
      <c r="BP7594" s="9"/>
      <c r="BQ7594" s="40"/>
      <c r="BR7594" s="9"/>
      <c r="BS7594" s="40"/>
      <c r="BU7594" s="9"/>
      <c r="BV7594" s="40"/>
      <c r="BW7594" s="9"/>
      <c r="BX7594" s="40"/>
      <c r="BZ7594" s="9"/>
      <c r="CA7594" s="9"/>
      <c r="CB7594" s="40"/>
      <c r="CC7594" s="9"/>
      <c r="CD7594" s="9"/>
      <c r="CE7594" s="40"/>
    </row>
    <row r="7595" spans="68:83" x14ac:dyDescent="0.25">
      <c r="BP7595" s="9"/>
      <c r="BQ7595" s="40"/>
      <c r="BR7595" s="9"/>
      <c r="BS7595" s="40"/>
      <c r="BU7595" s="9"/>
      <c r="BV7595" s="40"/>
      <c r="BW7595" s="9"/>
      <c r="BX7595" s="40"/>
      <c r="BZ7595" s="9"/>
      <c r="CA7595" s="9"/>
      <c r="CB7595" s="40"/>
      <c r="CC7595" s="9"/>
      <c r="CD7595" s="9"/>
      <c r="CE7595" s="40"/>
    </row>
    <row r="7596" spans="68:83" x14ac:dyDescent="0.25">
      <c r="BP7596" s="9"/>
      <c r="BQ7596" s="40"/>
      <c r="BR7596" s="9"/>
      <c r="BS7596" s="40"/>
      <c r="BU7596" s="9"/>
      <c r="BV7596" s="40"/>
      <c r="BW7596" s="9"/>
      <c r="BX7596" s="40"/>
      <c r="BZ7596" s="9"/>
      <c r="CA7596" s="9"/>
      <c r="CB7596" s="40"/>
      <c r="CC7596" s="9"/>
      <c r="CD7596" s="9"/>
      <c r="CE7596" s="40"/>
    </row>
    <row r="7597" spans="68:83" x14ac:dyDescent="0.25">
      <c r="BP7597" s="9"/>
      <c r="BQ7597" s="40"/>
      <c r="BR7597" s="9"/>
      <c r="BS7597" s="40"/>
      <c r="BU7597" s="9"/>
      <c r="BV7597" s="40"/>
      <c r="BW7597" s="9"/>
      <c r="BX7597" s="40"/>
      <c r="BZ7597" s="9"/>
      <c r="CA7597" s="9"/>
      <c r="CB7597" s="40"/>
      <c r="CC7597" s="9"/>
      <c r="CD7597" s="9"/>
      <c r="CE7597" s="40"/>
    </row>
    <row r="7598" spans="68:83" x14ac:dyDescent="0.25">
      <c r="BP7598" s="9"/>
      <c r="BQ7598" s="40"/>
      <c r="BR7598" s="9"/>
      <c r="BS7598" s="40"/>
      <c r="BU7598" s="9"/>
      <c r="BV7598" s="40"/>
      <c r="BW7598" s="9"/>
      <c r="BX7598" s="40"/>
      <c r="BZ7598" s="9"/>
      <c r="CA7598" s="9"/>
      <c r="CB7598" s="40"/>
      <c r="CC7598" s="9"/>
      <c r="CD7598" s="9"/>
      <c r="CE7598" s="40"/>
    </row>
    <row r="7599" spans="68:83" x14ac:dyDescent="0.25">
      <c r="BP7599" s="9"/>
      <c r="BQ7599" s="40"/>
      <c r="BR7599" s="9"/>
      <c r="BS7599" s="40"/>
      <c r="BU7599" s="9"/>
      <c r="BV7599" s="40"/>
      <c r="BW7599" s="9"/>
      <c r="BX7599" s="40"/>
      <c r="BZ7599" s="9"/>
      <c r="CA7599" s="9"/>
      <c r="CB7599" s="40"/>
      <c r="CC7599" s="9"/>
      <c r="CD7599" s="9"/>
      <c r="CE7599" s="40"/>
    </row>
    <row r="7600" spans="68:83" x14ac:dyDescent="0.25">
      <c r="BP7600" s="9"/>
      <c r="BQ7600" s="40"/>
      <c r="BR7600" s="9"/>
      <c r="BS7600" s="40"/>
      <c r="BU7600" s="9"/>
      <c r="BV7600" s="40"/>
      <c r="BW7600" s="9"/>
      <c r="BX7600" s="40"/>
      <c r="BZ7600" s="9"/>
      <c r="CA7600" s="9"/>
      <c r="CB7600" s="40"/>
      <c r="CC7600" s="9"/>
      <c r="CD7600" s="9"/>
      <c r="CE7600" s="40"/>
    </row>
    <row r="7601" spans="68:83" x14ac:dyDescent="0.25">
      <c r="BP7601" s="9"/>
      <c r="BQ7601" s="40"/>
      <c r="BR7601" s="9"/>
      <c r="BS7601" s="40"/>
      <c r="BU7601" s="9"/>
      <c r="BV7601" s="40"/>
      <c r="BW7601" s="9"/>
      <c r="BX7601" s="40"/>
      <c r="BZ7601" s="9"/>
      <c r="CA7601" s="9"/>
      <c r="CB7601" s="40"/>
      <c r="CC7601" s="9"/>
      <c r="CD7601" s="9"/>
      <c r="CE7601" s="40"/>
    </row>
    <row r="7602" spans="68:83" x14ac:dyDescent="0.25">
      <c r="BP7602" s="9"/>
      <c r="BQ7602" s="40"/>
      <c r="BR7602" s="9"/>
      <c r="BS7602" s="40"/>
      <c r="BU7602" s="9"/>
      <c r="BV7602" s="40"/>
      <c r="BW7602" s="9"/>
      <c r="BX7602" s="40"/>
      <c r="BZ7602" s="9"/>
      <c r="CA7602" s="9"/>
      <c r="CB7602" s="40"/>
      <c r="CC7602" s="9"/>
      <c r="CD7602" s="9"/>
      <c r="CE7602" s="40"/>
    </row>
    <row r="7603" spans="68:83" x14ac:dyDescent="0.25">
      <c r="BP7603" s="9"/>
      <c r="BQ7603" s="40"/>
      <c r="BR7603" s="9"/>
      <c r="BS7603" s="40"/>
      <c r="BU7603" s="9"/>
      <c r="BV7603" s="40"/>
      <c r="BW7603" s="9"/>
      <c r="BX7603" s="40"/>
      <c r="BZ7603" s="9"/>
      <c r="CA7603" s="9"/>
      <c r="CB7603" s="40"/>
      <c r="CC7603" s="9"/>
      <c r="CD7603" s="9"/>
      <c r="CE7603" s="40"/>
    </row>
    <row r="7604" spans="68:83" x14ac:dyDescent="0.25">
      <c r="BP7604" s="9"/>
      <c r="BQ7604" s="40"/>
      <c r="BR7604" s="9"/>
      <c r="BS7604" s="40"/>
      <c r="BU7604" s="9"/>
      <c r="BV7604" s="40"/>
      <c r="BW7604" s="9"/>
      <c r="BX7604" s="40"/>
      <c r="BZ7604" s="9"/>
      <c r="CA7604" s="9"/>
      <c r="CB7604" s="40"/>
      <c r="CC7604" s="9"/>
      <c r="CD7604" s="9"/>
      <c r="CE7604" s="40"/>
    </row>
    <row r="7605" spans="68:83" x14ac:dyDescent="0.25">
      <c r="BP7605" s="9"/>
      <c r="BQ7605" s="40"/>
      <c r="BR7605" s="9"/>
      <c r="BS7605" s="40"/>
      <c r="BU7605" s="9"/>
      <c r="BV7605" s="40"/>
      <c r="BW7605" s="9"/>
      <c r="BX7605" s="40"/>
      <c r="BZ7605" s="9"/>
      <c r="CA7605" s="9"/>
      <c r="CB7605" s="40"/>
      <c r="CC7605" s="9"/>
      <c r="CD7605" s="9"/>
      <c r="CE7605" s="40"/>
    </row>
    <row r="7606" spans="68:83" x14ac:dyDescent="0.25">
      <c r="BP7606" s="9"/>
      <c r="BQ7606" s="40"/>
      <c r="BR7606" s="9"/>
      <c r="BS7606" s="40"/>
      <c r="BU7606" s="9"/>
      <c r="BV7606" s="40"/>
      <c r="BW7606" s="9"/>
      <c r="BX7606" s="40"/>
      <c r="BZ7606" s="9"/>
      <c r="CA7606" s="9"/>
      <c r="CB7606" s="40"/>
      <c r="CC7606" s="9"/>
      <c r="CD7606" s="9"/>
      <c r="CE7606" s="40"/>
    </row>
    <row r="7607" spans="68:83" x14ac:dyDescent="0.25">
      <c r="BP7607" s="9"/>
      <c r="BQ7607" s="40"/>
      <c r="BR7607" s="9"/>
      <c r="BS7607" s="40"/>
      <c r="BU7607" s="9"/>
      <c r="BV7607" s="40"/>
      <c r="BW7607" s="9"/>
      <c r="BX7607" s="40"/>
      <c r="BZ7607" s="9"/>
      <c r="CA7607" s="9"/>
      <c r="CB7607" s="40"/>
      <c r="CC7607" s="9"/>
      <c r="CD7607" s="9"/>
      <c r="CE7607" s="40"/>
    </row>
    <row r="7608" spans="68:83" x14ac:dyDescent="0.25">
      <c r="BP7608" s="9"/>
      <c r="BQ7608" s="40"/>
      <c r="BR7608" s="9"/>
      <c r="BS7608" s="40"/>
      <c r="BU7608" s="9"/>
      <c r="BV7608" s="40"/>
      <c r="BW7608" s="9"/>
      <c r="BX7608" s="40"/>
      <c r="BZ7608" s="9"/>
      <c r="CA7608" s="9"/>
      <c r="CB7608" s="40"/>
      <c r="CC7608" s="9"/>
      <c r="CD7608" s="9"/>
      <c r="CE7608" s="40"/>
    </row>
    <row r="7609" spans="68:83" x14ac:dyDescent="0.25">
      <c r="BP7609" s="9"/>
      <c r="BQ7609" s="40"/>
      <c r="BR7609" s="9"/>
      <c r="BS7609" s="40"/>
      <c r="BU7609" s="9"/>
      <c r="BV7609" s="40"/>
      <c r="BW7609" s="9"/>
      <c r="BX7609" s="40"/>
      <c r="BZ7609" s="9"/>
      <c r="CA7609" s="9"/>
      <c r="CB7609" s="40"/>
      <c r="CC7609" s="9"/>
      <c r="CD7609" s="9"/>
      <c r="CE7609" s="40"/>
    </row>
    <row r="7610" spans="68:83" x14ac:dyDescent="0.25">
      <c r="BP7610" s="9"/>
      <c r="BQ7610" s="40"/>
      <c r="BR7610" s="9"/>
      <c r="BS7610" s="40"/>
      <c r="BU7610" s="9"/>
      <c r="BV7610" s="40"/>
      <c r="BW7610" s="9"/>
      <c r="BX7610" s="40"/>
      <c r="BZ7610" s="9"/>
      <c r="CA7610" s="9"/>
      <c r="CB7610" s="40"/>
      <c r="CC7610" s="9"/>
      <c r="CD7610" s="9"/>
      <c r="CE7610" s="40"/>
    </row>
    <row r="7611" spans="68:83" x14ac:dyDescent="0.25">
      <c r="BP7611" s="9"/>
      <c r="BQ7611" s="40"/>
      <c r="BR7611" s="9"/>
      <c r="BS7611" s="40"/>
      <c r="BU7611" s="9"/>
      <c r="BV7611" s="40"/>
      <c r="BW7611" s="9"/>
      <c r="BX7611" s="40"/>
      <c r="BZ7611" s="9"/>
      <c r="CA7611" s="9"/>
      <c r="CB7611" s="40"/>
      <c r="CC7611" s="9"/>
      <c r="CD7611" s="9"/>
      <c r="CE7611" s="40"/>
    </row>
    <row r="7612" spans="68:83" x14ac:dyDescent="0.25">
      <c r="BP7612" s="9"/>
      <c r="BQ7612" s="40"/>
      <c r="BR7612" s="9"/>
      <c r="BS7612" s="40"/>
      <c r="BU7612" s="9"/>
      <c r="BV7612" s="40"/>
      <c r="BW7612" s="9"/>
      <c r="BX7612" s="40"/>
      <c r="BZ7612" s="9"/>
      <c r="CA7612" s="9"/>
      <c r="CB7612" s="40"/>
      <c r="CC7612" s="9"/>
      <c r="CD7612" s="9"/>
      <c r="CE7612" s="40"/>
    </row>
    <row r="7613" spans="68:83" x14ac:dyDescent="0.25">
      <c r="BP7613" s="9"/>
      <c r="BQ7613" s="40"/>
      <c r="BR7613" s="9"/>
      <c r="BS7613" s="40"/>
      <c r="BU7613" s="9"/>
      <c r="BV7613" s="40"/>
      <c r="BW7613" s="9"/>
      <c r="BX7613" s="40"/>
      <c r="BZ7613" s="9"/>
      <c r="CA7613" s="9"/>
      <c r="CB7613" s="40"/>
      <c r="CC7613" s="9"/>
      <c r="CD7613" s="9"/>
      <c r="CE7613" s="40"/>
    </row>
    <row r="7614" spans="68:83" x14ac:dyDescent="0.25">
      <c r="BP7614" s="9"/>
      <c r="BQ7614" s="40"/>
      <c r="BR7614" s="9"/>
      <c r="BS7614" s="40"/>
      <c r="BU7614" s="9"/>
      <c r="BV7614" s="40"/>
      <c r="BW7614" s="9"/>
      <c r="BX7614" s="40"/>
      <c r="BZ7614" s="9"/>
      <c r="CA7614" s="9"/>
      <c r="CB7614" s="40"/>
      <c r="CC7614" s="9"/>
      <c r="CD7614" s="9"/>
      <c r="CE7614" s="40"/>
    </row>
    <row r="7615" spans="68:83" x14ac:dyDescent="0.25">
      <c r="BP7615" s="9"/>
      <c r="BQ7615" s="40"/>
      <c r="BR7615" s="9"/>
      <c r="BS7615" s="40"/>
      <c r="BU7615" s="9"/>
      <c r="BV7615" s="40"/>
      <c r="BW7615" s="9"/>
      <c r="BX7615" s="40"/>
      <c r="BZ7615" s="9"/>
      <c r="CA7615" s="9"/>
      <c r="CB7615" s="40"/>
      <c r="CC7615" s="9"/>
      <c r="CD7615" s="9"/>
      <c r="CE7615" s="40"/>
    </row>
    <row r="7616" spans="68:83" x14ac:dyDescent="0.25">
      <c r="BP7616" s="9"/>
      <c r="BQ7616" s="40"/>
      <c r="BR7616" s="9"/>
      <c r="BS7616" s="40"/>
      <c r="BU7616" s="9"/>
      <c r="BV7616" s="40"/>
      <c r="BW7616" s="9"/>
      <c r="BX7616" s="40"/>
      <c r="BZ7616" s="9"/>
      <c r="CA7616" s="9"/>
      <c r="CB7616" s="40"/>
      <c r="CC7616" s="9"/>
      <c r="CD7616" s="9"/>
      <c r="CE7616" s="40"/>
    </row>
    <row r="7617" spans="68:83" x14ac:dyDescent="0.25">
      <c r="BP7617" s="9"/>
      <c r="BQ7617" s="40"/>
      <c r="BR7617" s="9"/>
      <c r="BS7617" s="40"/>
      <c r="BU7617" s="9"/>
      <c r="BV7617" s="40"/>
      <c r="BW7617" s="9"/>
      <c r="BX7617" s="40"/>
      <c r="BZ7617" s="9"/>
      <c r="CA7617" s="9"/>
      <c r="CB7617" s="40"/>
      <c r="CC7617" s="9"/>
      <c r="CD7617" s="9"/>
      <c r="CE7617" s="40"/>
    </row>
    <row r="7618" spans="68:83" x14ac:dyDescent="0.25">
      <c r="BP7618" s="9"/>
      <c r="BQ7618" s="40"/>
      <c r="BR7618" s="9"/>
      <c r="BS7618" s="40"/>
      <c r="BU7618" s="9"/>
      <c r="BV7618" s="40"/>
      <c r="BW7618" s="9"/>
      <c r="BX7618" s="40"/>
      <c r="BZ7618" s="9"/>
      <c r="CA7618" s="9"/>
      <c r="CB7618" s="40"/>
      <c r="CC7618" s="9"/>
      <c r="CD7618" s="9"/>
      <c r="CE7618" s="40"/>
    </row>
    <row r="7619" spans="68:83" x14ac:dyDescent="0.25">
      <c r="BP7619" s="9"/>
      <c r="BQ7619" s="40"/>
      <c r="BR7619" s="9"/>
      <c r="BS7619" s="40"/>
      <c r="BU7619" s="9"/>
      <c r="BV7619" s="40"/>
      <c r="BW7619" s="9"/>
      <c r="BX7619" s="40"/>
      <c r="BZ7619" s="9"/>
      <c r="CA7619" s="9"/>
      <c r="CB7619" s="40"/>
      <c r="CC7619" s="9"/>
      <c r="CD7619" s="9"/>
      <c r="CE7619" s="40"/>
    </row>
    <row r="7620" spans="68:83" x14ac:dyDescent="0.25">
      <c r="BP7620" s="9"/>
      <c r="BQ7620" s="40"/>
      <c r="BR7620" s="9"/>
      <c r="BS7620" s="40"/>
      <c r="BU7620" s="9"/>
      <c r="BV7620" s="40"/>
      <c r="BW7620" s="9"/>
      <c r="BX7620" s="40"/>
      <c r="BZ7620" s="9"/>
      <c r="CA7620" s="9"/>
      <c r="CB7620" s="40"/>
      <c r="CC7620" s="9"/>
      <c r="CD7620" s="9"/>
      <c r="CE7620" s="40"/>
    </row>
    <row r="7621" spans="68:83" x14ac:dyDescent="0.25">
      <c r="BP7621" s="9"/>
      <c r="BQ7621" s="40"/>
      <c r="BR7621" s="9"/>
      <c r="BS7621" s="40"/>
      <c r="BU7621" s="9"/>
      <c r="BV7621" s="40"/>
      <c r="BW7621" s="9"/>
      <c r="BX7621" s="40"/>
      <c r="BZ7621" s="9"/>
      <c r="CA7621" s="9"/>
      <c r="CB7621" s="40"/>
      <c r="CC7621" s="9"/>
      <c r="CD7621" s="9"/>
      <c r="CE7621" s="40"/>
    </row>
    <row r="7622" spans="68:83" x14ac:dyDescent="0.25">
      <c r="BP7622" s="9"/>
      <c r="BQ7622" s="40"/>
      <c r="BR7622" s="9"/>
      <c r="BS7622" s="40"/>
      <c r="BU7622" s="9"/>
      <c r="BV7622" s="40"/>
      <c r="BW7622" s="9"/>
      <c r="BX7622" s="40"/>
      <c r="BZ7622" s="9"/>
      <c r="CA7622" s="9"/>
      <c r="CB7622" s="40"/>
      <c r="CC7622" s="9"/>
      <c r="CD7622" s="9"/>
      <c r="CE7622" s="40"/>
    </row>
    <row r="7623" spans="68:83" x14ac:dyDescent="0.25">
      <c r="BP7623" s="9"/>
      <c r="BQ7623" s="40"/>
      <c r="BR7623" s="9"/>
      <c r="BS7623" s="40"/>
      <c r="BU7623" s="9"/>
      <c r="BV7623" s="40"/>
      <c r="BW7623" s="9"/>
      <c r="BX7623" s="40"/>
      <c r="BZ7623" s="9"/>
      <c r="CA7623" s="9"/>
      <c r="CB7623" s="40"/>
      <c r="CC7623" s="9"/>
      <c r="CD7623" s="9"/>
      <c r="CE7623" s="40"/>
    </row>
    <row r="7624" spans="68:83" x14ac:dyDescent="0.25">
      <c r="BP7624" s="9"/>
      <c r="BQ7624" s="40"/>
      <c r="BR7624" s="9"/>
      <c r="BS7624" s="40"/>
      <c r="BU7624" s="9"/>
      <c r="BV7624" s="40"/>
      <c r="BW7624" s="9"/>
      <c r="BX7624" s="40"/>
      <c r="BZ7624" s="9"/>
      <c r="CA7624" s="9"/>
      <c r="CB7624" s="40"/>
      <c r="CC7624" s="9"/>
      <c r="CD7624" s="9"/>
      <c r="CE7624" s="40"/>
    </row>
    <row r="7625" spans="68:83" x14ac:dyDescent="0.25">
      <c r="BP7625" s="9"/>
      <c r="BQ7625" s="40"/>
      <c r="BR7625" s="9"/>
      <c r="BS7625" s="40"/>
      <c r="BU7625" s="9"/>
      <c r="BV7625" s="40"/>
      <c r="BW7625" s="9"/>
      <c r="BX7625" s="40"/>
      <c r="BZ7625" s="9"/>
      <c r="CA7625" s="9"/>
      <c r="CB7625" s="40"/>
      <c r="CC7625" s="9"/>
      <c r="CD7625" s="9"/>
      <c r="CE7625" s="40"/>
    </row>
    <row r="7626" spans="68:83" x14ac:dyDescent="0.25">
      <c r="BP7626" s="9"/>
      <c r="BQ7626" s="40"/>
      <c r="BR7626" s="9"/>
      <c r="BS7626" s="40"/>
      <c r="BU7626" s="9"/>
      <c r="BV7626" s="40"/>
      <c r="BW7626" s="9"/>
      <c r="BX7626" s="40"/>
      <c r="BZ7626" s="9"/>
      <c r="CA7626" s="9"/>
      <c r="CB7626" s="40"/>
      <c r="CC7626" s="9"/>
      <c r="CD7626" s="9"/>
      <c r="CE7626" s="40"/>
    </row>
    <row r="7627" spans="68:83" x14ac:dyDescent="0.25">
      <c r="BP7627" s="9"/>
      <c r="BQ7627" s="40"/>
      <c r="BR7627" s="9"/>
      <c r="BS7627" s="40"/>
      <c r="BU7627" s="9"/>
      <c r="BV7627" s="40"/>
      <c r="BW7627" s="9"/>
      <c r="BX7627" s="40"/>
      <c r="BZ7627" s="9"/>
      <c r="CA7627" s="9"/>
      <c r="CB7627" s="40"/>
      <c r="CC7627" s="9"/>
      <c r="CD7627" s="9"/>
      <c r="CE7627" s="40"/>
    </row>
    <row r="7628" spans="68:83" x14ac:dyDescent="0.25">
      <c r="BP7628" s="9"/>
      <c r="BQ7628" s="40"/>
      <c r="BR7628" s="9"/>
      <c r="BS7628" s="40"/>
      <c r="BU7628" s="9"/>
      <c r="BV7628" s="40"/>
      <c r="BW7628" s="9"/>
      <c r="BX7628" s="40"/>
      <c r="BZ7628" s="9"/>
      <c r="CA7628" s="9"/>
      <c r="CB7628" s="40"/>
      <c r="CC7628" s="9"/>
      <c r="CD7628" s="9"/>
      <c r="CE7628" s="40"/>
    </row>
    <row r="7629" spans="68:83" x14ac:dyDescent="0.25">
      <c r="BP7629" s="9"/>
      <c r="BQ7629" s="40"/>
      <c r="BR7629" s="9"/>
      <c r="BS7629" s="40"/>
      <c r="BU7629" s="9"/>
      <c r="BV7629" s="40"/>
      <c r="BW7629" s="9"/>
      <c r="BX7629" s="40"/>
      <c r="BZ7629" s="9"/>
      <c r="CA7629" s="9"/>
      <c r="CB7629" s="40"/>
      <c r="CC7629" s="9"/>
      <c r="CD7629" s="9"/>
      <c r="CE7629" s="40"/>
    </row>
    <row r="7630" spans="68:83" x14ac:dyDescent="0.25">
      <c r="BP7630" s="9"/>
      <c r="BQ7630" s="40"/>
      <c r="BR7630" s="9"/>
      <c r="BS7630" s="40"/>
      <c r="BU7630" s="9"/>
      <c r="BV7630" s="40"/>
      <c r="BW7630" s="9"/>
      <c r="BX7630" s="40"/>
      <c r="BZ7630" s="9"/>
      <c r="CA7630" s="9"/>
      <c r="CB7630" s="40"/>
      <c r="CC7630" s="9"/>
      <c r="CD7630" s="9"/>
      <c r="CE7630" s="40"/>
    </row>
    <row r="7631" spans="68:83" x14ac:dyDescent="0.25">
      <c r="BP7631" s="9"/>
      <c r="BQ7631" s="40"/>
      <c r="BR7631" s="9"/>
      <c r="BS7631" s="40"/>
      <c r="BU7631" s="9"/>
      <c r="BV7631" s="40"/>
      <c r="BW7631" s="9"/>
      <c r="BX7631" s="40"/>
      <c r="BZ7631" s="9"/>
      <c r="CA7631" s="9"/>
      <c r="CB7631" s="40"/>
      <c r="CC7631" s="9"/>
      <c r="CD7631" s="9"/>
      <c r="CE7631" s="40"/>
    </row>
    <row r="7632" spans="68:83" x14ac:dyDescent="0.25">
      <c r="BP7632" s="9"/>
      <c r="BQ7632" s="40"/>
      <c r="BR7632" s="9"/>
      <c r="BS7632" s="40"/>
      <c r="BU7632" s="9"/>
      <c r="BV7632" s="40"/>
      <c r="BW7632" s="9"/>
      <c r="BX7632" s="40"/>
      <c r="BZ7632" s="9"/>
      <c r="CA7632" s="9"/>
      <c r="CB7632" s="40"/>
      <c r="CC7632" s="9"/>
      <c r="CD7632" s="9"/>
      <c r="CE7632" s="40"/>
    </row>
    <row r="7633" spans="68:83" x14ac:dyDescent="0.25">
      <c r="BP7633" s="9"/>
      <c r="BQ7633" s="40"/>
      <c r="BR7633" s="9"/>
      <c r="BS7633" s="40"/>
      <c r="BU7633" s="9"/>
      <c r="BV7633" s="40"/>
      <c r="BW7633" s="9"/>
      <c r="BX7633" s="40"/>
      <c r="BZ7633" s="9"/>
      <c r="CA7633" s="9"/>
      <c r="CB7633" s="40"/>
      <c r="CC7633" s="9"/>
      <c r="CD7633" s="9"/>
      <c r="CE7633" s="40"/>
    </row>
    <row r="7634" spans="68:83" x14ac:dyDescent="0.25">
      <c r="BP7634" s="9"/>
      <c r="BQ7634" s="40"/>
      <c r="BR7634" s="9"/>
      <c r="BS7634" s="40"/>
      <c r="BU7634" s="9"/>
      <c r="BV7634" s="40"/>
      <c r="BW7634" s="9"/>
      <c r="BX7634" s="40"/>
      <c r="BZ7634" s="9"/>
      <c r="CA7634" s="9"/>
      <c r="CB7634" s="40"/>
      <c r="CC7634" s="9"/>
      <c r="CD7634" s="9"/>
      <c r="CE7634" s="40"/>
    </row>
    <row r="7635" spans="68:83" x14ac:dyDescent="0.25">
      <c r="BP7635" s="9"/>
      <c r="BQ7635" s="40"/>
      <c r="BR7635" s="9"/>
      <c r="BS7635" s="40"/>
      <c r="BU7635" s="9"/>
      <c r="BV7635" s="40"/>
      <c r="BW7635" s="9"/>
      <c r="BX7635" s="40"/>
      <c r="BZ7635" s="9"/>
      <c r="CA7635" s="9"/>
      <c r="CB7635" s="40"/>
      <c r="CC7635" s="9"/>
      <c r="CD7635" s="9"/>
      <c r="CE7635" s="40"/>
    </row>
    <row r="7636" spans="68:83" x14ac:dyDescent="0.25">
      <c r="BP7636" s="9"/>
      <c r="BQ7636" s="40"/>
      <c r="BR7636" s="9"/>
      <c r="BS7636" s="40"/>
      <c r="BU7636" s="9"/>
      <c r="BV7636" s="40"/>
      <c r="BW7636" s="9"/>
      <c r="BX7636" s="40"/>
      <c r="BZ7636" s="9"/>
      <c r="CA7636" s="9"/>
      <c r="CB7636" s="40"/>
      <c r="CC7636" s="9"/>
      <c r="CD7636" s="9"/>
      <c r="CE7636" s="40"/>
    </row>
    <row r="7637" spans="68:83" x14ac:dyDescent="0.25">
      <c r="BP7637" s="9"/>
      <c r="BQ7637" s="40"/>
      <c r="BR7637" s="9"/>
      <c r="BS7637" s="40"/>
      <c r="BU7637" s="9"/>
      <c r="BV7637" s="40"/>
      <c r="BW7637" s="9"/>
      <c r="BX7637" s="40"/>
      <c r="BZ7637" s="9"/>
      <c r="CA7637" s="9"/>
      <c r="CB7637" s="40"/>
      <c r="CC7637" s="9"/>
      <c r="CD7637" s="9"/>
      <c r="CE7637" s="40"/>
    </row>
    <row r="7638" spans="68:83" x14ac:dyDescent="0.25">
      <c r="BP7638" s="9"/>
      <c r="BQ7638" s="40"/>
      <c r="BR7638" s="9"/>
      <c r="BS7638" s="40"/>
      <c r="BU7638" s="9"/>
      <c r="BV7638" s="40"/>
      <c r="BW7638" s="9"/>
      <c r="BX7638" s="40"/>
      <c r="BZ7638" s="9"/>
      <c r="CA7638" s="9"/>
      <c r="CB7638" s="40"/>
      <c r="CC7638" s="9"/>
      <c r="CD7638" s="9"/>
      <c r="CE7638" s="40"/>
    </row>
    <row r="7639" spans="68:83" x14ac:dyDescent="0.25">
      <c r="BP7639" s="9"/>
      <c r="BQ7639" s="40"/>
      <c r="BR7639" s="9"/>
      <c r="BS7639" s="40"/>
      <c r="BU7639" s="9"/>
      <c r="BV7639" s="40"/>
      <c r="BW7639" s="9"/>
      <c r="BX7639" s="40"/>
      <c r="BZ7639" s="9"/>
      <c r="CA7639" s="9"/>
      <c r="CB7639" s="40"/>
      <c r="CC7639" s="9"/>
      <c r="CD7639" s="9"/>
      <c r="CE7639" s="40"/>
    </row>
    <row r="7640" spans="68:83" x14ac:dyDescent="0.25">
      <c r="BP7640" s="9"/>
      <c r="BQ7640" s="40"/>
      <c r="BR7640" s="9"/>
      <c r="BS7640" s="40"/>
      <c r="BU7640" s="9"/>
      <c r="BV7640" s="40"/>
      <c r="BW7640" s="9"/>
      <c r="BX7640" s="40"/>
      <c r="BZ7640" s="9"/>
      <c r="CA7640" s="9"/>
      <c r="CB7640" s="40"/>
      <c r="CC7640" s="9"/>
      <c r="CD7640" s="9"/>
      <c r="CE7640" s="40"/>
    </row>
    <row r="7641" spans="68:83" x14ac:dyDescent="0.25">
      <c r="BP7641" s="9"/>
      <c r="BQ7641" s="40"/>
      <c r="BR7641" s="9"/>
      <c r="BS7641" s="40"/>
      <c r="BU7641" s="9"/>
      <c r="BV7641" s="40"/>
      <c r="BW7641" s="9"/>
      <c r="BX7641" s="40"/>
      <c r="BZ7641" s="9"/>
      <c r="CA7641" s="9"/>
      <c r="CB7641" s="40"/>
      <c r="CC7641" s="9"/>
      <c r="CD7641" s="9"/>
      <c r="CE7641" s="40"/>
    </row>
    <row r="7642" spans="68:83" x14ac:dyDescent="0.25">
      <c r="BP7642" s="9"/>
      <c r="BQ7642" s="40"/>
      <c r="BR7642" s="9"/>
      <c r="BS7642" s="40"/>
      <c r="BU7642" s="9"/>
      <c r="BV7642" s="40"/>
      <c r="BW7642" s="9"/>
      <c r="BX7642" s="40"/>
      <c r="BZ7642" s="9"/>
      <c r="CA7642" s="9"/>
      <c r="CB7642" s="40"/>
      <c r="CC7642" s="9"/>
      <c r="CD7642" s="9"/>
      <c r="CE7642" s="40"/>
    </row>
    <row r="7643" spans="68:83" x14ac:dyDescent="0.25">
      <c r="BP7643" s="9"/>
      <c r="BQ7643" s="40"/>
      <c r="BR7643" s="9"/>
      <c r="BS7643" s="40"/>
      <c r="BU7643" s="9"/>
      <c r="BV7643" s="40"/>
      <c r="BW7643" s="9"/>
      <c r="BX7643" s="40"/>
      <c r="BZ7643" s="9"/>
      <c r="CA7643" s="9"/>
      <c r="CB7643" s="40"/>
      <c r="CC7643" s="9"/>
      <c r="CD7643" s="9"/>
      <c r="CE7643" s="40"/>
    </row>
    <row r="7644" spans="68:83" x14ac:dyDescent="0.25">
      <c r="BP7644" s="9"/>
      <c r="BQ7644" s="40"/>
      <c r="BR7644" s="9"/>
      <c r="BS7644" s="40"/>
      <c r="BU7644" s="9"/>
      <c r="BV7644" s="40"/>
      <c r="BW7644" s="9"/>
      <c r="BX7644" s="40"/>
      <c r="BZ7644" s="9"/>
      <c r="CA7644" s="9"/>
      <c r="CB7644" s="40"/>
      <c r="CC7644" s="9"/>
      <c r="CD7644" s="9"/>
      <c r="CE7644" s="40"/>
    </row>
    <row r="7645" spans="68:83" x14ac:dyDescent="0.25">
      <c r="BP7645" s="9"/>
      <c r="BQ7645" s="40"/>
      <c r="BR7645" s="9"/>
      <c r="BS7645" s="40"/>
      <c r="BU7645" s="9"/>
      <c r="BV7645" s="40"/>
      <c r="BW7645" s="9"/>
      <c r="BX7645" s="40"/>
      <c r="BZ7645" s="9"/>
      <c r="CA7645" s="9"/>
      <c r="CB7645" s="40"/>
      <c r="CC7645" s="9"/>
      <c r="CD7645" s="9"/>
      <c r="CE7645" s="40"/>
    </row>
    <row r="7646" spans="68:83" x14ac:dyDescent="0.25">
      <c r="BP7646" s="9"/>
      <c r="BQ7646" s="40"/>
      <c r="BR7646" s="9"/>
      <c r="BS7646" s="40"/>
      <c r="BU7646" s="9"/>
      <c r="BV7646" s="40"/>
      <c r="BW7646" s="9"/>
      <c r="BX7646" s="40"/>
      <c r="BZ7646" s="9"/>
      <c r="CA7646" s="9"/>
      <c r="CB7646" s="40"/>
      <c r="CC7646" s="9"/>
      <c r="CD7646" s="9"/>
      <c r="CE7646" s="40"/>
    </row>
    <row r="7647" spans="68:83" x14ac:dyDescent="0.25">
      <c r="BP7647" s="9"/>
      <c r="BQ7647" s="40"/>
      <c r="BR7647" s="9"/>
      <c r="BS7647" s="40"/>
      <c r="BU7647" s="9"/>
      <c r="BV7647" s="40"/>
      <c r="BW7647" s="9"/>
      <c r="BX7647" s="40"/>
      <c r="BZ7647" s="9"/>
      <c r="CA7647" s="9"/>
      <c r="CB7647" s="40"/>
      <c r="CC7647" s="9"/>
      <c r="CD7647" s="9"/>
      <c r="CE7647" s="40"/>
    </row>
    <row r="7648" spans="68:83" x14ac:dyDescent="0.25">
      <c r="BP7648" s="9"/>
      <c r="BQ7648" s="40"/>
      <c r="BR7648" s="9"/>
      <c r="BS7648" s="40"/>
      <c r="BU7648" s="9"/>
      <c r="BV7648" s="40"/>
      <c r="BW7648" s="9"/>
      <c r="BX7648" s="40"/>
      <c r="BZ7648" s="9"/>
      <c r="CA7648" s="9"/>
      <c r="CB7648" s="40"/>
      <c r="CC7648" s="9"/>
      <c r="CD7648" s="9"/>
      <c r="CE7648" s="40"/>
    </row>
    <row r="7649" spans="68:83" x14ac:dyDescent="0.25">
      <c r="BP7649" s="9"/>
      <c r="BQ7649" s="40"/>
      <c r="BR7649" s="9"/>
      <c r="BS7649" s="40"/>
      <c r="BU7649" s="9"/>
      <c r="BV7649" s="40"/>
      <c r="BW7649" s="9"/>
      <c r="BX7649" s="40"/>
      <c r="BZ7649" s="9"/>
      <c r="CA7649" s="9"/>
      <c r="CB7649" s="40"/>
      <c r="CC7649" s="9"/>
      <c r="CD7649" s="9"/>
      <c r="CE7649" s="40"/>
    </row>
    <row r="7650" spans="68:83" x14ac:dyDescent="0.25">
      <c r="BP7650" s="9"/>
      <c r="BQ7650" s="40"/>
      <c r="BR7650" s="9"/>
      <c r="BS7650" s="40"/>
      <c r="BU7650" s="9"/>
      <c r="BV7650" s="40"/>
      <c r="BW7650" s="9"/>
      <c r="BX7650" s="40"/>
      <c r="BZ7650" s="9"/>
      <c r="CA7650" s="9"/>
      <c r="CB7650" s="40"/>
      <c r="CC7650" s="9"/>
      <c r="CD7650" s="9"/>
      <c r="CE7650" s="40"/>
    </row>
    <row r="7651" spans="68:83" x14ac:dyDescent="0.25">
      <c r="BP7651" s="9"/>
      <c r="BQ7651" s="40"/>
      <c r="BR7651" s="9"/>
      <c r="BS7651" s="40"/>
      <c r="BU7651" s="9"/>
      <c r="BV7651" s="40"/>
      <c r="BW7651" s="9"/>
      <c r="BX7651" s="40"/>
      <c r="BZ7651" s="9"/>
      <c r="CA7651" s="9"/>
      <c r="CB7651" s="40"/>
      <c r="CC7651" s="9"/>
      <c r="CD7651" s="9"/>
      <c r="CE7651" s="40"/>
    </row>
    <row r="7652" spans="68:83" x14ac:dyDescent="0.25">
      <c r="BP7652" s="9"/>
      <c r="BQ7652" s="40"/>
      <c r="BR7652" s="9"/>
      <c r="BS7652" s="40"/>
      <c r="BU7652" s="9"/>
      <c r="BV7652" s="40"/>
      <c r="BW7652" s="9"/>
      <c r="BX7652" s="40"/>
      <c r="BZ7652" s="9"/>
      <c r="CA7652" s="9"/>
      <c r="CB7652" s="40"/>
      <c r="CC7652" s="9"/>
      <c r="CD7652" s="9"/>
      <c r="CE7652" s="40"/>
    </row>
    <row r="7653" spans="68:83" x14ac:dyDescent="0.25">
      <c r="BP7653" s="9"/>
      <c r="BQ7653" s="40"/>
      <c r="BR7653" s="9"/>
      <c r="BS7653" s="40"/>
      <c r="BU7653" s="9"/>
      <c r="BV7653" s="40"/>
      <c r="BW7653" s="9"/>
      <c r="BX7653" s="40"/>
      <c r="BZ7653" s="9"/>
      <c r="CA7653" s="9"/>
      <c r="CB7653" s="40"/>
      <c r="CC7653" s="9"/>
      <c r="CD7653" s="9"/>
      <c r="CE7653" s="40"/>
    </row>
    <row r="7654" spans="68:83" x14ac:dyDescent="0.25">
      <c r="BP7654" s="9"/>
      <c r="BQ7654" s="40"/>
      <c r="BR7654" s="9"/>
      <c r="BS7654" s="40"/>
      <c r="BU7654" s="9"/>
      <c r="BV7654" s="40"/>
      <c r="BW7654" s="9"/>
      <c r="BX7654" s="40"/>
      <c r="BZ7654" s="9"/>
      <c r="CA7654" s="9"/>
      <c r="CB7654" s="40"/>
      <c r="CC7654" s="9"/>
      <c r="CD7654" s="9"/>
      <c r="CE7654" s="40"/>
    </row>
    <row r="7655" spans="68:83" x14ac:dyDescent="0.25">
      <c r="BP7655" s="9"/>
      <c r="BQ7655" s="40"/>
      <c r="BR7655" s="9"/>
      <c r="BS7655" s="40"/>
      <c r="BU7655" s="9"/>
      <c r="BV7655" s="40"/>
      <c r="BW7655" s="9"/>
      <c r="BX7655" s="40"/>
      <c r="BZ7655" s="9"/>
      <c r="CA7655" s="9"/>
      <c r="CB7655" s="40"/>
      <c r="CC7655" s="9"/>
      <c r="CD7655" s="9"/>
      <c r="CE7655" s="40"/>
    </row>
    <row r="7656" spans="68:83" x14ac:dyDescent="0.25">
      <c r="BP7656" s="9"/>
      <c r="BQ7656" s="40"/>
      <c r="BR7656" s="9"/>
      <c r="BS7656" s="40"/>
      <c r="BU7656" s="9"/>
      <c r="BV7656" s="40"/>
      <c r="BW7656" s="9"/>
      <c r="BX7656" s="40"/>
      <c r="BZ7656" s="9"/>
      <c r="CA7656" s="9"/>
      <c r="CB7656" s="40"/>
      <c r="CC7656" s="9"/>
      <c r="CD7656" s="9"/>
      <c r="CE7656" s="40"/>
    </row>
    <row r="7657" spans="68:83" x14ac:dyDescent="0.25">
      <c r="BP7657" s="9"/>
      <c r="BQ7657" s="40"/>
      <c r="BR7657" s="9"/>
      <c r="BS7657" s="40"/>
      <c r="BU7657" s="9"/>
      <c r="BV7657" s="40"/>
      <c r="BW7657" s="9"/>
      <c r="BX7657" s="40"/>
      <c r="BZ7657" s="9"/>
      <c r="CA7657" s="9"/>
      <c r="CB7657" s="40"/>
      <c r="CC7657" s="9"/>
      <c r="CD7657" s="9"/>
      <c r="CE7657" s="40"/>
    </row>
    <row r="7658" spans="68:83" x14ac:dyDescent="0.25">
      <c r="BP7658" s="9"/>
      <c r="BQ7658" s="40"/>
      <c r="BR7658" s="9"/>
      <c r="BS7658" s="40"/>
      <c r="BU7658" s="9"/>
      <c r="BV7658" s="40"/>
      <c r="BW7658" s="9"/>
      <c r="BX7658" s="40"/>
      <c r="BZ7658" s="9"/>
      <c r="CA7658" s="9"/>
      <c r="CB7658" s="40"/>
      <c r="CC7658" s="9"/>
      <c r="CD7658" s="9"/>
      <c r="CE7658" s="40"/>
    </row>
    <row r="7659" spans="68:83" x14ac:dyDescent="0.25">
      <c r="BP7659" s="9"/>
      <c r="BQ7659" s="40"/>
      <c r="BR7659" s="9"/>
      <c r="BS7659" s="40"/>
      <c r="BU7659" s="9"/>
      <c r="BV7659" s="40"/>
      <c r="BW7659" s="9"/>
      <c r="BX7659" s="40"/>
      <c r="BZ7659" s="9"/>
      <c r="CA7659" s="9"/>
      <c r="CB7659" s="40"/>
      <c r="CC7659" s="9"/>
      <c r="CD7659" s="9"/>
      <c r="CE7659" s="40"/>
    </row>
    <row r="7660" spans="68:83" x14ac:dyDescent="0.25">
      <c r="BP7660" s="9"/>
      <c r="BQ7660" s="40"/>
      <c r="BR7660" s="9"/>
      <c r="BS7660" s="40"/>
      <c r="BU7660" s="9"/>
      <c r="BV7660" s="40"/>
      <c r="BW7660" s="9"/>
      <c r="BX7660" s="40"/>
      <c r="BZ7660" s="9"/>
      <c r="CA7660" s="9"/>
      <c r="CB7660" s="40"/>
      <c r="CC7660" s="9"/>
      <c r="CD7660" s="9"/>
      <c r="CE7660" s="40"/>
    </row>
    <row r="7661" spans="68:83" x14ac:dyDescent="0.25">
      <c r="BP7661" s="9"/>
      <c r="BQ7661" s="40"/>
      <c r="BR7661" s="9"/>
      <c r="BS7661" s="40"/>
      <c r="BU7661" s="9"/>
      <c r="BV7661" s="40"/>
      <c r="BW7661" s="9"/>
      <c r="BX7661" s="40"/>
      <c r="BZ7661" s="9"/>
      <c r="CA7661" s="9"/>
      <c r="CB7661" s="40"/>
      <c r="CC7661" s="9"/>
      <c r="CD7661" s="9"/>
      <c r="CE7661" s="40"/>
    </row>
    <row r="7662" spans="68:83" x14ac:dyDescent="0.25">
      <c r="BP7662" s="9"/>
      <c r="BQ7662" s="40"/>
      <c r="BR7662" s="9"/>
      <c r="BS7662" s="40"/>
      <c r="BU7662" s="9"/>
      <c r="BV7662" s="40"/>
      <c r="BW7662" s="9"/>
      <c r="BX7662" s="40"/>
      <c r="BZ7662" s="9"/>
      <c r="CA7662" s="9"/>
      <c r="CB7662" s="40"/>
      <c r="CC7662" s="9"/>
      <c r="CD7662" s="9"/>
      <c r="CE7662" s="40"/>
    </row>
    <row r="7663" spans="68:83" x14ac:dyDescent="0.25">
      <c r="BP7663" s="9"/>
      <c r="BQ7663" s="40"/>
      <c r="BR7663" s="9"/>
      <c r="BS7663" s="40"/>
      <c r="BU7663" s="9"/>
      <c r="BV7663" s="40"/>
      <c r="BW7663" s="9"/>
      <c r="BX7663" s="40"/>
      <c r="BZ7663" s="9"/>
      <c r="CA7663" s="9"/>
      <c r="CB7663" s="40"/>
      <c r="CC7663" s="9"/>
      <c r="CD7663" s="9"/>
      <c r="CE7663" s="40"/>
    </row>
    <row r="7664" spans="68:83" x14ac:dyDescent="0.25">
      <c r="BP7664" s="9"/>
      <c r="BQ7664" s="40"/>
      <c r="BR7664" s="9"/>
      <c r="BS7664" s="40"/>
      <c r="BU7664" s="9"/>
      <c r="BV7664" s="40"/>
      <c r="BW7664" s="9"/>
      <c r="BX7664" s="40"/>
      <c r="BZ7664" s="9"/>
      <c r="CA7664" s="9"/>
      <c r="CB7664" s="40"/>
      <c r="CC7664" s="9"/>
      <c r="CD7664" s="9"/>
      <c r="CE7664" s="40"/>
    </row>
    <row r="7665" spans="68:83" x14ac:dyDescent="0.25">
      <c r="BP7665" s="9"/>
      <c r="BQ7665" s="40"/>
      <c r="BR7665" s="9"/>
      <c r="BS7665" s="40"/>
      <c r="BU7665" s="9"/>
      <c r="BV7665" s="40"/>
      <c r="BW7665" s="9"/>
      <c r="BX7665" s="40"/>
      <c r="BZ7665" s="9"/>
      <c r="CA7665" s="9"/>
      <c r="CB7665" s="40"/>
      <c r="CC7665" s="9"/>
      <c r="CD7665" s="9"/>
      <c r="CE7665" s="40"/>
    </row>
    <row r="7666" spans="68:83" x14ac:dyDescent="0.25">
      <c r="BP7666" s="9"/>
      <c r="BQ7666" s="40"/>
      <c r="BR7666" s="9"/>
      <c r="BS7666" s="40"/>
      <c r="BU7666" s="9"/>
      <c r="BV7666" s="40"/>
      <c r="BW7666" s="9"/>
      <c r="BX7666" s="40"/>
      <c r="BZ7666" s="9"/>
      <c r="CA7666" s="9"/>
      <c r="CB7666" s="40"/>
      <c r="CC7666" s="9"/>
      <c r="CD7666" s="9"/>
      <c r="CE7666" s="40"/>
    </row>
    <row r="7667" spans="68:83" x14ac:dyDescent="0.25">
      <c r="BP7667" s="9"/>
      <c r="BQ7667" s="40"/>
      <c r="BR7667" s="9"/>
      <c r="BS7667" s="40"/>
      <c r="BU7667" s="9"/>
      <c r="BV7667" s="40"/>
      <c r="BW7667" s="9"/>
      <c r="BX7667" s="40"/>
      <c r="BZ7667" s="9"/>
      <c r="CA7667" s="9"/>
      <c r="CB7667" s="40"/>
      <c r="CC7667" s="9"/>
      <c r="CD7667" s="9"/>
      <c r="CE7667" s="40"/>
    </row>
    <row r="7668" spans="68:83" x14ac:dyDescent="0.25">
      <c r="BP7668" s="9"/>
      <c r="BQ7668" s="40"/>
      <c r="BR7668" s="9"/>
      <c r="BS7668" s="40"/>
      <c r="BU7668" s="9"/>
      <c r="BV7668" s="40"/>
      <c r="BW7668" s="9"/>
      <c r="BX7668" s="40"/>
      <c r="BZ7668" s="9"/>
      <c r="CA7668" s="9"/>
      <c r="CB7668" s="40"/>
      <c r="CC7668" s="9"/>
      <c r="CD7668" s="9"/>
      <c r="CE7668" s="40"/>
    </row>
    <row r="7669" spans="68:83" x14ac:dyDescent="0.25">
      <c r="BP7669" s="9"/>
      <c r="BQ7669" s="40"/>
      <c r="BR7669" s="9"/>
      <c r="BS7669" s="40"/>
      <c r="BU7669" s="9"/>
      <c r="BV7669" s="40"/>
      <c r="BW7669" s="9"/>
      <c r="BX7669" s="40"/>
      <c r="BZ7669" s="9"/>
      <c r="CA7669" s="9"/>
      <c r="CB7669" s="40"/>
      <c r="CC7669" s="9"/>
      <c r="CD7669" s="9"/>
      <c r="CE7669" s="40"/>
    </row>
    <row r="7670" spans="68:83" x14ac:dyDescent="0.25">
      <c r="BP7670" s="9"/>
      <c r="BQ7670" s="40"/>
      <c r="BR7670" s="9"/>
      <c r="BS7670" s="40"/>
      <c r="BU7670" s="9"/>
      <c r="BV7670" s="40"/>
      <c r="BW7670" s="9"/>
      <c r="BX7670" s="40"/>
      <c r="BZ7670" s="9"/>
      <c r="CA7670" s="9"/>
      <c r="CB7670" s="40"/>
      <c r="CC7670" s="9"/>
      <c r="CD7670" s="9"/>
      <c r="CE7670" s="40"/>
    </row>
    <row r="7671" spans="68:83" x14ac:dyDescent="0.25">
      <c r="BP7671" s="9"/>
      <c r="BQ7671" s="40"/>
      <c r="BR7671" s="9"/>
      <c r="BS7671" s="40"/>
      <c r="BU7671" s="9"/>
      <c r="BV7671" s="40"/>
      <c r="BW7671" s="9"/>
      <c r="BX7671" s="40"/>
      <c r="BZ7671" s="9"/>
      <c r="CA7671" s="9"/>
      <c r="CB7671" s="40"/>
      <c r="CC7671" s="9"/>
      <c r="CD7671" s="9"/>
      <c r="CE7671" s="40"/>
    </row>
    <row r="7672" spans="68:83" x14ac:dyDescent="0.25">
      <c r="BP7672" s="9"/>
      <c r="BQ7672" s="40"/>
      <c r="BR7672" s="9"/>
      <c r="BS7672" s="40"/>
      <c r="BU7672" s="9"/>
      <c r="BV7672" s="40"/>
      <c r="BW7672" s="9"/>
      <c r="BX7672" s="40"/>
      <c r="BZ7672" s="9"/>
      <c r="CA7672" s="9"/>
      <c r="CB7672" s="40"/>
      <c r="CC7672" s="9"/>
      <c r="CD7672" s="9"/>
      <c r="CE7672" s="40"/>
    </row>
    <row r="7673" spans="68:83" x14ac:dyDescent="0.25">
      <c r="BP7673" s="9"/>
      <c r="BQ7673" s="40"/>
      <c r="BR7673" s="9"/>
      <c r="BS7673" s="40"/>
      <c r="BU7673" s="9"/>
      <c r="BV7673" s="40"/>
      <c r="BW7673" s="9"/>
      <c r="BX7673" s="40"/>
      <c r="BZ7673" s="9"/>
      <c r="CA7673" s="9"/>
      <c r="CB7673" s="40"/>
      <c r="CC7673" s="9"/>
      <c r="CD7673" s="9"/>
      <c r="CE7673" s="40"/>
    </row>
    <row r="7674" spans="68:83" x14ac:dyDescent="0.25">
      <c r="BP7674" s="9"/>
      <c r="BQ7674" s="40"/>
      <c r="BR7674" s="9"/>
      <c r="BS7674" s="40"/>
      <c r="BU7674" s="9"/>
      <c r="BV7674" s="40"/>
      <c r="BW7674" s="9"/>
      <c r="BX7674" s="40"/>
      <c r="BZ7674" s="9"/>
      <c r="CA7674" s="9"/>
      <c r="CB7674" s="40"/>
      <c r="CC7674" s="9"/>
      <c r="CD7674" s="9"/>
      <c r="CE7674" s="40"/>
    </row>
    <row r="7675" spans="68:83" x14ac:dyDescent="0.25">
      <c r="BP7675" s="9"/>
      <c r="BQ7675" s="40"/>
      <c r="BR7675" s="9"/>
      <c r="BS7675" s="40"/>
      <c r="BU7675" s="9"/>
      <c r="BV7675" s="40"/>
      <c r="BW7675" s="9"/>
      <c r="BX7675" s="40"/>
      <c r="BZ7675" s="9"/>
      <c r="CA7675" s="9"/>
      <c r="CB7675" s="40"/>
      <c r="CC7675" s="9"/>
      <c r="CD7675" s="9"/>
      <c r="CE7675" s="40"/>
    </row>
    <row r="7676" spans="68:83" x14ac:dyDescent="0.25">
      <c r="BP7676" s="9"/>
      <c r="BQ7676" s="40"/>
      <c r="BR7676" s="9"/>
      <c r="BS7676" s="40"/>
      <c r="BU7676" s="9"/>
      <c r="BV7676" s="40"/>
      <c r="BW7676" s="9"/>
      <c r="BX7676" s="40"/>
      <c r="BZ7676" s="9"/>
      <c r="CA7676" s="9"/>
      <c r="CB7676" s="40"/>
      <c r="CC7676" s="9"/>
      <c r="CD7676" s="9"/>
      <c r="CE7676" s="40"/>
    </row>
    <row r="7677" spans="68:83" x14ac:dyDescent="0.25">
      <c r="BP7677" s="9"/>
      <c r="BQ7677" s="40"/>
      <c r="BR7677" s="9"/>
      <c r="BS7677" s="40"/>
      <c r="BU7677" s="9"/>
      <c r="BV7677" s="40"/>
      <c r="BW7677" s="9"/>
      <c r="BX7677" s="40"/>
      <c r="BZ7677" s="9"/>
      <c r="CA7677" s="9"/>
      <c r="CB7677" s="40"/>
      <c r="CC7677" s="9"/>
      <c r="CD7677" s="9"/>
      <c r="CE7677" s="40"/>
    </row>
    <row r="7678" spans="68:83" x14ac:dyDescent="0.25">
      <c r="BP7678" s="9"/>
      <c r="BQ7678" s="40"/>
      <c r="BR7678" s="9"/>
      <c r="BS7678" s="40"/>
      <c r="BU7678" s="9"/>
      <c r="BV7678" s="40"/>
      <c r="BW7678" s="9"/>
      <c r="BX7678" s="40"/>
      <c r="BZ7678" s="9"/>
      <c r="CA7678" s="9"/>
      <c r="CB7678" s="40"/>
      <c r="CC7678" s="9"/>
      <c r="CD7678" s="9"/>
      <c r="CE7678" s="40"/>
    </row>
    <row r="7679" spans="68:83" x14ac:dyDescent="0.25">
      <c r="BP7679" s="9"/>
      <c r="BQ7679" s="40"/>
      <c r="BR7679" s="9"/>
      <c r="BS7679" s="40"/>
      <c r="BU7679" s="9"/>
      <c r="BV7679" s="40"/>
      <c r="BW7679" s="9"/>
      <c r="BX7679" s="40"/>
      <c r="BZ7679" s="9"/>
      <c r="CA7679" s="9"/>
      <c r="CB7679" s="40"/>
      <c r="CC7679" s="9"/>
      <c r="CD7679" s="9"/>
      <c r="CE7679" s="40"/>
    </row>
    <row r="7680" spans="68:83" x14ac:dyDescent="0.25">
      <c r="BP7680" s="9"/>
      <c r="BQ7680" s="40"/>
      <c r="BR7680" s="9"/>
      <c r="BS7680" s="40"/>
      <c r="BU7680" s="9"/>
      <c r="BV7680" s="40"/>
      <c r="BW7680" s="9"/>
      <c r="BX7680" s="40"/>
      <c r="BZ7680" s="9"/>
      <c r="CA7680" s="9"/>
      <c r="CB7680" s="40"/>
      <c r="CC7680" s="9"/>
      <c r="CD7680" s="9"/>
      <c r="CE7680" s="40"/>
    </row>
    <row r="7681" spans="68:83" x14ac:dyDescent="0.25">
      <c r="BP7681" s="9"/>
      <c r="BQ7681" s="40"/>
      <c r="BR7681" s="9"/>
      <c r="BS7681" s="40"/>
      <c r="BU7681" s="9"/>
      <c r="BV7681" s="40"/>
      <c r="BW7681" s="9"/>
      <c r="BX7681" s="40"/>
      <c r="BZ7681" s="9"/>
      <c r="CA7681" s="9"/>
      <c r="CB7681" s="40"/>
      <c r="CC7681" s="9"/>
      <c r="CD7681" s="9"/>
      <c r="CE7681" s="40"/>
    </row>
    <row r="7682" spans="68:83" x14ac:dyDescent="0.25">
      <c r="BP7682" s="9"/>
      <c r="BQ7682" s="40"/>
      <c r="BR7682" s="9"/>
      <c r="BS7682" s="40"/>
      <c r="BU7682" s="9"/>
      <c r="BV7682" s="40"/>
      <c r="BW7682" s="9"/>
      <c r="BX7682" s="40"/>
      <c r="BZ7682" s="9"/>
      <c r="CA7682" s="9"/>
      <c r="CB7682" s="40"/>
      <c r="CC7682" s="9"/>
      <c r="CD7682" s="9"/>
      <c r="CE7682" s="40"/>
    </row>
    <row r="7683" spans="68:83" x14ac:dyDescent="0.25">
      <c r="BP7683" s="9"/>
      <c r="BQ7683" s="40"/>
      <c r="BR7683" s="9"/>
      <c r="BS7683" s="40"/>
      <c r="BU7683" s="9"/>
      <c r="BV7683" s="40"/>
      <c r="BW7683" s="9"/>
      <c r="BX7683" s="40"/>
      <c r="BZ7683" s="9"/>
      <c r="CA7683" s="9"/>
      <c r="CB7683" s="40"/>
      <c r="CC7683" s="9"/>
      <c r="CD7683" s="9"/>
      <c r="CE7683" s="40"/>
    </row>
    <row r="7684" spans="68:83" x14ac:dyDescent="0.25">
      <c r="BP7684" s="9"/>
      <c r="BQ7684" s="40"/>
      <c r="BR7684" s="9"/>
      <c r="BS7684" s="40"/>
      <c r="BU7684" s="9"/>
      <c r="BV7684" s="40"/>
      <c r="BW7684" s="9"/>
      <c r="BX7684" s="40"/>
      <c r="BZ7684" s="9"/>
      <c r="CA7684" s="9"/>
      <c r="CB7684" s="40"/>
      <c r="CC7684" s="9"/>
      <c r="CD7684" s="9"/>
      <c r="CE7684" s="40"/>
    </row>
    <row r="7685" spans="68:83" x14ac:dyDescent="0.25">
      <c r="BP7685" s="9"/>
      <c r="BQ7685" s="40"/>
      <c r="BR7685" s="9"/>
      <c r="BS7685" s="40"/>
      <c r="BU7685" s="9"/>
      <c r="BV7685" s="40"/>
      <c r="BW7685" s="9"/>
      <c r="BX7685" s="40"/>
      <c r="BZ7685" s="9"/>
      <c r="CA7685" s="9"/>
      <c r="CB7685" s="40"/>
      <c r="CC7685" s="9"/>
      <c r="CD7685" s="9"/>
      <c r="CE7685" s="40"/>
    </row>
    <row r="7686" spans="68:83" x14ac:dyDescent="0.25">
      <c r="BP7686" s="9"/>
      <c r="BQ7686" s="40"/>
      <c r="BR7686" s="9"/>
      <c r="BS7686" s="40"/>
      <c r="BU7686" s="9"/>
      <c r="BV7686" s="40"/>
      <c r="BW7686" s="9"/>
      <c r="BX7686" s="40"/>
      <c r="BZ7686" s="9"/>
      <c r="CA7686" s="9"/>
      <c r="CB7686" s="40"/>
      <c r="CC7686" s="9"/>
      <c r="CD7686" s="9"/>
      <c r="CE7686" s="40"/>
    </row>
    <row r="7687" spans="68:83" x14ac:dyDescent="0.25">
      <c r="BP7687" s="9"/>
      <c r="BQ7687" s="40"/>
      <c r="BR7687" s="9"/>
      <c r="BS7687" s="40"/>
      <c r="BU7687" s="9"/>
      <c r="BV7687" s="40"/>
      <c r="BW7687" s="9"/>
      <c r="BX7687" s="40"/>
      <c r="BZ7687" s="9"/>
      <c r="CA7687" s="9"/>
      <c r="CB7687" s="40"/>
      <c r="CC7687" s="9"/>
      <c r="CD7687" s="9"/>
      <c r="CE7687" s="40"/>
    </row>
    <row r="7688" spans="68:83" x14ac:dyDescent="0.25">
      <c r="BP7688" s="9"/>
      <c r="BQ7688" s="40"/>
      <c r="BR7688" s="9"/>
      <c r="BS7688" s="40"/>
      <c r="BU7688" s="9"/>
      <c r="BV7688" s="40"/>
      <c r="BW7688" s="9"/>
      <c r="BX7688" s="40"/>
      <c r="BZ7688" s="9"/>
      <c r="CA7688" s="9"/>
      <c r="CB7688" s="40"/>
      <c r="CC7688" s="9"/>
      <c r="CD7688" s="9"/>
      <c r="CE7688" s="40"/>
    </row>
    <row r="7689" spans="68:83" x14ac:dyDescent="0.25">
      <c r="BP7689" s="9"/>
      <c r="BQ7689" s="40"/>
      <c r="BR7689" s="9"/>
      <c r="BS7689" s="40"/>
      <c r="BU7689" s="9"/>
      <c r="BV7689" s="40"/>
      <c r="BW7689" s="9"/>
      <c r="BX7689" s="40"/>
      <c r="BZ7689" s="9"/>
      <c r="CA7689" s="9"/>
      <c r="CB7689" s="40"/>
      <c r="CC7689" s="9"/>
      <c r="CD7689" s="9"/>
      <c r="CE7689" s="40"/>
    </row>
    <row r="7690" spans="68:83" x14ac:dyDescent="0.25">
      <c r="BP7690" s="9"/>
      <c r="BQ7690" s="40"/>
      <c r="BR7690" s="9"/>
      <c r="BS7690" s="40"/>
      <c r="BU7690" s="9"/>
      <c r="BV7690" s="40"/>
      <c r="BW7690" s="9"/>
      <c r="BX7690" s="40"/>
      <c r="BZ7690" s="9"/>
      <c r="CA7690" s="9"/>
      <c r="CB7690" s="40"/>
      <c r="CC7690" s="9"/>
      <c r="CD7690" s="9"/>
      <c r="CE7690" s="40"/>
    </row>
    <row r="7691" spans="68:83" x14ac:dyDescent="0.25">
      <c r="BP7691" s="9"/>
      <c r="BQ7691" s="40"/>
      <c r="BR7691" s="9"/>
      <c r="BS7691" s="40"/>
      <c r="BU7691" s="9"/>
      <c r="BV7691" s="40"/>
      <c r="BW7691" s="9"/>
      <c r="BX7691" s="40"/>
      <c r="BZ7691" s="9"/>
      <c r="CA7691" s="9"/>
      <c r="CB7691" s="40"/>
      <c r="CC7691" s="9"/>
      <c r="CD7691" s="9"/>
      <c r="CE7691" s="40"/>
    </row>
    <row r="7692" spans="68:83" x14ac:dyDescent="0.25">
      <c r="BP7692" s="9"/>
      <c r="BQ7692" s="40"/>
      <c r="BR7692" s="9"/>
      <c r="BS7692" s="40"/>
      <c r="BU7692" s="9"/>
      <c r="BV7692" s="40"/>
      <c r="BW7692" s="9"/>
      <c r="BX7692" s="40"/>
      <c r="BZ7692" s="9"/>
      <c r="CA7692" s="9"/>
      <c r="CB7692" s="40"/>
      <c r="CC7692" s="9"/>
      <c r="CD7692" s="9"/>
      <c r="CE7692" s="40"/>
    </row>
    <row r="7693" spans="68:83" x14ac:dyDescent="0.25">
      <c r="BP7693" s="9"/>
      <c r="BQ7693" s="40"/>
      <c r="BR7693" s="9"/>
      <c r="BS7693" s="40"/>
      <c r="BU7693" s="9"/>
      <c r="BV7693" s="40"/>
      <c r="BW7693" s="9"/>
      <c r="BX7693" s="40"/>
      <c r="BZ7693" s="9"/>
      <c r="CA7693" s="9"/>
      <c r="CB7693" s="40"/>
      <c r="CC7693" s="9"/>
      <c r="CD7693" s="9"/>
      <c r="CE7693" s="40"/>
    </row>
    <row r="7694" spans="68:83" x14ac:dyDescent="0.25">
      <c r="BP7694" s="9"/>
      <c r="BQ7694" s="40"/>
      <c r="BR7694" s="9"/>
      <c r="BS7694" s="40"/>
      <c r="BU7694" s="9"/>
      <c r="BV7694" s="40"/>
      <c r="BW7694" s="9"/>
      <c r="BX7694" s="40"/>
      <c r="BZ7694" s="9"/>
      <c r="CA7694" s="9"/>
      <c r="CB7694" s="40"/>
      <c r="CC7694" s="9"/>
      <c r="CD7694" s="9"/>
      <c r="CE7694" s="40"/>
    </row>
    <row r="7695" spans="68:83" x14ac:dyDescent="0.25">
      <c r="BP7695" s="9"/>
      <c r="BQ7695" s="40"/>
      <c r="BR7695" s="9"/>
      <c r="BS7695" s="40"/>
      <c r="BU7695" s="9"/>
      <c r="BV7695" s="40"/>
      <c r="BW7695" s="9"/>
      <c r="BX7695" s="40"/>
      <c r="BZ7695" s="9"/>
      <c r="CA7695" s="9"/>
      <c r="CB7695" s="40"/>
      <c r="CC7695" s="9"/>
      <c r="CD7695" s="9"/>
      <c r="CE7695" s="40"/>
    </row>
    <row r="7696" spans="68:83" x14ac:dyDescent="0.25">
      <c r="BP7696" s="9"/>
      <c r="BQ7696" s="40"/>
      <c r="BR7696" s="9"/>
      <c r="BS7696" s="40"/>
      <c r="BU7696" s="9"/>
      <c r="BV7696" s="40"/>
      <c r="BW7696" s="9"/>
      <c r="BX7696" s="40"/>
      <c r="BZ7696" s="9"/>
      <c r="CA7696" s="9"/>
      <c r="CB7696" s="40"/>
      <c r="CC7696" s="9"/>
      <c r="CD7696" s="9"/>
      <c r="CE7696" s="40"/>
    </row>
    <row r="7697" spans="68:83" x14ac:dyDescent="0.25">
      <c r="BP7697" s="9"/>
      <c r="BQ7697" s="40"/>
      <c r="BR7697" s="9"/>
      <c r="BS7697" s="40"/>
      <c r="BU7697" s="9"/>
      <c r="BV7697" s="40"/>
      <c r="BW7697" s="9"/>
      <c r="BX7697" s="40"/>
      <c r="BZ7697" s="9"/>
      <c r="CA7697" s="9"/>
      <c r="CB7697" s="40"/>
      <c r="CC7697" s="9"/>
      <c r="CD7697" s="9"/>
      <c r="CE7697" s="40"/>
    </row>
    <row r="7698" spans="68:83" x14ac:dyDescent="0.25">
      <c r="BP7698" s="9"/>
      <c r="BQ7698" s="40"/>
      <c r="BR7698" s="9"/>
      <c r="BS7698" s="40"/>
      <c r="BU7698" s="9"/>
      <c r="BV7698" s="40"/>
      <c r="BW7698" s="9"/>
      <c r="BX7698" s="40"/>
      <c r="BZ7698" s="9"/>
      <c r="CA7698" s="9"/>
      <c r="CB7698" s="40"/>
      <c r="CC7698" s="9"/>
      <c r="CD7698" s="9"/>
      <c r="CE7698" s="40"/>
    </row>
    <row r="7699" spans="68:83" x14ac:dyDescent="0.25">
      <c r="BP7699" s="9"/>
      <c r="BQ7699" s="40"/>
      <c r="BR7699" s="9"/>
      <c r="BS7699" s="40"/>
      <c r="BU7699" s="9"/>
      <c r="BV7699" s="40"/>
      <c r="BW7699" s="9"/>
      <c r="BX7699" s="40"/>
      <c r="BZ7699" s="9"/>
      <c r="CA7699" s="9"/>
      <c r="CB7699" s="40"/>
      <c r="CC7699" s="9"/>
      <c r="CD7699" s="9"/>
      <c r="CE7699" s="40"/>
    </row>
    <row r="7700" spans="68:83" x14ac:dyDescent="0.25">
      <c r="BP7700" s="9"/>
      <c r="BQ7700" s="40"/>
      <c r="BR7700" s="9"/>
      <c r="BS7700" s="40"/>
      <c r="BU7700" s="9"/>
      <c r="BV7700" s="40"/>
      <c r="BW7700" s="9"/>
      <c r="BX7700" s="40"/>
      <c r="BZ7700" s="9"/>
      <c r="CA7700" s="9"/>
      <c r="CB7700" s="40"/>
      <c r="CC7700" s="9"/>
      <c r="CD7700" s="9"/>
      <c r="CE7700" s="40"/>
    </row>
    <row r="7701" spans="68:83" x14ac:dyDescent="0.25">
      <c r="BP7701" s="9"/>
      <c r="BQ7701" s="40"/>
      <c r="BR7701" s="9"/>
      <c r="BS7701" s="40"/>
      <c r="BU7701" s="9"/>
      <c r="BV7701" s="40"/>
      <c r="BW7701" s="9"/>
      <c r="BX7701" s="40"/>
      <c r="BZ7701" s="9"/>
      <c r="CA7701" s="9"/>
      <c r="CB7701" s="40"/>
      <c r="CC7701" s="9"/>
      <c r="CD7701" s="9"/>
      <c r="CE7701" s="40"/>
    </row>
    <row r="7702" spans="68:83" x14ac:dyDescent="0.25">
      <c r="BP7702" s="9"/>
      <c r="BQ7702" s="40"/>
      <c r="BR7702" s="9"/>
      <c r="BS7702" s="40"/>
      <c r="BU7702" s="9"/>
      <c r="BV7702" s="40"/>
      <c r="BW7702" s="9"/>
      <c r="BX7702" s="40"/>
      <c r="BZ7702" s="9"/>
      <c r="CA7702" s="9"/>
      <c r="CB7702" s="40"/>
      <c r="CC7702" s="9"/>
      <c r="CD7702" s="9"/>
      <c r="CE7702" s="40"/>
    </row>
    <row r="7703" spans="68:83" x14ac:dyDescent="0.25">
      <c r="BP7703" s="9"/>
      <c r="BQ7703" s="40"/>
      <c r="BR7703" s="9"/>
      <c r="BS7703" s="40"/>
      <c r="BU7703" s="9"/>
      <c r="BV7703" s="40"/>
      <c r="BW7703" s="9"/>
      <c r="BX7703" s="40"/>
      <c r="BZ7703" s="9"/>
      <c r="CA7703" s="9"/>
      <c r="CB7703" s="40"/>
      <c r="CC7703" s="9"/>
      <c r="CD7703" s="9"/>
      <c r="CE7703" s="40"/>
    </row>
    <row r="7704" spans="68:83" x14ac:dyDescent="0.25">
      <c r="BP7704" s="9"/>
      <c r="BQ7704" s="40"/>
      <c r="BR7704" s="9"/>
      <c r="BS7704" s="40"/>
      <c r="BU7704" s="9"/>
      <c r="BV7704" s="40"/>
      <c r="BW7704" s="9"/>
      <c r="BX7704" s="40"/>
      <c r="BZ7704" s="9"/>
      <c r="CA7704" s="9"/>
      <c r="CB7704" s="40"/>
      <c r="CC7704" s="9"/>
      <c r="CD7704" s="9"/>
      <c r="CE7704" s="40"/>
    </row>
    <row r="7705" spans="68:83" x14ac:dyDescent="0.25">
      <c r="BP7705" s="9"/>
      <c r="BQ7705" s="40"/>
      <c r="BR7705" s="9"/>
      <c r="BS7705" s="40"/>
      <c r="BU7705" s="9"/>
      <c r="BV7705" s="40"/>
      <c r="BW7705" s="9"/>
      <c r="BX7705" s="40"/>
      <c r="BZ7705" s="9"/>
      <c r="CA7705" s="9"/>
      <c r="CB7705" s="40"/>
      <c r="CC7705" s="9"/>
      <c r="CD7705" s="9"/>
      <c r="CE7705" s="40"/>
    </row>
    <row r="7706" spans="68:83" x14ac:dyDescent="0.25">
      <c r="BP7706" s="9"/>
      <c r="BQ7706" s="40"/>
      <c r="BR7706" s="9"/>
      <c r="BS7706" s="40"/>
      <c r="BU7706" s="9"/>
      <c r="BV7706" s="40"/>
      <c r="BW7706" s="9"/>
      <c r="BX7706" s="40"/>
      <c r="BZ7706" s="9"/>
      <c r="CA7706" s="9"/>
      <c r="CB7706" s="40"/>
      <c r="CC7706" s="9"/>
      <c r="CD7706" s="9"/>
      <c r="CE7706" s="40"/>
    </row>
    <row r="7707" spans="68:83" x14ac:dyDescent="0.25">
      <c r="BP7707" s="9"/>
      <c r="BQ7707" s="40"/>
      <c r="BR7707" s="9"/>
      <c r="BS7707" s="40"/>
      <c r="BU7707" s="9"/>
      <c r="BV7707" s="40"/>
      <c r="BW7707" s="9"/>
      <c r="BX7707" s="40"/>
      <c r="BZ7707" s="9"/>
      <c r="CA7707" s="9"/>
      <c r="CB7707" s="40"/>
      <c r="CC7707" s="9"/>
      <c r="CD7707" s="9"/>
      <c r="CE7707" s="40"/>
    </row>
    <row r="7708" spans="68:83" x14ac:dyDescent="0.25">
      <c r="BP7708" s="9"/>
      <c r="BQ7708" s="40"/>
      <c r="BR7708" s="9"/>
      <c r="BS7708" s="40"/>
      <c r="BU7708" s="9"/>
      <c r="BV7708" s="40"/>
      <c r="BW7708" s="9"/>
      <c r="BX7708" s="40"/>
      <c r="BZ7708" s="9"/>
      <c r="CA7708" s="9"/>
      <c r="CB7708" s="40"/>
      <c r="CC7708" s="9"/>
      <c r="CD7708" s="9"/>
      <c r="CE7708" s="40"/>
    </row>
    <row r="7709" spans="68:83" x14ac:dyDescent="0.25">
      <c r="BP7709" s="9"/>
      <c r="BQ7709" s="40"/>
      <c r="BR7709" s="9"/>
      <c r="BS7709" s="40"/>
      <c r="BU7709" s="9"/>
      <c r="BV7709" s="40"/>
      <c r="BW7709" s="9"/>
      <c r="BX7709" s="40"/>
      <c r="BZ7709" s="9"/>
      <c r="CA7709" s="9"/>
      <c r="CB7709" s="40"/>
      <c r="CC7709" s="9"/>
      <c r="CD7709" s="9"/>
      <c r="CE7709" s="40"/>
    </row>
    <row r="7710" spans="68:83" x14ac:dyDescent="0.25">
      <c r="BP7710" s="9"/>
      <c r="BQ7710" s="40"/>
      <c r="BR7710" s="9"/>
      <c r="BS7710" s="40"/>
      <c r="BU7710" s="9"/>
      <c r="BV7710" s="40"/>
      <c r="BW7710" s="9"/>
      <c r="BX7710" s="40"/>
      <c r="BZ7710" s="9"/>
      <c r="CA7710" s="9"/>
      <c r="CB7710" s="40"/>
      <c r="CC7710" s="9"/>
      <c r="CD7710" s="9"/>
      <c r="CE7710" s="40"/>
    </row>
    <row r="7711" spans="68:83" x14ac:dyDescent="0.25">
      <c r="BP7711" s="9"/>
      <c r="BQ7711" s="40"/>
      <c r="BR7711" s="9"/>
      <c r="BS7711" s="40"/>
      <c r="BU7711" s="9"/>
      <c r="BV7711" s="40"/>
      <c r="BW7711" s="9"/>
      <c r="BX7711" s="40"/>
      <c r="BZ7711" s="9"/>
      <c r="CA7711" s="9"/>
      <c r="CB7711" s="40"/>
      <c r="CC7711" s="9"/>
      <c r="CD7711" s="9"/>
      <c r="CE7711" s="40"/>
    </row>
    <row r="7712" spans="68:83" x14ac:dyDescent="0.25">
      <c r="BP7712" s="9"/>
      <c r="BQ7712" s="40"/>
      <c r="BR7712" s="9"/>
      <c r="BS7712" s="40"/>
      <c r="BU7712" s="9"/>
      <c r="BV7712" s="40"/>
      <c r="BW7712" s="9"/>
      <c r="BX7712" s="40"/>
      <c r="BZ7712" s="9"/>
      <c r="CA7712" s="9"/>
      <c r="CB7712" s="40"/>
      <c r="CC7712" s="9"/>
      <c r="CD7712" s="9"/>
      <c r="CE7712" s="40"/>
    </row>
    <row r="7713" spans="68:83" x14ac:dyDescent="0.25">
      <c r="BP7713" s="9"/>
      <c r="BQ7713" s="40"/>
      <c r="BR7713" s="9"/>
      <c r="BS7713" s="40"/>
      <c r="BU7713" s="9"/>
      <c r="BV7713" s="40"/>
      <c r="BW7713" s="9"/>
      <c r="BX7713" s="40"/>
      <c r="BZ7713" s="9"/>
      <c r="CA7713" s="9"/>
      <c r="CB7713" s="40"/>
      <c r="CC7713" s="9"/>
      <c r="CD7713" s="9"/>
      <c r="CE7713" s="40"/>
    </row>
    <row r="7714" spans="68:83" x14ac:dyDescent="0.25">
      <c r="BP7714" s="9"/>
      <c r="BQ7714" s="40"/>
      <c r="BR7714" s="9"/>
      <c r="BS7714" s="40"/>
      <c r="BU7714" s="9"/>
      <c r="BV7714" s="40"/>
      <c r="BW7714" s="9"/>
      <c r="BX7714" s="40"/>
      <c r="BZ7714" s="9"/>
      <c r="CA7714" s="9"/>
      <c r="CB7714" s="40"/>
      <c r="CC7714" s="9"/>
      <c r="CD7714" s="9"/>
      <c r="CE7714" s="40"/>
    </row>
    <row r="7715" spans="68:83" x14ac:dyDescent="0.25">
      <c r="BP7715" s="9"/>
      <c r="BQ7715" s="40"/>
      <c r="BR7715" s="9"/>
      <c r="BS7715" s="40"/>
      <c r="BU7715" s="9"/>
      <c r="BV7715" s="40"/>
      <c r="BW7715" s="9"/>
      <c r="BX7715" s="40"/>
      <c r="BZ7715" s="9"/>
      <c r="CA7715" s="9"/>
      <c r="CB7715" s="40"/>
      <c r="CC7715" s="9"/>
      <c r="CD7715" s="9"/>
      <c r="CE7715" s="40"/>
    </row>
    <row r="7716" spans="68:83" x14ac:dyDescent="0.25">
      <c r="BP7716" s="9"/>
      <c r="BQ7716" s="40"/>
      <c r="BR7716" s="9"/>
      <c r="BS7716" s="40"/>
      <c r="BU7716" s="9"/>
      <c r="BV7716" s="40"/>
      <c r="BW7716" s="9"/>
      <c r="BX7716" s="40"/>
      <c r="BZ7716" s="9"/>
      <c r="CA7716" s="9"/>
      <c r="CB7716" s="40"/>
      <c r="CC7716" s="9"/>
      <c r="CD7716" s="9"/>
      <c r="CE7716" s="40"/>
    </row>
    <row r="7717" spans="68:83" x14ac:dyDescent="0.25">
      <c r="BP7717" s="9"/>
      <c r="BQ7717" s="40"/>
      <c r="BR7717" s="9"/>
      <c r="BS7717" s="40"/>
      <c r="BU7717" s="9"/>
      <c r="BV7717" s="40"/>
      <c r="BW7717" s="9"/>
      <c r="BX7717" s="40"/>
      <c r="BZ7717" s="9"/>
      <c r="CA7717" s="9"/>
      <c r="CB7717" s="40"/>
      <c r="CC7717" s="9"/>
      <c r="CD7717" s="9"/>
      <c r="CE7717" s="40"/>
    </row>
    <row r="7718" spans="68:83" x14ac:dyDescent="0.25">
      <c r="BP7718" s="9"/>
      <c r="BQ7718" s="40"/>
      <c r="BR7718" s="9"/>
      <c r="BS7718" s="40"/>
      <c r="BU7718" s="9"/>
      <c r="BV7718" s="40"/>
      <c r="BW7718" s="9"/>
      <c r="BX7718" s="40"/>
      <c r="BZ7718" s="9"/>
      <c r="CA7718" s="9"/>
      <c r="CB7718" s="40"/>
      <c r="CC7718" s="9"/>
      <c r="CD7718" s="9"/>
      <c r="CE7718" s="40"/>
    </row>
    <row r="7719" spans="68:83" x14ac:dyDescent="0.25">
      <c r="BP7719" s="9"/>
      <c r="BQ7719" s="40"/>
      <c r="BR7719" s="9"/>
      <c r="BS7719" s="40"/>
      <c r="BU7719" s="9"/>
      <c r="BV7719" s="40"/>
      <c r="BW7719" s="9"/>
      <c r="BX7719" s="40"/>
      <c r="BZ7719" s="9"/>
      <c r="CA7719" s="9"/>
      <c r="CB7719" s="40"/>
      <c r="CC7719" s="9"/>
      <c r="CD7719" s="9"/>
      <c r="CE7719" s="40"/>
    </row>
    <row r="7720" spans="68:83" x14ac:dyDescent="0.25">
      <c r="BP7720" s="9"/>
      <c r="BQ7720" s="40"/>
      <c r="BR7720" s="9"/>
      <c r="BS7720" s="40"/>
      <c r="BU7720" s="9"/>
      <c r="BV7720" s="40"/>
      <c r="BW7720" s="9"/>
      <c r="BX7720" s="40"/>
      <c r="BZ7720" s="9"/>
      <c r="CA7720" s="9"/>
      <c r="CB7720" s="40"/>
      <c r="CC7720" s="9"/>
      <c r="CD7720" s="9"/>
      <c r="CE7720" s="40"/>
    </row>
    <row r="7721" spans="68:83" x14ac:dyDescent="0.25">
      <c r="BP7721" s="9"/>
      <c r="BQ7721" s="40"/>
      <c r="BR7721" s="9"/>
      <c r="BS7721" s="40"/>
      <c r="BU7721" s="9"/>
      <c r="BV7721" s="40"/>
      <c r="BW7721" s="9"/>
      <c r="BX7721" s="40"/>
      <c r="BZ7721" s="9"/>
      <c r="CA7721" s="9"/>
      <c r="CB7721" s="40"/>
      <c r="CC7721" s="9"/>
      <c r="CD7721" s="9"/>
      <c r="CE7721" s="40"/>
    </row>
    <row r="7722" spans="68:83" x14ac:dyDescent="0.25">
      <c r="BP7722" s="9"/>
      <c r="BQ7722" s="40"/>
      <c r="BR7722" s="9"/>
      <c r="BS7722" s="40"/>
      <c r="BU7722" s="9"/>
      <c r="BV7722" s="40"/>
      <c r="BW7722" s="9"/>
      <c r="BX7722" s="40"/>
      <c r="BZ7722" s="9"/>
      <c r="CA7722" s="9"/>
      <c r="CB7722" s="40"/>
      <c r="CC7722" s="9"/>
      <c r="CD7722" s="9"/>
      <c r="CE7722" s="40"/>
    </row>
    <row r="7723" spans="68:83" x14ac:dyDescent="0.25">
      <c r="BP7723" s="9"/>
      <c r="BQ7723" s="40"/>
      <c r="BR7723" s="9"/>
      <c r="BS7723" s="40"/>
      <c r="BU7723" s="9"/>
      <c r="BV7723" s="40"/>
      <c r="BW7723" s="9"/>
      <c r="BX7723" s="40"/>
      <c r="BZ7723" s="9"/>
      <c r="CA7723" s="9"/>
      <c r="CB7723" s="40"/>
      <c r="CC7723" s="9"/>
      <c r="CD7723" s="9"/>
      <c r="CE7723" s="40"/>
    </row>
    <row r="7724" spans="68:83" x14ac:dyDescent="0.25">
      <c r="BP7724" s="9"/>
      <c r="BQ7724" s="40"/>
      <c r="BR7724" s="9"/>
      <c r="BS7724" s="40"/>
      <c r="BU7724" s="9"/>
      <c r="BV7724" s="40"/>
      <c r="BW7724" s="9"/>
      <c r="BX7724" s="40"/>
      <c r="BZ7724" s="9"/>
      <c r="CA7724" s="9"/>
      <c r="CB7724" s="40"/>
      <c r="CC7724" s="9"/>
      <c r="CD7724" s="9"/>
      <c r="CE7724" s="40"/>
    </row>
    <row r="7725" spans="68:83" x14ac:dyDescent="0.25">
      <c r="BP7725" s="9"/>
      <c r="BQ7725" s="40"/>
      <c r="BR7725" s="9"/>
      <c r="BS7725" s="40"/>
      <c r="BU7725" s="9"/>
      <c r="BV7725" s="40"/>
      <c r="BW7725" s="9"/>
      <c r="BX7725" s="40"/>
      <c r="BZ7725" s="9"/>
      <c r="CA7725" s="9"/>
      <c r="CB7725" s="40"/>
      <c r="CC7725" s="9"/>
      <c r="CD7725" s="9"/>
      <c r="CE7725" s="40"/>
    </row>
    <row r="7726" spans="68:83" x14ac:dyDescent="0.25">
      <c r="BP7726" s="9"/>
      <c r="BQ7726" s="40"/>
      <c r="BR7726" s="9"/>
      <c r="BS7726" s="40"/>
      <c r="BU7726" s="9"/>
      <c r="BV7726" s="40"/>
      <c r="BW7726" s="9"/>
      <c r="BX7726" s="40"/>
      <c r="BZ7726" s="9"/>
      <c r="CA7726" s="9"/>
      <c r="CB7726" s="40"/>
      <c r="CC7726" s="9"/>
      <c r="CD7726" s="9"/>
      <c r="CE7726" s="40"/>
    </row>
    <row r="7727" spans="68:83" x14ac:dyDescent="0.25">
      <c r="BP7727" s="9"/>
      <c r="BQ7727" s="40"/>
      <c r="BR7727" s="9"/>
      <c r="BS7727" s="40"/>
      <c r="BU7727" s="9"/>
      <c r="BV7727" s="40"/>
      <c r="BW7727" s="9"/>
      <c r="BX7727" s="40"/>
      <c r="BZ7727" s="9"/>
      <c r="CA7727" s="9"/>
      <c r="CB7727" s="40"/>
      <c r="CC7727" s="9"/>
      <c r="CD7727" s="9"/>
      <c r="CE7727" s="40"/>
    </row>
    <row r="7728" spans="68:83" x14ac:dyDescent="0.25">
      <c r="BP7728" s="9"/>
      <c r="BQ7728" s="40"/>
      <c r="BR7728" s="9"/>
      <c r="BS7728" s="40"/>
      <c r="BU7728" s="9"/>
      <c r="BV7728" s="40"/>
      <c r="BW7728" s="9"/>
      <c r="BX7728" s="40"/>
      <c r="BZ7728" s="9"/>
      <c r="CA7728" s="9"/>
      <c r="CB7728" s="40"/>
      <c r="CC7728" s="9"/>
      <c r="CD7728" s="9"/>
      <c r="CE7728" s="40"/>
    </row>
    <row r="7729" spans="68:83" x14ac:dyDescent="0.25">
      <c r="BP7729" s="9"/>
      <c r="BQ7729" s="40"/>
      <c r="BR7729" s="9"/>
      <c r="BS7729" s="40"/>
      <c r="BU7729" s="9"/>
      <c r="BV7729" s="40"/>
      <c r="BW7729" s="9"/>
      <c r="BX7729" s="40"/>
      <c r="BZ7729" s="9"/>
      <c r="CA7729" s="9"/>
      <c r="CB7729" s="40"/>
      <c r="CC7729" s="9"/>
      <c r="CD7729" s="9"/>
      <c r="CE7729" s="40"/>
    </row>
    <row r="7730" spans="68:83" x14ac:dyDescent="0.25">
      <c r="BP7730" s="9"/>
      <c r="BQ7730" s="40"/>
      <c r="BR7730" s="9"/>
      <c r="BS7730" s="40"/>
      <c r="BU7730" s="9"/>
      <c r="BV7730" s="40"/>
      <c r="BW7730" s="9"/>
      <c r="BX7730" s="40"/>
      <c r="BZ7730" s="9"/>
      <c r="CA7730" s="9"/>
      <c r="CB7730" s="40"/>
      <c r="CC7730" s="9"/>
      <c r="CD7730" s="9"/>
      <c r="CE7730" s="40"/>
    </row>
    <row r="7731" spans="68:83" x14ac:dyDescent="0.25">
      <c r="BP7731" s="9"/>
      <c r="BQ7731" s="40"/>
      <c r="BR7731" s="9"/>
      <c r="BS7731" s="40"/>
      <c r="BU7731" s="9"/>
      <c r="BV7731" s="40"/>
      <c r="BW7731" s="9"/>
      <c r="BX7731" s="40"/>
      <c r="BZ7731" s="9"/>
      <c r="CA7731" s="9"/>
      <c r="CB7731" s="40"/>
      <c r="CC7731" s="9"/>
      <c r="CD7731" s="9"/>
      <c r="CE7731" s="40"/>
    </row>
    <row r="7732" spans="68:83" x14ac:dyDescent="0.25">
      <c r="BP7732" s="9"/>
      <c r="BQ7732" s="40"/>
      <c r="BR7732" s="9"/>
      <c r="BS7732" s="40"/>
      <c r="BU7732" s="9"/>
      <c r="BV7732" s="40"/>
      <c r="BW7732" s="9"/>
      <c r="BX7732" s="40"/>
      <c r="BZ7732" s="9"/>
      <c r="CA7732" s="9"/>
      <c r="CB7732" s="40"/>
      <c r="CC7732" s="9"/>
      <c r="CD7732" s="9"/>
      <c r="CE7732" s="40"/>
    </row>
    <row r="7733" spans="68:83" x14ac:dyDescent="0.25">
      <c r="BP7733" s="9"/>
      <c r="BQ7733" s="40"/>
      <c r="BR7733" s="9"/>
      <c r="BS7733" s="40"/>
      <c r="BU7733" s="9"/>
      <c r="BV7733" s="40"/>
      <c r="BW7733" s="9"/>
      <c r="BX7733" s="40"/>
      <c r="BZ7733" s="9"/>
      <c r="CA7733" s="9"/>
      <c r="CB7733" s="40"/>
      <c r="CC7733" s="9"/>
      <c r="CD7733" s="9"/>
      <c r="CE7733" s="40"/>
    </row>
    <row r="7734" spans="68:83" x14ac:dyDescent="0.25">
      <c r="BP7734" s="9"/>
      <c r="BQ7734" s="40"/>
      <c r="BR7734" s="9"/>
      <c r="BS7734" s="40"/>
      <c r="BU7734" s="9"/>
      <c r="BV7734" s="40"/>
      <c r="BW7734" s="9"/>
      <c r="BX7734" s="40"/>
      <c r="BZ7734" s="9"/>
      <c r="CA7734" s="9"/>
      <c r="CB7734" s="40"/>
      <c r="CC7734" s="9"/>
      <c r="CD7734" s="9"/>
      <c r="CE7734" s="40"/>
    </row>
    <row r="7735" spans="68:83" x14ac:dyDescent="0.25">
      <c r="BP7735" s="9"/>
      <c r="BQ7735" s="40"/>
      <c r="BR7735" s="9"/>
      <c r="BS7735" s="40"/>
      <c r="BU7735" s="9"/>
      <c r="BV7735" s="40"/>
      <c r="BW7735" s="9"/>
      <c r="BX7735" s="40"/>
      <c r="BZ7735" s="9"/>
      <c r="CA7735" s="9"/>
      <c r="CB7735" s="40"/>
      <c r="CC7735" s="9"/>
      <c r="CD7735" s="9"/>
      <c r="CE7735" s="40"/>
    </row>
    <row r="7736" spans="68:83" x14ac:dyDescent="0.25">
      <c r="BP7736" s="9"/>
      <c r="BQ7736" s="40"/>
      <c r="BR7736" s="9"/>
      <c r="BS7736" s="40"/>
      <c r="BU7736" s="9"/>
      <c r="BV7736" s="40"/>
      <c r="BW7736" s="9"/>
      <c r="BX7736" s="40"/>
      <c r="BZ7736" s="9"/>
      <c r="CA7736" s="9"/>
      <c r="CB7736" s="40"/>
      <c r="CC7736" s="9"/>
      <c r="CD7736" s="9"/>
      <c r="CE7736" s="40"/>
    </row>
    <row r="7737" spans="68:83" x14ac:dyDescent="0.25">
      <c r="BP7737" s="9"/>
      <c r="BQ7737" s="40"/>
      <c r="BR7737" s="9"/>
      <c r="BS7737" s="40"/>
      <c r="BU7737" s="9"/>
      <c r="BV7737" s="40"/>
      <c r="BW7737" s="9"/>
      <c r="BX7737" s="40"/>
      <c r="BZ7737" s="9"/>
      <c r="CA7737" s="9"/>
      <c r="CB7737" s="40"/>
      <c r="CC7737" s="9"/>
      <c r="CD7737" s="9"/>
      <c r="CE7737" s="40"/>
    </row>
    <row r="7738" spans="68:83" x14ac:dyDescent="0.25">
      <c r="BP7738" s="9"/>
      <c r="BQ7738" s="40"/>
      <c r="BR7738" s="9"/>
      <c r="BS7738" s="40"/>
      <c r="BU7738" s="9"/>
      <c r="BV7738" s="40"/>
      <c r="BW7738" s="9"/>
      <c r="BX7738" s="40"/>
      <c r="BZ7738" s="9"/>
      <c r="CA7738" s="9"/>
      <c r="CB7738" s="40"/>
      <c r="CC7738" s="9"/>
      <c r="CD7738" s="9"/>
      <c r="CE7738" s="40"/>
    </row>
    <row r="7739" spans="68:83" x14ac:dyDescent="0.25">
      <c r="BP7739" s="9"/>
      <c r="BQ7739" s="40"/>
      <c r="BR7739" s="9"/>
      <c r="BS7739" s="40"/>
      <c r="BU7739" s="9"/>
      <c r="BV7739" s="40"/>
      <c r="BW7739" s="9"/>
      <c r="BX7739" s="40"/>
      <c r="BZ7739" s="9"/>
      <c r="CA7739" s="9"/>
      <c r="CB7739" s="40"/>
      <c r="CC7739" s="9"/>
      <c r="CD7739" s="9"/>
      <c r="CE7739" s="40"/>
    </row>
    <row r="7740" spans="68:83" x14ac:dyDescent="0.25">
      <c r="BP7740" s="9"/>
      <c r="BQ7740" s="40"/>
      <c r="BR7740" s="9"/>
      <c r="BS7740" s="40"/>
      <c r="BU7740" s="9"/>
      <c r="BV7740" s="40"/>
      <c r="BW7740" s="9"/>
      <c r="BX7740" s="40"/>
      <c r="BZ7740" s="9"/>
      <c r="CA7740" s="9"/>
      <c r="CB7740" s="40"/>
      <c r="CC7740" s="9"/>
      <c r="CD7740" s="9"/>
      <c r="CE7740" s="40"/>
    </row>
    <row r="7741" spans="68:83" x14ac:dyDescent="0.25">
      <c r="BP7741" s="9"/>
      <c r="BQ7741" s="40"/>
      <c r="BR7741" s="9"/>
      <c r="BS7741" s="40"/>
      <c r="BU7741" s="9"/>
      <c r="BV7741" s="40"/>
      <c r="BW7741" s="9"/>
      <c r="BX7741" s="40"/>
      <c r="BZ7741" s="9"/>
      <c r="CA7741" s="9"/>
      <c r="CB7741" s="40"/>
      <c r="CC7741" s="9"/>
      <c r="CD7741" s="9"/>
      <c r="CE7741" s="40"/>
    </row>
    <row r="7742" spans="68:83" x14ac:dyDescent="0.25">
      <c r="BP7742" s="9"/>
      <c r="BQ7742" s="40"/>
      <c r="BR7742" s="9"/>
      <c r="BS7742" s="40"/>
      <c r="BU7742" s="9"/>
      <c r="BV7742" s="40"/>
      <c r="BW7742" s="9"/>
      <c r="BX7742" s="40"/>
      <c r="BZ7742" s="9"/>
      <c r="CA7742" s="9"/>
      <c r="CB7742" s="40"/>
      <c r="CC7742" s="9"/>
      <c r="CD7742" s="9"/>
      <c r="CE7742" s="40"/>
    </row>
    <row r="7743" spans="68:83" x14ac:dyDescent="0.25">
      <c r="BP7743" s="9"/>
      <c r="BQ7743" s="40"/>
      <c r="BR7743" s="9"/>
      <c r="BS7743" s="40"/>
      <c r="BU7743" s="9"/>
      <c r="BV7743" s="40"/>
      <c r="BW7743" s="9"/>
      <c r="BX7743" s="40"/>
      <c r="BZ7743" s="9"/>
      <c r="CA7743" s="9"/>
      <c r="CB7743" s="40"/>
      <c r="CC7743" s="9"/>
      <c r="CD7743" s="9"/>
      <c r="CE7743" s="40"/>
    </row>
    <row r="7744" spans="68:83" x14ac:dyDescent="0.25">
      <c r="BP7744" s="9"/>
      <c r="BQ7744" s="40"/>
      <c r="BR7744" s="9"/>
      <c r="BS7744" s="40"/>
      <c r="BU7744" s="9"/>
      <c r="BV7744" s="40"/>
      <c r="BW7744" s="9"/>
      <c r="BX7744" s="40"/>
      <c r="BZ7744" s="9"/>
      <c r="CA7744" s="9"/>
      <c r="CB7744" s="40"/>
      <c r="CC7744" s="9"/>
      <c r="CD7744" s="9"/>
      <c r="CE7744" s="40"/>
    </row>
    <row r="7745" spans="68:83" x14ac:dyDescent="0.25">
      <c r="BP7745" s="9"/>
      <c r="BQ7745" s="40"/>
      <c r="BR7745" s="9"/>
      <c r="BS7745" s="40"/>
      <c r="BU7745" s="9"/>
      <c r="BV7745" s="40"/>
      <c r="BW7745" s="9"/>
      <c r="BX7745" s="40"/>
      <c r="BZ7745" s="9"/>
      <c r="CA7745" s="9"/>
      <c r="CB7745" s="40"/>
      <c r="CC7745" s="9"/>
      <c r="CD7745" s="9"/>
      <c r="CE7745" s="40"/>
    </row>
    <row r="7746" spans="68:83" x14ac:dyDescent="0.25">
      <c r="BP7746" s="9"/>
      <c r="BQ7746" s="40"/>
      <c r="BR7746" s="9"/>
      <c r="BS7746" s="40"/>
      <c r="BU7746" s="9"/>
      <c r="BV7746" s="40"/>
      <c r="BW7746" s="9"/>
      <c r="BX7746" s="40"/>
      <c r="BZ7746" s="9"/>
      <c r="CA7746" s="9"/>
      <c r="CB7746" s="40"/>
      <c r="CC7746" s="9"/>
      <c r="CD7746" s="9"/>
      <c r="CE7746" s="40"/>
    </row>
    <row r="7747" spans="68:83" x14ac:dyDescent="0.25">
      <c r="BP7747" s="9"/>
      <c r="BQ7747" s="40"/>
      <c r="BR7747" s="9"/>
      <c r="BS7747" s="40"/>
      <c r="BU7747" s="9"/>
      <c r="BV7747" s="40"/>
      <c r="BW7747" s="9"/>
      <c r="BX7747" s="40"/>
      <c r="BZ7747" s="9"/>
      <c r="CA7747" s="9"/>
      <c r="CB7747" s="40"/>
      <c r="CC7747" s="9"/>
      <c r="CD7747" s="9"/>
      <c r="CE7747" s="40"/>
    </row>
    <row r="7748" spans="68:83" x14ac:dyDescent="0.25">
      <c r="BP7748" s="9"/>
      <c r="BQ7748" s="40"/>
      <c r="BR7748" s="9"/>
      <c r="BS7748" s="40"/>
      <c r="BU7748" s="9"/>
      <c r="BV7748" s="40"/>
      <c r="BW7748" s="9"/>
      <c r="BX7748" s="40"/>
      <c r="BZ7748" s="9"/>
      <c r="CA7748" s="9"/>
      <c r="CB7748" s="40"/>
      <c r="CC7748" s="9"/>
      <c r="CD7748" s="9"/>
      <c r="CE7748" s="40"/>
    </row>
    <row r="7749" spans="68:83" x14ac:dyDescent="0.25">
      <c r="BP7749" s="9"/>
      <c r="BQ7749" s="40"/>
      <c r="BR7749" s="9"/>
      <c r="BS7749" s="40"/>
      <c r="BU7749" s="9"/>
      <c r="BV7749" s="40"/>
      <c r="BW7749" s="9"/>
      <c r="BX7749" s="40"/>
      <c r="BZ7749" s="9"/>
      <c r="CA7749" s="9"/>
      <c r="CB7749" s="40"/>
      <c r="CC7749" s="9"/>
      <c r="CD7749" s="9"/>
      <c r="CE7749" s="40"/>
    </row>
    <row r="7750" spans="68:83" x14ac:dyDescent="0.25">
      <c r="BP7750" s="9"/>
      <c r="BQ7750" s="40"/>
      <c r="BR7750" s="9"/>
      <c r="BS7750" s="40"/>
      <c r="BU7750" s="9"/>
      <c r="BV7750" s="40"/>
      <c r="BW7750" s="9"/>
      <c r="BX7750" s="40"/>
      <c r="BZ7750" s="9"/>
      <c r="CA7750" s="9"/>
      <c r="CB7750" s="40"/>
      <c r="CC7750" s="9"/>
      <c r="CD7750" s="9"/>
      <c r="CE7750" s="40"/>
    </row>
    <row r="7751" spans="68:83" x14ac:dyDescent="0.25">
      <c r="BP7751" s="9"/>
      <c r="BQ7751" s="40"/>
      <c r="BR7751" s="9"/>
      <c r="BS7751" s="40"/>
      <c r="BU7751" s="9"/>
      <c r="BV7751" s="40"/>
      <c r="BW7751" s="9"/>
      <c r="BX7751" s="40"/>
      <c r="BZ7751" s="9"/>
      <c r="CA7751" s="9"/>
      <c r="CB7751" s="40"/>
      <c r="CC7751" s="9"/>
      <c r="CD7751" s="9"/>
      <c r="CE7751" s="40"/>
    </row>
    <row r="7752" spans="68:83" x14ac:dyDescent="0.25">
      <c r="BP7752" s="9"/>
      <c r="BQ7752" s="40"/>
      <c r="BR7752" s="9"/>
      <c r="BS7752" s="40"/>
      <c r="BU7752" s="9"/>
      <c r="BV7752" s="40"/>
      <c r="BW7752" s="9"/>
      <c r="BX7752" s="40"/>
      <c r="BZ7752" s="9"/>
      <c r="CA7752" s="9"/>
      <c r="CB7752" s="40"/>
      <c r="CC7752" s="9"/>
      <c r="CD7752" s="9"/>
      <c r="CE7752" s="40"/>
    </row>
    <row r="7753" spans="68:83" x14ac:dyDescent="0.25">
      <c r="BP7753" s="9"/>
      <c r="BQ7753" s="40"/>
      <c r="BR7753" s="9"/>
      <c r="BS7753" s="40"/>
      <c r="BU7753" s="9"/>
      <c r="BV7753" s="40"/>
      <c r="BW7753" s="9"/>
      <c r="BX7753" s="40"/>
      <c r="BZ7753" s="9"/>
      <c r="CA7753" s="9"/>
      <c r="CB7753" s="40"/>
      <c r="CC7753" s="9"/>
      <c r="CD7753" s="9"/>
      <c r="CE7753" s="40"/>
    </row>
    <row r="7754" spans="68:83" x14ac:dyDescent="0.25">
      <c r="BP7754" s="9"/>
      <c r="BQ7754" s="40"/>
      <c r="BR7754" s="9"/>
      <c r="BS7754" s="40"/>
      <c r="BU7754" s="9"/>
      <c r="BV7754" s="40"/>
      <c r="BW7754" s="9"/>
      <c r="BX7754" s="40"/>
      <c r="BZ7754" s="9"/>
      <c r="CA7754" s="9"/>
      <c r="CB7754" s="40"/>
      <c r="CC7754" s="9"/>
      <c r="CD7754" s="9"/>
      <c r="CE7754" s="40"/>
    </row>
    <row r="7755" spans="68:83" x14ac:dyDescent="0.25">
      <c r="BP7755" s="9"/>
      <c r="BQ7755" s="40"/>
      <c r="BR7755" s="9"/>
      <c r="BS7755" s="40"/>
      <c r="BU7755" s="9"/>
      <c r="BV7755" s="40"/>
      <c r="BW7755" s="9"/>
      <c r="BX7755" s="40"/>
      <c r="BZ7755" s="9"/>
      <c r="CA7755" s="9"/>
      <c r="CB7755" s="40"/>
      <c r="CC7755" s="9"/>
      <c r="CD7755" s="9"/>
      <c r="CE7755" s="40"/>
    </row>
    <row r="7756" spans="68:83" x14ac:dyDescent="0.25">
      <c r="BP7756" s="9"/>
      <c r="BQ7756" s="40"/>
      <c r="BR7756" s="9"/>
      <c r="BS7756" s="40"/>
      <c r="BU7756" s="9"/>
      <c r="BV7756" s="40"/>
      <c r="BW7756" s="9"/>
      <c r="BX7756" s="40"/>
      <c r="BZ7756" s="9"/>
      <c r="CA7756" s="9"/>
      <c r="CB7756" s="40"/>
      <c r="CC7756" s="9"/>
      <c r="CD7756" s="9"/>
      <c r="CE7756" s="40"/>
    </row>
    <row r="7757" spans="68:83" x14ac:dyDescent="0.25">
      <c r="BP7757" s="9"/>
      <c r="BQ7757" s="40"/>
      <c r="BR7757" s="9"/>
      <c r="BS7757" s="40"/>
      <c r="BU7757" s="9"/>
      <c r="BV7757" s="40"/>
      <c r="BW7757" s="9"/>
      <c r="BX7757" s="40"/>
      <c r="BZ7757" s="9"/>
      <c r="CA7757" s="9"/>
      <c r="CB7757" s="40"/>
      <c r="CC7757" s="9"/>
      <c r="CD7757" s="9"/>
      <c r="CE7757" s="40"/>
    </row>
    <row r="7758" spans="68:83" x14ac:dyDescent="0.25">
      <c r="BP7758" s="9"/>
      <c r="BQ7758" s="40"/>
      <c r="BR7758" s="9"/>
      <c r="BS7758" s="40"/>
      <c r="BU7758" s="9"/>
      <c r="BV7758" s="40"/>
      <c r="BW7758" s="9"/>
      <c r="BX7758" s="40"/>
      <c r="BZ7758" s="9"/>
      <c r="CA7758" s="9"/>
      <c r="CB7758" s="40"/>
      <c r="CC7758" s="9"/>
      <c r="CD7758" s="9"/>
      <c r="CE7758" s="40"/>
    </row>
    <row r="7759" spans="68:83" x14ac:dyDescent="0.25">
      <c r="BP7759" s="9"/>
      <c r="BQ7759" s="40"/>
      <c r="BR7759" s="9"/>
      <c r="BS7759" s="40"/>
      <c r="BU7759" s="9"/>
      <c r="BV7759" s="40"/>
      <c r="BW7759" s="9"/>
      <c r="BX7759" s="40"/>
      <c r="BZ7759" s="9"/>
      <c r="CA7759" s="9"/>
      <c r="CB7759" s="40"/>
      <c r="CC7759" s="9"/>
      <c r="CD7759" s="9"/>
      <c r="CE7759" s="40"/>
    </row>
    <row r="7760" spans="68:83" x14ac:dyDescent="0.25">
      <c r="BP7760" s="9"/>
      <c r="BQ7760" s="40"/>
      <c r="BR7760" s="9"/>
      <c r="BS7760" s="40"/>
      <c r="BU7760" s="9"/>
      <c r="BV7760" s="40"/>
      <c r="BW7760" s="9"/>
      <c r="BX7760" s="40"/>
      <c r="BZ7760" s="9"/>
      <c r="CA7760" s="9"/>
      <c r="CB7760" s="40"/>
      <c r="CC7760" s="9"/>
      <c r="CD7760" s="9"/>
      <c r="CE7760" s="40"/>
    </row>
    <row r="7761" spans="68:83" x14ac:dyDescent="0.25">
      <c r="BP7761" s="9"/>
      <c r="BQ7761" s="40"/>
      <c r="BR7761" s="9"/>
      <c r="BS7761" s="40"/>
      <c r="BU7761" s="9"/>
      <c r="BV7761" s="40"/>
      <c r="BW7761" s="9"/>
      <c r="BX7761" s="40"/>
      <c r="BZ7761" s="9"/>
      <c r="CA7761" s="9"/>
      <c r="CB7761" s="40"/>
      <c r="CC7761" s="9"/>
      <c r="CD7761" s="9"/>
      <c r="CE7761" s="40"/>
    </row>
    <row r="7762" spans="68:83" x14ac:dyDescent="0.25">
      <c r="BP7762" s="9"/>
      <c r="BQ7762" s="40"/>
      <c r="BR7762" s="9"/>
      <c r="BS7762" s="40"/>
      <c r="BU7762" s="9"/>
      <c r="BV7762" s="40"/>
      <c r="BW7762" s="9"/>
      <c r="BX7762" s="40"/>
      <c r="BZ7762" s="9"/>
      <c r="CA7762" s="9"/>
      <c r="CB7762" s="40"/>
      <c r="CC7762" s="9"/>
      <c r="CD7762" s="9"/>
      <c r="CE7762" s="40"/>
    </row>
    <row r="7763" spans="68:83" x14ac:dyDescent="0.25">
      <c r="BP7763" s="9"/>
      <c r="BQ7763" s="40"/>
      <c r="BR7763" s="9"/>
      <c r="BS7763" s="40"/>
      <c r="BU7763" s="9"/>
      <c r="BV7763" s="40"/>
      <c r="BW7763" s="9"/>
      <c r="BX7763" s="40"/>
      <c r="BZ7763" s="9"/>
      <c r="CA7763" s="9"/>
      <c r="CB7763" s="40"/>
      <c r="CC7763" s="9"/>
      <c r="CD7763" s="9"/>
      <c r="CE7763" s="40"/>
    </row>
    <row r="7764" spans="68:83" x14ac:dyDescent="0.25">
      <c r="BP7764" s="9"/>
      <c r="BQ7764" s="40"/>
      <c r="BR7764" s="9"/>
      <c r="BS7764" s="40"/>
      <c r="BU7764" s="9"/>
      <c r="BV7764" s="40"/>
      <c r="BW7764" s="9"/>
      <c r="BX7764" s="40"/>
      <c r="BZ7764" s="9"/>
      <c r="CA7764" s="9"/>
      <c r="CB7764" s="40"/>
      <c r="CC7764" s="9"/>
      <c r="CD7764" s="9"/>
      <c r="CE7764" s="40"/>
    </row>
    <row r="7765" spans="68:83" x14ac:dyDescent="0.25">
      <c r="BP7765" s="9"/>
      <c r="BQ7765" s="40"/>
      <c r="BR7765" s="9"/>
      <c r="BS7765" s="40"/>
      <c r="BU7765" s="9"/>
      <c r="BV7765" s="40"/>
      <c r="BW7765" s="9"/>
      <c r="BX7765" s="40"/>
      <c r="BZ7765" s="9"/>
      <c r="CA7765" s="9"/>
      <c r="CB7765" s="40"/>
      <c r="CC7765" s="9"/>
      <c r="CD7765" s="9"/>
      <c r="CE7765" s="40"/>
    </row>
    <row r="7766" spans="68:83" x14ac:dyDescent="0.25">
      <c r="BP7766" s="9"/>
      <c r="BQ7766" s="40"/>
      <c r="BR7766" s="9"/>
      <c r="BS7766" s="40"/>
      <c r="BU7766" s="9"/>
      <c r="BV7766" s="40"/>
      <c r="BW7766" s="9"/>
      <c r="BX7766" s="40"/>
      <c r="BZ7766" s="9"/>
      <c r="CA7766" s="9"/>
      <c r="CB7766" s="40"/>
      <c r="CC7766" s="9"/>
      <c r="CD7766" s="9"/>
      <c r="CE7766" s="40"/>
    </row>
    <row r="7767" spans="68:83" x14ac:dyDescent="0.25">
      <c r="BP7767" s="9"/>
      <c r="BQ7767" s="40"/>
      <c r="BR7767" s="9"/>
      <c r="BS7767" s="40"/>
      <c r="BU7767" s="9"/>
      <c r="BV7767" s="40"/>
      <c r="BW7767" s="9"/>
      <c r="BX7767" s="40"/>
      <c r="BZ7767" s="9"/>
      <c r="CA7767" s="9"/>
      <c r="CB7767" s="40"/>
      <c r="CC7767" s="9"/>
      <c r="CD7767" s="9"/>
      <c r="CE7767" s="40"/>
    </row>
    <row r="7768" spans="68:83" x14ac:dyDescent="0.25">
      <c r="BP7768" s="9"/>
      <c r="BQ7768" s="40"/>
      <c r="BR7768" s="9"/>
      <c r="BS7768" s="40"/>
      <c r="BU7768" s="9"/>
      <c r="BV7768" s="40"/>
      <c r="BW7768" s="9"/>
      <c r="BX7768" s="40"/>
      <c r="BZ7768" s="9"/>
      <c r="CA7768" s="9"/>
      <c r="CB7768" s="40"/>
      <c r="CC7768" s="9"/>
      <c r="CD7768" s="9"/>
      <c r="CE7768" s="40"/>
    </row>
    <row r="7769" spans="68:83" x14ac:dyDescent="0.25">
      <c r="BP7769" s="9"/>
      <c r="BQ7769" s="40"/>
      <c r="BR7769" s="9"/>
      <c r="BS7769" s="40"/>
      <c r="BU7769" s="9"/>
      <c r="BV7769" s="40"/>
      <c r="BW7769" s="9"/>
      <c r="BX7769" s="40"/>
      <c r="BZ7769" s="9"/>
      <c r="CA7769" s="9"/>
      <c r="CB7769" s="40"/>
      <c r="CC7769" s="9"/>
      <c r="CD7769" s="9"/>
      <c r="CE7769" s="40"/>
    </row>
    <row r="7770" spans="68:83" x14ac:dyDescent="0.25">
      <c r="BP7770" s="9"/>
      <c r="BQ7770" s="40"/>
      <c r="BR7770" s="9"/>
      <c r="BS7770" s="40"/>
      <c r="BU7770" s="9"/>
      <c r="BV7770" s="40"/>
      <c r="BW7770" s="9"/>
      <c r="BX7770" s="40"/>
      <c r="BZ7770" s="9"/>
      <c r="CA7770" s="9"/>
      <c r="CB7770" s="40"/>
      <c r="CC7770" s="9"/>
      <c r="CD7770" s="9"/>
      <c r="CE7770" s="40"/>
    </row>
    <row r="7771" spans="68:83" x14ac:dyDescent="0.25">
      <c r="BP7771" s="9"/>
      <c r="BQ7771" s="40"/>
      <c r="BR7771" s="9"/>
      <c r="BS7771" s="40"/>
      <c r="BU7771" s="9"/>
      <c r="BV7771" s="40"/>
      <c r="BW7771" s="9"/>
      <c r="BX7771" s="40"/>
      <c r="BZ7771" s="9"/>
      <c r="CA7771" s="9"/>
      <c r="CB7771" s="40"/>
      <c r="CC7771" s="9"/>
      <c r="CD7771" s="9"/>
      <c r="CE7771" s="40"/>
    </row>
    <row r="7772" spans="68:83" x14ac:dyDescent="0.25">
      <c r="BP7772" s="9"/>
      <c r="BQ7772" s="40"/>
      <c r="BR7772" s="9"/>
      <c r="BS7772" s="40"/>
      <c r="BU7772" s="9"/>
      <c r="BV7772" s="40"/>
      <c r="BW7772" s="9"/>
      <c r="BX7772" s="40"/>
      <c r="BZ7772" s="9"/>
      <c r="CA7772" s="9"/>
      <c r="CB7772" s="40"/>
      <c r="CC7772" s="9"/>
      <c r="CD7772" s="9"/>
      <c r="CE7772" s="40"/>
    </row>
    <row r="7773" spans="68:83" x14ac:dyDescent="0.25">
      <c r="BP7773" s="9"/>
      <c r="BQ7773" s="40"/>
      <c r="BR7773" s="9"/>
      <c r="BS7773" s="40"/>
      <c r="BU7773" s="9"/>
      <c r="BV7773" s="40"/>
      <c r="BW7773" s="9"/>
      <c r="BX7773" s="40"/>
      <c r="BZ7773" s="9"/>
      <c r="CA7773" s="9"/>
      <c r="CB7773" s="40"/>
      <c r="CC7773" s="9"/>
      <c r="CD7773" s="9"/>
      <c r="CE7773" s="40"/>
    </row>
    <row r="7774" spans="68:83" x14ac:dyDescent="0.25">
      <c r="BP7774" s="9"/>
      <c r="BQ7774" s="40"/>
      <c r="BR7774" s="9"/>
      <c r="BS7774" s="40"/>
      <c r="BU7774" s="9"/>
      <c r="BV7774" s="40"/>
      <c r="BW7774" s="9"/>
      <c r="BX7774" s="40"/>
      <c r="BZ7774" s="9"/>
      <c r="CA7774" s="9"/>
      <c r="CB7774" s="40"/>
      <c r="CC7774" s="9"/>
      <c r="CD7774" s="9"/>
      <c r="CE7774" s="40"/>
    </row>
    <row r="7775" spans="68:83" x14ac:dyDescent="0.25">
      <c r="BP7775" s="9"/>
      <c r="BQ7775" s="40"/>
      <c r="BR7775" s="9"/>
      <c r="BS7775" s="40"/>
      <c r="BU7775" s="9"/>
      <c r="BV7775" s="40"/>
      <c r="BW7775" s="9"/>
      <c r="BX7775" s="40"/>
      <c r="BZ7775" s="9"/>
      <c r="CA7775" s="9"/>
      <c r="CB7775" s="40"/>
      <c r="CC7775" s="9"/>
      <c r="CD7775" s="9"/>
      <c r="CE7775" s="40"/>
    </row>
    <row r="7776" spans="68:83" x14ac:dyDescent="0.25">
      <c r="BP7776" s="9"/>
      <c r="BQ7776" s="40"/>
      <c r="BR7776" s="9"/>
      <c r="BS7776" s="40"/>
      <c r="BU7776" s="9"/>
      <c r="BV7776" s="40"/>
      <c r="BW7776" s="9"/>
      <c r="BX7776" s="40"/>
      <c r="BZ7776" s="9"/>
      <c r="CA7776" s="9"/>
      <c r="CB7776" s="40"/>
      <c r="CC7776" s="9"/>
      <c r="CD7776" s="9"/>
      <c r="CE7776" s="40"/>
    </row>
    <row r="7777" spans="68:83" x14ac:dyDescent="0.25">
      <c r="BP7777" s="9"/>
      <c r="BQ7777" s="40"/>
      <c r="BR7777" s="9"/>
      <c r="BS7777" s="40"/>
      <c r="BU7777" s="9"/>
      <c r="BV7777" s="40"/>
      <c r="BW7777" s="9"/>
      <c r="BX7777" s="40"/>
      <c r="BZ7777" s="9"/>
      <c r="CA7777" s="9"/>
      <c r="CB7777" s="40"/>
      <c r="CC7777" s="9"/>
      <c r="CD7777" s="9"/>
      <c r="CE7777" s="40"/>
    </row>
    <row r="7778" spans="68:83" x14ac:dyDescent="0.25">
      <c r="BP7778" s="9"/>
      <c r="BQ7778" s="40"/>
      <c r="BR7778" s="9"/>
      <c r="BS7778" s="40"/>
      <c r="BU7778" s="9"/>
      <c r="BV7778" s="40"/>
      <c r="BW7778" s="9"/>
      <c r="BX7778" s="40"/>
      <c r="BZ7778" s="9"/>
      <c r="CA7778" s="9"/>
      <c r="CB7778" s="40"/>
      <c r="CC7778" s="9"/>
      <c r="CD7778" s="9"/>
      <c r="CE7778" s="40"/>
    </row>
    <row r="7779" spans="68:83" x14ac:dyDescent="0.25">
      <c r="BP7779" s="9"/>
      <c r="BQ7779" s="40"/>
      <c r="BR7779" s="9"/>
      <c r="BS7779" s="40"/>
      <c r="BU7779" s="9"/>
      <c r="BV7779" s="40"/>
      <c r="BW7779" s="9"/>
      <c r="BX7779" s="40"/>
      <c r="BZ7779" s="9"/>
      <c r="CA7779" s="9"/>
      <c r="CB7779" s="40"/>
      <c r="CC7779" s="9"/>
      <c r="CD7779" s="9"/>
      <c r="CE7779" s="40"/>
    </row>
    <row r="7780" spans="68:83" x14ac:dyDescent="0.25">
      <c r="BP7780" s="9"/>
      <c r="BQ7780" s="40"/>
      <c r="BR7780" s="9"/>
      <c r="BS7780" s="40"/>
      <c r="BU7780" s="9"/>
      <c r="BV7780" s="40"/>
      <c r="BW7780" s="9"/>
      <c r="BX7780" s="40"/>
      <c r="BZ7780" s="9"/>
      <c r="CA7780" s="9"/>
      <c r="CB7780" s="40"/>
      <c r="CC7780" s="9"/>
      <c r="CD7780" s="9"/>
      <c r="CE7780" s="40"/>
    </row>
    <row r="7781" spans="68:83" x14ac:dyDescent="0.25">
      <c r="BP7781" s="9"/>
      <c r="BQ7781" s="40"/>
      <c r="BR7781" s="9"/>
      <c r="BS7781" s="40"/>
      <c r="BU7781" s="9"/>
      <c r="BV7781" s="40"/>
      <c r="BW7781" s="9"/>
      <c r="BX7781" s="40"/>
      <c r="BZ7781" s="9"/>
      <c r="CA7781" s="9"/>
      <c r="CB7781" s="40"/>
      <c r="CC7781" s="9"/>
      <c r="CD7781" s="9"/>
      <c r="CE7781" s="40"/>
    </row>
    <row r="7782" spans="68:83" x14ac:dyDescent="0.25">
      <c r="BP7782" s="9"/>
      <c r="BQ7782" s="40"/>
      <c r="BR7782" s="9"/>
      <c r="BS7782" s="40"/>
      <c r="BU7782" s="9"/>
      <c r="BV7782" s="40"/>
      <c r="BW7782" s="9"/>
      <c r="BX7782" s="40"/>
      <c r="BZ7782" s="9"/>
      <c r="CA7782" s="9"/>
      <c r="CB7782" s="40"/>
      <c r="CC7782" s="9"/>
      <c r="CD7782" s="9"/>
      <c r="CE7782" s="40"/>
    </row>
    <row r="7783" spans="68:83" x14ac:dyDescent="0.25">
      <c r="BP7783" s="9"/>
      <c r="BQ7783" s="40"/>
      <c r="BR7783" s="9"/>
      <c r="BS7783" s="40"/>
      <c r="BU7783" s="9"/>
      <c r="BV7783" s="40"/>
      <c r="BW7783" s="9"/>
      <c r="BX7783" s="40"/>
      <c r="BZ7783" s="9"/>
      <c r="CA7783" s="9"/>
      <c r="CB7783" s="40"/>
      <c r="CC7783" s="9"/>
      <c r="CD7783" s="9"/>
      <c r="CE7783" s="40"/>
    </row>
    <row r="7784" spans="68:83" x14ac:dyDescent="0.25">
      <c r="BP7784" s="9"/>
      <c r="BQ7784" s="40"/>
      <c r="BR7784" s="9"/>
      <c r="BS7784" s="40"/>
      <c r="BU7784" s="9"/>
      <c r="BV7784" s="40"/>
      <c r="BW7784" s="9"/>
      <c r="BX7784" s="40"/>
      <c r="BZ7784" s="9"/>
      <c r="CA7784" s="9"/>
      <c r="CB7784" s="40"/>
      <c r="CC7784" s="9"/>
      <c r="CD7784" s="9"/>
      <c r="CE7784" s="40"/>
    </row>
    <row r="7785" spans="68:83" x14ac:dyDescent="0.25">
      <c r="BP7785" s="9"/>
      <c r="BQ7785" s="40"/>
      <c r="BR7785" s="9"/>
      <c r="BS7785" s="40"/>
      <c r="BU7785" s="9"/>
      <c r="BV7785" s="40"/>
      <c r="BW7785" s="9"/>
      <c r="BX7785" s="40"/>
      <c r="BZ7785" s="9"/>
      <c r="CA7785" s="9"/>
      <c r="CB7785" s="40"/>
      <c r="CC7785" s="9"/>
      <c r="CD7785" s="9"/>
      <c r="CE7785" s="40"/>
    </row>
    <row r="7786" spans="68:83" x14ac:dyDescent="0.25">
      <c r="BP7786" s="9"/>
      <c r="BQ7786" s="40"/>
      <c r="BR7786" s="9"/>
      <c r="BS7786" s="40"/>
      <c r="BU7786" s="9"/>
      <c r="BV7786" s="40"/>
      <c r="BW7786" s="9"/>
      <c r="BX7786" s="40"/>
      <c r="BZ7786" s="9"/>
      <c r="CA7786" s="9"/>
      <c r="CB7786" s="40"/>
      <c r="CC7786" s="9"/>
      <c r="CD7786" s="9"/>
      <c r="CE7786" s="40"/>
    </row>
    <row r="7787" spans="68:83" x14ac:dyDescent="0.25">
      <c r="BP7787" s="9"/>
      <c r="BQ7787" s="40"/>
      <c r="BR7787" s="9"/>
      <c r="BS7787" s="40"/>
      <c r="BU7787" s="9"/>
      <c r="BV7787" s="40"/>
      <c r="BW7787" s="9"/>
      <c r="BX7787" s="40"/>
      <c r="BZ7787" s="9"/>
      <c r="CA7787" s="9"/>
      <c r="CB7787" s="40"/>
      <c r="CC7787" s="9"/>
      <c r="CD7787" s="9"/>
      <c r="CE7787" s="40"/>
    </row>
    <row r="7788" spans="68:83" x14ac:dyDescent="0.25">
      <c r="BP7788" s="9"/>
      <c r="BQ7788" s="40"/>
      <c r="BR7788" s="9"/>
      <c r="BS7788" s="40"/>
      <c r="BU7788" s="9"/>
      <c r="BV7788" s="40"/>
      <c r="BW7788" s="9"/>
      <c r="BX7788" s="40"/>
      <c r="BZ7788" s="9"/>
      <c r="CA7788" s="9"/>
      <c r="CB7788" s="40"/>
      <c r="CC7788" s="9"/>
      <c r="CD7788" s="9"/>
      <c r="CE7788" s="40"/>
    </row>
    <row r="7789" spans="68:83" x14ac:dyDescent="0.25">
      <c r="BP7789" s="9"/>
      <c r="BQ7789" s="40"/>
      <c r="BR7789" s="9"/>
      <c r="BS7789" s="40"/>
      <c r="BU7789" s="9"/>
      <c r="BV7789" s="40"/>
      <c r="BW7789" s="9"/>
      <c r="BX7789" s="40"/>
      <c r="BZ7789" s="9"/>
      <c r="CA7789" s="9"/>
      <c r="CB7789" s="40"/>
      <c r="CC7789" s="9"/>
      <c r="CD7789" s="9"/>
      <c r="CE7789" s="40"/>
    </row>
    <row r="7790" spans="68:83" x14ac:dyDescent="0.25">
      <c r="BP7790" s="9"/>
      <c r="BQ7790" s="40"/>
      <c r="BR7790" s="9"/>
      <c r="BS7790" s="40"/>
      <c r="BU7790" s="9"/>
      <c r="BV7790" s="40"/>
      <c r="BW7790" s="9"/>
      <c r="BX7790" s="40"/>
      <c r="BZ7790" s="9"/>
      <c r="CA7790" s="9"/>
      <c r="CB7790" s="40"/>
      <c r="CC7790" s="9"/>
      <c r="CD7790" s="9"/>
      <c r="CE7790" s="40"/>
    </row>
    <row r="7791" spans="68:83" x14ac:dyDescent="0.25">
      <c r="BP7791" s="9"/>
      <c r="BQ7791" s="40"/>
      <c r="BR7791" s="9"/>
      <c r="BS7791" s="40"/>
      <c r="BU7791" s="9"/>
      <c r="BV7791" s="40"/>
      <c r="BW7791" s="9"/>
      <c r="BX7791" s="40"/>
      <c r="BZ7791" s="9"/>
      <c r="CA7791" s="9"/>
      <c r="CB7791" s="40"/>
      <c r="CC7791" s="9"/>
      <c r="CD7791" s="9"/>
      <c r="CE7791" s="40"/>
    </row>
    <row r="7792" spans="68:83" x14ac:dyDescent="0.25">
      <c r="BP7792" s="9"/>
      <c r="BQ7792" s="40"/>
      <c r="BR7792" s="9"/>
      <c r="BS7792" s="40"/>
      <c r="BU7792" s="9"/>
      <c r="BV7792" s="40"/>
      <c r="BW7792" s="9"/>
      <c r="BX7792" s="40"/>
      <c r="BZ7792" s="9"/>
      <c r="CA7792" s="9"/>
      <c r="CB7792" s="40"/>
      <c r="CC7792" s="9"/>
      <c r="CD7792" s="9"/>
      <c r="CE7792" s="40"/>
    </row>
    <row r="7793" spans="68:83" x14ac:dyDescent="0.25">
      <c r="BP7793" s="9"/>
      <c r="BQ7793" s="40"/>
      <c r="BR7793" s="9"/>
      <c r="BS7793" s="40"/>
      <c r="BU7793" s="9"/>
      <c r="BV7793" s="40"/>
      <c r="BW7793" s="9"/>
      <c r="BX7793" s="40"/>
      <c r="BZ7793" s="9"/>
      <c r="CA7793" s="9"/>
      <c r="CB7793" s="40"/>
      <c r="CC7793" s="9"/>
      <c r="CD7793" s="9"/>
      <c r="CE7793" s="40"/>
    </row>
    <row r="7794" spans="68:83" x14ac:dyDescent="0.25">
      <c r="BP7794" s="9"/>
      <c r="BQ7794" s="40"/>
      <c r="BR7794" s="9"/>
      <c r="BS7794" s="40"/>
      <c r="BU7794" s="9"/>
      <c r="BV7794" s="40"/>
      <c r="BW7794" s="9"/>
      <c r="BX7794" s="40"/>
      <c r="BZ7794" s="9"/>
      <c r="CA7794" s="9"/>
      <c r="CB7794" s="40"/>
      <c r="CC7794" s="9"/>
      <c r="CD7794" s="9"/>
      <c r="CE7794" s="40"/>
    </row>
    <row r="7795" spans="68:83" x14ac:dyDescent="0.25">
      <c r="BP7795" s="9"/>
      <c r="BQ7795" s="40"/>
      <c r="BR7795" s="9"/>
      <c r="BS7795" s="40"/>
      <c r="BU7795" s="9"/>
      <c r="BV7795" s="40"/>
      <c r="BW7795" s="9"/>
      <c r="BX7795" s="40"/>
      <c r="BZ7795" s="9"/>
      <c r="CA7795" s="9"/>
      <c r="CB7795" s="40"/>
      <c r="CC7795" s="9"/>
      <c r="CD7795" s="9"/>
      <c r="CE7795" s="40"/>
    </row>
    <row r="7796" spans="68:83" x14ac:dyDescent="0.25">
      <c r="BP7796" s="9"/>
      <c r="BQ7796" s="40"/>
      <c r="BR7796" s="9"/>
      <c r="BS7796" s="40"/>
      <c r="BU7796" s="9"/>
      <c r="BV7796" s="40"/>
      <c r="BW7796" s="9"/>
      <c r="BX7796" s="40"/>
      <c r="BZ7796" s="9"/>
      <c r="CA7796" s="9"/>
      <c r="CB7796" s="40"/>
      <c r="CC7796" s="9"/>
      <c r="CD7796" s="9"/>
      <c r="CE7796" s="40"/>
    </row>
    <row r="7797" spans="68:83" x14ac:dyDescent="0.25">
      <c r="BP7797" s="9"/>
      <c r="BQ7797" s="40"/>
      <c r="BR7797" s="9"/>
      <c r="BS7797" s="40"/>
      <c r="BU7797" s="9"/>
      <c r="BV7797" s="40"/>
      <c r="BW7797" s="9"/>
      <c r="BX7797" s="40"/>
      <c r="BZ7797" s="9"/>
      <c r="CA7797" s="9"/>
      <c r="CB7797" s="40"/>
      <c r="CC7797" s="9"/>
      <c r="CD7797" s="9"/>
      <c r="CE7797" s="40"/>
    </row>
    <row r="7798" spans="68:83" x14ac:dyDescent="0.25">
      <c r="BP7798" s="9"/>
      <c r="BQ7798" s="40"/>
      <c r="BR7798" s="9"/>
      <c r="BS7798" s="40"/>
      <c r="BU7798" s="9"/>
      <c r="BV7798" s="40"/>
      <c r="BW7798" s="9"/>
      <c r="BX7798" s="40"/>
      <c r="BZ7798" s="9"/>
      <c r="CA7798" s="9"/>
      <c r="CB7798" s="40"/>
      <c r="CC7798" s="9"/>
      <c r="CD7798" s="9"/>
      <c r="CE7798" s="40"/>
    </row>
    <row r="7799" spans="68:83" x14ac:dyDescent="0.25">
      <c r="BP7799" s="9"/>
      <c r="BQ7799" s="40"/>
      <c r="BR7799" s="9"/>
      <c r="BS7799" s="40"/>
      <c r="BU7799" s="9"/>
      <c r="BV7799" s="40"/>
      <c r="BW7799" s="9"/>
      <c r="BX7799" s="40"/>
      <c r="BZ7799" s="9"/>
      <c r="CA7799" s="9"/>
      <c r="CB7799" s="40"/>
      <c r="CC7799" s="9"/>
      <c r="CD7799" s="9"/>
      <c r="CE7799" s="40"/>
    </row>
    <row r="7800" spans="68:83" x14ac:dyDescent="0.25">
      <c r="BP7800" s="9"/>
      <c r="BQ7800" s="40"/>
      <c r="BR7800" s="9"/>
      <c r="BS7800" s="40"/>
      <c r="BU7800" s="9"/>
      <c r="BV7800" s="40"/>
      <c r="BW7800" s="9"/>
      <c r="BX7800" s="40"/>
      <c r="BZ7800" s="9"/>
      <c r="CA7800" s="9"/>
      <c r="CB7800" s="40"/>
      <c r="CC7800" s="9"/>
      <c r="CD7800" s="9"/>
      <c r="CE7800" s="40"/>
    </row>
    <row r="7801" spans="68:83" x14ac:dyDescent="0.25">
      <c r="BP7801" s="9"/>
      <c r="BQ7801" s="40"/>
      <c r="BR7801" s="9"/>
      <c r="BS7801" s="40"/>
      <c r="BU7801" s="9"/>
      <c r="BV7801" s="40"/>
      <c r="BW7801" s="9"/>
      <c r="BX7801" s="40"/>
      <c r="BZ7801" s="9"/>
      <c r="CA7801" s="9"/>
      <c r="CB7801" s="40"/>
      <c r="CC7801" s="9"/>
      <c r="CD7801" s="9"/>
      <c r="CE7801" s="40"/>
    </row>
    <row r="7802" spans="68:83" x14ac:dyDescent="0.25">
      <c r="BP7802" s="9"/>
      <c r="BQ7802" s="40"/>
      <c r="BR7802" s="9"/>
      <c r="BS7802" s="40"/>
      <c r="BU7802" s="9"/>
      <c r="BV7802" s="40"/>
      <c r="BW7802" s="9"/>
      <c r="BX7802" s="40"/>
      <c r="BZ7802" s="9"/>
      <c r="CA7802" s="9"/>
      <c r="CB7802" s="40"/>
      <c r="CC7802" s="9"/>
      <c r="CD7802" s="9"/>
      <c r="CE7802" s="40"/>
    </row>
    <row r="7803" spans="68:83" x14ac:dyDescent="0.25">
      <c r="BP7803" s="9"/>
      <c r="BQ7803" s="40"/>
      <c r="BR7803" s="9"/>
      <c r="BS7803" s="40"/>
      <c r="BU7803" s="9"/>
      <c r="BV7803" s="40"/>
      <c r="BW7803" s="9"/>
      <c r="BX7803" s="40"/>
      <c r="BZ7803" s="9"/>
      <c r="CA7803" s="9"/>
      <c r="CB7803" s="40"/>
      <c r="CC7803" s="9"/>
      <c r="CD7803" s="9"/>
      <c r="CE7803" s="40"/>
    </row>
    <row r="7804" spans="68:83" x14ac:dyDescent="0.25">
      <c r="BP7804" s="9"/>
      <c r="BQ7804" s="40"/>
      <c r="BR7804" s="9"/>
      <c r="BS7804" s="40"/>
      <c r="BU7804" s="9"/>
      <c r="BV7804" s="40"/>
      <c r="BW7804" s="9"/>
      <c r="BX7804" s="40"/>
      <c r="BZ7804" s="9"/>
      <c r="CA7804" s="9"/>
      <c r="CB7804" s="40"/>
      <c r="CC7804" s="9"/>
      <c r="CD7804" s="9"/>
      <c r="CE7804" s="40"/>
    </row>
    <row r="7805" spans="68:83" x14ac:dyDescent="0.25">
      <c r="BP7805" s="9"/>
      <c r="BQ7805" s="40"/>
      <c r="BR7805" s="9"/>
      <c r="BS7805" s="40"/>
      <c r="BU7805" s="9"/>
      <c r="BV7805" s="40"/>
      <c r="BW7805" s="9"/>
      <c r="BX7805" s="40"/>
      <c r="BZ7805" s="9"/>
      <c r="CA7805" s="9"/>
      <c r="CB7805" s="40"/>
      <c r="CC7805" s="9"/>
      <c r="CD7805" s="9"/>
      <c r="CE7805" s="40"/>
    </row>
    <row r="7806" spans="68:83" x14ac:dyDescent="0.25">
      <c r="BP7806" s="9"/>
      <c r="BQ7806" s="40"/>
      <c r="BR7806" s="9"/>
      <c r="BS7806" s="40"/>
      <c r="BU7806" s="9"/>
      <c r="BV7806" s="40"/>
      <c r="BW7806" s="9"/>
      <c r="BX7806" s="40"/>
      <c r="BZ7806" s="9"/>
      <c r="CA7806" s="9"/>
      <c r="CB7806" s="40"/>
      <c r="CC7806" s="9"/>
      <c r="CD7806" s="9"/>
      <c r="CE7806" s="40"/>
    </row>
    <row r="7807" spans="68:83" x14ac:dyDescent="0.25">
      <c r="BP7807" s="9"/>
      <c r="BQ7807" s="40"/>
      <c r="BR7807" s="9"/>
      <c r="BS7807" s="40"/>
      <c r="BU7807" s="9"/>
      <c r="BV7807" s="40"/>
      <c r="BW7807" s="9"/>
      <c r="BX7807" s="40"/>
      <c r="BZ7807" s="9"/>
      <c r="CA7807" s="9"/>
      <c r="CB7807" s="40"/>
      <c r="CC7807" s="9"/>
      <c r="CD7807" s="9"/>
      <c r="CE7807" s="40"/>
    </row>
    <row r="7808" spans="68:83" x14ac:dyDescent="0.25">
      <c r="BP7808" s="9"/>
      <c r="BQ7808" s="40"/>
      <c r="BR7808" s="9"/>
      <c r="BS7808" s="40"/>
      <c r="BU7808" s="9"/>
      <c r="BV7808" s="40"/>
      <c r="BW7808" s="9"/>
      <c r="BX7808" s="40"/>
      <c r="BZ7808" s="9"/>
      <c r="CA7808" s="9"/>
      <c r="CB7808" s="40"/>
      <c r="CC7808" s="9"/>
      <c r="CD7808" s="9"/>
      <c r="CE7808" s="40"/>
    </row>
    <row r="7809" spans="68:83" x14ac:dyDescent="0.25">
      <c r="BP7809" s="9"/>
      <c r="BQ7809" s="40"/>
      <c r="BR7809" s="9"/>
      <c r="BS7809" s="40"/>
      <c r="BU7809" s="9"/>
      <c r="BV7809" s="40"/>
      <c r="BW7809" s="9"/>
      <c r="BX7809" s="40"/>
      <c r="BZ7809" s="9"/>
      <c r="CA7809" s="9"/>
      <c r="CB7809" s="40"/>
      <c r="CC7809" s="9"/>
      <c r="CD7809" s="9"/>
      <c r="CE7809" s="40"/>
    </row>
    <row r="7810" spans="68:83" x14ac:dyDescent="0.25">
      <c r="BP7810" s="9"/>
      <c r="BQ7810" s="40"/>
      <c r="BR7810" s="9"/>
      <c r="BS7810" s="40"/>
      <c r="BU7810" s="9"/>
      <c r="BV7810" s="40"/>
      <c r="BW7810" s="9"/>
      <c r="BX7810" s="40"/>
      <c r="BZ7810" s="9"/>
      <c r="CA7810" s="9"/>
      <c r="CB7810" s="40"/>
      <c r="CC7810" s="9"/>
      <c r="CD7810" s="9"/>
      <c r="CE7810" s="40"/>
    </row>
    <row r="7811" spans="68:83" x14ac:dyDescent="0.25">
      <c r="BP7811" s="9"/>
      <c r="BQ7811" s="40"/>
      <c r="BR7811" s="9"/>
      <c r="BS7811" s="40"/>
      <c r="BU7811" s="9"/>
      <c r="BV7811" s="40"/>
      <c r="BW7811" s="9"/>
      <c r="BX7811" s="40"/>
      <c r="BZ7811" s="9"/>
      <c r="CA7811" s="9"/>
      <c r="CB7811" s="40"/>
      <c r="CC7811" s="9"/>
      <c r="CD7811" s="9"/>
      <c r="CE7811" s="40"/>
    </row>
    <row r="7812" spans="68:83" x14ac:dyDescent="0.25">
      <c r="BP7812" s="9"/>
      <c r="BQ7812" s="40"/>
      <c r="BR7812" s="9"/>
      <c r="BS7812" s="40"/>
      <c r="BU7812" s="9"/>
      <c r="BV7812" s="40"/>
      <c r="BW7812" s="9"/>
      <c r="BX7812" s="40"/>
      <c r="BZ7812" s="9"/>
      <c r="CA7812" s="9"/>
      <c r="CB7812" s="40"/>
      <c r="CC7812" s="9"/>
      <c r="CD7812" s="9"/>
      <c r="CE7812" s="40"/>
    </row>
    <row r="7813" spans="68:83" x14ac:dyDescent="0.25">
      <c r="BP7813" s="9"/>
      <c r="BQ7813" s="40"/>
      <c r="BR7813" s="9"/>
      <c r="BS7813" s="40"/>
      <c r="BU7813" s="9"/>
      <c r="BV7813" s="40"/>
      <c r="BW7813" s="9"/>
      <c r="BX7813" s="40"/>
      <c r="BZ7813" s="9"/>
      <c r="CA7813" s="9"/>
      <c r="CB7813" s="40"/>
      <c r="CC7813" s="9"/>
      <c r="CD7813" s="9"/>
      <c r="CE7813" s="40"/>
    </row>
    <row r="7814" spans="68:83" x14ac:dyDescent="0.25">
      <c r="BP7814" s="9"/>
      <c r="BQ7814" s="40"/>
      <c r="BR7814" s="9"/>
      <c r="BS7814" s="40"/>
      <c r="BU7814" s="9"/>
      <c r="BV7814" s="40"/>
      <c r="BW7814" s="9"/>
      <c r="BX7814" s="40"/>
      <c r="BZ7814" s="9"/>
      <c r="CA7814" s="9"/>
      <c r="CB7814" s="40"/>
      <c r="CC7814" s="9"/>
      <c r="CD7814" s="9"/>
      <c r="CE7814" s="40"/>
    </row>
    <row r="7815" spans="68:83" x14ac:dyDescent="0.25">
      <c r="BP7815" s="9"/>
      <c r="BQ7815" s="40"/>
      <c r="BR7815" s="9"/>
      <c r="BS7815" s="40"/>
      <c r="BU7815" s="9"/>
      <c r="BV7815" s="40"/>
      <c r="BW7815" s="9"/>
      <c r="BX7815" s="40"/>
      <c r="BZ7815" s="9"/>
      <c r="CA7815" s="9"/>
      <c r="CB7815" s="40"/>
      <c r="CC7815" s="9"/>
      <c r="CD7815" s="9"/>
      <c r="CE7815" s="40"/>
    </row>
    <row r="7816" spans="68:83" x14ac:dyDescent="0.25">
      <c r="BP7816" s="9"/>
      <c r="BQ7816" s="40"/>
      <c r="BR7816" s="9"/>
      <c r="BS7816" s="40"/>
      <c r="BU7816" s="9"/>
      <c r="BV7816" s="40"/>
      <c r="BW7816" s="9"/>
      <c r="BX7816" s="40"/>
      <c r="BZ7816" s="9"/>
      <c r="CA7816" s="9"/>
      <c r="CB7816" s="40"/>
      <c r="CC7816" s="9"/>
      <c r="CD7816" s="9"/>
      <c r="CE7816" s="40"/>
    </row>
    <row r="7817" spans="68:83" x14ac:dyDescent="0.25">
      <c r="BP7817" s="9"/>
      <c r="BQ7817" s="40"/>
      <c r="BR7817" s="9"/>
      <c r="BS7817" s="40"/>
      <c r="BU7817" s="9"/>
      <c r="BV7817" s="40"/>
      <c r="BW7817" s="9"/>
      <c r="BX7817" s="40"/>
      <c r="BZ7817" s="9"/>
      <c r="CA7817" s="9"/>
      <c r="CB7817" s="40"/>
      <c r="CC7817" s="9"/>
      <c r="CD7817" s="9"/>
      <c r="CE7817" s="40"/>
    </row>
    <row r="7818" spans="68:83" x14ac:dyDescent="0.25">
      <c r="BP7818" s="9"/>
      <c r="BQ7818" s="40"/>
      <c r="BR7818" s="9"/>
      <c r="BS7818" s="40"/>
      <c r="BU7818" s="9"/>
      <c r="BV7818" s="40"/>
      <c r="BW7818" s="9"/>
      <c r="BX7818" s="40"/>
      <c r="BZ7818" s="9"/>
      <c r="CA7818" s="9"/>
      <c r="CB7818" s="40"/>
      <c r="CC7818" s="9"/>
      <c r="CD7818" s="9"/>
      <c r="CE7818" s="40"/>
    </row>
    <row r="7819" spans="68:83" x14ac:dyDescent="0.25">
      <c r="BP7819" s="9"/>
      <c r="BQ7819" s="40"/>
      <c r="BR7819" s="9"/>
      <c r="BS7819" s="40"/>
      <c r="BU7819" s="9"/>
      <c r="BV7819" s="40"/>
      <c r="BW7819" s="9"/>
      <c r="BX7819" s="40"/>
      <c r="BZ7819" s="9"/>
      <c r="CA7819" s="9"/>
      <c r="CB7819" s="40"/>
      <c r="CC7819" s="9"/>
      <c r="CD7819" s="9"/>
      <c r="CE7819" s="40"/>
    </row>
    <row r="7820" spans="68:83" x14ac:dyDescent="0.25">
      <c r="BP7820" s="9"/>
      <c r="BQ7820" s="40"/>
      <c r="BR7820" s="9"/>
      <c r="BS7820" s="40"/>
      <c r="BU7820" s="9"/>
      <c r="BV7820" s="40"/>
      <c r="BW7820" s="9"/>
      <c r="BX7820" s="40"/>
      <c r="BZ7820" s="9"/>
      <c r="CA7820" s="9"/>
      <c r="CB7820" s="40"/>
      <c r="CC7820" s="9"/>
      <c r="CD7820" s="9"/>
      <c r="CE7820" s="40"/>
    </row>
    <row r="7821" spans="68:83" x14ac:dyDescent="0.25">
      <c r="BP7821" s="9"/>
      <c r="BQ7821" s="40"/>
      <c r="BR7821" s="9"/>
      <c r="BS7821" s="40"/>
      <c r="BU7821" s="9"/>
      <c r="BV7821" s="40"/>
      <c r="BW7821" s="9"/>
      <c r="BX7821" s="40"/>
      <c r="BZ7821" s="9"/>
      <c r="CA7821" s="9"/>
      <c r="CB7821" s="40"/>
      <c r="CC7821" s="9"/>
      <c r="CD7821" s="9"/>
      <c r="CE7821" s="40"/>
    </row>
    <row r="7822" spans="68:83" x14ac:dyDescent="0.25">
      <c r="BP7822" s="9"/>
      <c r="BQ7822" s="40"/>
      <c r="BR7822" s="9"/>
      <c r="BS7822" s="40"/>
      <c r="BU7822" s="9"/>
      <c r="BV7822" s="40"/>
      <c r="BW7822" s="9"/>
      <c r="BX7822" s="40"/>
      <c r="BZ7822" s="9"/>
      <c r="CA7822" s="9"/>
      <c r="CB7822" s="40"/>
      <c r="CC7822" s="9"/>
      <c r="CD7822" s="9"/>
      <c r="CE7822" s="40"/>
    </row>
    <row r="7823" spans="68:83" x14ac:dyDescent="0.25">
      <c r="BP7823" s="9"/>
      <c r="BQ7823" s="40"/>
      <c r="BR7823" s="9"/>
      <c r="BS7823" s="40"/>
      <c r="BU7823" s="9"/>
      <c r="BV7823" s="40"/>
      <c r="BW7823" s="9"/>
      <c r="BX7823" s="40"/>
      <c r="BZ7823" s="9"/>
      <c r="CA7823" s="9"/>
      <c r="CB7823" s="40"/>
      <c r="CC7823" s="9"/>
      <c r="CD7823" s="9"/>
      <c r="CE7823" s="40"/>
    </row>
    <row r="7824" spans="68:83" x14ac:dyDescent="0.25">
      <c r="BP7824" s="9"/>
      <c r="BQ7824" s="40"/>
      <c r="BR7824" s="9"/>
      <c r="BS7824" s="40"/>
      <c r="BU7824" s="9"/>
      <c r="BV7824" s="40"/>
      <c r="BW7824" s="9"/>
      <c r="BX7824" s="40"/>
      <c r="BZ7824" s="9"/>
      <c r="CA7824" s="9"/>
      <c r="CB7824" s="40"/>
      <c r="CC7824" s="9"/>
      <c r="CD7824" s="9"/>
      <c r="CE7824" s="40"/>
    </row>
    <row r="7825" spans="68:83" x14ac:dyDescent="0.25">
      <c r="BP7825" s="9"/>
      <c r="BQ7825" s="40"/>
      <c r="BR7825" s="9"/>
      <c r="BS7825" s="40"/>
      <c r="BU7825" s="9"/>
      <c r="BV7825" s="40"/>
      <c r="BW7825" s="9"/>
      <c r="BX7825" s="40"/>
      <c r="BZ7825" s="9"/>
      <c r="CA7825" s="9"/>
      <c r="CB7825" s="40"/>
      <c r="CC7825" s="9"/>
      <c r="CD7825" s="9"/>
      <c r="CE7825" s="40"/>
    </row>
    <row r="7826" spans="68:83" x14ac:dyDescent="0.25">
      <c r="BP7826" s="9"/>
      <c r="BQ7826" s="40"/>
      <c r="BR7826" s="9"/>
      <c r="BS7826" s="40"/>
      <c r="BU7826" s="9"/>
      <c r="BV7826" s="40"/>
      <c r="BW7826" s="9"/>
      <c r="BX7826" s="40"/>
      <c r="BZ7826" s="9"/>
      <c r="CA7826" s="9"/>
      <c r="CB7826" s="40"/>
      <c r="CC7826" s="9"/>
      <c r="CD7826" s="9"/>
      <c r="CE7826" s="40"/>
    </row>
    <row r="7827" spans="68:83" x14ac:dyDescent="0.25">
      <c r="BP7827" s="9"/>
      <c r="BQ7827" s="40"/>
      <c r="BR7827" s="9"/>
      <c r="BS7827" s="40"/>
      <c r="BU7827" s="9"/>
      <c r="BV7827" s="40"/>
      <c r="BW7827" s="9"/>
      <c r="BX7827" s="40"/>
      <c r="BZ7827" s="9"/>
      <c r="CA7827" s="9"/>
      <c r="CB7827" s="40"/>
      <c r="CC7827" s="9"/>
      <c r="CD7827" s="9"/>
      <c r="CE7827" s="40"/>
    </row>
    <row r="7828" spans="68:83" x14ac:dyDescent="0.25">
      <c r="BP7828" s="9"/>
      <c r="BQ7828" s="40"/>
      <c r="BR7828" s="9"/>
      <c r="BS7828" s="40"/>
      <c r="BU7828" s="9"/>
      <c r="BV7828" s="40"/>
      <c r="BW7828" s="9"/>
      <c r="BX7828" s="40"/>
      <c r="BZ7828" s="9"/>
      <c r="CA7828" s="9"/>
      <c r="CB7828" s="40"/>
      <c r="CC7828" s="9"/>
      <c r="CD7828" s="9"/>
      <c r="CE7828" s="40"/>
    </row>
    <row r="7829" spans="68:83" x14ac:dyDescent="0.25">
      <c r="BP7829" s="9"/>
      <c r="BQ7829" s="40"/>
      <c r="BR7829" s="9"/>
      <c r="BS7829" s="40"/>
      <c r="BU7829" s="9"/>
      <c r="BV7829" s="40"/>
      <c r="BW7829" s="9"/>
      <c r="BX7829" s="40"/>
      <c r="BZ7829" s="9"/>
      <c r="CA7829" s="9"/>
      <c r="CB7829" s="40"/>
      <c r="CC7829" s="9"/>
      <c r="CD7829" s="9"/>
      <c r="CE7829" s="40"/>
    </row>
    <row r="7830" spans="68:83" x14ac:dyDescent="0.25">
      <c r="BP7830" s="9"/>
      <c r="BQ7830" s="40"/>
      <c r="BR7830" s="9"/>
      <c r="BS7830" s="40"/>
      <c r="BU7830" s="9"/>
      <c r="BV7830" s="40"/>
      <c r="BW7830" s="9"/>
      <c r="BX7830" s="40"/>
      <c r="BZ7830" s="9"/>
      <c r="CA7830" s="9"/>
      <c r="CB7830" s="40"/>
      <c r="CC7830" s="9"/>
      <c r="CD7830" s="9"/>
      <c r="CE7830" s="40"/>
    </row>
    <row r="7831" spans="68:83" x14ac:dyDescent="0.25">
      <c r="BP7831" s="9"/>
      <c r="BQ7831" s="40"/>
      <c r="BR7831" s="9"/>
      <c r="BS7831" s="40"/>
      <c r="BU7831" s="9"/>
      <c r="BV7831" s="40"/>
      <c r="BW7831" s="9"/>
      <c r="BX7831" s="40"/>
      <c r="BZ7831" s="9"/>
      <c r="CA7831" s="9"/>
      <c r="CB7831" s="40"/>
      <c r="CC7831" s="9"/>
      <c r="CD7831" s="9"/>
      <c r="CE7831" s="40"/>
    </row>
    <row r="7832" spans="68:83" x14ac:dyDescent="0.25">
      <c r="BP7832" s="9"/>
      <c r="BQ7832" s="40"/>
      <c r="BR7832" s="9"/>
      <c r="BS7832" s="40"/>
      <c r="BU7832" s="9"/>
      <c r="BV7832" s="40"/>
      <c r="BW7832" s="9"/>
      <c r="BX7832" s="40"/>
      <c r="BZ7832" s="9"/>
      <c r="CA7832" s="9"/>
      <c r="CB7832" s="40"/>
      <c r="CC7832" s="9"/>
      <c r="CD7832" s="9"/>
      <c r="CE7832" s="40"/>
    </row>
    <row r="7833" spans="68:83" x14ac:dyDescent="0.25">
      <c r="BP7833" s="9"/>
      <c r="BQ7833" s="40"/>
      <c r="BR7833" s="9"/>
      <c r="BS7833" s="40"/>
      <c r="BU7833" s="9"/>
      <c r="BV7833" s="40"/>
      <c r="BW7833" s="9"/>
      <c r="BX7833" s="40"/>
      <c r="BZ7833" s="9"/>
      <c r="CA7833" s="9"/>
      <c r="CB7833" s="40"/>
      <c r="CC7833" s="9"/>
      <c r="CD7833" s="9"/>
      <c r="CE7833" s="40"/>
    </row>
    <row r="7834" spans="68:83" x14ac:dyDescent="0.25">
      <c r="BP7834" s="9"/>
      <c r="BQ7834" s="40"/>
      <c r="BR7834" s="9"/>
      <c r="BS7834" s="40"/>
      <c r="BU7834" s="9"/>
      <c r="BV7834" s="40"/>
      <c r="BW7834" s="9"/>
      <c r="BX7834" s="40"/>
      <c r="BZ7834" s="9"/>
      <c r="CA7834" s="9"/>
      <c r="CB7834" s="40"/>
      <c r="CC7834" s="9"/>
      <c r="CD7834" s="9"/>
      <c r="CE7834" s="40"/>
    </row>
    <row r="7835" spans="68:83" x14ac:dyDescent="0.25">
      <c r="BP7835" s="9"/>
      <c r="BQ7835" s="40"/>
      <c r="BR7835" s="9"/>
      <c r="BS7835" s="40"/>
      <c r="BU7835" s="9"/>
      <c r="BV7835" s="40"/>
      <c r="BW7835" s="9"/>
      <c r="BX7835" s="40"/>
      <c r="BZ7835" s="9"/>
      <c r="CA7835" s="9"/>
      <c r="CB7835" s="40"/>
      <c r="CC7835" s="9"/>
      <c r="CD7835" s="9"/>
      <c r="CE7835" s="40"/>
    </row>
    <row r="7836" spans="68:83" x14ac:dyDescent="0.25">
      <c r="BP7836" s="9"/>
      <c r="BQ7836" s="40"/>
      <c r="BR7836" s="9"/>
      <c r="BS7836" s="40"/>
      <c r="BU7836" s="9"/>
      <c r="BV7836" s="40"/>
      <c r="BW7836" s="9"/>
      <c r="BX7836" s="40"/>
      <c r="BZ7836" s="9"/>
      <c r="CA7836" s="9"/>
      <c r="CB7836" s="40"/>
      <c r="CC7836" s="9"/>
      <c r="CD7836" s="9"/>
      <c r="CE7836" s="40"/>
    </row>
    <row r="7837" spans="68:83" x14ac:dyDescent="0.25">
      <c r="BP7837" s="9"/>
      <c r="BQ7837" s="40"/>
      <c r="BR7837" s="9"/>
      <c r="BS7837" s="40"/>
      <c r="BU7837" s="9"/>
      <c r="BV7837" s="40"/>
      <c r="BW7837" s="9"/>
      <c r="BX7837" s="40"/>
      <c r="BZ7837" s="9"/>
      <c r="CA7837" s="9"/>
      <c r="CB7837" s="40"/>
      <c r="CC7837" s="9"/>
      <c r="CD7837" s="9"/>
      <c r="CE7837" s="40"/>
    </row>
    <row r="7838" spans="68:83" x14ac:dyDescent="0.25">
      <c r="BP7838" s="9"/>
      <c r="BQ7838" s="40"/>
      <c r="BR7838" s="9"/>
      <c r="BS7838" s="40"/>
      <c r="BU7838" s="9"/>
      <c r="BV7838" s="40"/>
      <c r="BW7838" s="9"/>
      <c r="BX7838" s="40"/>
      <c r="BZ7838" s="9"/>
      <c r="CA7838" s="9"/>
      <c r="CB7838" s="40"/>
      <c r="CC7838" s="9"/>
      <c r="CD7838" s="9"/>
      <c r="CE7838" s="40"/>
    </row>
    <row r="7839" spans="68:83" x14ac:dyDescent="0.25">
      <c r="BP7839" s="9"/>
      <c r="BQ7839" s="40"/>
      <c r="BR7839" s="9"/>
      <c r="BS7839" s="40"/>
      <c r="BU7839" s="9"/>
      <c r="BV7839" s="40"/>
      <c r="BW7839" s="9"/>
      <c r="BX7839" s="40"/>
      <c r="BZ7839" s="9"/>
      <c r="CA7839" s="9"/>
      <c r="CB7839" s="40"/>
      <c r="CC7839" s="9"/>
      <c r="CD7839" s="9"/>
      <c r="CE7839" s="40"/>
    </row>
    <row r="7840" spans="68:83" x14ac:dyDescent="0.25">
      <c r="BP7840" s="9"/>
      <c r="BQ7840" s="40"/>
      <c r="BR7840" s="9"/>
      <c r="BS7840" s="40"/>
      <c r="BU7840" s="9"/>
      <c r="BV7840" s="40"/>
      <c r="BW7840" s="9"/>
      <c r="BX7840" s="40"/>
      <c r="BZ7840" s="9"/>
      <c r="CA7840" s="9"/>
      <c r="CB7840" s="40"/>
      <c r="CC7840" s="9"/>
      <c r="CD7840" s="9"/>
      <c r="CE7840" s="40"/>
    </row>
    <row r="7841" spans="68:83" x14ac:dyDescent="0.25">
      <c r="BP7841" s="9"/>
      <c r="BQ7841" s="40"/>
      <c r="BR7841" s="9"/>
      <c r="BS7841" s="40"/>
      <c r="BU7841" s="9"/>
      <c r="BV7841" s="40"/>
      <c r="BW7841" s="9"/>
      <c r="BX7841" s="40"/>
      <c r="BZ7841" s="9"/>
      <c r="CA7841" s="9"/>
      <c r="CB7841" s="40"/>
      <c r="CC7841" s="9"/>
      <c r="CD7841" s="9"/>
      <c r="CE7841" s="40"/>
    </row>
    <row r="7842" spans="68:83" x14ac:dyDescent="0.25">
      <c r="BP7842" s="9"/>
      <c r="BQ7842" s="40"/>
      <c r="BR7842" s="9"/>
      <c r="BS7842" s="40"/>
      <c r="BU7842" s="9"/>
      <c r="BV7842" s="40"/>
      <c r="BW7842" s="9"/>
      <c r="BX7842" s="40"/>
      <c r="BZ7842" s="9"/>
      <c r="CA7842" s="9"/>
      <c r="CB7842" s="40"/>
      <c r="CC7842" s="9"/>
      <c r="CD7842" s="9"/>
      <c r="CE7842" s="40"/>
    </row>
    <row r="7843" spans="68:83" x14ac:dyDescent="0.25">
      <c r="BP7843" s="9"/>
      <c r="BQ7843" s="40"/>
      <c r="BR7843" s="9"/>
      <c r="BS7843" s="40"/>
      <c r="BU7843" s="9"/>
      <c r="BV7843" s="40"/>
      <c r="BW7843" s="9"/>
      <c r="BX7843" s="40"/>
      <c r="BZ7843" s="9"/>
      <c r="CA7843" s="9"/>
      <c r="CB7843" s="40"/>
      <c r="CC7843" s="9"/>
      <c r="CD7843" s="9"/>
      <c r="CE7843" s="40"/>
    </row>
    <row r="7844" spans="68:83" x14ac:dyDescent="0.25">
      <c r="BP7844" s="9"/>
      <c r="BQ7844" s="40"/>
      <c r="BR7844" s="9"/>
      <c r="BS7844" s="40"/>
      <c r="BU7844" s="9"/>
      <c r="BV7844" s="40"/>
      <c r="BW7844" s="9"/>
      <c r="BX7844" s="40"/>
      <c r="BZ7844" s="9"/>
      <c r="CA7844" s="9"/>
      <c r="CB7844" s="40"/>
      <c r="CC7844" s="9"/>
      <c r="CD7844" s="9"/>
      <c r="CE7844" s="40"/>
    </row>
    <row r="7845" spans="68:83" x14ac:dyDescent="0.25">
      <c r="BP7845" s="9"/>
      <c r="BQ7845" s="40"/>
      <c r="BR7845" s="9"/>
      <c r="BS7845" s="40"/>
      <c r="BU7845" s="9"/>
      <c r="BV7845" s="40"/>
      <c r="BW7845" s="9"/>
      <c r="BX7845" s="40"/>
      <c r="BZ7845" s="9"/>
      <c r="CA7845" s="9"/>
      <c r="CB7845" s="40"/>
      <c r="CC7845" s="9"/>
      <c r="CD7845" s="9"/>
      <c r="CE7845" s="40"/>
    </row>
    <row r="7846" spans="68:83" x14ac:dyDescent="0.25">
      <c r="BP7846" s="9"/>
      <c r="BQ7846" s="40"/>
      <c r="BR7846" s="9"/>
      <c r="BS7846" s="40"/>
      <c r="BU7846" s="9"/>
      <c r="BV7846" s="40"/>
      <c r="BW7846" s="9"/>
      <c r="BX7846" s="40"/>
      <c r="BZ7846" s="9"/>
      <c r="CA7846" s="9"/>
      <c r="CB7846" s="40"/>
      <c r="CC7846" s="9"/>
      <c r="CD7846" s="9"/>
      <c r="CE7846" s="40"/>
    </row>
    <row r="7847" spans="68:83" x14ac:dyDescent="0.25">
      <c r="BP7847" s="9"/>
      <c r="BQ7847" s="40"/>
      <c r="BR7847" s="9"/>
      <c r="BS7847" s="40"/>
      <c r="BU7847" s="9"/>
      <c r="BV7847" s="40"/>
      <c r="BW7847" s="9"/>
      <c r="BX7847" s="40"/>
      <c r="BZ7847" s="9"/>
      <c r="CA7847" s="9"/>
      <c r="CB7847" s="40"/>
      <c r="CC7847" s="9"/>
      <c r="CD7847" s="9"/>
      <c r="CE7847" s="40"/>
    </row>
    <row r="7848" spans="68:83" x14ac:dyDescent="0.25">
      <c r="BP7848" s="9"/>
      <c r="BQ7848" s="40"/>
      <c r="BR7848" s="9"/>
      <c r="BS7848" s="40"/>
      <c r="BU7848" s="9"/>
      <c r="BV7848" s="40"/>
      <c r="BW7848" s="9"/>
      <c r="BX7848" s="40"/>
      <c r="BZ7848" s="9"/>
      <c r="CA7848" s="9"/>
      <c r="CB7848" s="40"/>
      <c r="CC7848" s="9"/>
      <c r="CD7848" s="9"/>
      <c r="CE7848" s="40"/>
    </row>
    <row r="7849" spans="68:83" x14ac:dyDescent="0.25">
      <c r="BP7849" s="9"/>
      <c r="BQ7849" s="40"/>
      <c r="BR7849" s="9"/>
      <c r="BS7849" s="40"/>
      <c r="BU7849" s="9"/>
      <c r="BV7849" s="40"/>
      <c r="BW7849" s="9"/>
      <c r="BX7849" s="40"/>
      <c r="BZ7849" s="9"/>
      <c r="CA7849" s="9"/>
      <c r="CB7849" s="40"/>
      <c r="CC7849" s="9"/>
      <c r="CD7849" s="9"/>
      <c r="CE7849" s="40"/>
    </row>
    <row r="7850" spans="68:83" x14ac:dyDescent="0.25">
      <c r="BP7850" s="9"/>
      <c r="BQ7850" s="40"/>
      <c r="BR7850" s="9"/>
      <c r="BS7850" s="40"/>
      <c r="BU7850" s="9"/>
      <c r="BV7850" s="40"/>
      <c r="BW7850" s="9"/>
      <c r="BX7850" s="40"/>
      <c r="BZ7850" s="9"/>
      <c r="CA7850" s="9"/>
      <c r="CB7850" s="40"/>
      <c r="CC7850" s="9"/>
      <c r="CD7850" s="9"/>
      <c r="CE7850" s="40"/>
    </row>
    <row r="7851" spans="68:83" x14ac:dyDescent="0.25">
      <c r="BP7851" s="9"/>
      <c r="BQ7851" s="40"/>
      <c r="BR7851" s="9"/>
      <c r="BS7851" s="40"/>
      <c r="BU7851" s="9"/>
      <c r="BV7851" s="40"/>
      <c r="BW7851" s="9"/>
      <c r="BX7851" s="40"/>
      <c r="BZ7851" s="9"/>
      <c r="CA7851" s="9"/>
      <c r="CB7851" s="40"/>
      <c r="CC7851" s="9"/>
      <c r="CD7851" s="9"/>
      <c r="CE7851" s="40"/>
    </row>
    <row r="7852" spans="68:83" x14ac:dyDescent="0.25">
      <c r="BP7852" s="9"/>
      <c r="BQ7852" s="40"/>
      <c r="BR7852" s="9"/>
      <c r="BS7852" s="40"/>
      <c r="BU7852" s="9"/>
      <c r="BV7852" s="40"/>
      <c r="BW7852" s="9"/>
      <c r="BX7852" s="40"/>
      <c r="BZ7852" s="9"/>
      <c r="CA7852" s="9"/>
      <c r="CB7852" s="40"/>
      <c r="CC7852" s="9"/>
      <c r="CD7852" s="9"/>
      <c r="CE7852" s="40"/>
    </row>
    <row r="7853" spans="68:83" x14ac:dyDescent="0.25">
      <c r="BP7853" s="9"/>
      <c r="BQ7853" s="40"/>
      <c r="BR7853" s="9"/>
      <c r="BS7853" s="40"/>
      <c r="BU7853" s="9"/>
      <c r="BV7853" s="40"/>
      <c r="BW7853" s="9"/>
      <c r="BX7853" s="40"/>
      <c r="BZ7853" s="9"/>
      <c r="CA7853" s="9"/>
      <c r="CB7853" s="40"/>
      <c r="CC7853" s="9"/>
      <c r="CD7853" s="9"/>
      <c r="CE7853" s="40"/>
    </row>
    <row r="7854" spans="68:83" x14ac:dyDescent="0.25">
      <c r="BP7854" s="9"/>
      <c r="BQ7854" s="40"/>
      <c r="BR7854" s="9"/>
      <c r="BS7854" s="40"/>
      <c r="BU7854" s="9"/>
      <c r="BV7854" s="40"/>
      <c r="BW7854" s="9"/>
      <c r="BX7854" s="40"/>
      <c r="BZ7854" s="9"/>
      <c r="CA7854" s="9"/>
      <c r="CB7854" s="40"/>
      <c r="CC7854" s="9"/>
      <c r="CD7854" s="9"/>
      <c r="CE7854" s="40"/>
    </row>
    <row r="7855" spans="68:83" x14ac:dyDescent="0.25">
      <c r="BP7855" s="9"/>
      <c r="BQ7855" s="40"/>
      <c r="BR7855" s="9"/>
      <c r="BS7855" s="40"/>
      <c r="BU7855" s="9"/>
      <c r="BV7855" s="40"/>
      <c r="BW7855" s="9"/>
      <c r="BX7855" s="40"/>
      <c r="BZ7855" s="9"/>
      <c r="CA7855" s="9"/>
      <c r="CB7855" s="40"/>
      <c r="CC7855" s="9"/>
      <c r="CD7855" s="9"/>
      <c r="CE7855" s="40"/>
    </row>
    <row r="7856" spans="68:83" x14ac:dyDescent="0.25">
      <c r="BP7856" s="9"/>
      <c r="BQ7856" s="40"/>
      <c r="BR7856" s="9"/>
      <c r="BS7856" s="40"/>
      <c r="BU7856" s="9"/>
      <c r="BV7856" s="40"/>
      <c r="BW7856" s="9"/>
      <c r="BX7856" s="40"/>
      <c r="BZ7856" s="9"/>
      <c r="CA7856" s="9"/>
      <c r="CB7856" s="40"/>
      <c r="CC7856" s="9"/>
      <c r="CD7856" s="9"/>
      <c r="CE7856" s="40"/>
    </row>
    <row r="7857" spans="68:83" x14ac:dyDescent="0.25">
      <c r="BP7857" s="9"/>
      <c r="BQ7857" s="40"/>
      <c r="BR7857" s="9"/>
      <c r="BS7857" s="40"/>
      <c r="BU7857" s="9"/>
      <c r="BV7857" s="40"/>
      <c r="BW7857" s="9"/>
      <c r="BX7857" s="40"/>
      <c r="BZ7857" s="9"/>
      <c r="CA7857" s="9"/>
      <c r="CB7857" s="40"/>
      <c r="CC7857" s="9"/>
      <c r="CD7857" s="9"/>
      <c r="CE7857" s="40"/>
    </row>
    <row r="7858" spans="68:83" x14ac:dyDescent="0.25">
      <c r="BP7858" s="9"/>
      <c r="BQ7858" s="40"/>
      <c r="BR7858" s="9"/>
      <c r="BS7858" s="40"/>
      <c r="BU7858" s="9"/>
      <c r="BV7858" s="40"/>
      <c r="BW7858" s="9"/>
      <c r="BX7858" s="40"/>
      <c r="BZ7858" s="9"/>
      <c r="CA7858" s="9"/>
      <c r="CB7858" s="40"/>
      <c r="CC7858" s="9"/>
      <c r="CD7858" s="9"/>
      <c r="CE7858" s="40"/>
    </row>
    <row r="7859" spans="68:83" x14ac:dyDescent="0.25">
      <c r="BP7859" s="9"/>
      <c r="BQ7859" s="40"/>
      <c r="BR7859" s="9"/>
      <c r="BS7859" s="40"/>
      <c r="BU7859" s="9"/>
      <c r="BV7859" s="40"/>
      <c r="BW7859" s="9"/>
      <c r="BX7859" s="40"/>
      <c r="BZ7859" s="9"/>
      <c r="CA7859" s="9"/>
      <c r="CB7859" s="40"/>
      <c r="CC7859" s="9"/>
      <c r="CD7859" s="9"/>
      <c r="CE7859" s="40"/>
    </row>
    <row r="7860" spans="68:83" x14ac:dyDescent="0.25">
      <c r="BP7860" s="9"/>
      <c r="BQ7860" s="40"/>
      <c r="BR7860" s="9"/>
      <c r="BS7860" s="40"/>
      <c r="BU7860" s="9"/>
      <c r="BV7860" s="40"/>
      <c r="BW7860" s="9"/>
      <c r="BX7860" s="40"/>
      <c r="BZ7860" s="9"/>
      <c r="CA7860" s="9"/>
      <c r="CB7860" s="40"/>
      <c r="CC7860" s="9"/>
      <c r="CD7860" s="9"/>
      <c r="CE7860" s="40"/>
    </row>
    <row r="7861" spans="68:83" x14ac:dyDescent="0.25">
      <c r="BP7861" s="9"/>
      <c r="BQ7861" s="40"/>
      <c r="BR7861" s="9"/>
      <c r="BS7861" s="40"/>
      <c r="BU7861" s="9"/>
      <c r="BV7861" s="40"/>
      <c r="BW7861" s="9"/>
      <c r="BX7861" s="40"/>
      <c r="BZ7861" s="9"/>
      <c r="CA7861" s="9"/>
      <c r="CB7861" s="40"/>
      <c r="CC7861" s="9"/>
      <c r="CD7861" s="9"/>
      <c r="CE7861" s="40"/>
    </row>
    <row r="7862" spans="68:83" x14ac:dyDescent="0.25">
      <c r="BP7862" s="9"/>
      <c r="BQ7862" s="40"/>
      <c r="BR7862" s="9"/>
      <c r="BS7862" s="40"/>
      <c r="BU7862" s="9"/>
      <c r="BV7862" s="40"/>
      <c r="BW7862" s="9"/>
      <c r="BX7862" s="40"/>
      <c r="BZ7862" s="9"/>
      <c r="CA7862" s="9"/>
      <c r="CB7862" s="40"/>
      <c r="CC7862" s="9"/>
      <c r="CD7862" s="9"/>
      <c r="CE7862" s="40"/>
    </row>
    <row r="7863" spans="68:83" x14ac:dyDescent="0.25">
      <c r="BP7863" s="9"/>
      <c r="BQ7863" s="40"/>
      <c r="BR7863" s="9"/>
      <c r="BS7863" s="40"/>
      <c r="BU7863" s="9"/>
      <c r="BV7863" s="40"/>
      <c r="BW7863" s="9"/>
      <c r="BX7863" s="40"/>
      <c r="BZ7863" s="9"/>
      <c r="CA7863" s="9"/>
      <c r="CB7863" s="40"/>
      <c r="CC7863" s="9"/>
      <c r="CD7863" s="9"/>
      <c r="CE7863" s="40"/>
    </row>
    <row r="7864" spans="68:83" x14ac:dyDescent="0.25">
      <c r="BP7864" s="9"/>
      <c r="BQ7864" s="40"/>
      <c r="BR7864" s="9"/>
      <c r="BS7864" s="40"/>
      <c r="BU7864" s="9"/>
      <c r="BV7864" s="40"/>
      <c r="BW7864" s="9"/>
      <c r="BX7864" s="40"/>
      <c r="BZ7864" s="9"/>
      <c r="CA7864" s="9"/>
      <c r="CB7864" s="40"/>
      <c r="CC7864" s="9"/>
      <c r="CD7864" s="9"/>
      <c r="CE7864" s="40"/>
    </row>
    <row r="7865" spans="68:83" x14ac:dyDescent="0.25">
      <c r="BP7865" s="9"/>
      <c r="BQ7865" s="40"/>
      <c r="BR7865" s="9"/>
      <c r="BS7865" s="40"/>
      <c r="BU7865" s="9"/>
      <c r="BV7865" s="40"/>
      <c r="BW7865" s="9"/>
      <c r="BX7865" s="40"/>
      <c r="BZ7865" s="9"/>
      <c r="CA7865" s="9"/>
      <c r="CB7865" s="40"/>
      <c r="CC7865" s="9"/>
      <c r="CD7865" s="9"/>
      <c r="CE7865" s="40"/>
    </row>
    <row r="7866" spans="68:83" x14ac:dyDescent="0.25">
      <c r="BP7866" s="9"/>
      <c r="BQ7866" s="40"/>
      <c r="BR7866" s="9"/>
      <c r="BS7866" s="40"/>
      <c r="BU7866" s="9"/>
      <c r="BV7866" s="40"/>
      <c r="BW7866" s="9"/>
      <c r="BX7866" s="40"/>
      <c r="BZ7866" s="9"/>
      <c r="CA7866" s="9"/>
      <c r="CB7866" s="40"/>
      <c r="CC7866" s="9"/>
      <c r="CD7866" s="9"/>
      <c r="CE7866" s="40"/>
    </row>
    <row r="7867" spans="68:83" x14ac:dyDescent="0.25">
      <c r="BP7867" s="9"/>
      <c r="BQ7867" s="40"/>
      <c r="BR7867" s="9"/>
      <c r="BS7867" s="40"/>
      <c r="BU7867" s="9"/>
      <c r="BV7867" s="40"/>
      <c r="BW7867" s="9"/>
      <c r="BX7867" s="40"/>
      <c r="BZ7867" s="9"/>
      <c r="CA7867" s="9"/>
      <c r="CB7867" s="40"/>
      <c r="CC7867" s="9"/>
      <c r="CD7867" s="9"/>
      <c r="CE7867" s="40"/>
    </row>
    <row r="7868" spans="68:83" x14ac:dyDescent="0.25">
      <c r="BP7868" s="9"/>
      <c r="BQ7868" s="40"/>
      <c r="BR7868" s="9"/>
      <c r="BS7868" s="40"/>
      <c r="BU7868" s="9"/>
      <c r="BV7868" s="40"/>
      <c r="BW7868" s="9"/>
      <c r="BX7868" s="40"/>
      <c r="BZ7868" s="9"/>
      <c r="CA7868" s="9"/>
      <c r="CB7868" s="40"/>
      <c r="CC7868" s="9"/>
      <c r="CD7868" s="9"/>
      <c r="CE7868" s="40"/>
    </row>
    <row r="7869" spans="68:83" x14ac:dyDescent="0.25">
      <c r="BP7869" s="9"/>
      <c r="BQ7869" s="40"/>
      <c r="BR7869" s="9"/>
      <c r="BS7869" s="40"/>
      <c r="BU7869" s="9"/>
      <c r="BV7869" s="40"/>
      <c r="BW7869" s="9"/>
      <c r="BX7869" s="40"/>
      <c r="BZ7869" s="9"/>
      <c r="CA7869" s="9"/>
      <c r="CB7869" s="40"/>
      <c r="CC7869" s="9"/>
      <c r="CD7869" s="9"/>
      <c r="CE7869" s="40"/>
    </row>
    <row r="7870" spans="68:83" x14ac:dyDescent="0.25">
      <c r="BP7870" s="9"/>
      <c r="BQ7870" s="40"/>
      <c r="BR7870" s="9"/>
      <c r="BS7870" s="40"/>
      <c r="BU7870" s="9"/>
      <c r="BV7870" s="40"/>
      <c r="BW7870" s="9"/>
      <c r="BX7870" s="40"/>
      <c r="BZ7870" s="9"/>
      <c r="CA7870" s="9"/>
      <c r="CB7870" s="40"/>
      <c r="CC7870" s="9"/>
      <c r="CD7870" s="9"/>
      <c r="CE7870" s="40"/>
    </row>
    <row r="7871" spans="68:83" x14ac:dyDescent="0.25">
      <c r="BP7871" s="9"/>
      <c r="BQ7871" s="40"/>
      <c r="BR7871" s="9"/>
      <c r="BS7871" s="40"/>
      <c r="BU7871" s="9"/>
      <c r="BV7871" s="40"/>
      <c r="BW7871" s="9"/>
      <c r="BX7871" s="40"/>
      <c r="BZ7871" s="9"/>
      <c r="CA7871" s="9"/>
      <c r="CB7871" s="40"/>
      <c r="CC7871" s="9"/>
      <c r="CD7871" s="9"/>
      <c r="CE7871" s="40"/>
    </row>
    <row r="7872" spans="68:83" x14ac:dyDescent="0.25">
      <c r="BP7872" s="9"/>
      <c r="BQ7872" s="40"/>
      <c r="BR7872" s="9"/>
      <c r="BS7872" s="40"/>
      <c r="BU7872" s="9"/>
      <c r="BV7872" s="40"/>
      <c r="BW7872" s="9"/>
      <c r="BX7872" s="40"/>
      <c r="BZ7872" s="9"/>
      <c r="CA7872" s="9"/>
      <c r="CB7872" s="40"/>
      <c r="CC7872" s="9"/>
      <c r="CD7872" s="9"/>
      <c r="CE7872" s="40"/>
    </row>
    <row r="7873" spans="68:83" x14ac:dyDescent="0.25">
      <c r="BP7873" s="9"/>
      <c r="BQ7873" s="40"/>
      <c r="BR7873" s="9"/>
      <c r="BS7873" s="40"/>
      <c r="BU7873" s="9"/>
      <c r="BV7873" s="40"/>
      <c r="BW7873" s="9"/>
      <c r="BX7873" s="40"/>
      <c r="BZ7873" s="9"/>
      <c r="CA7873" s="9"/>
      <c r="CB7873" s="40"/>
      <c r="CC7873" s="9"/>
      <c r="CD7873" s="9"/>
      <c r="CE7873" s="40"/>
    </row>
    <row r="7874" spans="68:83" x14ac:dyDescent="0.25">
      <c r="BP7874" s="9"/>
      <c r="BQ7874" s="40"/>
      <c r="BR7874" s="9"/>
      <c r="BS7874" s="40"/>
      <c r="BU7874" s="9"/>
      <c r="BV7874" s="40"/>
      <c r="BW7874" s="9"/>
      <c r="BX7874" s="40"/>
      <c r="BZ7874" s="9"/>
      <c r="CA7874" s="9"/>
      <c r="CB7874" s="40"/>
      <c r="CC7874" s="9"/>
      <c r="CD7874" s="9"/>
      <c r="CE7874" s="40"/>
    </row>
    <row r="7875" spans="68:83" x14ac:dyDescent="0.25">
      <c r="BP7875" s="9"/>
      <c r="BQ7875" s="40"/>
      <c r="BR7875" s="9"/>
      <c r="BS7875" s="40"/>
      <c r="BU7875" s="9"/>
      <c r="BV7875" s="40"/>
      <c r="BW7875" s="9"/>
      <c r="BX7875" s="40"/>
      <c r="BZ7875" s="9"/>
      <c r="CA7875" s="9"/>
      <c r="CB7875" s="40"/>
      <c r="CC7875" s="9"/>
      <c r="CD7875" s="9"/>
      <c r="CE7875" s="40"/>
    </row>
    <row r="7876" spans="68:83" x14ac:dyDescent="0.25">
      <c r="BP7876" s="9"/>
      <c r="BQ7876" s="40"/>
      <c r="BR7876" s="9"/>
      <c r="BS7876" s="40"/>
      <c r="BU7876" s="9"/>
      <c r="BV7876" s="40"/>
      <c r="BW7876" s="9"/>
      <c r="BX7876" s="40"/>
      <c r="BZ7876" s="9"/>
      <c r="CA7876" s="9"/>
      <c r="CB7876" s="40"/>
      <c r="CC7876" s="9"/>
      <c r="CD7876" s="9"/>
      <c r="CE7876" s="40"/>
    </row>
    <row r="7877" spans="68:83" x14ac:dyDescent="0.25">
      <c r="BP7877" s="9"/>
      <c r="BQ7877" s="40"/>
      <c r="BR7877" s="9"/>
      <c r="BS7877" s="40"/>
      <c r="BU7877" s="9"/>
      <c r="BV7877" s="40"/>
      <c r="BW7877" s="9"/>
      <c r="BX7877" s="40"/>
      <c r="BZ7877" s="9"/>
      <c r="CA7877" s="9"/>
      <c r="CB7877" s="40"/>
      <c r="CC7877" s="9"/>
      <c r="CD7877" s="9"/>
      <c r="CE7877" s="40"/>
    </row>
    <row r="7878" spans="68:83" x14ac:dyDescent="0.25">
      <c r="BP7878" s="9"/>
      <c r="BQ7878" s="40"/>
      <c r="BR7878" s="9"/>
      <c r="BS7878" s="40"/>
      <c r="BU7878" s="9"/>
      <c r="BV7878" s="40"/>
      <c r="BW7878" s="9"/>
      <c r="BX7878" s="40"/>
      <c r="BZ7878" s="9"/>
      <c r="CA7878" s="9"/>
      <c r="CB7878" s="40"/>
      <c r="CC7878" s="9"/>
      <c r="CD7878" s="9"/>
      <c r="CE7878" s="40"/>
    </row>
    <row r="7879" spans="68:83" x14ac:dyDescent="0.25">
      <c r="BP7879" s="9"/>
      <c r="BQ7879" s="40"/>
      <c r="BR7879" s="9"/>
      <c r="BS7879" s="40"/>
      <c r="BU7879" s="9"/>
      <c r="BV7879" s="40"/>
      <c r="BW7879" s="9"/>
      <c r="BX7879" s="40"/>
      <c r="BZ7879" s="9"/>
      <c r="CA7879" s="9"/>
      <c r="CB7879" s="40"/>
      <c r="CC7879" s="9"/>
      <c r="CD7879" s="9"/>
      <c r="CE7879" s="40"/>
    </row>
    <row r="7880" spans="68:83" x14ac:dyDescent="0.25">
      <c r="BP7880" s="9"/>
      <c r="BQ7880" s="40"/>
      <c r="BR7880" s="9"/>
      <c r="BS7880" s="40"/>
      <c r="BU7880" s="9"/>
      <c r="BV7880" s="40"/>
      <c r="BW7880" s="9"/>
      <c r="BX7880" s="40"/>
      <c r="BZ7880" s="9"/>
      <c r="CA7880" s="9"/>
      <c r="CB7880" s="40"/>
      <c r="CC7880" s="9"/>
      <c r="CD7880" s="9"/>
      <c r="CE7880" s="40"/>
    </row>
    <row r="7881" spans="68:83" x14ac:dyDescent="0.25">
      <c r="BP7881" s="9"/>
      <c r="BQ7881" s="40"/>
      <c r="BR7881" s="9"/>
      <c r="BS7881" s="40"/>
      <c r="BU7881" s="9"/>
      <c r="BV7881" s="40"/>
      <c r="BW7881" s="9"/>
      <c r="BX7881" s="40"/>
      <c r="BZ7881" s="9"/>
      <c r="CA7881" s="9"/>
      <c r="CB7881" s="40"/>
      <c r="CC7881" s="9"/>
      <c r="CD7881" s="9"/>
      <c r="CE7881" s="40"/>
    </row>
    <row r="7882" spans="68:83" x14ac:dyDescent="0.25">
      <c r="BP7882" s="9"/>
      <c r="BQ7882" s="40"/>
      <c r="BR7882" s="9"/>
      <c r="BS7882" s="40"/>
      <c r="BU7882" s="9"/>
      <c r="BV7882" s="40"/>
      <c r="BW7882" s="9"/>
      <c r="BX7882" s="40"/>
      <c r="BZ7882" s="9"/>
      <c r="CA7882" s="9"/>
      <c r="CB7882" s="40"/>
      <c r="CC7882" s="9"/>
      <c r="CD7882" s="9"/>
      <c r="CE7882" s="40"/>
    </row>
    <row r="7883" spans="68:83" x14ac:dyDescent="0.25">
      <c r="BP7883" s="9"/>
      <c r="BQ7883" s="40"/>
      <c r="BR7883" s="9"/>
      <c r="BS7883" s="40"/>
      <c r="BU7883" s="9"/>
      <c r="BV7883" s="40"/>
      <c r="BW7883" s="9"/>
      <c r="BX7883" s="40"/>
      <c r="BZ7883" s="9"/>
      <c r="CA7883" s="9"/>
      <c r="CB7883" s="40"/>
      <c r="CC7883" s="9"/>
      <c r="CD7883" s="9"/>
      <c r="CE7883" s="40"/>
    </row>
    <row r="7884" spans="68:83" x14ac:dyDescent="0.25">
      <c r="BP7884" s="9"/>
      <c r="BQ7884" s="40"/>
      <c r="BR7884" s="9"/>
      <c r="BS7884" s="40"/>
      <c r="BU7884" s="9"/>
      <c r="BV7884" s="40"/>
      <c r="BW7884" s="9"/>
      <c r="BX7884" s="40"/>
      <c r="BZ7884" s="9"/>
      <c r="CA7884" s="9"/>
      <c r="CB7884" s="40"/>
      <c r="CC7884" s="9"/>
      <c r="CD7884" s="9"/>
      <c r="CE7884" s="40"/>
    </row>
    <row r="7885" spans="68:83" x14ac:dyDescent="0.25">
      <c r="BP7885" s="9"/>
      <c r="BQ7885" s="40"/>
      <c r="BR7885" s="9"/>
      <c r="BS7885" s="40"/>
      <c r="BU7885" s="9"/>
      <c r="BV7885" s="40"/>
      <c r="BW7885" s="9"/>
      <c r="BX7885" s="40"/>
      <c r="BZ7885" s="9"/>
      <c r="CA7885" s="9"/>
      <c r="CB7885" s="40"/>
      <c r="CC7885" s="9"/>
      <c r="CD7885" s="9"/>
      <c r="CE7885" s="40"/>
    </row>
    <row r="7886" spans="68:83" x14ac:dyDescent="0.25">
      <c r="BP7886" s="9"/>
      <c r="BQ7886" s="40"/>
      <c r="BR7886" s="9"/>
      <c r="BS7886" s="40"/>
      <c r="BU7886" s="9"/>
      <c r="BV7886" s="40"/>
      <c r="BW7886" s="9"/>
      <c r="BX7886" s="40"/>
      <c r="BZ7886" s="9"/>
      <c r="CA7886" s="9"/>
      <c r="CB7886" s="40"/>
      <c r="CC7886" s="9"/>
      <c r="CD7886" s="9"/>
      <c r="CE7886" s="40"/>
    </row>
    <row r="7887" spans="68:83" x14ac:dyDescent="0.25">
      <c r="BP7887" s="9"/>
      <c r="BQ7887" s="40"/>
      <c r="BR7887" s="9"/>
      <c r="BS7887" s="40"/>
      <c r="BU7887" s="9"/>
      <c r="BV7887" s="40"/>
      <c r="BW7887" s="9"/>
      <c r="BX7887" s="40"/>
      <c r="BZ7887" s="9"/>
      <c r="CA7887" s="9"/>
      <c r="CB7887" s="40"/>
      <c r="CC7887" s="9"/>
      <c r="CD7887" s="9"/>
      <c r="CE7887" s="40"/>
    </row>
    <row r="7888" spans="68:83" x14ac:dyDescent="0.25">
      <c r="BP7888" s="9"/>
      <c r="BQ7888" s="40"/>
      <c r="BR7888" s="9"/>
      <c r="BS7888" s="40"/>
      <c r="BU7888" s="9"/>
      <c r="BV7888" s="40"/>
      <c r="BW7888" s="9"/>
      <c r="BX7888" s="40"/>
      <c r="BZ7888" s="9"/>
      <c r="CA7888" s="9"/>
      <c r="CB7888" s="40"/>
      <c r="CC7888" s="9"/>
      <c r="CD7888" s="9"/>
      <c r="CE7888" s="40"/>
    </row>
    <row r="7889" spans="68:83" x14ac:dyDescent="0.25">
      <c r="BP7889" s="9"/>
      <c r="BQ7889" s="40"/>
      <c r="BR7889" s="9"/>
      <c r="BS7889" s="40"/>
      <c r="BU7889" s="9"/>
      <c r="BV7889" s="40"/>
      <c r="BW7889" s="9"/>
      <c r="BX7889" s="40"/>
      <c r="BZ7889" s="9"/>
      <c r="CA7889" s="9"/>
      <c r="CB7889" s="40"/>
      <c r="CC7889" s="9"/>
      <c r="CD7889" s="9"/>
      <c r="CE7889" s="40"/>
    </row>
    <row r="7890" spans="68:83" x14ac:dyDescent="0.25">
      <c r="BP7890" s="9"/>
      <c r="BQ7890" s="40"/>
      <c r="BR7890" s="9"/>
      <c r="BS7890" s="40"/>
      <c r="BU7890" s="9"/>
      <c r="BV7890" s="40"/>
      <c r="BW7890" s="9"/>
      <c r="BX7890" s="40"/>
      <c r="BZ7890" s="9"/>
      <c r="CA7890" s="9"/>
      <c r="CB7890" s="40"/>
      <c r="CC7890" s="9"/>
      <c r="CD7890" s="9"/>
      <c r="CE7890" s="40"/>
    </row>
    <row r="7891" spans="68:83" x14ac:dyDescent="0.25">
      <c r="BP7891" s="9"/>
      <c r="BQ7891" s="40"/>
      <c r="BR7891" s="9"/>
      <c r="BS7891" s="40"/>
      <c r="BU7891" s="9"/>
      <c r="BV7891" s="40"/>
      <c r="BW7891" s="9"/>
      <c r="BX7891" s="40"/>
      <c r="BZ7891" s="9"/>
      <c r="CA7891" s="9"/>
      <c r="CB7891" s="40"/>
      <c r="CC7891" s="9"/>
      <c r="CD7891" s="9"/>
      <c r="CE7891" s="40"/>
    </row>
    <row r="7892" spans="68:83" x14ac:dyDescent="0.25">
      <c r="BP7892" s="9"/>
      <c r="BQ7892" s="40"/>
      <c r="BR7892" s="9"/>
      <c r="BS7892" s="40"/>
      <c r="BU7892" s="9"/>
      <c r="BV7892" s="40"/>
      <c r="BW7892" s="9"/>
      <c r="BX7892" s="40"/>
      <c r="BZ7892" s="9"/>
      <c r="CA7892" s="9"/>
      <c r="CB7892" s="40"/>
      <c r="CC7892" s="9"/>
      <c r="CD7892" s="9"/>
      <c r="CE7892" s="40"/>
    </row>
    <row r="7893" spans="68:83" x14ac:dyDescent="0.25">
      <c r="BP7893" s="9"/>
      <c r="BQ7893" s="40"/>
      <c r="BR7893" s="9"/>
      <c r="BS7893" s="40"/>
      <c r="BU7893" s="9"/>
      <c r="BV7893" s="40"/>
      <c r="BW7893" s="9"/>
      <c r="BX7893" s="40"/>
      <c r="BZ7893" s="9"/>
      <c r="CA7893" s="9"/>
      <c r="CB7893" s="40"/>
      <c r="CC7893" s="9"/>
      <c r="CD7893" s="9"/>
      <c r="CE7893" s="40"/>
    </row>
    <row r="7894" spans="68:83" x14ac:dyDescent="0.25">
      <c r="BP7894" s="9"/>
      <c r="BQ7894" s="40"/>
      <c r="BR7894" s="9"/>
      <c r="BS7894" s="40"/>
      <c r="BU7894" s="9"/>
      <c r="BV7894" s="40"/>
      <c r="BW7894" s="9"/>
      <c r="BX7894" s="40"/>
      <c r="BZ7894" s="9"/>
      <c r="CA7894" s="9"/>
      <c r="CB7894" s="40"/>
      <c r="CC7894" s="9"/>
      <c r="CD7894" s="9"/>
      <c r="CE7894" s="40"/>
    </row>
    <row r="7895" spans="68:83" x14ac:dyDescent="0.25">
      <c r="BP7895" s="9"/>
      <c r="BQ7895" s="40"/>
      <c r="BR7895" s="9"/>
      <c r="BS7895" s="40"/>
      <c r="BU7895" s="9"/>
      <c r="BV7895" s="40"/>
      <c r="BW7895" s="9"/>
      <c r="BX7895" s="40"/>
      <c r="BZ7895" s="9"/>
      <c r="CA7895" s="9"/>
      <c r="CB7895" s="40"/>
      <c r="CC7895" s="9"/>
      <c r="CD7895" s="9"/>
      <c r="CE7895" s="40"/>
    </row>
    <row r="7896" spans="68:83" x14ac:dyDescent="0.25">
      <c r="BP7896" s="9"/>
      <c r="BQ7896" s="40"/>
      <c r="BR7896" s="9"/>
      <c r="BS7896" s="40"/>
      <c r="BU7896" s="9"/>
      <c r="BV7896" s="40"/>
      <c r="BW7896" s="9"/>
      <c r="BX7896" s="40"/>
      <c r="BZ7896" s="9"/>
      <c r="CA7896" s="9"/>
      <c r="CB7896" s="40"/>
      <c r="CC7896" s="9"/>
      <c r="CD7896" s="9"/>
      <c r="CE7896" s="40"/>
    </row>
    <row r="7897" spans="68:83" x14ac:dyDescent="0.25">
      <c r="BP7897" s="9"/>
      <c r="BQ7897" s="40"/>
      <c r="BR7897" s="9"/>
      <c r="BS7897" s="40"/>
      <c r="BU7897" s="9"/>
      <c r="BV7897" s="40"/>
      <c r="BW7897" s="9"/>
      <c r="BX7897" s="40"/>
      <c r="BZ7897" s="9"/>
      <c r="CA7897" s="9"/>
      <c r="CB7897" s="40"/>
      <c r="CC7897" s="9"/>
      <c r="CD7897" s="9"/>
      <c r="CE7897" s="40"/>
    </row>
    <row r="7898" spans="68:83" x14ac:dyDescent="0.25">
      <c r="BP7898" s="9"/>
      <c r="BQ7898" s="40"/>
      <c r="BR7898" s="9"/>
      <c r="BS7898" s="40"/>
      <c r="BU7898" s="9"/>
      <c r="BV7898" s="40"/>
      <c r="BW7898" s="9"/>
      <c r="BX7898" s="40"/>
      <c r="BZ7898" s="9"/>
      <c r="CA7898" s="9"/>
      <c r="CB7898" s="40"/>
      <c r="CC7898" s="9"/>
      <c r="CD7898" s="9"/>
      <c r="CE7898" s="40"/>
    </row>
    <row r="7899" spans="68:83" x14ac:dyDescent="0.25">
      <c r="BP7899" s="9"/>
      <c r="BQ7899" s="40"/>
      <c r="BR7899" s="9"/>
      <c r="BS7899" s="40"/>
      <c r="BU7899" s="9"/>
      <c r="BV7899" s="40"/>
      <c r="BW7899" s="9"/>
      <c r="BX7899" s="40"/>
      <c r="BZ7899" s="9"/>
      <c r="CA7899" s="9"/>
      <c r="CB7899" s="40"/>
      <c r="CC7899" s="9"/>
      <c r="CD7899" s="9"/>
      <c r="CE7899" s="40"/>
    </row>
    <row r="7900" spans="68:83" x14ac:dyDescent="0.25">
      <c r="BP7900" s="9"/>
      <c r="BQ7900" s="40"/>
      <c r="BR7900" s="9"/>
      <c r="BS7900" s="40"/>
      <c r="BU7900" s="9"/>
      <c r="BV7900" s="40"/>
      <c r="BW7900" s="9"/>
      <c r="BX7900" s="40"/>
      <c r="BZ7900" s="9"/>
      <c r="CA7900" s="9"/>
      <c r="CB7900" s="40"/>
      <c r="CC7900" s="9"/>
      <c r="CD7900" s="9"/>
      <c r="CE7900" s="40"/>
    </row>
    <row r="7901" spans="68:83" x14ac:dyDescent="0.25">
      <c r="BP7901" s="9"/>
      <c r="BQ7901" s="40"/>
      <c r="BR7901" s="9"/>
      <c r="BS7901" s="40"/>
      <c r="BU7901" s="9"/>
      <c r="BV7901" s="40"/>
      <c r="BW7901" s="9"/>
      <c r="BX7901" s="40"/>
      <c r="BZ7901" s="9"/>
      <c r="CA7901" s="9"/>
      <c r="CB7901" s="40"/>
      <c r="CC7901" s="9"/>
      <c r="CD7901" s="9"/>
      <c r="CE7901" s="40"/>
    </row>
    <row r="7902" spans="68:83" x14ac:dyDescent="0.25">
      <c r="BP7902" s="9"/>
      <c r="BQ7902" s="40"/>
      <c r="BR7902" s="9"/>
      <c r="BS7902" s="40"/>
      <c r="BU7902" s="9"/>
      <c r="BV7902" s="40"/>
      <c r="BW7902" s="9"/>
      <c r="BX7902" s="40"/>
      <c r="BZ7902" s="9"/>
      <c r="CA7902" s="9"/>
      <c r="CB7902" s="40"/>
      <c r="CC7902" s="9"/>
      <c r="CD7902" s="9"/>
      <c r="CE7902" s="40"/>
    </row>
    <row r="7903" spans="68:83" x14ac:dyDescent="0.25">
      <c r="BP7903" s="9"/>
      <c r="BQ7903" s="40"/>
      <c r="BR7903" s="9"/>
      <c r="BS7903" s="40"/>
      <c r="BU7903" s="9"/>
      <c r="BV7903" s="40"/>
      <c r="BW7903" s="9"/>
      <c r="BX7903" s="40"/>
      <c r="BZ7903" s="9"/>
      <c r="CA7903" s="9"/>
      <c r="CB7903" s="40"/>
      <c r="CC7903" s="9"/>
      <c r="CD7903" s="9"/>
      <c r="CE7903" s="40"/>
    </row>
    <row r="7904" spans="68:83" x14ac:dyDescent="0.25">
      <c r="BP7904" s="9"/>
      <c r="BQ7904" s="40"/>
      <c r="BR7904" s="9"/>
      <c r="BS7904" s="40"/>
      <c r="BU7904" s="9"/>
      <c r="BV7904" s="40"/>
      <c r="BW7904" s="9"/>
      <c r="BX7904" s="40"/>
      <c r="BZ7904" s="9"/>
      <c r="CA7904" s="9"/>
      <c r="CB7904" s="40"/>
      <c r="CC7904" s="9"/>
      <c r="CD7904" s="9"/>
      <c r="CE7904" s="40"/>
    </row>
    <row r="7905" spans="68:83" x14ac:dyDescent="0.25">
      <c r="BP7905" s="9"/>
      <c r="BQ7905" s="40"/>
      <c r="BR7905" s="9"/>
      <c r="BS7905" s="40"/>
      <c r="BU7905" s="9"/>
      <c r="BV7905" s="40"/>
      <c r="BW7905" s="9"/>
      <c r="BX7905" s="40"/>
      <c r="BZ7905" s="9"/>
      <c r="CA7905" s="9"/>
      <c r="CB7905" s="40"/>
      <c r="CC7905" s="9"/>
      <c r="CD7905" s="9"/>
      <c r="CE7905" s="40"/>
    </row>
    <row r="7906" spans="68:83" x14ac:dyDescent="0.25">
      <c r="BP7906" s="9"/>
      <c r="BQ7906" s="40"/>
      <c r="BR7906" s="9"/>
      <c r="BS7906" s="40"/>
      <c r="BU7906" s="9"/>
      <c r="BV7906" s="40"/>
      <c r="BW7906" s="9"/>
      <c r="BX7906" s="40"/>
      <c r="BZ7906" s="9"/>
      <c r="CA7906" s="9"/>
      <c r="CB7906" s="40"/>
      <c r="CC7906" s="9"/>
      <c r="CD7906" s="9"/>
      <c r="CE7906" s="40"/>
    </row>
    <row r="7907" spans="68:83" x14ac:dyDescent="0.25">
      <c r="BP7907" s="9"/>
      <c r="BQ7907" s="40"/>
      <c r="BR7907" s="9"/>
      <c r="BS7907" s="40"/>
      <c r="BU7907" s="9"/>
      <c r="BV7907" s="40"/>
      <c r="BW7907" s="9"/>
      <c r="BX7907" s="40"/>
      <c r="BZ7907" s="9"/>
      <c r="CA7907" s="9"/>
      <c r="CB7907" s="40"/>
      <c r="CC7907" s="9"/>
      <c r="CD7907" s="9"/>
      <c r="CE7907" s="40"/>
    </row>
    <row r="7908" spans="68:83" x14ac:dyDescent="0.25">
      <c r="BP7908" s="9"/>
      <c r="BQ7908" s="40"/>
      <c r="BR7908" s="9"/>
      <c r="BS7908" s="40"/>
      <c r="BU7908" s="9"/>
      <c r="BV7908" s="40"/>
      <c r="BW7908" s="9"/>
      <c r="BX7908" s="40"/>
      <c r="BZ7908" s="9"/>
      <c r="CA7908" s="9"/>
      <c r="CB7908" s="40"/>
      <c r="CC7908" s="9"/>
      <c r="CD7908" s="9"/>
      <c r="CE7908" s="40"/>
    </row>
    <row r="7909" spans="68:83" x14ac:dyDescent="0.25">
      <c r="BP7909" s="9"/>
      <c r="BQ7909" s="40"/>
      <c r="BR7909" s="9"/>
      <c r="BS7909" s="40"/>
      <c r="BU7909" s="9"/>
      <c r="BV7909" s="40"/>
      <c r="BW7909" s="9"/>
      <c r="BX7909" s="40"/>
      <c r="BZ7909" s="9"/>
      <c r="CA7909" s="9"/>
      <c r="CB7909" s="40"/>
      <c r="CC7909" s="9"/>
      <c r="CD7909" s="9"/>
      <c r="CE7909" s="40"/>
    </row>
    <row r="7910" spans="68:83" x14ac:dyDescent="0.25">
      <c r="BP7910" s="9"/>
      <c r="BQ7910" s="40"/>
      <c r="BR7910" s="9"/>
      <c r="BS7910" s="40"/>
      <c r="BU7910" s="9"/>
      <c r="BV7910" s="40"/>
      <c r="BW7910" s="9"/>
      <c r="BX7910" s="40"/>
      <c r="BZ7910" s="9"/>
      <c r="CA7910" s="9"/>
      <c r="CB7910" s="40"/>
      <c r="CC7910" s="9"/>
      <c r="CD7910" s="9"/>
      <c r="CE7910" s="40"/>
    </row>
    <row r="7911" spans="68:83" x14ac:dyDescent="0.25">
      <c r="BP7911" s="9"/>
      <c r="BQ7911" s="40"/>
      <c r="BR7911" s="9"/>
      <c r="BS7911" s="40"/>
      <c r="BU7911" s="9"/>
      <c r="BV7911" s="40"/>
      <c r="BW7911" s="9"/>
      <c r="BX7911" s="40"/>
      <c r="BZ7911" s="9"/>
      <c r="CA7911" s="9"/>
      <c r="CB7911" s="40"/>
      <c r="CC7911" s="9"/>
      <c r="CD7911" s="9"/>
      <c r="CE7911" s="40"/>
    </row>
    <row r="7912" spans="68:83" x14ac:dyDescent="0.25">
      <c r="BP7912" s="9"/>
      <c r="BQ7912" s="40"/>
      <c r="BR7912" s="9"/>
      <c r="BS7912" s="40"/>
      <c r="BU7912" s="9"/>
      <c r="BV7912" s="40"/>
      <c r="BW7912" s="9"/>
      <c r="BX7912" s="40"/>
      <c r="BZ7912" s="9"/>
      <c r="CA7912" s="9"/>
      <c r="CB7912" s="40"/>
      <c r="CC7912" s="9"/>
      <c r="CD7912" s="9"/>
      <c r="CE7912" s="40"/>
    </row>
    <row r="7913" spans="68:83" x14ac:dyDescent="0.25">
      <c r="BP7913" s="9"/>
      <c r="BQ7913" s="40"/>
      <c r="BR7913" s="9"/>
      <c r="BS7913" s="40"/>
      <c r="BU7913" s="9"/>
      <c r="BV7913" s="40"/>
      <c r="BW7913" s="9"/>
      <c r="BX7913" s="40"/>
      <c r="BZ7913" s="9"/>
      <c r="CA7913" s="9"/>
      <c r="CB7913" s="40"/>
      <c r="CC7913" s="9"/>
      <c r="CD7913" s="9"/>
      <c r="CE7913" s="40"/>
    </row>
    <row r="7914" spans="68:83" x14ac:dyDescent="0.25">
      <c r="BP7914" s="9"/>
      <c r="BQ7914" s="40"/>
      <c r="BR7914" s="9"/>
      <c r="BS7914" s="40"/>
      <c r="BU7914" s="9"/>
      <c r="BV7914" s="40"/>
      <c r="BW7914" s="9"/>
      <c r="BX7914" s="40"/>
      <c r="BZ7914" s="9"/>
      <c r="CA7914" s="9"/>
      <c r="CB7914" s="40"/>
      <c r="CC7914" s="9"/>
      <c r="CD7914" s="9"/>
      <c r="CE7914" s="40"/>
    </row>
    <row r="7915" spans="68:83" x14ac:dyDescent="0.25">
      <c r="BP7915" s="9"/>
      <c r="BQ7915" s="40"/>
      <c r="BR7915" s="9"/>
      <c r="BS7915" s="40"/>
      <c r="BU7915" s="9"/>
      <c r="BV7915" s="40"/>
      <c r="BW7915" s="9"/>
      <c r="BX7915" s="40"/>
      <c r="BZ7915" s="9"/>
      <c r="CA7915" s="9"/>
      <c r="CB7915" s="40"/>
      <c r="CC7915" s="9"/>
      <c r="CD7915" s="9"/>
      <c r="CE7915" s="40"/>
    </row>
    <row r="7916" spans="68:83" x14ac:dyDescent="0.25">
      <c r="BP7916" s="9"/>
      <c r="BQ7916" s="40"/>
      <c r="BR7916" s="9"/>
      <c r="BS7916" s="40"/>
      <c r="BU7916" s="9"/>
      <c r="BV7916" s="40"/>
      <c r="BW7916" s="9"/>
      <c r="BX7916" s="40"/>
      <c r="BZ7916" s="9"/>
      <c r="CA7916" s="9"/>
      <c r="CB7916" s="40"/>
      <c r="CC7916" s="9"/>
      <c r="CD7916" s="9"/>
      <c r="CE7916" s="40"/>
    </row>
    <row r="7917" spans="68:83" x14ac:dyDescent="0.25">
      <c r="BP7917" s="9"/>
      <c r="BQ7917" s="40"/>
      <c r="BR7917" s="9"/>
      <c r="BS7917" s="40"/>
      <c r="BU7917" s="9"/>
      <c r="BV7917" s="40"/>
      <c r="BW7917" s="9"/>
      <c r="BX7917" s="40"/>
      <c r="BZ7917" s="9"/>
      <c r="CA7917" s="9"/>
      <c r="CB7917" s="40"/>
      <c r="CC7917" s="9"/>
      <c r="CD7917" s="9"/>
      <c r="CE7917" s="40"/>
    </row>
    <row r="7918" spans="68:83" x14ac:dyDescent="0.25">
      <c r="BP7918" s="9"/>
      <c r="BQ7918" s="40"/>
      <c r="BR7918" s="9"/>
      <c r="BS7918" s="40"/>
      <c r="BU7918" s="9"/>
      <c r="BV7918" s="40"/>
      <c r="BW7918" s="9"/>
      <c r="BX7918" s="40"/>
      <c r="BZ7918" s="9"/>
      <c r="CA7918" s="9"/>
      <c r="CB7918" s="40"/>
      <c r="CC7918" s="9"/>
      <c r="CD7918" s="9"/>
      <c r="CE7918" s="40"/>
    </row>
    <row r="7919" spans="68:83" x14ac:dyDescent="0.25">
      <c r="BP7919" s="9"/>
      <c r="BQ7919" s="40"/>
      <c r="BR7919" s="9"/>
      <c r="BS7919" s="40"/>
      <c r="BU7919" s="9"/>
      <c r="BV7919" s="40"/>
      <c r="BW7919" s="9"/>
      <c r="BX7919" s="40"/>
      <c r="BZ7919" s="9"/>
      <c r="CA7919" s="9"/>
      <c r="CB7919" s="40"/>
      <c r="CC7919" s="9"/>
      <c r="CD7919" s="9"/>
      <c r="CE7919" s="40"/>
    </row>
    <row r="7920" spans="68:83" x14ac:dyDescent="0.25">
      <c r="BP7920" s="9"/>
      <c r="BQ7920" s="40"/>
      <c r="BR7920" s="9"/>
      <c r="BS7920" s="40"/>
      <c r="BU7920" s="9"/>
      <c r="BV7920" s="40"/>
      <c r="BW7920" s="9"/>
      <c r="BX7920" s="40"/>
      <c r="BZ7920" s="9"/>
      <c r="CA7920" s="9"/>
      <c r="CB7920" s="40"/>
      <c r="CC7920" s="9"/>
      <c r="CD7920" s="9"/>
      <c r="CE7920" s="40"/>
    </row>
    <row r="7921" spans="68:83" x14ac:dyDescent="0.25">
      <c r="BP7921" s="9"/>
      <c r="BQ7921" s="40"/>
      <c r="BR7921" s="9"/>
      <c r="BS7921" s="40"/>
      <c r="BU7921" s="9"/>
      <c r="BV7921" s="40"/>
      <c r="BW7921" s="9"/>
      <c r="BX7921" s="40"/>
      <c r="BZ7921" s="9"/>
      <c r="CA7921" s="9"/>
      <c r="CB7921" s="40"/>
      <c r="CC7921" s="9"/>
      <c r="CD7921" s="9"/>
      <c r="CE7921" s="40"/>
    </row>
    <row r="7922" spans="68:83" x14ac:dyDescent="0.25">
      <c r="BP7922" s="9"/>
      <c r="BQ7922" s="40"/>
      <c r="BR7922" s="9"/>
      <c r="BS7922" s="40"/>
      <c r="BU7922" s="9"/>
      <c r="BV7922" s="40"/>
      <c r="BW7922" s="9"/>
      <c r="BX7922" s="40"/>
      <c r="BZ7922" s="9"/>
      <c r="CA7922" s="9"/>
      <c r="CB7922" s="40"/>
      <c r="CC7922" s="9"/>
      <c r="CD7922" s="9"/>
      <c r="CE7922" s="40"/>
    </row>
    <row r="7923" spans="68:83" x14ac:dyDescent="0.25">
      <c r="BP7923" s="9"/>
      <c r="BQ7923" s="40"/>
      <c r="BR7923" s="9"/>
      <c r="BS7923" s="40"/>
      <c r="BU7923" s="9"/>
      <c r="BV7923" s="40"/>
      <c r="BW7923" s="9"/>
      <c r="BX7923" s="40"/>
      <c r="BZ7923" s="9"/>
      <c r="CA7923" s="9"/>
      <c r="CB7923" s="40"/>
      <c r="CC7923" s="9"/>
      <c r="CD7923" s="9"/>
      <c r="CE7923" s="40"/>
    </row>
    <row r="7924" spans="68:83" x14ac:dyDescent="0.25">
      <c r="BP7924" s="9"/>
      <c r="BQ7924" s="40"/>
      <c r="BR7924" s="9"/>
      <c r="BS7924" s="40"/>
      <c r="BU7924" s="9"/>
      <c r="BV7924" s="40"/>
      <c r="BW7924" s="9"/>
      <c r="BX7924" s="40"/>
      <c r="BZ7924" s="9"/>
      <c r="CA7924" s="9"/>
      <c r="CB7924" s="40"/>
      <c r="CC7924" s="9"/>
      <c r="CD7924" s="9"/>
      <c r="CE7924" s="40"/>
    </row>
    <row r="7925" spans="68:83" x14ac:dyDescent="0.25">
      <c r="BP7925" s="9"/>
      <c r="BQ7925" s="40"/>
      <c r="BR7925" s="9"/>
      <c r="BS7925" s="40"/>
      <c r="BU7925" s="9"/>
      <c r="BV7925" s="40"/>
      <c r="BW7925" s="9"/>
      <c r="BX7925" s="40"/>
      <c r="BZ7925" s="9"/>
      <c r="CA7925" s="9"/>
      <c r="CB7925" s="40"/>
      <c r="CC7925" s="9"/>
      <c r="CD7925" s="9"/>
      <c r="CE7925" s="40"/>
    </row>
    <row r="7926" spans="68:83" x14ac:dyDescent="0.25">
      <c r="BP7926" s="9"/>
      <c r="BQ7926" s="40"/>
      <c r="BR7926" s="9"/>
      <c r="BS7926" s="40"/>
      <c r="BU7926" s="9"/>
      <c r="BV7926" s="40"/>
      <c r="BW7926" s="9"/>
      <c r="BX7926" s="40"/>
      <c r="BZ7926" s="9"/>
      <c r="CA7926" s="9"/>
      <c r="CB7926" s="40"/>
      <c r="CC7926" s="9"/>
      <c r="CD7926" s="9"/>
      <c r="CE7926" s="40"/>
    </row>
    <row r="7927" spans="68:83" x14ac:dyDescent="0.25">
      <c r="BP7927" s="9"/>
      <c r="BQ7927" s="40"/>
      <c r="BR7927" s="9"/>
      <c r="BS7927" s="40"/>
      <c r="BU7927" s="9"/>
      <c r="BV7927" s="40"/>
      <c r="BW7927" s="9"/>
      <c r="BX7927" s="40"/>
      <c r="BZ7927" s="9"/>
      <c r="CA7927" s="9"/>
      <c r="CB7927" s="40"/>
      <c r="CC7927" s="9"/>
      <c r="CD7927" s="9"/>
      <c r="CE7927" s="40"/>
    </row>
    <row r="7928" spans="68:83" x14ac:dyDescent="0.25">
      <c r="BP7928" s="9"/>
      <c r="BQ7928" s="40"/>
      <c r="BR7928" s="9"/>
      <c r="BS7928" s="40"/>
      <c r="BU7928" s="9"/>
      <c r="BV7928" s="40"/>
      <c r="BW7928" s="9"/>
      <c r="BX7928" s="40"/>
      <c r="BZ7928" s="9"/>
      <c r="CA7928" s="9"/>
      <c r="CB7928" s="40"/>
      <c r="CC7928" s="9"/>
      <c r="CD7928" s="9"/>
      <c r="CE7928" s="40"/>
    </row>
    <row r="7929" spans="68:83" x14ac:dyDescent="0.25">
      <c r="BP7929" s="9"/>
      <c r="BQ7929" s="40"/>
      <c r="BR7929" s="9"/>
      <c r="BS7929" s="40"/>
      <c r="BU7929" s="9"/>
      <c r="BV7929" s="40"/>
      <c r="BW7929" s="9"/>
      <c r="BX7929" s="40"/>
      <c r="BZ7929" s="9"/>
      <c r="CA7929" s="9"/>
      <c r="CB7929" s="40"/>
      <c r="CC7929" s="9"/>
      <c r="CD7929" s="9"/>
      <c r="CE7929" s="40"/>
    </row>
    <row r="7930" spans="68:83" x14ac:dyDescent="0.25">
      <c r="BP7930" s="9"/>
      <c r="BQ7930" s="40"/>
      <c r="BR7930" s="9"/>
      <c r="BS7930" s="40"/>
      <c r="BU7930" s="9"/>
      <c r="BV7930" s="40"/>
      <c r="BW7930" s="9"/>
      <c r="BX7930" s="40"/>
      <c r="BZ7930" s="9"/>
      <c r="CA7930" s="9"/>
      <c r="CB7930" s="40"/>
      <c r="CC7930" s="9"/>
      <c r="CD7930" s="9"/>
      <c r="CE7930" s="40"/>
    </row>
    <row r="7931" spans="68:83" x14ac:dyDescent="0.25">
      <c r="BP7931" s="9"/>
      <c r="BQ7931" s="40"/>
      <c r="BR7931" s="9"/>
      <c r="BS7931" s="40"/>
      <c r="BU7931" s="9"/>
      <c r="BV7931" s="40"/>
      <c r="BW7931" s="9"/>
      <c r="BX7931" s="40"/>
      <c r="BZ7931" s="9"/>
      <c r="CA7931" s="9"/>
      <c r="CB7931" s="40"/>
      <c r="CC7931" s="9"/>
      <c r="CD7931" s="9"/>
      <c r="CE7931" s="40"/>
    </row>
    <row r="7932" spans="68:83" x14ac:dyDescent="0.25">
      <c r="BP7932" s="9"/>
      <c r="BQ7932" s="40"/>
      <c r="BR7932" s="9"/>
      <c r="BS7932" s="40"/>
      <c r="BU7932" s="9"/>
      <c r="BV7932" s="40"/>
      <c r="BW7932" s="9"/>
      <c r="BX7932" s="40"/>
      <c r="BZ7932" s="9"/>
      <c r="CA7932" s="9"/>
      <c r="CB7932" s="40"/>
      <c r="CC7932" s="9"/>
      <c r="CD7932" s="9"/>
      <c r="CE7932" s="40"/>
    </row>
    <row r="7933" spans="68:83" x14ac:dyDescent="0.25">
      <c r="BP7933" s="9"/>
      <c r="BQ7933" s="40"/>
      <c r="BR7933" s="9"/>
      <c r="BS7933" s="40"/>
      <c r="BU7933" s="9"/>
      <c r="BV7933" s="40"/>
      <c r="BW7933" s="9"/>
      <c r="BX7933" s="40"/>
      <c r="BZ7933" s="9"/>
      <c r="CA7933" s="9"/>
      <c r="CB7933" s="40"/>
      <c r="CC7933" s="9"/>
      <c r="CD7933" s="9"/>
      <c r="CE7933" s="40"/>
    </row>
    <row r="7934" spans="68:83" x14ac:dyDescent="0.25">
      <c r="BP7934" s="9"/>
      <c r="BQ7934" s="40"/>
      <c r="BR7934" s="9"/>
      <c r="BS7934" s="40"/>
      <c r="BU7934" s="9"/>
      <c r="BV7934" s="40"/>
      <c r="BW7934" s="9"/>
      <c r="BX7934" s="40"/>
      <c r="BZ7934" s="9"/>
      <c r="CA7934" s="9"/>
      <c r="CB7934" s="40"/>
      <c r="CC7934" s="9"/>
      <c r="CD7934" s="9"/>
      <c r="CE7934" s="40"/>
    </row>
    <row r="7935" spans="68:83" x14ac:dyDescent="0.25">
      <c r="BP7935" s="9"/>
      <c r="BQ7935" s="40"/>
      <c r="BR7935" s="9"/>
      <c r="BS7935" s="40"/>
      <c r="BU7935" s="9"/>
      <c r="BV7935" s="40"/>
      <c r="BW7935" s="9"/>
      <c r="BX7935" s="40"/>
      <c r="BZ7935" s="9"/>
      <c r="CA7935" s="9"/>
      <c r="CB7935" s="40"/>
      <c r="CC7935" s="9"/>
      <c r="CD7935" s="9"/>
      <c r="CE7935" s="40"/>
    </row>
    <row r="7936" spans="68:83" x14ac:dyDescent="0.25">
      <c r="BP7936" s="9"/>
      <c r="BQ7936" s="40"/>
      <c r="BR7936" s="9"/>
      <c r="BS7936" s="40"/>
      <c r="BU7936" s="9"/>
      <c r="BV7936" s="40"/>
      <c r="BW7936" s="9"/>
      <c r="BX7936" s="40"/>
      <c r="BZ7936" s="9"/>
      <c r="CA7936" s="9"/>
      <c r="CB7936" s="40"/>
      <c r="CC7936" s="9"/>
      <c r="CD7936" s="9"/>
      <c r="CE7936" s="40"/>
    </row>
    <row r="7937" spans="68:83" x14ac:dyDescent="0.25">
      <c r="BP7937" s="9"/>
      <c r="BQ7937" s="40"/>
      <c r="BR7937" s="9"/>
      <c r="BS7937" s="40"/>
      <c r="BU7937" s="9"/>
      <c r="BV7937" s="40"/>
      <c r="BW7937" s="9"/>
      <c r="BX7937" s="40"/>
      <c r="BZ7937" s="9"/>
      <c r="CA7937" s="9"/>
      <c r="CB7937" s="40"/>
      <c r="CC7937" s="9"/>
      <c r="CD7937" s="9"/>
      <c r="CE7937" s="40"/>
    </row>
    <row r="7938" spans="68:83" x14ac:dyDescent="0.25">
      <c r="BP7938" s="9"/>
      <c r="BQ7938" s="40"/>
      <c r="BR7938" s="9"/>
      <c r="BS7938" s="40"/>
      <c r="BU7938" s="9"/>
      <c r="BV7938" s="40"/>
      <c r="BW7938" s="9"/>
      <c r="BX7938" s="40"/>
      <c r="BZ7938" s="9"/>
      <c r="CA7938" s="9"/>
      <c r="CB7938" s="40"/>
      <c r="CC7938" s="9"/>
      <c r="CD7938" s="9"/>
      <c r="CE7938" s="40"/>
    </row>
    <row r="7939" spans="68:83" x14ac:dyDescent="0.25">
      <c r="BP7939" s="9"/>
      <c r="BQ7939" s="40"/>
      <c r="BR7939" s="9"/>
      <c r="BS7939" s="40"/>
      <c r="BU7939" s="9"/>
      <c r="BV7939" s="40"/>
      <c r="BW7939" s="9"/>
      <c r="BX7939" s="40"/>
      <c r="BZ7939" s="9"/>
      <c r="CA7939" s="9"/>
      <c r="CB7939" s="40"/>
      <c r="CC7939" s="9"/>
      <c r="CD7939" s="9"/>
      <c r="CE7939" s="40"/>
    </row>
    <row r="7940" spans="68:83" x14ac:dyDescent="0.25">
      <c r="BP7940" s="9"/>
      <c r="BQ7940" s="40"/>
      <c r="BR7940" s="9"/>
      <c r="BS7940" s="40"/>
      <c r="BU7940" s="9"/>
      <c r="BV7940" s="40"/>
      <c r="BW7940" s="9"/>
      <c r="BX7940" s="40"/>
      <c r="BZ7940" s="9"/>
      <c r="CA7940" s="9"/>
      <c r="CB7940" s="40"/>
      <c r="CC7940" s="9"/>
      <c r="CD7940" s="9"/>
      <c r="CE7940" s="40"/>
    </row>
    <row r="7941" spans="68:83" x14ac:dyDescent="0.25">
      <c r="BP7941" s="9"/>
      <c r="BQ7941" s="40"/>
      <c r="BR7941" s="9"/>
      <c r="BS7941" s="40"/>
      <c r="BU7941" s="9"/>
      <c r="BV7941" s="40"/>
      <c r="BW7941" s="9"/>
      <c r="BX7941" s="40"/>
      <c r="BZ7941" s="9"/>
      <c r="CA7941" s="9"/>
      <c r="CB7941" s="40"/>
      <c r="CC7941" s="9"/>
      <c r="CD7941" s="9"/>
      <c r="CE7941" s="40"/>
    </row>
    <row r="7942" spans="68:83" x14ac:dyDescent="0.25">
      <c r="BP7942" s="9"/>
      <c r="BQ7942" s="40"/>
      <c r="BR7942" s="9"/>
      <c r="BS7942" s="40"/>
      <c r="BU7942" s="9"/>
      <c r="BV7942" s="40"/>
      <c r="BW7942" s="9"/>
      <c r="BX7942" s="40"/>
      <c r="BZ7942" s="9"/>
      <c r="CA7942" s="9"/>
      <c r="CB7942" s="40"/>
      <c r="CC7942" s="9"/>
      <c r="CD7942" s="9"/>
      <c r="CE7942" s="40"/>
    </row>
    <row r="7943" spans="68:83" x14ac:dyDescent="0.25">
      <c r="BP7943" s="9"/>
      <c r="BQ7943" s="40"/>
      <c r="BR7943" s="9"/>
      <c r="BS7943" s="40"/>
      <c r="BU7943" s="9"/>
      <c r="BV7943" s="40"/>
      <c r="BW7943" s="9"/>
      <c r="BX7943" s="40"/>
      <c r="BZ7943" s="9"/>
      <c r="CA7943" s="9"/>
      <c r="CB7943" s="40"/>
      <c r="CC7943" s="9"/>
      <c r="CD7943" s="9"/>
      <c r="CE7943" s="40"/>
    </row>
    <row r="7944" spans="68:83" x14ac:dyDescent="0.25">
      <c r="BP7944" s="9"/>
      <c r="BQ7944" s="40"/>
      <c r="BR7944" s="9"/>
      <c r="BS7944" s="40"/>
      <c r="BU7944" s="9"/>
      <c r="BV7944" s="40"/>
      <c r="BW7944" s="9"/>
      <c r="BX7944" s="40"/>
      <c r="BZ7944" s="9"/>
      <c r="CA7944" s="9"/>
      <c r="CB7944" s="40"/>
      <c r="CC7944" s="9"/>
      <c r="CD7944" s="9"/>
      <c r="CE7944" s="40"/>
    </row>
    <row r="7945" spans="68:83" x14ac:dyDescent="0.25">
      <c r="BP7945" s="9"/>
      <c r="BQ7945" s="40"/>
      <c r="BR7945" s="9"/>
      <c r="BS7945" s="40"/>
      <c r="BU7945" s="9"/>
      <c r="BV7945" s="40"/>
      <c r="BW7945" s="9"/>
      <c r="BX7945" s="40"/>
      <c r="BZ7945" s="9"/>
      <c r="CA7945" s="9"/>
      <c r="CB7945" s="40"/>
      <c r="CC7945" s="9"/>
      <c r="CD7945" s="9"/>
      <c r="CE7945" s="40"/>
    </row>
    <row r="7946" spans="68:83" x14ac:dyDescent="0.25">
      <c r="BP7946" s="9"/>
      <c r="BQ7946" s="40"/>
      <c r="BR7946" s="9"/>
      <c r="BS7946" s="40"/>
      <c r="BU7946" s="9"/>
      <c r="BV7946" s="40"/>
      <c r="BW7946" s="9"/>
      <c r="BX7946" s="40"/>
      <c r="BZ7946" s="9"/>
      <c r="CA7946" s="9"/>
      <c r="CB7946" s="40"/>
      <c r="CC7946" s="9"/>
      <c r="CD7946" s="9"/>
      <c r="CE7946" s="40"/>
    </row>
    <row r="7947" spans="68:83" x14ac:dyDescent="0.25">
      <c r="BP7947" s="9"/>
      <c r="BQ7947" s="40"/>
      <c r="BR7947" s="9"/>
      <c r="BS7947" s="40"/>
      <c r="BU7947" s="9"/>
      <c r="BV7947" s="40"/>
      <c r="BW7947" s="9"/>
      <c r="BX7947" s="40"/>
      <c r="BZ7947" s="9"/>
      <c r="CA7947" s="9"/>
      <c r="CB7947" s="40"/>
      <c r="CC7947" s="9"/>
      <c r="CD7947" s="9"/>
      <c r="CE7947" s="40"/>
    </row>
    <row r="7948" spans="68:83" x14ac:dyDescent="0.25">
      <c r="BP7948" s="9"/>
      <c r="BQ7948" s="40"/>
      <c r="BR7948" s="9"/>
      <c r="BS7948" s="40"/>
      <c r="BU7948" s="9"/>
      <c r="BV7948" s="40"/>
      <c r="BW7948" s="9"/>
      <c r="BX7948" s="40"/>
      <c r="BZ7948" s="9"/>
      <c r="CA7948" s="9"/>
      <c r="CB7948" s="40"/>
      <c r="CC7948" s="9"/>
      <c r="CD7948" s="9"/>
      <c r="CE7948" s="40"/>
    </row>
    <row r="7949" spans="68:83" x14ac:dyDescent="0.25">
      <c r="BP7949" s="9"/>
      <c r="BQ7949" s="40"/>
      <c r="BR7949" s="9"/>
      <c r="BS7949" s="40"/>
      <c r="BU7949" s="9"/>
      <c r="BV7949" s="40"/>
      <c r="BW7949" s="9"/>
      <c r="BX7949" s="40"/>
      <c r="BZ7949" s="9"/>
      <c r="CA7949" s="9"/>
      <c r="CB7949" s="40"/>
      <c r="CC7949" s="9"/>
      <c r="CD7949" s="9"/>
      <c r="CE7949" s="40"/>
    </row>
    <row r="7950" spans="68:83" x14ac:dyDescent="0.25">
      <c r="BP7950" s="9"/>
      <c r="BQ7950" s="40"/>
      <c r="BR7950" s="9"/>
      <c r="BS7950" s="40"/>
      <c r="BU7950" s="9"/>
      <c r="BV7950" s="40"/>
      <c r="BW7950" s="9"/>
      <c r="BX7950" s="40"/>
      <c r="BZ7950" s="9"/>
      <c r="CA7950" s="9"/>
      <c r="CB7950" s="40"/>
      <c r="CC7950" s="9"/>
      <c r="CD7950" s="9"/>
      <c r="CE7950" s="40"/>
    </row>
    <row r="7951" spans="68:83" x14ac:dyDescent="0.25">
      <c r="BP7951" s="9"/>
      <c r="BQ7951" s="40"/>
      <c r="BR7951" s="9"/>
      <c r="BS7951" s="40"/>
      <c r="BU7951" s="9"/>
      <c r="BV7951" s="40"/>
      <c r="BW7951" s="9"/>
      <c r="BX7951" s="40"/>
      <c r="BZ7951" s="9"/>
      <c r="CA7951" s="9"/>
      <c r="CB7951" s="40"/>
      <c r="CC7951" s="9"/>
      <c r="CD7951" s="9"/>
      <c r="CE7951" s="40"/>
    </row>
    <row r="7952" spans="68:83" x14ac:dyDescent="0.25">
      <c r="BP7952" s="9"/>
      <c r="BQ7952" s="40"/>
      <c r="BR7952" s="9"/>
      <c r="BS7952" s="40"/>
      <c r="BU7952" s="9"/>
      <c r="BV7952" s="40"/>
      <c r="BW7952" s="9"/>
      <c r="BX7952" s="40"/>
      <c r="BZ7952" s="9"/>
      <c r="CA7952" s="9"/>
      <c r="CB7952" s="40"/>
      <c r="CC7952" s="9"/>
      <c r="CD7952" s="9"/>
      <c r="CE7952" s="40"/>
    </row>
    <row r="7953" spans="68:83" x14ac:dyDescent="0.25">
      <c r="BP7953" s="9"/>
      <c r="BQ7953" s="40"/>
      <c r="BR7953" s="9"/>
      <c r="BS7953" s="40"/>
      <c r="BU7953" s="9"/>
      <c r="BV7953" s="40"/>
      <c r="BW7953" s="9"/>
      <c r="BX7953" s="40"/>
      <c r="BZ7953" s="9"/>
      <c r="CA7953" s="9"/>
      <c r="CB7953" s="40"/>
      <c r="CC7953" s="9"/>
      <c r="CD7953" s="9"/>
      <c r="CE7953" s="40"/>
    </row>
    <row r="7954" spans="68:83" x14ac:dyDescent="0.25">
      <c r="BP7954" s="9"/>
      <c r="BQ7954" s="40"/>
      <c r="BR7954" s="9"/>
      <c r="BS7954" s="40"/>
      <c r="BU7954" s="9"/>
      <c r="BV7954" s="40"/>
      <c r="BW7954" s="9"/>
      <c r="BX7954" s="40"/>
      <c r="BZ7954" s="9"/>
      <c r="CA7954" s="9"/>
      <c r="CB7954" s="40"/>
      <c r="CC7954" s="9"/>
      <c r="CD7954" s="9"/>
      <c r="CE7954" s="40"/>
    </row>
    <row r="7955" spans="68:83" x14ac:dyDescent="0.25">
      <c r="BP7955" s="9"/>
      <c r="BQ7955" s="40"/>
      <c r="BR7955" s="9"/>
      <c r="BS7955" s="40"/>
      <c r="BU7955" s="9"/>
      <c r="BV7955" s="40"/>
      <c r="BW7955" s="9"/>
      <c r="BX7955" s="40"/>
      <c r="BZ7955" s="9"/>
      <c r="CA7955" s="9"/>
      <c r="CB7955" s="40"/>
      <c r="CC7955" s="9"/>
      <c r="CD7955" s="9"/>
      <c r="CE7955" s="40"/>
    </row>
    <row r="7956" spans="68:83" x14ac:dyDescent="0.25">
      <c r="BP7956" s="9"/>
      <c r="BQ7956" s="40"/>
      <c r="BR7956" s="9"/>
      <c r="BS7956" s="40"/>
      <c r="BU7956" s="9"/>
      <c r="BV7956" s="40"/>
      <c r="BW7956" s="9"/>
      <c r="BX7956" s="40"/>
      <c r="BZ7956" s="9"/>
      <c r="CA7956" s="9"/>
      <c r="CB7956" s="40"/>
      <c r="CC7956" s="9"/>
      <c r="CD7956" s="9"/>
      <c r="CE7956" s="40"/>
    </row>
    <row r="7957" spans="68:83" x14ac:dyDescent="0.25">
      <c r="BP7957" s="9"/>
      <c r="BQ7957" s="40"/>
      <c r="BR7957" s="9"/>
      <c r="BS7957" s="40"/>
      <c r="BU7957" s="9"/>
      <c r="BV7957" s="40"/>
      <c r="BW7957" s="9"/>
      <c r="BX7957" s="40"/>
      <c r="BZ7957" s="9"/>
      <c r="CA7957" s="9"/>
      <c r="CB7957" s="40"/>
      <c r="CC7957" s="9"/>
      <c r="CD7957" s="9"/>
      <c r="CE7957" s="40"/>
    </row>
    <row r="7958" spans="68:83" x14ac:dyDescent="0.25">
      <c r="BP7958" s="9"/>
      <c r="BQ7958" s="40"/>
      <c r="BR7958" s="9"/>
      <c r="BS7958" s="40"/>
      <c r="BU7958" s="9"/>
      <c r="BV7958" s="40"/>
      <c r="BW7958" s="9"/>
      <c r="BX7958" s="40"/>
      <c r="BZ7958" s="9"/>
      <c r="CA7958" s="9"/>
      <c r="CB7958" s="40"/>
      <c r="CC7958" s="9"/>
      <c r="CD7958" s="9"/>
      <c r="CE7958" s="40"/>
    </row>
    <row r="7959" spans="68:83" x14ac:dyDescent="0.25">
      <c r="BP7959" s="9"/>
      <c r="BQ7959" s="40"/>
      <c r="BR7959" s="9"/>
      <c r="BS7959" s="40"/>
      <c r="BU7959" s="9"/>
      <c r="BV7959" s="40"/>
      <c r="BW7959" s="9"/>
      <c r="BX7959" s="40"/>
      <c r="BZ7959" s="9"/>
      <c r="CA7959" s="9"/>
      <c r="CB7959" s="40"/>
      <c r="CC7959" s="9"/>
      <c r="CD7959" s="9"/>
      <c r="CE7959" s="40"/>
    </row>
    <row r="7960" spans="68:83" x14ac:dyDescent="0.25">
      <c r="BP7960" s="9"/>
      <c r="BQ7960" s="40"/>
      <c r="BR7960" s="9"/>
      <c r="BS7960" s="40"/>
      <c r="BU7960" s="9"/>
      <c r="BV7960" s="40"/>
      <c r="BW7960" s="9"/>
      <c r="BX7960" s="40"/>
      <c r="BZ7960" s="9"/>
      <c r="CA7960" s="9"/>
      <c r="CB7960" s="40"/>
      <c r="CC7960" s="9"/>
      <c r="CD7960" s="9"/>
      <c r="CE7960" s="40"/>
    </row>
    <row r="7961" spans="68:83" x14ac:dyDescent="0.25">
      <c r="BP7961" s="9"/>
      <c r="BQ7961" s="40"/>
      <c r="BR7961" s="9"/>
      <c r="BS7961" s="40"/>
      <c r="BU7961" s="9"/>
      <c r="BV7961" s="40"/>
      <c r="BW7961" s="9"/>
      <c r="BX7961" s="40"/>
      <c r="BZ7961" s="9"/>
      <c r="CA7961" s="9"/>
      <c r="CB7961" s="40"/>
      <c r="CC7961" s="9"/>
      <c r="CD7961" s="9"/>
      <c r="CE7961" s="40"/>
    </row>
    <row r="7962" spans="68:83" x14ac:dyDescent="0.25">
      <c r="BP7962" s="9"/>
      <c r="BQ7962" s="40"/>
      <c r="BR7962" s="9"/>
      <c r="BS7962" s="40"/>
      <c r="BU7962" s="9"/>
      <c r="BV7962" s="40"/>
      <c r="BW7962" s="9"/>
      <c r="BX7962" s="40"/>
      <c r="BZ7962" s="9"/>
      <c r="CA7962" s="9"/>
      <c r="CB7962" s="40"/>
      <c r="CC7962" s="9"/>
      <c r="CD7962" s="9"/>
      <c r="CE7962" s="40"/>
    </row>
    <row r="7963" spans="68:83" x14ac:dyDescent="0.25">
      <c r="BP7963" s="9"/>
      <c r="BQ7963" s="40"/>
      <c r="BR7963" s="9"/>
      <c r="BS7963" s="40"/>
      <c r="BU7963" s="9"/>
      <c r="BV7963" s="40"/>
      <c r="BW7963" s="9"/>
      <c r="BX7963" s="40"/>
      <c r="BZ7963" s="9"/>
      <c r="CA7963" s="9"/>
      <c r="CB7963" s="40"/>
      <c r="CC7963" s="9"/>
      <c r="CD7963" s="9"/>
      <c r="CE7963" s="40"/>
    </row>
    <row r="7964" spans="68:83" x14ac:dyDescent="0.25">
      <c r="BP7964" s="9"/>
      <c r="BQ7964" s="40"/>
      <c r="BR7964" s="9"/>
      <c r="BS7964" s="40"/>
      <c r="BU7964" s="9"/>
      <c r="BV7964" s="40"/>
      <c r="BW7964" s="9"/>
      <c r="BX7964" s="40"/>
      <c r="BZ7964" s="9"/>
      <c r="CA7964" s="9"/>
      <c r="CB7964" s="40"/>
      <c r="CC7964" s="9"/>
      <c r="CD7964" s="9"/>
      <c r="CE7964" s="40"/>
    </row>
    <row r="7965" spans="68:83" x14ac:dyDescent="0.25">
      <c r="BP7965" s="9"/>
      <c r="BQ7965" s="40"/>
      <c r="BR7965" s="9"/>
      <c r="BS7965" s="40"/>
      <c r="BU7965" s="9"/>
      <c r="BV7965" s="40"/>
      <c r="BW7965" s="9"/>
      <c r="BX7965" s="40"/>
      <c r="BZ7965" s="9"/>
      <c r="CA7965" s="9"/>
      <c r="CB7965" s="40"/>
      <c r="CC7965" s="9"/>
      <c r="CD7965" s="9"/>
      <c r="CE7965" s="40"/>
    </row>
    <row r="7966" spans="68:83" x14ac:dyDescent="0.25">
      <c r="BP7966" s="9"/>
      <c r="BQ7966" s="40"/>
      <c r="BR7966" s="9"/>
      <c r="BS7966" s="40"/>
      <c r="BU7966" s="9"/>
      <c r="BV7966" s="40"/>
      <c r="BW7966" s="9"/>
      <c r="BX7966" s="40"/>
      <c r="BZ7966" s="9"/>
      <c r="CA7966" s="9"/>
      <c r="CB7966" s="40"/>
      <c r="CC7966" s="9"/>
      <c r="CD7966" s="9"/>
      <c r="CE7966" s="40"/>
    </row>
    <row r="7967" spans="68:83" x14ac:dyDescent="0.25">
      <c r="BP7967" s="9"/>
      <c r="BQ7967" s="40"/>
      <c r="BR7967" s="9"/>
      <c r="BS7967" s="40"/>
      <c r="BU7967" s="9"/>
      <c r="BV7967" s="40"/>
      <c r="BW7967" s="9"/>
      <c r="BX7967" s="40"/>
      <c r="BZ7967" s="9"/>
      <c r="CA7967" s="9"/>
      <c r="CB7967" s="40"/>
      <c r="CC7967" s="9"/>
      <c r="CD7967" s="9"/>
      <c r="CE7967" s="40"/>
    </row>
    <row r="7968" spans="68:83" x14ac:dyDescent="0.25">
      <c r="BP7968" s="9"/>
      <c r="BQ7968" s="40"/>
      <c r="BR7968" s="9"/>
      <c r="BS7968" s="40"/>
      <c r="BU7968" s="9"/>
      <c r="BV7968" s="40"/>
      <c r="BW7968" s="9"/>
      <c r="BX7968" s="40"/>
      <c r="BZ7968" s="9"/>
      <c r="CA7968" s="9"/>
      <c r="CB7968" s="40"/>
      <c r="CC7968" s="9"/>
      <c r="CD7968" s="9"/>
      <c r="CE7968" s="40"/>
    </row>
    <row r="7969" spans="68:83" x14ac:dyDescent="0.25">
      <c r="BP7969" s="9"/>
      <c r="BQ7969" s="40"/>
      <c r="BR7969" s="9"/>
      <c r="BS7969" s="40"/>
      <c r="BU7969" s="9"/>
      <c r="BV7969" s="40"/>
      <c r="BW7969" s="9"/>
      <c r="BX7969" s="40"/>
      <c r="BZ7969" s="9"/>
      <c r="CA7969" s="9"/>
      <c r="CB7969" s="40"/>
      <c r="CC7969" s="9"/>
      <c r="CD7969" s="9"/>
      <c r="CE7969" s="40"/>
    </row>
    <row r="7970" spans="68:83" x14ac:dyDescent="0.25">
      <c r="BP7970" s="9"/>
      <c r="BQ7970" s="40"/>
      <c r="BR7970" s="9"/>
      <c r="BS7970" s="40"/>
      <c r="BU7970" s="9"/>
      <c r="BV7970" s="40"/>
      <c r="BW7970" s="9"/>
      <c r="BX7970" s="40"/>
      <c r="BZ7970" s="9"/>
      <c r="CA7970" s="9"/>
      <c r="CB7970" s="40"/>
      <c r="CC7970" s="9"/>
      <c r="CD7970" s="9"/>
      <c r="CE7970" s="40"/>
    </row>
    <row r="7971" spans="68:83" x14ac:dyDescent="0.25">
      <c r="BP7971" s="9"/>
      <c r="BQ7971" s="40"/>
      <c r="BR7971" s="9"/>
      <c r="BS7971" s="40"/>
      <c r="BU7971" s="9"/>
      <c r="BV7971" s="40"/>
      <c r="BW7971" s="9"/>
      <c r="BX7971" s="40"/>
      <c r="BZ7971" s="9"/>
      <c r="CA7971" s="9"/>
      <c r="CB7971" s="40"/>
      <c r="CC7971" s="9"/>
      <c r="CD7971" s="9"/>
      <c r="CE7971" s="40"/>
    </row>
    <row r="7972" spans="68:83" x14ac:dyDescent="0.25">
      <c r="BP7972" s="9"/>
      <c r="BQ7972" s="40"/>
      <c r="BR7972" s="9"/>
      <c r="BS7972" s="40"/>
      <c r="BU7972" s="9"/>
      <c r="BV7972" s="40"/>
      <c r="BW7972" s="9"/>
      <c r="BX7972" s="40"/>
      <c r="BZ7972" s="9"/>
      <c r="CA7972" s="9"/>
      <c r="CB7972" s="40"/>
      <c r="CC7972" s="9"/>
      <c r="CD7972" s="9"/>
      <c r="CE7972" s="40"/>
    </row>
    <row r="7973" spans="68:83" x14ac:dyDescent="0.25">
      <c r="BP7973" s="9"/>
      <c r="BQ7973" s="40"/>
      <c r="BR7973" s="9"/>
      <c r="BS7973" s="40"/>
      <c r="BU7973" s="9"/>
      <c r="BV7973" s="40"/>
      <c r="BW7973" s="9"/>
      <c r="BX7973" s="40"/>
      <c r="BZ7973" s="9"/>
      <c r="CA7973" s="9"/>
      <c r="CB7973" s="40"/>
      <c r="CC7973" s="9"/>
      <c r="CD7973" s="9"/>
      <c r="CE7973" s="40"/>
    </row>
    <row r="7974" spans="68:83" x14ac:dyDescent="0.25">
      <c r="BP7974" s="9"/>
      <c r="BQ7974" s="40"/>
      <c r="BR7974" s="9"/>
      <c r="BS7974" s="40"/>
      <c r="BU7974" s="9"/>
      <c r="BV7974" s="40"/>
      <c r="BW7974" s="9"/>
      <c r="BX7974" s="40"/>
      <c r="BZ7974" s="9"/>
      <c r="CA7974" s="9"/>
      <c r="CB7974" s="40"/>
      <c r="CC7974" s="9"/>
      <c r="CD7974" s="9"/>
      <c r="CE7974" s="40"/>
    </row>
    <row r="7975" spans="68:83" x14ac:dyDescent="0.25">
      <c r="BP7975" s="9"/>
      <c r="BQ7975" s="40"/>
      <c r="BR7975" s="9"/>
      <c r="BS7975" s="40"/>
      <c r="BU7975" s="9"/>
      <c r="BV7975" s="40"/>
      <c r="BW7975" s="9"/>
      <c r="BX7975" s="40"/>
      <c r="BZ7975" s="9"/>
      <c r="CA7975" s="9"/>
      <c r="CB7975" s="40"/>
      <c r="CC7975" s="9"/>
      <c r="CD7975" s="9"/>
      <c r="CE7975" s="40"/>
    </row>
    <row r="7976" spans="68:83" x14ac:dyDescent="0.25">
      <c r="BP7976" s="9"/>
      <c r="BQ7976" s="40"/>
      <c r="BR7976" s="9"/>
      <c r="BS7976" s="40"/>
      <c r="BU7976" s="9"/>
      <c r="BV7976" s="40"/>
      <c r="BW7976" s="9"/>
      <c r="BX7976" s="40"/>
      <c r="BZ7976" s="9"/>
      <c r="CA7976" s="9"/>
      <c r="CB7976" s="40"/>
      <c r="CC7976" s="9"/>
      <c r="CD7976" s="9"/>
      <c r="CE7976" s="40"/>
    </row>
    <row r="7977" spans="68:83" x14ac:dyDescent="0.25">
      <c r="BP7977" s="9"/>
      <c r="BQ7977" s="40"/>
      <c r="BR7977" s="9"/>
      <c r="BS7977" s="40"/>
      <c r="BU7977" s="9"/>
      <c r="BV7977" s="40"/>
      <c r="BW7977" s="9"/>
      <c r="BX7977" s="40"/>
      <c r="BZ7977" s="9"/>
      <c r="CA7977" s="9"/>
      <c r="CB7977" s="40"/>
      <c r="CC7977" s="9"/>
      <c r="CD7977" s="9"/>
      <c r="CE7977" s="40"/>
    </row>
    <row r="7978" spans="68:83" x14ac:dyDescent="0.25">
      <c r="BP7978" s="9"/>
      <c r="BQ7978" s="40"/>
      <c r="BR7978" s="9"/>
      <c r="BS7978" s="40"/>
      <c r="BU7978" s="9"/>
      <c r="BV7978" s="40"/>
      <c r="BW7978" s="9"/>
      <c r="BX7978" s="40"/>
      <c r="BZ7978" s="9"/>
      <c r="CA7978" s="9"/>
      <c r="CB7978" s="40"/>
      <c r="CC7978" s="9"/>
      <c r="CD7978" s="9"/>
      <c r="CE7978" s="40"/>
    </row>
    <row r="7979" spans="68:83" x14ac:dyDescent="0.25">
      <c r="BP7979" s="9"/>
      <c r="BQ7979" s="40"/>
      <c r="BR7979" s="9"/>
      <c r="BS7979" s="40"/>
      <c r="BU7979" s="9"/>
      <c r="BV7979" s="40"/>
      <c r="BW7979" s="9"/>
      <c r="BX7979" s="40"/>
      <c r="BZ7979" s="9"/>
      <c r="CA7979" s="9"/>
      <c r="CB7979" s="40"/>
      <c r="CC7979" s="9"/>
      <c r="CD7979" s="9"/>
      <c r="CE7979" s="40"/>
    </row>
    <row r="7980" spans="68:83" x14ac:dyDescent="0.25">
      <c r="BP7980" s="9"/>
      <c r="BQ7980" s="40"/>
      <c r="BR7980" s="9"/>
      <c r="BS7980" s="40"/>
      <c r="BU7980" s="9"/>
      <c r="BV7980" s="40"/>
      <c r="BW7980" s="9"/>
      <c r="BX7980" s="40"/>
      <c r="BZ7980" s="9"/>
      <c r="CA7980" s="9"/>
      <c r="CB7980" s="40"/>
      <c r="CC7980" s="9"/>
      <c r="CD7980" s="9"/>
      <c r="CE7980" s="40"/>
    </row>
    <row r="7981" spans="68:83" x14ac:dyDescent="0.25">
      <c r="BP7981" s="9"/>
      <c r="BQ7981" s="40"/>
      <c r="BR7981" s="9"/>
      <c r="BS7981" s="40"/>
      <c r="BU7981" s="9"/>
      <c r="BV7981" s="40"/>
      <c r="BW7981" s="9"/>
      <c r="BX7981" s="40"/>
      <c r="BZ7981" s="9"/>
      <c r="CA7981" s="9"/>
      <c r="CB7981" s="40"/>
      <c r="CC7981" s="9"/>
      <c r="CD7981" s="9"/>
      <c r="CE7981" s="40"/>
    </row>
    <row r="7982" spans="68:83" x14ac:dyDescent="0.25">
      <c r="BP7982" s="9"/>
      <c r="BQ7982" s="40"/>
      <c r="BR7982" s="9"/>
      <c r="BS7982" s="40"/>
      <c r="BU7982" s="9"/>
      <c r="BV7982" s="40"/>
      <c r="BW7982" s="9"/>
      <c r="BX7982" s="40"/>
      <c r="BZ7982" s="9"/>
      <c r="CA7982" s="9"/>
      <c r="CB7982" s="40"/>
      <c r="CC7982" s="9"/>
      <c r="CD7982" s="9"/>
      <c r="CE7982" s="40"/>
    </row>
    <row r="7983" spans="68:83" x14ac:dyDescent="0.25">
      <c r="BP7983" s="9"/>
      <c r="BQ7983" s="40"/>
      <c r="BR7983" s="9"/>
      <c r="BS7983" s="40"/>
      <c r="BU7983" s="9"/>
      <c r="BV7983" s="40"/>
      <c r="BW7983" s="9"/>
      <c r="BX7983" s="40"/>
      <c r="BZ7983" s="9"/>
      <c r="CA7983" s="9"/>
      <c r="CB7983" s="40"/>
      <c r="CC7983" s="9"/>
      <c r="CD7983" s="9"/>
      <c r="CE7983" s="40"/>
    </row>
    <row r="7984" spans="68:83" x14ac:dyDescent="0.25">
      <c r="BP7984" s="9"/>
      <c r="BQ7984" s="40"/>
      <c r="BR7984" s="9"/>
      <c r="BS7984" s="40"/>
      <c r="BU7984" s="9"/>
      <c r="BV7984" s="40"/>
      <c r="BW7984" s="9"/>
      <c r="BX7984" s="40"/>
      <c r="BZ7984" s="9"/>
      <c r="CA7984" s="9"/>
      <c r="CB7984" s="40"/>
      <c r="CC7984" s="9"/>
      <c r="CD7984" s="9"/>
      <c r="CE7984" s="40"/>
    </row>
    <row r="7985" spans="68:83" x14ac:dyDescent="0.25">
      <c r="BP7985" s="9"/>
      <c r="BQ7985" s="40"/>
      <c r="BR7985" s="9"/>
      <c r="BS7985" s="40"/>
      <c r="BU7985" s="9"/>
      <c r="BV7985" s="40"/>
      <c r="BW7985" s="9"/>
      <c r="BX7985" s="40"/>
      <c r="BZ7985" s="9"/>
      <c r="CA7985" s="9"/>
      <c r="CB7985" s="40"/>
      <c r="CC7985" s="9"/>
      <c r="CD7985" s="9"/>
      <c r="CE7985" s="40"/>
    </row>
    <row r="7986" spans="68:83" x14ac:dyDescent="0.25">
      <c r="BP7986" s="9"/>
      <c r="BQ7986" s="40"/>
      <c r="BR7986" s="9"/>
      <c r="BS7986" s="40"/>
      <c r="BU7986" s="9"/>
      <c r="BV7986" s="40"/>
      <c r="BW7986" s="9"/>
      <c r="BX7986" s="40"/>
      <c r="BZ7986" s="9"/>
      <c r="CA7986" s="9"/>
      <c r="CB7986" s="40"/>
      <c r="CC7986" s="9"/>
      <c r="CD7986" s="9"/>
      <c r="CE7986" s="40"/>
    </row>
    <row r="7987" spans="68:83" x14ac:dyDescent="0.25">
      <c r="BP7987" s="9"/>
      <c r="BQ7987" s="40"/>
      <c r="BR7987" s="9"/>
      <c r="BS7987" s="40"/>
      <c r="BU7987" s="9"/>
      <c r="BV7987" s="40"/>
      <c r="BW7987" s="9"/>
      <c r="BX7987" s="40"/>
      <c r="BZ7987" s="9"/>
      <c r="CA7987" s="9"/>
      <c r="CB7987" s="40"/>
      <c r="CC7987" s="9"/>
      <c r="CD7987" s="9"/>
      <c r="CE7987" s="40"/>
    </row>
    <row r="7988" spans="68:83" x14ac:dyDescent="0.25">
      <c r="BP7988" s="9"/>
      <c r="BQ7988" s="40"/>
      <c r="BR7988" s="9"/>
      <c r="BS7988" s="40"/>
      <c r="BU7988" s="9"/>
      <c r="BV7988" s="40"/>
      <c r="BW7988" s="9"/>
      <c r="BX7988" s="40"/>
      <c r="BZ7988" s="9"/>
      <c r="CA7988" s="9"/>
      <c r="CB7988" s="40"/>
      <c r="CC7988" s="9"/>
      <c r="CD7988" s="9"/>
      <c r="CE7988" s="40"/>
    </row>
    <row r="7989" spans="68:83" x14ac:dyDescent="0.25">
      <c r="BP7989" s="9"/>
      <c r="BQ7989" s="40"/>
      <c r="BR7989" s="9"/>
      <c r="BS7989" s="40"/>
      <c r="BU7989" s="9"/>
      <c r="BV7989" s="40"/>
      <c r="BW7989" s="9"/>
      <c r="BX7989" s="40"/>
      <c r="BZ7989" s="9"/>
      <c r="CA7989" s="9"/>
      <c r="CB7989" s="40"/>
      <c r="CC7989" s="9"/>
      <c r="CD7989" s="9"/>
      <c r="CE7989" s="40"/>
    </row>
    <row r="7990" spans="68:83" x14ac:dyDescent="0.25">
      <c r="BP7990" s="9"/>
      <c r="BQ7990" s="40"/>
      <c r="BR7990" s="9"/>
      <c r="BS7990" s="40"/>
      <c r="BU7990" s="9"/>
      <c r="BV7990" s="40"/>
      <c r="BW7990" s="9"/>
      <c r="BX7990" s="40"/>
      <c r="BZ7990" s="9"/>
      <c r="CA7990" s="9"/>
      <c r="CB7990" s="40"/>
      <c r="CC7990" s="9"/>
      <c r="CD7990" s="9"/>
      <c r="CE7990" s="40"/>
    </row>
    <row r="7991" spans="68:83" x14ac:dyDescent="0.25">
      <c r="BP7991" s="9"/>
      <c r="BQ7991" s="40"/>
      <c r="BR7991" s="9"/>
      <c r="BS7991" s="40"/>
      <c r="BU7991" s="9"/>
      <c r="BV7991" s="40"/>
      <c r="BW7991" s="9"/>
      <c r="BX7991" s="40"/>
      <c r="BZ7991" s="9"/>
      <c r="CA7991" s="9"/>
      <c r="CB7991" s="40"/>
      <c r="CC7991" s="9"/>
      <c r="CD7991" s="9"/>
      <c r="CE7991" s="40"/>
    </row>
    <row r="7992" spans="68:83" x14ac:dyDescent="0.25">
      <c r="BP7992" s="9"/>
      <c r="BQ7992" s="40"/>
      <c r="BR7992" s="9"/>
      <c r="BS7992" s="40"/>
      <c r="BU7992" s="9"/>
      <c r="BV7992" s="40"/>
      <c r="BW7992" s="9"/>
      <c r="BX7992" s="40"/>
      <c r="BZ7992" s="9"/>
      <c r="CA7992" s="9"/>
      <c r="CB7992" s="40"/>
      <c r="CC7992" s="9"/>
      <c r="CD7992" s="9"/>
      <c r="CE7992" s="40"/>
    </row>
    <row r="7993" spans="68:83" x14ac:dyDescent="0.25">
      <c r="BP7993" s="9"/>
      <c r="BQ7993" s="40"/>
      <c r="BR7993" s="9"/>
      <c r="BS7993" s="40"/>
      <c r="BU7993" s="9"/>
      <c r="BV7993" s="40"/>
      <c r="BW7993" s="9"/>
      <c r="BX7993" s="40"/>
      <c r="BZ7993" s="9"/>
      <c r="CA7993" s="9"/>
      <c r="CB7993" s="40"/>
      <c r="CC7993" s="9"/>
      <c r="CD7993" s="9"/>
      <c r="CE7993" s="40"/>
    </row>
    <row r="7994" spans="68:83" x14ac:dyDescent="0.25">
      <c r="BP7994" s="9"/>
      <c r="BQ7994" s="40"/>
      <c r="BR7994" s="9"/>
      <c r="BS7994" s="40"/>
      <c r="BU7994" s="9"/>
      <c r="BV7994" s="40"/>
      <c r="BW7994" s="9"/>
      <c r="BX7994" s="40"/>
      <c r="BZ7994" s="9"/>
      <c r="CA7994" s="9"/>
      <c r="CB7994" s="40"/>
      <c r="CC7994" s="9"/>
      <c r="CD7994" s="9"/>
      <c r="CE7994" s="40"/>
    </row>
    <row r="7995" spans="68:83" x14ac:dyDescent="0.25">
      <c r="BP7995" s="9"/>
      <c r="BQ7995" s="40"/>
      <c r="BR7995" s="9"/>
      <c r="BS7995" s="40"/>
      <c r="BU7995" s="9"/>
      <c r="BV7995" s="40"/>
      <c r="BW7995" s="9"/>
      <c r="BX7995" s="40"/>
      <c r="BZ7995" s="9"/>
      <c r="CA7995" s="9"/>
      <c r="CB7995" s="40"/>
      <c r="CC7995" s="9"/>
      <c r="CD7995" s="9"/>
      <c r="CE7995" s="40"/>
    </row>
    <row r="7996" spans="68:83" x14ac:dyDescent="0.25">
      <c r="BP7996" s="9"/>
      <c r="BQ7996" s="40"/>
      <c r="BR7996" s="9"/>
      <c r="BS7996" s="40"/>
      <c r="BU7996" s="9"/>
      <c r="BV7996" s="40"/>
      <c r="BW7996" s="9"/>
      <c r="BX7996" s="40"/>
      <c r="BZ7996" s="9"/>
      <c r="CA7996" s="9"/>
      <c r="CB7996" s="40"/>
      <c r="CC7996" s="9"/>
      <c r="CD7996" s="9"/>
      <c r="CE7996" s="40"/>
    </row>
    <row r="7997" spans="68:83" x14ac:dyDescent="0.25">
      <c r="BP7997" s="9"/>
      <c r="BQ7997" s="40"/>
      <c r="BR7997" s="9"/>
      <c r="BS7997" s="40"/>
      <c r="BU7997" s="9"/>
      <c r="BV7997" s="40"/>
      <c r="BW7997" s="9"/>
      <c r="BX7997" s="40"/>
      <c r="BZ7997" s="9"/>
      <c r="CA7997" s="9"/>
      <c r="CB7997" s="40"/>
      <c r="CC7997" s="9"/>
      <c r="CD7997" s="9"/>
      <c r="CE7997" s="40"/>
    </row>
    <row r="7998" spans="68:83" x14ac:dyDescent="0.25">
      <c r="BP7998" s="9"/>
      <c r="BQ7998" s="40"/>
      <c r="BR7998" s="9"/>
      <c r="BS7998" s="40"/>
      <c r="BU7998" s="9"/>
      <c r="BV7998" s="40"/>
      <c r="BW7998" s="9"/>
      <c r="BX7998" s="40"/>
      <c r="BZ7998" s="9"/>
      <c r="CA7998" s="9"/>
      <c r="CB7998" s="40"/>
      <c r="CC7998" s="9"/>
      <c r="CD7998" s="9"/>
      <c r="CE7998" s="40"/>
    </row>
    <row r="7999" spans="68:83" x14ac:dyDescent="0.25">
      <c r="BP7999" s="9"/>
      <c r="BQ7999" s="40"/>
      <c r="BR7999" s="9"/>
      <c r="BS7999" s="40"/>
      <c r="BU7999" s="9"/>
      <c r="BV7999" s="40"/>
      <c r="BW7999" s="9"/>
      <c r="BX7999" s="40"/>
      <c r="BZ7999" s="9"/>
      <c r="CA7999" s="9"/>
      <c r="CB7999" s="40"/>
      <c r="CC7999" s="9"/>
      <c r="CD7999" s="9"/>
      <c r="CE7999" s="40"/>
    </row>
    <row r="8000" spans="68:83" x14ac:dyDescent="0.25">
      <c r="BP8000" s="9"/>
      <c r="BQ8000" s="40"/>
      <c r="BR8000" s="9"/>
      <c r="BS8000" s="40"/>
      <c r="BU8000" s="9"/>
      <c r="BV8000" s="40"/>
      <c r="BW8000" s="9"/>
      <c r="BX8000" s="40"/>
      <c r="BZ8000" s="9"/>
      <c r="CA8000" s="9"/>
      <c r="CB8000" s="40"/>
      <c r="CC8000" s="9"/>
      <c r="CD8000" s="9"/>
      <c r="CE8000" s="40"/>
    </row>
    <row r="8001" spans="68:83" x14ac:dyDescent="0.25">
      <c r="BP8001" s="9"/>
      <c r="BQ8001" s="40"/>
      <c r="BR8001" s="9"/>
      <c r="BS8001" s="40"/>
      <c r="BU8001" s="9"/>
      <c r="BV8001" s="40"/>
      <c r="BW8001" s="9"/>
      <c r="BX8001" s="40"/>
      <c r="BZ8001" s="9"/>
      <c r="CA8001" s="9"/>
      <c r="CB8001" s="40"/>
      <c r="CC8001" s="9"/>
      <c r="CD8001" s="9"/>
      <c r="CE8001" s="40"/>
    </row>
    <row r="8002" spans="68:83" x14ac:dyDescent="0.25">
      <c r="BP8002" s="9"/>
      <c r="BQ8002" s="40"/>
      <c r="BR8002" s="9"/>
      <c r="BS8002" s="40"/>
      <c r="BU8002" s="9"/>
      <c r="BV8002" s="40"/>
      <c r="BW8002" s="9"/>
      <c r="BX8002" s="40"/>
      <c r="BZ8002" s="9"/>
      <c r="CA8002" s="9"/>
      <c r="CB8002" s="40"/>
      <c r="CC8002" s="9"/>
      <c r="CD8002" s="9"/>
      <c r="CE8002" s="40"/>
    </row>
    <row r="8003" spans="68:83" x14ac:dyDescent="0.25">
      <c r="BP8003" s="9"/>
      <c r="BQ8003" s="40"/>
      <c r="BR8003" s="9"/>
      <c r="BS8003" s="40"/>
      <c r="BU8003" s="9"/>
      <c r="BV8003" s="40"/>
      <c r="BW8003" s="9"/>
      <c r="BX8003" s="40"/>
      <c r="BZ8003" s="9"/>
      <c r="CA8003" s="9"/>
      <c r="CB8003" s="40"/>
      <c r="CC8003" s="9"/>
      <c r="CD8003" s="9"/>
      <c r="CE8003" s="40"/>
    </row>
    <row r="8004" spans="68:83" x14ac:dyDescent="0.25">
      <c r="BP8004" s="9"/>
      <c r="BQ8004" s="40"/>
      <c r="BR8004" s="9"/>
      <c r="BS8004" s="40"/>
      <c r="BU8004" s="9"/>
      <c r="BV8004" s="40"/>
      <c r="BW8004" s="9"/>
      <c r="BX8004" s="40"/>
      <c r="BZ8004" s="9"/>
      <c r="CA8004" s="9"/>
      <c r="CB8004" s="40"/>
      <c r="CC8004" s="9"/>
      <c r="CD8004" s="9"/>
      <c r="CE8004" s="40"/>
    </row>
    <row r="8005" spans="68:83" x14ac:dyDescent="0.25">
      <c r="BP8005" s="9"/>
      <c r="BQ8005" s="40"/>
      <c r="BR8005" s="9"/>
      <c r="BS8005" s="40"/>
      <c r="BU8005" s="9"/>
      <c r="BV8005" s="40"/>
      <c r="BW8005" s="9"/>
      <c r="BX8005" s="40"/>
      <c r="BZ8005" s="9"/>
      <c r="CA8005" s="9"/>
      <c r="CB8005" s="40"/>
      <c r="CC8005" s="9"/>
      <c r="CD8005" s="9"/>
      <c r="CE8005" s="40"/>
    </row>
    <row r="8006" spans="68:83" x14ac:dyDescent="0.25">
      <c r="BP8006" s="9"/>
      <c r="BQ8006" s="40"/>
      <c r="BR8006" s="9"/>
      <c r="BS8006" s="40"/>
      <c r="BU8006" s="9"/>
      <c r="BV8006" s="40"/>
      <c r="BW8006" s="9"/>
      <c r="BX8006" s="40"/>
      <c r="BZ8006" s="9"/>
      <c r="CA8006" s="9"/>
      <c r="CB8006" s="40"/>
      <c r="CC8006" s="9"/>
      <c r="CD8006" s="9"/>
      <c r="CE8006" s="40"/>
    </row>
    <row r="8007" spans="68:83" x14ac:dyDescent="0.25">
      <c r="BP8007" s="9"/>
      <c r="BQ8007" s="40"/>
      <c r="BR8007" s="9"/>
      <c r="BS8007" s="40"/>
      <c r="BU8007" s="9"/>
      <c r="BV8007" s="40"/>
      <c r="BW8007" s="9"/>
      <c r="BX8007" s="40"/>
      <c r="BZ8007" s="9"/>
      <c r="CA8007" s="9"/>
      <c r="CB8007" s="40"/>
      <c r="CC8007" s="9"/>
      <c r="CD8007" s="9"/>
      <c r="CE8007" s="40"/>
    </row>
    <row r="8008" spans="68:83" x14ac:dyDescent="0.25">
      <c r="BP8008" s="9"/>
      <c r="BQ8008" s="40"/>
      <c r="BR8008" s="9"/>
      <c r="BS8008" s="40"/>
      <c r="BU8008" s="9"/>
      <c r="BV8008" s="40"/>
      <c r="BW8008" s="9"/>
      <c r="BX8008" s="40"/>
      <c r="BZ8008" s="9"/>
      <c r="CA8008" s="9"/>
      <c r="CB8008" s="40"/>
      <c r="CC8008" s="9"/>
      <c r="CD8008" s="9"/>
      <c r="CE8008" s="40"/>
    </row>
    <row r="8009" spans="68:83" x14ac:dyDescent="0.25">
      <c r="BP8009" s="9"/>
      <c r="BQ8009" s="40"/>
      <c r="BR8009" s="9"/>
      <c r="BS8009" s="40"/>
      <c r="BU8009" s="9"/>
      <c r="BV8009" s="40"/>
      <c r="BW8009" s="9"/>
      <c r="BX8009" s="40"/>
      <c r="BZ8009" s="9"/>
      <c r="CA8009" s="9"/>
      <c r="CB8009" s="40"/>
      <c r="CC8009" s="9"/>
      <c r="CD8009" s="9"/>
      <c r="CE8009" s="40"/>
    </row>
    <row r="8010" spans="68:83" x14ac:dyDescent="0.25">
      <c r="BP8010" s="9"/>
      <c r="BQ8010" s="40"/>
      <c r="BR8010" s="9"/>
      <c r="BS8010" s="40"/>
      <c r="BU8010" s="9"/>
      <c r="BV8010" s="40"/>
      <c r="BW8010" s="9"/>
      <c r="BX8010" s="40"/>
      <c r="BZ8010" s="9"/>
      <c r="CA8010" s="9"/>
      <c r="CB8010" s="40"/>
      <c r="CC8010" s="9"/>
      <c r="CD8010" s="9"/>
      <c r="CE8010" s="40"/>
    </row>
    <row r="8011" spans="68:83" x14ac:dyDescent="0.25">
      <c r="BP8011" s="9"/>
      <c r="BQ8011" s="40"/>
      <c r="BR8011" s="9"/>
      <c r="BS8011" s="40"/>
      <c r="BU8011" s="9"/>
      <c r="BV8011" s="40"/>
      <c r="BW8011" s="9"/>
      <c r="BX8011" s="40"/>
      <c r="BZ8011" s="9"/>
      <c r="CA8011" s="9"/>
      <c r="CB8011" s="40"/>
      <c r="CC8011" s="9"/>
      <c r="CD8011" s="9"/>
      <c r="CE8011" s="40"/>
    </row>
    <row r="8012" spans="68:83" x14ac:dyDescent="0.25">
      <c r="BP8012" s="9"/>
      <c r="BQ8012" s="40"/>
      <c r="BR8012" s="9"/>
      <c r="BS8012" s="40"/>
      <c r="BU8012" s="9"/>
      <c r="BV8012" s="40"/>
      <c r="BW8012" s="9"/>
      <c r="BX8012" s="40"/>
      <c r="BZ8012" s="9"/>
      <c r="CA8012" s="9"/>
      <c r="CB8012" s="40"/>
      <c r="CC8012" s="9"/>
      <c r="CD8012" s="9"/>
      <c r="CE8012" s="40"/>
    </row>
    <row r="8013" spans="68:83" x14ac:dyDescent="0.25">
      <c r="BP8013" s="9"/>
      <c r="BQ8013" s="40"/>
      <c r="BR8013" s="9"/>
      <c r="BS8013" s="40"/>
      <c r="BU8013" s="9"/>
      <c r="BV8013" s="40"/>
      <c r="BW8013" s="9"/>
      <c r="BX8013" s="40"/>
      <c r="BZ8013" s="9"/>
      <c r="CA8013" s="9"/>
      <c r="CB8013" s="40"/>
      <c r="CC8013" s="9"/>
      <c r="CD8013" s="9"/>
      <c r="CE8013" s="40"/>
    </row>
    <row r="8014" spans="68:83" x14ac:dyDescent="0.25">
      <c r="BP8014" s="9"/>
      <c r="BQ8014" s="40"/>
      <c r="BR8014" s="9"/>
      <c r="BS8014" s="40"/>
      <c r="BU8014" s="9"/>
      <c r="BV8014" s="40"/>
      <c r="BW8014" s="9"/>
      <c r="BX8014" s="40"/>
      <c r="BZ8014" s="9"/>
      <c r="CA8014" s="9"/>
      <c r="CB8014" s="40"/>
      <c r="CC8014" s="9"/>
      <c r="CD8014" s="9"/>
      <c r="CE8014" s="40"/>
    </row>
    <row r="8015" spans="68:83" x14ac:dyDescent="0.25">
      <c r="BP8015" s="9"/>
      <c r="BQ8015" s="40"/>
      <c r="BR8015" s="9"/>
      <c r="BS8015" s="40"/>
      <c r="BU8015" s="9"/>
      <c r="BV8015" s="40"/>
      <c r="BW8015" s="9"/>
      <c r="BX8015" s="40"/>
      <c r="BZ8015" s="9"/>
      <c r="CA8015" s="9"/>
      <c r="CB8015" s="40"/>
      <c r="CC8015" s="9"/>
      <c r="CD8015" s="9"/>
      <c r="CE8015" s="40"/>
    </row>
    <row r="8016" spans="68:83" x14ac:dyDescent="0.25">
      <c r="BP8016" s="9"/>
      <c r="BQ8016" s="40"/>
      <c r="BR8016" s="9"/>
      <c r="BS8016" s="40"/>
      <c r="BU8016" s="9"/>
      <c r="BV8016" s="40"/>
      <c r="BW8016" s="9"/>
      <c r="BX8016" s="40"/>
      <c r="BZ8016" s="9"/>
      <c r="CA8016" s="9"/>
      <c r="CB8016" s="40"/>
      <c r="CC8016" s="9"/>
      <c r="CD8016" s="9"/>
      <c r="CE8016" s="40"/>
    </row>
    <row r="8017" spans="68:83" x14ac:dyDescent="0.25">
      <c r="BP8017" s="9"/>
      <c r="BQ8017" s="40"/>
      <c r="BR8017" s="9"/>
      <c r="BS8017" s="40"/>
      <c r="BU8017" s="9"/>
      <c r="BV8017" s="40"/>
      <c r="BW8017" s="9"/>
      <c r="BX8017" s="40"/>
      <c r="BZ8017" s="9"/>
      <c r="CA8017" s="9"/>
      <c r="CB8017" s="40"/>
      <c r="CC8017" s="9"/>
      <c r="CD8017" s="9"/>
      <c r="CE8017" s="40"/>
    </row>
    <row r="8018" spans="68:83" x14ac:dyDescent="0.25">
      <c r="BP8018" s="9"/>
      <c r="BQ8018" s="40"/>
      <c r="BR8018" s="9"/>
      <c r="BS8018" s="40"/>
      <c r="BU8018" s="9"/>
      <c r="BV8018" s="40"/>
      <c r="BW8018" s="9"/>
      <c r="BX8018" s="40"/>
      <c r="BZ8018" s="9"/>
      <c r="CA8018" s="9"/>
      <c r="CB8018" s="40"/>
      <c r="CC8018" s="9"/>
      <c r="CD8018" s="9"/>
      <c r="CE8018" s="40"/>
    </row>
    <row r="8019" spans="68:83" x14ac:dyDescent="0.25">
      <c r="BP8019" s="9"/>
      <c r="BQ8019" s="40"/>
      <c r="BR8019" s="9"/>
      <c r="BS8019" s="40"/>
      <c r="BU8019" s="9"/>
      <c r="BV8019" s="40"/>
      <c r="BW8019" s="9"/>
      <c r="BX8019" s="40"/>
      <c r="BZ8019" s="9"/>
      <c r="CA8019" s="9"/>
      <c r="CB8019" s="40"/>
      <c r="CC8019" s="9"/>
      <c r="CD8019" s="9"/>
      <c r="CE8019" s="40"/>
    </row>
    <row r="8020" spans="68:83" x14ac:dyDescent="0.25">
      <c r="BP8020" s="9"/>
      <c r="BQ8020" s="40"/>
      <c r="BR8020" s="9"/>
      <c r="BS8020" s="40"/>
      <c r="BU8020" s="9"/>
      <c r="BV8020" s="40"/>
      <c r="BW8020" s="9"/>
      <c r="BX8020" s="40"/>
      <c r="BZ8020" s="9"/>
      <c r="CA8020" s="9"/>
      <c r="CB8020" s="40"/>
      <c r="CC8020" s="9"/>
      <c r="CD8020" s="9"/>
      <c r="CE8020" s="40"/>
    </row>
    <row r="8021" spans="68:83" x14ac:dyDescent="0.25">
      <c r="BP8021" s="9"/>
      <c r="BQ8021" s="40"/>
      <c r="BR8021" s="9"/>
      <c r="BS8021" s="40"/>
      <c r="BU8021" s="9"/>
      <c r="BV8021" s="40"/>
      <c r="BW8021" s="9"/>
      <c r="BX8021" s="40"/>
      <c r="BZ8021" s="9"/>
      <c r="CA8021" s="9"/>
      <c r="CB8021" s="40"/>
      <c r="CC8021" s="9"/>
      <c r="CD8021" s="9"/>
      <c r="CE8021" s="40"/>
    </row>
    <row r="8022" spans="68:83" x14ac:dyDescent="0.25">
      <c r="BP8022" s="9"/>
      <c r="BQ8022" s="40"/>
      <c r="BR8022" s="9"/>
      <c r="BS8022" s="40"/>
      <c r="BU8022" s="9"/>
      <c r="BV8022" s="40"/>
      <c r="BW8022" s="9"/>
      <c r="BX8022" s="40"/>
      <c r="BZ8022" s="9"/>
      <c r="CA8022" s="9"/>
      <c r="CB8022" s="40"/>
      <c r="CC8022" s="9"/>
      <c r="CD8022" s="9"/>
      <c r="CE8022" s="40"/>
    </row>
    <row r="8023" spans="68:83" x14ac:dyDescent="0.25">
      <c r="BP8023" s="9"/>
      <c r="BQ8023" s="40"/>
      <c r="BR8023" s="9"/>
      <c r="BS8023" s="40"/>
      <c r="BU8023" s="9"/>
      <c r="BV8023" s="40"/>
      <c r="BW8023" s="9"/>
      <c r="BX8023" s="40"/>
      <c r="BZ8023" s="9"/>
      <c r="CA8023" s="9"/>
      <c r="CB8023" s="40"/>
      <c r="CC8023" s="9"/>
      <c r="CD8023" s="9"/>
      <c r="CE8023" s="40"/>
    </row>
    <row r="8024" spans="68:83" x14ac:dyDescent="0.25">
      <c r="BP8024" s="9"/>
      <c r="BQ8024" s="40"/>
      <c r="BR8024" s="9"/>
      <c r="BS8024" s="40"/>
      <c r="BU8024" s="9"/>
      <c r="BV8024" s="40"/>
      <c r="BW8024" s="9"/>
      <c r="BX8024" s="40"/>
      <c r="BZ8024" s="9"/>
      <c r="CA8024" s="9"/>
      <c r="CB8024" s="40"/>
      <c r="CC8024" s="9"/>
      <c r="CD8024" s="9"/>
      <c r="CE8024" s="40"/>
    </row>
    <row r="8025" spans="68:83" x14ac:dyDescent="0.25">
      <c r="BP8025" s="9"/>
      <c r="BQ8025" s="40"/>
      <c r="BR8025" s="9"/>
      <c r="BS8025" s="40"/>
      <c r="BU8025" s="9"/>
      <c r="BV8025" s="40"/>
      <c r="BW8025" s="9"/>
      <c r="BX8025" s="40"/>
      <c r="BZ8025" s="9"/>
      <c r="CA8025" s="9"/>
      <c r="CB8025" s="40"/>
      <c r="CC8025" s="9"/>
      <c r="CD8025" s="9"/>
      <c r="CE8025" s="40"/>
    </row>
    <row r="8026" spans="68:83" x14ac:dyDescent="0.25">
      <c r="BP8026" s="9"/>
      <c r="BQ8026" s="40"/>
      <c r="BR8026" s="9"/>
      <c r="BS8026" s="40"/>
      <c r="BU8026" s="9"/>
      <c r="BV8026" s="40"/>
      <c r="BW8026" s="9"/>
      <c r="BX8026" s="40"/>
      <c r="BZ8026" s="9"/>
      <c r="CA8026" s="9"/>
      <c r="CB8026" s="40"/>
      <c r="CC8026" s="9"/>
      <c r="CD8026" s="9"/>
      <c r="CE8026" s="40"/>
    </row>
    <row r="8027" spans="68:83" x14ac:dyDescent="0.25">
      <c r="BP8027" s="9"/>
      <c r="BQ8027" s="40"/>
      <c r="BR8027" s="9"/>
      <c r="BS8027" s="40"/>
      <c r="BU8027" s="9"/>
      <c r="BV8027" s="40"/>
      <c r="BW8027" s="9"/>
      <c r="BX8027" s="40"/>
      <c r="BZ8027" s="9"/>
      <c r="CA8027" s="9"/>
      <c r="CB8027" s="40"/>
      <c r="CC8027" s="9"/>
      <c r="CD8027" s="9"/>
      <c r="CE8027" s="40"/>
    </row>
    <row r="8028" spans="68:83" x14ac:dyDescent="0.25">
      <c r="BP8028" s="9"/>
      <c r="BQ8028" s="40"/>
      <c r="BR8028" s="9"/>
      <c r="BS8028" s="40"/>
      <c r="BU8028" s="9"/>
      <c r="BV8028" s="40"/>
      <c r="BW8028" s="9"/>
      <c r="BX8028" s="40"/>
      <c r="BZ8028" s="9"/>
      <c r="CA8028" s="9"/>
      <c r="CB8028" s="40"/>
      <c r="CC8028" s="9"/>
      <c r="CD8028" s="9"/>
      <c r="CE8028" s="40"/>
    </row>
    <row r="8029" spans="68:83" x14ac:dyDescent="0.25">
      <c r="BP8029" s="9"/>
      <c r="BQ8029" s="40"/>
      <c r="BR8029" s="9"/>
      <c r="BS8029" s="40"/>
      <c r="BU8029" s="9"/>
      <c r="BV8029" s="40"/>
      <c r="BW8029" s="9"/>
      <c r="BX8029" s="40"/>
      <c r="BZ8029" s="9"/>
      <c r="CA8029" s="9"/>
      <c r="CB8029" s="40"/>
      <c r="CC8029" s="9"/>
      <c r="CD8029" s="9"/>
      <c r="CE8029" s="40"/>
    </row>
    <row r="8030" spans="68:83" x14ac:dyDescent="0.25">
      <c r="BP8030" s="9"/>
      <c r="BQ8030" s="40"/>
      <c r="BR8030" s="9"/>
      <c r="BS8030" s="40"/>
      <c r="BU8030" s="9"/>
      <c r="BV8030" s="40"/>
      <c r="BW8030" s="9"/>
      <c r="BX8030" s="40"/>
      <c r="BZ8030" s="9"/>
      <c r="CA8030" s="9"/>
      <c r="CB8030" s="40"/>
      <c r="CC8030" s="9"/>
      <c r="CD8030" s="9"/>
      <c r="CE8030" s="40"/>
    </row>
    <row r="8031" spans="68:83" x14ac:dyDescent="0.25">
      <c r="BP8031" s="9"/>
      <c r="BQ8031" s="40"/>
      <c r="BR8031" s="9"/>
      <c r="BS8031" s="40"/>
      <c r="BU8031" s="9"/>
      <c r="BV8031" s="40"/>
      <c r="BW8031" s="9"/>
      <c r="BX8031" s="40"/>
      <c r="BZ8031" s="9"/>
      <c r="CA8031" s="9"/>
      <c r="CB8031" s="40"/>
      <c r="CC8031" s="9"/>
      <c r="CD8031" s="9"/>
      <c r="CE8031" s="40"/>
    </row>
    <row r="8032" spans="68:83" x14ac:dyDescent="0.25">
      <c r="BP8032" s="9"/>
      <c r="BQ8032" s="40"/>
      <c r="BR8032" s="9"/>
      <c r="BS8032" s="40"/>
      <c r="BU8032" s="9"/>
      <c r="BV8032" s="40"/>
      <c r="BW8032" s="9"/>
      <c r="BX8032" s="40"/>
      <c r="BZ8032" s="9"/>
      <c r="CA8032" s="9"/>
      <c r="CB8032" s="40"/>
      <c r="CC8032" s="9"/>
      <c r="CD8032" s="9"/>
      <c r="CE8032" s="40"/>
    </row>
    <row r="8033" spans="68:83" x14ac:dyDescent="0.25">
      <c r="BP8033" s="9"/>
      <c r="BQ8033" s="40"/>
      <c r="BR8033" s="9"/>
      <c r="BS8033" s="40"/>
      <c r="BU8033" s="9"/>
      <c r="BV8033" s="40"/>
      <c r="BW8033" s="9"/>
      <c r="BX8033" s="40"/>
      <c r="BZ8033" s="9"/>
      <c r="CA8033" s="9"/>
      <c r="CB8033" s="40"/>
      <c r="CC8033" s="9"/>
      <c r="CD8033" s="9"/>
      <c r="CE8033" s="40"/>
    </row>
    <row r="8034" spans="68:83" x14ac:dyDescent="0.25">
      <c r="BP8034" s="9"/>
      <c r="BQ8034" s="40"/>
      <c r="BR8034" s="9"/>
      <c r="BS8034" s="40"/>
      <c r="BU8034" s="9"/>
      <c r="BV8034" s="40"/>
      <c r="BW8034" s="9"/>
      <c r="BX8034" s="40"/>
      <c r="BZ8034" s="9"/>
      <c r="CA8034" s="9"/>
      <c r="CB8034" s="40"/>
      <c r="CC8034" s="9"/>
      <c r="CD8034" s="9"/>
      <c r="CE8034" s="40"/>
    </row>
    <row r="8035" spans="68:83" x14ac:dyDescent="0.25">
      <c r="BP8035" s="9"/>
      <c r="BQ8035" s="40"/>
      <c r="BR8035" s="9"/>
      <c r="BS8035" s="40"/>
      <c r="BU8035" s="9"/>
      <c r="BV8035" s="40"/>
      <c r="BW8035" s="9"/>
      <c r="BX8035" s="40"/>
      <c r="BZ8035" s="9"/>
      <c r="CA8035" s="9"/>
      <c r="CB8035" s="40"/>
      <c r="CC8035" s="9"/>
      <c r="CD8035" s="9"/>
      <c r="CE8035" s="40"/>
    </row>
    <row r="8036" spans="68:83" x14ac:dyDescent="0.25">
      <c r="BP8036" s="9"/>
      <c r="BQ8036" s="40"/>
      <c r="BR8036" s="9"/>
      <c r="BS8036" s="40"/>
      <c r="BU8036" s="9"/>
      <c r="BV8036" s="40"/>
      <c r="BW8036" s="9"/>
      <c r="BX8036" s="40"/>
      <c r="BZ8036" s="9"/>
      <c r="CA8036" s="9"/>
      <c r="CB8036" s="40"/>
      <c r="CC8036" s="9"/>
      <c r="CD8036" s="9"/>
      <c r="CE8036" s="40"/>
    </row>
    <row r="8037" spans="68:83" x14ac:dyDescent="0.25">
      <c r="BP8037" s="9"/>
      <c r="BQ8037" s="40"/>
      <c r="BR8037" s="9"/>
      <c r="BS8037" s="40"/>
      <c r="BU8037" s="9"/>
      <c r="BV8037" s="40"/>
      <c r="BW8037" s="9"/>
      <c r="BX8037" s="40"/>
      <c r="BZ8037" s="9"/>
      <c r="CA8037" s="9"/>
      <c r="CB8037" s="40"/>
      <c r="CC8037" s="9"/>
      <c r="CD8037" s="9"/>
      <c r="CE8037" s="40"/>
    </row>
    <row r="8038" spans="68:83" x14ac:dyDescent="0.25">
      <c r="BP8038" s="9"/>
      <c r="BQ8038" s="40"/>
      <c r="BR8038" s="9"/>
      <c r="BS8038" s="40"/>
      <c r="BU8038" s="9"/>
      <c r="BV8038" s="40"/>
      <c r="BW8038" s="9"/>
      <c r="BX8038" s="40"/>
      <c r="BZ8038" s="9"/>
      <c r="CA8038" s="9"/>
      <c r="CB8038" s="40"/>
      <c r="CC8038" s="9"/>
      <c r="CD8038" s="9"/>
      <c r="CE8038" s="40"/>
    </row>
    <row r="8039" spans="68:83" x14ac:dyDescent="0.25">
      <c r="BP8039" s="9"/>
      <c r="BQ8039" s="40"/>
      <c r="BR8039" s="9"/>
      <c r="BS8039" s="40"/>
      <c r="BU8039" s="9"/>
      <c r="BV8039" s="40"/>
      <c r="BW8039" s="9"/>
      <c r="BX8039" s="40"/>
      <c r="BZ8039" s="9"/>
      <c r="CA8039" s="9"/>
      <c r="CB8039" s="40"/>
      <c r="CC8039" s="9"/>
      <c r="CD8039" s="9"/>
      <c r="CE8039" s="40"/>
    </row>
    <row r="8040" spans="68:83" x14ac:dyDescent="0.25">
      <c r="BP8040" s="9"/>
      <c r="BQ8040" s="40"/>
      <c r="BR8040" s="9"/>
      <c r="BS8040" s="40"/>
      <c r="BU8040" s="9"/>
      <c r="BV8040" s="40"/>
      <c r="BW8040" s="9"/>
      <c r="BX8040" s="40"/>
      <c r="BZ8040" s="9"/>
      <c r="CA8040" s="9"/>
      <c r="CB8040" s="40"/>
      <c r="CC8040" s="9"/>
      <c r="CD8040" s="9"/>
      <c r="CE8040" s="40"/>
    </row>
    <row r="8041" spans="68:83" x14ac:dyDescent="0.25">
      <c r="BP8041" s="9"/>
      <c r="BQ8041" s="40"/>
      <c r="BR8041" s="9"/>
      <c r="BS8041" s="40"/>
      <c r="BU8041" s="9"/>
      <c r="BV8041" s="40"/>
      <c r="BW8041" s="9"/>
      <c r="BX8041" s="40"/>
      <c r="BZ8041" s="9"/>
      <c r="CA8041" s="9"/>
      <c r="CB8041" s="40"/>
      <c r="CC8041" s="9"/>
      <c r="CD8041" s="9"/>
      <c r="CE8041" s="40"/>
    </row>
    <row r="8042" spans="68:83" x14ac:dyDescent="0.25">
      <c r="BP8042" s="9"/>
      <c r="BQ8042" s="40"/>
      <c r="BR8042" s="9"/>
      <c r="BS8042" s="40"/>
      <c r="BU8042" s="9"/>
      <c r="BV8042" s="40"/>
      <c r="BW8042" s="9"/>
      <c r="BX8042" s="40"/>
      <c r="BZ8042" s="9"/>
      <c r="CA8042" s="9"/>
      <c r="CB8042" s="40"/>
      <c r="CC8042" s="9"/>
      <c r="CD8042" s="9"/>
      <c r="CE8042" s="40"/>
    </row>
    <row r="8043" spans="68:83" x14ac:dyDescent="0.25">
      <c r="BP8043" s="9"/>
      <c r="BQ8043" s="40"/>
      <c r="BR8043" s="9"/>
      <c r="BS8043" s="40"/>
      <c r="BU8043" s="9"/>
      <c r="BV8043" s="40"/>
      <c r="BW8043" s="9"/>
      <c r="BX8043" s="40"/>
      <c r="BZ8043" s="9"/>
      <c r="CA8043" s="9"/>
      <c r="CB8043" s="40"/>
      <c r="CC8043" s="9"/>
      <c r="CD8043" s="9"/>
      <c r="CE8043" s="40"/>
    </row>
    <row r="8044" spans="68:83" x14ac:dyDescent="0.25">
      <c r="BP8044" s="9"/>
      <c r="BQ8044" s="40"/>
      <c r="BR8044" s="9"/>
      <c r="BS8044" s="40"/>
      <c r="BU8044" s="9"/>
      <c r="BV8044" s="40"/>
      <c r="BW8044" s="9"/>
      <c r="BX8044" s="40"/>
      <c r="BZ8044" s="9"/>
      <c r="CA8044" s="9"/>
      <c r="CB8044" s="40"/>
      <c r="CC8044" s="9"/>
      <c r="CD8044" s="9"/>
      <c r="CE8044" s="40"/>
    </row>
    <row r="8045" spans="68:83" x14ac:dyDescent="0.25">
      <c r="BP8045" s="9"/>
      <c r="BQ8045" s="40"/>
      <c r="BR8045" s="9"/>
      <c r="BS8045" s="40"/>
      <c r="BU8045" s="9"/>
      <c r="BV8045" s="40"/>
      <c r="BW8045" s="9"/>
      <c r="BX8045" s="40"/>
      <c r="BZ8045" s="9"/>
      <c r="CA8045" s="9"/>
      <c r="CB8045" s="40"/>
      <c r="CC8045" s="9"/>
      <c r="CD8045" s="9"/>
      <c r="CE8045" s="40"/>
    </row>
    <row r="8046" spans="68:83" x14ac:dyDescent="0.25">
      <c r="BP8046" s="9"/>
      <c r="BQ8046" s="40"/>
      <c r="BR8046" s="9"/>
      <c r="BS8046" s="40"/>
      <c r="BU8046" s="9"/>
      <c r="BV8046" s="40"/>
      <c r="BW8046" s="9"/>
      <c r="BX8046" s="40"/>
      <c r="BZ8046" s="9"/>
      <c r="CA8046" s="9"/>
      <c r="CB8046" s="40"/>
      <c r="CC8046" s="9"/>
      <c r="CD8046" s="9"/>
      <c r="CE8046" s="40"/>
    </row>
    <row r="8047" spans="68:83" x14ac:dyDescent="0.25">
      <c r="BP8047" s="9"/>
      <c r="BQ8047" s="40"/>
      <c r="BR8047" s="9"/>
      <c r="BS8047" s="40"/>
      <c r="BU8047" s="9"/>
      <c r="BV8047" s="40"/>
      <c r="BW8047" s="9"/>
      <c r="BX8047" s="40"/>
      <c r="BZ8047" s="9"/>
      <c r="CA8047" s="9"/>
      <c r="CB8047" s="40"/>
      <c r="CC8047" s="9"/>
      <c r="CD8047" s="9"/>
      <c r="CE8047" s="40"/>
    </row>
    <row r="8048" spans="68:83" x14ac:dyDescent="0.25">
      <c r="BP8048" s="9"/>
      <c r="BQ8048" s="40"/>
      <c r="BR8048" s="9"/>
      <c r="BS8048" s="40"/>
      <c r="BU8048" s="9"/>
      <c r="BV8048" s="40"/>
      <c r="BW8048" s="9"/>
      <c r="BX8048" s="40"/>
      <c r="BZ8048" s="9"/>
      <c r="CA8048" s="9"/>
      <c r="CB8048" s="40"/>
      <c r="CC8048" s="9"/>
      <c r="CD8048" s="9"/>
      <c r="CE8048" s="40"/>
    </row>
    <row r="8049" spans="68:83" x14ac:dyDescent="0.25">
      <c r="BP8049" s="9"/>
      <c r="BQ8049" s="40"/>
      <c r="BR8049" s="9"/>
      <c r="BS8049" s="40"/>
      <c r="BU8049" s="9"/>
      <c r="BV8049" s="40"/>
      <c r="BW8049" s="9"/>
      <c r="BX8049" s="40"/>
      <c r="BZ8049" s="9"/>
      <c r="CA8049" s="9"/>
      <c r="CB8049" s="40"/>
      <c r="CC8049" s="9"/>
      <c r="CD8049" s="9"/>
      <c r="CE8049" s="40"/>
    </row>
    <row r="8050" spans="68:83" x14ac:dyDescent="0.25">
      <c r="BP8050" s="9"/>
      <c r="BQ8050" s="40"/>
      <c r="BR8050" s="9"/>
      <c r="BS8050" s="40"/>
      <c r="BU8050" s="9"/>
      <c r="BV8050" s="40"/>
      <c r="BW8050" s="9"/>
      <c r="BX8050" s="40"/>
      <c r="BZ8050" s="9"/>
      <c r="CA8050" s="9"/>
      <c r="CB8050" s="40"/>
      <c r="CC8050" s="9"/>
      <c r="CD8050" s="9"/>
      <c r="CE8050" s="40"/>
    </row>
    <row r="8051" spans="68:83" x14ac:dyDescent="0.25">
      <c r="BP8051" s="9"/>
      <c r="BQ8051" s="40"/>
      <c r="BR8051" s="9"/>
      <c r="BS8051" s="40"/>
      <c r="BU8051" s="9"/>
      <c r="BV8051" s="40"/>
      <c r="BW8051" s="9"/>
      <c r="BX8051" s="40"/>
      <c r="BZ8051" s="9"/>
      <c r="CA8051" s="9"/>
      <c r="CB8051" s="40"/>
      <c r="CC8051" s="9"/>
      <c r="CD8051" s="9"/>
      <c r="CE8051" s="40"/>
    </row>
    <row r="8052" spans="68:83" x14ac:dyDescent="0.25">
      <c r="BP8052" s="9"/>
      <c r="BQ8052" s="40"/>
      <c r="BR8052" s="9"/>
      <c r="BS8052" s="40"/>
      <c r="BU8052" s="9"/>
      <c r="BV8052" s="40"/>
      <c r="BW8052" s="9"/>
      <c r="BX8052" s="40"/>
      <c r="BZ8052" s="9"/>
      <c r="CA8052" s="9"/>
      <c r="CB8052" s="40"/>
      <c r="CC8052" s="9"/>
      <c r="CD8052" s="9"/>
      <c r="CE8052" s="40"/>
    </row>
    <row r="8053" spans="68:83" x14ac:dyDescent="0.25">
      <c r="BP8053" s="9"/>
      <c r="BQ8053" s="40"/>
      <c r="BR8053" s="9"/>
      <c r="BS8053" s="40"/>
      <c r="BU8053" s="9"/>
      <c r="BV8053" s="40"/>
      <c r="BW8053" s="9"/>
      <c r="BX8053" s="40"/>
      <c r="BZ8053" s="9"/>
      <c r="CA8053" s="9"/>
      <c r="CB8053" s="40"/>
      <c r="CC8053" s="9"/>
      <c r="CD8053" s="9"/>
      <c r="CE8053" s="40"/>
    </row>
    <row r="8054" spans="68:83" x14ac:dyDescent="0.25">
      <c r="BP8054" s="9"/>
      <c r="BQ8054" s="40"/>
      <c r="BR8054" s="9"/>
      <c r="BS8054" s="40"/>
      <c r="BU8054" s="9"/>
      <c r="BV8054" s="40"/>
      <c r="BW8054" s="9"/>
      <c r="BX8054" s="40"/>
      <c r="BZ8054" s="9"/>
      <c r="CA8054" s="9"/>
      <c r="CB8054" s="40"/>
      <c r="CC8054" s="9"/>
      <c r="CD8054" s="9"/>
      <c r="CE8054" s="40"/>
    </row>
    <row r="8055" spans="68:83" x14ac:dyDescent="0.25">
      <c r="BP8055" s="9"/>
      <c r="BQ8055" s="40"/>
      <c r="BR8055" s="9"/>
      <c r="BS8055" s="40"/>
      <c r="BU8055" s="9"/>
      <c r="BV8055" s="40"/>
      <c r="BW8055" s="9"/>
      <c r="BX8055" s="40"/>
      <c r="BZ8055" s="9"/>
      <c r="CA8055" s="9"/>
      <c r="CB8055" s="40"/>
      <c r="CC8055" s="9"/>
      <c r="CD8055" s="9"/>
      <c r="CE8055" s="40"/>
    </row>
    <row r="8056" spans="68:83" x14ac:dyDescent="0.25">
      <c r="BP8056" s="9"/>
      <c r="BQ8056" s="40"/>
      <c r="BR8056" s="9"/>
      <c r="BS8056" s="40"/>
      <c r="BU8056" s="9"/>
      <c r="BV8056" s="40"/>
      <c r="BW8056" s="9"/>
      <c r="BX8056" s="40"/>
      <c r="BZ8056" s="9"/>
      <c r="CA8056" s="9"/>
      <c r="CB8056" s="40"/>
      <c r="CC8056" s="9"/>
      <c r="CD8056" s="9"/>
      <c r="CE8056" s="40"/>
    </row>
    <row r="8057" spans="68:83" x14ac:dyDescent="0.25">
      <c r="BP8057" s="9"/>
      <c r="BQ8057" s="40"/>
      <c r="BR8057" s="9"/>
      <c r="BS8057" s="40"/>
      <c r="BU8057" s="9"/>
      <c r="BV8057" s="40"/>
      <c r="BW8057" s="9"/>
      <c r="BX8057" s="40"/>
      <c r="BZ8057" s="9"/>
      <c r="CA8057" s="9"/>
      <c r="CB8057" s="40"/>
      <c r="CC8057" s="9"/>
      <c r="CD8057" s="9"/>
      <c r="CE8057" s="40"/>
    </row>
    <row r="8058" spans="68:83" x14ac:dyDescent="0.25">
      <c r="BP8058" s="9"/>
      <c r="BQ8058" s="40"/>
      <c r="BR8058" s="9"/>
      <c r="BS8058" s="40"/>
      <c r="BU8058" s="9"/>
      <c r="BV8058" s="40"/>
      <c r="BW8058" s="9"/>
      <c r="BX8058" s="40"/>
      <c r="BZ8058" s="9"/>
      <c r="CA8058" s="9"/>
      <c r="CB8058" s="40"/>
      <c r="CC8058" s="9"/>
      <c r="CD8058" s="9"/>
      <c r="CE8058" s="40"/>
    </row>
    <row r="8059" spans="68:83" x14ac:dyDescent="0.25">
      <c r="BP8059" s="9"/>
      <c r="BQ8059" s="40"/>
      <c r="BR8059" s="9"/>
      <c r="BS8059" s="40"/>
      <c r="BU8059" s="9"/>
      <c r="BV8059" s="40"/>
      <c r="BW8059" s="9"/>
      <c r="BX8059" s="40"/>
      <c r="BZ8059" s="9"/>
      <c r="CA8059" s="9"/>
      <c r="CB8059" s="40"/>
      <c r="CC8059" s="9"/>
      <c r="CD8059" s="9"/>
      <c r="CE8059" s="40"/>
    </row>
    <row r="8060" spans="68:83" x14ac:dyDescent="0.25">
      <c r="BP8060" s="9"/>
      <c r="BQ8060" s="40"/>
      <c r="BR8060" s="9"/>
      <c r="BS8060" s="40"/>
      <c r="BU8060" s="9"/>
      <c r="BV8060" s="40"/>
      <c r="BW8060" s="9"/>
      <c r="BX8060" s="40"/>
      <c r="BZ8060" s="9"/>
      <c r="CA8060" s="9"/>
      <c r="CB8060" s="40"/>
      <c r="CC8060" s="9"/>
      <c r="CD8060" s="9"/>
      <c r="CE8060" s="40"/>
    </row>
    <row r="8061" spans="68:83" x14ac:dyDescent="0.25">
      <c r="BP8061" s="9"/>
      <c r="BQ8061" s="40"/>
      <c r="BR8061" s="9"/>
      <c r="BS8061" s="40"/>
      <c r="BU8061" s="9"/>
      <c r="BV8061" s="40"/>
      <c r="BW8061" s="9"/>
      <c r="BX8061" s="40"/>
      <c r="BZ8061" s="9"/>
      <c r="CA8061" s="9"/>
      <c r="CB8061" s="40"/>
      <c r="CC8061" s="9"/>
      <c r="CD8061" s="9"/>
      <c r="CE8061" s="40"/>
    </row>
    <row r="8062" spans="68:83" x14ac:dyDescent="0.25">
      <c r="BP8062" s="9"/>
      <c r="BQ8062" s="40"/>
      <c r="BR8062" s="9"/>
      <c r="BS8062" s="40"/>
      <c r="BU8062" s="9"/>
      <c r="BV8062" s="40"/>
      <c r="BW8062" s="9"/>
      <c r="BX8062" s="40"/>
      <c r="BZ8062" s="9"/>
      <c r="CA8062" s="9"/>
      <c r="CB8062" s="40"/>
      <c r="CC8062" s="9"/>
      <c r="CD8062" s="9"/>
      <c r="CE8062" s="40"/>
    </row>
    <row r="8063" spans="68:83" x14ac:dyDescent="0.25">
      <c r="BP8063" s="9"/>
      <c r="BQ8063" s="40"/>
      <c r="BR8063" s="9"/>
      <c r="BS8063" s="40"/>
      <c r="BU8063" s="9"/>
      <c r="BV8063" s="40"/>
      <c r="BW8063" s="9"/>
      <c r="BX8063" s="40"/>
      <c r="BZ8063" s="9"/>
      <c r="CA8063" s="9"/>
      <c r="CB8063" s="40"/>
      <c r="CC8063" s="9"/>
      <c r="CD8063" s="9"/>
      <c r="CE8063" s="40"/>
    </row>
    <row r="8064" spans="68:83" x14ac:dyDescent="0.25">
      <c r="BP8064" s="9"/>
      <c r="BQ8064" s="40"/>
      <c r="BR8064" s="9"/>
      <c r="BS8064" s="40"/>
      <c r="BU8064" s="9"/>
      <c r="BV8064" s="40"/>
      <c r="BW8064" s="9"/>
      <c r="BX8064" s="40"/>
      <c r="BZ8064" s="9"/>
      <c r="CA8064" s="9"/>
      <c r="CB8064" s="40"/>
      <c r="CC8064" s="9"/>
      <c r="CD8064" s="9"/>
      <c r="CE8064" s="40"/>
    </row>
    <row r="8065" spans="68:83" x14ac:dyDescent="0.25">
      <c r="BP8065" s="9"/>
      <c r="BQ8065" s="40"/>
      <c r="BR8065" s="9"/>
      <c r="BS8065" s="40"/>
      <c r="BU8065" s="9"/>
      <c r="BV8065" s="40"/>
      <c r="BW8065" s="9"/>
      <c r="BX8065" s="40"/>
      <c r="BZ8065" s="9"/>
      <c r="CA8065" s="9"/>
      <c r="CB8065" s="40"/>
      <c r="CC8065" s="9"/>
      <c r="CD8065" s="9"/>
      <c r="CE8065" s="40"/>
    </row>
    <row r="8066" spans="68:83" x14ac:dyDescent="0.25">
      <c r="BP8066" s="9"/>
      <c r="BQ8066" s="40"/>
      <c r="BR8066" s="9"/>
      <c r="BS8066" s="40"/>
      <c r="BU8066" s="9"/>
      <c r="BV8066" s="40"/>
      <c r="BW8066" s="9"/>
      <c r="BX8066" s="40"/>
      <c r="BZ8066" s="9"/>
      <c r="CA8066" s="9"/>
      <c r="CB8066" s="40"/>
      <c r="CC8066" s="9"/>
      <c r="CD8066" s="9"/>
      <c r="CE8066" s="40"/>
    </row>
    <row r="8067" spans="68:83" x14ac:dyDescent="0.25">
      <c r="BP8067" s="9"/>
      <c r="BQ8067" s="40"/>
      <c r="BR8067" s="9"/>
      <c r="BS8067" s="40"/>
      <c r="BU8067" s="9"/>
      <c r="BV8067" s="40"/>
      <c r="BW8067" s="9"/>
      <c r="BX8067" s="40"/>
      <c r="BZ8067" s="9"/>
      <c r="CA8067" s="9"/>
      <c r="CB8067" s="40"/>
      <c r="CC8067" s="9"/>
      <c r="CD8067" s="9"/>
      <c r="CE8067" s="40"/>
    </row>
    <row r="8068" spans="68:83" x14ac:dyDescent="0.25">
      <c r="BP8068" s="9"/>
      <c r="BQ8068" s="40"/>
      <c r="BR8068" s="9"/>
      <c r="BS8068" s="40"/>
      <c r="BU8068" s="9"/>
      <c r="BV8068" s="40"/>
      <c r="BW8068" s="9"/>
      <c r="BX8068" s="40"/>
      <c r="BZ8068" s="9"/>
      <c r="CA8068" s="9"/>
      <c r="CB8068" s="40"/>
      <c r="CC8068" s="9"/>
      <c r="CD8068" s="9"/>
      <c r="CE8068" s="40"/>
    </row>
    <row r="8069" spans="68:83" x14ac:dyDescent="0.25">
      <c r="BP8069" s="9"/>
      <c r="BQ8069" s="40"/>
      <c r="BR8069" s="9"/>
      <c r="BS8069" s="40"/>
      <c r="BU8069" s="9"/>
      <c r="BV8069" s="40"/>
      <c r="BW8069" s="9"/>
      <c r="BX8069" s="40"/>
      <c r="BZ8069" s="9"/>
      <c r="CA8069" s="9"/>
      <c r="CB8069" s="40"/>
      <c r="CC8069" s="9"/>
      <c r="CD8069" s="9"/>
      <c r="CE8069" s="40"/>
    </row>
    <row r="8070" spans="68:83" x14ac:dyDescent="0.25">
      <c r="BP8070" s="9"/>
      <c r="BQ8070" s="40"/>
      <c r="BR8070" s="9"/>
      <c r="BS8070" s="40"/>
      <c r="BU8070" s="9"/>
      <c r="BV8070" s="40"/>
      <c r="BW8070" s="9"/>
      <c r="BX8070" s="40"/>
      <c r="BZ8070" s="9"/>
      <c r="CA8070" s="9"/>
      <c r="CB8070" s="40"/>
      <c r="CC8070" s="9"/>
      <c r="CD8070" s="9"/>
      <c r="CE8070" s="40"/>
    </row>
    <row r="8071" spans="68:83" x14ac:dyDescent="0.25">
      <c r="BP8071" s="9"/>
      <c r="BQ8071" s="40"/>
      <c r="BR8071" s="9"/>
      <c r="BS8071" s="40"/>
      <c r="BU8071" s="9"/>
      <c r="BV8071" s="40"/>
      <c r="BW8071" s="9"/>
      <c r="BX8071" s="40"/>
      <c r="BZ8071" s="9"/>
      <c r="CA8071" s="9"/>
      <c r="CB8071" s="40"/>
      <c r="CC8071" s="9"/>
      <c r="CD8071" s="9"/>
      <c r="CE8071" s="40"/>
    </row>
    <row r="8072" spans="68:83" x14ac:dyDescent="0.25">
      <c r="BP8072" s="9"/>
      <c r="BQ8072" s="40"/>
      <c r="BR8072" s="9"/>
      <c r="BS8072" s="40"/>
      <c r="BU8072" s="9"/>
      <c r="BV8072" s="40"/>
      <c r="BW8072" s="9"/>
      <c r="BX8072" s="40"/>
      <c r="BZ8072" s="9"/>
      <c r="CA8072" s="9"/>
      <c r="CB8072" s="40"/>
      <c r="CC8072" s="9"/>
      <c r="CD8072" s="9"/>
      <c r="CE8072" s="40"/>
    </row>
    <row r="8073" spans="68:83" x14ac:dyDescent="0.25">
      <c r="BP8073" s="9"/>
      <c r="BQ8073" s="40"/>
      <c r="BR8073" s="9"/>
      <c r="BS8073" s="40"/>
      <c r="BU8073" s="9"/>
      <c r="BV8073" s="40"/>
      <c r="BW8073" s="9"/>
      <c r="BX8073" s="40"/>
      <c r="BZ8073" s="9"/>
      <c r="CA8073" s="9"/>
      <c r="CB8073" s="40"/>
      <c r="CC8073" s="9"/>
      <c r="CD8073" s="9"/>
      <c r="CE8073" s="40"/>
    </row>
    <row r="8074" spans="68:83" x14ac:dyDescent="0.25">
      <c r="BP8074" s="9"/>
      <c r="BQ8074" s="40"/>
      <c r="BR8074" s="9"/>
      <c r="BS8074" s="40"/>
      <c r="BU8074" s="9"/>
      <c r="BV8074" s="40"/>
      <c r="BW8074" s="9"/>
      <c r="BX8074" s="40"/>
      <c r="BZ8074" s="9"/>
      <c r="CA8074" s="9"/>
      <c r="CB8074" s="40"/>
      <c r="CC8074" s="9"/>
      <c r="CD8074" s="9"/>
      <c r="CE8074" s="40"/>
    </row>
    <row r="8075" spans="68:83" x14ac:dyDescent="0.25">
      <c r="BP8075" s="9"/>
      <c r="BQ8075" s="40"/>
      <c r="BR8075" s="9"/>
      <c r="BS8075" s="40"/>
      <c r="BU8075" s="9"/>
      <c r="BV8075" s="40"/>
      <c r="BW8075" s="9"/>
      <c r="BX8075" s="40"/>
      <c r="BZ8075" s="9"/>
      <c r="CA8075" s="9"/>
      <c r="CB8075" s="40"/>
      <c r="CC8075" s="9"/>
      <c r="CD8075" s="9"/>
      <c r="CE8075" s="40"/>
    </row>
    <row r="8076" spans="68:83" x14ac:dyDescent="0.25">
      <c r="BP8076" s="9"/>
      <c r="BQ8076" s="40"/>
      <c r="BR8076" s="9"/>
      <c r="BS8076" s="40"/>
      <c r="BU8076" s="9"/>
      <c r="BV8076" s="40"/>
      <c r="BW8076" s="9"/>
      <c r="BX8076" s="40"/>
      <c r="BZ8076" s="9"/>
      <c r="CA8076" s="9"/>
      <c r="CB8076" s="40"/>
      <c r="CC8076" s="9"/>
      <c r="CD8076" s="9"/>
      <c r="CE8076" s="40"/>
    </row>
    <row r="8077" spans="68:83" x14ac:dyDescent="0.25">
      <c r="BP8077" s="9"/>
      <c r="BQ8077" s="40"/>
      <c r="BR8077" s="9"/>
      <c r="BS8077" s="40"/>
      <c r="BU8077" s="9"/>
      <c r="BV8077" s="40"/>
      <c r="BW8077" s="9"/>
      <c r="BX8077" s="40"/>
      <c r="BZ8077" s="9"/>
      <c r="CA8077" s="9"/>
      <c r="CB8077" s="40"/>
      <c r="CC8077" s="9"/>
      <c r="CD8077" s="9"/>
      <c r="CE8077" s="40"/>
    </row>
    <row r="8078" spans="68:83" x14ac:dyDescent="0.25">
      <c r="BP8078" s="9"/>
      <c r="BQ8078" s="40"/>
      <c r="BR8078" s="9"/>
      <c r="BS8078" s="40"/>
      <c r="BU8078" s="9"/>
      <c r="BV8078" s="40"/>
      <c r="BW8078" s="9"/>
      <c r="BX8078" s="40"/>
      <c r="BZ8078" s="9"/>
      <c r="CA8078" s="9"/>
      <c r="CB8078" s="40"/>
      <c r="CC8078" s="9"/>
      <c r="CD8078" s="9"/>
      <c r="CE8078" s="40"/>
    </row>
    <row r="8079" spans="68:83" x14ac:dyDescent="0.25">
      <c r="BP8079" s="9"/>
      <c r="BQ8079" s="40"/>
      <c r="BR8079" s="9"/>
      <c r="BS8079" s="40"/>
      <c r="BU8079" s="9"/>
      <c r="BV8079" s="40"/>
      <c r="BW8079" s="9"/>
      <c r="BX8079" s="40"/>
      <c r="BZ8079" s="9"/>
      <c r="CA8079" s="9"/>
      <c r="CB8079" s="40"/>
      <c r="CC8079" s="9"/>
      <c r="CD8079" s="9"/>
      <c r="CE8079" s="40"/>
    </row>
    <row r="8080" spans="68:83" x14ac:dyDescent="0.25">
      <c r="BP8080" s="9"/>
      <c r="BQ8080" s="40"/>
      <c r="BR8080" s="9"/>
      <c r="BS8080" s="40"/>
      <c r="BU8080" s="9"/>
      <c r="BV8080" s="40"/>
      <c r="BW8080" s="9"/>
      <c r="BX8080" s="40"/>
      <c r="BZ8080" s="9"/>
      <c r="CA8080" s="9"/>
      <c r="CB8080" s="40"/>
      <c r="CC8080" s="9"/>
      <c r="CD8080" s="9"/>
      <c r="CE8080" s="40"/>
    </row>
    <row r="8081" spans="68:83" x14ac:dyDescent="0.25">
      <c r="BP8081" s="9"/>
      <c r="BQ8081" s="40"/>
      <c r="BR8081" s="9"/>
      <c r="BS8081" s="40"/>
      <c r="BU8081" s="9"/>
      <c r="BV8081" s="40"/>
      <c r="BW8081" s="9"/>
      <c r="BX8081" s="40"/>
      <c r="BZ8081" s="9"/>
      <c r="CA8081" s="9"/>
      <c r="CB8081" s="40"/>
      <c r="CC8081" s="9"/>
      <c r="CD8081" s="9"/>
      <c r="CE8081" s="40"/>
    </row>
    <row r="8082" spans="68:83" x14ac:dyDescent="0.25">
      <c r="BP8082" s="9"/>
      <c r="BQ8082" s="40"/>
      <c r="BR8082" s="9"/>
      <c r="BS8082" s="40"/>
      <c r="BU8082" s="9"/>
      <c r="BV8082" s="40"/>
      <c r="BW8082" s="9"/>
      <c r="BX8082" s="40"/>
      <c r="BZ8082" s="9"/>
      <c r="CA8082" s="9"/>
      <c r="CB8082" s="40"/>
      <c r="CC8082" s="9"/>
      <c r="CD8082" s="9"/>
      <c r="CE8082" s="40"/>
    </row>
    <row r="8083" spans="68:83" x14ac:dyDescent="0.25">
      <c r="BP8083" s="9"/>
      <c r="BQ8083" s="40"/>
      <c r="BR8083" s="9"/>
      <c r="BS8083" s="40"/>
      <c r="BU8083" s="9"/>
      <c r="BV8083" s="40"/>
      <c r="BW8083" s="9"/>
      <c r="BX8083" s="40"/>
      <c r="BZ8083" s="9"/>
      <c r="CA8083" s="9"/>
      <c r="CB8083" s="40"/>
      <c r="CC8083" s="9"/>
      <c r="CD8083" s="9"/>
      <c r="CE8083" s="40"/>
    </row>
    <row r="8084" spans="68:83" x14ac:dyDescent="0.25">
      <c r="BP8084" s="9"/>
      <c r="BQ8084" s="40"/>
      <c r="BR8084" s="9"/>
      <c r="BS8084" s="40"/>
      <c r="BU8084" s="9"/>
      <c r="BV8084" s="40"/>
      <c r="BW8084" s="9"/>
      <c r="BX8084" s="40"/>
      <c r="BZ8084" s="9"/>
      <c r="CA8084" s="9"/>
      <c r="CB8084" s="40"/>
      <c r="CC8084" s="9"/>
      <c r="CD8084" s="9"/>
      <c r="CE8084" s="40"/>
    </row>
    <row r="8085" spans="68:83" x14ac:dyDescent="0.25">
      <c r="BP8085" s="9"/>
      <c r="BQ8085" s="40"/>
      <c r="BR8085" s="9"/>
      <c r="BS8085" s="40"/>
      <c r="BU8085" s="9"/>
      <c r="BV8085" s="40"/>
      <c r="BW8085" s="9"/>
      <c r="BX8085" s="40"/>
      <c r="BZ8085" s="9"/>
      <c r="CA8085" s="9"/>
      <c r="CB8085" s="40"/>
      <c r="CC8085" s="9"/>
      <c r="CD8085" s="9"/>
      <c r="CE8085" s="40"/>
    </row>
    <row r="8086" spans="68:83" x14ac:dyDescent="0.25">
      <c r="BP8086" s="9"/>
      <c r="BQ8086" s="40"/>
      <c r="BR8086" s="9"/>
      <c r="BS8086" s="40"/>
      <c r="BU8086" s="9"/>
      <c r="BV8086" s="40"/>
      <c r="BW8086" s="9"/>
      <c r="BX8086" s="40"/>
      <c r="BZ8086" s="9"/>
      <c r="CA8086" s="9"/>
      <c r="CB8086" s="40"/>
      <c r="CC8086" s="9"/>
      <c r="CD8086" s="9"/>
      <c r="CE8086" s="40"/>
    </row>
    <row r="8087" spans="68:83" x14ac:dyDescent="0.25">
      <c r="BP8087" s="9"/>
      <c r="BQ8087" s="40"/>
      <c r="BR8087" s="9"/>
      <c r="BS8087" s="40"/>
      <c r="BU8087" s="9"/>
      <c r="BV8087" s="40"/>
      <c r="BW8087" s="9"/>
      <c r="BX8087" s="40"/>
      <c r="BZ8087" s="9"/>
      <c r="CA8087" s="9"/>
      <c r="CB8087" s="40"/>
      <c r="CC8087" s="9"/>
      <c r="CD8087" s="9"/>
      <c r="CE8087" s="40"/>
    </row>
    <row r="8088" spans="68:83" x14ac:dyDescent="0.25">
      <c r="BP8088" s="9"/>
      <c r="BQ8088" s="40"/>
      <c r="BR8088" s="9"/>
      <c r="BS8088" s="40"/>
      <c r="BU8088" s="9"/>
      <c r="BV8088" s="40"/>
      <c r="BW8088" s="9"/>
      <c r="BX8088" s="40"/>
      <c r="BZ8088" s="9"/>
      <c r="CA8088" s="9"/>
      <c r="CB8088" s="40"/>
      <c r="CC8088" s="9"/>
      <c r="CD8088" s="9"/>
      <c r="CE8088" s="40"/>
    </row>
    <row r="8089" spans="68:83" x14ac:dyDescent="0.25">
      <c r="BP8089" s="9"/>
      <c r="BQ8089" s="40"/>
      <c r="BR8089" s="9"/>
      <c r="BS8089" s="40"/>
      <c r="BU8089" s="9"/>
      <c r="BV8089" s="40"/>
      <c r="BW8089" s="9"/>
      <c r="BX8089" s="40"/>
      <c r="BZ8089" s="9"/>
      <c r="CA8089" s="9"/>
      <c r="CB8089" s="40"/>
      <c r="CC8089" s="9"/>
      <c r="CD8089" s="9"/>
      <c r="CE8089" s="40"/>
    </row>
    <row r="8090" spans="68:83" x14ac:dyDescent="0.25">
      <c r="BP8090" s="9"/>
      <c r="BQ8090" s="40"/>
      <c r="BR8090" s="9"/>
      <c r="BS8090" s="40"/>
      <c r="BU8090" s="9"/>
      <c r="BV8090" s="40"/>
      <c r="BW8090" s="9"/>
      <c r="BX8090" s="40"/>
      <c r="BZ8090" s="9"/>
      <c r="CA8090" s="9"/>
      <c r="CB8090" s="40"/>
      <c r="CC8090" s="9"/>
      <c r="CD8090" s="9"/>
      <c r="CE8090" s="40"/>
    </row>
    <row r="8091" spans="68:83" x14ac:dyDescent="0.25">
      <c r="BP8091" s="9"/>
      <c r="BQ8091" s="40"/>
      <c r="BR8091" s="9"/>
      <c r="BS8091" s="40"/>
      <c r="BU8091" s="9"/>
      <c r="BV8091" s="40"/>
      <c r="BW8091" s="9"/>
      <c r="BX8091" s="40"/>
      <c r="BZ8091" s="9"/>
      <c r="CA8091" s="9"/>
      <c r="CB8091" s="40"/>
      <c r="CC8091" s="9"/>
      <c r="CD8091" s="9"/>
      <c r="CE8091" s="40"/>
    </row>
    <row r="8092" spans="68:83" x14ac:dyDescent="0.25">
      <c r="BP8092" s="9"/>
      <c r="BQ8092" s="40"/>
      <c r="BR8092" s="9"/>
      <c r="BS8092" s="40"/>
      <c r="BU8092" s="9"/>
      <c r="BV8092" s="40"/>
      <c r="BW8092" s="9"/>
      <c r="BX8092" s="40"/>
      <c r="BZ8092" s="9"/>
      <c r="CA8092" s="9"/>
      <c r="CB8092" s="40"/>
      <c r="CC8092" s="9"/>
      <c r="CD8092" s="9"/>
      <c r="CE8092" s="40"/>
    </row>
    <row r="8093" spans="68:83" x14ac:dyDescent="0.25">
      <c r="BP8093" s="9"/>
      <c r="BQ8093" s="40"/>
      <c r="BR8093" s="9"/>
      <c r="BS8093" s="40"/>
      <c r="BU8093" s="9"/>
      <c r="BV8093" s="40"/>
      <c r="BW8093" s="9"/>
      <c r="BX8093" s="40"/>
      <c r="BZ8093" s="9"/>
      <c r="CA8093" s="9"/>
      <c r="CB8093" s="40"/>
      <c r="CC8093" s="9"/>
      <c r="CD8093" s="9"/>
      <c r="CE8093" s="40"/>
    </row>
    <row r="8094" spans="68:83" x14ac:dyDescent="0.25">
      <c r="BP8094" s="9"/>
      <c r="BQ8094" s="40"/>
      <c r="BR8094" s="9"/>
      <c r="BS8094" s="40"/>
      <c r="BU8094" s="9"/>
      <c r="BV8094" s="40"/>
      <c r="BW8094" s="9"/>
      <c r="BX8094" s="40"/>
      <c r="BZ8094" s="9"/>
      <c r="CA8094" s="9"/>
      <c r="CB8094" s="40"/>
      <c r="CC8094" s="9"/>
      <c r="CD8094" s="9"/>
      <c r="CE8094" s="40"/>
    </row>
    <row r="8095" spans="68:83" x14ac:dyDescent="0.25">
      <c r="BP8095" s="9"/>
      <c r="BQ8095" s="40"/>
      <c r="BR8095" s="9"/>
      <c r="BS8095" s="40"/>
      <c r="BU8095" s="9"/>
      <c r="BV8095" s="40"/>
      <c r="BW8095" s="9"/>
      <c r="BX8095" s="40"/>
      <c r="BZ8095" s="9"/>
      <c r="CA8095" s="9"/>
      <c r="CB8095" s="40"/>
      <c r="CC8095" s="9"/>
      <c r="CD8095" s="9"/>
      <c r="CE8095" s="40"/>
    </row>
    <row r="8096" spans="68:83" x14ac:dyDescent="0.25">
      <c r="BP8096" s="9"/>
      <c r="BQ8096" s="40"/>
      <c r="BR8096" s="9"/>
      <c r="BS8096" s="40"/>
      <c r="BU8096" s="9"/>
      <c r="BV8096" s="40"/>
      <c r="BW8096" s="9"/>
      <c r="BX8096" s="40"/>
      <c r="BZ8096" s="9"/>
      <c r="CA8096" s="9"/>
      <c r="CB8096" s="40"/>
      <c r="CC8096" s="9"/>
      <c r="CD8096" s="9"/>
      <c r="CE8096" s="40"/>
    </row>
    <row r="8097" spans="68:83" x14ac:dyDescent="0.25">
      <c r="BP8097" s="9"/>
      <c r="BQ8097" s="40"/>
      <c r="BR8097" s="9"/>
      <c r="BS8097" s="40"/>
      <c r="BU8097" s="9"/>
      <c r="BV8097" s="40"/>
      <c r="BW8097" s="9"/>
      <c r="BX8097" s="40"/>
      <c r="BZ8097" s="9"/>
      <c r="CA8097" s="9"/>
      <c r="CB8097" s="40"/>
      <c r="CC8097" s="9"/>
      <c r="CD8097" s="9"/>
      <c r="CE8097" s="40"/>
    </row>
    <row r="8098" spans="68:83" x14ac:dyDescent="0.25">
      <c r="BP8098" s="9"/>
      <c r="BQ8098" s="40"/>
      <c r="BR8098" s="9"/>
      <c r="BS8098" s="40"/>
      <c r="BU8098" s="9"/>
      <c r="BV8098" s="40"/>
      <c r="BW8098" s="9"/>
      <c r="BX8098" s="40"/>
      <c r="BZ8098" s="9"/>
      <c r="CA8098" s="9"/>
      <c r="CB8098" s="40"/>
      <c r="CC8098" s="9"/>
      <c r="CD8098" s="9"/>
      <c r="CE8098" s="40"/>
    </row>
    <row r="8099" spans="68:83" x14ac:dyDescent="0.25">
      <c r="BP8099" s="9"/>
      <c r="BQ8099" s="40"/>
      <c r="BR8099" s="9"/>
      <c r="BS8099" s="40"/>
      <c r="BU8099" s="9"/>
      <c r="BV8099" s="40"/>
      <c r="BW8099" s="9"/>
      <c r="BX8099" s="40"/>
      <c r="BZ8099" s="9"/>
      <c r="CA8099" s="9"/>
      <c r="CB8099" s="40"/>
      <c r="CC8099" s="9"/>
      <c r="CD8099" s="9"/>
      <c r="CE8099" s="40"/>
    </row>
    <row r="8100" spans="68:83" x14ac:dyDescent="0.25">
      <c r="BP8100" s="9"/>
      <c r="BQ8100" s="40"/>
      <c r="BR8100" s="9"/>
      <c r="BS8100" s="40"/>
      <c r="BU8100" s="9"/>
      <c r="BV8100" s="40"/>
      <c r="BW8100" s="9"/>
      <c r="BX8100" s="40"/>
      <c r="BZ8100" s="9"/>
      <c r="CA8100" s="9"/>
      <c r="CB8100" s="40"/>
      <c r="CC8100" s="9"/>
      <c r="CD8100" s="9"/>
      <c r="CE8100" s="40"/>
    </row>
    <row r="8101" spans="68:83" x14ac:dyDescent="0.25">
      <c r="BP8101" s="9"/>
      <c r="BQ8101" s="40"/>
      <c r="BR8101" s="9"/>
      <c r="BS8101" s="40"/>
      <c r="BU8101" s="9"/>
      <c r="BV8101" s="40"/>
      <c r="BW8101" s="9"/>
      <c r="BX8101" s="40"/>
      <c r="BZ8101" s="9"/>
      <c r="CA8101" s="9"/>
      <c r="CB8101" s="40"/>
      <c r="CC8101" s="9"/>
      <c r="CD8101" s="9"/>
      <c r="CE8101" s="40"/>
    </row>
    <row r="8102" spans="68:83" x14ac:dyDescent="0.25">
      <c r="BP8102" s="9"/>
      <c r="BQ8102" s="40"/>
      <c r="BR8102" s="9"/>
      <c r="BS8102" s="40"/>
      <c r="BU8102" s="9"/>
      <c r="BV8102" s="40"/>
      <c r="BW8102" s="9"/>
      <c r="BX8102" s="40"/>
      <c r="BZ8102" s="9"/>
      <c r="CA8102" s="9"/>
      <c r="CB8102" s="40"/>
      <c r="CC8102" s="9"/>
      <c r="CD8102" s="9"/>
      <c r="CE8102" s="40"/>
    </row>
    <row r="8103" spans="68:83" x14ac:dyDescent="0.25">
      <c r="BP8103" s="9"/>
      <c r="BQ8103" s="40"/>
      <c r="BR8103" s="9"/>
      <c r="BS8103" s="40"/>
      <c r="BU8103" s="9"/>
      <c r="BV8103" s="40"/>
      <c r="BW8103" s="9"/>
      <c r="BX8103" s="40"/>
      <c r="BZ8103" s="9"/>
      <c r="CA8103" s="9"/>
      <c r="CB8103" s="40"/>
      <c r="CC8103" s="9"/>
      <c r="CD8103" s="9"/>
      <c r="CE8103" s="40"/>
    </row>
    <row r="8104" spans="68:83" x14ac:dyDescent="0.25">
      <c r="BP8104" s="9"/>
      <c r="BQ8104" s="40"/>
      <c r="BR8104" s="9"/>
      <c r="BS8104" s="40"/>
      <c r="BU8104" s="9"/>
      <c r="BV8104" s="40"/>
      <c r="BW8104" s="9"/>
      <c r="BX8104" s="40"/>
      <c r="BZ8104" s="9"/>
      <c r="CA8104" s="9"/>
      <c r="CB8104" s="40"/>
      <c r="CC8104" s="9"/>
      <c r="CD8104" s="9"/>
      <c r="CE8104" s="40"/>
    </row>
    <row r="8105" spans="68:83" x14ac:dyDescent="0.25">
      <c r="BP8105" s="9"/>
      <c r="BQ8105" s="40"/>
      <c r="BR8105" s="9"/>
      <c r="BS8105" s="40"/>
      <c r="BU8105" s="9"/>
      <c r="BV8105" s="40"/>
      <c r="BW8105" s="9"/>
      <c r="BX8105" s="40"/>
      <c r="BZ8105" s="9"/>
      <c r="CA8105" s="9"/>
      <c r="CB8105" s="40"/>
      <c r="CC8105" s="9"/>
      <c r="CD8105" s="9"/>
      <c r="CE8105" s="40"/>
    </row>
    <row r="8106" spans="68:83" x14ac:dyDescent="0.25">
      <c r="BP8106" s="9"/>
      <c r="BQ8106" s="40"/>
      <c r="BR8106" s="9"/>
      <c r="BS8106" s="40"/>
      <c r="BU8106" s="9"/>
      <c r="BV8106" s="40"/>
      <c r="BW8106" s="9"/>
      <c r="BX8106" s="40"/>
      <c r="BZ8106" s="9"/>
      <c r="CA8106" s="9"/>
      <c r="CB8106" s="40"/>
      <c r="CC8106" s="9"/>
      <c r="CD8106" s="9"/>
      <c r="CE8106" s="40"/>
    </row>
    <row r="8107" spans="68:83" x14ac:dyDescent="0.25">
      <c r="BP8107" s="9"/>
      <c r="BQ8107" s="40"/>
      <c r="BR8107" s="9"/>
      <c r="BS8107" s="40"/>
      <c r="BU8107" s="9"/>
      <c r="BV8107" s="40"/>
      <c r="BW8107" s="9"/>
      <c r="BX8107" s="40"/>
      <c r="BZ8107" s="9"/>
      <c r="CA8107" s="9"/>
      <c r="CB8107" s="40"/>
      <c r="CC8107" s="9"/>
      <c r="CD8107" s="9"/>
      <c r="CE8107" s="40"/>
    </row>
    <row r="8108" spans="68:83" x14ac:dyDescent="0.25">
      <c r="BP8108" s="9"/>
      <c r="BQ8108" s="40"/>
      <c r="BR8108" s="9"/>
      <c r="BS8108" s="40"/>
      <c r="BU8108" s="9"/>
      <c r="BV8108" s="40"/>
      <c r="BW8108" s="9"/>
      <c r="BX8108" s="40"/>
      <c r="BZ8108" s="9"/>
      <c r="CA8108" s="9"/>
      <c r="CB8108" s="40"/>
      <c r="CC8108" s="9"/>
      <c r="CD8108" s="9"/>
      <c r="CE8108" s="40"/>
    </row>
    <row r="8109" spans="68:83" x14ac:dyDescent="0.25">
      <c r="BP8109" s="9"/>
      <c r="BQ8109" s="40"/>
      <c r="BR8109" s="9"/>
      <c r="BS8109" s="40"/>
      <c r="BU8109" s="9"/>
      <c r="BV8109" s="40"/>
      <c r="BW8109" s="9"/>
      <c r="BX8109" s="40"/>
      <c r="BZ8109" s="9"/>
      <c r="CA8109" s="9"/>
      <c r="CB8109" s="40"/>
      <c r="CC8109" s="9"/>
      <c r="CD8109" s="9"/>
      <c r="CE8109" s="40"/>
    </row>
    <row r="8110" spans="68:83" x14ac:dyDescent="0.25">
      <c r="BP8110" s="9"/>
      <c r="BQ8110" s="40"/>
      <c r="BR8110" s="9"/>
      <c r="BS8110" s="40"/>
      <c r="BU8110" s="9"/>
      <c r="BV8110" s="40"/>
      <c r="BW8110" s="9"/>
      <c r="BX8110" s="40"/>
      <c r="BZ8110" s="9"/>
      <c r="CA8110" s="9"/>
      <c r="CB8110" s="40"/>
      <c r="CC8110" s="9"/>
      <c r="CD8110" s="9"/>
      <c r="CE8110" s="40"/>
    </row>
    <row r="8111" spans="68:83" x14ac:dyDescent="0.25">
      <c r="BP8111" s="9"/>
      <c r="BQ8111" s="40"/>
      <c r="BR8111" s="9"/>
      <c r="BS8111" s="40"/>
      <c r="BU8111" s="9"/>
      <c r="BV8111" s="40"/>
      <c r="BW8111" s="9"/>
      <c r="BX8111" s="40"/>
      <c r="BZ8111" s="9"/>
      <c r="CA8111" s="9"/>
      <c r="CB8111" s="40"/>
      <c r="CC8111" s="9"/>
      <c r="CD8111" s="9"/>
      <c r="CE8111" s="40"/>
    </row>
    <row r="8112" spans="68:83" x14ac:dyDescent="0.25">
      <c r="BP8112" s="9"/>
      <c r="BQ8112" s="40"/>
      <c r="BR8112" s="9"/>
      <c r="BS8112" s="40"/>
      <c r="BU8112" s="9"/>
      <c r="BV8112" s="40"/>
      <c r="BW8112" s="9"/>
      <c r="BX8112" s="40"/>
      <c r="BZ8112" s="9"/>
      <c r="CA8112" s="9"/>
      <c r="CB8112" s="40"/>
      <c r="CC8112" s="9"/>
      <c r="CD8112" s="9"/>
      <c r="CE8112" s="40"/>
    </row>
    <row r="8113" spans="68:83" x14ac:dyDescent="0.25">
      <c r="BP8113" s="9"/>
      <c r="BQ8113" s="40"/>
      <c r="BR8113" s="9"/>
      <c r="BS8113" s="40"/>
      <c r="BU8113" s="9"/>
      <c r="BV8113" s="40"/>
      <c r="BW8113" s="9"/>
      <c r="BX8113" s="40"/>
      <c r="BZ8113" s="9"/>
      <c r="CA8113" s="9"/>
      <c r="CB8113" s="40"/>
      <c r="CC8113" s="9"/>
      <c r="CD8113" s="9"/>
      <c r="CE8113" s="40"/>
    </row>
    <row r="8114" spans="68:83" x14ac:dyDescent="0.25">
      <c r="BP8114" s="9"/>
      <c r="BQ8114" s="40"/>
      <c r="BR8114" s="9"/>
      <c r="BS8114" s="40"/>
      <c r="BU8114" s="9"/>
      <c r="BV8114" s="40"/>
      <c r="BW8114" s="9"/>
      <c r="BX8114" s="40"/>
      <c r="BZ8114" s="9"/>
      <c r="CA8114" s="9"/>
      <c r="CB8114" s="40"/>
      <c r="CC8114" s="9"/>
      <c r="CD8114" s="9"/>
      <c r="CE8114" s="40"/>
    </row>
    <row r="8115" spans="68:83" x14ac:dyDescent="0.25">
      <c r="BP8115" s="9"/>
      <c r="BQ8115" s="40"/>
      <c r="BR8115" s="9"/>
      <c r="BS8115" s="40"/>
      <c r="BU8115" s="9"/>
      <c r="BV8115" s="40"/>
      <c r="BW8115" s="9"/>
      <c r="BX8115" s="40"/>
      <c r="BZ8115" s="9"/>
      <c r="CA8115" s="9"/>
      <c r="CB8115" s="40"/>
      <c r="CC8115" s="9"/>
      <c r="CD8115" s="9"/>
      <c r="CE8115" s="40"/>
    </row>
    <row r="8116" spans="68:83" x14ac:dyDescent="0.25">
      <c r="BP8116" s="9"/>
      <c r="BQ8116" s="40"/>
      <c r="BR8116" s="9"/>
      <c r="BS8116" s="40"/>
      <c r="BU8116" s="9"/>
      <c r="BV8116" s="40"/>
      <c r="BW8116" s="9"/>
      <c r="BX8116" s="40"/>
      <c r="BZ8116" s="9"/>
      <c r="CA8116" s="9"/>
      <c r="CB8116" s="40"/>
      <c r="CC8116" s="9"/>
      <c r="CD8116" s="9"/>
      <c r="CE8116" s="40"/>
    </row>
    <row r="8117" spans="68:83" x14ac:dyDescent="0.25">
      <c r="BP8117" s="9"/>
      <c r="BQ8117" s="40"/>
      <c r="BR8117" s="9"/>
      <c r="BS8117" s="40"/>
      <c r="BU8117" s="9"/>
      <c r="BV8117" s="40"/>
      <c r="BW8117" s="9"/>
      <c r="BX8117" s="40"/>
      <c r="BZ8117" s="9"/>
      <c r="CA8117" s="9"/>
      <c r="CB8117" s="40"/>
      <c r="CC8117" s="9"/>
      <c r="CD8117" s="9"/>
      <c r="CE8117" s="40"/>
    </row>
    <row r="8118" spans="68:83" x14ac:dyDescent="0.25">
      <c r="BP8118" s="9"/>
      <c r="BQ8118" s="40"/>
      <c r="BR8118" s="9"/>
      <c r="BS8118" s="40"/>
      <c r="BU8118" s="9"/>
      <c r="BV8118" s="40"/>
      <c r="BW8118" s="9"/>
      <c r="BX8118" s="40"/>
      <c r="BZ8118" s="9"/>
      <c r="CA8118" s="9"/>
      <c r="CB8118" s="40"/>
      <c r="CC8118" s="9"/>
      <c r="CD8118" s="9"/>
      <c r="CE8118" s="40"/>
    </row>
    <row r="8119" spans="68:83" x14ac:dyDescent="0.25">
      <c r="BP8119" s="9"/>
      <c r="BQ8119" s="40"/>
      <c r="BR8119" s="9"/>
      <c r="BS8119" s="40"/>
      <c r="BU8119" s="9"/>
      <c r="BV8119" s="40"/>
      <c r="BW8119" s="9"/>
      <c r="BX8119" s="40"/>
      <c r="BZ8119" s="9"/>
      <c r="CA8119" s="9"/>
      <c r="CB8119" s="40"/>
      <c r="CC8119" s="9"/>
      <c r="CD8119" s="9"/>
      <c r="CE8119" s="40"/>
    </row>
    <row r="8120" spans="68:83" x14ac:dyDescent="0.25">
      <c r="BP8120" s="9"/>
      <c r="BQ8120" s="40"/>
      <c r="BR8120" s="9"/>
      <c r="BS8120" s="40"/>
      <c r="BU8120" s="9"/>
      <c r="BV8120" s="40"/>
      <c r="BW8120" s="9"/>
      <c r="BX8120" s="40"/>
      <c r="BZ8120" s="9"/>
      <c r="CA8120" s="9"/>
      <c r="CB8120" s="40"/>
      <c r="CC8120" s="9"/>
      <c r="CD8120" s="9"/>
      <c r="CE8120" s="40"/>
    </row>
    <row r="8121" spans="68:83" x14ac:dyDescent="0.25">
      <c r="BP8121" s="9"/>
      <c r="BQ8121" s="40"/>
      <c r="BR8121" s="9"/>
      <c r="BS8121" s="40"/>
      <c r="BU8121" s="9"/>
      <c r="BV8121" s="40"/>
      <c r="BW8121" s="9"/>
      <c r="BX8121" s="40"/>
      <c r="BZ8121" s="9"/>
      <c r="CA8121" s="9"/>
      <c r="CB8121" s="40"/>
      <c r="CC8121" s="9"/>
      <c r="CD8121" s="9"/>
      <c r="CE8121" s="40"/>
    </row>
    <row r="8122" spans="68:83" x14ac:dyDescent="0.25">
      <c r="BP8122" s="9"/>
      <c r="BQ8122" s="40"/>
      <c r="BR8122" s="9"/>
      <c r="BS8122" s="40"/>
      <c r="BU8122" s="9"/>
      <c r="BV8122" s="40"/>
      <c r="BW8122" s="9"/>
      <c r="BX8122" s="40"/>
      <c r="BZ8122" s="9"/>
      <c r="CA8122" s="9"/>
      <c r="CB8122" s="40"/>
      <c r="CC8122" s="9"/>
      <c r="CD8122" s="9"/>
      <c r="CE8122" s="40"/>
    </row>
    <row r="8123" spans="68:83" x14ac:dyDescent="0.25">
      <c r="BP8123" s="9"/>
      <c r="BQ8123" s="40"/>
      <c r="BR8123" s="9"/>
      <c r="BS8123" s="40"/>
      <c r="BU8123" s="9"/>
      <c r="BV8123" s="40"/>
      <c r="BW8123" s="9"/>
      <c r="BX8123" s="40"/>
      <c r="BZ8123" s="9"/>
      <c r="CA8123" s="9"/>
      <c r="CB8123" s="40"/>
      <c r="CC8123" s="9"/>
      <c r="CD8123" s="9"/>
      <c r="CE8123" s="40"/>
    </row>
    <row r="8124" spans="68:83" x14ac:dyDescent="0.25">
      <c r="BP8124" s="9"/>
      <c r="BQ8124" s="40"/>
      <c r="BR8124" s="9"/>
      <c r="BS8124" s="40"/>
      <c r="BU8124" s="9"/>
      <c r="BV8124" s="40"/>
      <c r="BW8124" s="9"/>
      <c r="BX8124" s="40"/>
      <c r="BZ8124" s="9"/>
      <c r="CA8124" s="9"/>
      <c r="CB8124" s="40"/>
      <c r="CC8124" s="9"/>
      <c r="CD8124" s="9"/>
      <c r="CE8124" s="40"/>
    </row>
    <row r="8125" spans="68:83" x14ac:dyDescent="0.25">
      <c r="BP8125" s="9"/>
      <c r="BQ8125" s="40"/>
      <c r="BR8125" s="9"/>
      <c r="BS8125" s="40"/>
      <c r="BU8125" s="9"/>
      <c r="BV8125" s="40"/>
      <c r="BW8125" s="9"/>
      <c r="BX8125" s="40"/>
      <c r="BZ8125" s="9"/>
      <c r="CA8125" s="9"/>
      <c r="CB8125" s="40"/>
      <c r="CC8125" s="9"/>
      <c r="CD8125" s="9"/>
      <c r="CE8125" s="40"/>
    </row>
    <row r="8126" spans="68:83" x14ac:dyDescent="0.25">
      <c r="BP8126" s="9"/>
      <c r="BQ8126" s="40"/>
      <c r="BR8126" s="9"/>
      <c r="BS8126" s="40"/>
      <c r="BU8126" s="9"/>
      <c r="BV8126" s="40"/>
      <c r="BW8126" s="9"/>
      <c r="BX8126" s="40"/>
      <c r="BZ8126" s="9"/>
      <c r="CA8126" s="9"/>
      <c r="CB8126" s="40"/>
      <c r="CC8126" s="9"/>
      <c r="CD8126" s="9"/>
      <c r="CE8126" s="40"/>
    </row>
    <row r="8127" spans="68:83" x14ac:dyDescent="0.25">
      <c r="BP8127" s="9"/>
      <c r="BQ8127" s="40"/>
      <c r="BR8127" s="9"/>
      <c r="BS8127" s="40"/>
      <c r="BU8127" s="9"/>
      <c r="BV8127" s="40"/>
      <c r="BW8127" s="9"/>
      <c r="BX8127" s="40"/>
      <c r="BZ8127" s="9"/>
      <c r="CA8127" s="9"/>
      <c r="CB8127" s="40"/>
      <c r="CC8127" s="9"/>
      <c r="CD8127" s="9"/>
      <c r="CE8127" s="40"/>
    </row>
    <row r="8128" spans="68:83" x14ac:dyDescent="0.25">
      <c r="BP8128" s="9"/>
      <c r="BQ8128" s="40"/>
      <c r="BR8128" s="9"/>
      <c r="BS8128" s="40"/>
      <c r="BU8128" s="9"/>
      <c r="BV8128" s="40"/>
      <c r="BW8128" s="9"/>
      <c r="BX8128" s="40"/>
      <c r="BZ8128" s="9"/>
      <c r="CA8128" s="9"/>
      <c r="CB8128" s="40"/>
      <c r="CC8128" s="9"/>
      <c r="CD8128" s="9"/>
      <c r="CE8128" s="40"/>
    </row>
    <row r="8129" spans="68:83" x14ac:dyDescent="0.25">
      <c r="BP8129" s="9"/>
      <c r="BQ8129" s="40"/>
      <c r="BR8129" s="9"/>
      <c r="BS8129" s="40"/>
      <c r="BU8129" s="9"/>
      <c r="BV8129" s="40"/>
      <c r="BW8129" s="9"/>
      <c r="BX8129" s="40"/>
      <c r="BZ8129" s="9"/>
      <c r="CA8129" s="9"/>
      <c r="CB8129" s="40"/>
      <c r="CC8129" s="9"/>
      <c r="CD8129" s="9"/>
      <c r="CE8129" s="40"/>
    </row>
    <row r="8130" spans="68:83" x14ac:dyDescent="0.25">
      <c r="BP8130" s="9"/>
      <c r="BQ8130" s="40"/>
      <c r="BR8130" s="9"/>
      <c r="BS8130" s="40"/>
      <c r="BU8130" s="9"/>
      <c r="BV8130" s="40"/>
      <c r="BW8130" s="9"/>
      <c r="BX8130" s="40"/>
      <c r="BZ8130" s="9"/>
      <c r="CA8130" s="9"/>
      <c r="CB8130" s="40"/>
      <c r="CC8130" s="9"/>
      <c r="CD8130" s="9"/>
      <c r="CE8130" s="40"/>
    </row>
    <row r="8131" spans="68:83" x14ac:dyDescent="0.25">
      <c r="BP8131" s="9"/>
      <c r="BQ8131" s="40"/>
      <c r="BR8131" s="9"/>
      <c r="BS8131" s="40"/>
      <c r="BU8131" s="9"/>
      <c r="BV8131" s="40"/>
      <c r="BW8131" s="9"/>
      <c r="BX8131" s="40"/>
      <c r="BZ8131" s="9"/>
      <c r="CA8131" s="9"/>
      <c r="CB8131" s="40"/>
      <c r="CC8131" s="9"/>
      <c r="CD8131" s="9"/>
      <c r="CE8131" s="40"/>
    </row>
    <row r="8132" spans="68:83" x14ac:dyDescent="0.25">
      <c r="BP8132" s="9"/>
      <c r="BQ8132" s="40"/>
      <c r="BR8132" s="9"/>
      <c r="BS8132" s="40"/>
      <c r="BU8132" s="9"/>
      <c r="BV8132" s="40"/>
      <c r="BW8132" s="9"/>
      <c r="BX8132" s="40"/>
      <c r="BZ8132" s="9"/>
      <c r="CA8132" s="9"/>
      <c r="CB8132" s="40"/>
      <c r="CC8132" s="9"/>
      <c r="CD8132" s="9"/>
      <c r="CE8132" s="40"/>
    </row>
    <row r="8133" spans="68:83" x14ac:dyDescent="0.25">
      <c r="BP8133" s="9"/>
      <c r="BQ8133" s="40"/>
      <c r="BR8133" s="9"/>
      <c r="BS8133" s="40"/>
      <c r="BU8133" s="9"/>
      <c r="BV8133" s="40"/>
      <c r="BW8133" s="9"/>
      <c r="BX8133" s="40"/>
      <c r="BZ8133" s="9"/>
      <c r="CA8133" s="9"/>
      <c r="CB8133" s="40"/>
      <c r="CC8133" s="9"/>
      <c r="CD8133" s="9"/>
      <c r="CE8133" s="40"/>
    </row>
    <row r="8134" spans="68:83" x14ac:dyDescent="0.25">
      <c r="BP8134" s="9"/>
      <c r="BQ8134" s="40"/>
      <c r="BR8134" s="9"/>
      <c r="BS8134" s="40"/>
      <c r="BU8134" s="9"/>
      <c r="BV8134" s="40"/>
      <c r="BW8134" s="9"/>
      <c r="BX8134" s="40"/>
      <c r="BZ8134" s="9"/>
      <c r="CA8134" s="9"/>
      <c r="CB8134" s="40"/>
      <c r="CC8134" s="9"/>
      <c r="CD8134" s="9"/>
      <c r="CE8134" s="40"/>
    </row>
    <row r="8135" spans="68:83" x14ac:dyDescent="0.25">
      <c r="BP8135" s="9"/>
      <c r="BQ8135" s="40"/>
      <c r="BR8135" s="9"/>
      <c r="BS8135" s="40"/>
      <c r="BU8135" s="9"/>
      <c r="BV8135" s="40"/>
      <c r="BW8135" s="9"/>
      <c r="BX8135" s="40"/>
      <c r="BZ8135" s="9"/>
      <c r="CA8135" s="9"/>
      <c r="CB8135" s="40"/>
      <c r="CC8135" s="9"/>
      <c r="CD8135" s="9"/>
      <c r="CE8135" s="40"/>
    </row>
    <row r="8136" spans="68:83" x14ac:dyDescent="0.25">
      <c r="BP8136" s="9"/>
      <c r="BQ8136" s="40"/>
      <c r="BR8136" s="9"/>
      <c r="BS8136" s="40"/>
      <c r="BU8136" s="9"/>
      <c r="BV8136" s="40"/>
      <c r="BW8136" s="9"/>
      <c r="BX8136" s="40"/>
      <c r="BZ8136" s="9"/>
      <c r="CA8136" s="9"/>
      <c r="CB8136" s="40"/>
      <c r="CC8136" s="9"/>
      <c r="CD8136" s="9"/>
      <c r="CE8136" s="40"/>
    </row>
    <row r="8137" spans="68:83" x14ac:dyDescent="0.25">
      <c r="BP8137" s="9"/>
      <c r="BQ8137" s="40"/>
      <c r="BR8137" s="9"/>
      <c r="BS8137" s="40"/>
      <c r="BU8137" s="9"/>
      <c r="BV8137" s="40"/>
      <c r="BW8137" s="9"/>
      <c r="BX8137" s="40"/>
      <c r="BZ8137" s="9"/>
      <c r="CA8137" s="9"/>
      <c r="CB8137" s="40"/>
      <c r="CC8137" s="9"/>
      <c r="CD8137" s="9"/>
      <c r="CE8137" s="40"/>
    </row>
    <row r="8138" spans="68:83" x14ac:dyDescent="0.25">
      <c r="BP8138" s="9"/>
      <c r="BQ8138" s="40"/>
      <c r="BR8138" s="9"/>
      <c r="BS8138" s="40"/>
      <c r="BU8138" s="9"/>
      <c r="BV8138" s="40"/>
      <c r="BW8138" s="9"/>
      <c r="BX8138" s="40"/>
      <c r="BZ8138" s="9"/>
      <c r="CA8138" s="9"/>
      <c r="CB8138" s="40"/>
      <c r="CC8138" s="9"/>
      <c r="CD8138" s="9"/>
      <c r="CE8138" s="40"/>
    </row>
    <row r="8139" spans="68:83" x14ac:dyDescent="0.25">
      <c r="BP8139" s="9"/>
      <c r="BQ8139" s="40"/>
      <c r="BR8139" s="9"/>
      <c r="BS8139" s="40"/>
      <c r="BU8139" s="9"/>
      <c r="BV8139" s="40"/>
      <c r="BW8139" s="9"/>
      <c r="BX8139" s="40"/>
      <c r="BZ8139" s="9"/>
      <c r="CA8139" s="9"/>
      <c r="CB8139" s="40"/>
      <c r="CC8139" s="9"/>
      <c r="CD8139" s="9"/>
      <c r="CE8139" s="40"/>
    </row>
    <row r="8140" spans="68:83" x14ac:dyDescent="0.25">
      <c r="BP8140" s="9"/>
      <c r="BQ8140" s="40"/>
      <c r="BR8140" s="9"/>
      <c r="BS8140" s="40"/>
      <c r="BU8140" s="9"/>
      <c r="BV8140" s="40"/>
      <c r="BW8140" s="9"/>
      <c r="BX8140" s="40"/>
      <c r="BZ8140" s="9"/>
      <c r="CA8140" s="9"/>
      <c r="CB8140" s="40"/>
      <c r="CC8140" s="9"/>
      <c r="CD8140" s="9"/>
      <c r="CE8140" s="40"/>
    </row>
    <row r="8141" spans="68:83" x14ac:dyDescent="0.25">
      <c r="BP8141" s="9"/>
      <c r="BQ8141" s="40"/>
      <c r="BR8141" s="9"/>
      <c r="BS8141" s="40"/>
      <c r="BU8141" s="9"/>
      <c r="BV8141" s="40"/>
      <c r="BW8141" s="9"/>
      <c r="BX8141" s="40"/>
      <c r="BZ8141" s="9"/>
      <c r="CA8141" s="9"/>
      <c r="CB8141" s="40"/>
      <c r="CC8141" s="9"/>
      <c r="CD8141" s="9"/>
      <c r="CE8141" s="40"/>
    </row>
    <row r="8142" spans="68:83" x14ac:dyDescent="0.25">
      <c r="BP8142" s="9"/>
      <c r="BQ8142" s="40"/>
      <c r="BR8142" s="9"/>
      <c r="BS8142" s="40"/>
      <c r="BU8142" s="9"/>
      <c r="BV8142" s="40"/>
      <c r="BW8142" s="9"/>
      <c r="BX8142" s="40"/>
      <c r="BZ8142" s="9"/>
      <c r="CA8142" s="9"/>
      <c r="CB8142" s="40"/>
      <c r="CC8142" s="9"/>
      <c r="CD8142" s="9"/>
      <c r="CE8142" s="40"/>
    </row>
    <row r="8143" spans="68:83" x14ac:dyDescent="0.25">
      <c r="BP8143" s="9"/>
      <c r="BQ8143" s="40"/>
      <c r="BR8143" s="9"/>
      <c r="BS8143" s="40"/>
      <c r="BU8143" s="9"/>
      <c r="BV8143" s="40"/>
      <c r="BW8143" s="9"/>
      <c r="BX8143" s="40"/>
      <c r="BZ8143" s="9"/>
      <c r="CA8143" s="9"/>
      <c r="CB8143" s="40"/>
      <c r="CC8143" s="9"/>
      <c r="CD8143" s="9"/>
      <c r="CE8143" s="40"/>
    </row>
    <row r="8144" spans="68:83" x14ac:dyDescent="0.25">
      <c r="BP8144" s="9"/>
      <c r="BQ8144" s="40"/>
      <c r="BR8144" s="9"/>
      <c r="BS8144" s="40"/>
      <c r="BU8144" s="9"/>
      <c r="BV8144" s="40"/>
      <c r="BW8144" s="9"/>
      <c r="BX8144" s="40"/>
      <c r="BZ8144" s="9"/>
      <c r="CA8144" s="9"/>
      <c r="CB8144" s="40"/>
      <c r="CC8144" s="9"/>
      <c r="CD8144" s="9"/>
      <c r="CE8144" s="40"/>
    </row>
    <row r="8145" spans="68:83" x14ac:dyDescent="0.25">
      <c r="BP8145" s="9"/>
      <c r="BQ8145" s="40"/>
      <c r="BR8145" s="9"/>
      <c r="BS8145" s="40"/>
      <c r="BU8145" s="9"/>
      <c r="BV8145" s="40"/>
      <c r="BW8145" s="9"/>
      <c r="BX8145" s="40"/>
      <c r="BZ8145" s="9"/>
      <c r="CA8145" s="9"/>
      <c r="CB8145" s="40"/>
      <c r="CC8145" s="9"/>
      <c r="CD8145" s="9"/>
      <c r="CE8145" s="40"/>
    </row>
    <row r="8146" spans="68:83" x14ac:dyDescent="0.25">
      <c r="BP8146" s="9"/>
      <c r="BQ8146" s="40"/>
      <c r="BR8146" s="9"/>
      <c r="BS8146" s="40"/>
      <c r="BU8146" s="9"/>
      <c r="BV8146" s="40"/>
      <c r="BW8146" s="9"/>
      <c r="BX8146" s="40"/>
      <c r="BZ8146" s="9"/>
      <c r="CA8146" s="9"/>
      <c r="CB8146" s="40"/>
      <c r="CC8146" s="9"/>
      <c r="CD8146" s="9"/>
      <c r="CE8146" s="40"/>
    </row>
    <row r="8147" spans="68:83" x14ac:dyDescent="0.25">
      <c r="BP8147" s="9"/>
      <c r="BQ8147" s="40"/>
      <c r="BR8147" s="9"/>
      <c r="BS8147" s="40"/>
      <c r="BU8147" s="9"/>
      <c r="BV8147" s="40"/>
      <c r="BW8147" s="9"/>
      <c r="BX8147" s="40"/>
      <c r="BZ8147" s="9"/>
      <c r="CA8147" s="9"/>
      <c r="CB8147" s="40"/>
      <c r="CC8147" s="9"/>
      <c r="CD8147" s="9"/>
      <c r="CE8147" s="40"/>
    </row>
    <row r="8148" spans="68:83" x14ac:dyDescent="0.25">
      <c r="BP8148" s="9"/>
      <c r="BQ8148" s="40"/>
      <c r="BR8148" s="9"/>
      <c r="BS8148" s="40"/>
      <c r="BU8148" s="9"/>
      <c r="BV8148" s="40"/>
      <c r="BW8148" s="9"/>
      <c r="BX8148" s="40"/>
      <c r="BZ8148" s="9"/>
      <c r="CA8148" s="9"/>
      <c r="CB8148" s="40"/>
      <c r="CC8148" s="9"/>
      <c r="CD8148" s="9"/>
      <c r="CE8148" s="40"/>
    </row>
    <row r="8149" spans="68:83" x14ac:dyDescent="0.25">
      <c r="BP8149" s="9"/>
      <c r="BQ8149" s="40"/>
      <c r="BR8149" s="9"/>
      <c r="BS8149" s="40"/>
      <c r="BU8149" s="9"/>
      <c r="BV8149" s="40"/>
      <c r="BW8149" s="9"/>
      <c r="BX8149" s="40"/>
      <c r="BZ8149" s="9"/>
      <c r="CA8149" s="9"/>
      <c r="CB8149" s="40"/>
      <c r="CC8149" s="9"/>
      <c r="CD8149" s="9"/>
      <c r="CE8149" s="40"/>
    </row>
    <row r="8150" spans="68:83" x14ac:dyDescent="0.25">
      <c r="BP8150" s="9"/>
      <c r="BQ8150" s="40"/>
      <c r="BR8150" s="9"/>
      <c r="BS8150" s="40"/>
      <c r="BU8150" s="9"/>
      <c r="BV8150" s="40"/>
      <c r="BW8150" s="9"/>
      <c r="BX8150" s="40"/>
      <c r="BZ8150" s="9"/>
      <c r="CA8150" s="9"/>
      <c r="CB8150" s="40"/>
      <c r="CC8150" s="9"/>
      <c r="CD8150" s="9"/>
      <c r="CE8150" s="40"/>
    </row>
    <row r="8151" spans="68:83" x14ac:dyDescent="0.25">
      <c r="BP8151" s="9"/>
      <c r="BQ8151" s="40"/>
      <c r="BR8151" s="9"/>
      <c r="BS8151" s="40"/>
      <c r="BU8151" s="9"/>
      <c r="BV8151" s="40"/>
      <c r="BW8151" s="9"/>
      <c r="BX8151" s="40"/>
      <c r="BZ8151" s="9"/>
      <c r="CA8151" s="9"/>
      <c r="CB8151" s="40"/>
      <c r="CC8151" s="9"/>
      <c r="CD8151" s="9"/>
      <c r="CE8151" s="40"/>
    </row>
    <row r="8152" spans="68:83" x14ac:dyDescent="0.25">
      <c r="BP8152" s="9"/>
      <c r="BQ8152" s="40"/>
      <c r="BR8152" s="9"/>
      <c r="BS8152" s="40"/>
      <c r="BU8152" s="9"/>
      <c r="BV8152" s="40"/>
      <c r="BW8152" s="9"/>
      <c r="BX8152" s="40"/>
      <c r="BZ8152" s="9"/>
      <c r="CA8152" s="9"/>
      <c r="CB8152" s="40"/>
      <c r="CC8152" s="9"/>
      <c r="CD8152" s="9"/>
      <c r="CE8152" s="40"/>
    </row>
    <row r="8153" spans="68:83" x14ac:dyDescent="0.25">
      <c r="BP8153" s="9"/>
      <c r="BQ8153" s="40"/>
      <c r="BR8153" s="9"/>
      <c r="BS8153" s="40"/>
      <c r="BU8153" s="9"/>
      <c r="BV8153" s="40"/>
      <c r="BW8153" s="9"/>
      <c r="BX8153" s="40"/>
      <c r="BZ8153" s="9"/>
      <c r="CA8153" s="9"/>
      <c r="CB8153" s="40"/>
      <c r="CC8153" s="9"/>
      <c r="CD8153" s="9"/>
      <c r="CE8153" s="40"/>
    </row>
    <row r="8154" spans="68:83" x14ac:dyDescent="0.25">
      <c r="BP8154" s="9"/>
      <c r="BQ8154" s="40"/>
      <c r="BR8154" s="9"/>
      <c r="BS8154" s="40"/>
      <c r="BU8154" s="9"/>
      <c r="BV8154" s="40"/>
      <c r="BW8154" s="9"/>
      <c r="BX8154" s="40"/>
      <c r="BZ8154" s="9"/>
      <c r="CA8154" s="9"/>
      <c r="CB8154" s="40"/>
      <c r="CC8154" s="9"/>
      <c r="CD8154" s="9"/>
      <c r="CE8154" s="40"/>
    </row>
    <row r="8155" spans="68:83" x14ac:dyDescent="0.25">
      <c r="BP8155" s="9"/>
      <c r="BQ8155" s="40"/>
      <c r="BR8155" s="9"/>
      <c r="BS8155" s="40"/>
      <c r="BU8155" s="9"/>
      <c r="BV8155" s="40"/>
      <c r="BW8155" s="9"/>
      <c r="BX8155" s="40"/>
      <c r="BZ8155" s="9"/>
      <c r="CA8155" s="9"/>
      <c r="CB8155" s="40"/>
      <c r="CC8155" s="9"/>
      <c r="CD8155" s="9"/>
      <c r="CE8155" s="40"/>
    </row>
    <row r="8156" spans="68:83" x14ac:dyDescent="0.25">
      <c r="BP8156" s="9"/>
      <c r="BQ8156" s="40"/>
      <c r="BR8156" s="9"/>
      <c r="BS8156" s="40"/>
      <c r="BU8156" s="9"/>
      <c r="BV8156" s="40"/>
      <c r="BW8156" s="9"/>
      <c r="BX8156" s="40"/>
      <c r="BZ8156" s="9"/>
      <c r="CA8156" s="9"/>
      <c r="CB8156" s="40"/>
      <c r="CC8156" s="9"/>
      <c r="CD8156" s="9"/>
      <c r="CE8156" s="40"/>
    </row>
    <row r="8157" spans="68:83" x14ac:dyDescent="0.25">
      <c r="BP8157" s="9"/>
      <c r="BQ8157" s="40"/>
      <c r="BR8157" s="9"/>
      <c r="BS8157" s="40"/>
      <c r="BU8157" s="9"/>
      <c r="BV8157" s="40"/>
      <c r="BW8157" s="9"/>
      <c r="BX8157" s="40"/>
      <c r="BZ8157" s="9"/>
      <c r="CA8157" s="9"/>
      <c r="CB8157" s="40"/>
      <c r="CC8157" s="9"/>
      <c r="CD8157" s="9"/>
      <c r="CE8157" s="40"/>
    </row>
    <row r="8158" spans="68:83" x14ac:dyDescent="0.25">
      <c r="BP8158" s="9"/>
      <c r="BQ8158" s="40"/>
      <c r="BR8158" s="9"/>
      <c r="BS8158" s="40"/>
      <c r="BU8158" s="9"/>
      <c r="BV8158" s="40"/>
      <c r="BW8158" s="9"/>
      <c r="BX8158" s="40"/>
      <c r="BZ8158" s="9"/>
      <c r="CA8158" s="9"/>
      <c r="CB8158" s="40"/>
      <c r="CC8158" s="9"/>
      <c r="CD8158" s="9"/>
      <c r="CE8158" s="40"/>
    </row>
    <row r="8159" spans="68:83" x14ac:dyDescent="0.25">
      <c r="BP8159" s="9"/>
      <c r="BQ8159" s="40"/>
      <c r="BR8159" s="9"/>
      <c r="BS8159" s="40"/>
      <c r="BU8159" s="9"/>
      <c r="BV8159" s="40"/>
      <c r="BW8159" s="9"/>
      <c r="BX8159" s="40"/>
      <c r="BZ8159" s="9"/>
      <c r="CA8159" s="9"/>
      <c r="CB8159" s="40"/>
      <c r="CC8159" s="9"/>
      <c r="CD8159" s="9"/>
      <c r="CE8159" s="40"/>
    </row>
    <row r="8160" spans="68:83" x14ac:dyDescent="0.25">
      <c r="BP8160" s="9"/>
      <c r="BQ8160" s="40"/>
      <c r="BR8160" s="9"/>
      <c r="BS8160" s="40"/>
      <c r="BU8160" s="9"/>
      <c r="BV8160" s="40"/>
      <c r="BW8160" s="9"/>
      <c r="BX8160" s="40"/>
      <c r="BZ8160" s="9"/>
      <c r="CA8160" s="9"/>
      <c r="CB8160" s="40"/>
      <c r="CC8160" s="9"/>
      <c r="CD8160" s="9"/>
      <c r="CE8160" s="40"/>
    </row>
    <row r="8161" spans="68:83" x14ac:dyDescent="0.25">
      <c r="BP8161" s="9"/>
      <c r="BQ8161" s="40"/>
      <c r="BR8161" s="9"/>
      <c r="BS8161" s="40"/>
      <c r="BU8161" s="9"/>
      <c r="BV8161" s="40"/>
      <c r="BW8161" s="9"/>
      <c r="BX8161" s="40"/>
      <c r="BZ8161" s="9"/>
      <c r="CA8161" s="9"/>
      <c r="CB8161" s="40"/>
      <c r="CC8161" s="9"/>
      <c r="CD8161" s="9"/>
      <c r="CE8161" s="40"/>
    </row>
    <row r="8162" spans="68:83" x14ac:dyDescent="0.25">
      <c r="BP8162" s="9"/>
      <c r="BQ8162" s="40"/>
      <c r="BR8162" s="9"/>
      <c r="BS8162" s="40"/>
      <c r="BU8162" s="9"/>
      <c r="BV8162" s="40"/>
      <c r="BW8162" s="9"/>
      <c r="BX8162" s="40"/>
      <c r="BZ8162" s="9"/>
      <c r="CA8162" s="9"/>
      <c r="CB8162" s="40"/>
      <c r="CC8162" s="9"/>
      <c r="CD8162" s="9"/>
      <c r="CE8162" s="40"/>
    </row>
    <row r="8163" spans="68:83" x14ac:dyDescent="0.25">
      <c r="BP8163" s="9"/>
      <c r="BQ8163" s="40"/>
      <c r="BR8163" s="9"/>
      <c r="BS8163" s="40"/>
      <c r="BU8163" s="9"/>
      <c r="BV8163" s="40"/>
      <c r="BW8163" s="9"/>
      <c r="BX8163" s="40"/>
      <c r="BZ8163" s="9"/>
      <c r="CA8163" s="9"/>
      <c r="CB8163" s="40"/>
      <c r="CC8163" s="9"/>
      <c r="CD8163" s="9"/>
      <c r="CE8163" s="40"/>
    </row>
    <row r="8164" spans="68:83" x14ac:dyDescent="0.25">
      <c r="BP8164" s="9"/>
      <c r="BQ8164" s="40"/>
      <c r="BR8164" s="9"/>
      <c r="BS8164" s="40"/>
      <c r="BU8164" s="9"/>
      <c r="BV8164" s="40"/>
      <c r="BW8164" s="9"/>
      <c r="BX8164" s="40"/>
      <c r="BZ8164" s="9"/>
      <c r="CA8164" s="9"/>
      <c r="CB8164" s="40"/>
      <c r="CC8164" s="9"/>
      <c r="CD8164" s="9"/>
      <c r="CE8164" s="40"/>
    </row>
    <row r="8165" spans="68:83" x14ac:dyDescent="0.25">
      <c r="BP8165" s="9"/>
      <c r="BQ8165" s="40"/>
      <c r="BR8165" s="9"/>
      <c r="BS8165" s="40"/>
      <c r="BU8165" s="9"/>
      <c r="BV8165" s="40"/>
      <c r="BW8165" s="9"/>
      <c r="BX8165" s="40"/>
      <c r="BZ8165" s="9"/>
      <c r="CA8165" s="9"/>
      <c r="CB8165" s="40"/>
      <c r="CC8165" s="9"/>
      <c r="CD8165" s="9"/>
      <c r="CE8165" s="40"/>
    </row>
    <row r="8166" spans="68:83" x14ac:dyDescent="0.25">
      <c r="BP8166" s="9"/>
      <c r="BQ8166" s="40"/>
      <c r="BR8166" s="9"/>
      <c r="BS8166" s="40"/>
      <c r="BU8166" s="9"/>
      <c r="BV8166" s="40"/>
      <c r="BW8166" s="9"/>
      <c r="BX8166" s="40"/>
      <c r="BZ8166" s="9"/>
      <c r="CA8166" s="9"/>
      <c r="CB8166" s="40"/>
      <c r="CC8166" s="9"/>
      <c r="CD8166" s="9"/>
      <c r="CE8166" s="40"/>
    </row>
    <row r="8167" spans="68:83" x14ac:dyDescent="0.25">
      <c r="BP8167" s="9"/>
      <c r="BQ8167" s="40"/>
      <c r="BR8167" s="9"/>
      <c r="BS8167" s="40"/>
      <c r="BU8167" s="9"/>
      <c r="BV8167" s="40"/>
      <c r="BW8167" s="9"/>
      <c r="BX8167" s="40"/>
      <c r="BZ8167" s="9"/>
      <c r="CA8167" s="9"/>
      <c r="CB8167" s="40"/>
      <c r="CC8167" s="9"/>
      <c r="CD8167" s="9"/>
      <c r="CE8167" s="40"/>
    </row>
    <row r="8168" spans="68:83" x14ac:dyDescent="0.25">
      <c r="BP8168" s="9"/>
      <c r="BQ8168" s="40"/>
      <c r="BR8168" s="9"/>
      <c r="BS8168" s="40"/>
      <c r="BU8168" s="9"/>
      <c r="BV8168" s="40"/>
      <c r="BW8168" s="9"/>
      <c r="BX8168" s="40"/>
      <c r="BZ8168" s="9"/>
      <c r="CA8168" s="9"/>
      <c r="CB8168" s="40"/>
      <c r="CC8168" s="9"/>
      <c r="CD8168" s="9"/>
      <c r="CE8168" s="40"/>
    </row>
    <row r="8169" spans="68:83" x14ac:dyDescent="0.25">
      <c r="BP8169" s="9"/>
      <c r="BQ8169" s="40"/>
      <c r="BR8169" s="9"/>
      <c r="BS8169" s="40"/>
      <c r="BU8169" s="9"/>
      <c r="BV8169" s="40"/>
      <c r="BW8169" s="9"/>
      <c r="BX8169" s="40"/>
      <c r="BZ8169" s="9"/>
      <c r="CA8169" s="9"/>
      <c r="CB8169" s="40"/>
      <c r="CC8169" s="9"/>
      <c r="CD8169" s="9"/>
      <c r="CE8169" s="40"/>
    </row>
    <row r="8170" spans="68:83" x14ac:dyDescent="0.25">
      <c r="BP8170" s="9"/>
      <c r="BQ8170" s="40"/>
      <c r="BR8170" s="9"/>
      <c r="BS8170" s="40"/>
      <c r="BU8170" s="9"/>
      <c r="BV8170" s="40"/>
      <c r="BW8170" s="9"/>
      <c r="BX8170" s="40"/>
      <c r="BZ8170" s="9"/>
      <c r="CA8170" s="9"/>
      <c r="CB8170" s="40"/>
      <c r="CC8170" s="9"/>
      <c r="CD8170" s="9"/>
      <c r="CE8170" s="40"/>
    </row>
    <row r="8171" spans="68:83" x14ac:dyDescent="0.25">
      <c r="BP8171" s="9"/>
      <c r="BQ8171" s="40"/>
      <c r="BR8171" s="9"/>
      <c r="BS8171" s="40"/>
      <c r="BU8171" s="9"/>
      <c r="BV8171" s="40"/>
      <c r="BW8171" s="9"/>
      <c r="BX8171" s="40"/>
      <c r="BZ8171" s="9"/>
      <c r="CA8171" s="9"/>
      <c r="CB8171" s="40"/>
      <c r="CC8171" s="9"/>
      <c r="CD8171" s="9"/>
      <c r="CE8171" s="40"/>
    </row>
    <row r="8172" spans="68:83" x14ac:dyDescent="0.25">
      <c r="BP8172" s="9"/>
      <c r="BQ8172" s="40"/>
      <c r="BR8172" s="9"/>
      <c r="BS8172" s="40"/>
      <c r="BU8172" s="9"/>
      <c r="BV8172" s="40"/>
      <c r="BW8172" s="9"/>
      <c r="BX8172" s="40"/>
      <c r="BZ8172" s="9"/>
      <c r="CA8172" s="9"/>
      <c r="CB8172" s="40"/>
      <c r="CC8172" s="9"/>
      <c r="CD8172" s="9"/>
      <c r="CE8172" s="40"/>
    </row>
    <row r="8173" spans="68:83" x14ac:dyDescent="0.25">
      <c r="BP8173" s="9"/>
      <c r="BQ8173" s="40"/>
      <c r="BR8173" s="9"/>
      <c r="BS8173" s="40"/>
      <c r="BU8173" s="9"/>
      <c r="BV8173" s="40"/>
      <c r="BW8173" s="9"/>
      <c r="BX8173" s="40"/>
      <c r="BZ8173" s="9"/>
      <c r="CA8173" s="9"/>
      <c r="CB8173" s="40"/>
      <c r="CC8173" s="9"/>
      <c r="CD8173" s="9"/>
      <c r="CE8173" s="40"/>
    </row>
    <row r="8174" spans="68:83" x14ac:dyDescent="0.25">
      <c r="BP8174" s="9"/>
      <c r="BQ8174" s="40"/>
      <c r="BR8174" s="9"/>
      <c r="BS8174" s="40"/>
      <c r="BU8174" s="9"/>
      <c r="BV8174" s="40"/>
      <c r="BW8174" s="9"/>
      <c r="BX8174" s="40"/>
      <c r="BZ8174" s="9"/>
      <c r="CA8174" s="9"/>
      <c r="CB8174" s="40"/>
      <c r="CC8174" s="9"/>
      <c r="CD8174" s="9"/>
      <c r="CE8174" s="40"/>
    </row>
    <row r="8175" spans="68:83" x14ac:dyDescent="0.25">
      <c r="BP8175" s="9"/>
      <c r="BQ8175" s="40"/>
      <c r="BR8175" s="9"/>
      <c r="BS8175" s="40"/>
      <c r="BU8175" s="9"/>
      <c r="BV8175" s="40"/>
      <c r="BW8175" s="9"/>
      <c r="BX8175" s="40"/>
      <c r="BZ8175" s="9"/>
      <c r="CA8175" s="9"/>
      <c r="CB8175" s="40"/>
      <c r="CC8175" s="9"/>
      <c r="CD8175" s="9"/>
      <c r="CE8175" s="40"/>
    </row>
    <row r="8176" spans="68:83" x14ac:dyDescent="0.25">
      <c r="BP8176" s="9"/>
      <c r="BQ8176" s="40"/>
      <c r="BR8176" s="9"/>
      <c r="BS8176" s="40"/>
      <c r="BU8176" s="9"/>
      <c r="BV8176" s="40"/>
      <c r="BW8176" s="9"/>
      <c r="BX8176" s="40"/>
      <c r="BZ8176" s="9"/>
      <c r="CA8176" s="9"/>
      <c r="CB8176" s="40"/>
      <c r="CC8176" s="9"/>
      <c r="CD8176" s="9"/>
      <c r="CE8176" s="40"/>
    </row>
    <row r="8177" spans="68:83" x14ac:dyDescent="0.25">
      <c r="BP8177" s="9"/>
      <c r="BQ8177" s="40"/>
      <c r="BR8177" s="9"/>
      <c r="BS8177" s="40"/>
      <c r="BU8177" s="9"/>
      <c r="BV8177" s="40"/>
      <c r="BW8177" s="9"/>
      <c r="BX8177" s="40"/>
      <c r="BZ8177" s="9"/>
      <c r="CA8177" s="9"/>
      <c r="CB8177" s="40"/>
      <c r="CC8177" s="9"/>
      <c r="CD8177" s="9"/>
      <c r="CE8177" s="40"/>
    </row>
    <row r="8178" spans="68:83" x14ac:dyDescent="0.25">
      <c r="BP8178" s="9"/>
      <c r="BQ8178" s="40"/>
      <c r="BR8178" s="9"/>
      <c r="BS8178" s="40"/>
      <c r="BU8178" s="9"/>
      <c r="BV8178" s="40"/>
      <c r="BW8178" s="9"/>
      <c r="BX8178" s="40"/>
      <c r="BZ8178" s="9"/>
      <c r="CA8178" s="9"/>
      <c r="CB8178" s="40"/>
      <c r="CC8178" s="9"/>
      <c r="CD8178" s="9"/>
      <c r="CE8178" s="40"/>
    </row>
    <row r="8179" spans="68:83" x14ac:dyDescent="0.25">
      <c r="BP8179" s="9"/>
      <c r="BQ8179" s="40"/>
      <c r="BR8179" s="9"/>
      <c r="BS8179" s="40"/>
      <c r="BU8179" s="9"/>
      <c r="BV8179" s="40"/>
      <c r="BW8179" s="9"/>
      <c r="BX8179" s="40"/>
      <c r="BZ8179" s="9"/>
      <c r="CA8179" s="9"/>
      <c r="CB8179" s="40"/>
      <c r="CC8179" s="9"/>
      <c r="CD8179" s="9"/>
      <c r="CE8179" s="40"/>
    </row>
    <row r="8180" spans="68:83" x14ac:dyDescent="0.25">
      <c r="BP8180" s="9"/>
      <c r="BQ8180" s="40"/>
      <c r="BR8180" s="9"/>
      <c r="BS8180" s="40"/>
      <c r="BU8180" s="9"/>
      <c r="BV8180" s="40"/>
      <c r="BW8180" s="9"/>
      <c r="BX8180" s="40"/>
      <c r="BZ8180" s="9"/>
      <c r="CA8180" s="9"/>
      <c r="CB8180" s="40"/>
      <c r="CC8180" s="9"/>
      <c r="CD8180" s="9"/>
      <c r="CE8180" s="40"/>
    </row>
    <row r="8181" spans="68:83" x14ac:dyDescent="0.25">
      <c r="BP8181" s="9"/>
      <c r="BQ8181" s="40"/>
      <c r="BR8181" s="9"/>
      <c r="BS8181" s="40"/>
      <c r="BU8181" s="9"/>
      <c r="BV8181" s="40"/>
      <c r="BW8181" s="9"/>
      <c r="BX8181" s="40"/>
      <c r="BZ8181" s="9"/>
      <c r="CA8181" s="9"/>
      <c r="CB8181" s="40"/>
      <c r="CC8181" s="9"/>
      <c r="CD8181" s="9"/>
      <c r="CE8181" s="40"/>
    </row>
    <row r="8182" spans="68:83" x14ac:dyDescent="0.25">
      <c r="BP8182" s="9"/>
      <c r="BQ8182" s="40"/>
      <c r="BR8182" s="9"/>
      <c r="BS8182" s="40"/>
      <c r="BU8182" s="9"/>
      <c r="BV8182" s="40"/>
      <c r="BW8182" s="9"/>
      <c r="BX8182" s="40"/>
      <c r="BZ8182" s="9"/>
      <c r="CA8182" s="9"/>
      <c r="CB8182" s="40"/>
      <c r="CC8182" s="9"/>
      <c r="CD8182" s="9"/>
      <c r="CE8182" s="40"/>
    </row>
    <row r="8183" spans="68:83" x14ac:dyDescent="0.25">
      <c r="BP8183" s="9"/>
      <c r="BQ8183" s="40"/>
      <c r="BR8183" s="9"/>
      <c r="BS8183" s="40"/>
      <c r="BU8183" s="9"/>
      <c r="BV8183" s="40"/>
      <c r="BW8183" s="9"/>
      <c r="BX8183" s="40"/>
      <c r="BZ8183" s="9"/>
      <c r="CA8183" s="9"/>
      <c r="CB8183" s="40"/>
      <c r="CC8183" s="9"/>
      <c r="CD8183" s="9"/>
      <c r="CE8183" s="40"/>
    </row>
    <row r="8184" spans="68:83" x14ac:dyDescent="0.25">
      <c r="BP8184" s="9"/>
      <c r="BQ8184" s="40"/>
      <c r="BR8184" s="9"/>
      <c r="BS8184" s="40"/>
      <c r="BU8184" s="9"/>
      <c r="BV8184" s="40"/>
      <c r="BW8184" s="9"/>
      <c r="BX8184" s="40"/>
      <c r="BZ8184" s="9"/>
      <c r="CA8184" s="9"/>
      <c r="CB8184" s="40"/>
      <c r="CC8184" s="9"/>
      <c r="CD8184" s="9"/>
      <c r="CE8184" s="40"/>
    </row>
    <row r="8185" spans="68:83" x14ac:dyDescent="0.25">
      <c r="BP8185" s="9"/>
      <c r="BQ8185" s="40"/>
      <c r="BR8185" s="9"/>
      <c r="BS8185" s="40"/>
      <c r="BU8185" s="9"/>
      <c r="BV8185" s="40"/>
      <c r="BW8185" s="9"/>
      <c r="BX8185" s="40"/>
      <c r="BZ8185" s="9"/>
      <c r="CA8185" s="9"/>
      <c r="CB8185" s="40"/>
      <c r="CC8185" s="9"/>
      <c r="CD8185" s="9"/>
      <c r="CE8185" s="40"/>
    </row>
    <row r="8186" spans="68:83" x14ac:dyDescent="0.25">
      <c r="BP8186" s="9"/>
      <c r="BQ8186" s="40"/>
      <c r="BR8186" s="9"/>
      <c r="BS8186" s="40"/>
      <c r="BU8186" s="9"/>
      <c r="BV8186" s="40"/>
      <c r="BW8186" s="9"/>
      <c r="BX8186" s="40"/>
      <c r="BZ8186" s="9"/>
      <c r="CA8186" s="9"/>
      <c r="CB8186" s="40"/>
      <c r="CC8186" s="9"/>
      <c r="CD8186" s="9"/>
      <c r="CE8186" s="40"/>
    </row>
    <row r="8187" spans="68:83" x14ac:dyDescent="0.25">
      <c r="BP8187" s="9"/>
      <c r="BQ8187" s="40"/>
      <c r="BR8187" s="9"/>
      <c r="BS8187" s="40"/>
      <c r="BU8187" s="9"/>
      <c r="BV8187" s="40"/>
      <c r="BW8187" s="9"/>
      <c r="BX8187" s="40"/>
      <c r="BZ8187" s="9"/>
      <c r="CA8187" s="9"/>
      <c r="CB8187" s="40"/>
      <c r="CC8187" s="9"/>
      <c r="CD8187" s="9"/>
      <c r="CE8187" s="40"/>
    </row>
    <row r="8188" spans="68:83" x14ac:dyDescent="0.25">
      <c r="BP8188" s="9"/>
      <c r="BQ8188" s="40"/>
      <c r="BR8188" s="9"/>
      <c r="BS8188" s="40"/>
      <c r="BU8188" s="9"/>
      <c r="BV8188" s="40"/>
      <c r="BW8188" s="9"/>
      <c r="BX8188" s="40"/>
      <c r="BZ8188" s="9"/>
      <c r="CA8188" s="9"/>
      <c r="CB8188" s="40"/>
      <c r="CC8188" s="9"/>
      <c r="CD8188" s="9"/>
      <c r="CE8188" s="40"/>
    </row>
    <row r="8189" spans="68:83" x14ac:dyDescent="0.25">
      <c r="BP8189" s="9"/>
      <c r="BQ8189" s="40"/>
      <c r="BR8189" s="9"/>
      <c r="BS8189" s="40"/>
      <c r="BU8189" s="9"/>
      <c r="BV8189" s="40"/>
      <c r="BW8189" s="9"/>
      <c r="BX8189" s="40"/>
      <c r="BZ8189" s="9"/>
      <c r="CA8189" s="9"/>
      <c r="CB8189" s="40"/>
      <c r="CC8189" s="9"/>
      <c r="CD8189" s="9"/>
      <c r="CE8189" s="40"/>
    </row>
    <row r="8190" spans="68:83" x14ac:dyDescent="0.25">
      <c r="BP8190" s="9"/>
      <c r="BQ8190" s="40"/>
      <c r="BR8190" s="9"/>
      <c r="BS8190" s="40"/>
      <c r="BU8190" s="9"/>
      <c r="BV8190" s="40"/>
      <c r="BW8190" s="9"/>
      <c r="BX8190" s="40"/>
      <c r="BZ8190" s="9"/>
      <c r="CA8190" s="9"/>
      <c r="CB8190" s="40"/>
      <c r="CC8190" s="9"/>
      <c r="CD8190" s="9"/>
      <c r="CE8190" s="40"/>
    </row>
    <row r="8191" spans="68:83" x14ac:dyDescent="0.25">
      <c r="BP8191" s="9"/>
      <c r="BQ8191" s="40"/>
      <c r="BR8191" s="9"/>
      <c r="BS8191" s="40"/>
      <c r="BU8191" s="9"/>
      <c r="BV8191" s="40"/>
      <c r="BW8191" s="9"/>
      <c r="BX8191" s="40"/>
      <c r="BZ8191" s="9"/>
      <c r="CA8191" s="9"/>
      <c r="CB8191" s="40"/>
      <c r="CC8191" s="9"/>
      <c r="CD8191" s="9"/>
      <c r="CE8191" s="40"/>
    </row>
    <row r="8192" spans="68:83" x14ac:dyDescent="0.25">
      <c r="BP8192" s="9"/>
      <c r="BQ8192" s="40"/>
      <c r="BR8192" s="9"/>
      <c r="BS8192" s="40"/>
      <c r="BU8192" s="9"/>
      <c r="BV8192" s="40"/>
      <c r="BW8192" s="9"/>
      <c r="BX8192" s="40"/>
      <c r="BZ8192" s="9"/>
      <c r="CA8192" s="9"/>
      <c r="CB8192" s="40"/>
      <c r="CC8192" s="9"/>
      <c r="CD8192" s="9"/>
      <c r="CE8192" s="40"/>
    </row>
    <row r="8193" spans="68:83" x14ac:dyDescent="0.25">
      <c r="BP8193" s="9"/>
      <c r="BQ8193" s="40"/>
      <c r="BR8193" s="9"/>
      <c r="BS8193" s="40"/>
      <c r="BU8193" s="9"/>
      <c r="BV8193" s="40"/>
      <c r="BW8193" s="9"/>
      <c r="BX8193" s="40"/>
      <c r="BZ8193" s="9"/>
      <c r="CA8193" s="9"/>
      <c r="CB8193" s="40"/>
      <c r="CC8193" s="9"/>
      <c r="CD8193" s="9"/>
      <c r="CE8193" s="40"/>
    </row>
    <row r="8194" spans="68:83" x14ac:dyDescent="0.25">
      <c r="BP8194" s="9"/>
      <c r="BQ8194" s="40"/>
      <c r="BR8194" s="9"/>
      <c r="BS8194" s="40"/>
      <c r="BU8194" s="9"/>
      <c r="BV8194" s="40"/>
      <c r="BW8194" s="9"/>
      <c r="BX8194" s="40"/>
      <c r="BZ8194" s="9"/>
      <c r="CA8194" s="9"/>
      <c r="CB8194" s="40"/>
      <c r="CC8194" s="9"/>
      <c r="CD8194" s="9"/>
      <c r="CE8194" s="40"/>
    </row>
    <row r="8195" spans="68:83" x14ac:dyDescent="0.25">
      <c r="BP8195" s="9"/>
      <c r="BQ8195" s="40"/>
      <c r="BR8195" s="9"/>
      <c r="BS8195" s="40"/>
      <c r="BU8195" s="9"/>
      <c r="BV8195" s="40"/>
      <c r="BW8195" s="9"/>
      <c r="BX8195" s="40"/>
      <c r="BZ8195" s="9"/>
      <c r="CA8195" s="9"/>
      <c r="CB8195" s="40"/>
      <c r="CC8195" s="9"/>
      <c r="CD8195" s="9"/>
      <c r="CE8195" s="40"/>
    </row>
    <row r="8196" spans="68:83" x14ac:dyDescent="0.25">
      <c r="BP8196" s="9"/>
      <c r="BQ8196" s="40"/>
      <c r="BR8196" s="9"/>
      <c r="BS8196" s="40"/>
      <c r="BU8196" s="9"/>
      <c r="BV8196" s="40"/>
      <c r="BW8196" s="9"/>
      <c r="BX8196" s="40"/>
      <c r="BZ8196" s="9"/>
      <c r="CA8196" s="9"/>
      <c r="CB8196" s="40"/>
      <c r="CC8196" s="9"/>
      <c r="CD8196" s="9"/>
      <c r="CE8196" s="40"/>
    </row>
    <row r="8197" spans="68:83" x14ac:dyDescent="0.25">
      <c r="BP8197" s="9"/>
      <c r="BQ8197" s="40"/>
      <c r="BR8197" s="9"/>
      <c r="BS8197" s="40"/>
      <c r="BU8197" s="9"/>
      <c r="BV8197" s="40"/>
      <c r="BW8197" s="9"/>
      <c r="BX8197" s="40"/>
      <c r="BZ8197" s="9"/>
      <c r="CA8197" s="9"/>
      <c r="CB8197" s="40"/>
      <c r="CC8197" s="9"/>
      <c r="CD8197" s="9"/>
      <c r="CE8197" s="40"/>
    </row>
    <row r="8198" spans="68:83" x14ac:dyDescent="0.25">
      <c r="BP8198" s="9"/>
      <c r="BQ8198" s="40"/>
      <c r="BR8198" s="9"/>
      <c r="BS8198" s="40"/>
      <c r="BU8198" s="9"/>
      <c r="BV8198" s="40"/>
      <c r="BW8198" s="9"/>
      <c r="BX8198" s="40"/>
      <c r="BZ8198" s="9"/>
      <c r="CA8198" s="9"/>
      <c r="CB8198" s="40"/>
      <c r="CC8198" s="9"/>
      <c r="CD8198" s="9"/>
      <c r="CE8198" s="40"/>
    </row>
    <row r="8199" spans="68:83" x14ac:dyDescent="0.25">
      <c r="BP8199" s="9"/>
      <c r="BQ8199" s="40"/>
      <c r="BR8199" s="9"/>
      <c r="BS8199" s="40"/>
      <c r="BU8199" s="9"/>
      <c r="BV8199" s="40"/>
      <c r="BW8199" s="9"/>
      <c r="BX8199" s="40"/>
      <c r="BZ8199" s="9"/>
      <c r="CA8199" s="9"/>
      <c r="CB8199" s="40"/>
      <c r="CC8199" s="9"/>
      <c r="CD8199" s="9"/>
      <c r="CE8199" s="40"/>
    </row>
    <row r="8200" spans="68:83" x14ac:dyDescent="0.25">
      <c r="BP8200" s="9"/>
      <c r="BQ8200" s="40"/>
      <c r="BR8200" s="9"/>
      <c r="BS8200" s="40"/>
      <c r="BU8200" s="9"/>
      <c r="BV8200" s="40"/>
      <c r="BW8200" s="9"/>
      <c r="BX8200" s="40"/>
      <c r="BZ8200" s="9"/>
      <c r="CA8200" s="9"/>
      <c r="CB8200" s="40"/>
      <c r="CC8200" s="9"/>
      <c r="CD8200" s="9"/>
      <c r="CE8200" s="40"/>
    </row>
    <row r="8201" spans="68:83" x14ac:dyDescent="0.25">
      <c r="BP8201" s="9"/>
      <c r="BQ8201" s="40"/>
      <c r="BR8201" s="9"/>
      <c r="BS8201" s="40"/>
      <c r="BU8201" s="9"/>
      <c r="BV8201" s="40"/>
      <c r="BW8201" s="9"/>
      <c r="BX8201" s="40"/>
      <c r="BZ8201" s="9"/>
      <c r="CA8201" s="9"/>
      <c r="CB8201" s="40"/>
      <c r="CC8201" s="9"/>
      <c r="CD8201" s="9"/>
      <c r="CE8201" s="40"/>
    </row>
    <row r="8202" spans="68:83" x14ac:dyDescent="0.25">
      <c r="BP8202" s="9"/>
      <c r="BQ8202" s="40"/>
      <c r="BR8202" s="9"/>
      <c r="BS8202" s="40"/>
      <c r="BU8202" s="9"/>
      <c r="BV8202" s="40"/>
      <c r="BW8202" s="9"/>
      <c r="BX8202" s="40"/>
      <c r="BZ8202" s="9"/>
      <c r="CA8202" s="9"/>
      <c r="CB8202" s="40"/>
      <c r="CC8202" s="9"/>
      <c r="CD8202" s="9"/>
      <c r="CE8202" s="40"/>
    </row>
    <row r="8203" spans="68:83" x14ac:dyDescent="0.25">
      <c r="BP8203" s="9"/>
      <c r="BQ8203" s="40"/>
      <c r="BR8203" s="9"/>
      <c r="BS8203" s="40"/>
      <c r="BU8203" s="9"/>
      <c r="BV8203" s="40"/>
      <c r="BW8203" s="9"/>
      <c r="BX8203" s="40"/>
      <c r="BZ8203" s="9"/>
      <c r="CA8203" s="9"/>
      <c r="CB8203" s="40"/>
      <c r="CC8203" s="9"/>
      <c r="CD8203" s="9"/>
      <c r="CE8203" s="40"/>
    </row>
    <row r="8204" spans="68:83" x14ac:dyDescent="0.25">
      <c r="BP8204" s="9"/>
      <c r="BQ8204" s="40"/>
      <c r="BR8204" s="9"/>
      <c r="BS8204" s="40"/>
      <c r="BU8204" s="9"/>
      <c r="BV8204" s="40"/>
      <c r="BW8204" s="9"/>
      <c r="BX8204" s="40"/>
      <c r="BZ8204" s="9"/>
      <c r="CA8204" s="9"/>
      <c r="CB8204" s="40"/>
      <c r="CC8204" s="9"/>
      <c r="CD8204" s="9"/>
      <c r="CE8204" s="40"/>
    </row>
    <row r="8205" spans="68:83" x14ac:dyDescent="0.25">
      <c r="BP8205" s="9"/>
      <c r="BQ8205" s="40"/>
      <c r="BR8205" s="9"/>
      <c r="BS8205" s="40"/>
      <c r="BU8205" s="9"/>
      <c r="BV8205" s="40"/>
      <c r="BW8205" s="9"/>
      <c r="BX8205" s="40"/>
      <c r="BZ8205" s="9"/>
      <c r="CA8205" s="9"/>
      <c r="CB8205" s="40"/>
      <c r="CC8205" s="9"/>
      <c r="CD8205" s="9"/>
      <c r="CE8205" s="40"/>
    </row>
    <row r="8206" spans="68:83" x14ac:dyDescent="0.25">
      <c r="BP8206" s="9"/>
      <c r="BQ8206" s="40"/>
      <c r="BR8206" s="9"/>
      <c r="BS8206" s="40"/>
      <c r="BU8206" s="9"/>
      <c r="BV8206" s="40"/>
      <c r="BW8206" s="9"/>
      <c r="BX8206" s="40"/>
      <c r="BZ8206" s="9"/>
      <c r="CA8206" s="9"/>
      <c r="CB8206" s="40"/>
      <c r="CC8206" s="9"/>
      <c r="CD8206" s="9"/>
      <c r="CE8206" s="40"/>
    </row>
    <row r="8207" spans="68:83" x14ac:dyDescent="0.25">
      <c r="BP8207" s="9"/>
      <c r="BQ8207" s="40"/>
      <c r="BR8207" s="9"/>
      <c r="BS8207" s="40"/>
      <c r="BU8207" s="9"/>
      <c r="BV8207" s="40"/>
      <c r="BW8207" s="9"/>
      <c r="BX8207" s="40"/>
      <c r="BZ8207" s="9"/>
      <c r="CA8207" s="9"/>
      <c r="CB8207" s="40"/>
      <c r="CC8207" s="9"/>
      <c r="CD8207" s="9"/>
      <c r="CE8207" s="40"/>
    </row>
    <row r="8208" spans="68:83" x14ac:dyDescent="0.25">
      <c r="BP8208" s="9"/>
      <c r="BQ8208" s="40"/>
      <c r="BR8208" s="9"/>
      <c r="BS8208" s="40"/>
      <c r="BU8208" s="9"/>
      <c r="BV8208" s="40"/>
      <c r="BW8208" s="9"/>
      <c r="BX8208" s="40"/>
      <c r="BZ8208" s="9"/>
      <c r="CA8208" s="9"/>
      <c r="CB8208" s="40"/>
      <c r="CC8208" s="9"/>
      <c r="CD8208" s="9"/>
      <c r="CE8208" s="40"/>
    </row>
    <row r="8209" spans="68:83" x14ac:dyDescent="0.25">
      <c r="BP8209" s="9"/>
      <c r="BQ8209" s="40"/>
      <c r="BR8209" s="9"/>
      <c r="BS8209" s="40"/>
      <c r="BU8209" s="9"/>
      <c r="BV8209" s="40"/>
      <c r="BW8209" s="9"/>
      <c r="BX8209" s="40"/>
      <c r="BZ8209" s="9"/>
      <c r="CA8209" s="9"/>
      <c r="CB8209" s="40"/>
      <c r="CC8209" s="9"/>
      <c r="CD8209" s="9"/>
      <c r="CE8209" s="40"/>
    </row>
    <row r="8210" spans="68:83" x14ac:dyDescent="0.25">
      <c r="BP8210" s="9"/>
      <c r="BQ8210" s="40"/>
      <c r="BR8210" s="9"/>
      <c r="BS8210" s="40"/>
      <c r="BU8210" s="9"/>
      <c r="BV8210" s="40"/>
      <c r="BW8210" s="9"/>
      <c r="BX8210" s="40"/>
      <c r="BZ8210" s="9"/>
      <c r="CA8210" s="9"/>
      <c r="CB8210" s="40"/>
      <c r="CC8210" s="9"/>
      <c r="CD8210" s="9"/>
      <c r="CE8210" s="40"/>
    </row>
    <row r="8211" spans="68:83" x14ac:dyDescent="0.25">
      <c r="BP8211" s="9"/>
      <c r="BQ8211" s="40"/>
      <c r="BR8211" s="9"/>
      <c r="BS8211" s="40"/>
      <c r="BU8211" s="9"/>
      <c r="BV8211" s="40"/>
      <c r="BW8211" s="9"/>
      <c r="BX8211" s="40"/>
      <c r="BZ8211" s="9"/>
      <c r="CA8211" s="9"/>
      <c r="CB8211" s="40"/>
      <c r="CC8211" s="9"/>
      <c r="CD8211" s="9"/>
      <c r="CE8211" s="40"/>
    </row>
    <row r="8212" spans="68:83" x14ac:dyDescent="0.25">
      <c r="BP8212" s="9"/>
      <c r="BQ8212" s="40"/>
      <c r="BR8212" s="9"/>
      <c r="BS8212" s="40"/>
      <c r="BU8212" s="9"/>
      <c r="BV8212" s="40"/>
      <c r="BW8212" s="9"/>
      <c r="BX8212" s="40"/>
      <c r="BZ8212" s="9"/>
      <c r="CA8212" s="9"/>
      <c r="CB8212" s="40"/>
      <c r="CC8212" s="9"/>
      <c r="CD8212" s="9"/>
      <c r="CE8212" s="40"/>
    </row>
    <row r="8213" spans="68:83" x14ac:dyDescent="0.25">
      <c r="BP8213" s="9"/>
      <c r="BQ8213" s="40"/>
      <c r="BR8213" s="9"/>
      <c r="BS8213" s="40"/>
      <c r="BU8213" s="9"/>
      <c r="BV8213" s="40"/>
      <c r="BW8213" s="9"/>
      <c r="BX8213" s="40"/>
      <c r="BZ8213" s="9"/>
      <c r="CA8213" s="9"/>
      <c r="CB8213" s="40"/>
      <c r="CC8213" s="9"/>
      <c r="CD8213" s="9"/>
      <c r="CE8213" s="40"/>
    </row>
    <row r="8214" spans="68:83" x14ac:dyDescent="0.25">
      <c r="BP8214" s="9"/>
      <c r="BQ8214" s="40"/>
      <c r="BR8214" s="9"/>
      <c r="BS8214" s="40"/>
      <c r="BU8214" s="9"/>
      <c r="BV8214" s="40"/>
      <c r="BW8214" s="9"/>
      <c r="BX8214" s="40"/>
      <c r="BZ8214" s="9"/>
      <c r="CA8214" s="9"/>
      <c r="CB8214" s="40"/>
      <c r="CC8214" s="9"/>
      <c r="CD8214" s="9"/>
      <c r="CE8214" s="40"/>
    </row>
    <row r="8215" spans="68:83" x14ac:dyDescent="0.25">
      <c r="BP8215" s="9"/>
      <c r="BQ8215" s="40"/>
      <c r="BR8215" s="9"/>
      <c r="BS8215" s="40"/>
      <c r="BU8215" s="9"/>
      <c r="BV8215" s="40"/>
      <c r="BW8215" s="9"/>
      <c r="BX8215" s="40"/>
      <c r="BZ8215" s="9"/>
      <c r="CA8215" s="9"/>
      <c r="CB8215" s="40"/>
      <c r="CC8215" s="9"/>
      <c r="CD8215" s="9"/>
      <c r="CE8215" s="40"/>
    </row>
    <row r="8216" spans="68:83" x14ac:dyDescent="0.25">
      <c r="BP8216" s="9"/>
      <c r="BQ8216" s="40"/>
      <c r="BR8216" s="9"/>
      <c r="BS8216" s="40"/>
      <c r="BU8216" s="9"/>
      <c r="BV8216" s="40"/>
      <c r="BW8216" s="9"/>
      <c r="BX8216" s="40"/>
      <c r="BZ8216" s="9"/>
      <c r="CA8216" s="9"/>
      <c r="CB8216" s="40"/>
      <c r="CC8216" s="9"/>
      <c r="CD8216" s="9"/>
      <c r="CE8216" s="40"/>
    </row>
    <row r="8217" spans="68:83" x14ac:dyDescent="0.25">
      <c r="BP8217" s="9"/>
      <c r="BQ8217" s="40"/>
      <c r="BR8217" s="9"/>
      <c r="BS8217" s="40"/>
      <c r="BU8217" s="9"/>
      <c r="BV8217" s="40"/>
      <c r="BW8217" s="9"/>
      <c r="BX8217" s="40"/>
      <c r="BZ8217" s="9"/>
      <c r="CA8217" s="9"/>
      <c r="CB8217" s="40"/>
      <c r="CC8217" s="9"/>
      <c r="CD8217" s="9"/>
      <c r="CE8217" s="40"/>
    </row>
    <row r="8218" spans="68:83" x14ac:dyDescent="0.25">
      <c r="BP8218" s="9"/>
      <c r="BQ8218" s="40"/>
      <c r="BR8218" s="9"/>
      <c r="BS8218" s="40"/>
      <c r="BU8218" s="9"/>
      <c r="BV8218" s="40"/>
      <c r="BW8218" s="9"/>
      <c r="BX8218" s="40"/>
      <c r="BZ8218" s="9"/>
      <c r="CA8218" s="9"/>
      <c r="CB8218" s="40"/>
      <c r="CC8218" s="9"/>
      <c r="CD8218" s="9"/>
      <c r="CE8218" s="40"/>
    </row>
    <row r="8219" spans="68:83" x14ac:dyDescent="0.25">
      <c r="BP8219" s="9"/>
      <c r="BQ8219" s="40"/>
      <c r="BR8219" s="9"/>
      <c r="BS8219" s="40"/>
      <c r="BU8219" s="9"/>
      <c r="BV8219" s="40"/>
      <c r="BW8219" s="9"/>
      <c r="BX8219" s="40"/>
      <c r="BZ8219" s="9"/>
      <c r="CA8219" s="9"/>
      <c r="CB8219" s="40"/>
      <c r="CC8219" s="9"/>
      <c r="CD8219" s="9"/>
      <c r="CE8219" s="40"/>
    </row>
    <row r="8220" spans="68:83" x14ac:dyDescent="0.25">
      <c r="BP8220" s="9"/>
      <c r="BQ8220" s="40"/>
      <c r="BR8220" s="9"/>
      <c r="BS8220" s="40"/>
      <c r="BU8220" s="9"/>
      <c r="BV8220" s="40"/>
      <c r="BW8220" s="9"/>
      <c r="BX8220" s="40"/>
      <c r="BZ8220" s="9"/>
      <c r="CA8220" s="9"/>
      <c r="CB8220" s="40"/>
      <c r="CC8220" s="9"/>
      <c r="CD8220" s="9"/>
      <c r="CE8220" s="40"/>
    </row>
    <row r="8221" spans="68:83" x14ac:dyDescent="0.25">
      <c r="BP8221" s="9"/>
      <c r="BQ8221" s="40"/>
      <c r="BR8221" s="9"/>
      <c r="BS8221" s="40"/>
      <c r="BU8221" s="9"/>
      <c r="BV8221" s="40"/>
      <c r="BW8221" s="9"/>
      <c r="BX8221" s="40"/>
      <c r="BZ8221" s="9"/>
      <c r="CA8221" s="9"/>
      <c r="CB8221" s="40"/>
      <c r="CC8221" s="9"/>
      <c r="CD8221" s="9"/>
      <c r="CE8221" s="40"/>
    </row>
    <row r="8222" spans="68:83" x14ac:dyDescent="0.25">
      <c r="BP8222" s="9"/>
      <c r="BQ8222" s="40"/>
      <c r="BR8222" s="9"/>
      <c r="BS8222" s="40"/>
      <c r="BU8222" s="9"/>
      <c r="BV8222" s="40"/>
      <c r="BW8222" s="9"/>
      <c r="BX8222" s="40"/>
      <c r="BZ8222" s="9"/>
      <c r="CA8222" s="9"/>
      <c r="CB8222" s="40"/>
      <c r="CC8222" s="9"/>
      <c r="CD8222" s="9"/>
      <c r="CE8222" s="40"/>
    </row>
    <row r="8223" spans="68:83" x14ac:dyDescent="0.25">
      <c r="BP8223" s="9"/>
      <c r="BQ8223" s="40"/>
      <c r="BR8223" s="9"/>
      <c r="BS8223" s="40"/>
      <c r="BU8223" s="9"/>
      <c r="BV8223" s="40"/>
      <c r="BW8223" s="9"/>
      <c r="BX8223" s="40"/>
      <c r="BZ8223" s="9"/>
      <c r="CA8223" s="9"/>
      <c r="CB8223" s="40"/>
      <c r="CC8223" s="9"/>
      <c r="CD8223" s="9"/>
      <c r="CE8223" s="40"/>
    </row>
    <row r="8224" spans="68:83" x14ac:dyDescent="0.25">
      <c r="BP8224" s="9"/>
      <c r="BQ8224" s="40"/>
      <c r="BR8224" s="9"/>
      <c r="BS8224" s="40"/>
      <c r="BU8224" s="9"/>
      <c r="BV8224" s="40"/>
      <c r="BW8224" s="9"/>
      <c r="BX8224" s="40"/>
      <c r="BZ8224" s="9"/>
      <c r="CA8224" s="9"/>
      <c r="CB8224" s="40"/>
      <c r="CC8224" s="9"/>
      <c r="CD8224" s="9"/>
      <c r="CE8224" s="40"/>
    </row>
    <row r="8225" spans="68:83" x14ac:dyDescent="0.25">
      <c r="BP8225" s="9"/>
      <c r="BQ8225" s="40"/>
      <c r="BR8225" s="9"/>
      <c r="BS8225" s="40"/>
      <c r="BU8225" s="9"/>
      <c r="BV8225" s="40"/>
      <c r="BW8225" s="9"/>
      <c r="BX8225" s="40"/>
      <c r="BZ8225" s="9"/>
      <c r="CA8225" s="9"/>
      <c r="CB8225" s="40"/>
      <c r="CC8225" s="9"/>
      <c r="CD8225" s="9"/>
      <c r="CE8225" s="40"/>
    </row>
    <row r="8226" spans="68:83" x14ac:dyDescent="0.25">
      <c r="BP8226" s="9"/>
      <c r="BQ8226" s="40"/>
      <c r="BR8226" s="9"/>
      <c r="BS8226" s="40"/>
      <c r="BU8226" s="9"/>
      <c r="BV8226" s="40"/>
      <c r="BW8226" s="9"/>
      <c r="BX8226" s="40"/>
      <c r="BZ8226" s="9"/>
      <c r="CA8226" s="9"/>
      <c r="CB8226" s="40"/>
      <c r="CC8226" s="9"/>
      <c r="CD8226" s="9"/>
      <c r="CE8226" s="40"/>
    </row>
    <row r="8227" spans="68:83" x14ac:dyDescent="0.25">
      <c r="BP8227" s="9"/>
      <c r="BQ8227" s="40"/>
      <c r="BR8227" s="9"/>
      <c r="BS8227" s="40"/>
      <c r="BU8227" s="9"/>
      <c r="BV8227" s="40"/>
      <c r="BW8227" s="9"/>
      <c r="BX8227" s="40"/>
      <c r="BZ8227" s="9"/>
      <c r="CA8227" s="9"/>
      <c r="CB8227" s="40"/>
      <c r="CC8227" s="9"/>
      <c r="CD8227" s="9"/>
      <c r="CE8227" s="40"/>
    </row>
    <row r="8228" spans="68:83" x14ac:dyDescent="0.25">
      <c r="BP8228" s="9"/>
      <c r="BQ8228" s="40"/>
      <c r="BR8228" s="9"/>
      <c r="BS8228" s="40"/>
      <c r="BU8228" s="9"/>
      <c r="BV8228" s="40"/>
      <c r="BW8228" s="9"/>
      <c r="BX8228" s="40"/>
      <c r="BZ8228" s="9"/>
      <c r="CA8228" s="9"/>
      <c r="CB8228" s="40"/>
      <c r="CC8228" s="9"/>
      <c r="CD8228" s="9"/>
      <c r="CE8228" s="40"/>
    </row>
    <row r="8229" spans="68:83" x14ac:dyDescent="0.25">
      <c r="BP8229" s="9"/>
      <c r="BQ8229" s="40"/>
      <c r="BR8229" s="9"/>
      <c r="BS8229" s="40"/>
      <c r="BU8229" s="9"/>
      <c r="BV8229" s="40"/>
      <c r="BW8229" s="9"/>
      <c r="BX8229" s="40"/>
      <c r="BZ8229" s="9"/>
      <c r="CA8229" s="9"/>
      <c r="CB8229" s="40"/>
      <c r="CC8229" s="9"/>
      <c r="CD8229" s="9"/>
      <c r="CE8229" s="40"/>
    </row>
    <row r="8230" spans="68:83" x14ac:dyDescent="0.25">
      <c r="BP8230" s="9"/>
      <c r="BQ8230" s="40"/>
      <c r="BR8230" s="9"/>
      <c r="BS8230" s="40"/>
      <c r="BU8230" s="9"/>
      <c r="BV8230" s="40"/>
      <c r="BW8230" s="9"/>
      <c r="BX8230" s="40"/>
      <c r="BZ8230" s="9"/>
      <c r="CA8230" s="9"/>
      <c r="CB8230" s="40"/>
      <c r="CC8230" s="9"/>
      <c r="CD8230" s="9"/>
      <c r="CE8230" s="40"/>
    </row>
    <row r="8231" spans="68:83" x14ac:dyDescent="0.25">
      <c r="BP8231" s="9"/>
      <c r="BQ8231" s="40"/>
      <c r="BR8231" s="9"/>
      <c r="BS8231" s="40"/>
      <c r="BU8231" s="9"/>
      <c r="BV8231" s="40"/>
      <c r="BW8231" s="9"/>
      <c r="BX8231" s="40"/>
      <c r="BZ8231" s="9"/>
      <c r="CA8231" s="9"/>
      <c r="CB8231" s="40"/>
      <c r="CC8231" s="9"/>
      <c r="CD8231" s="9"/>
      <c r="CE8231" s="40"/>
    </row>
    <row r="8232" spans="68:83" x14ac:dyDescent="0.25">
      <c r="BP8232" s="9"/>
      <c r="BQ8232" s="40"/>
      <c r="BR8232" s="9"/>
      <c r="BS8232" s="40"/>
      <c r="BU8232" s="9"/>
      <c r="BV8232" s="40"/>
      <c r="BW8232" s="9"/>
      <c r="BX8232" s="40"/>
      <c r="BZ8232" s="9"/>
      <c r="CA8232" s="9"/>
      <c r="CB8232" s="40"/>
      <c r="CC8232" s="9"/>
      <c r="CD8232" s="9"/>
      <c r="CE8232" s="40"/>
    </row>
    <row r="8233" spans="68:83" x14ac:dyDescent="0.25">
      <c r="BP8233" s="9"/>
      <c r="BQ8233" s="40"/>
      <c r="BR8233" s="9"/>
      <c r="BS8233" s="40"/>
      <c r="BU8233" s="9"/>
      <c r="BV8233" s="40"/>
      <c r="BW8233" s="9"/>
      <c r="BX8233" s="40"/>
      <c r="BZ8233" s="9"/>
      <c r="CA8233" s="9"/>
      <c r="CB8233" s="40"/>
      <c r="CC8233" s="9"/>
      <c r="CD8233" s="9"/>
      <c r="CE8233" s="40"/>
    </row>
    <row r="8234" spans="68:83" x14ac:dyDescent="0.25">
      <c r="BP8234" s="9"/>
      <c r="BQ8234" s="40"/>
      <c r="BR8234" s="9"/>
      <c r="BS8234" s="40"/>
      <c r="BU8234" s="9"/>
      <c r="BV8234" s="40"/>
      <c r="BW8234" s="9"/>
      <c r="BX8234" s="40"/>
      <c r="BZ8234" s="9"/>
      <c r="CA8234" s="9"/>
      <c r="CB8234" s="40"/>
      <c r="CC8234" s="9"/>
      <c r="CD8234" s="9"/>
      <c r="CE8234" s="40"/>
    </row>
    <row r="8235" spans="68:83" x14ac:dyDescent="0.25">
      <c r="BP8235" s="9"/>
      <c r="BQ8235" s="40"/>
      <c r="BR8235" s="9"/>
      <c r="BS8235" s="40"/>
      <c r="BU8235" s="9"/>
      <c r="BV8235" s="40"/>
      <c r="BW8235" s="9"/>
      <c r="BX8235" s="40"/>
      <c r="BZ8235" s="9"/>
      <c r="CA8235" s="9"/>
      <c r="CB8235" s="40"/>
      <c r="CC8235" s="9"/>
      <c r="CD8235" s="9"/>
      <c r="CE8235" s="40"/>
    </row>
    <row r="8236" spans="68:83" x14ac:dyDescent="0.25">
      <c r="BP8236" s="9"/>
      <c r="BQ8236" s="40"/>
      <c r="BR8236" s="9"/>
      <c r="BS8236" s="40"/>
      <c r="BU8236" s="9"/>
      <c r="BV8236" s="40"/>
      <c r="BW8236" s="9"/>
      <c r="BX8236" s="40"/>
      <c r="BZ8236" s="9"/>
      <c r="CA8236" s="9"/>
      <c r="CB8236" s="40"/>
      <c r="CC8236" s="9"/>
      <c r="CD8236" s="9"/>
      <c r="CE8236" s="40"/>
    </row>
    <row r="8237" spans="68:83" x14ac:dyDescent="0.25">
      <c r="BP8237" s="9"/>
      <c r="BQ8237" s="40"/>
      <c r="BR8237" s="9"/>
      <c r="BS8237" s="40"/>
      <c r="BU8237" s="9"/>
      <c r="BV8237" s="40"/>
      <c r="BW8237" s="9"/>
      <c r="BX8237" s="40"/>
      <c r="BZ8237" s="9"/>
      <c r="CA8237" s="9"/>
      <c r="CB8237" s="40"/>
      <c r="CC8237" s="9"/>
      <c r="CD8237" s="9"/>
      <c r="CE8237" s="40"/>
    </row>
    <row r="8238" spans="68:83" x14ac:dyDescent="0.25">
      <c r="BP8238" s="9"/>
      <c r="BQ8238" s="40"/>
      <c r="BR8238" s="9"/>
      <c r="BS8238" s="40"/>
      <c r="BU8238" s="9"/>
      <c r="BV8238" s="40"/>
      <c r="BW8238" s="9"/>
      <c r="BX8238" s="40"/>
      <c r="BZ8238" s="9"/>
      <c r="CA8238" s="9"/>
      <c r="CB8238" s="40"/>
      <c r="CC8238" s="9"/>
      <c r="CD8238" s="9"/>
      <c r="CE8238" s="40"/>
    </row>
    <row r="8239" spans="68:83" x14ac:dyDescent="0.25">
      <c r="BP8239" s="9"/>
      <c r="BQ8239" s="40"/>
      <c r="BR8239" s="9"/>
      <c r="BS8239" s="40"/>
      <c r="BU8239" s="9"/>
      <c r="BV8239" s="40"/>
      <c r="BW8239" s="9"/>
      <c r="BX8239" s="40"/>
      <c r="BZ8239" s="9"/>
      <c r="CA8239" s="9"/>
      <c r="CB8239" s="40"/>
      <c r="CC8239" s="9"/>
      <c r="CD8239" s="9"/>
      <c r="CE8239" s="40"/>
    </row>
    <row r="8240" spans="68:83" x14ac:dyDescent="0.25">
      <c r="BP8240" s="9"/>
      <c r="BQ8240" s="40"/>
      <c r="BR8240" s="9"/>
      <c r="BS8240" s="40"/>
      <c r="BU8240" s="9"/>
      <c r="BV8240" s="40"/>
      <c r="BW8240" s="9"/>
      <c r="BX8240" s="40"/>
      <c r="BZ8240" s="9"/>
      <c r="CA8240" s="9"/>
      <c r="CB8240" s="40"/>
      <c r="CC8240" s="9"/>
      <c r="CD8240" s="9"/>
      <c r="CE8240" s="40"/>
    </row>
    <row r="8241" spans="68:83" x14ac:dyDescent="0.25">
      <c r="BP8241" s="9"/>
      <c r="BQ8241" s="40"/>
      <c r="BR8241" s="9"/>
      <c r="BS8241" s="40"/>
      <c r="BU8241" s="9"/>
      <c r="BV8241" s="40"/>
      <c r="BW8241" s="9"/>
      <c r="BX8241" s="40"/>
      <c r="BZ8241" s="9"/>
      <c r="CA8241" s="9"/>
      <c r="CB8241" s="40"/>
      <c r="CC8241" s="9"/>
      <c r="CD8241" s="9"/>
      <c r="CE8241" s="40"/>
    </row>
    <row r="8242" spans="68:83" x14ac:dyDescent="0.25">
      <c r="BP8242" s="9"/>
      <c r="BQ8242" s="40"/>
      <c r="BR8242" s="9"/>
      <c r="BS8242" s="40"/>
      <c r="BU8242" s="9"/>
      <c r="BV8242" s="40"/>
      <c r="BW8242" s="9"/>
      <c r="BX8242" s="40"/>
      <c r="BZ8242" s="9"/>
      <c r="CA8242" s="9"/>
      <c r="CB8242" s="40"/>
      <c r="CC8242" s="9"/>
      <c r="CD8242" s="9"/>
      <c r="CE8242" s="40"/>
    </row>
    <row r="8243" spans="68:83" x14ac:dyDescent="0.25">
      <c r="BP8243" s="9"/>
      <c r="BQ8243" s="40"/>
      <c r="BR8243" s="9"/>
      <c r="BS8243" s="40"/>
      <c r="BU8243" s="9"/>
      <c r="BV8243" s="40"/>
      <c r="BW8243" s="9"/>
      <c r="BX8243" s="40"/>
      <c r="BZ8243" s="9"/>
      <c r="CA8243" s="9"/>
      <c r="CB8243" s="40"/>
      <c r="CC8243" s="9"/>
      <c r="CD8243" s="9"/>
      <c r="CE8243" s="40"/>
    </row>
    <row r="8244" spans="68:83" x14ac:dyDescent="0.25">
      <c r="BP8244" s="9"/>
      <c r="BQ8244" s="40"/>
      <c r="BR8244" s="9"/>
      <c r="BS8244" s="40"/>
      <c r="BU8244" s="9"/>
      <c r="BV8244" s="40"/>
      <c r="BW8244" s="9"/>
      <c r="BX8244" s="40"/>
      <c r="BZ8244" s="9"/>
      <c r="CA8244" s="9"/>
      <c r="CB8244" s="40"/>
      <c r="CC8244" s="9"/>
      <c r="CD8244" s="9"/>
      <c r="CE8244" s="40"/>
    </row>
    <row r="8245" spans="68:83" x14ac:dyDescent="0.25">
      <c r="BP8245" s="9"/>
      <c r="BQ8245" s="40"/>
      <c r="BR8245" s="9"/>
      <c r="BS8245" s="40"/>
      <c r="BU8245" s="9"/>
      <c r="BV8245" s="40"/>
      <c r="BW8245" s="9"/>
      <c r="BX8245" s="40"/>
      <c r="BZ8245" s="9"/>
      <c r="CA8245" s="9"/>
      <c r="CB8245" s="40"/>
      <c r="CC8245" s="9"/>
      <c r="CD8245" s="9"/>
      <c r="CE8245" s="40"/>
    </row>
    <row r="8246" spans="68:83" x14ac:dyDescent="0.25">
      <c r="BP8246" s="9"/>
      <c r="BQ8246" s="40"/>
      <c r="BR8246" s="9"/>
      <c r="BS8246" s="40"/>
      <c r="BU8246" s="9"/>
      <c r="BV8246" s="40"/>
      <c r="BW8246" s="9"/>
      <c r="BX8246" s="40"/>
      <c r="BZ8246" s="9"/>
      <c r="CA8246" s="9"/>
      <c r="CB8246" s="40"/>
      <c r="CC8246" s="9"/>
      <c r="CD8246" s="9"/>
      <c r="CE8246" s="40"/>
    </row>
    <row r="8247" spans="68:83" x14ac:dyDescent="0.25">
      <c r="BP8247" s="9"/>
      <c r="BQ8247" s="40"/>
      <c r="BR8247" s="9"/>
      <c r="BS8247" s="40"/>
      <c r="BU8247" s="9"/>
      <c r="BV8247" s="40"/>
      <c r="BW8247" s="9"/>
      <c r="BX8247" s="40"/>
      <c r="BZ8247" s="9"/>
      <c r="CA8247" s="9"/>
      <c r="CB8247" s="40"/>
      <c r="CC8247" s="9"/>
      <c r="CD8247" s="9"/>
      <c r="CE8247" s="40"/>
    </row>
    <row r="8248" spans="68:83" x14ac:dyDescent="0.25">
      <c r="BP8248" s="9"/>
      <c r="BQ8248" s="40"/>
      <c r="BR8248" s="9"/>
      <c r="BS8248" s="40"/>
      <c r="BU8248" s="9"/>
      <c r="BV8248" s="40"/>
      <c r="BW8248" s="9"/>
      <c r="BX8248" s="40"/>
      <c r="BZ8248" s="9"/>
      <c r="CA8248" s="9"/>
      <c r="CB8248" s="40"/>
      <c r="CC8248" s="9"/>
      <c r="CD8248" s="9"/>
      <c r="CE8248" s="40"/>
    </row>
    <row r="8249" spans="68:83" x14ac:dyDescent="0.25">
      <c r="BP8249" s="9"/>
      <c r="BQ8249" s="40"/>
      <c r="BR8249" s="9"/>
      <c r="BS8249" s="40"/>
      <c r="BU8249" s="9"/>
      <c r="BV8249" s="40"/>
      <c r="BW8249" s="9"/>
      <c r="BX8249" s="40"/>
      <c r="BZ8249" s="9"/>
      <c r="CA8249" s="9"/>
      <c r="CB8249" s="40"/>
      <c r="CC8249" s="9"/>
      <c r="CD8249" s="9"/>
      <c r="CE8249" s="40"/>
    </row>
    <row r="8250" spans="68:83" x14ac:dyDescent="0.25">
      <c r="BP8250" s="9"/>
      <c r="BQ8250" s="40"/>
      <c r="BR8250" s="9"/>
      <c r="BS8250" s="40"/>
      <c r="BU8250" s="9"/>
      <c r="BV8250" s="40"/>
      <c r="BW8250" s="9"/>
      <c r="BX8250" s="40"/>
      <c r="BZ8250" s="9"/>
      <c r="CA8250" s="9"/>
      <c r="CB8250" s="40"/>
      <c r="CC8250" s="9"/>
      <c r="CD8250" s="9"/>
      <c r="CE8250" s="40"/>
    </row>
    <row r="8251" spans="68:83" x14ac:dyDescent="0.25">
      <c r="BP8251" s="9"/>
      <c r="BQ8251" s="40"/>
      <c r="BR8251" s="9"/>
      <c r="BS8251" s="40"/>
      <c r="BU8251" s="9"/>
      <c r="BV8251" s="40"/>
      <c r="BW8251" s="9"/>
      <c r="BX8251" s="40"/>
      <c r="BZ8251" s="9"/>
      <c r="CA8251" s="9"/>
      <c r="CB8251" s="40"/>
      <c r="CC8251" s="9"/>
      <c r="CD8251" s="9"/>
      <c r="CE8251" s="40"/>
    </row>
    <row r="8252" spans="68:83" x14ac:dyDescent="0.25">
      <c r="BP8252" s="9"/>
      <c r="BQ8252" s="40"/>
      <c r="BR8252" s="9"/>
      <c r="BS8252" s="40"/>
      <c r="BU8252" s="9"/>
      <c r="BV8252" s="40"/>
      <c r="BW8252" s="9"/>
      <c r="BX8252" s="40"/>
      <c r="BZ8252" s="9"/>
      <c r="CA8252" s="9"/>
      <c r="CB8252" s="40"/>
      <c r="CC8252" s="9"/>
      <c r="CD8252" s="9"/>
      <c r="CE8252" s="40"/>
    </row>
    <row r="8253" spans="68:83" x14ac:dyDescent="0.25">
      <c r="BP8253" s="9"/>
      <c r="BQ8253" s="40"/>
      <c r="BR8253" s="9"/>
      <c r="BS8253" s="40"/>
      <c r="BU8253" s="9"/>
      <c r="BV8253" s="40"/>
      <c r="BW8253" s="9"/>
      <c r="BX8253" s="40"/>
      <c r="BZ8253" s="9"/>
      <c r="CA8253" s="9"/>
      <c r="CB8253" s="40"/>
      <c r="CC8253" s="9"/>
      <c r="CD8253" s="9"/>
      <c r="CE8253" s="40"/>
    </row>
    <row r="8254" spans="68:83" x14ac:dyDescent="0.25">
      <c r="BP8254" s="9"/>
      <c r="BQ8254" s="40"/>
      <c r="BR8254" s="9"/>
      <c r="BS8254" s="40"/>
      <c r="BU8254" s="9"/>
      <c r="BV8254" s="40"/>
      <c r="BW8254" s="9"/>
      <c r="BX8254" s="40"/>
      <c r="BZ8254" s="9"/>
      <c r="CA8254" s="9"/>
      <c r="CB8254" s="40"/>
      <c r="CC8254" s="9"/>
      <c r="CD8254" s="9"/>
      <c r="CE8254" s="40"/>
    </row>
    <row r="8255" spans="68:83" x14ac:dyDescent="0.25">
      <c r="BP8255" s="9"/>
      <c r="BQ8255" s="40"/>
      <c r="BR8255" s="9"/>
      <c r="BS8255" s="40"/>
      <c r="BU8255" s="9"/>
      <c r="BV8255" s="40"/>
      <c r="BW8255" s="9"/>
      <c r="BX8255" s="40"/>
      <c r="BZ8255" s="9"/>
      <c r="CA8255" s="9"/>
      <c r="CB8255" s="40"/>
      <c r="CC8255" s="9"/>
      <c r="CD8255" s="9"/>
      <c r="CE8255" s="40"/>
    </row>
    <row r="8256" spans="68:83" x14ac:dyDescent="0.25">
      <c r="BP8256" s="9"/>
      <c r="BQ8256" s="40"/>
      <c r="BR8256" s="9"/>
      <c r="BS8256" s="40"/>
      <c r="BU8256" s="9"/>
      <c r="BV8256" s="40"/>
      <c r="BW8256" s="9"/>
      <c r="BX8256" s="40"/>
      <c r="BZ8256" s="9"/>
      <c r="CA8256" s="9"/>
      <c r="CB8256" s="40"/>
      <c r="CC8256" s="9"/>
      <c r="CD8256" s="9"/>
      <c r="CE8256" s="40"/>
    </row>
    <row r="8257" spans="68:83" x14ac:dyDescent="0.25">
      <c r="BP8257" s="9"/>
      <c r="BQ8257" s="40"/>
      <c r="BR8257" s="9"/>
      <c r="BS8257" s="40"/>
      <c r="BU8257" s="9"/>
      <c r="BV8257" s="40"/>
      <c r="BW8257" s="9"/>
      <c r="BX8257" s="40"/>
      <c r="BZ8257" s="9"/>
      <c r="CA8257" s="9"/>
      <c r="CB8257" s="40"/>
      <c r="CC8257" s="9"/>
      <c r="CD8257" s="9"/>
      <c r="CE8257" s="40"/>
    </row>
    <row r="8258" spans="68:83" x14ac:dyDescent="0.25">
      <c r="BP8258" s="9"/>
      <c r="BQ8258" s="40"/>
      <c r="BR8258" s="9"/>
      <c r="BS8258" s="40"/>
      <c r="BU8258" s="9"/>
      <c r="BV8258" s="40"/>
      <c r="BW8258" s="9"/>
      <c r="BX8258" s="40"/>
      <c r="BZ8258" s="9"/>
      <c r="CA8258" s="9"/>
      <c r="CB8258" s="40"/>
      <c r="CC8258" s="9"/>
      <c r="CD8258" s="9"/>
      <c r="CE8258" s="40"/>
    </row>
    <row r="8259" spans="68:83" x14ac:dyDescent="0.25">
      <c r="BP8259" s="9"/>
      <c r="BQ8259" s="40"/>
      <c r="BR8259" s="9"/>
      <c r="BS8259" s="40"/>
      <c r="BU8259" s="9"/>
      <c r="BV8259" s="40"/>
      <c r="BW8259" s="9"/>
      <c r="BX8259" s="40"/>
      <c r="BZ8259" s="9"/>
      <c r="CA8259" s="9"/>
      <c r="CB8259" s="40"/>
      <c r="CC8259" s="9"/>
      <c r="CD8259" s="9"/>
      <c r="CE8259" s="40"/>
    </row>
    <row r="8260" spans="68:83" x14ac:dyDescent="0.25">
      <c r="BP8260" s="9"/>
      <c r="BQ8260" s="40"/>
      <c r="BR8260" s="9"/>
      <c r="BS8260" s="40"/>
      <c r="BU8260" s="9"/>
      <c r="BV8260" s="40"/>
      <c r="BW8260" s="9"/>
      <c r="BX8260" s="40"/>
      <c r="BZ8260" s="9"/>
      <c r="CA8260" s="9"/>
      <c r="CB8260" s="40"/>
      <c r="CC8260" s="9"/>
      <c r="CD8260" s="9"/>
      <c r="CE8260" s="40"/>
    </row>
    <row r="8261" spans="68:83" x14ac:dyDescent="0.25">
      <c r="BP8261" s="9"/>
      <c r="BQ8261" s="40"/>
      <c r="BR8261" s="9"/>
      <c r="BS8261" s="40"/>
      <c r="BU8261" s="9"/>
      <c r="BV8261" s="40"/>
      <c r="BW8261" s="9"/>
      <c r="BX8261" s="40"/>
      <c r="BZ8261" s="9"/>
      <c r="CA8261" s="9"/>
      <c r="CB8261" s="40"/>
      <c r="CC8261" s="9"/>
      <c r="CD8261" s="9"/>
      <c r="CE8261" s="40"/>
    </row>
    <row r="8262" spans="68:83" x14ac:dyDescent="0.25">
      <c r="BP8262" s="9"/>
      <c r="BQ8262" s="40"/>
      <c r="BR8262" s="9"/>
      <c r="BS8262" s="40"/>
      <c r="BU8262" s="9"/>
      <c r="BV8262" s="40"/>
      <c r="BW8262" s="9"/>
      <c r="BX8262" s="40"/>
      <c r="BZ8262" s="9"/>
      <c r="CA8262" s="9"/>
      <c r="CB8262" s="40"/>
      <c r="CC8262" s="9"/>
      <c r="CD8262" s="9"/>
      <c r="CE8262" s="40"/>
    </row>
    <row r="8263" spans="68:83" x14ac:dyDescent="0.25">
      <c r="BP8263" s="9"/>
      <c r="BQ8263" s="40"/>
      <c r="BR8263" s="9"/>
      <c r="BS8263" s="40"/>
      <c r="BU8263" s="9"/>
      <c r="BV8263" s="40"/>
      <c r="BW8263" s="9"/>
      <c r="BX8263" s="40"/>
      <c r="BZ8263" s="9"/>
      <c r="CA8263" s="9"/>
      <c r="CB8263" s="40"/>
      <c r="CC8263" s="9"/>
      <c r="CD8263" s="9"/>
      <c r="CE8263" s="40"/>
    </row>
    <row r="8264" spans="68:83" x14ac:dyDescent="0.25">
      <c r="BP8264" s="9"/>
      <c r="BQ8264" s="40"/>
      <c r="BR8264" s="9"/>
      <c r="BS8264" s="40"/>
      <c r="BU8264" s="9"/>
      <c r="BV8264" s="40"/>
      <c r="BW8264" s="9"/>
      <c r="BX8264" s="40"/>
      <c r="BZ8264" s="9"/>
      <c r="CA8264" s="9"/>
      <c r="CB8264" s="40"/>
      <c r="CC8264" s="9"/>
      <c r="CD8264" s="9"/>
      <c r="CE8264" s="40"/>
    </row>
    <row r="8265" spans="68:83" x14ac:dyDescent="0.25">
      <c r="BP8265" s="9"/>
      <c r="BQ8265" s="40"/>
      <c r="BR8265" s="9"/>
      <c r="BS8265" s="40"/>
      <c r="BU8265" s="9"/>
      <c r="BV8265" s="40"/>
      <c r="BW8265" s="9"/>
      <c r="BX8265" s="40"/>
      <c r="BZ8265" s="9"/>
      <c r="CA8265" s="9"/>
      <c r="CB8265" s="40"/>
      <c r="CC8265" s="9"/>
      <c r="CD8265" s="9"/>
      <c r="CE8265" s="40"/>
    </row>
    <row r="8266" spans="68:83" x14ac:dyDescent="0.25">
      <c r="BP8266" s="9"/>
      <c r="BQ8266" s="40"/>
      <c r="BR8266" s="9"/>
      <c r="BS8266" s="40"/>
      <c r="BU8266" s="9"/>
      <c r="BV8266" s="40"/>
      <c r="BW8266" s="9"/>
      <c r="BX8266" s="40"/>
      <c r="BZ8266" s="9"/>
      <c r="CA8266" s="9"/>
      <c r="CB8266" s="40"/>
      <c r="CC8266" s="9"/>
      <c r="CD8266" s="9"/>
      <c r="CE8266" s="40"/>
    </row>
    <row r="8267" spans="68:83" x14ac:dyDescent="0.25">
      <c r="BP8267" s="9"/>
      <c r="BQ8267" s="40"/>
      <c r="BR8267" s="9"/>
      <c r="BS8267" s="40"/>
      <c r="BU8267" s="9"/>
      <c r="BV8267" s="40"/>
      <c r="BW8267" s="9"/>
      <c r="BX8267" s="40"/>
      <c r="BZ8267" s="9"/>
      <c r="CA8267" s="9"/>
      <c r="CB8267" s="40"/>
      <c r="CC8267" s="9"/>
      <c r="CD8267" s="9"/>
      <c r="CE8267" s="40"/>
    </row>
    <row r="8268" spans="68:83" x14ac:dyDescent="0.25">
      <c r="BP8268" s="9"/>
      <c r="BQ8268" s="40"/>
      <c r="BR8268" s="9"/>
      <c r="BS8268" s="40"/>
      <c r="BU8268" s="9"/>
      <c r="BV8268" s="40"/>
      <c r="BW8268" s="9"/>
      <c r="BX8268" s="40"/>
      <c r="BZ8268" s="9"/>
      <c r="CA8268" s="9"/>
      <c r="CB8268" s="40"/>
      <c r="CC8268" s="9"/>
      <c r="CD8268" s="9"/>
      <c r="CE8268" s="40"/>
    </row>
    <row r="8269" spans="68:83" x14ac:dyDescent="0.25">
      <c r="BP8269" s="9"/>
      <c r="BQ8269" s="40"/>
      <c r="BR8269" s="9"/>
      <c r="BS8269" s="40"/>
      <c r="BU8269" s="9"/>
      <c r="BV8269" s="40"/>
      <c r="BW8269" s="9"/>
      <c r="BX8269" s="40"/>
      <c r="BZ8269" s="9"/>
      <c r="CA8269" s="9"/>
      <c r="CB8269" s="40"/>
      <c r="CC8269" s="9"/>
      <c r="CD8269" s="9"/>
      <c r="CE8269" s="40"/>
    </row>
    <row r="8270" spans="68:83" x14ac:dyDescent="0.25">
      <c r="BP8270" s="9"/>
      <c r="BQ8270" s="40"/>
      <c r="BR8270" s="9"/>
      <c r="BS8270" s="40"/>
      <c r="BU8270" s="9"/>
      <c r="BV8270" s="40"/>
      <c r="BW8270" s="9"/>
      <c r="BX8270" s="40"/>
      <c r="BZ8270" s="9"/>
      <c r="CA8270" s="9"/>
      <c r="CB8270" s="40"/>
      <c r="CC8270" s="9"/>
      <c r="CD8270" s="9"/>
      <c r="CE8270" s="40"/>
    </row>
    <row r="8271" spans="68:83" x14ac:dyDescent="0.25">
      <c r="BP8271" s="9"/>
      <c r="BQ8271" s="40"/>
      <c r="BR8271" s="9"/>
      <c r="BS8271" s="40"/>
      <c r="BU8271" s="9"/>
      <c r="BV8271" s="40"/>
      <c r="BW8271" s="9"/>
      <c r="BX8271" s="40"/>
      <c r="BZ8271" s="9"/>
      <c r="CA8271" s="9"/>
      <c r="CB8271" s="40"/>
      <c r="CC8271" s="9"/>
      <c r="CD8271" s="9"/>
      <c r="CE8271" s="40"/>
    </row>
    <row r="8272" spans="68:83" x14ac:dyDescent="0.25">
      <c r="BP8272" s="9"/>
      <c r="BQ8272" s="40"/>
      <c r="BR8272" s="9"/>
      <c r="BS8272" s="40"/>
      <c r="BU8272" s="9"/>
      <c r="BV8272" s="40"/>
      <c r="BW8272" s="9"/>
      <c r="BX8272" s="40"/>
      <c r="BZ8272" s="9"/>
      <c r="CA8272" s="9"/>
      <c r="CB8272" s="40"/>
      <c r="CC8272" s="9"/>
      <c r="CD8272" s="9"/>
      <c r="CE8272" s="40"/>
    </row>
    <row r="8273" spans="68:83" x14ac:dyDescent="0.25">
      <c r="BP8273" s="9"/>
      <c r="BQ8273" s="40"/>
      <c r="BR8273" s="9"/>
      <c r="BS8273" s="40"/>
      <c r="BU8273" s="9"/>
      <c r="BV8273" s="40"/>
      <c r="BW8273" s="9"/>
      <c r="BX8273" s="40"/>
      <c r="BZ8273" s="9"/>
      <c r="CA8273" s="9"/>
      <c r="CB8273" s="40"/>
      <c r="CC8273" s="9"/>
      <c r="CD8273" s="9"/>
      <c r="CE8273" s="40"/>
    </row>
    <row r="8274" spans="68:83" x14ac:dyDescent="0.25">
      <c r="BP8274" s="9"/>
      <c r="BQ8274" s="40"/>
      <c r="BR8274" s="9"/>
      <c r="BS8274" s="40"/>
      <c r="BU8274" s="9"/>
      <c r="BV8274" s="40"/>
      <c r="BW8274" s="9"/>
      <c r="BX8274" s="40"/>
      <c r="BZ8274" s="9"/>
      <c r="CA8274" s="9"/>
      <c r="CB8274" s="40"/>
      <c r="CC8274" s="9"/>
      <c r="CD8274" s="9"/>
      <c r="CE8274" s="40"/>
    </row>
    <row r="8275" spans="68:83" x14ac:dyDescent="0.25">
      <c r="BP8275" s="9"/>
      <c r="BQ8275" s="40"/>
      <c r="BR8275" s="9"/>
      <c r="BS8275" s="40"/>
      <c r="BU8275" s="9"/>
      <c r="BV8275" s="40"/>
      <c r="BW8275" s="9"/>
      <c r="BX8275" s="40"/>
      <c r="BZ8275" s="9"/>
      <c r="CA8275" s="9"/>
      <c r="CB8275" s="40"/>
      <c r="CC8275" s="9"/>
      <c r="CD8275" s="9"/>
      <c r="CE8275" s="40"/>
    </row>
    <row r="8276" spans="68:83" x14ac:dyDescent="0.25">
      <c r="BP8276" s="9"/>
      <c r="BQ8276" s="40"/>
      <c r="BR8276" s="9"/>
      <c r="BS8276" s="40"/>
      <c r="BU8276" s="9"/>
      <c r="BV8276" s="40"/>
      <c r="BW8276" s="9"/>
      <c r="BX8276" s="40"/>
      <c r="BZ8276" s="9"/>
      <c r="CA8276" s="9"/>
      <c r="CB8276" s="40"/>
      <c r="CC8276" s="9"/>
      <c r="CD8276" s="9"/>
      <c r="CE8276" s="40"/>
    </row>
    <row r="8277" spans="68:83" x14ac:dyDescent="0.25">
      <c r="BP8277" s="9"/>
      <c r="BQ8277" s="40"/>
      <c r="BR8277" s="9"/>
      <c r="BS8277" s="40"/>
      <c r="BU8277" s="9"/>
      <c r="BV8277" s="40"/>
      <c r="BW8277" s="9"/>
      <c r="BX8277" s="40"/>
      <c r="BZ8277" s="9"/>
      <c r="CA8277" s="9"/>
      <c r="CB8277" s="40"/>
      <c r="CC8277" s="9"/>
      <c r="CD8277" s="9"/>
      <c r="CE8277" s="40"/>
    </row>
    <row r="8278" spans="68:83" x14ac:dyDescent="0.25">
      <c r="BP8278" s="9"/>
      <c r="BQ8278" s="40"/>
      <c r="BR8278" s="9"/>
      <c r="BS8278" s="40"/>
      <c r="BU8278" s="9"/>
      <c r="BV8278" s="40"/>
      <c r="BW8278" s="9"/>
      <c r="BX8278" s="40"/>
      <c r="BZ8278" s="9"/>
      <c r="CA8278" s="9"/>
      <c r="CB8278" s="40"/>
      <c r="CC8278" s="9"/>
      <c r="CD8278" s="9"/>
      <c r="CE8278" s="40"/>
    </row>
    <row r="8279" spans="68:83" x14ac:dyDescent="0.25">
      <c r="BP8279" s="9"/>
      <c r="BQ8279" s="40"/>
      <c r="BR8279" s="9"/>
      <c r="BS8279" s="40"/>
      <c r="BU8279" s="9"/>
      <c r="BV8279" s="40"/>
      <c r="BW8279" s="9"/>
      <c r="BX8279" s="40"/>
      <c r="BZ8279" s="9"/>
      <c r="CA8279" s="9"/>
      <c r="CB8279" s="40"/>
      <c r="CC8279" s="9"/>
      <c r="CD8279" s="9"/>
      <c r="CE8279" s="40"/>
    </row>
    <row r="8280" spans="68:83" x14ac:dyDescent="0.25">
      <c r="BP8280" s="9"/>
      <c r="BQ8280" s="40"/>
      <c r="BR8280" s="9"/>
      <c r="BS8280" s="40"/>
      <c r="BU8280" s="9"/>
      <c r="BV8280" s="40"/>
      <c r="BW8280" s="9"/>
      <c r="BX8280" s="40"/>
      <c r="BZ8280" s="9"/>
      <c r="CA8280" s="9"/>
      <c r="CB8280" s="40"/>
      <c r="CC8280" s="9"/>
      <c r="CD8280" s="9"/>
      <c r="CE8280" s="40"/>
    </row>
    <row r="8281" spans="68:83" x14ac:dyDescent="0.25">
      <c r="BP8281" s="9"/>
      <c r="BQ8281" s="40"/>
      <c r="BR8281" s="9"/>
      <c r="BS8281" s="40"/>
      <c r="BU8281" s="9"/>
      <c r="BV8281" s="40"/>
      <c r="BW8281" s="9"/>
      <c r="BX8281" s="40"/>
      <c r="BZ8281" s="9"/>
      <c r="CA8281" s="9"/>
      <c r="CB8281" s="40"/>
      <c r="CC8281" s="9"/>
      <c r="CD8281" s="9"/>
      <c r="CE8281" s="40"/>
    </row>
    <row r="8282" spans="68:83" x14ac:dyDescent="0.25">
      <c r="BP8282" s="9"/>
      <c r="BQ8282" s="40"/>
      <c r="BR8282" s="9"/>
      <c r="BS8282" s="40"/>
      <c r="BU8282" s="9"/>
      <c r="BV8282" s="40"/>
      <c r="BW8282" s="9"/>
      <c r="BX8282" s="40"/>
      <c r="BZ8282" s="9"/>
      <c r="CA8282" s="9"/>
      <c r="CB8282" s="40"/>
      <c r="CC8282" s="9"/>
      <c r="CD8282" s="9"/>
      <c r="CE8282" s="40"/>
    </row>
    <row r="8283" spans="68:83" x14ac:dyDescent="0.25">
      <c r="BP8283" s="9"/>
      <c r="BQ8283" s="40"/>
      <c r="BR8283" s="9"/>
      <c r="BS8283" s="40"/>
      <c r="BU8283" s="9"/>
      <c r="BV8283" s="40"/>
      <c r="BW8283" s="9"/>
      <c r="BX8283" s="40"/>
      <c r="BZ8283" s="9"/>
      <c r="CA8283" s="9"/>
      <c r="CB8283" s="40"/>
      <c r="CC8283" s="9"/>
      <c r="CD8283" s="9"/>
      <c r="CE8283" s="40"/>
    </row>
    <row r="8284" spans="68:83" x14ac:dyDescent="0.25">
      <c r="BP8284" s="9"/>
      <c r="BQ8284" s="40"/>
      <c r="BR8284" s="9"/>
      <c r="BS8284" s="40"/>
      <c r="BU8284" s="9"/>
      <c r="BV8284" s="40"/>
      <c r="BW8284" s="9"/>
      <c r="BX8284" s="40"/>
      <c r="BZ8284" s="9"/>
      <c r="CA8284" s="9"/>
      <c r="CB8284" s="40"/>
      <c r="CC8284" s="9"/>
      <c r="CD8284" s="9"/>
      <c r="CE8284" s="40"/>
    </row>
    <row r="8285" spans="68:83" x14ac:dyDescent="0.25">
      <c r="BP8285" s="9"/>
      <c r="BQ8285" s="40"/>
      <c r="BR8285" s="9"/>
      <c r="BS8285" s="40"/>
      <c r="BU8285" s="9"/>
      <c r="BV8285" s="40"/>
      <c r="BW8285" s="9"/>
      <c r="BX8285" s="40"/>
      <c r="BZ8285" s="9"/>
      <c r="CA8285" s="9"/>
      <c r="CB8285" s="40"/>
      <c r="CC8285" s="9"/>
      <c r="CD8285" s="9"/>
      <c r="CE8285" s="40"/>
    </row>
    <row r="8286" spans="68:83" x14ac:dyDescent="0.25">
      <c r="BP8286" s="9"/>
      <c r="BQ8286" s="40"/>
      <c r="BR8286" s="9"/>
      <c r="BS8286" s="40"/>
      <c r="BU8286" s="9"/>
      <c r="BV8286" s="40"/>
      <c r="BW8286" s="9"/>
      <c r="BX8286" s="40"/>
      <c r="BZ8286" s="9"/>
      <c r="CA8286" s="9"/>
      <c r="CB8286" s="40"/>
      <c r="CC8286" s="9"/>
      <c r="CD8286" s="9"/>
      <c r="CE8286" s="40"/>
    </row>
    <row r="8287" spans="68:83" x14ac:dyDescent="0.25">
      <c r="BP8287" s="9"/>
      <c r="BQ8287" s="40"/>
      <c r="BR8287" s="9"/>
      <c r="BS8287" s="40"/>
      <c r="BU8287" s="9"/>
      <c r="BV8287" s="40"/>
      <c r="BW8287" s="9"/>
      <c r="BX8287" s="40"/>
      <c r="BZ8287" s="9"/>
      <c r="CA8287" s="9"/>
      <c r="CB8287" s="40"/>
      <c r="CC8287" s="9"/>
      <c r="CD8287" s="9"/>
      <c r="CE8287" s="40"/>
    </row>
    <row r="8288" spans="68:83" x14ac:dyDescent="0.25">
      <c r="BP8288" s="9"/>
      <c r="BQ8288" s="40"/>
      <c r="BR8288" s="9"/>
      <c r="BS8288" s="40"/>
      <c r="BU8288" s="9"/>
      <c r="BV8288" s="40"/>
      <c r="BW8288" s="9"/>
      <c r="BX8288" s="40"/>
      <c r="BZ8288" s="9"/>
      <c r="CA8288" s="9"/>
      <c r="CB8288" s="40"/>
      <c r="CC8288" s="9"/>
      <c r="CD8288" s="9"/>
      <c r="CE8288" s="40"/>
    </row>
    <row r="8289" spans="68:83" x14ac:dyDescent="0.25">
      <c r="BP8289" s="9"/>
      <c r="BQ8289" s="40"/>
      <c r="BR8289" s="9"/>
      <c r="BS8289" s="40"/>
      <c r="BU8289" s="9"/>
      <c r="BV8289" s="40"/>
      <c r="BW8289" s="9"/>
      <c r="BX8289" s="40"/>
      <c r="BZ8289" s="9"/>
      <c r="CA8289" s="9"/>
      <c r="CB8289" s="40"/>
      <c r="CC8289" s="9"/>
      <c r="CD8289" s="9"/>
      <c r="CE8289" s="40"/>
    </row>
    <row r="8290" spans="68:83" x14ac:dyDescent="0.25">
      <c r="BP8290" s="9"/>
      <c r="BQ8290" s="40"/>
      <c r="BR8290" s="9"/>
      <c r="BS8290" s="40"/>
      <c r="BU8290" s="9"/>
      <c r="BV8290" s="40"/>
      <c r="BW8290" s="9"/>
      <c r="BX8290" s="40"/>
      <c r="BZ8290" s="9"/>
      <c r="CA8290" s="9"/>
      <c r="CB8290" s="40"/>
      <c r="CC8290" s="9"/>
      <c r="CD8290" s="9"/>
      <c r="CE8290" s="40"/>
    </row>
    <row r="8291" spans="68:83" x14ac:dyDescent="0.25">
      <c r="BP8291" s="9"/>
      <c r="BQ8291" s="40"/>
      <c r="BR8291" s="9"/>
      <c r="BS8291" s="40"/>
      <c r="BU8291" s="9"/>
      <c r="BV8291" s="40"/>
      <c r="BW8291" s="9"/>
      <c r="BX8291" s="40"/>
      <c r="BZ8291" s="9"/>
      <c r="CA8291" s="9"/>
      <c r="CB8291" s="40"/>
      <c r="CC8291" s="9"/>
      <c r="CD8291" s="9"/>
      <c r="CE8291" s="40"/>
    </row>
    <row r="8292" spans="68:83" x14ac:dyDescent="0.25">
      <c r="BP8292" s="9"/>
      <c r="BQ8292" s="40"/>
      <c r="BR8292" s="9"/>
      <c r="BS8292" s="40"/>
      <c r="BU8292" s="9"/>
      <c r="BV8292" s="40"/>
      <c r="BW8292" s="9"/>
      <c r="BX8292" s="40"/>
      <c r="BZ8292" s="9"/>
      <c r="CA8292" s="9"/>
      <c r="CB8292" s="40"/>
      <c r="CC8292" s="9"/>
      <c r="CD8292" s="9"/>
      <c r="CE8292" s="40"/>
    </row>
    <row r="8293" spans="68:83" x14ac:dyDescent="0.25">
      <c r="BP8293" s="9"/>
      <c r="BQ8293" s="40"/>
      <c r="BR8293" s="9"/>
      <c r="BS8293" s="40"/>
      <c r="BU8293" s="9"/>
      <c r="BV8293" s="40"/>
      <c r="BW8293" s="9"/>
      <c r="BX8293" s="40"/>
      <c r="BZ8293" s="9"/>
      <c r="CA8293" s="9"/>
      <c r="CB8293" s="40"/>
      <c r="CC8293" s="9"/>
      <c r="CD8293" s="9"/>
      <c r="CE8293" s="40"/>
    </row>
    <row r="8294" spans="68:83" x14ac:dyDescent="0.25">
      <c r="BP8294" s="9"/>
      <c r="BQ8294" s="40"/>
      <c r="BR8294" s="9"/>
      <c r="BS8294" s="40"/>
      <c r="BU8294" s="9"/>
      <c r="BV8294" s="40"/>
      <c r="BW8294" s="9"/>
      <c r="BX8294" s="40"/>
      <c r="BZ8294" s="9"/>
      <c r="CA8294" s="9"/>
      <c r="CB8294" s="40"/>
      <c r="CC8294" s="9"/>
      <c r="CD8294" s="9"/>
      <c r="CE8294" s="40"/>
    </row>
    <row r="8295" spans="68:83" x14ac:dyDescent="0.25">
      <c r="BP8295" s="9"/>
      <c r="BQ8295" s="40"/>
      <c r="BR8295" s="9"/>
      <c r="BS8295" s="40"/>
      <c r="BU8295" s="9"/>
      <c r="BV8295" s="40"/>
      <c r="BW8295" s="9"/>
      <c r="BX8295" s="40"/>
      <c r="BZ8295" s="9"/>
      <c r="CA8295" s="9"/>
      <c r="CB8295" s="40"/>
      <c r="CC8295" s="9"/>
      <c r="CD8295" s="9"/>
      <c r="CE8295" s="40"/>
    </row>
    <row r="8296" spans="68:83" x14ac:dyDescent="0.25">
      <c r="BP8296" s="9"/>
      <c r="BQ8296" s="40"/>
      <c r="BR8296" s="9"/>
      <c r="BS8296" s="40"/>
      <c r="BU8296" s="9"/>
      <c r="BV8296" s="40"/>
      <c r="BW8296" s="9"/>
      <c r="BX8296" s="40"/>
      <c r="BZ8296" s="9"/>
      <c r="CA8296" s="9"/>
      <c r="CB8296" s="40"/>
      <c r="CC8296" s="9"/>
      <c r="CD8296" s="9"/>
      <c r="CE8296" s="40"/>
    </row>
    <row r="8297" spans="68:83" x14ac:dyDescent="0.25">
      <c r="BP8297" s="9"/>
      <c r="BQ8297" s="40"/>
      <c r="BR8297" s="9"/>
      <c r="BS8297" s="40"/>
      <c r="BU8297" s="9"/>
      <c r="BV8297" s="40"/>
      <c r="BW8297" s="9"/>
      <c r="BX8297" s="40"/>
      <c r="BZ8297" s="9"/>
      <c r="CA8297" s="9"/>
      <c r="CB8297" s="40"/>
      <c r="CC8297" s="9"/>
      <c r="CD8297" s="9"/>
      <c r="CE8297" s="40"/>
    </row>
    <row r="8298" spans="68:83" x14ac:dyDescent="0.25">
      <c r="BP8298" s="9"/>
      <c r="BQ8298" s="40"/>
      <c r="BR8298" s="9"/>
      <c r="BS8298" s="40"/>
      <c r="BU8298" s="9"/>
      <c r="BV8298" s="40"/>
      <c r="BW8298" s="9"/>
      <c r="BX8298" s="40"/>
      <c r="BZ8298" s="9"/>
      <c r="CA8298" s="9"/>
      <c r="CB8298" s="40"/>
      <c r="CC8298" s="9"/>
      <c r="CD8298" s="9"/>
      <c r="CE8298" s="40"/>
    </row>
    <row r="8299" spans="68:83" x14ac:dyDescent="0.25">
      <c r="BP8299" s="9"/>
      <c r="BQ8299" s="40"/>
      <c r="BR8299" s="9"/>
      <c r="BS8299" s="40"/>
      <c r="BU8299" s="9"/>
      <c r="BV8299" s="40"/>
      <c r="BW8299" s="9"/>
      <c r="BX8299" s="40"/>
      <c r="BZ8299" s="9"/>
      <c r="CA8299" s="9"/>
      <c r="CB8299" s="40"/>
      <c r="CC8299" s="9"/>
      <c r="CD8299" s="9"/>
      <c r="CE8299" s="40"/>
    </row>
    <row r="8300" spans="68:83" x14ac:dyDescent="0.25">
      <c r="BP8300" s="9"/>
      <c r="BQ8300" s="40"/>
      <c r="BR8300" s="9"/>
      <c r="BS8300" s="40"/>
      <c r="BU8300" s="9"/>
      <c r="BV8300" s="40"/>
      <c r="BW8300" s="9"/>
      <c r="BX8300" s="40"/>
      <c r="BZ8300" s="9"/>
      <c r="CA8300" s="9"/>
      <c r="CB8300" s="40"/>
      <c r="CC8300" s="9"/>
      <c r="CD8300" s="9"/>
      <c r="CE8300" s="40"/>
    </row>
    <row r="8301" spans="68:83" x14ac:dyDescent="0.25">
      <c r="BP8301" s="9"/>
      <c r="BQ8301" s="40"/>
      <c r="BR8301" s="9"/>
      <c r="BS8301" s="40"/>
      <c r="BU8301" s="9"/>
      <c r="BV8301" s="40"/>
      <c r="BW8301" s="9"/>
      <c r="BX8301" s="40"/>
      <c r="BZ8301" s="9"/>
      <c r="CA8301" s="9"/>
      <c r="CB8301" s="40"/>
      <c r="CC8301" s="9"/>
      <c r="CD8301" s="9"/>
      <c r="CE8301" s="40"/>
    </row>
    <row r="8302" spans="68:83" x14ac:dyDescent="0.25">
      <c r="BP8302" s="9"/>
      <c r="BQ8302" s="40"/>
      <c r="BR8302" s="9"/>
      <c r="BS8302" s="40"/>
      <c r="BU8302" s="9"/>
      <c r="BV8302" s="40"/>
      <c r="BW8302" s="9"/>
      <c r="BX8302" s="40"/>
      <c r="BZ8302" s="9"/>
      <c r="CA8302" s="9"/>
      <c r="CB8302" s="40"/>
      <c r="CC8302" s="9"/>
      <c r="CD8302" s="9"/>
      <c r="CE8302" s="40"/>
    </row>
    <row r="8303" spans="68:83" x14ac:dyDescent="0.25">
      <c r="BP8303" s="9"/>
      <c r="BQ8303" s="40"/>
      <c r="BR8303" s="9"/>
      <c r="BS8303" s="40"/>
      <c r="BU8303" s="9"/>
      <c r="BV8303" s="40"/>
      <c r="BW8303" s="9"/>
      <c r="BX8303" s="40"/>
      <c r="BZ8303" s="9"/>
      <c r="CA8303" s="9"/>
      <c r="CB8303" s="40"/>
      <c r="CC8303" s="9"/>
      <c r="CD8303" s="9"/>
      <c r="CE8303" s="40"/>
    </row>
    <row r="8304" spans="68:83" x14ac:dyDescent="0.25">
      <c r="BP8304" s="9"/>
      <c r="BQ8304" s="40"/>
      <c r="BR8304" s="9"/>
      <c r="BS8304" s="40"/>
      <c r="BU8304" s="9"/>
      <c r="BV8304" s="40"/>
      <c r="BW8304" s="9"/>
      <c r="BX8304" s="40"/>
      <c r="BZ8304" s="9"/>
      <c r="CA8304" s="9"/>
      <c r="CB8304" s="40"/>
      <c r="CC8304" s="9"/>
      <c r="CD8304" s="9"/>
      <c r="CE8304" s="40"/>
    </row>
    <row r="8305" spans="68:83" x14ac:dyDescent="0.25">
      <c r="BP8305" s="9"/>
      <c r="BQ8305" s="40"/>
      <c r="BR8305" s="9"/>
      <c r="BS8305" s="40"/>
      <c r="BU8305" s="9"/>
      <c r="BV8305" s="40"/>
      <c r="BW8305" s="9"/>
      <c r="BX8305" s="40"/>
      <c r="BZ8305" s="9"/>
      <c r="CA8305" s="9"/>
      <c r="CB8305" s="40"/>
      <c r="CC8305" s="9"/>
      <c r="CD8305" s="9"/>
      <c r="CE8305" s="40"/>
    </row>
    <row r="8306" spans="68:83" x14ac:dyDescent="0.25">
      <c r="BP8306" s="9"/>
      <c r="BQ8306" s="40"/>
      <c r="BR8306" s="9"/>
      <c r="BS8306" s="40"/>
      <c r="BU8306" s="9"/>
      <c r="BV8306" s="40"/>
      <c r="BW8306" s="9"/>
      <c r="BX8306" s="40"/>
      <c r="BZ8306" s="9"/>
      <c r="CA8306" s="9"/>
      <c r="CB8306" s="40"/>
      <c r="CC8306" s="9"/>
      <c r="CD8306" s="9"/>
      <c r="CE8306" s="40"/>
    </row>
    <row r="8307" spans="68:83" x14ac:dyDescent="0.25">
      <c r="BP8307" s="9"/>
      <c r="BQ8307" s="40"/>
      <c r="BR8307" s="9"/>
      <c r="BS8307" s="40"/>
      <c r="BU8307" s="9"/>
      <c r="BV8307" s="40"/>
      <c r="BW8307" s="9"/>
      <c r="BX8307" s="40"/>
      <c r="BZ8307" s="9"/>
      <c r="CA8307" s="9"/>
      <c r="CB8307" s="40"/>
      <c r="CC8307" s="9"/>
      <c r="CD8307" s="9"/>
      <c r="CE8307" s="40"/>
    </row>
    <row r="8308" spans="68:83" x14ac:dyDescent="0.25">
      <c r="BP8308" s="9"/>
      <c r="BQ8308" s="40"/>
      <c r="BR8308" s="9"/>
      <c r="BS8308" s="40"/>
      <c r="BU8308" s="9"/>
      <c r="BV8308" s="40"/>
      <c r="BW8308" s="9"/>
      <c r="BX8308" s="40"/>
      <c r="BZ8308" s="9"/>
      <c r="CA8308" s="9"/>
      <c r="CB8308" s="40"/>
      <c r="CC8308" s="9"/>
      <c r="CD8308" s="9"/>
      <c r="CE8308" s="40"/>
    </row>
    <row r="8309" spans="68:83" x14ac:dyDescent="0.25">
      <c r="BP8309" s="9"/>
      <c r="BQ8309" s="40"/>
      <c r="BR8309" s="9"/>
      <c r="BS8309" s="40"/>
      <c r="BU8309" s="9"/>
      <c r="BV8309" s="40"/>
      <c r="BW8309" s="9"/>
      <c r="BX8309" s="40"/>
      <c r="BZ8309" s="9"/>
      <c r="CA8309" s="9"/>
      <c r="CB8309" s="40"/>
      <c r="CC8309" s="9"/>
      <c r="CD8309" s="9"/>
      <c r="CE8309" s="40"/>
    </row>
    <row r="8310" spans="68:83" x14ac:dyDescent="0.25">
      <c r="BP8310" s="9"/>
      <c r="BQ8310" s="40"/>
      <c r="BR8310" s="9"/>
      <c r="BS8310" s="40"/>
      <c r="BU8310" s="9"/>
      <c r="BV8310" s="40"/>
      <c r="BW8310" s="9"/>
      <c r="BX8310" s="40"/>
      <c r="BZ8310" s="9"/>
      <c r="CA8310" s="9"/>
      <c r="CB8310" s="40"/>
      <c r="CC8310" s="9"/>
      <c r="CD8310" s="9"/>
      <c r="CE8310" s="40"/>
    </row>
    <row r="8311" spans="68:83" x14ac:dyDescent="0.25">
      <c r="BP8311" s="9"/>
      <c r="BQ8311" s="40"/>
      <c r="BR8311" s="9"/>
      <c r="BS8311" s="40"/>
      <c r="BU8311" s="9"/>
      <c r="BV8311" s="40"/>
      <c r="BW8311" s="9"/>
      <c r="BX8311" s="40"/>
      <c r="BZ8311" s="9"/>
      <c r="CA8311" s="9"/>
      <c r="CB8311" s="40"/>
      <c r="CC8311" s="9"/>
      <c r="CD8311" s="9"/>
      <c r="CE8311" s="40"/>
    </row>
    <row r="8312" spans="68:83" x14ac:dyDescent="0.25">
      <c r="BP8312" s="9"/>
      <c r="BQ8312" s="40"/>
      <c r="BR8312" s="9"/>
      <c r="BS8312" s="40"/>
      <c r="BU8312" s="9"/>
      <c r="BV8312" s="40"/>
      <c r="BW8312" s="9"/>
      <c r="BX8312" s="40"/>
      <c r="BZ8312" s="9"/>
      <c r="CA8312" s="9"/>
      <c r="CB8312" s="40"/>
      <c r="CC8312" s="9"/>
      <c r="CD8312" s="9"/>
      <c r="CE8312" s="40"/>
    </row>
    <row r="8313" spans="68:83" x14ac:dyDescent="0.25">
      <c r="BP8313" s="9"/>
      <c r="BQ8313" s="40"/>
      <c r="BR8313" s="9"/>
      <c r="BS8313" s="40"/>
      <c r="BU8313" s="9"/>
      <c r="BV8313" s="40"/>
      <c r="BW8313" s="9"/>
      <c r="BX8313" s="40"/>
      <c r="BZ8313" s="9"/>
      <c r="CA8313" s="9"/>
      <c r="CB8313" s="40"/>
      <c r="CC8313" s="9"/>
      <c r="CD8313" s="9"/>
      <c r="CE8313" s="40"/>
    </row>
    <row r="8314" spans="68:83" x14ac:dyDescent="0.25">
      <c r="BP8314" s="9"/>
      <c r="BQ8314" s="40"/>
      <c r="BR8314" s="9"/>
      <c r="BS8314" s="40"/>
      <c r="BU8314" s="9"/>
      <c r="BV8314" s="40"/>
      <c r="BW8314" s="9"/>
      <c r="BX8314" s="40"/>
      <c r="BZ8314" s="9"/>
      <c r="CA8314" s="9"/>
      <c r="CB8314" s="40"/>
      <c r="CC8314" s="9"/>
      <c r="CD8314" s="9"/>
      <c r="CE8314" s="40"/>
    </row>
    <row r="8315" spans="68:83" x14ac:dyDescent="0.25">
      <c r="BP8315" s="9"/>
      <c r="BQ8315" s="40"/>
      <c r="BR8315" s="9"/>
      <c r="BS8315" s="40"/>
      <c r="BU8315" s="9"/>
      <c r="BV8315" s="40"/>
      <c r="BW8315" s="9"/>
      <c r="BX8315" s="40"/>
      <c r="BZ8315" s="9"/>
      <c r="CA8315" s="9"/>
      <c r="CB8315" s="40"/>
      <c r="CC8315" s="9"/>
      <c r="CD8315" s="9"/>
      <c r="CE8315" s="40"/>
    </row>
    <row r="8316" spans="68:83" x14ac:dyDescent="0.25">
      <c r="BP8316" s="9"/>
      <c r="BQ8316" s="40"/>
      <c r="BR8316" s="9"/>
      <c r="BS8316" s="40"/>
      <c r="BU8316" s="9"/>
      <c r="BV8316" s="40"/>
      <c r="BW8316" s="9"/>
      <c r="BX8316" s="40"/>
      <c r="BZ8316" s="9"/>
      <c r="CA8316" s="9"/>
      <c r="CB8316" s="40"/>
      <c r="CC8316" s="9"/>
      <c r="CD8316" s="9"/>
      <c r="CE8316" s="40"/>
    </row>
    <row r="8317" spans="68:83" x14ac:dyDescent="0.25">
      <c r="BP8317" s="9"/>
      <c r="BQ8317" s="40"/>
      <c r="BR8317" s="9"/>
      <c r="BS8317" s="40"/>
      <c r="BU8317" s="9"/>
      <c r="BV8317" s="40"/>
      <c r="BW8317" s="9"/>
      <c r="BX8317" s="40"/>
      <c r="BZ8317" s="9"/>
      <c r="CA8317" s="9"/>
      <c r="CB8317" s="40"/>
      <c r="CC8317" s="9"/>
      <c r="CD8317" s="9"/>
      <c r="CE8317" s="40"/>
    </row>
    <row r="8318" spans="68:83" x14ac:dyDescent="0.25">
      <c r="BP8318" s="9"/>
      <c r="BQ8318" s="40"/>
      <c r="BR8318" s="9"/>
      <c r="BS8318" s="40"/>
      <c r="BU8318" s="9"/>
      <c r="BV8318" s="40"/>
      <c r="BW8318" s="9"/>
      <c r="BX8318" s="40"/>
      <c r="BZ8318" s="9"/>
      <c r="CA8318" s="9"/>
      <c r="CB8318" s="40"/>
      <c r="CC8318" s="9"/>
      <c r="CD8318" s="9"/>
      <c r="CE8318" s="40"/>
    </row>
    <row r="8319" spans="68:83" x14ac:dyDescent="0.25">
      <c r="BP8319" s="9"/>
      <c r="BQ8319" s="40"/>
      <c r="BR8319" s="9"/>
      <c r="BS8319" s="40"/>
      <c r="BU8319" s="9"/>
      <c r="BV8319" s="40"/>
      <c r="BW8319" s="9"/>
      <c r="BX8319" s="40"/>
      <c r="BZ8319" s="9"/>
      <c r="CA8319" s="9"/>
      <c r="CB8319" s="40"/>
      <c r="CC8319" s="9"/>
      <c r="CD8319" s="9"/>
      <c r="CE8319" s="40"/>
    </row>
    <row r="8320" spans="68:83" x14ac:dyDescent="0.25">
      <c r="BP8320" s="9"/>
      <c r="BQ8320" s="40"/>
      <c r="BR8320" s="9"/>
      <c r="BS8320" s="40"/>
      <c r="BU8320" s="9"/>
      <c r="BV8320" s="40"/>
      <c r="BW8320" s="9"/>
      <c r="BX8320" s="40"/>
      <c r="BZ8320" s="9"/>
      <c r="CA8320" s="9"/>
      <c r="CB8320" s="40"/>
      <c r="CC8320" s="9"/>
      <c r="CD8320" s="9"/>
      <c r="CE8320" s="40"/>
    </row>
    <row r="8321" spans="68:83" x14ac:dyDescent="0.25">
      <c r="BP8321" s="9"/>
      <c r="BQ8321" s="40"/>
      <c r="BR8321" s="9"/>
      <c r="BS8321" s="40"/>
      <c r="BU8321" s="9"/>
      <c r="BV8321" s="40"/>
      <c r="BW8321" s="9"/>
      <c r="BX8321" s="40"/>
      <c r="BZ8321" s="9"/>
      <c r="CA8321" s="9"/>
      <c r="CB8321" s="40"/>
      <c r="CC8321" s="9"/>
      <c r="CD8321" s="9"/>
      <c r="CE8321" s="40"/>
    </row>
    <row r="8322" spans="68:83" x14ac:dyDescent="0.25">
      <c r="BP8322" s="9"/>
      <c r="BQ8322" s="40"/>
      <c r="BR8322" s="9"/>
      <c r="BS8322" s="40"/>
      <c r="BU8322" s="9"/>
      <c r="BV8322" s="40"/>
      <c r="BW8322" s="9"/>
      <c r="BX8322" s="40"/>
      <c r="BZ8322" s="9"/>
      <c r="CA8322" s="9"/>
      <c r="CB8322" s="40"/>
      <c r="CC8322" s="9"/>
      <c r="CD8322" s="9"/>
      <c r="CE8322" s="40"/>
    </row>
    <row r="8323" spans="68:83" x14ac:dyDescent="0.25">
      <c r="BP8323" s="9"/>
      <c r="BQ8323" s="40"/>
      <c r="BR8323" s="9"/>
      <c r="BS8323" s="40"/>
      <c r="BU8323" s="9"/>
      <c r="BV8323" s="40"/>
      <c r="BW8323" s="9"/>
      <c r="BX8323" s="40"/>
      <c r="BZ8323" s="9"/>
      <c r="CA8323" s="9"/>
      <c r="CB8323" s="40"/>
      <c r="CC8323" s="9"/>
      <c r="CD8323" s="9"/>
      <c r="CE8323" s="40"/>
    </row>
    <row r="8324" spans="68:83" x14ac:dyDescent="0.25">
      <c r="BP8324" s="9"/>
      <c r="BQ8324" s="40"/>
      <c r="BR8324" s="9"/>
      <c r="BS8324" s="40"/>
      <c r="BU8324" s="9"/>
      <c r="BV8324" s="40"/>
      <c r="BW8324" s="9"/>
      <c r="BX8324" s="40"/>
      <c r="BZ8324" s="9"/>
      <c r="CA8324" s="9"/>
      <c r="CB8324" s="40"/>
      <c r="CC8324" s="9"/>
      <c r="CD8324" s="9"/>
      <c r="CE8324" s="40"/>
    </row>
    <row r="8325" spans="68:83" x14ac:dyDescent="0.25">
      <c r="BP8325" s="9"/>
      <c r="BQ8325" s="40"/>
      <c r="BR8325" s="9"/>
      <c r="BS8325" s="40"/>
      <c r="BU8325" s="9"/>
      <c r="BV8325" s="40"/>
      <c r="BW8325" s="9"/>
      <c r="BX8325" s="40"/>
      <c r="BZ8325" s="9"/>
      <c r="CA8325" s="9"/>
      <c r="CB8325" s="40"/>
      <c r="CC8325" s="9"/>
      <c r="CD8325" s="9"/>
      <c r="CE8325" s="40"/>
    </row>
    <row r="8326" spans="68:83" x14ac:dyDescent="0.25">
      <c r="BP8326" s="9"/>
      <c r="BQ8326" s="40"/>
      <c r="BR8326" s="9"/>
      <c r="BS8326" s="40"/>
      <c r="BU8326" s="9"/>
      <c r="BV8326" s="40"/>
      <c r="BW8326" s="9"/>
      <c r="BX8326" s="40"/>
      <c r="BZ8326" s="9"/>
      <c r="CA8326" s="9"/>
      <c r="CB8326" s="40"/>
      <c r="CC8326" s="9"/>
      <c r="CD8326" s="9"/>
      <c r="CE8326" s="40"/>
    </row>
    <row r="8327" spans="68:83" x14ac:dyDescent="0.25">
      <c r="BP8327" s="9"/>
      <c r="BQ8327" s="40"/>
      <c r="BR8327" s="9"/>
      <c r="BS8327" s="40"/>
      <c r="BU8327" s="9"/>
      <c r="BV8327" s="40"/>
      <c r="BW8327" s="9"/>
      <c r="BX8327" s="40"/>
      <c r="BZ8327" s="9"/>
      <c r="CA8327" s="9"/>
      <c r="CB8327" s="40"/>
      <c r="CC8327" s="9"/>
      <c r="CD8327" s="9"/>
      <c r="CE8327" s="40"/>
    </row>
    <row r="8328" spans="68:83" x14ac:dyDescent="0.25">
      <c r="BP8328" s="9"/>
      <c r="BQ8328" s="40"/>
      <c r="BR8328" s="9"/>
      <c r="BS8328" s="40"/>
      <c r="BU8328" s="9"/>
      <c r="BV8328" s="40"/>
      <c r="BW8328" s="9"/>
      <c r="BX8328" s="40"/>
      <c r="BZ8328" s="9"/>
      <c r="CA8328" s="9"/>
      <c r="CB8328" s="40"/>
      <c r="CC8328" s="9"/>
      <c r="CD8328" s="9"/>
      <c r="CE8328" s="40"/>
    </row>
    <row r="8329" spans="68:83" x14ac:dyDescent="0.25">
      <c r="BP8329" s="9"/>
      <c r="BQ8329" s="40"/>
      <c r="BR8329" s="9"/>
      <c r="BS8329" s="40"/>
      <c r="BU8329" s="9"/>
      <c r="BV8329" s="40"/>
      <c r="BW8329" s="9"/>
      <c r="BX8329" s="40"/>
      <c r="BZ8329" s="9"/>
      <c r="CA8329" s="9"/>
      <c r="CB8329" s="40"/>
      <c r="CC8329" s="9"/>
      <c r="CD8329" s="9"/>
      <c r="CE8329" s="40"/>
    </row>
    <row r="8330" spans="68:83" x14ac:dyDescent="0.25">
      <c r="BP8330" s="9"/>
      <c r="BQ8330" s="40"/>
      <c r="BR8330" s="9"/>
      <c r="BS8330" s="40"/>
      <c r="BU8330" s="9"/>
      <c r="BV8330" s="40"/>
      <c r="BW8330" s="9"/>
      <c r="BX8330" s="40"/>
      <c r="BZ8330" s="9"/>
      <c r="CA8330" s="9"/>
      <c r="CB8330" s="40"/>
      <c r="CC8330" s="9"/>
      <c r="CD8330" s="9"/>
      <c r="CE8330" s="40"/>
    </row>
    <row r="8331" spans="68:83" x14ac:dyDescent="0.25">
      <c r="BP8331" s="9"/>
      <c r="BQ8331" s="40"/>
      <c r="BR8331" s="9"/>
      <c r="BS8331" s="40"/>
      <c r="BU8331" s="9"/>
      <c r="BV8331" s="40"/>
      <c r="BW8331" s="9"/>
      <c r="BX8331" s="40"/>
      <c r="BZ8331" s="9"/>
      <c r="CA8331" s="9"/>
      <c r="CB8331" s="40"/>
      <c r="CC8331" s="9"/>
      <c r="CD8331" s="9"/>
      <c r="CE8331" s="40"/>
    </row>
    <row r="8332" spans="68:83" x14ac:dyDescent="0.25">
      <c r="BP8332" s="9"/>
      <c r="BQ8332" s="40"/>
      <c r="BR8332" s="9"/>
      <c r="BS8332" s="40"/>
      <c r="BU8332" s="9"/>
      <c r="BV8332" s="40"/>
      <c r="BW8332" s="9"/>
      <c r="BX8332" s="40"/>
      <c r="BZ8332" s="9"/>
      <c r="CA8332" s="9"/>
      <c r="CB8332" s="40"/>
      <c r="CC8332" s="9"/>
      <c r="CD8332" s="9"/>
      <c r="CE8332" s="40"/>
    </row>
    <row r="8333" spans="68:83" x14ac:dyDescent="0.25">
      <c r="BP8333" s="9"/>
      <c r="BQ8333" s="40"/>
      <c r="BR8333" s="9"/>
      <c r="BS8333" s="40"/>
      <c r="BU8333" s="9"/>
      <c r="BV8333" s="40"/>
      <c r="BW8333" s="9"/>
      <c r="BX8333" s="40"/>
      <c r="BZ8333" s="9"/>
      <c r="CA8333" s="9"/>
      <c r="CB8333" s="40"/>
      <c r="CC8333" s="9"/>
      <c r="CD8333" s="9"/>
      <c r="CE8333" s="40"/>
    </row>
    <row r="8334" spans="68:83" x14ac:dyDescent="0.25">
      <c r="BP8334" s="9"/>
      <c r="BQ8334" s="40"/>
      <c r="BR8334" s="9"/>
      <c r="BS8334" s="40"/>
      <c r="BU8334" s="9"/>
      <c r="BV8334" s="40"/>
      <c r="BW8334" s="9"/>
      <c r="BX8334" s="40"/>
      <c r="BZ8334" s="9"/>
      <c r="CA8334" s="9"/>
      <c r="CB8334" s="40"/>
      <c r="CC8334" s="9"/>
      <c r="CD8334" s="9"/>
      <c r="CE8334" s="40"/>
    </row>
    <row r="8335" spans="68:83" x14ac:dyDescent="0.25">
      <c r="BP8335" s="9"/>
      <c r="BQ8335" s="40"/>
      <c r="BR8335" s="9"/>
      <c r="BS8335" s="40"/>
      <c r="BU8335" s="9"/>
      <c r="BV8335" s="40"/>
      <c r="BW8335" s="9"/>
      <c r="BX8335" s="40"/>
      <c r="BZ8335" s="9"/>
      <c r="CA8335" s="9"/>
      <c r="CB8335" s="40"/>
      <c r="CC8335" s="9"/>
      <c r="CD8335" s="9"/>
      <c r="CE8335" s="40"/>
    </row>
    <row r="8336" spans="68:83" x14ac:dyDescent="0.25">
      <c r="BP8336" s="9"/>
      <c r="BQ8336" s="40"/>
      <c r="BR8336" s="9"/>
      <c r="BS8336" s="40"/>
      <c r="BU8336" s="9"/>
      <c r="BV8336" s="40"/>
      <c r="BW8336" s="9"/>
      <c r="BX8336" s="40"/>
      <c r="BZ8336" s="9"/>
      <c r="CA8336" s="9"/>
      <c r="CB8336" s="40"/>
      <c r="CC8336" s="9"/>
      <c r="CD8336" s="9"/>
      <c r="CE8336" s="40"/>
    </row>
    <row r="8337" spans="68:83" x14ac:dyDescent="0.25">
      <c r="BP8337" s="9"/>
      <c r="BQ8337" s="40"/>
      <c r="BR8337" s="9"/>
      <c r="BS8337" s="40"/>
      <c r="BU8337" s="9"/>
      <c r="BV8337" s="40"/>
      <c r="BW8337" s="9"/>
      <c r="BX8337" s="40"/>
      <c r="BZ8337" s="9"/>
      <c r="CA8337" s="9"/>
      <c r="CB8337" s="40"/>
      <c r="CC8337" s="9"/>
      <c r="CD8337" s="9"/>
      <c r="CE8337" s="40"/>
    </row>
    <row r="8338" spans="68:83" x14ac:dyDescent="0.25">
      <c r="BP8338" s="9"/>
      <c r="BQ8338" s="40"/>
      <c r="BR8338" s="9"/>
      <c r="BS8338" s="40"/>
      <c r="BU8338" s="9"/>
      <c r="BV8338" s="40"/>
      <c r="BW8338" s="9"/>
      <c r="BX8338" s="40"/>
      <c r="BZ8338" s="9"/>
      <c r="CA8338" s="9"/>
      <c r="CB8338" s="40"/>
      <c r="CC8338" s="9"/>
      <c r="CD8338" s="9"/>
      <c r="CE8338" s="40"/>
    </row>
    <row r="8339" spans="68:83" x14ac:dyDescent="0.25">
      <c r="BP8339" s="9"/>
      <c r="BQ8339" s="40"/>
      <c r="BR8339" s="9"/>
      <c r="BS8339" s="40"/>
      <c r="BU8339" s="9"/>
      <c r="BV8339" s="40"/>
      <c r="BW8339" s="9"/>
      <c r="BX8339" s="40"/>
      <c r="BZ8339" s="9"/>
      <c r="CA8339" s="9"/>
      <c r="CB8339" s="40"/>
      <c r="CC8339" s="9"/>
      <c r="CD8339" s="9"/>
      <c r="CE8339" s="40"/>
    </row>
    <row r="8340" spans="68:83" x14ac:dyDescent="0.25">
      <c r="BP8340" s="9"/>
      <c r="BQ8340" s="40"/>
      <c r="BR8340" s="9"/>
      <c r="BS8340" s="40"/>
      <c r="BU8340" s="9"/>
      <c r="BV8340" s="40"/>
      <c r="BW8340" s="9"/>
      <c r="BX8340" s="40"/>
      <c r="BZ8340" s="9"/>
      <c r="CA8340" s="9"/>
      <c r="CB8340" s="40"/>
      <c r="CC8340" s="9"/>
      <c r="CD8340" s="9"/>
      <c r="CE8340" s="40"/>
    </row>
    <row r="8341" spans="68:83" x14ac:dyDescent="0.25">
      <c r="BP8341" s="9"/>
      <c r="BQ8341" s="40"/>
      <c r="BR8341" s="9"/>
      <c r="BS8341" s="40"/>
      <c r="BU8341" s="9"/>
      <c r="BV8341" s="40"/>
      <c r="BW8341" s="9"/>
      <c r="BX8341" s="40"/>
      <c r="BZ8341" s="9"/>
      <c r="CA8341" s="9"/>
      <c r="CB8341" s="40"/>
      <c r="CC8341" s="9"/>
      <c r="CD8341" s="9"/>
      <c r="CE8341" s="40"/>
    </row>
    <row r="8342" spans="68:83" x14ac:dyDescent="0.25">
      <c r="BP8342" s="9"/>
      <c r="BQ8342" s="40"/>
      <c r="BR8342" s="9"/>
      <c r="BS8342" s="40"/>
      <c r="BU8342" s="9"/>
      <c r="BV8342" s="40"/>
      <c r="BW8342" s="9"/>
      <c r="BX8342" s="40"/>
      <c r="BZ8342" s="9"/>
      <c r="CA8342" s="9"/>
      <c r="CB8342" s="40"/>
      <c r="CC8342" s="9"/>
      <c r="CD8342" s="9"/>
      <c r="CE8342" s="40"/>
    </row>
    <row r="8343" spans="68:83" x14ac:dyDescent="0.25">
      <c r="BP8343" s="9"/>
      <c r="BQ8343" s="40"/>
      <c r="BR8343" s="9"/>
      <c r="BS8343" s="40"/>
      <c r="BU8343" s="9"/>
      <c r="BV8343" s="40"/>
      <c r="BW8343" s="9"/>
      <c r="BX8343" s="40"/>
      <c r="BZ8343" s="9"/>
      <c r="CA8343" s="9"/>
      <c r="CB8343" s="40"/>
      <c r="CC8343" s="9"/>
      <c r="CD8343" s="9"/>
      <c r="CE8343" s="40"/>
    </row>
    <row r="8344" spans="68:83" x14ac:dyDescent="0.25">
      <c r="BP8344" s="9"/>
      <c r="BQ8344" s="40"/>
      <c r="BR8344" s="9"/>
      <c r="BS8344" s="40"/>
      <c r="BU8344" s="9"/>
      <c r="BV8344" s="40"/>
      <c r="BW8344" s="9"/>
      <c r="BX8344" s="40"/>
      <c r="BZ8344" s="9"/>
      <c r="CA8344" s="9"/>
      <c r="CB8344" s="40"/>
      <c r="CC8344" s="9"/>
      <c r="CD8344" s="9"/>
      <c r="CE8344" s="40"/>
    </row>
    <row r="8345" spans="68:83" x14ac:dyDescent="0.25">
      <c r="BP8345" s="9"/>
      <c r="BQ8345" s="40"/>
      <c r="BR8345" s="9"/>
      <c r="BS8345" s="40"/>
      <c r="BU8345" s="9"/>
      <c r="BV8345" s="40"/>
      <c r="BW8345" s="9"/>
      <c r="BX8345" s="40"/>
      <c r="BZ8345" s="9"/>
      <c r="CA8345" s="9"/>
      <c r="CB8345" s="40"/>
      <c r="CC8345" s="9"/>
      <c r="CD8345" s="9"/>
      <c r="CE8345" s="40"/>
    </row>
    <row r="8346" spans="68:83" x14ac:dyDescent="0.25">
      <c r="BP8346" s="9"/>
      <c r="BQ8346" s="40"/>
      <c r="BR8346" s="9"/>
      <c r="BS8346" s="40"/>
      <c r="BU8346" s="9"/>
      <c r="BV8346" s="40"/>
      <c r="BW8346" s="9"/>
      <c r="BX8346" s="40"/>
      <c r="BZ8346" s="9"/>
      <c r="CA8346" s="9"/>
      <c r="CB8346" s="40"/>
      <c r="CC8346" s="9"/>
      <c r="CD8346" s="9"/>
      <c r="CE8346" s="40"/>
    </row>
    <row r="8347" spans="68:83" x14ac:dyDescent="0.25">
      <c r="BP8347" s="9"/>
      <c r="BQ8347" s="40"/>
      <c r="BR8347" s="9"/>
      <c r="BS8347" s="40"/>
      <c r="BU8347" s="9"/>
      <c r="BV8347" s="40"/>
      <c r="BW8347" s="9"/>
      <c r="BX8347" s="40"/>
      <c r="BZ8347" s="9"/>
      <c r="CA8347" s="9"/>
      <c r="CB8347" s="40"/>
      <c r="CC8347" s="9"/>
      <c r="CD8347" s="9"/>
      <c r="CE8347" s="40"/>
    </row>
    <row r="8348" spans="68:83" x14ac:dyDescent="0.25">
      <c r="BP8348" s="9"/>
      <c r="BQ8348" s="40"/>
      <c r="BR8348" s="9"/>
      <c r="BS8348" s="40"/>
      <c r="BU8348" s="9"/>
      <c r="BV8348" s="40"/>
      <c r="BW8348" s="9"/>
      <c r="BX8348" s="40"/>
      <c r="BZ8348" s="9"/>
      <c r="CA8348" s="9"/>
      <c r="CB8348" s="40"/>
      <c r="CC8348" s="9"/>
      <c r="CD8348" s="9"/>
      <c r="CE8348" s="40"/>
    </row>
    <row r="8349" spans="68:83" x14ac:dyDescent="0.25">
      <c r="BP8349" s="9"/>
      <c r="BQ8349" s="40"/>
      <c r="BR8349" s="9"/>
      <c r="BS8349" s="40"/>
      <c r="BU8349" s="9"/>
      <c r="BV8349" s="40"/>
      <c r="BW8349" s="9"/>
      <c r="BX8349" s="40"/>
      <c r="BZ8349" s="9"/>
      <c r="CA8349" s="9"/>
      <c r="CB8349" s="40"/>
      <c r="CC8349" s="9"/>
      <c r="CD8349" s="9"/>
      <c r="CE8349" s="40"/>
    </row>
    <row r="8350" spans="68:83" x14ac:dyDescent="0.25">
      <c r="BP8350" s="9"/>
      <c r="BQ8350" s="40"/>
      <c r="BR8350" s="9"/>
      <c r="BS8350" s="40"/>
      <c r="BU8350" s="9"/>
      <c r="BV8350" s="40"/>
      <c r="BW8350" s="9"/>
      <c r="BX8350" s="40"/>
      <c r="BZ8350" s="9"/>
      <c r="CA8350" s="9"/>
      <c r="CB8350" s="40"/>
      <c r="CC8350" s="9"/>
      <c r="CD8350" s="9"/>
      <c r="CE8350" s="40"/>
    </row>
    <row r="8351" spans="68:83" x14ac:dyDescent="0.25">
      <c r="BP8351" s="9"/>
      <c r="BQ8351" s="40"/>
      <c r="BR8351" s="9"/>
      <c r="BS8351" s="40"/>
      <c r="BU8351" s="9"/>
      <c r="BV8351" s="40"/>
      <c r="BW8351" s="9"/>
      <c r="BX8351" s="40"/>
      <c r="BZ8351" s="9"/>
      <c r="CA8351" s="9"/>
      <c r="CB8351" s="40"/>
      <c r="CC8351" s="9"/>
      <c r="CD8351" s="9"/>
      <c r="CE8351" s="40"/>
    </row>
    <row r="8352" spans="68:83" x14ac:dyDescent="0.25">
      <c r="BP8352" s="9"/>
      <c r="BQ8352" s="40"/>
      <c r="BR8352" s="9"/>
      <c r="BS8352" s="40"/>
      <c r="BU8352" s="9"/>
      <c r="BV8352" s="40"/>
      <c r="BW8352" s="9"/>
      <c r="BX8352" s="40"/>
      <c r="BZ8352" s="9"/>
      <c r="CA8352" s="9"/>
      <c r="CB8352" s="40"/>
      <c r="CC8352" s="9"/>
      <c r="CD8352" s="9"/>
      <c r="CE8352" s="40"/>
    </row>
    <row r="8353" spans="68:83" x14ac:dyDescent="0.25">
      <c r="BP8353" s="9"/>
      <c r="BQ8353" s="40"/>
      <c r="BR8353" s="9"/>
      <c r="BS8353" s="40"/>
      <c r="BU8353" s="9"/>
      <c r="BV8353" s="40"/>
      <c r="BW8353" s="9"/>
      <c r="BX8353" s="40"/>
      <c r="BZ8353" s="9"/>
      <c r="CA8353" s="9"/>
      <c r="CB8353" s="40"/>
      <c r="CC8353" s="9"/>
      <c r="CD8353" s="9"/>
      <c r="CE8353" s="40"/>
    </row>
    <row r="8354" spans="68:83" x14ac:dyDescent="0.25">
      <c r="BP8354" s="9"/>
      <c r="BQ8354" s="40"/>
      <c r="BR8354" s="9"/>
      <c r="BS8354" s="40"/>
      <c r="BU8354" s="9"/>
      <c r="BV8354" s="40"/>
      <c r="BW8354" s="9"/>
      <c r="BX8354" s="40"/>
      <c r="BZ8354" s="9"/>
      <c r="CA8354" s="9"/>
      <c r="CB8354" s="40"/>
      <c r="CC8354" s="9"/>
      <c r="CD8354" s="9"/>
      <c r="CE8354" s="40"/>
    </row>
    <row r="8355" spans="68:83" x14ac:dyDescent="0.25">
      <c r="BP8355" s="9"/>
      <c r="BQ8355" s="40"/>
      <c r="BR8355" s="9"/>
      <c r="BS8355" s="40"/>
      <c r="BU8355" s="9"/>
      <c r="BV8355" s="40"/>
      <c r="BW8355" s="9"/>
      <c r="BX8355" s="40"/>
      <c r="BZ8355" s="9"/>
      <c r="CA8355" s="9"/>
      <c r="CB8355" s="40"/>
      <c r="CC8355" s="9"/>
      <c r="CD8355" s="9"/>
      <c r="CE8355" s="40"/>
    </row>
    <row r="8356" spans="68:83" x14ac:dyDescent="0.25">
      <c r="BP8356" s="9"/>
      <c r="BQ8356" s="40"/>
      <c r="BR8356" s="9"/>
      <c r="BS8356" s="40"/>
      <c r="BU8356" s="9"/>
      <c r="BV8356" s="40"/>
      <c r="BW8356" s="9"/>
      <c r="BX8356" s="40"/>
      <c r="BZ8356" s="9"/>
      <c r="CA8356" s="9"/>
      <c r="CB8356" s="40"/>
      <c r="CC8356" s="9"/>
      <c r="CD8356" s="9"/>
      <c r="CE8356" s="40"/>
    </row>
    <row r="8357" spans="68:83" x14ac:dyDescent="0.25">
      <c r="BP8357" s="9"/>
      <c r="BQ8357" s="40"/>
      <c r="BR8357" s="9"/>
      <c r="BS8357" s="40"/>
      <c r="BU8357" s="9"/>
      <c r="BV8357" s="40"/>
      <c r="BW8357" s="9"/>
      <c r="BX8357" s="40"/>
      <c r="BZ8357" s="9"/>
      <c r="CA8357" s="9"/>
      <c r="CB8357" s="40"/>
      <c r="CC8357" s="9"/>
      <c r="CD8357" s="9"/>
      <c r="CE8357" s="40"/>
    </row>
    <row r="8358" spans="68:83" x14ac:dyDescent="0.25">
      <c r="BP8358" s="9"/>
      <c r="BQ8358" s="40"/>
      <c r="BR8358" s="9"/>
      <c r="BS8358" s="40"/>
      <c r="BU8358" s="9"/>
      <c r="BV8358" s="40"/>
      <c r="BW8358" s="9"/>
      <c r="BX8358" s="40"/>
      <c r="BZ8358" s="9"/>
      <c r="CA8358" s="9"/>
      <c r="CB8358" s="40"/>
      <c r="CC8358" s="9"/>
      <c r="CD8358" s="9"/>
      <c r="CE8358" s="40"/>
    </row>
    <row r="8359" spans="68:83" x14ac:dyDescent="0.25">
      <c r="BP8359" s="9"/>
      <c r="BQ8359" s="40"/>
      <c r="BR8359" s="9"/>
      <c r="BS8359" s="40"/>
      <c r="BU8359" s="9"/>
      <c r="BV8359" s="40"/>
      <c r="BW8359" s="9"/>
      <c r="BX8359" s="40"/>
      <c r="BZ8359" s="9"/>
      <c r="CA8359" s="9"/>
      <c r="CB8359" s="40"/>
      <c r="CC8359" s="9"/>
      <c r="CD8359" s="9"/>
      <c r="CE8359" s="40"/>
    </row>
    <row r="8360" spans="68:83" x14ac:dyDescent="0.25">
      <c r="BP8360" s="9"/>
      <c r="BQ8360" s="40"/>
      <c r="BR8360" s="9"/>
      <c r="BS8360" s="40"/>
      <c r="BU8360" s="9"/>
      <c r="BV8360" s="40"/>
      <c r="BW8360" s="9"/>
      <c r="BX8360" s="40"/>
      <c r="BZ8360" s="9"/>
      <c r="CA8360" s="9"/>
      <c r="CB8360" s="40"/>
      <c r="CC8360" s="9"/>
      <c r="CD8360" s="9"/>
      <c r="CE8360" s="40"/>
    </row>
    <row r="8361" spans="68:83" x14ac:dyDescent="0.25">
      <c r="BP8361" s="9"/>
      <c r="BQ8361" s="40"/>
      <c r="BR8361" s="9"/>
      <c r="BS8361" s="40"/>
      <c r="BU8361" s="9"/>
      <c r="BV8361" s="40"/>
      <c r="BW8361" s="9"/>
      <c r="BX8361" s="40"/>
      <c r="BZ8361" s="9"/>
      <c r="CA8361" s="9"/>
      <c r="CB8361" s="40"/>
      <c r="CC8361" s="9"/>
      <c r="CD8361" s="9"/>
      <c r="CE8361" s="40"/>
    </row>
    <row r="8362" spans="68:83" x14ac:dyDescent="0.25">
      <c r="BP8362" s="9"/>
      <c r="BQ8362" s="40"/>
      <c r="BR8362" s="9"/>
      <c r="BS8362" s="40"/>
      <c r="BU8362" s="9"/>
      <c r="BV8362" s="40"/>
      <c r="BW8362" s="9"/>
      <c r="BX8362" s="40"/>
      <c r="BZ8362" s="9"/>
      <c r="CA8362" s="9"/>
      <c r="CB8362" s="40"/>
      <c r="CC8362" s="9"/>
      <c r="CD8362" s="9"/>
      <c r="CE8362" s="40"/>
    </row>
    <row r="8363" spans="68:83" x14ac:dyDescent="0.25">
      <c r="BP8363" s="9"/>
      <c r="BQ8363" s="40"/>
      <c r="BR8363" s="9"/>
      <c r="BS8363" s="40"/>
      <c r="BU8363" s="9"/>
      <c r="BV8363" s="40"/>
      <c r="BW8363" s="9"/>
      <c r="BX8363" s="40"/>
      <c r="BZ8363" s="9"/>
      <c r="CA8363" s="9"/>
      <c r="CB8363" s="40"/>
      <c r="CC8363" s="9"/>
      <c r="CD8363" s="9"/>
      <c r="CE8363" s="40"/>
    </row>
    <row r="8364" spans="68:83" x14ac:dyDescent="0.25">
      <c r="BP8364" s="9"/>
      <c r="BQ8364" s="40"/>
      <c r="BR8364" s="9"/>
      <c r="BS8364" s="40"/>
      <c r="BU8364" s="9"/>
      <c r="BV8364" s="40"/>
      <c r="BW8364" s="9"/>
      <c r="BX8364" s="40"/>
      <c r="BZ8364" s="9"/>
      <c r="CA8364" s="9"/>
      <c r="CB8364" s="40"/>
      <c r="CC8364" s="9"/>
      <c r="CD8364" s="9"/>
      <c r="CE8364" s="40"/>
    </row>
    <row r="8365" spans="68:83" x14ac:dyDescent="0.25">
      <c r="BP8365" s="9"/>
      <c r="BQ8365" s="40"/>
      <c r="BR8365" s="9"/>
      <c r="BS8365" s="40"/>
      <c r="BU8365" s="9"/>
      <c r="BV8365" s="40"/>
      <c r="BW8365" s="9"/>
      <c r="BX8365" s="40"/>
      <c r="BZ8365" s="9"/>
      <c r="CA8365" s="9"/>
      <c r="CB8365" s="40"/>
      <c r="CC8365" s="9"/>
      <c r="CD8365" s="9"/>
      <c r="CE8365" s="40"/>
    </row>
    <row r="8366" spans="68:83" x14ac:dyDescent="0.25">
      <c r="BP8366" s="9"/>
      <c r="BQ8366" s="40"/>
      <c r="BR8366" s="9"/>
      <c r="BS8366" s="40"/>
      <c r="BU8366" s="9"/>
      <c r="BV8366" s="40"/>
      <c r="BW8366" s="9"/>
      <c r="BX8366" s="40"/>
      <c r="BZ8366" s="9"/>
      <c r="CA8366" s="9"/>
      <c r="CB8366" s="40"/>
      <c r="CC8366" s="9"/>
      <c r="CD8366" s="9"/>
      <c r="CE8366" s="40"/>
    </row>
    <row r="8367" spans="68:83" x14ac:dyDescent="0.25">
      <c r="BP8367" s="9"/>
      <c r="BQ8367" s="40"/>
      <c r="BR8367" s="9"/>
      <c r="BS8367" s="40"/>
      <c r="BU8367" s="9"/>
      <c r="BV8367" s="40"/>
      <c r="BW8367" s="9"/>
      <c r="BX8367" s="40"/>
      <c r="BZ8367" s="9"/>
      <c r="CA8367" s="9"/>
      <c r="CB8367" s="40"/>
      <c r="CC8367" s="9"/>
      <c r="CD8367" s="9"/>
      <c r="CE8367" s="40"/>
    </row>
    <row r="8368" spans="68:83" x14ac:dyDescent="0.25">
      <c r="BP8368" s="9"/>
      <c r="BQ8368" s="40"/>
      <c r="BR8368" s="9"/>
      <c r="BS8368" s="40"/>
      <c r="BU8368" s="9"/>
      <c r="BV8368" s="40"/>
      <c r="BW8368" s="9"/>
      <c r="BX8368" s="40"/>
      <c r="BZ8368" s="9"/>
      <c r="CA8368" s="9"/>
      <c r="CB8368" s="40"/>
      <c r="CC8368" s="9"/>
      <c r="CD8368" s="9"/>
      <c r="CE8368" s="40"/>
    </row>
    <row r="8369" spans="68:83" x14ac:dyDescent="0.25">
      <c r="BP8369" s="9"/>
      <c r="BQ8369" s="40"/>
      <c r="BR8369" s="9"/>
      <c r="BS8369" s="40"/>
      <c r="BU8369" s="9"/>
      <c r="BV8369" s="40"/>
      <c r="BW8369" s="9"/>
      <c r="BX8369" s="40"/>
      <c r="BZ8369" s="9"/>
      <c r="CA8369" s="9"/>
      <c r="CB8369" s="40"/>
      <c r="CC8369" s="9"/>
      <c r="CD8369" s="9"/>
      <c r="CE8369" s="40"/>
    </row>
    <row r="8370" spans="68:83" x14ac:dyDescent="0.25">
      <c r="BP8370" s="9"/>
      <c r="BQ8370" s="40"/>
      <c r="BR8370" s="9"/>
      <c r="BS8370" s="40"/>
      <c r="BU8370" s="9"/>
      <c r="BV8370" s="40"/>
      <c r="BW8370" s="9"/>
      <c r="BX8370" s="40"/>
      <c r="BZ8370" s="9"/>
      <c r="CA8370" s="9"/>
      <c r="CB8370" s="40"/>
      <c r="CC8370" s="9"/>
      <c r="CD8370" s="9"/>
      <c r="CE8370" s="40"/>
    </row>
    <row r="8371" spans="68:83" x14ac:dyDescent="0.25">
      <c r="BP8371" s="9"/>
      <c r="BQ8371" s="40"/>
      <c r="BR8371" s="9"/>
      <c r="BS8371" s="40"/>
      <c r="BU8371" s="9"/>
      <c r="BV8371" s="40"/>
      <c r="BW8371" s="9"/>
      <c r="BX8371" s="40"/>
      <c r="BZ8371" s="9"/>
      <c r="CA8371" s="9"/>
      <c r="CB8371" s="40"/>
      <c r="CC8371" s="9"/>
      <c r="CD8371" s="9"/>
      <c r="CE8371" s="40"/>
    </row>
    <row r="8372" spans="68:83" x14ac:dyDescent="0.25">
      <c r="BP8372" s="9"/>
      <c r="BQ8372" s="40"/>
      <c r="BR8372" s="9"/>
      <c r="BS8372" s="40"/>
      <c r="BU8372" s="9"/>
      <c r="BV8372" s="40"/>
      <c r="BW8372" s="9"/>
      <c r="BX8372" s="40"/>
      <c r="BZ8372" s="9"/>
      <c r="CA8372" s="9"/>
      <c r="CB8372" s="40"/>
      <c r="CC8372" s="9"/>
      <c r="CD8372" s="9"/>
      <c r="CE8372" s="40"/>
    </row>
    <row r="8373" spans="68:83" x14ac:dyDescent="0.25">
      <c r="BP8373" s="9"/>
      <c r="BQ8373" s="40"/>
      <c r="BR8373" s="9"/>
      <c r="BS8373" s="40"/>
      <c r="BU8373" s="9"/>
      <c r="BV8373" s="40"/>
      <c r="BW8373" s="9"/>
      <c r="BX8373" s="40"/>
      <c r="BZ8373" s="9"/>
      <c r="CA8373" s="9"/>
      <c r="CB8373" s="40"/>
      <c r="CC8373" s="9"/>
      <c r="CD8373" s="9"/>
      <c r="CE8373" s="40"/>
    </row>
    <row r="8374" spans="68:83" x14ac:dyDescent="0.25">
      <c r="BP8374" s="9"/>
      <c r="BQ8374" s="40"/>
      <c r="BR8374" s="9"/>
      <c r="BS8374" s="40"/>
      <c r="BU8374" s="9"/>
      <c r="BV8374" s="40"/>
      <c r="BW8374" s="9"/>
      <c r="BX8374" s="40"/>
      <c r="BZ8374" s="9"/>
      <c r="CA8374" s="9"/>
      <c r="CB8374" s="40"/>
      <c r="CC8374" s="9"/>
      <c r="CD8374" s="9"/>
      <c r="CE8374" s="40"/>
    </row>
    <row r="8375" spans="68:83" x14ac:dyDescent="0.25">
      <c r="BP8375" s="9"/>
      <c r="BQ8375" s="40"/>
      <c r="BR8375" s="9"/>
      <c r="BS8375" s="40"/>
      <c r="BU8375" s="9"/>
      <c r="BV8375" s="40"/>
      <c r="BW8375" s="9"/>
      <c r="BX8375" s="40"/>
      <c r="BZ8375" s="9"/>
      <c r="CA8375" s="9"/>
      <c r="CB8375" s="40"/>
      <c r="CC8375" s="9"/>
      <c r="CD8375" s="9"/>
      <c r="CE8375" s="40"/>
    </row>
    <row r="8376" spans="68:83" x14ac:dyDescent="0.25">
      <c r="BP8376" s="9"/>
      <c r="BQ8376" s="40"/>
      <c r="BR8376" s="9"/>
      <c r="BS8376" s="40"/>
      <c r="BU8376" s="9"/>
      <c r="BV8376" s="40"/>
      <c r="BW8376" s="9"/>
      <c r="BX8376" s="40"/>
      <c r="BZ8376" s="9"/>
      <c r="CA8376" s="9"/>
      <c r="CB8376" s="40"/>
      <c r="CC8376" s="9"/>
      <c r="CD8376" s="9"/>
      <c r="CE8376" s="40"/>
    </row>
    <row r="8377" spans="68:83" x14ac:dyDescent="0.25">
      <c r="BP8377" s="9"/>
      <c r="BQ8377" s="40"/>
      <c r="BR8377" s="9"/>
      <c r="BS8377" s="40"/>
      <c r="BU8377" s="9"/>
      <c r="BV8377" s="40"/>
      <c r="BW8377" s="9"/>
      <c r="BX8377" s="40"/>
      <c r="BZ8377" s="9"/>
      <c r="CA8377" s="9"/>
      <c r="CB8377" s="40"/>
      <c r="CC8377" s="9"/>
      <c r="CD8377" s="9"/>
      <c r="CE8377" s="40"/>
    </row>
    <row r="8378" spans="68:83" x14ac:dyDescent="0.25">
      <c r="BP8378" s="9"/>
      <c r="BQ8378" s="40"/>
      <c r="BR8378" s="9"/>
      <c r="BS8378" s="40"/>
      <c r="BU8378" s="9"/>
      <c r="BV8378" s="40"/>
      <c r="BW8378" s="9"/>
      <c r="BX8378" s="40"/>
      <c r="BZ8378" s="9"/>
      <c r="CA8378" s="9"/>
      <c r="CB8378" s="40"/>
      <c r="CC8378" s="9"/>
      <c r="CD8378" s="9"/>
      <c r="CE8378" s="40"/>
    </row>
    <row r="8379" spans="68:83" x14ac:dyDescent="0.25">
      <c r="BP8379" s="9"/>
      <c r="BQ8379" s="40"/>
      <c r="BR8379" s="9"/>
      <c r="BS8379" s="40"/>
      <c r="BU8379" s="9"/>
      <c r="BV8379" s="40"/>
      <c r="BW8379" s="9"/>
      <c r="BX8379" s="40"/>
      <c r="BZ8379" s="9"/>
      <c r="CA8379" s="9"/>
      <c r="CB8379" s="40"/>
      <c r="CC8379" s="9"/>
      <c r="CD8379" s="9"/>
      <c r="CE8379" s="40"/>
    </row>
    <row r="8380" spans="68:83" x14ac:dyDescent="0.25">
      <c r="BP8380" s="9"/>
      <c r="BQ8380" s="40"/>
      <c r="BR8380" s="9"/>
      <c r="BS8380" s="40"/>
      <c r="BU8380" s="9"/>
      <c r="BV8380" s="40"/>
      <c r="BW8380" s="9"/>
      <c r="BX8380" s="40"/>
      <c r="BZ8380" s="9"/>
      <c r="CA8380" s="9"/>
      <c r="CB8380" s="40"/>
      <c r="CC8380" s="9"/>
      <c r="CD8380" s="9"/>
      <c r="CE8380" s="40"/>
    </row>
    <row r="8381" spans="68:83" x14ac:dyDescent="0.25">
      <c r="BP8381" s="9"/>
      <c r="BQ8381" s="40"/>
      <c r="BR8381" s="9"/>
      <c r="BS8381" s="40"/>
      <c r="BU8381" s="9"/>
      <c r="BV8381" s="40"/>
      <c r="BW8381" s="9"/>
      <c r="BX8381" s="40"/>
      <c r="BZ8381" s="9"/>
      <c r="CA8381" s="9"/>
      <c r="CB8381" s="40"/>
      <c r="CC8381" s="9"/>
      <c r="CD8381" s="9"/>
      <c r="CE8381" s="40"/>
    </row>
    <row r="8382" spans="68:83" x14ac:dyDescent="0.25">
      <c r="BP8382" s="9"/>
      <c r="BQ8382" s="40"/>
      <c r="BR8382" s="9"/>
      <c r="BS8382" s="40"/>
      <c r="BU8382" s="9"/>
      <c r="BV8382" s="40"/>
      <c r="BW8382" s="9"/>
      <c r="BX8382" s="40"/>
      <c r="BZ8382" s="9"/>
      <c r="CA8382" s="9"/>
      <c r="CB8382" s="40"/>
      <c r="CC8382" s="9"/>
      <c r="CD8382" s="9"/>
      <c r="CE8382" s="40"/>
    </row>
    <row r="8383" spans="68:83" x14ac:dyDescent="0.25">
      <c r="BP8383" s="9"/>
      <c r="BQ8383" s="40"/>
      <c r="BR8383" s="9"/>
      <c r="BS8383" s="40"/>
      <c r="BU8383" s="9"/>
      <c r="BV8383" s="40"/>
      <c r="BW8383" s="9"/>
      <c r="BX8383" s="40"/>
      <c r="BZ8383" s="9"/>
      <c r="CA8383" s="9"/>
      <c r="CB8383" s="40"/>
      <c r="CC8383" s="9"/>
      <c r="CD8383" s="9"/>
      <c r="CE8383" s="40"/>
    </row>
    <row r="8384" spans="68:83" x14ac:dyDescent="0.25">
      <c r="BP8384" s="9"/>
      <c r="BQ8384" s="40"/>
      <c r="BR8384" s="9"/>
      <c r="BS8384" s="40"/>
      <c r="BU8384" s="9"/>
      <c r="BV8384" s="40"/>
      <c r="BW8384" s="9"/>
      <c r="BX8384" s="40"/>
      <c r="BZ8384" s="9"/>
      <c r="CA8384" s="9"/>
      <c r="CB8384" s="40"/>
      <c r="CC8384" s="9"/>
      <c r="CD8384" s="9"/>
      <c r="CE8384" s="40"/>
    </row>
    <row r="8385" spans="68:83" x14ac:dyDescent="0.25">
      <c r="BP8385" s="9"/>
      <c r="BQ8385" s="40"/>
      <c r="BR8385" s="9"/>
      <c r="BS8385" s="40"/>
      <c r="BU8385" s="9"/>
      <c r="BV8385" s="40"/>
      <c r="BW8385" s="9"/>
      <c r="BX8385" s="40"/>
      <c r="BZ8385" s="9"/>
      <c r="CA8385" s="9"/>
      <c r="CB8385" s="40"/>
      <c r="CC8385" s="9"/>
      <c r="CD8385" s="9"/>
      <c r="CE8385" s="40"/>
    </row>
    <row r="8386" spans="68:83" x14ac:dyDescent="0.25">
      <c r="BP8386" s="9"/>
      <c r="BQ8386" s="40"/>
      <c r="BR8386" s="9"/>
      <c r="BS8386" s="40"/>
      <c r="BU8386" s="9"/>
      <c r="BV8386" s="40"/>
      <c r="BW8386" s="9"/>
      <c r="BX8386" s="40"/>
      <c r="BZ8386" s="9"/>
      <c r="CA8386" s="9"/>
      <c r="CB8386" s="40"/>
      <c r="CC8386" s="9"/>
      <c r="CD8386" s="9"/>
      <c r="CE8386" s="40"/>
    </row>
    <row r="8387" spans="68:83" x14ac:dyDescent="0.25">
      <c r="BP8387" s="9"/>
      <c r="BQ8387" s="40"/>
      <c r="BR8387" s="9"/>
      <c r="BS8387" s="40"/>
      <c r="BU8387" s="9"/>
      <c r="BV8387" s="40"/>
      <c r="BW8387" s="9"/>
      <c r="BX8387" s="40"/>
      <c r="BZ8387" s="9"/>
      <c r="CA8387" s="9"/>
      <c r="CB8387" s="40"/>
      <c r="CC8387" s="9"/>
      <c r="CD8387" s="9"/>
      <c r="CE8387" s="40"/>
    </row>
    <row r="8388" spans="68:83" x14ac:dyDescent="0.25">
      <c r="BP8388" s="9"/>
      <c r="BQ8388" s="40"/>
      <c r="BR8388" s="9"/>
      <c r="BS8388" s="40"/>
      <c r="BU8388" s="9"/>
      <c r="BV8388" s="40"/>
      <c r="BW8388" s="9"/>
      <c r="BX8388" s="40"/>
      <c r="BZ8388" s="9"/>
      <c r="CA8388" s="9"/>
      <c r="CB8388" s="40"/>
      <c r="CC8388" s="9"/>
      <c r="CD8388" s="9"/>
      <c r="CE8388" s="40"/>
    </row>
    <row r="8389" spans="68:83" x14ac:dyDescent="0.25">
      <c r="BP8389" s="9"/>
      <c r="BQ8389" s="40"/>
      <c r="BR8389" s="9"/>
      <c r="BS8389" s="40"/>
      <c r="BU8389" s="9"/>
      <c r="BV8389" s="40"/>
      <c r="BW8389" s="9"/>
      <c r="BX8389" s="40"/>
      <c r="BZ8389" s="9"/>
      <c r="CA8389" s="9"/>
      <c r="CB8389" s="40"/>
      <c r="CC8389" s="9"/>
      <c r="CD8389" s="9"/>
      <c r="CE8389" s="40"/>
    </row>
    <row r="8390" spans="68:83" x14ac:dyDescent="0.25">
      <c r="BP8390" s="9"/>
      <c r="BQ8390" s="40"/>
      <c r="BR8390" s="9"/>
      <c r="BS8390" s="40"/>
      <c r="BU8390" s="9"/>
      <c r="BV8390" s="40"/>
      <c r="BW8390" s="9"/>
      <c r="BX8390" s="40"/>
      <c r="BZ8390" s="9"/>
      <c r="CA8390" s="9"/>
      <c r="CB8390" s="40"/>
      <c r="CC8390" s="9"/>
      <c r="CD8390" s="9"/>
      <c r="CE8390" s="40"/>
    </row>
    <row r="8391" spans="68:83" x14ac:dyDescent="0.25">
      <c r="BP8391" s="9"/>
      <c r="BQ8391" s="40"/>
      <c r="BR8391" s="9"/>
      <c r="BS8391" s="40"/>
      <c r="BU8391" s="9"/>
      <c r="BV8391" s="40"/>
      <c r="BW8391" s="9"/>
      <c r="BX8391" s="40"/>
      <c r="BZ8391" s="9"/>
      <c r="CA8391" s="9"/>
      <c r="CB8391" s="40"/>
      <c r="CC8391" s="9"/>
      <c r="CD8391" s="9"/>
      <c r="CE8391" s="40"/>
    </row>
    <row r="8392" spans="68:83" x14ac:dyDescent="0.25">
      <c r="BP8392" s="9"/>
      <c r="BQ8392" s="40"/>
      <c r="BR8392" s="9"/>
      <c r="BS8392" s="40"/>
      <c r="BU8392" s="9"/>
      <c r="BV8392" s="40"/>
      <c r="BW8392" s="9"/>
      <c r="BX8392" s="40"/>
      <c r="BZ8392" s="9"/>
      <c r="CA8392" s="9"/>
      <c r="CB8392" s="40"/>
      <c r="CC8392" s="9"/>
      <c r="CD8392" s="9"/>
      <c r="CE8392" s="40"/>
    </row>
    <row r="8393" spans="68:83" x14ac:dyDescent="0.25">
      <c r="BP8393" s="9"/>
      <c r="BQ8393" s="40"/>
      <c r="BR8393" s="9"/>
      <c r="BS8393" s="40"/>
      <c r="BU8393" s="9"/>
      <c r="BV8393" s="40"/>
      <c r="BW8393" s="9"/>
      <c r="BX8393" s="40"/>
      <c r="BZ8393" s="9"/>
      <c r="CA8393" s="9"/>
      <c r="CB8393" s="40"/>
      <c r="CC8393" s="9"/>
      <c r="CD8393" s="9"/>
      <c r="CE8393" s="40"/>
    </row>
    <row r="8394" spans="68:83" x14ac:dyDescent="0.25">
      <c r="BP8394" s="9"/>
      <c r="BQ8394" s="40"/>
      <c r="BR8394" s="9"/>
      <c r="BS8394" s="40"/>
      <c r="BU8394" s="9"/>
      <c r="BV8394" s="40"/>
      <c r="BW8394" s="9"/>
      <c r="BX8394" s="40"/>
      <c r="BZ8394" s="9"/>
      <c r="CA8394" s="9"/>
      <c r="CB8394" s="40"/>
      <c r="CC8394" s="9"/>
      <c r="CD8394" s="9"/>
      <c r="CE8394" s="40"/>
    </row>
    <row r="8395" spans="68:83" x14ac:dyDescent="0.25">
      <c r="BP8395" s="9"/>
      <c r="BQ8395" s="40"/>
      <c r="BR8395" s="9"/>
      <c r="BS8395" s="40"/>
      <c r="BU8395" s="9"/>
      <c r="BV8395" s="40"/>
      <c r="BW8395" s="9"/>
      <c r="BX8395" s="40"/>
      <c r="BZ8395" s="9"/>
      <c r="CA8395" s="9"/>
      <c r="CB8395" s="40"/>
      <c r="CC8395" s="9"/>
      <c r="CD8395" s="9"/>
      <c r="CE8395" s="40"/>
    </row>
    <row r="8396" spans="68:83" x14ac:dyDescent="0.25">
      <c r="BP8396" s="9"/>
      <c r="BQ8396" s="40"/>
      <c r="BR8396" s="9"/>
      <c r="BS8396" s="40"/>
      <c r="BU8396" s="9"/>
      <c r="BV8396" s="40"/>
      <c r="BW8396" s="9"/>
      <c r="BX8396" s="40"/>
      <c r="BZ8396" s="9"/>
      <c r="CA8396" s="9"/>
      <c r="CB8396" s="40"/>
      <c r="CC8396" s="9"/>
      <c r="CD8396" s="9"/>
      <c r="CE8396" s="40"/>
    </row>
    <row r="8397" spans="68:83" x14ac:dyDescent="0.25">
      <c r="BP8397" s="9"/>
      <c r="BQ8397" s="40"/>
      <c r="BR8397" s="9"/>
      <c r="BS8397" s="40"/>
      <c r="BU8397" s="9"/>
      <c r="BV8397" s="40"/>
      <c r="BW8397" s="9"/>
      <c r="BX8397" s="40"/>
      <c r="BZ8397" s="9"/>
      <c r="CA8397" s="9"/>
      <c r="CB8397" s="40"/>
      <c r="CC8397" s="9"/>
      <c r="CD8397" s="9"/>
      <c r="CE8397" s="40"/>
    </row>
    <row r="8398" spans="68:83" x14ac:dyDescent="0.25">
      <c r="BP8398" s="9"/>
      <c r="BQ8398" s="40"/>
      <c r="BR8398" s="9"/>
      <c r="BS8398" s="40"/>
      <c r="BU8398" s="9"/>
      <c r="BV8398" s="40"/>
      <c r="BW8398" s="9"/>
      <c r="BX8398" s="40"/>
      <c r="BZ8398" s="9"/>
      <c r="CA8398" s="9"/>
      <c r="CB8398" s="40"/>
      <c r="CC8398" s="9"/>
      <c r="CD8398" s="9"/>
      <c r="CE8398" s="40"/>
    </row>
    <row r="8399" spans="68:83" x14ac:dyDescent="0.25">
      <c r="BP8399" s="9"/>
      <c r="BQ8399" s="40"/>
      <c r="BR8399" s="9"/>
      <c r="BS8399" s="40"/>
      <c r="BU8399" s="9"/>
      <c r="BV8399" s="40"/>
      <c r="BW8399" s="9"/>
      <c r="BX8399" s="40"/>
      <c r="BZ8399" s="9"/>
      <c r="CA8399" s="9"/>
      <c r="CB8399" s="40"/>
      <c r="CC8399" s="9"/>
      <c r="CD8399" s="9"/>
      <c r="CE8399" s="40"/>
    </row>
    <row r="8400" spans="68:83" x14ac:dyDescent="0.25">
      <c r="BP8400" s="9"/>
      <c r="BQ8400" s="40"/>
      <c r="BR8400" s="9"/>
      <c r="BS8400" s="40"/>
      <c r="BU8400" s="9"/>
      <c r="BV8400" s="40"/>
      <c r="BW8400" s="9"/>
      <c r="BX8400" s="40"/>
      <c r="BZ8400" s="9"/>
      <c r="CA8400" s="9"/>
      <c r="CB8400" s="40"/>
      <c r="CC8400" s="9"/>
      <c r="CD8400" s="9"/>
      <c r="CE8400" s="40"/>
    </row>
    <row r="8401" spans="68:83" x14ac:dyDescent="0.25">
      <c r="BP8401" s="9"/>
      <c r="BQ8401" s="40"/>
      <c r="BR8401" s="9"/>
      <c r="BS8401" s="40"/>
      <c r="BU8401" s="9"/>
      <c r="BV8401" s="40"/>
      <c r="BW8401" s="9"/>
      <c r="BX8401" s="40"/>
      <c r="BZ8401" s="9"/>
      <c r="CA8401" s="9"/>
      <c r="CB8401" s="40"/>
      <c r="CC8401" s="9"/>
      <c r="CD8401" s="9"/>
      <c r="CE8401" s="40"/>
    </row>
    <row r="8402" spans="68:83" x14ac:dyDescent="0.25">
      <c r="BP8402" s="9"/>
      <c r="BQ8402" s="40"/>
      <c r="BR8402" s="9"/>
      <c r="BS8402" s="40"/>
      <c r="BU8402" s="9"/>
      <c r="BV8402" s="40"/>
      <c r="BW8402" s="9"/>
      <c r="BX8402" s="40"/>
      <c r="BZ8402" s="9"/>
      <c r="CA8402" s="9"/>
      <c r="CB8402" s="40"/>
      <c r="CC8402" s="9"/>
      <c r="CD8402" s="9"/>
      <c r="CE8402" s="40"/>
    </row>
    <row r="8403" spans="68:83" x14ac:dyDescent="0.25">
      <c r="BP8403" s="9"/>
      <c r="BQ8403" s="40"/>
      <c r="BR8403" s="9"/>
      <c r="BS8403" s="40"/>
      <c r="BU8403" s="9"/>
      <c r="BV8403" s="40"/>
      <c r="BW8403" s="9"/>
      <c r="BX8403" s="40"/>
      <c r="BZ8403" s="9"/>
      <c r="CA8403" s="9"/>
      <c r="CB8403" s="40"/>
      <c r="CC8403" s="9"/>
      <c r="CD8403" s="9"/>
      <c r="CE8403" s="40"/>
    </row>
    <row r="8404" spans="68:83" x14ac:dyDescent="0.25">
      <c r="BP8404" s="9"/>
      <c r="BQ8404" s="40"/>
      <c r="BR8404" s="9"/>
      <c r="BS8404" s="40"/>
      <c r="BU8404" s="9"/>
      <c r="BV8404" s="40"/>
      <c r="BW8404" s="9"/>
      <c r="BX8404" s="40"/>
      <c r="BZ8404" s="9"/>
      <c r="CA8404" s="9"/>
      <c r="CB8404" s="40"/>
      <c r="CC8404" s="9"/>
      <c r="CD8404" s="9"/>
      <c r="CE8404" s="40"/>
    </row>
    <row r="8405" spans="68:83" x14ac:dyDescent="0.25">
      <c r="BP8405" s="9"/>
      <c r="BQ8405" s="40"/>
      <c r="BR8405" s="9"/>
      <c r="BS8405" s="40"/>
      <c r="BU8405" s="9"/>
      <c r="BV8405" s="40"/>
      <c r="BW8405" s="9"/>
      <c r="BX8405" s="40"/>
      <c r="BZ8405" s="9"/>
      <c r="CA8405" s="9"/>
      <c r="CB8405" s="40"/>
      <c r="CC8405" s="9"/>
      <c r="CD8405" s="9"/>
      <c r="CE8405" s="40"/>
    </row>
    <row r="8406" spans="68:83" x14ac:dyDescent="0.25">
      <c r="BP8406" s="9"/>
      <c r="BQ8406" s="40"/>
      <c r="BR8406" s="9"/>
      <c r="BS8406" s="40"/>
      <c r="BU8406" s="9"/>
      <c r="BV8406" s="40"/>
      <c r="BW8406" s="9"/>
      <c r="BX8406" s="40"/>
      <c r="BZ8406" s="9"/>
      <c r="CA8406" s="9"/>
      <c r="CB8406" s="40"/>
      <c r="CC8406" s="9"/>
      <c r="CD8406" s="9"/>
      <c r="CE8406" s="40"/>
    </row>
    <row r="8407" spans="68:83" x14ac:dyDescent="0.25">
      <c r="BP8407" s="9"/>
      <c r="BQ8407" s="40"/>
      <c r="BR8407" s="9"/>
      <c r="BS8407" s="40"/>
      <c r="BU8407" s="9"/>
      <c r="BV8407" s="40"/>
      <c r="BW8407" s="9"/>
      <c r="BX8407" s="40"/>
      <c r="BZ8407" s="9"/>
      <c r="CA8407" s="9"/>
      <c r="CB8407" s="40"/>
      <c r="CC8407" s="9"/>
      <c r="CD8407" s="9"/>
      <c r="CE8407" s="40"/>
    </row>
    <row r="8408" spans="68:83" x14ac:dyDescent="0.25">
      <c r="BP8408" s="9"/>
      <c r="BQ8408" s="40"/>
      <c r="BR8408" s="9"/>
      <c r="BS8408" s="40"/>
      <c r="BU8408" s="9"/>
      <c r="BV8408" s="40"/>
      <c r="BW8408" s="9"/>
      <c r="BX8408" s="40"/>
      <c r="BZ8408" s="9"/>
      <c r="CA8408" s="9"/>
      <c r="CB8408" s="40"/>
      <c r="CC8408" s="9"/>
      <c r="CD8408" s="9"/>
      <c r="CE8408" s="40"/>
    </row>
    <row r="8409" spans="68:83" x14ac:dyDescent="0.25">
      <c r="BP8409" s="9"/>
      <c r="BQ8409" s="40"/>
      <c r="BR8409" s="9"/>
      <c r="BS8409" s="40"/>
      <c r="BU8409" s="9"/>
      <c r="BV8409" s="40"/>
      <c r="BW8409" s="9"/>
      <c r="BX8409" s="40"/>
      <c r="BZ8409" s="9"/>
      <c r="CA8409" s="9"/>
      <c r="CB8409" s="40"/>
      <c r="CC8409" s="9"/>
      <c r="CD8409" s="9"/>
      <c r="CE8409" s="40"/>
    </row>
    <row r="8410" spans="68:83" x14ac:dyDescent="0.25">
      <c r="BP8410" s="9"/>
      <c r="BQ8410" s="40"/>
      <c r="BR8410" s="9"/>
      <c r="BS8410" s="40"/>
      <c r="BU8410" s="9"/>
      <c r="BV8410" s="40"/>
      <c r="BW8410" s="9"/>
      <c r="BX8410" s="40"/>
      <c r="BZ8410" s="9"/>
      <c r="CA8410" s="9"/>
      <c r="CB8410" s="40"/>
      <c r="CC8410" s="9"/>
      <c r="CD8410" s="9"/>
      <c r="CE8410" s="40"/>
    </row>
    <row r="8411" spans="68:83" x14ac:dyDescent="0.25">
      <c r="BP8411" s="9"/>
      <c r="BQ8411" s="40"/>
      <c r="BR8411" s="9"/>
      <c r="BS8411" s="40"/>
      <c r="BU8411" s="9"/>
      <c r="BV8411" s="40"/>
      <c r="BW8411" s="9"/>
      <c r="BX8411" s="40"/>
      <c r="BZ8411" s="9"/>
      <c r="CA8411" s="9"/>
      <c r="CB8411" s="40"/>
      <c r="CC8411" s="9"/>
      <c r="CD8411" s="9"/>
      <c r="CE8411" s="40"/>
    </row>
    <row r="8412" spans="68:83" x14ac:dyDescent="0.25">
      <c r="BP8412" s="9"/>
      <c r="BQ8412" s="40"/>
      <c r="BR8412" s="9"/>
      <c r="BS8412" s="40"/>
      <c r="BU8412" s="9"/>
      <c r="BV8412" s="40"/>
      <c r="BW8412" s="9"/>
      <c r="BX8412" s="40"/>
      <c r="BZ8412" s="9"/>
      <c r="CA8412" s="9"/>
      <c r="CB8412" s="40"/>
      <c r="CC8412" s="9"/>
      <c r="CD8412" s="9"/>
      <c r="CE8412" s="40"/>
    </row>
    <row r="8413" spans="68:83" x14ac:dyDescent="0.25">
      <c r="BP8413" s="9"/>
      <c r="BQ8413" s="40"/>
      <c r="BR8413" s="9"/>
      <c r="BS8413" s="40"/>
      <c r="BU8413" s="9"/>
      <c r="BV8413" s="40"/>
      <c r="BW8413" s="9"/>
      <c r="BX8413" s="40"/>
      <c r="BZ8413" s="9"/>
      <c r="CA8413" s="9"/>
      <c r="CB8413" s="40"/>
      <c r="CC8413" s="9"/>
      <c r="CD8413" s="9"/>
      <c r="CE8413" s="40"/>
    </row>
    <row r="8414" spans="68:83" x14ac:dyDescent="0.25">
      <c r="BP8414" s="9"/>
      <c r="BQ8414" s="40"/>
      <c r="BR8414" s="9"/>
      <c r="BS8414" s="40"/>
      <c r="BU8414" s="9"/>
      <c r="BV8414" s="40"/>
      <c r="BW8414" s="9"/>
      <c r="BX8414" s="40"/>
      <c r="BZ8414" s="9"/>
      <c r="CA8414" s="9"/>
      <c r="CB8414" s="40"/>
      <c r="CC8414" s="9"/>
      <c r="CD8414" s="9"/>
      <c r="CE8414" s="40"/>
    </row>
    <row r="8415" spans="68:83" x14ac:dyDescent="0.25">
      <c r="BP8415" s="9"/>
      <c r="BQ8415" s="40"/>
      <c r="BR8415" s="9"/>
      <c r="BS8415" s="40"/>
      <c r="BU8415" s="9"/>
      <c r="BV8415" s="40"/>
      <c r="BW8415" s="9"/>
      <c r="BX8415" s="40"/>
      <c r="BZ8415" s="9"/>
      <c r="CA8415" s="9"/>
      <c r="CB8415" s="40"/>
      <c r="CC8415" s="9"/>
      <c r="CD8415" s="9"/>
      <c r="CE8415" s="40"/>
    </row>
    <row r="8416" spans="68:83" x14ac:dyDescent="0.25">
      <c r="BP8416" s="9"/>
      <c r="BQ8416" s="40"/>
      <c r="BR8416" s="9"/>
      <c r="BS8416" s="40"/>
      <c r="BU8416" s="9"/>
      <c r="BV8416" s="40"/>
      <c r="BW8416" s="9"/>
      <c r="BX8416" s="40"/>
      <c r="BZ8416" s="9"/>
      <c r="CA8416" s="9"/>
      <c r="CB8416" s="40"/>
      <c r="CC8416" s="9"/>
      <c r="CD8416" s="9"/>
      <c r="CE8416" s="40"/>
    </row>
    <row r="8417" spans="68:83" x14ac:dyDescent="0.25">
      <c r="BP8417" s="9"/>
      <c r="BQ8417" s="40"/>
      <c r="BR8417" s="9"/>
      <c r="BS8417" s="40"/>
      <c r="BU8417" s="9"/>
      <c r="BV8417" s="40"/>
      <c r="BW8417" s="9"/>
      <c r="BX8417" s="40"/>
      <c r="BZ8417" s="9"/>
      <c r="CA8417" s="9"/>
      <c r="CB8417" s="40"/>
      <c r="CC8417" s="9"/>
      <c r="CD8417" s="9"/>
      <c r="CE8417" s="40"/>
    </row>
    <row r="8418" spans="68:83" x14ac:dyDescent="0.25">
      <c r="BP8418" s="9"/>
      <c r="BQ8418" s="40"/>
      <c r="BR8418" s="9"/>
      <c r="BS8418" s="40"/>
      <c r="BU8418" s="9"/>
      <c r="BV8418" s="40"/>
      <c r="BW8418" s="9"/>
      <c r="BX8418" s="40"/>
      <c r="BZ8418" s="9"/>
      <c r="CA8418" s="9"/>
      <c r="CB8418" s="40"/>
      <c r="CC8418" s="9"/>
      <c r="CD8418" s="9"/>
      <c r="CE8418" s="40"/>
    </row>
    <row r="8419" spans="68:83" x14ac:dyDescent="0.25">
      <c r="BP8419" s="9"/>
      <c r="BQ8419" s="40"/>
      <c r="BR8419" s="9"/>
      <c r="BS8419" s="40"/>
      <c r="BU8419" s="9"/>
      <c r="BV8419" s="40"/>
      <c r="BW8419" s="9"/>
      <c r="BX8419" s="40"/>
      <c r="BZ8419" s="9"/>
      <c r="CA8419" s="9"/>
      <c r="CB8419" s="40"/>
      <c r="CC8419" s="9"/>
      <c r="CD8419" s="9"/>
      <c r="CE8419" s="40"/>
    </row>
    <row r="8420" spans="68:83" x14ac:dyDescent="0.25">
      <c r="BP8420" s="9"/>
      <c r="BQ8420" s="40"/>
      <c r="BR8420" s="9"/>
      <c r="BS8420" s="40"/>
      <c r="BU8420" s="9"/>
      <c r="BV8420" s="40"/>
      <c r="BW8420" s="9"/>
      <c r="BX8420" s="40"/>
      <c r="BZ8420" s="9"/>
      <c r="CA8420" s="9"/>
      <c r="CB8420" s="40"/>
      <c r="CC8420" s="9"/>
      <c r="CD8420" s="9"/>
      <c r="CE8420" s="40"/>
    </row>
    <row r="8421" spans="68:83" x14ac:dyDescent="0.25">
      <c r="BP8421" s="9"/>
      <c r="BQ8421" s="40"/>
      <c r="BR8421" s="9"/>
      <c r="BS8421" s="40"/>
      <c r="BU8421" s="9"/>
      <c r="BV8421" s="40"/>
      <c r="BW8421" s="9"/>
      <c r="BX8421" s="40"/>
      <c r="BZ8421" s="9"/>
      <c r="CA8421" s="9"/>
      <c r="CB8421" s="40"/>
      <c r="CC8421" s="9"/>
      <c r="CD8421" s="9"/>
      <c r="CE8421" s="40"/>
    </row>
    <row r="8422" spans="68:83" x14ac:dyDescent="0.25">
      <c r="BP8422" s="9"/>
      <c r="BQ8422" s="40"/>
      <c r="BR8422" s="9"/>
      <c r="BS8422" s="40"/>
      <c r="BU8422" s="9"/>
      <c r="BV8422" s="40"/>
      <c r="BW8422" s="9"/>
      <c r="BX8422" s="40"/>
      <c r="BZ8422" s="9"/>
      <c r="CA8422" s="9"/>
      <c r="CB8422" s="40"/>
      <c r="CC8422" s="9"/>
      <c r="CD8422" s="9"/>
      <c r="CE8422" s="40"/>
    </row>
    <row r="8423" spans="68:83" x14ac:dyDescent="0.25">
      <c r="BP8423" s="9"/>
      <c r="BQ8423" s="40"/>
      <c r="BR8423" s="9"/>
      <c r="BS8423" s="40"/>
      <c r="BU8423" s="9"/>
      <c r="BV8423" s="40"/>
      <c r="BW8423" s="9"/>
      <c r="BX8423" s="40"/>
      <c r="BZ8423" s="9"/>
      <c r="CA8423" s="9"/>
      <c r="CB8423" s="40"/>
      <c r="CC8423" s="9"/>
      <c r="CD8423" s="9"/>
      <c r="CE8423" s="40"/>
    </row>
    <row r="8424" spans="68:83" x14ac:dyDescent="0.25">
      <c r="BP8424" s="9"/>
      <c r="BQ8424" s="40"/>
      <c r="BR8424" s="9"/>
      <c r="BS8424" s="40"/>
      <c r="BU8424" s="9"/>
      <c r="BV8424" s="40"/>
      <c r="BW8424" s="9"/>
      <c r="BX8424" s="40"/>
      <c r="BZ8424" s="9"/>
      <c r="CA8424" s="9"/>
      <c r="CB8424" s="40"/>
      <c r="CC8424" s="9"/>
      <c r="CD8424" s="9"/>
      <c r="CE8424" s="40"/>
    </row>
    <row r="8425" spans="68:83" x14ac:dyDescent="0.25">
      <c r="BP8425" s="9"/>
      <c r="BQ8425" s="40"/>
      <c r="BR8425" s="9"/>
      <c r="BS8425" s="40"/>
      <c r="BU8425" s="9"/>
      <c r="BV8425" s="40"/>
      <c r="BW8425" s="9"/>
      <c r="BX8425" s="40"/>
      <c r="BZ8425" s="9"/>
      <c r="CA8425" s="9"/>
      <c r="CB8425" s="40"/>
      <c r="CC8425" s="9"/>
      <c r="CD8425" s="9"/>
      <c r="CE8425" s="40"/>
    </row>
    <row r="8426" spans="68:83" x14ac:dyDescent="0.25">
      <c r="BP8426" s="9"/>
      <c r="BQ8426" s="40"/>
      <c r="BR8426" s="9"/>
      <c r="BS8426" s="40"/>
      <c r="BU8426" s="9"/>
      <c r="BV8426" s="40"/>
      <c r="BW8426" s="9"/>
      <c r="BX8426" s="40"/>
      <c r="BZ8426" s="9"/>
      <c r="CA8426" s="9"/>
      <c r="CB8426" s="40"/>
      <c r="CC8426" s="9"/>
      <c r="CD8426" s="9"/>
      <c r="CE8426" s="40"/>
    </row>
    <row r="8427" spans="68:83" x14ac:dyDescent="0.25">
      <c r="BP8427" s="9"/>
      <c r="BQ8427" s="40"/>
      <c r="BR8427" s="9"/>
      <c r="BS8427" s="40"/>
      <c r="BU8427" s="9"/>
      <c r="BV8427" s="40"/>
      <c r="BW8427" s="9"/>
      <c r="BX8427" s="40"/>
      <c r="BZ8427" s="9"/>
      <c r="CA8427" s="9"/>
      <c r="CB8427" s="40"/>
      <c r="CC8427" s="9"/>
      <c r="CD8427" s="9"/>
      <c r="CE8427" s="40"/>
    </row>
    <row r="8428" spans="68:83" x14ac:dyDescent="0.25">
      <c r="BP8428" s="9"/>
      <c r="BQ8428" s="40"/>
      <c r="BR8428" s="9"/>
      <c r="BS8428" s="40"/>
      <c r="BU8428" s="9"/>
      <c r="BV8428" s="40"/>
      <c r="BW8428" s="9"/>
      <c r="BX8428" s="40"/>
      <c r="BZ8428" s="9"/>
      <c r="CA8428" s="9"/>
      <c r="CB8428" s="40"/>
      <c r="CC8428" s="9"/>
      <c r="CD8428" s="9"/>
      <c r="CE8428" s="40"/>
    </row>
    <row r="8429" spans="68:83" x14ac:dyDescent="0.25">
      <c r="BP8429" s="9"/>
      <c r="BQ8429" s="40"/>
      <c r="BR8429" s="9"/>
      <c r="BS8429" s="40"/>
      <c r="BU8429" s="9"/>
      <c r="BV8429" s="40"/>
      <c r="BW8429" s="9"/>
      <c r="BX8429" s="40"/>
      <c r="BZ8429" s="9"/>
      <c r="CA8429" s="9"/>
      <c r="CB8429" s="40"/>
      <c r="CC8429" s="9"/>
      <c r="CD8429" s="9"/>
      <c r="CE8429" s="40"/>
    </row>
    <row r="8430" spans="68:83" x14ac:dyDescent="0.25">
      <c r="BP8430" s="9"/>
      <c r="BQ8430" s="40"/>
      <c r="BR8430" s="9"/>
      <c r="BS8430" s="40"/>
      <c r="BU8430" s="9"/>
      <c r="BV8430" s="40"/>
      <c r="BW8430" s="9"/>
      <c r="BX8430" s="40"/>
      <c r="BZ8430" s="9"/>
      <c r="CA8430" s="9"/>
      <c r="CB8430" s="40"/>
      <c r="CC8430" s="9"/>
      <c r="CD8430" s="9"/>
      <c r="CE8430" s="40"/>
    </row>
    <row r="8431" spans="68:83" x14ac:dyDescent="0.25">
      <c r="BP8431" s="9"/>
      <c r="BQ8431" s="40"/>
      <c r="BR8431" s="9"/>
      <c r="BS8431" s="40"/>
      <c r="BU8431" s="9"/>
      <c r="BV8431" s="40"/>
      <c r="BW8431" s="9"/>
      <c r="BX8431" s="40"/>
      <c r="BZ8431" s="9"/>
      <c r="CA8431" s="9"/>
      <c r="CB8431" s="40"/>
      <c r="CC8431" s="9"/>
      <c r="CD8431" s="9"/>
      <c r="CE8431" s="40"/>
    </row>
    <row r="8432" spans="68:83" x14ac:dyDescent="0.25">
      <c r="BP8432" s="9"/>
      <c r="BQ8432" s="40"/>
      <c r="BR8432" s="9"/>
      <c r="BS8432" s="40"/>
      <c r="BU8432" s="9"/>
      <c r="BV8432" s="40"/>
      <c r="BW8432" s="9"/>
      <c r="BX8432" s="40"/>
      <c r="BZ8432" s="9"/>
      <c r="CA8432" s="9"/>
      <c r="CB8432" s="40"/>
      <c r="CC8432" s="9"/>
      <c r="CD8432" s="9"/>
      <c r="CE8432" s="40"/>
    </row>
    <row r="8433" spans="68:83" x14ac:dyDescent="0.25">
      <c r="BP8433" s="9"/>
      <c r="BQ8433" s="40"/>
      <c r="BR8433" s="9"/>
      <c r="BS8433" s="40"/>
      <c r="BU8433" s="9"/>
      <c r="BV8433" s="40"/>
      <c r="BW8433" s="9"/>
      <c r="BX8433" s="40"/>
      <c r="BZ8433" s="9"/>
      <c r="CA8433" s="9"/>
      <c r="CB8433" s="40"/>
      <c r="CC8433" s="9"/>
      <c r="CD8433" s="9"/>
      <c r="CE8433" s="40"/>
    </row>
    <row r="8434" spans="68:83" x14ac:dyDescent="0.25">
      <c r="BP8434" s="9"/>
      <c r="BQ8434" s="40"/>
      <c r="BR8434" s="9"/>
      <c r="BS8434" s="40"/>
      <c r="BU8434" s="9"/>
      <c r="BV8434" s="40"/>
      <c r="BW8434" s="9"/>
      <c r="BX8434" s="40"/>
      <c r="BZ8434" s="9"/>
      <c r="CA8434" s="9"/>
      <c r="CB8434" s="40"/>
      <c r="CC8434" s="9"/>
      <c r="CD8434" s="9"/>
      <c r="CE8434" s="40"/>
    </row>
    <row r="8435" spans="68:83" x14ac:dyDescent="0.25">
      <c r="BP8435" s="9"/>
      <c r="BQ8435" s="40"/>
      <c r="BR8435" s="9"/>
      <c r="BS8435" s="40"/>
      <c r="BU8435" s="9"/>
      <c r="BV8435" s="40"/>
      <c r="BW8435" s="9"/>
      <c r="BX8435" s="40"/>
      <c r="BZ8435" s="9"/>
      <c r="CA8435" s="9"/>
      <c r="CB8435" s="40"/>
      <c r="CC8435" s="9"/>
      <c r="CD8435" s="9"/>
      <c r="CE8435" s="40"/>
    </row>
    <row r="8436" spans="68:83" x14ac:dyDescent="0.25">
      <c r="BP8436" s="9"/>
      <c r="BQ8436" s="40"/>
      <c r="BR8436" s="9"/>
      <c r="BS8436" s="40"/>
      <c r="BU8436" s="9"/>
      <c r="BV8436" s="40"/>
      <c r="BW8436" s="9"/>
      <c r="BX8436" s="40"/>
      <c r="BZ8436" s="9"/>
      <c r="CA8436" s="9"/>
      <c r="CB8436" s="40"/>
      <c r="CC8436" s="9"/>
      <c r="CD8436" s="9"/>
      <c r="CE8436" s="40"/>
    </row>
    <row r="8437" spans="68:83" x14ac:dyDescent="0.25">
      <c r="BP8437" s="9"/>
      <c r="BQ8437" s="40"/>
      <c r="BR8437" s="9"/>
      <c r="BS8437" s="40"/>
      <c r="BU8437" s="9"/>
      <c r="BV8437" s="40"/>
      <c r="BW8437" s="9"/>
      <c r="BX8437" s="40"/>
      <c r="BZ8437" s="9"/>
      <c r="CA8437" s="9"/>
      <c r="CB8437" s="40"/>
      <c r="CC8437" s="9"/>
      <c r="CD8437" s="9"/>
      <c r="CE8437" s="40"/>
    </row>
    <row r="8438" spans="68:83" x14ac:dyDescent="0.25">
      <c r="BP8438" s="9"/>
      <c r="BQ8438" s="40"/>
      <c r="BR8438" s="9"/>
      <c r="BS8438" s="40"/>
      <c r="BU8438" s="9"/>
      <c r="BV8438" s="40"/>
      <c r="BW8438" s="9"/>
      <c r="BX8438" s="40"/>
      <c r="BZ8438" s="9"/>
      <c r="CA8438" s="9"/>
      <c r="CB8438" s="40"/>
      <c r="CC8438" s="9"/>
      <c r="CD8438" s="9"/>
      <c r="CE8438" s="40"/>
    </row>
    <row r="8439" spans="68:83" x14ac:dyDescent="0.25">
      <c r="BP8439" s="9"/>
      <c r="BQ8439" s="40"/>
      <c r="BR8439" s="9"/>
      <c r="BS8439" s="40"/>
      <c r="BU8439" s="9"/>
      <c r="BV8439" s="40"/>
      <c r="BW8439" s="9"/>
      <c r="BX8439" s="40"/>
      <c r="BZ8439" s="9"/>
      <c r="CA8439" s="9"/>
      <c r="CB8439" s="40"/>
      <c r="CC8439" s="9"/>
      <c r="CD8439" s="9"/>
      <c r="CE8439" s="40"/>
    </row>
    <row r="8440" spans="68:83" x14ac:dyDescent="0.25">
      <c r="BP8440" s="9"/>
      <c r="BQ8440" s="40"/>
      <c r="BR8440" s="9"/>
      <c r="BS8440" s="40"/>
      <c r="BU8440" s="9"/>
      <c r="BV8440" s="40"/>
      <c r="BW8440" s="9"/>
      <c r="BX8440" s="40"/>
      <c r="BZ8440" s="9"/>
      <c r="CA8440" s="9"/>
      <c r="CB8440" s="40"/>
      <c r="CC8440" s="9"/>
      <c r="CD8440" s="9"/>
      <c r="CE8440" s="40"/>
    </row>
    <row r="8441" spans="68:83" x14ac:dyDescent="0.25">
      <c r="BP8441" s="9"/>
      <c r="BQ8441" s="40"/>
      <c r="BR8441" s="9"/>
      <c r="BS8441" s="40"/>
      <c r="BU8441" s="9"/>
      <c r="BV8441" s="40"/>
      <c r="BW8441" s="9"/>
      <c r="BX8441" s="40"/>
      <c r="BZ8441" s="9"/>
      <c r="CA8441" s="9"/>
      <c r="CB8441" s="40"/>
      <c r="CC8441" s="9"/>
      <c r="CD8441" s="9"/>
      <c r="CE8441" s="40"/>
    </row>
    <row r="8442" spans="68:83" x14ac:dyDescent="0.25">
      <c r="BP8442" s="9"/>
      <c r="BQ8442" s="40"/>
      <c r="BR8442" s="9"/>
      <c r="BS8442" s="40"/>
      <c r="BU8442" s="9"/>
      <c r="BV8442" s="40"/>
      <c r="BW8442" s="9"/>
      <c r="BX8442" s="40"/>
      <c r="BZ8442" s="9"/>
      <c r="CA8442" s="9"/>
      <c r="CB8442" s="40"/>
      <c r="CC8442" s="9"/>
      <c r="CD8442" s="9"/>
      <c r="CE8442" s="40"/>
    </row>
    <row r="8443" spans="68:83" x14ac:dyDescent="0.25">
      <c r="BP8443" s="9"/>
      <c r="BQ8443" s="40"/>
      <c r="BR8443" s="9"/>
      <c r="BS8443" s="40"/>
      <c r="BU8443" s="9"/>
      <c r="BV8443" s="40"/>
      <c r="BW8443" s="9"/>
      <c r="BX8443" s="40"/>
      <c r="BZ8443" s="9"/>
      <c r="CA8443" s="9"/>
      <c r="CB8443" s="40"/>
      <c r="CC8443" s="9"/>
      <c r="CD8443" s="9"/>
      <c r="CE8443" s="40"/>
    </row>
    <row r="8444" spans="68:83" x14ac:dyDescent="0.25">
      <c r="BP8444" s="9"/>
      <c r="BQ8444" s="40"/>
      <c r="BR8444" s="9"/>
      <c r="BS8444" s="40"/>
      <c r="BU8444" s="9"/>
      <c r="BV8444" s="40"/>
      <c r="BW8444" s="9"/>
      <c r="BX8444" s="40"/>
      <c r="BZ8444" s="9"/>
      <c r="CA8444" s="9"/>
      <c r="CB8444" s="40"/>
      <c r="CC8444" s="9"/>
      <c r="CD8444" s="9"/>
      <c r="CE8444" s="40"/>
    </row>
    <row r="8445" spans="68:83" x14ac:dyDescent="0.25">
      <c r="BP8445" s="9"/>
      <c r="BQ8445" s="40"/>
      <c r="BR8445" s="9"/>
      <c r="BS8445" s="40"/>
      <c r="BU8445" s="9"/>
      <c r="BV8445" s="40"/>
      <c r="BW8445" s="9"/>
      <c r="BX8445" s="40"/>
      <c r="BZ8445" s="9"/>
      <c r="CA8445" s="9"/>
      <c r="CB8445" s="40"/>
      <c r="CC8445" s="9"/>
      <c r="CD8445" s="9"/>
      <c r="CE8445" s="40"/>
    </row>
    <row r="8446" spans="68:83" x14ac:dyDescent="0.25">
      <c r="BP8446" s="9"/>
      <c r="BQ8446" s="40"/>
      <c r="BR8446" s="9"/>
      <c r="BS8446" s="40"/>
      <c r="BU8446" s="9"/>
      <c r="BV8446" s="40"/>
      <c r="BW8446" s="9"/>
      <c r="BX8446" s="40"/>
      <c r="BZ8446" s="9"/>
      <c r="CA8446" s="9"/>
      <c r="CB8446" s="40"/>
      <c r="CC8446" s="9"/>
      <c r="CD8446" s="9"/>
      <c r="CE8446" s="40"/>
    </row>
    <row r="8447" spans="68:83" x14ac:dyDescent="0.25">
      <c r="BP8447" s="9"/>
      <c r="BQ8447" s="40"/>
      <c r="BR8447" s="9"/>
      <c r="BS8447" s="40"/>
      <c r="BU8447" s="9"/>
      <c r="BV8447" s="40"/>
      <c r="BW8447" s="9"/>
      <c r="BX8447" s="40"/>
      <c r="BZ8447" s="9"/>
      <c r="CA8447" s="9"/>
      <c r="CB8447" s="40"/>
      <c r="CC8447" s="9"/>
      <c r="CD8447" s="9"/>
      <c r="CE8447" s="40"/>
    </row>
    <row r="8448" spans="68:83" x14ac:dyDescent="0.25">
      <c r="BP8448" s="9"/>
      <c r="BQ8448" s="40"/>
      <c r="BR8448" s="9"/>
      <c r="BS8448" s="40"/>
      <c r="BU8448" s="9"/>
      <c r="BV8448" s="40"/>
      <c r="BW8448" s="9"/>
      <c r="BX8448" s="40"/>
      <c r="BZ8448" s="9"/>
      <c r="CA8448" s="9"/>
      <c r="CB8448" s="40"/>
      <c r="CC8448" s="9"/>
      <c r="CD8448" s="9"/>
      <c r="CE8448" s="40"/>
    </row>
    <row r="8449" spans="68:83" x14ac:dyDescent="0.25">
      <c r="BP8449" s="9"/>
      <c r="BQ8449" s="40"/>
      <c r="BR8449" s="9"/>
      <c r="BS8449" s="40"/>
      <c r="BU8449" s="9"/>
      <c r="BV8449" s="40"/>
      <c r="BW8449" s="9"/>
      <c r="BX8449" s="40"/>
      <c r="BZ8449" s="9"/>
      <c r="CA8449" s="9"/>
      <c r="CB8449" s="40"/>
      <c r="CC8449" s="9"/>
      <c r="CD8449" s="9"/>
      <c r="CE8449" s="40"/>
    </row>
    <row r="8450" spans="68:83" x14ac:dyDescent="0.25">
      <c r="BP8450" s="9"/>
      <c r="BQ8450" s="40"/>
      <c r="BR8450" s="9"/>
      <c r="BS8450" s="40"/>
      <c r="BU8450" s="9"/>
      <c r="BV8450" s="40"/>
      <c r="BW8450" s="9"/>
      <c r="BX8450" s="40"/>
      <c r="BZ8450" s="9"/>
      <c r="CA8450" s="9"/>
      <c r="CB8450" s="40"/>
      <c r="CC8450" s="9"/>
      <c r="CD8450" s="9"/>
      <c r="CE8450" s="40"/>
    </row>
    <row r="8451" spans="68:83" x14ac:dyDescent="0.25">
      <c r="BP8451" s="9"/>
      <c r="BQ8451" s="40"/>
      <c r="BR8451" s="9"/>
      <c r="BS8451" s="40"/>
      <c r="BU8451" s="9"/>
      <c r="BV8451" s="40"/>
      <c r="BW8451" s="9"/>
      <c r="BX8451" s="40"/>
      <c r="BZ8451" s="9"/>
      <c r="CA8451" s="9"/>
      <c r="CB8451" s="40"/>
      <c r="CC8451" s="9"/>
      <c r="CD8451" s="9"/>
      <c r="CE8451" s="40"/>
    </row>
    <row r="8452" spans="68:83" x14ac:dyDescent="0.25">
      <c r="BP8452" s="9"/>
      <c r="BQ8452" s="40"/>
      <c r="BR8452" s="9"/>
      <c r="BS8452" s="40"/>
      <c r="BU8452" s="9"/>
      <c r="BV8452" s="40"/>
      <c r="BW8452" s="9"/>
      <c r="BX8452" s="40"/>
      <c r="BZ8452" s="9"/>
      <c r="CA8452" s="9"/>
      <c r="CB8452" s="40"/>
      <c r="CC8452" s="9"/>
      <c r="CD8452" s="9"/>
      <c r="CE8452" s="40"/>
    </row>
    <row r="8453" spans="68:83" x14ac:dyDescent="0.25">
      <c r="BP8453" s="9"/>
      <c r="BQ8453" s="40"/>
      <c r="BR8453" s="9"/>
      <c r="BS8453" s="40"/>
      <c r="BU8453" s="9"/>
      <c r="BV8453" s="40"/>
      <c r="BW8453" s="9"/>
      <c r="BX8453" s="40"/>
      <c r="BZ8453" s="9"/>
      <c r="CA8453" s="9"/>
      <c r="CB8453" s="40"/>
      <c r="CC8453" s="9"/>
      <c r="CD8453" s="9"/>
      <c r="CE8453" s="40"/>
    </row>
    <row r="8454" spans="68:83" x14ac:dyDescent="0.25">
      <c r="BP8454" s="9"/>
      <c r="BQ8454" s="40"/>
      <c r="BR8454" s="9"/>
      <c r="BS8454" s="40"/>
      <c r="BU8454" s="9"/>
      <c r="BV8454" s="40"/>
      <c r="BW8454" s="9"/>
      <c r="BX8454" s="40"/>
      <c r="BZ8454" s="9"/>
      <c r="CA8454" s="9"/>
      <c r="CB8454" s="40"/>
      <c r="CC8454" s="9"/>
      <c r="CD8454" s="9"/>
      <c r="CE8454" s="40"/>
    </row>
    <row r="8455" spans="68:83" x14ac:dyDescent="0.25">
      <c r="BP8455" s="9"/>
      <c r="BQ8455" s="40"/>
      <c r="BR8455" s="9"/>
      <c r="BS8455" s="40"/>
      <c r="BU8455" s="9"/>
      <c r="BV8455" s="40"/>
      <c r="BW8455" s="9"/>
      <c r="BX8455" s="40"/>
      <c r="BZ8455" s="9"/>
      <c r="CA8455" s="9"/>
      <c r="CB8455" s="40"/>
      <c r="CC8455" s="9"/>
      <c r="CD8455" s="9"/>
      <c r="CE8455" s="40"/>
    </row>
    <row r="8456" spans="68:83" x14ac:dyDescent="0.25">
      <c r="BP8456" s="9"/>
      <c r="BQ8456" s="40"/>
      <c r="BR8456" s="9"/>
      <c r="BS8456" s="40"/>
      <c r="BU8456" s="9"/>
      <c r="BV8456" s="40"/>
      <c r="BW8456" s="9"/>
      <c r="BX8456" s="40"/>
      <c r="BZ8456" s="9"/>
      <c r="CA8456" s="9"/>
      <c r="CB8456" s="40"/>
      <c r="CC8456" s="9"/>
      <c r="CD8456" s="9"/>
      <c r="CE8456" s="40"/>
    </row>
    <row r="8457" spans="68:83" x14ac:dyDescent="0.25">
      <c r="BP8457" s="9"/>
      <c r="BQ8457" s="40"/>
      <c r="BR8457" s="9"/>
      <c r="BS8457" s="40"/>
      <c r="BU8457" s="9"/>
      <c r="BV8457" s="40"/>
      <c r="BW8457" s="9"/>
      <c r="BX8457" s="40"/>
      <c r="BZ8457" s="9"/>
      <c r="CA8457" s="9"/>
      <c r="CB8457" s="40"/>
      <c r="CC8457" s="9"/>
      <c r="CD8457" s="9"/>
      <c r="CE8457" s="40"/>
    </row>
    <row r="8458" spans="68:83" x14ac:dyDescent="0.25">
      <c r="BP8458" s="9"/>
      <c r="BQ8458" s="40"/>
      <c r="BR8458" s="9"/>
      <c r="BS8458" s="40"/>
      <c r="BU8458" s="9"/>
      <c r="BV8458" s="40"/>
      <c r="BW8458" s="9"/>
      <c r="BX8458" s="40"/>
      <c r="BZ8458" s="9"/>
      <c r="CA8458" s="9"/>
      <c r="CB8458" s="40"/>
      <c r="CC8458" s="9"/>
      <c r="CD8458" s="9"/>
      <c r="CE8458" s="40"/>
    </row>
    <row r="8459" spans="68:83" x14ac:dyDescent="0.25">
      <c r="BP8459" s="9"/>
      <c r="BQ8459" s="40"/>
      <c r="BR8459" s="9"/>
      <c r="BS8459" s="40"/>
      <c r="BU8459" s="9"/>
      <c r="BV8459" s="40"/>
      <c r="BW8459" s="9"/>
      <c r="BX8459" s="40"/>
      <c r="BZ8459" s="9"/>
      <c r="CA8459" s="9"/>
      <c r="CB8459" s="40"/>
      <c r="CC8459" s="9"/>
      <c r="CD8459" s="9"/>
      <c r="CE8459" s="40"/>
    </row>
    <row r="8460" spans="68:83" x14ac:dyDescent="0.25">
      <c r="BP8460" s="9"/>
      <c r="BQ8460" s="40"/>
      <c r="BR8460" s="9"/>
      <c r="BS8460" s="40"/>
      <c r="BU8460" s="9"/>
      <c r="BV8460" s="40"/>
      <c r="BW8460" s="9"/>
      <c r="BX8460" s="40"/>
      <c r="BZ8460" s="9"/>
      <c r="CA8460" s="9"/>
      <c r="CB8460" s="40"/>
      <c r="CC8460" s="9"/>
      <c r="CD8460" s="9"/>
      <c r="CE8460" s="40"/>
    </row>
    <row r="8461" spans="68:83" x14ac:dyDescent="0.25">
      <c r="BP8461" s="9"/>
      <c r="BQ8461" s="40"/>
      <c r="BR8461" s="9"/>
      <c r="BS8461" s="40"/>
      <c r="BU8461" s="9"/>
      <c r="BV8461" s="40"/>
      <c r="BW8461" s="9"/>
      <c r="BX8461" s="40"/>
      <c r="BZ8461" s="9"/>
      <c r="CA8461" s="9"/>
      <c r="CB8461" s="40"/>
      <c r="CC8461" s="9"/>
      <c r="CD8461" s="9"/>
      <c r="CE8461" s="40"/>
    </row>
    <row r="8462" spans="68:83" x14ac:dyDescent="0.25">
      <c r="BP8462" s="9"/>
      <c r="BQ8462" s="40"/>
      <c r="BR8462" s="9"/>
      <c r="BS8462" s="40"/>
      <c r="BU8462" s="9"/>
      <c r="BV8462" s="40"/>
      <c r="BW8462" s="9"/>
      <c r="BX8462" s="40"/>
      <c r="BZ8462" s="9"/>
      <c r="CA8462" s="9"/>
      <c r="CB8462" s="40"/>
      <c r="CC8462" s="9"/>
      <c r="CD8462" s="9"/>
      <c r="CE8462" s="40"/>
    </row>
    <row r="8463" spans="68:83" x14ac:dyDescent="0.25">
      <c r="BP8463" s="9"/>
      <c r="BQ8463" s="40"/>
      <c r="BR8463" s="9"/>
      <c r="BS8463" s="40"/>
      <c r="BU8463" s="9"/>
      <c r="BV8463" s="40"/>
      <c r="BW8463" s="9"/>
      <c r="BX8463" s="40"/>
      <c r="BZ8463" s="9"/>
      <c r="CA8463" s="9"/>
      <c r="CB8463" s="40"/>
      <c r="CC8463" s="9"/>
      <c r="CD8463" s="9"/>
      <c r="CE8463" s="40"/>
    </row>
    <row r="8464" spans="68:83" x14ac:dyDescent="0.25">
      <c r="BP8464" s="9"/>
      <c r="BQ8464" s="40"/>
      <c r="BR8464" s="9"/>
      <c r="BS8464" s="40"/>
      <c r="BU8464" s="9"/>
      <c r="BV8464" s="40"/>
      <c r="BW8464" s="9"/>
      <c r="BX8464" s="40"/>
      <c r="BZ8464" s="9"/>
      <c r="CA8464" s="9"/>
      <c r="CB8464" s="40"/>
      <c r="CC8464" s="9"/>
      <c r="CD8464" s="9"/>
      <c r="CE8464" s="40"/>
    </row>
    <row r="8465" spans="68:83" x14ac:dyDescent="0.25">
      <c r="BP8465" s="9"/>
      <c r="BQ8465" s="40"/>
      <c r="BR8465" s="9"/>
      <c r="BS8465" s="40"/>
      <c r="BU8465" s="9"/>
      <c r="BV8465" s="40"/>
      <c r="BW8465" s="9"/>
      <c r="BX8465" s="40"/>
      <c r="BZ8465" s="9"/>
      <c r="CA8465" s="9"/>
      <c r="CB8465" s="40"/>
      <c r="CC8465" s="9"/>
      <c r="CD8465" s="9"/>
      <c r="CE8465" s="40"/>
    </row>
    <row r="8466" spans="68:83" x14ac:dyDescent="0.25">
      <c r="BP8466" s="9"/>
      <c r="BQ8466" s="40"/>
      <c r="BR8466" s="9"/>
      <c r="BS8466" s="40"/>
      <c r="BU8466" s="9"/>
      <c r="BV8466" s="40"/>
      <c r="BW8466" s="9"/>
      <c r="BX8466" s="40"/>
      <c r="BZ8466" s="9"/>
      <c r="CA8466" s="9"/>
      <c r="CB8466" s="40"/>
      <c r="CC8466" s="9"/>
      <c r="CD8466" s="9"/>
      <c r="CE8466" s="40"/>
    </row>
    <row r="8467" spans="68:83" x14ac:dyDescent="0.25">
      <c r="BP8467" s="9"/>
      <c r="BQ8467" s="40"/>
      <c r="BR8467" s="9"/>
      <c r="BS8467" s="40"/>
      <c r="BU8467" s="9"/>
      <c r="BV8467" s="40"/>
      <c r="BW8467" s="9"/>
      <c r="BX8467" s="40"/>
      <c r="BZ8467" s="9"/>
      <c r="CA8467" s="9"/>
      <c r="CB8467" s="40"/>
      <c r="CC8467" s="9"/>
      <c r="CD8467" s="9"/>
      <c r="CE8467" s="40"/>
    </row>
    <row r="8468" spans="68:83" x14ac:dyDescent="0.25">
      <c r="BP8468" s="9"/>
      <c r="BQ8468" s="40"/>
      <c r="BR8468" s="9"/>
      <c r="BS8468" s="40"/>
      <c r="BU8468" s="9"/>
      <c r="BV8468" s="40"/>
      <c r="BW8468" s="9"/>
      <c r="BX8468" s="40"/>
      <c r="BZ8468" s="9"/>
      <c r="CA8468" s="9"/>
      <c r="CB8468" s="40"/>
      <c r="CC8468" s="9"/>
      <c r="CD8468" s="9"/>
      <c r="CE8468" s="40"/>
    </row>
    <row r="8469" spans="68:83" x14ac:dyDescent="0.25">
      <c r="BP8469" s="9"/>
      <c r="BQ8469" s="40"/>
      <c r="BR8469" s="9"/>
      <c r="BS8469" s="40"/>
      <c r="BU8469" s="9"/>
      <c r="BV8469" s="40"/>
      <c r="BW8469" s="9"/>
      <c r="BX8469" s="40"/>
      <c r="BZ8469" s="9"/>
      <c r="CA8469" s="9"/>
      <c r="CB8469" s="40"/>
      <c r="CC8469" s="9"/>
      <c r="CD8469" s="9"/>
      <c r="CE8469" s="40"/>
    </row>
    <row r="8470" spans="68:83" x14ac:dyDescent="0.25">
      <c r="BP8470" s="9"/>
      <c r="BQ8470" s="40"/>
      <c r="BR8470" s="9"/>
      <c r="BS8470" s="40"/>
      <c r="BU8470" s="9"/>
      <c r="BV8470" s="40"/>
      <c r="BW8470" s="9"/>
      <c r="BX8470" s="40"/>
      <c r="BZ8470" s="9"/>
      <c r="CA8470" s="9"/>
      <c r="CB8470" s="40"/>
      <c r="CC8470" s="9"/>
      <c r="CD8470" s="9"/>
      <c r="CE8470" s="40"/>
    </row>
    <row r="8471" spans="68:83" x14ac:dyDescent="0.25">
      <c r="BP8471" s="9"/>
      <c r="BQ8471" s="40"/>
      <c r="BR8471" s="9"/>
      <c r="BS8471" s="40"/>
      <c r="BU8471" s="9"/>
      <c r="BV8471" s="40"/>
      <c r="BW8471" s="9"/>
      <c r="BX8471" s="40"/>
      <c r="BZ8471" s="9"/>
      <c r="CA8471" s="9"/>
      <c r="CB8471" s="40"/>
      <c r="CC8471" s="9"/>
      <c r="CD8471" s="9"/>
      <c r="CE8471" s="40"/>
    </row>
    <row r="8472" spans="68:83" x14ac:dyDescent="0.25">
      <c r="BP8472" s="9"/>
      <c r="BQ8472" s="40"/>
      <c r="BR8472" s="9"/>
      <c r="BS8472" s="40"/>
      <c r="BU8472" s="9"/>
      <c r="BV8472" s="40"/>
      <c r="BW8472" s="9"/>
      <c r="BX8472" s="40"/>
      <c r="BZ8472" s="9"/>
      <c r="CA8472" s="9"/>
      <c r="CB8472" s="40"/>
      <c r="CC8472" s="9"/>
      <c r="CD8472" s="9"/>
      <c r="CE8472" s="40"/>
    </row>
    <row r="8473" spans="68:83" x14ac:dyDescent="0.25">
      <c r="BP8473" s="9"/>
      <c r="BQ8473" s="40"/>
      <c r="BR8473" s="9"/>
      <c r="BS8473" s="40"/>
      <c r="BU8473" s="9"/>
      <c r="BV8473" s="40"/>
      <c r="BW8473" s="9"/>
      <c r="BX8473" s="40"/>
      <c r="BZ8473" s="9"/>
      <c r="CA8473" s="9"/>
      <c r="CB8473" s="40"/>
      <c r="CC8473" s="9"/>
      <c r="CD8473" s="9"/>
      <c r="CE8473" s="40"/>
    </row>
    <row r="8474" spans="68:83" x14ac:dyDescent="0.25">
      <c r="BP8474" s="9"/>
      <c r="BQ8474" s="40"/>
      <c r="BR8474" s="9"/>
      <c r="BS8474" s="40"/>
      <c r="BU8474" s="9"/>
      <c r="BV8474" s="40"/>
      <c r="BW8474" s="9"/>
      <c r="BX8474" s="40"/>
      <c r="BZ8474" s="9"/>
      <c r="CA8474" s="9"/>
      <c r="CB8474" s="40"/>
      <c r="CC8474" s="9"/>
      <c r="CD8474" s="9"/>
      <c r="CE8474" s="40"/>
    </row>
    <row r="8475" spans="68:83" x14ac:dyDescent="0.25">
      <c r="BP8475" s="9"/>
      <c r="BQ8475" s="40"/>
      <c r="BR8475" s="9"/>
      <c r="BS8475" s="40"/>
      <c r="BU8475" s="9"/>
      <c r="BV8475" s="40"/>
      <c r="BW8475" s="9"/>
      <c r="BX8475" s="40"/>
      <c r="BZ8475" s="9"/>
      <c r="CA8475" s="9"/>
      <c r="CB8475" s="40"/>
      <c r="CC8475" s="9"/>
      <c r="CD8475" s="9"/>
      <c r="CE8475" s="40"/>
    </row>
    <row r="8476" spans="68:83" x14ac:dyDescent="0.25">
      <c r="BP8476" s="9"/>
      <c r="BQ8476" s="40"/>
      <c r="BR8476" s="9"/>
      <c r="BS8476" s="40"/>
      <c r="BU8476" s="9"/>
      <c r="BV8476" s="40"/>
      <c r="BW8476" s="9"/>
      <c r="BX8476" s="40"/>
      <c r="BZ8476" s="9"/>
      <c r="CA8476" s="9"/>
      <c r="CB8476" s="40"/>
      <c r="CC8476" s="9"/>
      <c r="CD8476" s="9"/>
      <c r="CE8476" s="40"/>
    </row>
    <row r="8477" spans="68:83" x14ac:dyDescent="0.25">
      <c r="BP8477" s="9"/>
      <c r="BQ8477" s="40"/>
      <c r="BR8477" s="9"/>
      <c r="BS8477" s="40"/>
      <c r="BU8477" s="9"/>
      <c r="BV8477" s="40"/>
      <c r="BW8477" s="9"/>
      <c r="BX8477" s="40"/>
      <c r="BZ8477" s="9"/>
      <c r="CA8477" s="9"/>
      <c r="CB8477" s="40"/>
      <c r="CC8477" s="9"/>
      <c r="CD8477" s="9"/>
      <c r="CE8477" s="40"/>
    </row>
    <row r="8478" spans="68:83" x14ac:dyDescent="0.25">
      <c r="BP8478" s="9"/>
      <c r="BQ8478" s="40"/>
      <c r="BR8478" s="9"/>
      <c r="BS8478" s="40"/>
      <c r="BU8478" s="9"/>
      <c r="BV8478" s="40"/>
      <c r="BW8478" s="9"/>
      <c r="BX8478" s="40"/>
      <c r="BZ8478" s="9"/>
      <c r="CA8478" s="9"/>
      <c r="CB8478" s="40"/>
      <c r="CC8478" s="9"/>
      <c r="CD8478" s="9"/>
      <c r="CE8478" s="40"/>
    </row>
    <row r="8479" spans="68:83" x14ac:dyDescent="0.25">
      <c r="BP8479" s="9"/>
      <c r="BQ8479" s="40"/>
      <c r="BR8479" s="9"/>
      <c r="BS8479" s="40"/>
      <c r="BU8479" s="9"/>
      <c r="BV8479" s="40"/>
      <c r="BW8479" s="9"/>
      <c r="BX8479" s="40"/>
      <c r="BZ8479" s="9"/>
      <c r="CA8479" s="9"/>
      <c r="CB8479" s="40"/>
      <c r="CC8479" s="9"/>
      <c r="CD8479" s="9"/>
      <c r="CE8479" s="40"/>
    </row>
    <row r="8480" spans="68:83" x14ac:dyDescent="0.25">
      <c r="BP8480" s="9"/>
      <c r="BQ8480" s="40"/>
      <c r="BR8480" s="9"/>
      <c r="BS8480" s="40"/>
      <c r="BU8480" s="9"/>
      <c r="BV8480" s="40"/>
      <c r="BW8480" s="9"/>
      <c r="BX8480" s="40"/>
      <c r="BZ8480" s="9"/>
      <c r="CA8480" s="9"/>
      <c r="CB8480" s="40"/>
      <c r="CC8480" s="9"/>
      <c r="CD8480" s="9"/>
      <c r="CE8480" s="40"/>
    </row>
    <row r="8481" spans="68:83" x14ac:dyDescent="0.25">
      <c r="BP8481" s="9"/>
      <c r="BQ8481" s="40"/>
      <c r="BR8481" s="9"/>
      <c r="BS8481" s="40"/>
      <c r="BU8481" s="9"/>
      <c r="BV8481" s="40"/>
      <c r="BW8481" s="9"/>
      <c r="BX8481" s="40"/>
      <c r="BZ8481" s="9"/>
      <c r="CA8481" s="9"/>
      <c r="CB8481" s="40"/>
      <c r="CC8481" s="9"/>
      <c r="CD8481" s="9"/>
      <c r="CE8481" s="40"/>
    </row>
    <row r="8482" spans="68:83" x14ac:dyDescent="0.25">
      <c r="BP8482" s="9"/>
      <c r="BQ8482" s="40"/>
      <c r="BR8482" s="9"/>
      <c r="BS8482" s="40"/>
      <c r="BU8482" s="9"/>
      <c r="BV8482" s="40"/>
      <c r="BW8482" s="9"/>
      <c r="BX8482" s="40"/>
      <c r="BZ8482" s="9"/>
      <c r="CA8482" s="9"/>
      <c r="CB8482" s="40"/>
      <c r="CC8482" s="9"/>
      <c r="CD8482" s="9"/>
      <c r="CE8482" s="40"/>
    </row>
    <row r="8483" spans="68:83" x14ac:dyDescent="0.25">
      <c r="BP8483" s="9"/>
      <c r="BQ8483" s="40"/>
      <c r="BR8483" s="9"/>
      <c r="BS8483" s="40"/>
      <c r="BU8483" s="9"/>
      <c r="BV8483" s="40"/>
      <c r="BW8483" s="9"/>
      <c r="BX8483" s="40"/>
      <c r="BZ8483" s="9"/>
      <c r="CA8483" s="9"/>
      <c r="CB8483" s="40"/>
      <c r="CC8483" s="9"/>
      <c r="CD8483" s="9"/>
      <c r="CE8483" s="40"/>
    </row>
    <row r="8484" spans="68:83" x14ac:dyDescent="0.25">
      <c r="BP8484" s="9"/>
      <c r="BQ8484" s="40"/>
      <c r="BR8484" s="9"/>
      <c r="BS8484" s="40"/>
      <c r="BU8484" s="9"/>
      <c r="BV8484" s="40"/>
      <c r="BW8484" s="9"/>
      <c r="BX8484" s="40"/>
      <c r="BZ8484" s="9"/>
      <c r="CA8484" s="9"/>
      <c r="CB8484" s="40"/>
      <c r="CC8484" s="9"/>
      <c r="CD8484" s="9"/>
      <c r="CE8484" s="40"/>
    </row>
    <row r="8485" spans="68:83" x14ac:dyDescent="0.25">
      <c r="BP8485" s="9"/>
      <c r="BQ8485" s="40"/>
      <c r="BR8485" s="9"/>
      <c r="BS8485" s="40"/>
      <c r="BU8485" s="9"/>
      <c r="BV8485" s="40"/>
      <c r="BW8485" s="9"/>
      <c r="BX8485" s="40"/>
      <c r="BZ8485" s="9"/>
      <c r="CA8485" s="9"/>
      <c r="CB8485" s="40"/>
      <c r="CC8485" s="9"/>
      <c r="CD8485" s="9"/>
      <c r="CE8485" s="40"/>
    </row>
    <row r="8486" spans="68:83" x14ac:dyDescent="0.25">
      <c r="BP8486" s="9"/>
      <c r="BQ8486" s="40"/>
      <c r="BR8486" s="9"/>
      <c r="BS8486" s="40"/>
      <c r="BU8486" s="9"/>
      <c r="BV8486" s="40"/>
      <c r="BW8486" s="9"/>
      <c r="BX8486" s="40"/>
      <c r="BZ8486" s="9"/>
      <c r="CA8486" s="9"/>
      <c r="CB8486" s="40"/>
      <c r="CC8486" s="9"/>
      <c r="CD8486" s="9"/>
      <c r="CE8486" s="40"/>
    </row>
    <row r="8487" spans="68:83" x14ac:dyDescent="0.25">
      <c r="BP8487" s="9"/>
      <c r="BQ8487" s="40"/>
      <c r="BR8487" s="9"/>
      <c r="BS8487" s="40"/>
      <c r="BU8487" s="9"/>
      <c r="BV8487" s="40"/>
      <c r="BW8487" s="9"/>
      <c r="BX8487" s="40"/>
      <c r="BZ8487" s="9"/>
      <c r="CA8487" s="9"/>
      <c r="CB8487" s="40"/>
      <c r="CC8487" s="9"/>
      <c r="CD8487" s="9"/>
      <c r="CE8487" s="40"/>
    </row>
    <row r="8488" spans="68:83" x14ac:dyDescent="0.25">
      <c r="BP8488" s="9"/>
      <c r="BQ8488" s="40"/>
      <c r="BR8488" s="9"/>
      <c r="BS8488" s="40"/>
      <c r="BU8488" s="9"/>
      <c r="BV8488" s="40"/>
      <c r="BW8488" s="9"/>
      <c r="BX8488" s="40"/>
      <c r="BZ8488" s="9"/>
      <c r="CA8488" s="9"/>
      <c r="CB8488" s="40"/>
      <c r="CC8488" s="9"/>
      <c r="CD8488" s="9"/>
      <c r="CE8488" s="40"/>
    </row>
    <row r="8489" spans="68:83" x14ac:dyDescent="0.25">
      <c r="BP8489" s="9"/>
      <c r="BQ8489" s="40"/>
      <c r="BR8489" s="9"/>
      <c r="BS8489" s="40"/>
      <c r="BU8489" s="9"/>
      <c r="BV8489" s="40"/>
      <c r="BW8489" s="9"/>
      <c r="BX8489" s="40"/>
      <c r="BZ8489" s="9"/>
      <c r="CA8489" s="9"/>
      <c r="CB8489" s="40"/>
      <c r="CC8489" s="9"/>
      <c r="CD8489" s="9"/>
      <c r="CE8489" s="40"/>
    </row>
    <row r="8490" spans="68:83" x14ac:dyDescent="0.25">
      <c r="BP8490" s="9"/>
      <c r="BQ8490" s="40"/>
      <c r="BR8490" s="9"/>
      <c r="BS8490" s="40"/>
      <c r="BU8490" s="9"/>
      <c r="BV8490" s="40"/>
      <c r="BW8490" s="9"/>
      <c r="BX8490" s="40"/>
      <c r="BZ8490" s="9"/>
      <c r="CA8490" s="9"/>
      <c r="CB8490" s="40"/>
      <c r="CC8490" s="9"/>
      <c r="CD8490" s="9"/>
      <c r="CE8490" s="40"/>
    </row>
    <row r="8491" spans="68:83" x14ac:dyDescent="0.25">
      <c r="BP8491" s="9"/>
      <c r="BQ8491" s="40"/>
      <c r="BR8491" s="9"/>
      <c r="BS8491" s="40"/>
      <c r="BU8491" s="9"/>
      <c r="BV8491" s="40"/>
      <c r="BW8491" s="9"/>
      <c r="BX8491" s="40"/>
      <c r="BZ8491" s="9"/>
      <c r="CA8491" s="9"/>
      <c r="CB8491" s="40"/>
      <c r="CC8491" s="9"/>
      <c r="CD8491" s="9"/>
      <c r="CE8491" s="40"/>
    </row>
    <row r="8492" spans="68:83" x14ac:dyDescent="0.25">
      <c r="BP8492" s="9"/>
      <c r="BQ8492" s="40"/>
      <c r="BR8492" s="9"/>
      <c r="BS8492" s="40"/>
      <c r="BU8492" s="9"/>
      <c r="BV8492" s="40"/>
      <c r="BW8492" s="9"/>
      <c r="BX8492" s="40"/>
      <c r="BZ8492" s="9"/>
      <c r="CA8492" s="9"/>
      <c r="CB8492" s="40"/>
      <c r="CC8492" s="9"/>
      <c r="CD8492" s="9"/>
      <c r="CE8492" s="40"/>
    </row>
    <row r="8493" spans="68:83" x14ac:dyDescent="0.25">
      <c r="BP8493" s="9"/>
      <c r="BQ8493" s="40"/>
      <c r="BR8493" s="9"/>
      <c r="BS8493" s="40"/>
      <c r="BU8493" s="9"/>
      <c r="BV8493" s="40"/>
      <c r="BW8493" s="9"/>
      <c r="BX8493" s="40"/>
      <c r="BZ8493" s="9"/>
      <c r="CA8493" s="9"/>
      <c r="CB8493" s="40"/>
      <c r="CC8493" s="9"/>
      <c r="CD8493" s="9"/>
      <c r="CE8493" s="40"/>
    </row>
    <row r="8494" spans="68:83" x14ac:dyDescent="0.25">
      <c r="BP8494" s="9"/>
      <c r="BQ8494" s="40"/>
      <c r="BR8494" s="9"/>
      <c r="BS8494" s="40"/>
      <c r="BU8494" s="9"/>
      <c r="BV8494" s="40"/>
      <c r="BW8494" s="9"/>
      <c r="BX8494" s="40"/>
      <c r="BZ8494" s="9"/>
      <c r="CA8494" s="9"/>
      <c r="CB8494" s="40"/>
      <c r="CC8494" s="9"/>
      <c r="CD8494" s="9"/>
      <c r="CE8494" s="40"/>
    </row>
    <row r="8495" spans="68:83" x14ac:dyDescent="0.25">
      <c r="BP8495" s="9"/>
      <c r="BQ8495" s="40"/>
      <c r="BR8495" s="9"/>
      <c r="BS8495" s="40"/>
      <c r="BU8495" s="9"/>
      <c r="BV8495" s="40"/>
      <c r="BW8495" s="9"/>
      <c r="BX8495" s="40"/>
      <c r="BZ8495" s="9"/>
      <c r="CA8495" s="9"/>
      <c r="CB8495" s="40"/>
      <c r="CC8495" s="9"/>
      <c r="CD8495" s="9"/>
      <c r="CE8495" s="40"/>
    </row>
    <row r="8496" spans="68:83" x14ac:dyDescent="0.25">
      <c r="BP8496" s="9"/>
      <c r="BQ8496" s="40"/>
      <c r="BR8496" s="9"/>
      <c r="BS8496" s="40"/>
      <c r="BU8496" s="9"/>
      <c r="BV8496" s="40"/>
      <c r="BW8496" s="9"/>
      <c r="BX8496" s="40"/>
      <c r="BZ8496" s="9"/>
      <c r="CA8496" s="9"/>
      <c r="CB8496" s="40"/>
      <c r="CC8496" s="9"/>
      <c r="CD8496" s="9"/>
      <c r="CE8496" s="40"/>
    </row>
    <row r="8497" spans="68:83" x14ac:dyDescent="0.25">
      <c r="BP8497" s="9"/>
      <c r="BQ8497" s="40"/>
      <c r="BR8497" s="9"/>
      <c r="BS8497" s="40"/>
      <c r="BU8497" s="9"/>
      <c r="BV8497" s="40"/>
      <c r="BW8497" s="9"/>
      <c r="BX8497" s="40"/>
      <c r="BZ8497" s="9"/>
      <c r="CA8497" s="9"/>
      <c r="CB8497" s="40"/>
      <c r="CC8497" s="9"/>
      <c r="CD8497" s="9"/>
      <c r="CE8497" s="40"/>
    </row>
    <row r="8498" spans="68:83" x14ac:dyDescent="0.25">
      <c r="BP8498" s="9"/>
      <c r="BQ8498" s="40"/>
      <c r="BR8498" s="9"/>
      <c r="BS8498" s="40"/>
      <c r="BU8498" s="9"/>
      <c r="BV8498" s="40"/>
      <c r="BW8498" s="9"/>
      <c r="BX8498" s="40"/>
      <c r="BZ8498" s="9"/>
      <c r="CA8498" s="9"/>
      <c r="CB8498" s="40"/>
      <c r="CC8498" s="9"/>
      <c r="CD8498" s="9"/>
      <c r="CE8498" s="40"/>
    </row>
    <row r="8499" spans="68:83" x14ac:dyDescent="0.25">
      <c r="BP8499" s="9"/>
      <c r="BQ8499" s="40"/>
      <c r="BR8499" s="9"/>
      <c r="BS8499" s="40"/>
      <c r="BU8499" s="9"/>
      <c r="BV8499" s="40"/>
      <c r="BW8499" s="9"/>
      <c r="BX8499" s="40"/>
      <c r="BZ8499" s="9"/>
      <c r="CA8499" s="9"/>
      <c r="CB8499" s="40"/>
      <c r="CC8499" s="9"/>
      <c r="CD8499" s="9"/>
      <c r="CE8499" s="40"/>
    </row>
    <row r="8500" spans="68:83" x14ac:dyDescent="0.25">
      <c r="BP8500" s="9"/>
      <c r="BQ8500" s="40"/>
      <c r="BR8500" s="9"/>
      <c r="BS8500" s="40"/>
      <c r="BU8500" s="9"/>
      <c r="BV8500" s="40"/>
      <c r="BW8500" s="9"/>
      <c r="BX8500" s="40"/>
      <c r="BZ8500" s="9"/>
      <c r="CA8500" s="9"/>
      <c r="CB8500" s="40"/>
      <c r="CC8500" s="9"/>
      <c r="CD8500" s="9"/>
      <c r="CE8500" s="40"/>
    </row>
    <row r="8501" spans="68:83" x14ac:dyDescent="0.25">
      <c r="BP8501" s="9"/>
      <c r="BQ8501" s="40"/>
      <c r="BR8501" s="9"/>
      <c r="BS8501" s="40"/>
      <c r="BU8501" s="9"/>
      <c r="BV8501" s="40"/>
      <c r="BW8501" s="9"/>
      <c r="BX8501" s="40"/>
      <c r="BZ8501" s="9"/>
      <c r="CA8501" s="9"/>
      <c r="CB8501" s="40"/>
      <c r="CC8501" s="9"/>
      <c r="CD8501" s="9"/>
      <c r="CE8501" s="40"/>
    </row>
    <row r="8502" spans="68:83" x14ac:dyDescent="0.25">
      <c r="BP8502" s="9"/>
      <c r="BQ8502" s="40"/>
      <c r="BR8502" s="9"/>
      <c r="BS8502" s="40"/>
      <c r="BU8502" s="9"/>
      <c r="BV8502" s="40"/>
      <c r="BW8502" s="9"/>
      <c r="BX8502" s="40"/>
      <c r="BZ8502" s="9"/>
      <c r="CA8502" s="9"/>
      <c r="CB8502" s="40"/>
      <c r="CC8502" s="9"/>
      <c r="CD8502" s="9"/>
      <c r="CE8502" s="40"/>
    </row>
    <row r="8503" spans="68:83" x14ac:dyDescent="0.25">
      <c r="BP8503" s="9"/>
      <c r="BQ8503" s="40"/>
      <c r="BR8503" s="9"/>
      <c r="BS8503" s="40"/>
      <c r="BU8503" s="9"/>
      <c r="BV8503" s="40"/>
      <c r="BW8503" s="9"/>
      <c r="BX8503" s="40"/>
      <c r="BZ8503" s="9"/>
      <c r="CA8503" s="9"/>
      <c r="CB8503" s="40"/>
      <c r="CC8503" s="9"/>
      <c r="CD8503" s="9"/>
      <c r="CE8503" s="40"/>
    </row>
    <row r="8504" spans="68:83" x14ac:dyDescent="0.25">
      <c r="BP8504" s="9"/>
      <c r="BQ8504" s="40"/>
      <c r="BR8504" s="9"/>
      <c r="BS8504" s="40"/>
      <c r="BU8504" s="9"/>
      <c r="BV8504" s="40"/>
      <c r="BW8504" s="9"/>
      <c r="BX8504" s="40"/>
      <c r="BZ8504" s="9"/>
      <c r="CA8504" s="9"/>
      <c r="CB8504" s="40"/>
      <c r="CC8504" s="9"/>
      <c r="CD8504" s="9"/>
      <c r="CE8504" s="40"/>
    </row>
    <row r="8505" spans="68:83" x14ac:dyDescent="0.25">
      <c r="BP8505" s="9"/>
      <c r="BQ8505" s="40"/>
      <c r="BR8505" s="9"/>
      <c r="BS8505" s="40"/>
      <c r="BU8505" s="9"/>
      <c r="BV8505" s="40"/>
      <c r="BW8505" s="9"/>
      <c r="BX8505" s="40"/>
      <c r="BZ8505" s="9"/>
      <c r="CA8505" s="9"/>
      <c r="CB8505" s="40"/>
      <c r="CC8505" s="9"/>
      <c r="CD8505" s="9"/>
      <c r="CE8505" s="40"/>
    </row>
    <row r="8506" spans="68:83" x14ac:dyDescent="0.25">
      <c r="BP8506" s="9"/>
      <c r="BQ8506" s="40"/>
      <c r="BR8506" s="9"/>
      <c r="BS8506" s="40"/>
      <c r="BU8506" s="9"/>
      <c r="BV8506" s="40"/>
      <c r="BW8506" s="9"/>
      <c r="BX8506" s="40"/>
      <c r="BZ8506" s="9"/>
      <c r="CA8506" s="9"/>
      <c r="CB8506" s="40"/>
      <c r="CC8506" s="9"/>
      <c r="CD8506" s="9"/>
      <c r="CE8506" s="40"/>
    </row>
    <row r="8507" spans="68:83" x14ac:dyDescent="0.25">
      <c r="BP8507" s="9"/>
      <c r="BQ8507" s="40"/>
      <c r="BR8507" s="9"/>
      <c r="BS8507" s="40"/>
      <c r="BU8507" s="9"/>
      <c r="BV8507" s="40"/>
      <c r="BW8507" s="9"/>
      <c r="BX8507" s="40"/>
      <c r="BZ8507" s="9"/>
      <c r="CA8507" s="9"/>
      <c r="CB8507" s="40"/>
      <c r="CC8507" s="9"/>
      <c r="CD8507" s="9"/>
      <c r="CE8507" s="40"/>
    </row>
    <row r="8508" spans="68:83" x14ac:dyDescent="0.25">
      <c r="BP8508" s="9"/>
      <c r="BQ8508" s="40"/>
      <c r="BR8508" s="9"/>
      <c r="BS8508" s="40"/>
      <c r="BU8508" s="9"/>
      <c r="BV8508" s="40"/>
      <c r="BW8508" s="9"/>
      <c r="BX8508" s="40"/>
      <c r="BZ8508" s="9"/>
      <c r="CA8508" s="9"/>
      <c r="CB8508" s="40"/>
      <c r="CC8508" s="9"/>
      <c r="CD8508" s="9"/>
      <c r="CE8508" s="40"/>
    </row>
    <row r="8509" spans="68:83" x14ac:dyDescent="0.25">
      <c r="BP8509" s="9"/>
      <c r="BQ8509" s="40"/>
      <c r="BR8509" s="9"/>
      <c r="BS8509" s="40"/>
      <c r="BU8509" s="9"/>
      <c r="BV8509" s="40"/>
      <c r="BW8509" s="9"/>
      <c r="BX8509" s="40"/>
      <c r="BZ8509" s="9"/>
      <c r="CA8509" s="9"/>
      <c r="CB8509" s="40"/>
      <c r="CC8509" s="9"/>
      <c r="CD8509" s="9"/>
      <c r="CE8509" s="40"/>
    </row>
    <row r="8510" spans="68:83" x14ac:dyDescent="0.25">
      <c r="BP8510" s="9"/>
      <c r="BQ8510" s="40"/>
      <c r="BR8510" s="9"/>
      <c r="BS8510" s="40"/>
      <c r="BU8510" s="9"/>
      <c r="BV8510" s="40"/>
      <c r="BW8510" s="9"/>
      <c r="BX8510" s="40"/>
      <c r="BZ8510" s="9"/>
      <c r="CA8510" s="9"/>
      <c r="CB8510" s="40"/>
      <c r="CC8510" s="9"/>
      <c r="CD8510" s="9"/>
      <c r="CE8510" s="40"/>
    </row>
    <row r="8511" spans="68:83" x14ac:dyDescent="0.25">
      <c r="BP8511" s="9"/>
      <c r="BQ8511" s="40"/>
      <c r="BR8511" s="9"/>
      <c r="BS8511" s="40"/>
      <c r="BU8511" s="9"/>
      <c r="BV8511" s="40"/>
      <c r="BW8511" s="9"/>
      <c r="BX8511" s="40"/>
      <c r="BZ8511" s="9"/>
      <c r="CA8511" s="9"/>
      <c r="CB8511" s="40"/>
      <c r="CC8511" s="9"/>
      <c r="CD8511" s="9"/>
      <c r="CE8511" s="40"/>
    </row>
    <row r="8512" spans="68:83" x14ac:dyDescent="0.25">
      <c r="BP8512" s="9"/>
      <c r="BQ8512" s="40"/>
      <c r="BR8512" s="9"/>
      <c r="BS8512" s="40"/>
      <c r="BU8512" s="9"/>
      <c r="BV8512" s="40"/>
      <c r="BW8512" s="9"/>
      <c r="BX8512" s="40"/>
      <c r="BZ8512" s="9"/>
      <c r="CA8512" s="9"/>
      <c r="CB8512" s="40"/>
      <c r="CC8512" s="9"/>
      <c r="CD8512" s="9"/>
      <c r="CE8512" s="40"/>
    </row>
    <row r="8513" spans="68:83" x14ac:dyDescent="0.25">
      <c r="BP8513" s="9"/>
      <c r="BQ8513" s="40"/>
      <c r="BR8513" s="9"/>
      <c r="BS8513" s="40"/>
      <c r="BU8513" s="9"/>
      <c r="BV8513" s="40"/>
      <c r="BW8513" s="9"/>
      <c r="BX8513" s="40"/>
      <c r="BZ8513" s="9"/>
      <c r="CA8513" s="9"/>
      <c r="CB8513" s="40"/>
      <c r="CC8513" s="9"/>
      <c r="CD8513" s="9"/>
      <c r="CE8513" s="40"/>
    </row>
    <row r="8514" spans="68:83" x14ac:dyDescent="0.25">
      <c r="BP8514" s="9"/>
      <c r="BQ8514" s="40"/>
      <c r="BR8514" s="9"/>
      <c r="BS8514" s="40"/>
      <c r="BU8514" s="9"/>
      <c r="BV8514" s="40"/>
      <c r="BW8514" s="9"/>
      <c r="BX8514" s="40"/>
      <c r="BZ8514" s="9"/>
      <c r="CA8514" s="9"/>
      <c r="CB8514" s="40"/>
      <c r="CC8514" s="9"/>
      <c r="CD8514" s="9"/>
      <c r="CE8514" s="40"/>
    </row>
    <row r="8515" spans="68:83" x14ac:dyDescent="0.25">
      <c r="BP8515" s="9"/>
      <c r="BQ8515" s="40"/>
      <c r="BR8515" s="9"/>
      <c r="BS8515" s="40"/>
      <c r="BU8515" s="9"/>
      <c r="BV8515" s="40"/>
      <c r="BW8515" s="9"/>
      <c r="BX8515" s="40"/>
      <c r="BZ8515" s="9"/>
      <c r="CA8515" s="9"/>
      <c r="CB8515" s="40"/>
      <c r="CC8515" s="9"/>
      <c r="CD8515" s="9"/>
      <c r="CE8515" s="40"/>
    </row>
    <row r="8516" spans="68:83" x14ac:dyDescent="0.25">
      <c r="BP8516" s="9"/>
      <c r="BQ8516" s="40"/>
      <c r="BR8516" s="9"/>
      <c r="BS8516" s="40"/>
      <c r="BU8516" s="9"/>
      <c r="BV8516" s="40"/>
      <c r="BW8516" s="9"/>
      <c r="BX8516" s="40"/>
      <c r="BZ8516" s="9"/>
      <c r="CA8516" s="9"/>
      <c r="CB8516" s="40"/>
      <c r="CC8516" s="9"/>
      <c r="CD8516" s="9"/>
      <c r="CE8516" s="40"/>
    </row>
    <row r="8517" spans="68:83" x14ac:dyDescent="0.25">
      <c r="BP8517" s="9"/>
      <c r="BQ8517" s="40"/>
      <c r="BR8517" s="9"/>
      <c r="BS8517" s="40"/>
      <c r="BU8517" s="9"/>
      <c r="BV8517" s="40"/>
      <c r="BW8517" s="9"/>
      <c r="BX8517" s="40"/>
      <c r="BZ8517" s="9"/>
      <c r="CA8517" s="9"/>
      <c r="CB8517" s="40"/>
      <c r="CC8517" s="9"/>
      <c r="CD8517" s="9"/>
      <c r="CE8517" s="40"/>
    </row>
    <row r="8518" spans="68:83" x14ac:dyDescent="0.25">
      <c r="BP8518" s="9"/>
      <c r="BQ8518" s="40"/>
      <c r="BR8518" s="9"/>
      <c r="BS8518" s="40"/>
      <c r="BU8518" s="9"/>
      <c r="BV8518" s="40"/>
      <c r="BW8518" s="9"/>
      <c r="BX8518" s="40"/>
      <c r="BZ8518" s="9"/>
      <c r="CA8518" s="9"/>
      <c r="CB8518" s="40"/>
      <c r="CC8518" s="9"/>
      <c r="CD8518" s="9"/>
      <c r="CE8518" s="40"/>
    </row>
    <row r="8519" spans="68:83" x14ac:dyDescent="0.25">
      <c r="BP8519" s="9"/>
      <c r="BQ8519" s="40"/>
      <c r="BR8519" s="9"/>
      <c r="BS8519" s="40"/>
      <c r="BU8519" s="9"/>
      <c r="BV8519" s="40"/>
      <c r="BW8519" s="9"/>
      <c r="BX8519" s="40"/>
      <c r="BZ8519" s="9"/>
      <c r="CA8519" s="9"/>
      <c r="CB8519" s="40"/>
      <c r="CC8519" s="9"/>
      <c r="CD8519" s="9"/>
      <c r="CE8519" s="40"/>
    </row>
    <row r="8520" spans="68:83" x14ac:dyDescent="0.25">
      <c r="BP8520" s="9"/>
      <c r="BQ8520" s="40"/>
      <c r="BR8520" s="9"/>
      <c r="BS8520" s="40"/>
      <c r="BU8520" s="9"/>
      <c r="BV8520" s="40"/>
      <c r="BW8520" s="9"/>
      <c r="BX8520" s="40"/>
      <c r="BZ8520" s="9"/>
      <c r="CA8520" s="9"/>
      <c r="CB8520" s="40"/>
      <c r="CC8520" s="9"/>
      <c r="CD8520" s="9"/>
      <c r="CE8520" s="40"/>
    </row>
    <row r="8521" spans="68:83" x14ac:dyDescent="0.25">
      <c r="BP8521" s="9"/>
      <c r="BQ8521" s="40"/>
      <c r="BR8521" s="9"/>
      <c r="BS8521" s="40"/>
      <c r="BU8521" s="9"/>
      <c r="BV8521" s="40"/>
      <c r="BW8521" s="9"/>
      <c r="BX8521" s="40"/>
      <c r="BZ8521" s="9"/>
      <c r="CA8521" s="9"/>
      <c r="CB8521" s="40"/>
      <c r="CC8521" s="9"/>
      <c r="CD8521" s="9"/>
      <c r="CE8521" s="40"/>
    </row>
    <row r="8522" spans="68:83" x14ac:dyDescent="0.25">
      <c r="BP8522" s="9"/>
      <c r="BQ8522" s="40"/>
      <c r="BR8522" s="9"/>
      <c r="BS8522" s="40"/>
      <c r="BU8522" s="9"/>
      <c r="BV8522" s="40"/>
      <c r="BW8522" s="9"/>
      <c r="BX8522" s="40"/>
      <c r="BZ8522" s="9"/>
      <c r="CA8522" s="9"/>
      <c r="CB8522" s="40"/>
      <c r="CC8522" s="9"/>
      <c r="CD8522" s="9"/>
      <c r="CE8522" s="40"/>
    </row>
    <row r="8523" spans="68:83" x14ac:dyDescent="0.25">
      <c r="BP8523" s="9"/>
      <c r="BQ8523" s="40"/>
      <c r="BR8523" s="9"/>
      <c r="BS8523" s="40"/>
      <c r="BU8523" s="9"/>
      <c r="BV8523" s="40"/>
      <c r="BW8523" s="9"/>
      <c r="BX8523" s="40"/>
      <c r="BZ8523" s="9"/>
      <c r="CA8523" s="9"/>
      <c r="CB8523" s="40"/>
      <c r="CC8523" s="9"/>
      <c r="CD8523" s="9"/>
      <c r="CE8523" s="40"/>
    </row>
    <row r="8524" spans="68:83" x14ac:dyDescent="0.25">
      <c r="BP8524" s="9"/>
      <c r="BQ8524" s="40"/>
      <c r="BR8524" s="9"/>
      <c r="BS8524" s="40"/>
      <c r="BU8524" s="9"/>
      <c r="BV8524" s="40"/>
      <c r="BW8524" s="9"/>
      <c r="BX8524" s="40"/>
      <c r="BZ8524" s="9"/>
      <c r="CA8524" s="9"/>
      <c r="CB8524" s="40"/>
      <c r="CC8524" s="9"/>
      <c r="CD8524" s="9"/>
      <c r="CE8524" s="40"/>
    </row>
    <row r="8525" spans="68:83" x14ac:dyDescent="0.25">
      <c r="BP8525" s="9"/>
      <c r="BQ8525" s="40"/>
      <c r="BR8525" s="9"/>
      <c r="BS8525" s="40"/>
      <c r="BU8525" s="9"/>
      <c r="BV8525" s="40"/>
      <c r="BW8525" s="9"/>
      <c r="BX8525" s="40"/>
      <c r="BZ8525" s="9"/>
      <c r="CA8525" s="9"/>
      <c r="CB8525" s="40"/>
      <c r="CC8525" s="9"/>
      <c r="CD8525" s="9"/>
      <c r="CE8525" s="40"/>
    </row>
    <row r="8526" spans="68:83" x14ac:dyDescent="0.25">
      <c r="BP8526" s="9"/>
      <c r="BQ8526" s="40"/>
      <c r="BR8526" s="9"/>
      <c r="BS8526" s="40"/>
      <c r="BU8526" s="9"/>
      <c r="BV8526" s="40"/>
      <c r="BW8526" s="9"/>
      <c r="BX8526" s="40"/>
      <c r="BZ8526" s="9"/>
      <c r="CA8526" s="9"/>
      <c r="CB8526" s="40"/>
      <c r="CC8526" s="9"/>
      <c r="CD8526" s="9"/>
      <c r="CE8526" s="40"/>
    </row>
    <row r="8527" spans="68:83" x14ac:dyDescent="0.25">
      <c r="BP8527" s="9"/>
      <c r="BQ8527" s="40"/>
      <c r="BR8527" s="9"/>
      <c r="BS8527" s="40"/>
      <c r="BU8527" s="9"/>
      <c r="BV8527" s="40"/>
      <c r="BW8527" s="9"/>
      <c r="BX8527" s="40"/>
      <c r="BZ8527" s="9"/>
      <c r="CA8527" s="9"/>
      <c r="CB8527" s="40"/>
      <c r="CC8527" s="9"/>
      <c r="CD8527" s="9"/>
      <c r="CE8527" s="40"/>
    </row>
    <row r="8528" spans="68:83" x14ac:dyDescent="0.25">
      <c r="BP8528" s="9"/>
      <c r="BQ8528" s="40"/>
      <c r="BR8528" s="9"/>
      <c r="BS8528" s="40"/>
      <c r="BU8528" s="9"/>
      <c r="BV8528" s="40"/>
      <c r="BW8528" s="9"/>
      <c r="BX8528" s="40"/>
      <c r="BZ8528" s="9"/>
      <c r="CA8528" s="9"/>
      <c r="CB8528" s="40"/>
      <c r="CC8528" s="9"/>
      <c r="CD8528" s="9"/>
      <c r="CE8528" s="40"/>
    </row>
    <row r="8529" spans="68:83" x14ac:dyDescent="0.25">
      <c r="BP8529" s="9"/>
      <c r="BQ8529" s="40"/>
      <c r="BR8529" s="9"/>
      <c r="BS8529" s="40"/>
      <c r="BU8529" s="9"/>
      <c r="BV8529" s="40"/>
      <c r="BW8529" s="9"/>
      <c r="BX8529" s="40"/>
      <c r="BZ8529" s="9"/>
      <c r="CA8529" s="9"/>
      <c r="CB8529" s="40"/>
      <c r="CC8529" s="9"/>
      <c r="CD8529" s="9"/>
      <c r="CE8529" s="40"/>
    </row>
    <row r="8530" spans="68:83" x14ac:dyDescent="0.25">
      <c r="BP8530" s="9"/>
      <c r="BQ8530" s="40"/>
      <c r="BR8530" s="9"/>
      <c r="BS8530" s="40"/>
      <c r="BU8530" s="9"/>
      <c r="BV8530" s="40"/>
      <c r="BW8530" s="9"/>
      <c r="BX8530" s="40"/>
      <c r="BZ8530" s="9"/>
      <c r="CA8530" s="9"/>
      <c r="CB8530" s="40"/>
      <c r="CC8530" s="9"/>
      <c r="CD8530" s="9"/>
      <c r="CE8530" s="40"/>
    </row>
    <row r="8531" spans="68:83" x14ac:dyDescent="0.25">
      <c r="BP8531" s="9"/>
      <c r="BQ8531" s="40"/>
      <c r="BR8531" s="9"/>
      <c r="BS8531" s="40"/>
      <c r="BU8531" s="9"/>
      <c r="BV8531" s="40"/>
      <c r="BW8531" s="9"/>
      <c r="BX8531" s="40"/>
      <c r="BZ8531" s="9"/>
      <c r="CA8531" s="9"/>
      <c r="CB8531" s="40"/>
      <c r="CC8531" s="9"/>
      <c r="CD8531" s="9"/>
      <c r="CE8531" s="40"/>
    </row>
    <row r="8532" spans="68:83" x14ac:dyDescent="0.25">
      <c r="BP8532" s="9"/>
      <c r="BQ8532" s="40"/>
      <c r="BR8532" s="9"/>
      <c r="BS8532" s="40"/>
      <c r="BU8532" s="9"/>
      <c r="BV8532" s="40"/>
      <c r="BW8532" s="9"/>
      <c r="BX8532" s="40"/>
      <c r="BZ8532" s="9"/>
      <c r="CA8532" s="9"/>
      <c r="CB8532" s="40"/>
      <c r="CC8532" s="9"/>
      <c r="CD8532" s="9"/>
      <c r="CE8532" s="40"/>
    </row>
    <row r="8533" spans="68:83" x14ac:dyDescent="0.25">
      <c r="BP8533" s="9"/>
      <c r="BQ8533" s="40"/>
      <c r="BR8533" s="9"/>
      <c r="BS8533" s="40"/>
      <c r="BU8533" s="9"/>
      <c r="BV8533" s="40"/>
      <c r="BW8533" s="9"/>
      <c r="BX8533" s="40"/>
      <c r="BZ8533" s="9"/>
      <c r="CA8533" s="9"/>
      <c r="CB8533" s="40"/>
      <c r="CC8533" s="9"/>
      <c r="CD8533" s="9"/>
      <c r="CE8533" s="40"/>
    </row>
    <row r="8534" spans="68:83" x14ac:dyDescent="0.25">
      <c r="BP8534" s="9"/>
      <c r="BQ8534" s="40"/>
      <c r="BR8534" s="9"/>
      <c r="BS8534" s="40"/>
      <c r="BU8534" s="9"/>
      <c r="BV8534" s="40"/>
      <c r="BW8534" s="9"/>
      <c r="BX8534" s="40"/>
      <c r="BZ8534" s="9"/>
      <c r="CA8534" s="9"/>
      <c r="CB8534" s="40"/>
      <c r="CC8534" s="9"/>
      <c r="CD8534" s="9"/>
      <c r="CE8534" s="40"/>
    </row>
    <row r="8535" spans="68:83" x14ac:dyDescent="0.25">
      <c r="BP8535" s="9"/>
      <c r="BQ8535" s="40"/>
      <c r="BR8535" s="9"/>
      <c r="BS8535" s="40"/>
      <c r="BU8535" s="9"/>
      <c r="BV8535" s="40"/>
      <c r="BW8535" s="9"/>
      <c r="BX8535" s="40"/>
      <c r="BZ8535" s="9"/>
      <c r="CA8535" s="9"/>
      <c r="CB8535" s="40"/>
      <c r="CC8535" s="9"/>
      <c r="CD8535" s="9"/>
      <c r="CE8535" s="40"/>
    </row>
    <row r="8536" spans="68:83" x14ac:dyDescent="0.25">
      <c r="BP8536" s="9"/>
      <c r="BQ8536" s="40"/>
      <c r="BR8536" s="9"/>
      <c r="BS8536" s="40"/>
      <c r="BU8536" s="9"/>
      <c r="BV8536" s="40"/>
      <c r="BW8536" s="9"/>
      <c r="BX8536" s="40"/>
      <c r="BZ8536" s="9"/>
      <c r="CA8536" s="9"/>
      <c r="CB8536" s="40"/>
      <c r="CC8536" s="9"/>
      <c r="CD8536" s="9"/>
      <c r="CE8536" s="40"/>
    </row>
    <row r="8537" spans="68:83" x14ac:dyDescent="0.25">
      <c r="BP8537" s="9"/>
      <c r="BQ8537" s="40"/>
      <c r="BR8537" s="9"/>
      <c r="BS8537" s="40"/>
      <c r="BU8537" s="9"/>
      <c r="BV8537" s="40"/>
      <c r="BW8537" s="9"/>
      <c r="BX8537" s="40"/>
      <c r="BZ8537" s="9"/>
      <c r="CA8537" s="9"/>
      <c r="CB8537" s="40"/>
      <c r="CC8537" s="9"/>
      <c r="CD8537" s="9"/>
      <c r="CE8537" s="40"/>
    </row>
    <row r="8538" spans="68:83" x14ac:dyDescent="0.25">
      <c r="BP8538" s="9"/>
      <c r="BQ8538" s="40"/>
      <c r="BR8538" s="9"/>
      <c r="BS8538" s="40"/>
      <c r="BU8538" s="9"/>
      <c r="BV8538" s="40"/>
      <c r="BW8538" s="9"/>
      <c r="BX8538" s="40"/>
      <c r="BZ8538" s="9"/>
      <c r="CA8538" s="9"/>
      <c r="CB8538" s="40"/>
      <c r="CC8538" s="9"/>
      <c r="CD8538" s="9"/>
      <c r="CE8538" s="40"/>
    </row>
    <row r="8539" spans="68:83" x14ac:dyDescent="0.25">
      <c r="BP8539" s="9"/>
      <c r="BQ8539" s="40"/>
      <c r="BR8539" s="9"/>
      <c r="BS8539" s="40"/>
      <c r="BU8539" s="9"/>
      <c r="BV8539" s="40"/>
      <c r="BW8539" s="9"/>
      <c r="BX8539" s="40"/>
      <c r="BZ8539" s="9"/>
      <c r="CA8539" s="9"/>
      <c r="CB8539" s="40"/>
      <c r="CC8539" s="9"/>
      <c r="CD8539" s="9"/>
      <c r="CE8539" s="40"/>
    </row>
    <row r="8540" spans="68:83" x14ac:dyDescent="0.25">
      <c r="BP8540" s="9"/>
      <c r="BQ8540" s="40"/>
      <c r="BR8540" s="9"/>
      <c r="BS8540" s="40"/>
      <c r="BU8540" s="9"/>
      <c r="BV8540" s="40"/>
      <c r="BW8540" s="9"/>
      <c r="BX8540" s="40"/>
      <c r="BZ8540" s="9"/>
      <c r="CA8540" s="9"/>
      <c r="CB8540" s="40"/>
      <c r="CC8540" s="9"/>
      <c r="CD8540" s="9"/>
      <c r="CE8540" s="40"/>
    </row>
    <row r="8541" spans="68:83" x14ac:dyDescent="0.25">
      <c r="BP8541" s="9"/>
      <c r="BQ8541" s="40"/>
      <c r="BR8541" s="9"/>
      <c r="BS8541" s="40"/>
      <c r="BU8541" s="9"/>
      <c r="BV8541" s="40"/>
      <c r="BW8541" s="9"/>
      <c r="BX8541" s="40"/>
      <c r="BZ8541" s="9"/>
      <c r="CA8541" s="9"/>
      <c r="CB8541" s="40"/>
      <c r="CC8541" s="9"/>
      <c r="CD8541" s="9"/>
      <c r="CE8541" s="40"/>
    </row>
    <row r="8542" spans="68:83" x14ac:dyDescent="0.25">
      <c r="BP8542" s="9"/>
      <c r="BQ8542" s="40"/>
      <c r="BR8542" s="9"/>
      <c r="BS8542" s="40"/>
      <c r="BU8542" s="9"/>
      <c r="BV8542" s="40"/>
      <c r="BW8542" s="9"/>
      <c r="BX8542" s="40"/>
      <c r="BZ8542" s="9"/>
      <c r="CA8542" s="9"/>
      <c r="CB8542" s="40"/>
      <c r="CC8542" s="9"/>
      <c r="CD8542" s="9"/>
      <c r="CE8542" s="40"/>
    </row>
    <row r="8543" spans="68:83" x14ac:dyDescent="0.25">
      <c r="BP8543" s="9"/>
      <c r="BQ8543" s="40"/>
      <c r="BR8543" s="9"/>
      <c r="BS8543" s="40"/>
      <c r="BU8543" s="9"/>
      <c r="BV8543" s="40"/>
      <c r="BW8543" s="9"/>
      <c r="BX8543" s="40"/>
      <c r="BZ8543" s="9"/>
      <c r="CA8543" s="9"/>
      <c r="CB8543" s="40"/>
      <c r="CC8543" s="9"/>
      <c r="CD8543" s="9"/>
      <c r="CE8543" s="40"/>
    </row>
    <row r="8544" spans="68:83" x14ac:dyDescent="0.25">
      <c r="BP8544" s="9"/>
      <c r="BQ8544" s="40"/>
      <c r="BR8544" s="9"/>
      <c r="BS8544" s="40"/>
      <c r="BU8544" s="9"/>
      <c r="BV8544" s="40"/>
      <c r="BW8544" s="9"/>
      <c r="BX8544" s="40"/>
      <c r="BZ8544" s="9"/>
      <c r="CA8544" s="9"/>
      <c r="CB8544" s="40"/>
      <c r="CC8544" s="9"/>
      <c r="CD8544" s="9"/>
      <c r="CE8544" s="40"/>
    </row>
    <row r="8545" spans="68:83" x14ac:dyDescent="0.25">
      <c r="BP8545" s="9"/>
      <c r="BQ8545" s="40"/>
      <c r="BR8545" s="9"/>
      <c r="BS8545" s="40"/>
      <c r="BU8545" s="9"/>
      <c r="BV8545" s="40"/>
      <c r="BW8545" s="9"/>
      <c r="BX8545" s="40"/>
      <c r="BZ8545" s="9"/>
      <c r="CA8545" s="9"/>
      <c r="CB8545" s="40"/>
      <c r="CC8545" s="9"/>
      <c r="CD8545" s="9"/>
      <c r="CE8545" s="40"/>
    </row>
    <row r="8546" spans="68:83" x14ac:dyDescent="0.25">
      <c r="BP8546" s="9"/>
      <c r="BQ8546" s="40"/>
      <c r="BR8546" s="9"/>
      <c r="BS8546" s="40"/>
      <c r="BU8546" s="9"/>
      <c r="BV8546" s="40"/>
      <c r="BW8546" s="9"/>
      <c r="BX8546" s="40"/>
      <c r="BZ8546" s="9"/>
      <c r="CA8546" s="9"/>
      <c r="CB8546" s="40"/>
      <c r="CC8546" s="9"/>
      <c r="CD8546" s="9"/>
      <c r="CE8546" s="40"/>
    </row>
    <row r="8547" spans="68:83" x14ac:dyDescent="0.25">
      <c r="BP8547" s="9"/>
      <c r="BQ8547" s="40"/>
      <c r="BR8547" s="9"/>
      <c r="BS8547" s="40"/>
      <c r="BU8547" s="9"/>
      <c r="BV8547" s="40"/>
      <c r="BW8547" s="9"/>
      <c r="BX8547" s="40"/>
      <c r="BZ8547" s="9"/>
      <c r="CA8547" s="9"/>
      <c r="CB8547" s="40"/>
      <c r="CC8547" s="9"/>
      <c r="CD8547" s="9"/>
      <c r="CE8547" s="40"/>
    </row>
    <row r="8548" spans="68:83" x14ac:dyDescent="0.25">
      <c r="BP8548" s="9"/>
      <c r="BQ8548" s="40"/>
      <c r="BR8548" s="9"/>
      <c r="BS8548" s="40"/>
      <c r="BU8548" s="9"/>
      <c r="BV8548" s="40"/>
      <c r="BW8548" s="9"/>
      <c r="BX8548" s="40"/>
      <c r="BZ8548" s="9"/>
      <c r="CA8548" s="9"/>
      <c r="CB8548" s="40"/>
      <c r="CC8548" s="9"/>
      <c r="CD8548" s="9"/>
      <c r="CE8548" s="40"/>
    </row>
    <row r="8549" spans="68:83" x14ac:dyDescent="0.25">
      <c r="BP8549" s="9"/>
      <c r="BQ8549" s="40"/>
      <c r="BR8549" s="9"/>
      <c r="BS8549" s="40"/>
      <c r="BU8549" s="9"/>
      <c r="BV8549" s="40"/>
      <c r="BW8549" s="9"/>
      <c r="BX8549" s="40"/>
      <c r="BZ8549" s="9"/>
      <c r="CA8549" s="9"/>
      <c r="CB8549" s="40"/>
      <c r="CC8549" s="9"/>
      <c r="CD8549" s="9"/>
      <c r="CE8549" s="40"/>
    </row>
    <row r="8550" spans="68:83" x14ac:dyDescent="0.25">
      <c r="BP8550" s="9"/>
      <c r="BQ8550" s="40"/>
      <c r="BR8550" s="9"/>
      <c r="BS8550" s="40"/>
      <c r="BU8550" s="9"/>
      <c r="BV8550" s="40"/>
      <c r="BW8550" s="9"/>
      <c r="BX8550" s="40"/>
      <c r="BZ8550" s="9"/>
      <c r="CA8550" s="9"/>
      <c r="CB8550" s="40"/>
      <c r="CC8550" s="9"/>
      <c r="CD8550" s="9"/>
      <c r="CE8550" s="40"/>
    </row>
    <row r="8551" spans="68:83" x14ac:dyDescent="0.25">
      <c r="BP8551" s="9"/>
      <c r="BQ8551" s="40"/>
      <c r="BR8551" s="9"/>
      <c r="BS8551" s="40"/>
      <c r="BU8551" s="9"/>
      <c r="BV8551" s="40"/>
      <c r="BW8551" s="9"/>
      <c r="BX8551" s="40"/>
      <c r="BZ8551" s="9"/>
      <c r="CA8551" s="9"/>
      <c r="CB8551" s="40"/>
      <c r="CC8551" s="9"/>
      <c r="CD8551" s="9"/>
      <c r="CE8551" s="40"/>
    </row>
    <row r="8552" spans="68:83" x14ac:dyDescent="0.25">
      <c r="BP8552" s="9"/>
      <c r="BQ8552" s="40"/>
      <c r="BR8552" s="9"/>
      <c r="BS8552" s="40"/>
      <c r="BU8552" s="9"/>
      <c r="BV8552" s="40"/>
      <c r="BW8552" s="9"/>
      <c r="BX8552" s="40"/>
      <c r="BZ8552" s="9"/>
      <c r="CA8552" s="9"/>
      <c r="CB8552" s="40"/>
      <c r="CC8552" s="9"/>
      <c r="CD8552" s="9"/>
      <c r="CE8552" s="40"/>
    </row>
    <row r="8553" spans="68:83" x14ac:dyDescent="0.25">
      <c r="BP8553" s="9"/>
      <c r="BQ8553" s="40"/>
      <c r="BR8553" s="9"/>
      <c r="BS8553" s="40"/>
      <c r="BU8553" s="9"/>
      <c r="BV8553" s="40"/>
      <c r="BW8553" s="9"/>
      <c r="BX8553" s="40"/>
      <c r="BZ8553" s="9"/>
      <c r="CA8553" s="9"/>
      <c r="CB8553" s="40"/>
      <c r="CC8553" s="9"/>
      <c r="CD8553" s="9"/>
      <c r="CE8553" s="40"/>
    </row>
    <row r="8554" spans="68:83" x14ac:dyDescent="0.25">
      <c r="BP8554" s="9"/>
      <c r="BQ8554" s="40"/>
      <c r="BR8554" s="9"/>
      <c r="BS8554" s="40"/>
      <c r="BU8554" s="9"/>
      <c r="BV8554" s="40"/>
      <c r="BW8554" s="9"/>
      <c r="BX8554" s="40"/>
      <c r="BZ8554" s="9"/>
      <c r="CA8554" s="9"/>
      <c r="CB8554" s="40"/>
      <c r="CC8554" s="9"/>
      <c r="CD8554" s="9"/>
      <c r="CE8554" s="40"/>
    </row>
    <row r="8555" spans="68:83" x14ac:dyDescent="0.25">
      <c r="BP8555" s="9"/>
      <c r="BQ8555" s="40"/>
      <c r="BR8555" s="9"/>
      <c r="BS8555" s="40"/>
      <c r="BU8555" s="9"/>
      <c r="BV8555" s="40"/>
      <c r="BW8555" s="9"/>
      <c r="BX8555" s="40"/>
      <c r="BZ8555" s="9"/>
      <c r="CA8555" s="9"/>
      <c r="CB8555" s="40"/>
      <c r="CC8555" s="9"/>
      <c r="CD8555" s="9"/>
      <c r="CE8555" s="40"/>
    </row>
    <row r="8556" spans="68:83" x14ac:dyDescent="0.25">
      <c r="BP8556" s="9"/>
      <c r="BQ8556" s="40"/>
      <c r="BR8556" s="9"/>
      <c r="BS8556" s="40"/>
      <c r="BU8556" s="9"/>
      <c r="BV8556" s="40"/>
      <c r="BW8556" s="9"/>
      <c r="BX8556" s="40"/>
      <c r="BZ8556" s="9"/>
      <c r="CA8556" s="9"/>
      <c r="CB8556" s="40"/>
      <c r="CC8556" s="9"/>
      <c r="CD8556" s="9"/>
      <c r="CE8556" s="40"/>
    </row>
    <row r="8557" spans="68:83" x14ac:dyDescent="0.25">
      <c r="BP8557" s="9"/>
      <c r="BQ8557" s="40"/>
      <c r="BR8557" s="9"/>
      <c r="BS8557" s="40"/>
      <c r="BU8557" s="9"/>
      <c r="BV8557" s="40"/>
      <c r="BW8557" s="9"/>
      <c r="BX8557" s="40"/>
      <c r="BZ8557" s="9"/>
      <c r="CA8557" s="9"/>
      <c r="CB8557" s="40"/>
      <c r="CC8557" s="9"/>
      <c r="CD8557" s="9"/>
      <c r="CE8557" s="40"/>
    </row>
    <row r="8558" spans="68:83" x14ac:dyDescent="0.25">
      <c r="BP8558" s="9"/>
      <c r="BQ8558" s="40"/>
      <c r="BR8558" s="9"/>
      <c r="BS8558" s="40"/>
      <c r="BU8558" s="9"/>
      <c r="BV8558" s="40"/>
      <c r="BW8558" s="9"/>
      <c r="BX8558" s="40"/>
      <c r="BZ8558" s="9"/>
      <c r="CA8558" s="9"/>
      <c r="CB8558" s="40"/>
      <c r="CC8558" s="9"/>
      <c r="CD8558" s="9"/>
      <c r="CE8558" s="40"/>
    </row>
    <row r="8559" spans="68:83" x14ac:dyDescent="0.25">
      <c r="BP8559" s="9"/>
      <c r="BQ8559" s="40"/>
      <c r="BR8559" s="9"/>
      <c r="BS8559" s="40"/>
      <c r="BU8559" s="9"/>
      <c r="BV8559" s="40"/>
      <c r="BW8559" s="9"/>
      <c r="BX8559" s="40"/>
      <c r="BZ8559" s="9"/>
      <c r="CA8559" s="9"/>
      <c r="CB8559" s="40"/>
      <c r="CC8559" s="9"/>
      <c r="CD8559" s="9"/>
      <c r="CE8559" s="40"/>
    </row>
    <row r="8560" spans="68:83" x14ac:dyDescent="0.25">
      <c r="BP8560" s="9"/>
      <c r="BQ8560" s="40"/>
      <c r="BR8560" s="9"/>
      <c r="BS8560" s="40"/>
      <c r="BU8560" s="9"/>
      <c r="BV8560" s="40"/>
      <c r="BW8560" s="9"/>
      <c r="BX8560" s="40"/>
      <c r="BZ8560" s="9"/>
      <c r="CA8560" s="9"/>
      <c r="CB8560" s="40"/>
      <c r="CC8560" s="9"/>
      <c r="CD8560" s="9"/>
      <c r="CE8560" s="40"/>
    </row>
    <row r="8561" spans="68:83" x14ac:dyDescent="0.25">
      <c r="BP8561" s="9"/>
      <c r="BQ8561" s="40"/>
      <c r="BR8561" s="9"/>
      <c r="BS8561" s="40"/>
      <c r="BU8561" s="9"/>
      <c r="BV8561" s="40"/>
      <c r="BW8561" s="9"/>
      <c r="BX8561" s="40"/>
      <c r="BZ8561" s="9"/>
      <c r="CA8561" s="9"/>
      <c r="CB8561" s="40"/>
      <c r="CC8561" s="9"/>
      <c r="CD8561" s="9"/>
      <c r="CE8561" s="40"/>
    </row>
    <row r="8562" spans="68:83" x14ac:dyDescent="0.25">
      <c r="BP8562" s="9"/>
      <c r="BQ8562" s="40"/>
      <c r="BR8562" s="9"/>
      <c r="BS8562" s="40"/>
      <c r="BU8562" s="9"/>
      <c r="BV8562" s="40"/>
      <c r="BW8562" s="9"/>
      <c r="BX8562" s="40"/>
      <c r="BZ8562" s="9"/>
      <c r="CA8562" s="9"/>
      <c r="CB8562" s="40"/>
      <c r="CC8562" s="9"/>
      <c r="CD8562" s="9"/>
      <c r="CE8562" s="40"/>
    </row>
    <row r="8563" spans="68:83" x14ac:dyDescent="0.25">
      <c r="BP8563" s="9"/>
      <c r="BQ8563" s="40"/>
      <c r="BR8563" s="9"/>
      <c r="BS8563" s="40"/>
      <c r="BU8563" s="9"/>
      <c r="BV8563" s="40"/>
      <c r="BW8563" s="9"/>
      <c r="BX8563" s="40"/>
      <c r="BZ8563" s="9"/>
      <c r="CA8563" s="9"/>
      <c r="CB8563" s="40"/>
      <c r="CC8563" s="9"/>
      <c r="CD8563" s="9"/>
      <c r="CE8563" s="40"/>
    </row>
    <row r="8564" spans="68:83" x14ac:dyDescent="0.25">
      <c r="BP8564" s="9"/>
      <c r="BQ8564" s="40"/>
      <c r="BR8564" s="9"/>
      <c r="BS8564" s="40"/>
      <c r="BU8564" s="9"/>
      <c r="BV8564" s="40"/>
      <c r="BW8564" s="9"/>
      <c r="BX8564" s="40"/>
      <c r="BZ8564" s="9"/>
      <c r="CA8564" s="9"/>
      <c r="CB8564" s="40"/>
      <c r="CC8564" s="9"/>
      <c r="CD8564" s="9"/>
      <c r="CE8564" s="40"/>
    </row>
    <row r="8565" spans="68:83" x14ac:dyDescent="0.25">
      <c r="BP8565" s="9"/>
      <c r="BQ8565" s="40"/>
      <c r="BR8565" s="9"/>
      <c r="BS8565" s="40"/>
      <c r="BU8565" s="9"/>
      <c r="BV8565" s="40"/>
      <c r="BW8565" s="9"/>
      <c r="BX8565" s="40"/>
      <c r="BZ8565" s="9"/>
      <c r="CA8565" s="9"/>
      <c r="CB8565" s="40"/>
      <c r="CC8565" s="9"/>
      <c r="CD8565" s="9"/>
      <c r="CE8565" s="40"/>
    </row>
    <row r="8566" spans="68:83" x14ac:dyDescent="0.25">
      <c r="BP8566" s="9"/>
      <c r="BQ8566" s="40"/>
      <c r="BR8566" s="9"/>
      <c r="BS8566" s="40"/>
      <c r="BU8566" s="9"/>
      <c r="BV8566" s="40"/>
      <c r="BW8566" s="9"/>
      <c r="BX8566" s="40"/>
      <c r="BZ8566" s="9"/>
      <c r="CA8566" s="9"/>
      <c r="CB8566" s="40"/>
      <c r="CC8566" s="9"/>
      <c r="CD8566" s="9"/>
      <c r="CE8566" s="40"/>
    </row>
    <row r="8567" spans="68:83" x14ac:dyDescent="0.25">
      <c r="BP8567" s="9"/>
      <c r="BQ8567" s="40"/>
      <c r="BR8567" s="9"/>
      <c r="BS8567" s="40"/>
      <c r="BU8567" s="9"/>
      <c r="BV8567" s="40"/>
      <c r="BW8567" s="9"/>
      <c r="BX8567" s="40"/>
      <c r="BZ8567" s="9"/>
      <c r="CA8567" s="9"/>
      <c r="CB8567" s="40"/>
      <c r="CC8567" s="9"/>
      <c r="CD8567" s="9"/>
      <c r="CE8567" s="40"/>
    </row>
    <row r="8568" spans="68:83" x14ac:dyDescent="0.25">
      <c r="BP8568" s="9"/>
      <c r="BQ8568" s="40"/>
      <c r="BR8568" s="9"/>
      <c r="BS8568" s="40"/>
      <c r="BU8568" s="9"/>
      <c r="BV8568" s="40"/>
      <c r="BW8568" s="9"/>
      <c r="BX8568" s="40"/>
      <c r="BZ8568" s="9"/>
      <c r="CA8568" s="9"/>
      <c r="CB8568" s="40"/>
      <c r="CC8568" s="9"/>
      <c r="CD8568" s="9"/>
      <c r="CE8568" s="40"/>
    </row>
    <row r="8569" spans="68:83" x14ac:dyDescent="0.25">
      <c r="BP8569" s="9"/>
      <c r="BQ8569" s="40"/>
      <c r="BR8569" s="9"/>
      <c r="BS8569" s="40"/>
      <c r="BU8569" s="9"/>
      <c r="BV8569" s="40"/>
      <c r="BW8569" s="9"/>
      <c r="BX8569" s="40"/>
      <c r="BZ8569" s="9"/>
      <c r="CA8569" s="9"/>
      <c r="CB8569" s="40"/>
      <c r="CC8569" s="9"/>
      <c r="CD8569" s="9"/>
      <c r="CE8569" s="40"/>
    </row>
    <row r="8570" spans="68:83" x14ac:dyDescent="0.25">
      <c r="BP8570" s="9"/>
      <c r="BQ8570" s="40"/>
      <c r="BR8570" s="9"/>
      <c r="BS8570" s="40"/>
      <c r="BU8570" s="9"/>
      <c r="BV8570" s="40"/>
      <c r="BW8570" s="9"/>
      <c r="BX8570" s="40"/>
      <c r="BZ8570" s="9"/>
      <c r="CA8570" s="9"/>
      <c r="CB8570" s="40"/>
      <c r="CC8570" s="9"/>
      <c r="CD8570" s="9"/>
      <c r="CE8570" s="40"/>
    </row>
    <row r="8571" spans="68:83" x14ac:dyDescent="0.25">
      <c r="BP8571" s="9"/>
      <c r="BQ8571" s="40"/>
      <c r="BR8571" s="9"/>
      <c r="BS8571" s="40"/>
      <c r="BU8571" s="9"/>
      <c r="BV8571" s="40"/>
      <c r="BW8571" s="9"/>
      <c r="BX8571" s="40"/>
      <c r="BZ8571" s="9"/>
      <c r="CA8571" s="9"/>
      <c r="CB8571" s="40"/>
      <c r="CC8571" s="9"/>
      <c r="CD8571" s="9"/>
      <c r="CE8571" s="40"/>
    </row>
    <row r="8572" spans="68:83" x14ac:dyDescent="0.25">
      <c r="BP8572" s="9"/>
      <c r="BQ8572" s="40"/>
      <c r="BR8572" s="9"/>
      <c r="BS8572" s="40"/>
      <c r="BU8572" s="9"/>
      <c r="BV8572" s="40"/>
      <c r="BW8572" s="9"/>
      <c r="BX8572" s="40"/>
      <c r="BZ8572" s="9"/>
      <c r="CA8572" s="9"/>
      <c r="CB8572" s="40"/>
      <c r="CC8572" s="9"/>
      <c r="CD8572" s="9"/>
      <c r="CE8572" s="40"/>
    </row>
    <row r="8573" spans="68:83" x14ac:dyDescent="0.25">
      <c r="BP8573" s="9"/>
      <c r="BQ8573" s="40"/>
      <c r="BR8573" s="9"/>
      <c r="BS8573" s="40"/>
      <c r="BU8573" s="9"/>
      <c r="BV8573" s="40"/>
      <c r="BW8573" s="9"/>
      <c r="BX8573" s="40"/>
      <c r="BZ8573" s="9"/>
      <c r="CA8573" s="9"/>
      <c r="CB8573" s="40"/>
      <c r="CC8573" s="9"/>
      <c r="CD8573" s="9"/>
      <c r="CE8573" s="40"/>
    </row>
    <row r="8574" spans="68:83" x14ac:dyDescent="0.25">
      <c r="BP8574" s="9"/>
      <c r="BQ8574" s="40"/>
      <c r="BR8574" s="9"/>
      <c r="BS8574" s="40"/>
      <c r="BU8574" s="9"/>
      <c r="BV8574" s="40"/>
      <c r="BW8574" s="9"/>
      <c r="BX8574" s="40"/>
      <c r="BZ8574" s="9"/>
      <c r="CA8574" s="9"/>
      <c r="CB8574" s="40"/>
      <c r="CC8574" s="9"/>
      <c r="CD8574" s="9"/>
      <c r="CE8574" s="40"/>
    </row>
    <row r="8575" spans="68:83" x14ac:dyDescent="0.25">
      <c r="BP8575" s="9"/>
      <c r="BQ8575" s="40"/>
      <c r="BR8575" s="9"/>
      <c r="BS8575" s="40"/>
      <c r="BU8575" s="9"/>
      <c r="BV8575" s="40"/>
      <c r="BW8575" s="9"/>
      <c r="BX8575" s="40"/>
      <c r="BZ8575" s="9"/>
      <c r="CA8575" s="9"/>
      <c r="CB8575" s="40"/>
      <c r="CC8575" s="9"/>
      <c r="CD8575" s="9"/>
      <c r="CE8575" s="40"/>
    </row>
    <row r="8576" spans="68:83" x14ac:dyDescent="0.25">
      <c r="BP8576" s="9"/>
      <c r="BQ8576" s="40"/>
      <c r="BR8576" s="9"/>
      <c r="BS8576" s="40"/>
      <c r="BU8576" s="9"/>
      <c r="BV8576" s="40"/>
      <c r="BW8576" s="9"/>
      <c r="BX8576" s="40"/>
      <c r="BZ8576" s="9"/>
      <c r="CA8576" s="9"/>
      <c r="CB8576" s="40"/>
      <c r="CC8576" s="9"/>
      <c r="CD8576" s="9"/>
      <c r="CE8576" s="40"/>
    </row>
    <row r="8577" spans="68:83" x14ac:dyDescent="0.25">
      <c r="BP8577" s="9"/>
      <c r="BQ8577" s="40"/>
      <c r="BR8577" s="9"/>
      <c r="BS8577" s="40"/>
      <c r="BU8577" s="9"/>
      <c r="BV8577" s="40"/>
      <c r="BW8577" s="9"/>
      <c r="BX8577" s="40"/>
      <c r="BZ8577" s="9"/>
      <c r="CA8577" s="9"/>
      <c r="CB8577" s="40"/>
      <c r="CC8577" s="9"/>
      <c r="CD8577" s="9"/>
      <c r="CE8577" s="40"/>
    </row>
    <row r="8578" spans="68:83" x14ac:dyDescent="0.25">
      <c r="BP8578" s="9"/>
      <c r="BQ8578" s="40"/>
      <c r="BR8578" s="9"/>
      <c r="BS8578" s="40"/>
      <c r="BU8578" s="9"/>
      <c r="BV8578" s="40"/>
      <c r="BW8578" s="9"/>
      <c r="BX8578" s="40"/>
      <c r="BZ8578" s="9"/>
      <c r="CA8578" s="9"/>
      <c r="CB8578" s="40"/>
      <c r="CC8578" s="9"/>
      <c r="CD8578" s="9"/>
      <c r="CE8578" s="40"/>
    </row>
    <row r="8579" spans="68:83" x14ac:dyDescent="0.25">
      <c r="BP8579" s="9"/>
      <c r="BQ8579" s="40"/>
      <c r="BR8579" s="9"/>
      <c r="BS8579" s="40"/>
      <c r="BU8579" s="9"/>
      <c r="BV8579" s="40"/>
      <c r="BW8579" s="9"/>
      <c r="BX8579" s="40"/>
      <c r="BZ8579" s="9"/>
      <c r="CA8579" s="9"/>
      <c r="CB8579" s="40"/>
      <c r="CC8579" s="9"/>
      <c r="CD8579" s="9"/>
      <c r="CE8579" s="40"/>
    </row>
    <row r="8580" spans="68:83" x14ac:dyDescent="0.25">
      <c r="BP8580" s="9"/>
      <c r="BQ8580" s="40"/>
      <c r="BR8580" s="9"/>
      <c r="BS8580" s="40"/>
      <c r="BU8580" s="9"/>
      <c r="BV8580" s="40"/>
      <c r="BW8580" s="9"/>
      <c r="BX8580" s="40"/>
      <c r="BZ8580" s="9"/>
      <c r="CA8580" s="9"/>
      <c r="CB8580" s="40"/>
      <c r="CC8580" s="9"/>
      <c r="CD8580" s="9"/>
      <c r="CE8580" s="40"/>
    </row>
    <row r="8581" spans="68:83" x14ac:dyDescent="0.25">
      <c r="BP8581" s="9"/>
      <c r="BQ8581" s="40"/>
      <c r="BR8581" s="9"/>
      <c r="BS8581" s="40"/>
      <c r="BU8581" s="9"/>
      <c r="BV8581" s="40"/>
      <c r="BW8581" s="9"/>
      <c r="BX8581" s="40"/>
      <c r="BZ8581" s="9"/>
      <c r="CA8581" s="9"/>
      <c r="CB8581" s="40"/>
      <c r="CC8581" s="9"/>
      <c r="CD8581" s="9"/>
      <c r="CE8581" s="40"/>
    </row>
    <row r="8582" spans="68:83" x14ac:dyDescent="0.25">
      <c r="BP8582" s="9"/>
      <c r="BQ8582" s="40"/>
      <c r="BR8582" s="9"/>
      <c r="BS8582" s="40"/>
      <c r="BU8582" s="9"/>
      <c r="BV8582" s="40"/>
      <c r="BW8582" s="9"/>
      <c r="BX8582" s="40"/>
      <c r="BZ8582" s="9"/>
      <c r="CA8582" s="9"/>
      <c r="CB8582" s="40"/>
      <c r="CC8582" s="9"/>
      <c r="CD8582" s="9"/>
      <c r="CE8582" s="40"/>
    </row>
    <row r="8583" spans="68:83" x14ac:dyDescent="0.25">
      <c r="BP8583" s="9"/>
      <c r="BQ8583" s="40"/>
      <c r="BR8583" s="9"/>
      <c r="BS8583" s="40"/>
      <c r="BU8583" s="9"/>
      <c r="BV8583" s="40"/>
      <c r="BW8583" s="9"/>
      <c r="BX8583" s="40"/>
      <c r="BZ8583" s="9"/>
      <c r="CA8583" s="9"/>
      <c r="CB8583" s="40"/>
      <c r="CC8583" s="9"/>
      <c r="CD8583" s="9"/>
      <c r="CE8583" s="40"/>
    </row>
    <row r="8584" spans="68:83" x14ac:dyDescent="0.25">
      <c r="BP8584" s="9"/>
      <c r="BQ8584" s="40"/>
      <c r="BR8584" s="9"/>
      <c r="BS8584" s="40"/>
      <c r="BU8584" s="9"/>
      <c r="BV8584" s="40"/>
      <c r="BW8584" s="9"/>
      <c r="BX8584" s="40"/>
      <c r="BZ8584" s="9"/>
      <c r="CA8584" s="9"/>
      <c r="CB8584" s="40"/>
      <c r="CC8584" s="9"/>
      <c r="CD8584" s="9"/>
      <c r="CE8584" s="40"/>
    </row>
    <row r="8585" spans="68:83" x14ac:dyDescent="0.25">
      <c r="BP8585" s="9"/>
      <c r="BQ8585" s="40"/>
      <c r="BR8585" s="9"/>
      <c r="BS8585" s="40"/>
      <c r="BU8585" s="9"/>
      <c r="BV8585" s="40"/>
      <c r="BW8585" s="9"/>
      <c r="BX8585" s="40"/>
      <c r="BZ8585" s="9"/>
      <c r="CA8585" s="9"/>
      <c r="CB8585" s="40"/>
      <c r="CC8585" s="9"/>
      <c r="CD8585" s="9"/>
      <c r="CE8585" s="40"/>
    </row>
    <row r="8586" spans="68:83" x14ac:dyDescent="0.25">
      <c r="BP8586" s="9"/>
      <c r="BQ8586" s="40"/>
      <c r="BR8586" s="9"/>
      <c r="BS8586" s="40"/>
      <c r="BU8586" s="9"/>
      <c r="BV8586" s="40"/>
      <c r="BW8586" s="9"/>
      <c r="BX8586" s="40"/>
      <c r="BZ8586" s="9"/>
      <c r="CA8586" s="9"/>
      <c r="CB8586" s="40"/>
      <c r="CC8586" s="9"/>
      <c r="CD8586" s="9"/>
      <c r="CE8586" s="40"/>
    </row>
    <row r="8587" spans="68:83" x14ac:dyDescent="0.25">
      <c r="BP8587" s="9"/>
      <c r="BQ8587" s="40"/>
      <c r="BR8587" s="9"/>
      <c r="BS8587" s="40"/>
      <c r="BU8587" s="9"/>
      <c r="BV8587" s="40"/>
      <c r="BW8587" s="9"/>
      <c r="BX8587" s="40"/>
      <c r="BZ8587" s="9"/>
      <c r="CA8587" s="9"/>
      <c r="CB8587" s="40"/>
      <c r="CC8587" s="9"/>
      <c r="CD8587" s="9"/>
      <c r="CE8587" s="40"/>
    </row>
    <row r="8588" spans="68:83" x14ac:dyDescent="0.25">
      <c r="BP8588" s="9"/>
      <c r="BQ8588" s="40"/>
      <c r="BR8588" s="9"/>
      <c r="BS8588" s="40"/>
      <c r="BU8588" s="9"/>
      <c r="BV8588" s="40"/>
      <c r="BW8588" s="9"/>
      <c r="BX8588" s="40"/>
      <c r="BZ8588" s="9"/>
      <c r="CA8588" s="9"/>
      <c r="CB8588" s="40"/>
      <c r="CC8588" s="9"/>
      <c r="CD8588" s="9"/>
      <c r="CE8588" s="40"/>
    </row>
    <row r="8589" spans="68:83" x14ac:dyDescent="0.25">
      <c r="BP8589" s="9"/>
      <c r="BQ8589" s="40"/>
      <c r="BR8589" s="9"/>
      <c r="BS8589" s="40"/>
      <c r="BU8589" s="9"/>
      <c r="BV8589" s="40"/>
      <c r="BW8589" s="9"/>
      <c r="BX8589" s="40"/>
      <c r="BZ8589" s="9"/>
      <c r="CA8589" s="9"/>
      <c r="CB8589" s="40"/>
      <c r="CC8589" s="9"/>
      <c r="CD8589" s="9"/>
      <c r="CE8589" s="40"/>
    </row>
    <row r="8590" spans="68:83" x14ac:dyDescent="0.25">
      <c r="BP8590" s="9"/>
      <c r="BQ8590" s="40"/>
      <c r="BR8590" s="9"/>
      <c r="BS8590" s="40"/>
      <c r="BU8590" s="9"/>
      <c r="BV8590" s="40"/>
      <c r="BW8590" s="9"/>
      <c r="BX8590" s="40"/>
      <c r="BZ8590" s="9"/>
      <c r="CA8590" s="9"/>
      <c r="CB8590" s="40"/>
      <c r="CC8590" s="9"/>
      <c r="CD8590" s="9"/>
      <c r="CE8590" s="40"/>
    </row>
    <row r="8591" spans="68:83" x14ac:dyDescent="0.25">
      <c r="BP8591" s="9"/>
      <c r="BQ8591" s="40"/>
      <c r="BR8591" s="9"/>
      <c r="BS8591" s="40"/>
      <c r="BU8591" s="9"/>
      <c r="BV8591" s="40"/>
      <c r="BW8591" s="9"/>
      <c r="BX8591" s="40"/>
      <c r="BZ8591" s="9"/>
      <c r="CA8591" s="9"/>
      <c r="CB8591" s="40"/>
      <c r="CC8591" s="9"/>
      <c r="CD8591" s="9"/>
      <c r="CE8591" s="40"/>
    </row>
    <row r="8592" spans="68:83" x14ac:dyDescent="0.25">
      <c r="BP8592" s="9"/>
      <c r="BQ8592" s="40"/>
      <c r="BR8592" s="9"/>
      <c r="BS8592" s="40"/>
      <c r="BU8592" s="9"/>
      <c r="BV8592" s="40"/>
      <c r="BW8592" s="9"/>
      <c r="BX8592" s="40"/>
      <c r="BZ8592" s="9"/>
      <c r="CA8592" s="9"/>
      <c r="CB8592" s="40"/>
      <c r="CC8592" s="9"/>
      <c r="CD8592" s="9"/>
      <c r="CE8592" s="40"/>
    </row>
    <row r="8593" spans="68:83" x14ac:dyDescent="0.25">
      <c r="BP8593" s="9"/>
      <c r="BQ8593" s="40"/>
      <c r="BR8593" s="9"/>
      <c r="BS8593" s="40"/>
      <c r="BU8593" s="9"/>
      <c r="BV8593" s="40"/>
      <c r="BW8593" s="9"/>
      <c r="BX8593" s="40"/>
      <c r="BZ8593" s="9"/>
      <c r="CA8593" s="9"/>
      <c r="CB8593" s="40"/>
      <c r="CC8593" s="9"/>
      <c r="CD8593" s="9"/>
      <c r="CE8593" s="40"/>
    </row>
    <row r="8594" spans="68:83" x14ac:dyDescent="0.25">
      <c r="BP8594" s="9"/>
      <c r="BQ8594" s="40"/>
      <c r="BR8594" s="9"/>
      <c r="BS8594" s="40"/>
      <c r="BU8594" s="9"/>
      <c r="BV8594" s="40"/>
      <c r="BW8594" s="9"/>
      <c r="BX8594" s="40"/>
      <c r="BZ8594" s="9"/>
      <c r="CA8594" s="9"/>
      <c r="CB8594" s="40"/>
      <c r="CC8594" s="9"/>
      <c r="CD8594" s="9"/>
      <c r="CE8594" s="40"/>
    </row>
    <row r="8595" spans="68:83" x14ac:dyDescent="0.25">
      <c r="BP8595" s="9"/>
      <c r="BQ8595" s="40"/>
      <c r="BR8595" s="9"/>
      <c r="BS8595" s="40"/>
      <c r="BU8595" s="9"/>
      <c r="BV8595" s="40"/>
      <c r="BW8595" s="9"/>
      <c r="BX8595" s="40"/>
      <c r="BZ8595" s="9"/>
      <c r="CA8595" s="9"/>
      <c r="CB8595" s="40"/>
      <c r="CC8595" s="9"/>
      <c r="CD8595" s="9"/>
      <c r="CE8595" s="40"/>
    </row>
    <row r="8596" spans="68:83" x14ac:dyDescent="0.25">
      <c r="BP8596" s="9"/>
      <c r="BQ8596" s="40"/>
      <c r="BR8596" s="9"/>
      <c r="BS8596" s="40"/>
      <c r="BU8596" s="9"/>
      <c r="BV8596" s="40"/>
      <c r="BW8596" s="9"/>
      <c r="BX8596" s="40"/>
      <c r="BZ8596" s="9"/>
      <c r="CA8596" s="9"/>
      <c r="CB8596" s="40"/>
      <c r="CC8596" s="9"/>
      <c r="CD8596" s="9"/>
      <c r="CE8596" s="40"/>
    </row>
    <row r="8597" spans="68:83" x14ac:dyDescent="0.25">
      <c r="BP8597" s="9"/>
      <c r="BQ8597" s="40"/>
      <c r="BR8597" s="9"/>
      <c r="BS8597" s="40"/>
      <c r="BU8597" s="9"/>
      <c r="BV8597" s="40"/>
      <c r="BW8597" s="9"/>
      <c r="BX8597" s="40"/>
      <c r="BZ8597" s="9"/>
      <c r="CA8597" s="9"/>
      <c r="CB8597" s="40"/>
      <c r="CC8597" s="9"/>
      <c r="CD8597" s="9"/>
      <c r="CE8597" s="40"/>
    </row>
    <row r="8598" spans="68:83" x14ac:dyDescent="0.25">
      <c r="BP8598" s="9"/>
      <c r="BQ8598" s="40"/>
      <c r="BR8598" s="9"/>
      <c r="BS8598" s="40"/>
      <c r="BU8598" s="9"/>
      <c r="BV8598" s="40"/>
      <c r="BW8598" s="9"/>
      <c r="BX8598" s="40"/>
      <c r="BZ8598" s="9"/>
      <c r="CA8598" s="9"/>
      <c r="CB8598" s="40"/>
      <c r="CC8598" s="9"/>
      <c r="CD8598" s="9"/>
      <c r="CE8598" s="40"/>
    </row>
    <row r="8599" spans="68:83" x14ac:dyDescent="0.25">
      <c r="BP8599" s="9"/>
      <c r="BQ8599" s="40"/>
      <c r="BR8599" s="9"/>
      <c r="BS8599" s="40"/>
      <c r="BU8599" s="9"/>
      <c r="BV8599" s="40"/>
      <c r="BW8599" s="9"/>
      <c r="BX8599" s="40"/>
      <c r="BZ8599" s="9"/>
      <c r="CA8599" s="9"/>
      <c r="CB8599" s="40"/>
      <c r="CC8599" s="9"/>
      <c r="CD8599" s="9"/>
      <c r="CE8599" s="40"/>
    </row>
    <row r="8600" spans="68:83" x14ac:dyDescent="0.25">
      <c r="BP8600" s="9"/>
      <c r="BQ8600" s="40"/>
      <c r="BR8600" s="9"/>
      <c r="BS8600" s="40"/>
      <c r="BU8600" s="9"/>
      <c r="BV8600" s="40"/>
      <c r="BW8600" s="9"/>
      <c r="BX8600" s="40"/>
      <c r="BZ8600" s="9"/>
      <c r="CA8600" s="9"/>
      <c r="CB8600" s="40"/>
      <c r="CC8600" s="9"/>
      <c r="CD8600" s="9"/>
      <c r="CE8600" s="40"/>
    </row>
    <row r="8601" spans="68:83" x14ac:dyDescent="0.25">
      <c r="BP8601" s="9"/>
      <c r="BQ8601" s="40"/>
      <c r="BR8601" s="9"/>
      <c r="BS8601" s="40"/>
      <c r="BU8601" s="9"/>
      <c r="BV8601" s="40"/>
      <c r="BW8601" s="9"/>
      <c r="BX8601" s="40"/>
      <c r="BZ8601" s="9"/>
      <c r="CA8601" s="9"/>
      <c r="CB8601" s="40"/>
      <c r="CC8601" s="9"/>
      <c r="CD8601" s="9"/>
      <c r="CE8601" s="40"/>
    </row>
    <row r="8602" spans="68:83" x14ac:dyDescent="0.25">
      <c r="BP8602" s="9"/>
      <c r="BQ8602" s="40"/>
      <c r="BR8602" s="9"/>
      <c r="BS8602" s="40"/>
      <c r="BU8602" s="9"/>
      <c r="BV8602" s="40"/>
      <c r="BW8602" s="9"/>
      <c r="BX8602" s="40"/>
      <c r="BZ8602" s="9"/>
      <c r="CA8602" s="9"/>
      <c r="CB8602" s="40"/>
      <c r="CC8602" s="9"/>
      <c r="CD8602" s="9"/>
      <c r="CE8602" s="40"/>
    </row>
    <row r="8603" spans="68:83" x14ac:dyDescent="0.25">
      <c r="BP8603" s="9"/>
      <c r="BQ8603" s="40"/>
      <c r="BR8603" s="9"/>
      <c r="BS8603" s="40"/>
      <c r="BU8603" s="9"/>
      <c r="BV8603" s="40"/>
      <c r="BW8603" s="9"/>
      <c r="BX8603" s="40"/>
      <c r="BZ8603" s="9"/>
      <c r="CA8603" s="9"/>
      <c r="CB8603" s="40"/>
      <c r="CC8603" s="9"/>
      <c r="CD8603" s="9"/>
      <c r="CE8603" s="40"/>
    </row>
    <row r="8604" spans="68:83" x14ac:dyDescent="0.25">
      <c r="BP8604" s="9"/>
      <c r="BQ8604" s="40"/>
      <c r="BR8604" s="9"/>
      <c r="BS8604" s="40"/>
      <c r="BU8604" s="9"/>
      <c r="BV8604" s="40"/>
      <c r="BW8604" s="9"/>
      <c r="BX8604" s="40"/>
      <c r="BZ8604" s="9"/>
      <c r="CA8604" s="9"/>
      <c r="CB8604" s="40"/>
      <c r="CC8604" s="9"/>
      <c r="CD8604" s="9"/>
      <c r="CE8604" s="40"/>
    </row>
    <row r="8605" spans="68:83" x14ac:dyDescent="0.25">
      <c r="BP8605" s="9"/>
      <c r="BQ8605" s="40"/>
      <c r="BR8605" s="9"/>
      <c r="BS8605" s="40"/>
      <c r="BU8605" s="9"/>
      <c r="BV8605" s="40"/>
      <c r="BW8605" s="9"/>
      <c r="BX8605" s="40"/>
      <c r="BZ8605" s="9"/>
      <c r="CA8605" s="9"/>
      <c r="CB8605" s="40"/>
      <c r="CC8605" s="9"/>
      <c r="CD8605" s="9"/>
      <c r="CE8605" s="40"/>
    </row>
    <row r="8606" spans="68:83" x14ac:dyDescent="0.25">
      <c r="BP8606" s="9"/>
      <c r="BQ8606" s="40"/>
      <c r="BR8606" s="9"/>
      <c r="BS8606" s="40"/>
      <c r="BU8606" s="9"/>
      <c r="BV8606" s="40"/>
      <c r="BW8606" s="9"/>
      <c r="BX8606" s="40"/>
      <c r="BZ8606" s="9"/>
      <c r="CA8606" s="9"/>
      <c r="CB8606" s="40"/>
      <c r="CC8606" s="9"/>
      <c r="CD8606" s="9"/>
      <c r="CE8606" s="40"/>
    </row>
    <row r="8607" spans="68:83" x14ac:dyDescent="0.25">
      <c r="BP8607" s="9"/>
      <c r="BQ8607" s="40"/>
      <c r="BR8607" s="9"/>
      <c r="BS8607" s="40"/>
      <c r="BU8607" s="9"/>
      <c r="BV8607" s="40"/>
      <c r="BW8607" s="9"/>
      <c r="BX8607" s="40"/>
      <c r="BZ8607" s="9"/>
      <c r="CA8607" s="9"/>
      <c r="CB8607" s="40"/>
      <c r="CC8607" s="9"/>
      <c r="CD8607" s="9"/>
      <c r="CE8607" s="40"/>
    </row>
    <row r="8608" spans="68:83" x14ac:dyDescent="0.25">
      <c r="BP8608" s="9"/>
      <c r="BQ8608" s="40"/>
      <c r="BR8608" s="9"/>
      <c r="BS8608" s="40"/>
      <c r="BU8608" s="9"/>
      <c r="BV8608" s="40"/>
      <c r="BW8608" s="9"/>
      <c r="BX8608" s="40"/>
      <c r="BZ8608" s="9"/>
      <c r="CA8608" s="9"/>
      <c r="CB8608" s="40"/>
      <c r="CC8608" s="9"/>
      <c r="CD8608" s="9"/>
      <c r="CE8608" s="40"/>
    </row>
    <row r="8609" spans="68:83" x14ac:dyDescent="0.25">
      <c r="BP8609" s="9"/>
      <c r="BQ8609" s="40"/>
      <c r="BR8609" s="9"/>
      <c r="BS8609" s="40"/>
      <c r="BU8609" s="9"/>
      <c r="BV8609" s="40"/>
      <c r="BW8609" s="9"/>
      <c r="BX8609" s="40"/>
      <c r="BZ8609" s="9"/>
      <c r="CA8609" s="9"/>
      <c r="CB8609" s="40"/>
      <c r="CC8609" s="9"/>
      <c r="CD8609" s="9"/>
      <c r="CE8609" s="40"/>
    </row>
    <row r="8610" spans="68:83" x14ac:dyDescent="0.25">
      <c r="BP8610" s="9"/>
      <c r="BQ8610" s="40"/>
      <c r="BR8610" s="9"/>
      <c r="BS8610" s="40"/>
      <c r="BU8610" s="9"/>
      <c r="BV8610" s="40"/>
      <c r="BW8610" s="9"/>
      <c r="BX8610" s="40"/>
      <c r="BZ8610" s="9"/>
      <c r="CA8610" s="9"/>
      <c r="CB8610" s="40"/>
      <c r="CC8610" s="9"/>
      <c r="CD8610" s="9"/>
      <c r="CE8610" s="40"/>
    </row>
    <row r="8611" spans="68:83" x14ac:dyDescent="0.25">
      <c r="BP8611" s="9"/>
      <c r="BQ8611" s="40"/>
      <c r="BR8611" s="9"/>
      <c r="BS8611" s="40"/>
      <c r="BU8611" s="9"/>
      <c r="BV8611" s="40"/>
      <c r="BW8611" s="9"/>
      <c r="BX8611" s="40"/>
      <c r="BZ8611" s="9"/>
      <c r="CA8611" s="9"/>
      <c r="CB8611" s="40"/>
      <c r="CC8611" s="9"/>
      <c r="CD8611" s="9"/>
      <c r="CE8611" s="40"/>
    </row>
    <row r="8612" spans="68:83" x14ac:dyDescent="0.25">
      <c r="BP8612" s="9"/>
      <c r="BQ8612" s="40"/>
      <c r="BR8612" s="9"/>
      <c r="BS8612" s="40"/>
      <c r="BU8612" s="9"/>
      <c r="BV8612" s="40"/>
      <c r="BW8612" s="9"/>
      <c r="BX8612" s="40"/>
      <c r="BZ8612" s="9"/>
      <c r="CA8612" s="9"/>
      <c r="CB8612" s="40"/>
      <c r="CC8612" s="9"/>
      <c r="CD8612" s="9"/>
      <c r="CE8612" s="40"/>
    </row>
    <row r="8613" spans="68:83" x14ac:dyDescent="0.25">
      <c r="BP8613" s="9"/>
      <c r="BQ8613" s="40"/>
      <c r="BR8613" s="9"/>
      <c r="BS8613" s="40"/>
      <c r="BU8613" s="9"/>
      <c r="BV8613" s="40"/>
      <c r="BW8613" s="9"/>
      <c r="BX8613" s="40"/>
      <c r="BZ8613" s="9"/>
      <c r="CA8613" s="9"/>
      <c r="CB8613" s="40"/>
      <c r="CC8613" s="9"/>
      <c r="CD8613" s="9"/>
      <c r="CE8613" s="40"/>
    </row>
    <row r="8614" spans="68:83" x14ac:dyDescent="0.25">
      <c r="BP8614" s="9"/>
      <c r="BQ8614" s="40"/>
      <c r="BR8614" s="9"/>
      <c r="BS8614" s="40"/>
      <c r="BU8614" s="9"/>
      <c r="BV8614" s="40"/>
      <c r="BW8614" s="9"/>
      <c r="BX8614" s="40"/>
      <c r="BZ8614" s="9"/>
      <c r="CA8614" s="9"/>
      <c r="CB8614" s="40"/>
      <c r="CC8614" s="9"/>
      <c r="CD8614" s="9"/>
      <c r="CE8614" s="40"/>
    </row>
    <row r="8615" spans="68:83" x14ac:dyDescent="0.25">
      <c r="BP8615" s="9"/>
      <c r="BQ8615" s="40"/>
      <c r="BR8615" s="9"/>
      <c r="BS8615" s="40"/>
      <c r="BU8615" s="9"/>
      <c r="BV8615" s="40"/>
      <c r="BW8615" s="9"/>
      <c r="BX8615" s="40"/>
      <c r="BZ8615" s="9"/>
      <c r="CA8615" s="9"/>
      <c r="CB8615" s="40"/>
      <c r="CC8615" s="9"/>
      <c r="CD8615" s="9"/>
      <c r="CE8615" s="40"/>
    </row>
    <row r="8616" spans="68:83" x14ac:dyDescent="0.25">
      <c r="BP8616" s="9"/>
      <c r="BQ8616" s="40"/>
      <c r="BR8616" s="9"/>
      <c r="BS8616" s="40"/>
      <c r="BU8616" s="9"/>
      <c r="BV8616" s="40"/>
      <c r="BW8616" s="9"/>
      <c r="BX8616" s="40"/>
      <c r="BZ8616" s="9"/>
      <c r="CA8616" s="9"/>
      <c r="CB8616" s="40"/>
      <c r="CC8616" s="9"/>
      <c r="CD8616" s="9"/>
      <c r="CE8616" s="40"/>
    </row>
    <row r="8617" spans="68:83" x14ac:dyDescent="0.25">
      <c r="BP8617" s="9"/>
      <c r="BQ8617" s="40"/>
      <c r="BR8617" s="9"/>
      <c r="BS8617" s="40"/>
      <c r="BU8617" s="9"/>
      <c r="BV8617" s="40"/>
      <c r="BW8617" s="9"/>
      <c r="BX8617" s="40"/>
      <c r="BZ8617" s="9"/>
      <c r="CA8617" s="9"/>
      <c r="CB8617" s="40"/>
      <c r="CC8617" s="9"/>
      <c r="CD8617" s="9"/>
      <c r="CE8617" s="40"/>
    </row>
    <row r="8618" spans="68:83" x14ac:dyDescent="0.25">
      <c r="BP8618" s="9"/>
      <c r="BQ8618" s="40"/>
      <c r="BR8618" s="9"/>
      <c r="BS8618" s="40"/>
      <c r="BU8618" s="9"/>
      <c r="BV8618" s="40"/>
      <c r="BW8618" s="9"/>
      <c r="BX8618" s="40"/>
      <c r="BZ8618" s="9"/>
      <c r="CA8618" s="9"/>
      <c r="CB8618" s="40"/>
      <c r="CC8618" s="9"/>
      <c r="CD8618" s="9"/>
      <c r="CE8618" s="40"/>
    </row>
    <row r="8619" spans="68:83" x14ac:dyDescent="0.25">
      <c r="BP8619" s="9"/>
      <c r="BQ8619" s="40"/>
      <c r="BR8619" s="9"/>
      <c r="BS8619" s="40"/>
      <c r="BU8619" s="9"/>
      <c r="BV8619" s="40"/>
      <c r="BW8619" s="9"/>
      <c r="BX8619" s="40"/>
      <c r="BZ8619" s="9"/>
      <c r="CA8619" s="9"/>
      <c r="CB8619" s="40"/>
      <c r="CC8619" s="9"/>
      <c r="CD8619" s="9"/>
      <c r="CE8619" s="40"/>
    </row>
    <row r="8620" spans="68:83" x14ac:dyDescent="0.25">
      <c r="BP8620" s="9"/>
      <c r="BQ8620" s="40"/>
      <c r="BR8620" s="9"/>
      <c r="BS8620" s="40"/>
      <c r="BU8620" s="9"/>
      <c r="BV8620" s="40"/>
      <c r="BW8620" s="9"/>
      <c r="BX8620" s="40"/>
      <c r="BZ8620" s="9"/>
      <c r="CA8620" s="9"/>
      <c r="CB8620" s="40"/>
      <c r="CC8620" s="9"/>
      <c r="CD8620" s="9"/>
      <c r="CE8620" s="40"/>
    </row>
    <row r="8621" spans="68:83" x14ac:dyDescent="0.25">
      <c r="BP8621" s="9"/>
      <c r="BQ8621" s="40"/>
      <c r="BR8621" s="9"/>
      <c r="BS8621" s="40"/>
      <c r="BU8621" s="9"/>
      <c r="BV8621" s="40"/>
      <c r="BW8621" s="9"/>
      <c r="BX8621" s="40"/>
      <c r="BZ8621" s="9"/>
      <c r="CA8621" s="9"/>
      <c r="CB8621" s="40"/>
      <c r="CC8621" s="9"/>
      <c r="CD8621" s="9"/>
      <c r="CE8621" s="40"/>
    </row>
    <row r="8622" spans="68:83" x14ac:dyDescent="0.25">
      <c r="BP8622" s="9"/>
      <c r="BQ8622" s="40"/>
      <c r="BR8622" s="9"/>
      <c r="BS8622" s="40"/>
      <c r="BU8622" s="9"/>
      <c r="BV8622" s="40"/>
      <c r="BW8622" s="9"/>
      <c r="BX8622" s="40"/>
      <c r="BZ8622" s="9"/>
      <c r="CA8622" s="9"/>
      <c r="CB8622" s="40"/>
      <c r="CC8622" s="9"/>
      <c r="CD8622" s="9"/>
      <c r="CE8622" s="40"/>
    </row>
    <row r="8623" spans="68:83" x14ac:dyDescent="0.25">
      <c r="BP8623" s="9"/>
      <c r="BQ8623" s="40"/>
      <c r="BR8623" s="9"/>
      <c r="BS8623" s="40"/>
      <c r="BU8623" s="9"/>
      <c r="BV8623" s="40"/>
      <c r="BW8623" s="9"/>
      <c r="BX8623" s="40"/>
      <c r="BZ8623" s="9"/>
      <c r="CA8623" s="9"/>
      <c r="CB8623" s="40"/>
      <c r="CC8623" s="9"/>
      <c r="CD8623" s="9"/>
      <c r="CE8623" s="40"/>
    </row>
    <row r="8624" spans="68:83" x14ac:dyDescent="0.25">
      <c r="BP8624" s="9"/>
      <c r="BQ8624" s="40"/>
      <c r="BR8624" s="9"/>
      <c r="BS8624" s="40"/>
      <c r="BU8624" s="9"/>
      <c r="BV8624" s="40"/>
      <c r="BW8624" s="9"/>
      <c r="BX8624" s="40"/>
      <c r="BZ8624" s="9"/>
      <c r="CA8624" s="9"/>
      <c r="CB8624" s="40"/>
      <c r="CC8624" s="9"/>
      <c r="CD8624" s="9"/>
      <c r="CE8624" s="40"/>
    </row>
    <row r="8625" spans="68:83" x14ac:dyDescent="0.25">
      <c r="BP8625" s="9"/>
      <c r="BQ8625" s="40"/>
      <c r="BR8625" s="9"/>
      <c r="BS8625" s="40"/>
      <c r="BU8625" s="9"/>
      <c r="BV8625" s="40"/>
      <c r="BW8625" s="9"/>
      <c r="BX8625" s="40"/>
      <c r="BZ8625" s="9"/>
      <c r="CA8625" s="9"/>
      <c r="CB8625" s="40"/>
      <c r="CC8625" s="9"/>
      <c r="CD8625" s="9"/>
      <c r="CE8625" s="40"/>
    </row>
    <row r="8626" spans="68:83" x14ac:dyDescent="0.25">
      <c r="BP8626" s="9"/>
      <c r="BQ8626" s="40"/>
      <c r="BR8626" s="9"/>
      <c r="BS8626" s="40"/>
      <c r="BU8626" s="9"/>
      <c r="BV8626" s="40"/>
      <c r="BW8626" s="9"/>
      <c r="BX8626" s="40"/>
      <c r="BZ8626" s="9"/>
      <c r="CA8626" s="9"/>
      <c r="CB8626" s="40"/>
      <c r="CC8626" s="9"/>
      <c r="CD8626" s="9"/>
      <c r="CE8626" s="40"/>
    </row>
    <row r="8627" spans="68:83" x14ac:dyDescent="0.25">
      <c r="BP8627" s="9"/>
      <c r="BQ8627" s="40"/>
      <c r="BR8627" s="9"/>
      <c r="BS8627" s="40"/>
      <c r="BU8627" s="9"/>
      <c r="BV8627" s="40"/>
      <c r="BW8627" s="9"/>
      <c r="BX8627" s="40"/>
      <c r="BZ8627" s="9"/>
      <c r="CA8627" s="9"/>
      <c r="CB8627" s="40"/>
      <c r="CC8627" s="9"/>
      <c r="CD8627" s="9"/>
      <c r="CE8627" s="40"/>
    </row>
    <row r="8628" spans="68:83" x14ac:dyDescent="0.25">
      <c r="BP8628" s="9"/>
      <c r="BQ8628" s="40"/>
      <c r="BR8628" s="9"/>
      <c r="BS8628" s="40"/>
      <c r="BU8628" s="9"/>
      <c r="BV8628" s="40"/>
      <c r="BW8628" s="9"/>
      <c r="BX8628" s="40"/>
      <c r="BZ8628" s="9"/>
      <c r="CA8628" s="9"/>
      <c r="CB8628" s="40"/>
      <c r="CC8628" s="9"/>
      <c r="CD8628" s="9"/>
      <c r="CE8628" s="40"/>
    </row>
    <row r="8629" spans="68:83" x14ac:dyDescent="0.25">
      <c r="BP8629" s="9"/>
      <c r="BQ8629" s="40"/>
      <c r="BR8629" s="9"/>
      <c r="BS8629" s="40"/>
      <c r="BU8629" s="9"/>
      <c r="BV8629" s="40"/>
      <c r="BW8629" s="9"/>
      <c r="BX8629" s="40"/>
      <c r="BZ8629" s="9"/>
      <c r="CA8629" s="9"/>
      <c r="CB8629" s="40"/>
      <c r="CC8629" s="9"/>
      <c r="CD8629" s="9"/>
      <c r="CE8629" s="40"/>
    </row>
    <row r="8630" spans="68:83" x14ac:dyDescent="0.25">
      <c r="BP8630" s="9"/>
      <c r="BQ8630" s="40"/>
      <c r="BR8630" s="9"/>
      <c r="BS8630" s="40"/>
      <c r="BU8630" s="9"/>
      <c r="BV8630" s="40"/>
      <c r="BW8630" s="9"/>
      <c r="BX8630" s="40"/>
      <c r="BZ8630" s="9"/>
      <c r="CA8630" s="9"/>
      <c r="CB8630" s="40"/>
      <c r="CC8630" s="9"/>
      <c r="CD8630" s="9"/>
      <c r="CE8630" s="40"/>
    </row>
    <row r="8631" spans="68:83" x14ac:dyDescent="0.25">
      <c r="BP8631" s="9"/>
      <c r="BQ8631" s="40"/>
      <c r="BR8631" s="9"/>
      <c r="BS8631" s="40"/>
      <c r="BU8631" s="9"/>
      <c r="BV8631" s="40"/>
      <c r="BW8631" s="9"/>
      <c r="BX8631" s="40"/>
      <c r="BZ8631" s="9"/>
      <c r="CA8631" s="9"/>
      <c r="CB8631" s="40"/>
      <c r="CC8631" s="9"/>
      <c r="CD8631" s="9"/>
      <c r="CE8631" s="40"/>
    </row>
    <row r="8632" spans="68:83" x14ac:dyDescent="0.25">
      <c r="BP8632" s="9"/>
      <c r="BQ8632" s="40"/>
      <c r="BR8632" s="9"/>
      <c r="BS8632" s="40"/>
      <c r="BU8632" s="9"/>
      <c r="BV8632" s="40"/>
      <c r="BW8632" s="9"/>
      <c r="BX8632" s="40"/>
      <c r="BZ8632" s="9"/>
      <c r="CA8632" s="9"/>
      <c r="CB8632" s="40"/>
      <c r="CC8632" s="9"/>
      <c r="CD8632" s="9"/>
      <c r="CE8632" s="40"/>
    </row>
    <row r="8633" spans="68:83" x14ac:dyDescent="0.25">
      <c r="BP8633" s="9"/>
      <c r="BQ8633" s="40"/>
      <c r="BR8633" s="9"/>
      <c r="BS8633" s="40"/>
      <c r="BU8633" s="9"/>
      <c r="BV8633" s="40"/>
      <c r="BW8633" s="9"/>
      <c r="BX8633" s="40"/>
      <c r="BZ8633" s="9"/>
      <c r="CA8633" s="9"/>
      <c r="CB8633" s="40"/>
      <c r="CC8633" s="9"/>
      <c r="CD8633" s="9"/>
      <c r="CE8633" s="40"/>
    </row>
    <row r="8634" spans="68:83" x14ac:dyDescent="0.25">
      <c r="BP8634" s="9"/>
      <c r="BQ8634" s="40"/>
      <c r="BR8634" s="9"/>
      <c r="BS8634" s="40"/>
      <c r="BU8634" s="9"/>
      <c r="BV8634" s="40"/>
      <c r="BW8634" s="9"/>
      <c r="BX8634" s="40"/>
      <c r="BZ8634" s="9"/>
      <c r="CA8634" s="9"/>
      <c r="CB8634" s="40"/>
      <c r="CC8634" s="9"/>
      <c r="CD8634" s="9"/>
      <c r="CE8634" s="40"/>
    </row>
    <row r="8635" spans="68:83" x14ac:dyDescent="0.25">
      <c r="BP8635" s="9"/>
      <c r="BQ8635" s="40"/>
      <c r="BR8635" s="9"/>
      <c r="BS8635" s="40"/>
      <c r="BU8635" s="9"/>
      <c r="BV8635" s="40"/>
      <c r="BW8635" s="9"/>
      <c r="BX8635" s="40"/>
      <c r="BZ8635" s="9"/>
      <c r="CA8635" s="9"/>
      <c r="CB8635" s="40"/>
      <c r="CC8635" s="9"/>
      <c r="CD8635" s="9"/>
      <c r="CE8635" s="40"/>
    </row>
    <row r="8636" spans="68:83" x14ac:dyDescent="0.25">
      <c r="BP8636" s="9"/>
      <c r="BQ8636" s="40"/>
      <c r="BR8636" s="9"/>
      <c r="BS8636" s="40"/>
      <c r="BU8636" s="9"/>
      <c r="BV8636" s="40"/>
      <c r="BW8636" s="9"/>
      <c r="BX8636" s="40"/>
      <c r="BZ8636" s="9"/>
      <c r="CA8636" s="9"/>
      <c r="CB8636" s="40"/>
      <c r="CC8636" s="9"/>
      <c r="CD8636" s="9"/>
      <c r="CE8636" s="40"/>
    </row>
    <row r="8637" spans="68:83" x14ac:dyDescent="0.25">
      <c r="BP8637" s="9"/>
      <c r="BQ8637" s="40"/>
      <c r="BR8637" s="9"/>
      <c r="BS8637" s="40"/>
      <c r="BU8637" s="9"/>
      <c r="BV8637" s="40"/>
      <c r="BW8637" s="9"/>
      <c r="BX8637" s="40"/>
      <c r="BZ8637" s="9"/>
      <c r="CA8637" s="9"/>
      <c r="CB8637" s="40"/>
      <c r="CC8637" s="9"/>
      <c r="CD8637" s="9"/>
      <c r="CE8637" s="40"/>
    </row>
    <row r="8638" spans="68:83" x14ac:dyDescent="0.25">
      <c r="BP8638" s="9"/>
      <c r="BQ8638" s="40"/>
      <c r="BR8638" s="9"/>
      <c r="BS8638" s="40"/>
      <c r="BU8638" s="9"/>
      <c r="BV8638" s="40"/>
      <c r="BW8638" s="9"/>
      <c r="BX8638" s="40"/>
      <c r="BZ8638" s="9"/>
      <c r="CA8638" s="9"/>
      <c r="CB8638" s="40"/>
      <c r="CC8638" s="9"/>
      <c r="CD8638" s="9"/>
      <c r="CE8638" s="40"/>
    </row>
    <row r="8639" spans="68:83" x14ac:dyDescent="0.25">
      <c r="BP8639" s="9"/>
      <c r="BQ8639" s="40"/>
      <c r="BR8639" s="9"/>
      <c r="BS8639" s="40"/>
      <c r="BU8639" s="9"/>
      <c r="BV8639" s="40"/>
      <c r="BW8639" s="9"/>
      <c r="BX8639" s="40"/>
      <c r="BZ8639" s="9"/>
      <c r="CA8639" s="9"/>
      <c r="CB8639" s="40"/>
      <c r="CC8639" s="9"/>
      <c r="CD8639" s="9"/>
      <c r="CE8639" s="40"/>
    </row>
    <row r="8640" spans="68:83" x14ac:dyDescent="0.25">
      <c r="BP8640" s="9"/>
      <c r="BQ8640" s="40"/>
      <c r="BR8640" s="9"/>
      <c r="BS8640" s="40"/>
      <c r="BU8640" s="9"/>
      <c r="BV8640" s="40"/>
      <c r="BW8640" s="9"/>
      <c r="BX8640" s="40"/>
      <c r="BZ8640" s="9"/>
      <c r="CA8640" s="9"/>
      <c r="CB8640" s="40"/>
      <c r="CC8640" s="9"/>
      <c r="CD8640" s="9"/>
      <c r="CE8640" s="40"/>
    </row>
    <row r="8641" spans="68:83" x14ac:dyDescent="0.25">
      <c r="BP8641" s="9"/>
      <c r="BQ8641" s="40"/>
      <c r="BR8641" s="9"/>
      <c r="BS8641" s="40"/>
      <c r="BU8641" s="9"/>
      <c r="BV8641" s="40"/>
      <c r="BW8641" s="9"/>
      <c r="BX8641" s="40"/>
      <c r="BZ8641" s="9"/>
      <c r="CA8641" s="9"/>
      <c r="CB8641" s="40"/>
      <c r="CC8641" s="9"/>
      <c r="CD8641" s="9"/>
      <c r="CE8641" s="40"/>
    </row>
    <row r="8642" spans="68:83" x14ac:dyDescent="0.25">
      <c r="BP8642" s="9"/>
      <c r="BQ8642" s="40"/>
      <c r="BR8642" s="9"/>
      <c r="BS8642" s="40"/>
      <c r="BU8642" s="9"/>
      <c r="BV8642" s="40"/>
      <c r="BW8642" s="9"/>
      <c r="BX8642" s="40"/>
      <c r="BZ8642" s="9"/>
      <c r="CA8642" s="9"/>
      <c r="CB8642" s="40"/>
      <c r="CC8642" s="9"/>
      <c r="CD8642" s="9"/>
      <c r="CE8642" s="40"/>
    </row>
    <row r="8643" spans="68:83" x14ac:dyDescent="0.25">
      <c r="BP8643" s="9"/>
      <c r="BQ8643" s="40"/>
      <c r="BR8643" s="9"/>
      <c r="BS8643" s="40"/>
      <c r="BU8643" s="9"/>
      <c r="BV8643" s="40"/>
      <c r="BW8643" s="9"/>
      <c r="BX8643" s="40"/>
      <c r="BZ8643" s="9"/>
      <c r="CA8643" s="9"/>
      <c r="CB8643" s="40"/>
      <c r="CC8643" s="9"/>
      <c r="CD8643" s="9"/>
      <c r="CE8643" s="40"/>
    </row>
    <row r="8644" spans="68:83" x14ac:dyDescent="0.25">
      <c r="BP8644" s="9"/>
      <c r="BQ8644" s="40"/>
      <c r="BR8644" s="9"/>
      <c r="BS8644" s="40"/>
      <c r="BU8644" s="9"/>
      <c r="BV8644" s="40"/>
      <c r="BW8644" s="9"/>
      <c r="BX8644" s="40"/>
      <c r="BZ8644" s="9"/>
      <c r="CA8644" s="9"/>
      <c r="CB8644" s="40"/>
      <c r="CC8644" s="9"/>
      <c r="CD8644" s="9"/>
      <c r="CE8644" s="40"/>
    </row>
    <row r="8645" spans="68:83" x14ac:dyDescent="0.25">
      <c r="BP8645" s="9"/>
      <c r="BQ8645" s="40"/>
      <c r="BR8645" s="9"/>
      <c r="BS8645" s="40"/>
      <c r="BU8645" s="9"/>
      <c r="BV8645" s="40"/>
      <c r="BW8645" s="9"/>
      <c r="BX8645" s="40"/>
      <c r="BZ8645" s="9"/>
      <c r="CA8645" s="9"/>
      <c r="CB8645" s="40"/>
      <c r="CC8645" s="9"/>
      <c r="CD8645" s="9"/>
      <c r="CE8645" s="40"/>
    </row>
    <row r="8646" spans="68:83" x14ac:dyDescent="0.25">
      <c r="BP8646" s="9"/>
      <c r="BQ8646" s="40"/>
      <c r="BR8646" s="9"/>
      <c r="BS8646" s="40"/>
      <c r="BU8646" s="9"/>
      <c r="BV8646" s="40"/>
      <c r="BW8646" s="9"/>
      <c r="BX8646" s="40"/>
      <c r="BZ8646" s="9"/>
      <c r="CA8646" s="9"/>
      <c r="CB8646" s="40"/>
      <c r="CC8646" s="9"/>
      <c r="CD8646" s="9"/>
      <c r="CE8646" s="40"/>
    </row>
    <row r="8647" spans="68:83" x14ac:dyDescent="0.25">
      <c r="BP8647" s="9"/>
      <c r="BQ8647" s="40"/>
      <c r="BR8647" s="9"/>
      <c r="BS8647" s="40"/>
      <c r="BU8647" s="9"/>
      <c r="BV8647" s="40"/>
      <c r="BW8647" s="9"/>
      <c r="BX8647" s="40"/>
      <c r="BZ8647" s="9"/>
      <c r="CA8647" s="9"/>
      <c r="CB8647" s="40"/>
      <c r="CC8647" s="9"/>
      <c r="CD8647" s="9"/>
      <c r="CE8647" s="40"/>
    </row>
    <row r="8648" spans="68:83" x14ac:dyDescent="0.25">
      <c r="BP8648" s="9"/>
      <c r="BQ8648" s="40"/>
      <c r="BR8648" s="9"/>
      <c r="BS8648" s="40"/>
      <c r="BU8648" s="9"/>
      <c r="BV8648" s="40"/>
      <c r="BW8648" s="9"/>
      <c r="BX8648" s="40"/>
      <c r="BZ8648" s="9"/>
      <c r="CA8648" s="9"/>
      <c r="CB8648" s="40"/>
      <c r="CC8648" s="9"/>
      <c r="CD8648" s="9"/>
      <c r="CE8648" s="40"/>
    </row>
    <row r="8649" spans="68:83" x14ac:dyDescent="0.25">
      <c r="BP8649" s="9"/>
      <c r="BQ8649" s="40"/>
      <c r="BR8649" s="9"/>
      <c r="BS8649" s="40"/>
      <c r="BU8649" s="9"/>
      <c r="BV8649" s="40"/>
      <c r="BW8649" s="9"/>
      <c r="BX8649" s="40"/>
      <c r="BZ8649" s="9"/>
      <c r="CA8649" s="9"/>
      <c r="CB8649" s="40"/>
      <c r="CC8649" s="9"/>
      <c r="CD8649" s="9"/>
      <c r="CE8649" s="40"/>
    </row>
    <row r="8650" spans="68:83" x14ac:dyDescent="0.25">
      <c r="BP8650" s="9"/>
      <c r="BQ8650" s="40"/>
      <c r="BR8650" s="9"/>
      <c r="BS8650" s="40"/>
      <c r="BU8650" s="9"/>
      <c r="BV8650" s="40"/>
      <c r="BW8650" s="9"/>
      <c r="BX8650" s="40"/>
      <c r="BZ8650" s="9"/>
      <c r="CA8650" s="9"/>
      <c r="CB8650" s="40"/>
      <c r="CC8650" s="9"/>
      <c r="CD8650" s="9"/>
      <c r="CE8650" s="40"/>
    </row>
    <row r="8651" spans="68:83" x14ac:dyDescent="0.25">
      <c r="BP8651" s="9"/>
      <c r="BQ8651" s="40"/>
      <c r="BR8651" s="9"/>
      <c r="BS8651" s="40"/>
      <c r="BU8651" s="9"/>
      <c r="BV8651" s="40"/>
      <c r="BW8651" s="9"/>
      <c r="BX8651" s="40"/>
      <c r="BZ8651" s="9"/>
      <c r="CA8651" s="9"/>
      <c r="CB8651" s="40"/>
      <c r="CC8651" s="9"/>
      <c r="CD8651" s="9"/>
      <c r="CE8651" s="40"/>
    </row>
    <row r="8652" spans="68:83" x14ac:dyDescent="0.25">
      <c r="BP8652" s="9"/>
      <c r="BQ8652" s="40"/>
      <c r="BR8652" s="9"/>
      <c r="BS8652" s="40"/>
      <c r="BU8652" s="9"/>
      <c r="BV8652" s="40"/>
      <c r="BW8652" s="9"/>
      <c r="BX8652" s="40"/>
      <c r="BZ8652" s="9"/>
      <c r="CA8652" s="9"/>
      <c r="CB8652" s="40"/>
      <c r="CC8652" s="9"/>
      <c r="CD8652" s="9"/>
      <c r="CE8652" s="40"/>
    </row>
    <row r="8653" spans="68:83" x14ac:dyDescent="0.25">
      <c r="BP8653" s="9"/>
      <c r="BQ8653" s="40"/>
      <c r="BR8653" s="9"/>
      <c r="BS8653" s="40"/>
      <c r="BU8653" s="9"/>
      <c r="BV8653" s="40"/>
      <c r="BW8653" s="9"/>
      <c r="BX8653" s="40"/>
      <c r="BZ8653" s="9"/>
      <c r="CA8653" s="9"/>
      <c r="CB8653" s="40"/>
      <c r="CC8653" s="9"/>
      <c r="CD8653" s="9"/>
      <c r="CE8653" s="40"/>
    </row>
    <row r="8654" spans="68:83" x14ac:dyDescent="0.25">
      <c r="BP8654" s="9"/>
      <c r="BQ8654" s="40"/>
      <c r="BR8654" s="9"/>
      <c r="BS8654" s="40"/>
      <c r="BU8654" s="9"/>
      <c r="BV8654" s="40"/>
      <c r="BW8654" s="9"/>
      <c r="BX8654" s="40"/>
      <c r="BZ8654" s="9"/>
      <c r="CA8654" s="9"/>
      <c r="CB8654" s="40"/>
      <c r="CC8654" s="9"/>
      <c r="CD8654" s="9"/>
      <c r="CE8654" s="40"/>
    </row>
    <row r="8655" spans="68:83" x14ac:dyDescent="0.25">
      <c r="BP8655" s="9"/>
      <c r="BQ8655" s="40"/>
      <c r="BR8655" s="9"/>
      <c r="BS8655" s="40"/>
      <c r="BU8655" s="9"/>
      <c r="BV8655" s="40"/>
      <c r="BW8655" s="9"/>
      <c r="BX8655" s="40"/>
      <c r="BZ8655" s="9"/>
      <c r="CA8655" s="9"/>
      <c r="CB8655" s="40"/>
      <c r="CC8655" s="9"/>
      <c r="CD8655" s="9"/>
      <c r="CE8655" s="40"/>
    </row>
    <row r="8656" spans="68:83" x14ac:dyDescent="0.25">
      <c r="BP8656" s="9"/>
      <c r="BQ8656" s="40"/>
      <c r="BR8656" s="9"/>
      <c r="BS8656" s="40"/>
      <c r="BU8656" s="9"/>
      <c r="BV8656" s="40"/>
      <c r="BW8656" s="9"/>
      <c r="BX8656" s="40"/>
      <c r="BZ8656" s="9"/>
      <c r="CA8656" s="9"/>
      <c r="CB8656" s="40"/>
      <c r="CC8656" s="9"/>
      <c r="CD8656" s="9"/>
      <c r="CE8656" s="40"/>
    </row>
    <row r="8657" spans="68:83" x14ac:dyDescent="0.25">
      <c r="BP8657" s="9"/>
      <c r="BQ8657" s="40"/>
      <c r="BR8657" s="9"/>
      <c r="BS8657" s="40"/>
      <c r="BU8657" s="9"/>
      <c r="BV8657" s="40"/>
      <c r="BW8657" s="9"/>
      <c r="BX8657" s="40"/>
      <c r="BZ8657" s="9"/>
      <c r="CA8657" s="9"/>
      <c r="CB8657" s="40"/>
      <c r="CC8657" s="9"/>
      <c r="CD8657" s="9"/>
      <c r="CE8657" s="40"/>
    </row>
    <row r="8658" spans="68:83" x14ac:dyDescent="0.25">
      <c r="BP8658" s="9"/>
      <c r="BQ8658" s="40"/>
      <c r="BR8658" s="9"/>
      <c r="BS8658" s="40"/>
      <c r="BU8658" s="9"/>
      <c r="BV8658" s="40"/>
      <c r="BW8658" s="9"/>
      <c r="BX8658" s="40"/>
      <c r="BZ8658" s="9"/>
      <c r="CA8658" s="9"/>
      <c r="CB8658" s="40"/>
      <c r="CC8658" s="9"/>
      <c r="CD8658" s="9"/>
      <c r="CE8658" s="40"/>
    </row>
    <row r="8659" spans="68:83" x14ac:dyDescent="0.25">
      <c r="BP8659" s="9"/>
      <c r="BQ8659" s="40"/>
      <c r="BR8659" s="9"/>
      <c r="BS8659" s="40"/>
      <c r="BU8659" s="9"/>
      <c r="BV8659" s="40"/>
      <c r="BW8659" s="9"/>
      <c r="BX8659" s="40"/>
      <c r="BZ8659" s="9"/>
      <c r="CA8659" s="9"/>
      <c r="CB8659" s="40"/>
      <c r="CC8659" s="9"/>
      <c r="CD8659" s="9"/>
      <c r="CE8659" s="40"/>
    </row>
    <row r="8660" spans="68:83" x14ac:dyDescent="0.25">
      <c r="BP8660" s="9"/>
      <c r="BQ8660" s="40"/>
      <c r="BR8660" s="9"/>
      <c r="BS8660" s="40"/>
      <c r="BU8660" s="9"/>
      <c r="BV8660" s="40"/>
      <c r="BW8660" s="9"/>
      <c r="BX8660" s="40"/>
      <c r="BZ8660" s="9"/>
      <c r="CA8660" s="9"/>
      <c r="CB8660" s="40"/>
      <c r="CC8660" s="9"/>
      <c r="CD8660" s="9"/>
      <c r="CE8660" s="40"/>
    </row>
    <row r="8661" spans="68:83" x14ac:dyDescent="0.25">
      <c r="BP8661" s="9"/>
      <c r="BQ8661" s="40"/>
      <c r="BR8661" s="9"/>
      <c r="BS8661" s="40"/>
      <c r="BU8661" s="9"/>
      <c r="BV8661" s="40"/>
      <c r="BW8661" s="9"/>
      <c r="BX8661" s="40"/>
      <c r="BZ8661" s="9"/>
      <c r="CA8661" s="9"/>
      <c r="CB8661" s="40"/>
      <c r="CC8661" s="9"/>
      <c r="CD8661" s="9"/>
      <c r="CE8661" s="40"/>
    </row>
    <row r="8662" spans="68:83" x14ac:dyDescent="0.25">
      <c r="BP8662" s="9"/>
      <c r="BQ8662" s="40"/>
      <c r="BR8662" s="9"/>
      <c r="BS8662" s="40"/>
      <c r="BU8662" s="9"/>
      <c r="BV8662" s="40"/>
      <c r="BW8662" s="9"/>
      <c r="BX8662" s="40"/>
      <c r="BZ8662" s="9"/>
      <c r="CA8662" s="9"/>
      <c r="CB8662" s="40"/>
      <c r="CC8662" s="9"/>
      <c r="CD8662" s="9"/>
      <c r="CE8662" s="40"/>
    </row>
    <row r="8663" spans="68:83" x14ac:dyDescent="0.25">
      <c r="BP8663" s="9"/>
      <c r="BQ8663" s="40"/>
      <c r="BR8663" s="9"/>
      <c r="BS8663" s="40"/>
      <c r="BU8663" s="9"/>
      <c r="BV8663" s="40"/>
      <c r="BW8663" s="9"/>
      <c r="BX8663" s="40"/>
      <c r="BZ8663" s="9"/>
      <c r="CA8663" s="9"/>
      <c r="CB8663" s="40"/>
      <c r="CC8663" s="9"/>
      <c r="CD8663" s="9"/>
      <c r="CE8663" s="40"/>
    </row>
    <row r="8664" spans="68:83" x14ac:dyDescent="0.25">
      <c r="BP8664" s="9"/>
      <c r="BQ8664" s="40"/>
      <c r="BR8664" s="9"/>
      <c r="BS8664" s="40"/>
      <c r="BU8664" s="9"/>
      <c r="BV8664" s="40"/>
      <c r="BW8664" s="9"/>
      <c r="BX8664" s="40"/>
      <c r="BZ8664" s="9"/>
      <c r="CA8664" s="9"/>
      <c r="CB8664" s="40"/>
      <c r="CC8664" s="9"/>
      <c r="CD8664" s="9"/>
      <c r="CE8664" s="40"/>
    </row>
    <row r="8665" spans="68:83" x14ac:dyDescent="0.25">
      <c r="BP8665" s="9"/>
      <c r="BQ8665" s="40"/>
      <c r="BR8665" s="9"/>
      <c r="BS8665" s="40"/>
      <c r="BU8665" s="9"/>
      <c r="BV8665" s="40"/>
      <c r="BW8665" s="9"/>
      <c r="BX8665" s="40"/>
      <c r="BZ8665" s="9"/>
      <c r="CA8665" s="9"/>
      <c r="CB8665" s="40"/>
      <c r="CC8665" s="9"/>
      <c r="CD8665" s="9"/>
      <c r="CE8665" s="40"/>
    </row>
    <row r="8666" spans="68:83" x14ac:dyDescent="0.25">
      <c r="BP8666" s="9"/>
      <c r="BQ8666" s="40"/>
      <c r="BR8666" s="9"/>
      <c r="BS8666" s="40"/>
      <c r="BU8666" s="9"/>
      <c r="BV8666" s="40"/>
      <c r="BW8666" s="9"/>
      <c r="BX8666" s="40"/>
      <c r="BZ8666" s="9"/>
      <c r="CA8666" s="9"/>
      <c r="CB8666" s="40"/>
      <c r="CC8666" s="9"/>
      <c r="CD8666" s="9"/>
      <c r="CE8666" s="40"/>
    </row>
    <row r="8667" spans="68:83" x14ac:dyDescent="0.25">
      <c r="BP8667" s="9"/>
      <c r="BQ8667" s="40"/>
      <c r="BR8667" s="9"/>
      <c r="BS8667" s="40"/>
      <c r="BU8667" s="9"/>
      <c r="BV8667" s="40"/>
      <c r="BW8667" s="9"/>
      <c r="BX8667" s="40"/>
      <c r="BZ8667" s="9"/>
      <c r="CA8667" s="9"/>
      <c r="CB8667" s="40"/>
      <c r="CC8667" s="9"/>
      <c r="CD8667" s="9"/>
      <c r="CE8667" s="40"/>
    </row>
    <row r="8668" spans="68:83" x14ac:dyDescent="0.25">
      <c r="BP8668" s="9"/>
      <c r="BQ8668" s="40"/>
      <c r="BR8668" s="9"/>
      <c r="BS8668" s="40"/>
      <c r="BU8668" s="9"/>
      <c r="BV8668" s="40"/>
      <c r="BW8668" s="9"/>
      <c r="BX8668" s="40"/>
      <c r="BZ8668" s="9"/>
      <c r="CA8668" s="9"/>
      <c r="CB8668" s="40"/>
      <c r="CC8668" s="9"/>
      <c r="CD8668" s="9"/>
      <c r="CE8668" s="40"/>
    </row>
    <row r="8669" spans="68:83" x14ac:dyDescent="0.25">
      <c r="BP8669" s="9"/>
      <c r="BQ8669" s="40"/>
      <c r="BR8669" s="9"/>
      <c r="BS8669" s="40"/>
      <c r="BU8669" s="9"/>
      <c r="BV8669" s="40"/>
      <c r="BW8669" s="9"/>
      <c r="BX8669" s="40"/>
      <c r="BZ8669" s="9"/>
      <c r="CA8669" s="9"/>
      <c r="CB8669" s="40"/>
      <c r="CC8669" s="9"/>
      <c r="CD8669" s="9"/>
      <c r="CE8669" s="40"/>
    </row>
    <row r="8670" spans="68:83" x14ac:dyDescent="0.25">
      <c r="BP8670" s="9"/>
      <c r="BQ8670" s="40"/>
      <c r="BR8670" s="9"/>
      <c r="BS8670" s="40"/>
      <c r="BU8670" s="9"/>
      <c r="BV8670" s="40"/>
      <c r="BW8670" s="9"/>
      <c r="BX8670" s="40"/>
      <c r="BZ8670" s="9"/>
      <c r="CA8670" s="9"/>
      <c r="CB8670" s="40"/>
      <c r="CC8670" s="9"/>
      <c r="CD8670" s="9"/>
      <c r="CE8670" s="40"/>
    </row>
    <row r="8671" spans="68:83" x14ac:dyDescent="0.25">
      <c r="BP8671" s="9"/>
      <c r="BQ8671" s="40"/>
      <c r="BR8671" s="9"/>
      <c r="BS8671" s="40"/>
      <c r="BU8671" s="9"/>
      <c r="BV8671" s="40"/>
      <c r="BW8671" s="9"/>
      <c r="BX8671" s="40"/>
      <c r="BZ8671" s="9"/>
      <c r="CA8671" s="9"/>
      <c r="CB8671" s="40"/>
      <c r="CC8671" s="9"/>
      <c r="CD8671" s="9"/>
      <c r="CE8671" s="40"/>
    </row>
    <row r="8672" spans="68:83" x14ac:dyDescent="0.25">
      <c r="BP8672" s="9"/>
      <c r="BQ8672" s="40"/>
      <c r="BR8672" s="9"/>
      <c r="BS8672" s="40"/>
      <c r="BU8672" s="9"/>
      <c r="BV8672" s="40"/>
      <c r="BW8672" s="9"/>
      <c r="BX8672" s="40"/>
      <c r="BZ8672" s="9"/>
      <c r="CA8672" s="9"/>
      <c r="CB8672" s="40"/>
      <c r="CC8672" s="9"/>
      <c r="CD8672" s="9"/>
      <c r="CE8672" s="40"/>
    </row>
    <row r="8673" spans="68:83" x14ac:dyDescent="0.25">
      <c r="BP8673" s="9"/>
      <c r="BQ8673" s="40"/>
      <c r="BR8673" s="9"/>
      <c r="BS8673" s="40"/>
      <c r="BU8673" s="9"/>
      <c r="BV8673" s="40"/>
      <c r="BW8673" s="9"/>
      <c r="BX8673" s="40"/>
      <c r="BZ8673" s="9"/>
      <c r="CA8673" s="9"/>
      <c r="CB8673" s="40"/>
      <c r="CC8673" s="9"/>
      <c r="CD8673" s="9"/>
      <c r="CE8673" s="40"/>
    </row>
    <row r="8674" spans="68:83" x14ac:dyDescent="0.25">
      <c r="BP8674" s="9"/>
      <c r="BQ8674" s="40"/>
      <c r="BR8674" s="9"/>
      <c r="BS8674" s="40"/>
      <c r="BU8674" s="9"/>
      <c r="BV8674" s="40"/>
      <c r="BW8674" s="9"/>
      <c r="BX8674" s="40"/>
      <c r="BZ8674" s="9"/>
      <c r="CA8674" s="9"/>
      <c r="CB8674" s="40"/>
      <c r="CC8674" s="9"/>
      <c r="CD8674" s="9"/>
      <c r="CE8674" s="40"/>
    </row>
    <row r="8675" spans="68:83" x14ac:dyDescent="0.25">
      <c r="BP8675" s="9"/>
      <c r="BQ8675" s="40"/>
      <c r="BR8675" s="9"/>
      <c r="BS8675" s="40"/>
      <c r="BU8675" s="9"/>
      <c r="BV8675" s="40"/>
      <c r="BW8675" s="9"/>
      <c r="BX8675" s="40"/>
      <c r="BZ8675" s="9"/>
      <c r="CA8675" s="9"/>
      <c r="CB8675" s="40"/>
      <c r="CC8675" s="9"/>
      <c r="CD8675" s="9"/>
      <c r="CE8675" s="40"/>
    </row>
    <row r="8676" spans="68:83" x14ac:dyDescent="0.25">
      <c r="BP8676" s="9"/>
      <c r="BQ8676" s="40"/>
      <c r="BR8676" s="9"/>
      <c r="BS8676" s="40"/>
      <c r="BU8676" s="9"/>
      <c r="BV8676" s="40"/>
      <c r="BW8676" s="9"/>
      <c r="BX8676" s="40"/>
      <c r="BZ8676" s="9"/>
      <c r="CA8676" s="9"/>
      <c r="CB8676" s="40"/>
      <c r="CC8676" s="9"/>
      <c r="CD8676" s="9"/>
      <c r="CE8676" s="40"/>
    </row>
    <row r="8677" spans="68:83" x14ac:dyDescent="0.25">
      <c r="BP8677" s="9"/>
      <c r="BQ8677" s="40"/>
      <c r="BR8677" s="9"/>
      <c r="BS8677" s="40"/>
      <c r="BU8677" s="9"/>
      <c r="BV8677" s="40"/>
      <c r="BW8677" s="9"/>
      <c r="BX8677" s="40"/>
      <c r="BZ8677" s="9"/>
      <c r="CA8677" s="9"/>
      <c r="CB8677" s="40"/>
      <c r="CC8677" s="9"/>
      <c r="CD8677" s="9"/>
      <c r="CE8677" s="40"/>
    </row>
    <row r="8678" spans="68:83" x14ac:dyDescent="0.25">
      <c r="BP8678" s="9"/>
      <c r="BQ8678" s="40"/>
      <c r="BR8678" s="9"/>
      <c r="BS8678" s="40"/>
      <c r="BU8678" s="9"/>
      <c r="BV8678" s="40"/>
      <c r="BW8678" s="9"/>
      <c r="BX8678" s="40"/>
      <c r="BZ8678" s="9"/>
      <c r="CA8678" s="9"/>
      <c r="CB8678" s="40"/>
      <c r="CC8678" s="9"/>
      <c r="CD8678" s="9"/>
      <c r="CE8678" s="40"/>
    </row>
    <row r="8679" spans="68:83" x14ac:dyDescent="0.25">
      <c r="BP8679" s="9"/>
      <c r="BQ8679" s="40"/>
      <c r="BR8679" s="9"/>
      <c r="BS8679" s="40"/>
      <c r="BU8679" s="9"/>
      <c r="BV8679" s="40"/>
      <c r="BW8679" s="9"/>
      <c r="BX8679" s="40"/>
      <c r="BZ8679" s="9"/>
      <c r="CA8679" s="9"/>
      <c r="CB8679" s="40"/>
      <c r="CC8679" s="9"/>
      <c r="CD8679" s="9"/>
      <c r="CE8679" s="40"/>
    </row>
    <row r="8680" spans="68:83" x14ac:dyDescent="0.25">
      <c r="BP8680" s="9"/>
      <c r="BQ8680" s="40"/>
      <c r="BR8680" s="9"/>
      <c r="BS8680" s="40"/>
      <c r="BU8680" s="9"/>
      <c r="BV8680" s="40"/>
      <c r="BW8680" s="9"/>
      <c r="BX8680" s="40"/>
      <c r="BZ8680" s="9"/>
      <c r="CA8680" s="9"/>
      <c r="CB8680" s="40"/>
      <c r="CC8680" s="9"/>
      <c r="CD8680" s="9"/>
      <c r="CE8680" s="40"/>
    </row>
    <row r="8681" spans="68:83" x14ac:dyDescent="0.25">
      <c r="BP8681" s="9"/>
      <c r="BQ8681" s="40"/>
      <c r="BR8681" s="9"/>
      <c r="BS8681" s="40"/>
      <c r="BU8681" s="9"/>
      <c r="BV8681" s="40"/>
      <c r="BW8681" s="9"/>
      <c r="BX8681" s="40"/>
      <c r="BZ8681" s="9"/>
      <c r="CA8681" s="9"/>
      <c r="CB8681" s="40"/>
      <c r="CC8681" s="9"/>
      <c r="CD8681" s="9"/>
      <c r="CE8681" s="40"/>
    </row>
    <row r="8682" spans="68:83" x14ac:dyDescent="0.25">
      <c r="BP8682" s="9"/>
      <c r="BQ8682" s="40"/>
      <c r="BR8682" s="9"/>
      <c r="BS8682" s="40"/>
      <c r="BU8682" s="9"/>
      <c r="BV8682" s="40"/>
      <c r="BW8682" s="9"/>
      <c r="BX8682" s="40"/>
      <c r="BZ8682" s="9"/>
      <c r="CA8682" s="9"/>
      <c r="CB8682" s="40"/>
      <c r="CC8682" s="9"/>
      <c r="CD8682" s="9"/>
      <c r="CE8682" s="40"/>
    </row>
    <row r="8683" spans="68:83" x14ac:dyDescent="0.25">
      <c r="BP8683" s="9"/>
      <c r="BQ8683" s="40"/>
      <c r="BR8683" s="9"/>
      <c r="BS8683" s="40"/>
      <c r="BU8683" s="9"/>
      <c r="BV8683" s="40"/>
      <c r="BW8683" s="9"/>
      <c r="BX8683" s="40"/>
      <c r="BZ8683" s="9"/>
      <c r="CA8683" s="9"/>
      <c r="CB8683" s="40"/>
      <c r="CC8683" s="9"/>
      <c r="CD8683" s="9"/>
      <c r="CE8683" s="40"/>
    </row>
    <row r="8684" spans="68:83" x14ac:dyDescent="0.25">
      <c r="BP8684" s="9"/>
      <c r="BQ8684" s="40"/>
      <c r="BR8684" s="9"/>
      <c r="BS8684" s="40"/>
      <c r="BU8684" s="9"/>
      <c r="BV8684" s="40"/>
      <c r="BW8684" s="9"/>
      <c r="BX8684" s="40"/>
      <c r="BZ8684" s="9"/>
      <c r="CA8684" s="9"/>
      <c r="CB8684" s="40"/>
      <c r="CC8684" s="9"/>
      <c r="CD8684" s="9"/>
      <c r="CE8684" s="40"/>
    </row>
    <row r="8685" spans="68:83" x14ac:dyDescent="0.25">
      <c r="BP8685" s="9"/>
      <c r="BQ8685" s="40"/>
      <c r="BR8685" s="9"/>
      <c r="BS8685" s="40"/>
      <c r="BU8685" s="9"/>
      <c r="BV8685" s="40"/>
      <c r="BW8685" s="9"/>
      <c r="BX8685" s="40"/>
      <c r="BZ8685" s="9"/>
      <c r="CA8685" s="9"/>
      <c r="CB8685" s="40"/>
      <c r="CC8685" s="9"/>
      <c r="CD8685" s="9"/>
      <c r="CE8685" s="40"/>
    </row>
    <row r="8686" spans="68:83" x14ac:dyDescent="0.25">
      <c r="BP8686" s="9"/>
      <c r="BQ8686" s="40"/>
      <c r="BR8686" s="9"/>
      <c r="BS8686" s="40"/>
      <c r="BU8686" s="9"/>
      <c r="BV8686" s="40"/>
      <c r="BW8686" s="9"/>
      <c r="BX8686" s="40"/>
      <c r="BZ8686" s="9"/>
      <c r="CA8686" s="9"/>
      <c r="CB8686" s="40"/>
      <c r="CC8686" s="9"/>
      <c r="CD8686" s="9"/>
      <c r="CE8686" s="40"/>
    </row>
    <row r="8687" spans="68:83" x14ac:dyDescent="0.25">
      <c r="BP8687" s="9"/>
      <c r="BQ8687" s="40"/>
      <c r="BR8687" s="9"/>
      <c r="BS8687" s="40"/>
      <c r="BU8687" s="9"/>
      <c r="BV8687" s="40"/>
      <c r="BW8687" s="9"/>
      <c r="BX8687" s="40"/>
      <c r="BZ8687" s="9"/>
      <c r="CA8687" s="9"/>
      <c r="CB8687" s="40"/>
      <c r="CC8687" s="9"/>
      <c r="CD8687" s="9"/>
      <c r="CE8687" s="40"/>
    </row>
    <row r="8688" spans="68:83" x14ac:dyDescent="0.25">
      <c r="BP8688" s="9"/>
      <c r="BQ8688" s="40"/>
      <c r="BR8688" s="9"/>
      <c r="BS8688" s="40"/>
      <c r="BU8688" s="9"/>
      <c r="BV8688" s="40"/>
      <c r="BW8688" s="9"/>
      <c r="BX8688" s="40"/>
      <c r="BZ8688" s="9"/>
      <c r="CA8688" s="9"/>
      <c r="CB8688" s="40"/>
      <c r="CC8688" s="9"/>
      <c r="CD8688" s="9"/>
      <c r="CE8688" s="40"/>
    </row>
    <row r="8689" spans="68:83" x14ac:dyDescent="0.25">
      <c r="BP8689" s="9"/>
      <c r="BQ8689" s="40"/>
      <c r="BR8689" s="9"/>
      <c r="BS8689" s="40"/>
      <c r="BU8689" s="9"/>
      <c r="BV8689" s="40"/>
      <c r="BW8689" s="9"/>
      <c r="BX8689" s="40"/>
      <c r="BZ8689" s="9"/>
      <c r="CA8689" s="9"/>
      <c r="CB8689" s="40"/>
      <c r="CC8689" s="9"/>
      <c r="CD8689" s="9"/>
      <c r="CE8689" s="40"/>
    </row>
    <row r="8690" spans="68:83" x14ac:dyDescent="0.25">
      <c r="BP8690" s="9"/>
      <c r="BQ8690" s="40"/>
      <c r="BR8690" s="9"/>
      <c r="BS8690" s="40"/>
      <c r="BU8690" s="9"/>
      <c r="BV8690" s="40"/>
      <c r="BW8690" s="9"/>
      <c r="BX8690" s="40"/>
      <c r="BZ8690" s="9"/>
      <c r="CA8690" s="9"/>
      <c r="CB8690" s="40"/>
      <c r="CC8690" s="9"/>
      <c r="CD8690" s="9"/>
      <c r="CE8690" s="40"/>
    </row>
    <row r="8691" spans="68:83" x14ac:dyDescent="0.25">
      <c r="BP8691" s="9"/>
      <c r="BQ8691" s="40"/>
      <c r="BR8691" s="9"/>
      <c r="BS8691" s="40"/>
      <c r="BU8691" s="9"/>
      <c r="BV8691" s="40"/>
      <c r="BW8691" s="9"/>
      <c r="BX8691" s="40"/>
      <c r="BZ8691" s="9"/>
      <c r="CA8691" s="9"/>
      <c r="CB8691" s="40"/>
      <c r="CC8691" s="9"/>
      <c r="CD8691" s="9"/>
      <c r="CE8691" s="40"/>
    </row>
    <row r="8692" spans="68:83" x14ac:dyDescent="0.25">
      <c r="BP8692" s="9"/>
      <c r="BQ8692" s="40"/>
      <c r="BR8692" s="9"/>
      <c r="BS8692" s="40"/>
      <c r="BU8692" s="9"/>
      <c r="BV8692" s="40"/>
      <c r="BW8692" s="9"/>
      <c r="BX8692" s="40"/>
      <c r="BZ8692" s="9"/>
      <c r="CA8692" s="9"/>
      <c r="CB8692" s="40"/>
      <c r="CC8692" s="9"/>
      <c r="CD8692" s="9"/>
      <c r="CE8692" s="40"/>
    </row>
    <row r="8693" spans="68:83" x14ac:dyDescent="0.25">
      <c r="BP8693" s="9"/>
      <c r="BQ8693" s="40"/>
      <c r="BR8693" s="9"/>
      <c r="BS8693" s="40"/>
      <c r="BU8693" s="9"/>
      <c r="BV8693" s="40"/>
      <c r="BW8693" s="9"/>
      <c r="BX8693" s="40"/>
      <c r="BZ8693" s="9"/>
      <c r="CA8693" s="9"/>
      <c r="CB8693" s="40"/>
      <c r="CC8693" s="9"/>
      <c r="CD8693" s="9"/>
      <c r="CE8693" s="40"/>
    </row>
    <row r="8694" spans="68:83" x14ac:dyDescent="0.25">
      <c r="BP8694" s="9"/>
      <c r="BQ8694" s="40"/>
      <c r="BR8694" s="9"/>
      <c r="BS8694" s="40"/>
      <c r="BU8694" s="9"/>
      <c r="BV8694" s="40"/>
      <c r="BW8694" s="9"/>
      <c r="BX8694" s="40"/>
      <c r="BZ8694" s="9"/>
      <c r="CA8694" s="9"/>
      <c r="CB8694" s="40"/>
      <c r="CC8694" s="9"/>
      <c r="CD8694" s="9"/>
      <c r="CE8694" s="40"/>
    </row>
    <row r="8695" spans="68:83" x14ac:dyDescent="0.25">
      <c r="BP8695" s="9"/>
      <c r="BQ8695" s="40"/>
      <c r="BR8695" s="9"/>
      <c r="BS8695" s="40"/>
      <c r="BU8695" s="9"/>
      <c r="BV8695" s="40"/>
      <c r="BW8695" s="9"/>
      <c r="BX8695" s="40"/>
      <c r="BZ8695" s="9"/>
      <c r="CA8695" s="9"/>
      <c r="CB8695" s="40"/>
      <c r="CC8695" s="9"/>
      <c r="CD8695" s="9"/>
      <c r="CE8695" s="40"/>
    </row>
    <row r="8696" spans="68:83" x14ac:dyDescent="0.25">
      <c r="BP8696" s="9"/>
      <c r="BQ8696" s="40"/>
      <c r="BR8696" s="9"/>
      <c r="BS8696" s="40"/>
      <c r="BU8696" s="9"/>
      <c r="BV8696" s="40"/>
      <c r="BW8696" s="9"/>
      <c r="BX8696" s="40"/>
      <c r="BZ8696" s="9"/>
      <c r="CA8696" s="9"/>
      <c r="CB8696" s="40"/>
      <c r="CC8696" s="9"/>
      <c r="CD8696" s="9"/>
      <c r="CE8696" s="40"/>
    </row>
    <row r="8697" spans="68:83" x14ac:dyDescent="0.25">
      <c r="BP8697" s="9"/>
      <c r="BQ8697" s="40"/>
      <c r="BR8697" s="9"/>
      <c r="BS8697" s="40"/>
      <c r="BU8697" s="9"/>
      <c r="BV8697" s="40"/>
      <c r="BW8697" s="9"/>
      <c r="BX8697" s="40"/>
      <c r="BZ8697" s="9"/>
      <c r="CA8697" s="9"/>
      <c r="CB8697" s="40"/>
      <c r="CC8697" s="9"/>
      <c r="CD8697" s="9"/>
      <c r="CE8697" s="40"/>
    </row>
    <row r="8698" spans="68:83" x14ac:dyDescent="0.25">
      <c r="BP8698" s="9"/>
      <c r="BQ8698" s="40"/>
      <c r="BR8698" s="9"/>
      <c r="BS8698" s="40"/>
      <c r="BU8698" s="9"/>
      <c r="BV8698" s="40"/>
      <c r="BW8698" s="9"/>
      <c r="BX8698" s="40"/>
      <c r="BZ8698" s="9"/>
      <c r="CA8698" s="9"/>
      <c r="CB8698" s="40"/>
      <c r="CC8698" s="9"/>
      <c r="CD8698" s="9"/>
      <c r="CE8698" s="40"/>
    </row>
    <row r="8699" spans="68:83" x14ac:dyDescent="0.25">
      <c r="BP8699" s="9"/>
      <c r="BQ8699" s="40"/>
      <c r="BR8699" s="9"/>
      <c r="BS8699" s="40"/>
      <c r="BU8699" s="9"/>
      <c r="BV8699" s="40"/>
      <c r="BW8699" s="9"/>
      <c r="BX8699" s="40"/>
      <c r="BZ8699" s="9"/>
      <c r="CA8699" s="9"/>
      <c r="CB8699" s="40"/>
      <c r="CC8699" s="9"/>
      <c r="CD8699" s="9"/>
      <c r="CE8699" s="40"/>
    </row>
    <row r="8700" spans="68:83" x14ac:dyDescent="0.25">
      <c r="BP8700" s="9"/>
      <c r="BQ8700" s="40"/>
      <c r="BR8700" s="9"/>
      <c r="BS8700" s="40"/>
      <c r="BU8700" s="9"/>
      <c r="BV8700" s="40"/>
      <c r="BW8700" s="9"/>
      <c r="BX8700" s="40"/>
      <c r="BZ8700" s="9"/>
      <c r="CA8700" s="9"/>
      <c r="CB8700" s="40"/>
      <c r="CC8700" s="9"/>
      <c r="CD8700" s="9"/>
      <c r="CE8700" s="40"/>
    </row>
    <row r="8701" spans="68:83" x14ac:dyDescent="0.25">
      <c r="BP8701" s="9"/>
      <c r="BQ8701" s="40"/>
      <c r="BR8701" s="9"/>
      <c r="BS8701" s="40"/>
      <c r="BU8701" s="9"/>
      <c r="BV8701" s="40"/>
      <c r="BW8701" s="9"/>
      <c r="BX8701" s="40"/>
      <c r="BZ8701" s="9"/>
      <c r="CA8701" s="9"/>
      <c r="CB8701" s="40"/>
      <c r="CC8701" s="9"/>
      <c r="CD8701" s="9"/>
      <c r="CE8701" s="40"/>
    </row>
    <row r="8702" spans="68:83" x14ac:dyDescent="0.25">
      <c r="BP8702" s="9"/>
      <c r="BQ8702" s="40"/>
      <c r="BR8702" s="9"/>
      <c r="BS8702" s="40"/>
      <c r="BU8702" s="9"/>
      <c r="BV8702" s="40"/>
      <c r="BW8702" s="9"/>
      <c r="BX8702" s="40"/>
      <c r="BZ8702" s="9"/>
      <c r="CA8702" s="9"/>
      <c r="CB8702" s="40"/>
      <c r="CC8702" s="9"/>
      <c r="CD8702" s="9"/>
      <c r="CE8702" s="40"/>
    </row>
    <row r="8703" spans="68:83" x14ac:dyDescent="0.25">
      <c r="BP8703" s="9"/>
      <c r="BQ8703" s="40"/>
      <c r="BR8703" s="9"/>
      <c r="BS8703" s="40"/>
      <c r="BU8703" s="9"/>
      <c r="BV8703" s="40"/>
      <c r="BW8703" s="9"/>
      <c r="BX8703" s="40"/>
      <c r="BZ8703" s="9"/>
      <c r="CA8703" s="9"/>
      <c r="CB8703" s="40"/>
      <c r="CC8703" s="9"/>
      <c r="CD8703" s="9"/>
      <c r="CE8703" s="40"/>
    </row>
    <row r="8704" spans="68:83" x14ac:dyDescent="0.25">
      <c r="BP8704" s="9"/>
      <c r="BQ8704" s="40"/>
      <c r="BR8704" s="9"/>
      <c r="BS8704" s="40"/>
      <c r="BU8704" s="9"/>
      <c r="BV8704" s="40"/>
      <c r="BW8704" s="9"/>
      <c r="BX8704" s="40"/>
      <c r="BZ8704" s="9"/>
      <c r="CA8704" s="9"/>
      <c r="CB8704" s="40"/>
      <c r="CC8704" s="9"/>
      <c r="CD8704" s="9"/>
      <c r="CE8704" s="40"/>
    </row>
    <row r="8705" spans="68:83" x14ac:dyDescent="0.25">
      <c r="BP8705" s="9"/>
      <c r="BQ8705" s="40"/>
      <c r="BR8705" s="9"/>
      <c r="BS8705" s="40"/>
      <c r="BU8705" s="9"/>
      <c r="BV8705" s="40"/>
      <c r="BW8705" s="9"/>
      <c r="BX8705" s="40"/>
      <c r="BZ8705" s="9"/>
      <c r="CA8705" s="9"/>
      <c r="CB8705" s="40"/>
      <c r="CC8705" s="9"/>
      <c r="CD8705" s="9"/>
      <c r="CE8705" s="40"/>
    </row>
    <row r="8706" spans="68:83" x14ac:dyDescent="0.25">
      <c r="BP8706" s="9"/>
      <c r="BQ8706" s="40"/>
      <c r="BR8706" s="9"/>
      <c r="BS8706" s="40"/>
      <c r="BU8706" s="9"/>
      <c r="BV8706" s="40"/>
      <c r="BW8706" s="9"/>
      <c r="BX8706" s="40"/>
      <c r="BZ8706" s="9"/>
      <c r="CA8706" s="9"/>
      <c r="CB8706" s="40"/>
      <c r="CC8706" s="9"/>
      <c r="CD8706" s="9"/>
      <c r="CE8706" s="40"/>
    </row>
    <row r="8707" spans="68:83" x14ac:dyDescent="0.25">
      <c r="BP8707" s="9"/>
      <c r="BQ8707" s="40"/>
      <c r="BR8707" s="9"/>
      <c r="BS8707" s="40"/>
      <c r="BU8707" s="9"/>
      <c r="BV8707" s="40"/>
      <c r="BW8707" s="9"/>
      <c r="BX8707" s="40"/>
      <c r="BZ8707" s="9"/>
      <c r="CA8707" s="9"/>
      <c r="CB8707" s="40"/>
      <c r="CC8707" s="9"/>
      <c r="CD8707" s="9"/>
      <c r="CE8707" s="40"/>
    </row>
    <row r="8708" spans="68:83" x14ac:dyDescent="0.25">
      <c r="BP8708" s="9"/>
      <c r="BQ8708" s="40"/>
      <c r="BR8708" s="9"/>
      <c r="BS8708" s="40"/>
      <c r="BU8708" s="9"/>
      <c r="BV8708" s="40"/>
      <c r="BW8708" s="9"/>
      <c r="BX8708" s="40"/>
      <c r="BZ8708" s="9"/>
      <c r="CA8708" s="9"/>
      <c r="CB8708" s="40"/>
      <c r="CC8708" s="9"/>
      <c r="CD8708" s="9"/>
      <c r="CE8708" s="40"/>
    </row>
    <row r="8709" spans="68:83" x14ac:dyDescent="0.25">
      <c r="BP8709" s="9"/>
      <c r="BQ8709" s="40"/>
      <c r="BR8709" s="9"/>
      <c r="BS8709" s="40"/>
      <c r="BU8709" s="9"/>
      <c r="BV8709" s="40"/>
      <c r="BW8709" s="9"/>
      <c r="BX8709" s="40"/>
      <c r="BZ8709" s="9"/>
      <c r="CA8709" s="9"/>
      <c r="CB8709" s="40"/>
      <c r="CC8709" s="9"/>
      <c r="CD8709" s="9"/>
      <c r="CE8709" s="40"/>
    </row>
    <row r="8710" spans="68:83" x14ac:dyDescent="0.25">
      <c r="BP8710" s="9"/>
      <c r="BQ8710" s="40"/>
      <c r="BR8710" s="9"/>
      <c r="BS8710" s="40"/>
      <c r="BU8710" s="9"/>
      <c r="BV8710" s="40"/>
      <c r="BW8710" s="9"/>
      <c r="BX8710" s="40"/>
      <c r="BZ8710" s="9"/>
      <c r="CA8710" s="9"/>
      <c r="CB8710" s="40"/>
      <c r="CC8710" s="9"/>
      <c r="CD8710" s="9"/>
      <c r="CE8710" s="40"/>
    </row>
    <row r="8711" spans="68:83" x14ac:dyDescent="0.25">
      <c r="BP8711" s="9"/>
      <c r="BQ8711" s="40"/>
      <c r="BR8711" s="9"/>
      <c r="BS8711" s="40"/>
      <c r="BU8711" s="9"/>
      <c r="BV8711" s="40"/>
      <c r="BW8711" s="9"/>
      <c r="BX8711" s="40"/>
      <c r="BZ8711" s="9"/>
      <c r="CA8711" s="9"/>
      <c r="CB8711" s="40"/>
      <c r="CC8711" s="9"/>
      <c r="CD8711" s="9"/>
      <c r="CE8711" s="40"/>
    </row>
    <row r="8712" spans="68:83" x14ac:dyDescent="0.25">
      <c r="BP8712" s="9"/>
      <c r="BQ8712" s="40"/>
      <c r="BR8712" s="9"/>
      <c r="BS8712" s="40"/>
      <c r="BU8712" s="9"/>
      <c r="BV8712" s="40"/>
      <c r="BW8712" s="9"/>
      <c r="BX8712" s="40"/>
      <c r="BZ8712" s="9"/>
      <c r="CA8712" s="9"/>
      <c r="CB8712" s="40"/>
      <c r="CC8712" s="9"/>
      <c r="CD8712" s="9"/>
      <c r="CE8712" s="40"/>
    </row>
    <row r="8713" spans="68:83" x14ac:dyDescent="0.25">
      <c r="BP8713" s="9"/>
      <c r="BQ8713" s="40"/>
      <c r="BR8713" s="9"/>
      <c r="BS8713" s="40"/>
      <c r="BU8713" s="9"/>
      <c r="BV8713" s="40"/>
      <c r="BW8713" s="9"/>
      <c r="BX8713" s="40"/>
      <c r="BZ8713" s="9"/>
      <c r="CA8713" s="9"/>
      <c r="CB8713" s="40"/>
      <c r="CC8713" s="9"/>
      <c r="CD8713" s="9"/>
      <c r="CE8713" s="40"/>
    </row>
    <row r="8714" spans="68:83" x14ac:dyDescent="0.25">
      <c r="BP8714" s="9"/>
      <c r="BQ8714" s="40"/>
      <c r="BR8714" s="9"/>
      <c r="BS8714" s="40"/>
      <c r="BU8714" s="9"/>
      <c r="BV8714" s="40"/>
      <c r="BW8714" s="9"/>
      <c r="BX8714" s="40"/>
      <c r="BZ8714" s="9"/>
      <c r="CA8714" s="9"/>
      <c r="CB8714" s="40"/>
      <c r="CC8714" s="9"/>
      <c r="CD8714" s="9"/>
      <c r="CE8714" s="40"/>
    </row>
    <row r="8715" spans="68:83" x14ac:dyDescent="0.25">
      <c r="BP8715" s="9"/>
      <c r="BQ8715" s="40"/>
      <c r="BR8715" s="9"/>
      <c r="BS8715" s="40"/>
      <c r="BU8715" s="9"/>
      <c r="BV8715" s="40"/>
      <c r="BW8715" s="9"/>
      <c r="BX8715" s="40"/>
      <c r="BZ8715" s="9"/>
      <c r="CA8715" s="9"/>
      <c r="CB8715" s="40"/>
      <c r="CC8715" s="9"/>
      <c r="CD8715" s="9"/>
      <c r="CE8715" s="40"/>
    </row>
    <row r="8716" spans="68:83" x14ac:dyDescent="0.25">
      <c r="BP8716" s="9"/>
      <c r="BQ8716" s="40"/>
      <c r="BR8716" s="9"/>
      <c r="BS8716" s="40"/>
      <c r="BU8716" s="9"/>
      <c r="BV8716" s="40"/>
      <c r="BW8716" s="9"/>
      <c r="BX8716" s="40"/>
      <c r="BZ8716" s="9"/>
      <c r="CA8716" s="9"/>
      <c r="CB8716" s="40"/>
      <c r="CC8716" s="9"/>
      <c r="CD8716" s="9"/>
      <c r="CE8716" s="40"/>
    </row>
    <row r="8717" spans="68:83" x14ac:dyDescent="0.25">
      <c r="BP8717" s="9"/>
      <c r="BQ8717" s="40"/>
      <c r="BR8717" s="9"/>
      <c r="BS8717" s="40"/>
      <c r="BU8717" s="9"/>
      <c r="BV8717" s="40"/>
      <c r="BW8717" s="9"/>
      <c r="BX8717" s="40"/>
      <c r="BZ8717" s="9"/>
      <c r="CA8717" s="9"/>
      <c r="CB8717" s="40"/>
      <c r="CC8717" s="9"/>
      <c r="CD8717" s="9"/>
      <c r="CE8717" s="40"/>
    </row>
    <row r="8718" spans="68:83" x14ac:dyDescent="0.25">
      <c r="BP8718" s="9"/>
      <c r="BQ8718" s="40"/>
      <c r="BR8718" s="9"/>
      <c r="BS8718" s="40"/>
      <c r="BU8718" s="9"/>
      <c r="BV8718" s="40"/>
      <c r="BW8718" s="9"/>
      <c r="BX8718" s="40"/>
      <c r="BZ8718" s="9"/>
      <c r="CA8718" s="9"/>
      <c r="CB8718" s="40"/>
      <c r="CC8718" s="9"/>
      <c r="CD8718" s="9"/>
      <c r="CE8718" s="40"/>
    </row>
    <row r="8719" spans="68:83" x14ac:dyDescent="0.25">
      <c r="BP8719" s="9"/>
      <c r="BQ8719" s="40"/>
      <c r="BR8719" s="9"/>
      <c r="BS8719" s="40"/>
      <c r="BU8719" s="9"/>
      <c r="BV8719" s="40"/>
      <c r="BW8719" s="9"/>
      <c r="BX8719" s="40"/>
      <c r="BZ8719" s="9"/>
      <c r="CA8719" s="9"/>
      <c r="CB8719" s="40"/>
      <c r="CC8719" s="9"/>
      <c r="CD8719" s="9"/>
      <c r="CE8719" s="40"/>
    </row>
    <row r="8720" spans="68:83" x14ac:dyDescent="0.25">
      <c r="BP8720" s="9"/>
      <c r="BQ8720" s="40"/>
      <c r="BR8720" s="9"/>
      <c r="BS8720" s="40"/>
      <c r="BU8720" s="9"/>
      <c r="BV8720" s="40"/>
      <c r="BW8720" s="9"/>
      <c r="BX8720" s="40"/>
      <c r="BZ8720" s="9"/>
      <c r="CA8720" s="9"/>
      <c r="CB8720" s="40"/>
      <c r="CC8720" s="9"/>
      <c r="CD8720" s="9"/>
      <c r="CE8720" s="40"/>
    </row>
    <row r="8721" spans="68:83" x14ac:dyDescent="0.25">
      <c r="BP8721" s="9"/>
      <c r="BQ8721" s="40"/>
      <c r="BR8721" s="9"/>
      <c r="BS8721" s="40"/>
      <c r="BU8721" s="9"/>
      <c r="BV8721" s="40"/>
      <c r="BW8721" s="9"/>
      <c r="BX8721" s="40"/>
      <c r="BZ8721" s="9"/>
      <c r="CA8721" s="9"/>
      <c r="CB8721" s="40"/>
      <c r="CC8721" s="9"/>
      <c r="CD8721" s="9"/>
      <c r="CE8721" s="40"/>
    </row>
    <row r="8722" spans="68:83" x14ac:dyDescent="0.25">
      <c r="BP8722" s="9"/>
      <c r="BQ8722" s="40"/>
      <c r="BR8722" s="9"/>
      <c r="BS8722" s="40"/>
      <c r="BU8722" s="9"/>
      <c r="BV8722" s="40"/>
      <c r="BW8722" s="9"/>
      <c r="BX8722" s="40"/>
      <c r="BZ8722" s="9"/>
      <c r="CA8722" s="9"/>
      <c r="CB8722" s="40"/>
      <c r="CC8722" s="9"/>
      <c r="CD8722" s="9"/>
      <c r="CE8722" s="40"/>
    </row>
    <row r="8723" spans="68:83" x14ac:dyDescent="0.25">
      <c r="BP8723" s="9"/>
      <c r="BQ8723" s="40"/>
      <c r="BR8723" s="9"/>
      <c r="BS8723" s="40"/>
      <c r="BU8723" s="9"/>
      <c r="BV8723" s="40"/>
      <c r="BW8723" s="9"/>
      <c r="BX8723" s="40"/>
      <c r="BZ8723" s="9"/>
      <c r="CA8723" s="9"/>
      <c r="CB8723" s="40"/>
      <c r="CC8723" s="9"/>
      <c r="CD8723" s="9"/>
      <c r="CE8723" s="40"/>
    </row>
    <row r="8724" spans="68:83" x14ac:dyDescent="0.25">
      <c r="BP8724" s="9"/>
      <c r="BQ8724" s="40"/>
      <c r="BR8724" s="9"/>
      <c r="BS8724" s="40"/>
      <c r="BU8724" s="9"/>
      <c r="BV8724" s="40"/>
      <c r="BW8724" s="9"/>
      <c r="BX8724" s="40"/>
      <c r="BZ8724" s="9"/>
      <c r="CA8724" s="9"/>
      <c r="CB8724" s="40"/>
      <c r="CC8724" s="9"/>
      <c r="CD8724" s="9"/>
      <c r="CE8724" s="40"/>
    </row>
    <row r="8725" spans="68:83" x14ac:dyDescent="0.25">
      <c r="BP8725" s="9"/>
      <c r="BQ8725" s="40"/>
      <c r="BR8725" s="9"/>
      <c r="BS8725" s="40"/>
      <c r="BU8725" s="9"/>
      <c r="BV8725" s="40"/>
      <c r="BW8725" s="9"/>
      <c r="BX8725" s="40"/>
      <c r="BZ8725" s="9"/>
      <c r="CA8725" s="9"/>
      <c r="CB8725" s="40"/>
      <c r="CC8725" s="9"/>
      <c r="CD8725" s="9"/>
      <c r="CE8725" s="40"/>
    </row>
    <row r="8726" spans="68:83" x14ac:dyDescent="0.25">
      <c r="BP8726" s="9"/>
      <c r="BQ8726" s="40"/>
      <c r="BR8726" s="9"/>
      <c r="BS8726" s="40"/>
      <c r="BU8726" s="9"/>
      <c r="BV8726" s="40"/>
      <c r="BW8726" s="9"/>
      <c r="BX8726" s="40"/>
      <c r="BZ8726" s="9"/>
      <c r="CA8726" s="9"/>
      <c r="CB8726" s="40"/>
      <c r="CC8726" s="9"/>
      <c r="CD8726" s="9"/>
      <c r="CE8726" s="40"/>
    </row>
    <row r="8727" spans="68:83" x14ac:dyDescent="0.25">
      <c r="BP8727" s="9"/>
      <c r="BQ8727" s="40"/>
      <c r="BR8727" s="9"/>
      <c r="BS8727" s="40"/>
      <c r="BU8727" s="9"/>
      <c r="BV8727" s="40"/>
      <c r="BW8727" s="9"/>
      <c r="BX8727" s="40"/>
      <c r="BZ8727" s="9"/>
      <c r="CA8727" s="9"/>
      <c r="CB8727" s="40"/>
      <c r="CC8727" s="9"/>
      <c r="CD8727" s="9"/>
      <c r="CE8727" s="40"/>
    </row>
    <row r="8728" spans="68:83" x14ac:dyDescent="0.25">
      <c r="BP8728" s="9"/>
      <c r="BQ8728" s="40"/>
      <c r="BR8728" s="9"/>
      <c r="BS8728" s="40"/>
      <c r="BU8728" s="9"/>
      <c r="BV8728" s="40"/>
      <c r="BW8728" s="9"/>
      <c r="BX8728" s="40"/>
      <c r="BZ8728" s="9"/>
      <c r="CA8728" s="9"/>
      <c r="CB8728" s="40"/>
      <c r="CC8728" s="9"/>
      <c r="CD8728" s="9"/>
      <c r="CE8728" s="40"/>
    </row>
    <row r="8729" spans="68:83" x14ac:dyDescent="0.25">
      <c r="BP8729" s="9"/>
      <c r="BQ8729" s="40"/>
      <c r="BR8729" s="9"/>
      <c r="BS8729" s="40"/>
      <c r="BU8729" s="9"/>
      <c r="BV8729" s="40"/>
      <c r="BW8729" s="9"/>
      <c r="BX8729" s="40"/>
      <c r="BZ8729" s="9"/>
      <c r="CA8729" s="9"/>
      <c r="CB8729" s="40"/>
      <c r="CC8729" s="9"/>
      <c r="CD8729" s="9"/>
      <c r="CE8729" s="40"/>
    </row>
    <row r="8730" spans="68:83" x14ac:dyDescent="0.25">
      <c r="BP8730" s="9"/>
      <c r="BQ8730" s="40"/>
      <c r="BR8730" s="9"/>
      <c r="BS8730" s="40"/>
      <c r="BU8730" s="9"/>
      <c r="BV8730" s="40"/>
      <c r="BW8730" s="9"/>
      <c r="BX8730" s="40"/>
      <c r="BZ8730" s="9"/>
      <c r="CA8730" s="9"/>
      <c r="CB8730" s="40"/>
      <c r="CC8730" s="9"/>
      <c r="CD8730" s="9"/>
      <c r="CE8730" s="40"/>
    </row>
    <row r="8731" spans="68:83" x14ac:dyDescent="0.25">
      <c r="BP8731" s="9"/>
      <c r="BQ8731" s="40"/>
      <c r="BR8731" s="9"/>
      <c r="BS8731" s="40"/>
      <c r="BU8731" s="9"/>
      <c r="BV8731" s="40"/>
      <c r="BW8731" s="9"/>
      <c r="BX8731" s="40"/>
      <c r="BZ8731" s="9"/>
      <c r="CA8731" s="9"/>
      <c r="CB8731" s="40"/>
      <c r="CC8731" s="9"/>
      <c r="CD8731" s="9"/>
      <c r="CE8731" s="40"/>
    </row>
    <row r="8732" spans="68:83" x14ac:dyDescent="0.25">
      <c r="BP8732" s="9"/>
      <c r="BQ8732" s="40"/>
      <c r="BR8732" s="9"/>
      <c r="BS8732" s="40"/>
      <c r="BU8732" s="9"/>
      <c r="BV8732" s="40"/>
      <c r="BW8732" s="9"/>
      <c r="BX8732" s="40"/>
      <c r="BZ8732" s="9"/>
      <c r="CA8732" s="9"/>
      <c r="CB8732" s="40"/>
      <c r="CC8732" s="9"/>
      <c r="CD8732" s="9"/>
      <c r="CE8732" s="40"/>
    </row>
    <row r="8733" spans="68:83" x14ac:dyDescent="0.25">
      <c r="BP8733" s="9"/>
      <c r="BQ8733" s="40"/>
      <c r="BR8733" s="9"/>
      <c r="BS8733" s="40"/>
      <c r="BU8733" s="9"/>
      <c r="BV8733" s="40"/>
      <c r="BW8733" s="9"/>
      <c r="BX8733" s="40"/>
      <c r="BZ8733" s="9"/>
      <c r="CA8733" s="9"/>
      <c r="CB8733" s="40"/>
      <c r="CC8733" s="9"/>
      <c r="CD8733" s="9"/>
      <c r="CE8733" s="40"/>
    </row>
    <row r="8734" spans="68:83" x14ac:dyDescent="0.25">
      <c r="BP8734" s="9"/>
      <c r="BQ8734" s="40"/>
      <c r="BR8734" s="9"/>
      <c r="BS8734" s="40"/>
      <c r="BU8734" s="9"/>
      <c r="BV8734" s="40"/>
      <c r="BW8734" s="9"/>
      <c r="BX8734" s="40"/>
      <c r="BZ8734" s="9"/>
      <c r="CA8734" s="9"/>
      <c r="CB8734" s="40"/>
      <c r="CC8734" s="9"/>
      <c r="CD8734" s="9"/>
      <c r="CE8734" s="40"/>
    </row>
    <row r="8735" spans="68:83" x14ac:dyDescent="0.25">
      <c r="BP8735" s="9"/>
      <c r="BQ8735" s="40"/>
      <c r="BR8735" s="9"/>
      <c r="BS8735" s="40"/>
      <c r="BU8735" s="9"/>
      <c r="BV8735" s="40"/>
      <c r="BW8735" s="9"/>
      <c r="BX8735" s="40"/>
      <c r="BZ8735" s="9"/>
      <c r="CA8735" s="9"/>
      <c r="CB8735" s="40"/>
      <c r="CC8735" s="9"/>
      <c r="CD8735" s="9"/>
      <c r="CE8735" s="40"/>
    </row>
    <row r="8736" spans="68:83" x14ac:dyDescent="0.25">
      <c r="BP8736" s="9"/>
      <c r="BQ8736" s="40"/>
      <c r="BR8736" s="9"/>
      <c r="BS8736" s="40"/>
      <c r="BU8736" s="9"/>
      <c r="BV8736" s="40"/>
      <c r="BW8736" s="9"/>
      <c r="BX8736" s="40"/>
      <c r="BZ8736" s="9"/>
      <c r="CA8736" s="9"/>
      <c r="CB8736" s="40"/>
      <c r="CC8736" s="9"/>
      <c r="CD8736" s="9"/>
      <c r="CE8736" s="40"/>
    </row>
    <row r="8737" spans="68:83" x14ac:dyDescent="0.25">
      <c r="BP8737" s="9"/>
      <c r="BQ8737" s="40"/>
      <c r="BR8737" s="9"/>
      <c r="BS8737" s="40"/>
      <c r="BU8737" s="9"/>
      <c r="BV8737" s="40"/>
      <c r="BW8737" s="9"/>
      <c r="BX8737" s="40"/>
      <c r="BZ8737" s="9"/>
      <c r="CA8737" s="9"/>
      <c r="CB8737" s="40"/>
      <c r="CC8737" s="9"/>
      <c r="CD8737" s="9"/>
      <c r="CE8737" s="40"/>
    </row>
    <row r="8738" spans="68:83" x14ac:dyDescent="0.25">
      <c r="BP8738" s="9"/>
      <c r="BQ8738" s="40"/>
      <c r="BR8738" s="9"/>
      <c r="BS8738" s="40"/>
      <c r="BU8738" s="9"/>
      <c r="BV8738" s="40"/>
      <c r="BW8738" s="9"/>
      <c r="BX8738" s="40"/>
      <c r="BZ8738" s="9"/>
      <c r="CA8738" s="9"/>
      <c r="CB8738" s="40"/>
      <c r="CC8738" s="9"/>
      <c r="CD8738" s="9"/>
      <c r="CE8738" s="40"/>
    </row>
    <row r="8739" spans="68:83" x14ac:dyDescent="0.25">
      <c r="BP8739" s="9"/>
      <c r="BQ8739" s="40"/>
      <c r="BR8739" s="9"/>
      <c r="BS8739" s="40"/>
      <c r="BU8739" s="9"/>
      <c r="BV8739" s="40"/>
      <c r="BW8739" s="9"/>
      <c r="BX8739" s="40"/>
      <c r="BZ8739" s="9"/>
      <c r="CA8739" s="9"/>
      <c r="CB8739" s="40"/>
      <c r="CC8739" s="9"/>
      <c r="CD8739" s="9"/>
      <c r="CE8739" s="40"/>
    </row>
    <row r="8740" spans="68:83" x14ac:dyDescent="0.25">
      <c r="BP8740" s="9"/>
      <c r="BQ8740" s="40"/>
      <c r="BR8740" s="9"/>
      <c r="BS8740" s="40"/>
      <c r="BU8740" s="9"/>
      <c r="BV8740" s="40"/>
      <c r="BW8740" s="9"/>
      <c r="BX8740" s="40"/>
      <c r="BZ8740" s="9"/>
      <c r="CA8740" s="9"/>
      <c r="CB8740" s="40"/>
      <c r="CC8740" s="9"/>
      <c r="CD8740" s="9"/>
      <c r="CE8740" s="40"/>
    </row>
    <row r="8741" spans="68:83" x14ac:dyDescent="0.25">
      <c r="BP8741" s="9"/>
      <c r="BQ8741" s="40"/>
      <c r="BR8741" s="9"/>
      <c r="BS8741" s="40"/>
      <c r="BU8741" s="9"/>
      <c r="BV8741" s="40"/>
      <c r="BW8741" s="9"/>
      <c r="BX8741" s="40"/>
      <c r="BZ8741" s="9"/>
      <c r="CA8741" s="9"/>
      <c r="CB8741" s="40"/>
      <c r="CC8741" s="9"/>
      <c r="CD8741" s="9"/>
      <c r="CE8741" s="40"/>
    </row>
    <row r="8742" spans="68:83" x14ac:dyDescent="0.25">
      <c r="BP8742" s="9"/>
      <c r="BQ8742" s="40"/>
      <c r="BR8742" s="9"/>
      <c r="BS8742" s="40"/>
      <c r="BU8742" s="9"/>
      <c r="BV8742" s="40"/>
      <c r="BW8742" s="9"/>
      <c r="BX8742" s="40"/>
      <c r="BZ8742" s="9"/>
      <c r="CA8742" s="9"/>
      <c r="CB8742" s="40"/>
      <c r="CC8742" s="9"/>
      <c r="CD8742" s="9"/>
      <c r="CE8742" s="40"/>
    </row>
    <row r="8743" spans="68:83" x14ac:dyDescent="0.25">
      <c r="BP8743" s="9"/>
      <c r="BQ8743" s="40"/>
      <c r="BR8743" s="9"/>
      <c r="BS8743" s="40"/>
      <c r="BU8743" s="9"/>
      <c r="BV8743" s="40"/>
      <c r="BW8743" s="9"/>
      <c r="BX8743" s="40"/>
      <c r="BZ8743" s="9"/>
      <c r="CA8743" s="9"/>
      <c r="CB8743" s="40"/>
      <c r="CC8743" s="9"/>
      <c r="CD8743" s="9"/>
      <c r="CE8743" s="40"/>
    </row>
    <row r="8744" spans="68:83" x14ac:dyDescent="0.25">
      <c r="BP8744" s="9"/>
      <c r="BQ8744" s="40"/>
      <c r="BR8744" s="9"/>
      <c r="BS8744" s="40"/>
      <c r="BU8744" s="9"/>
      <c r="BV8744" s="40"/>
      <c r="BW8744" s="9"/>
      <c r="BX8744" s="40"/>
      <c r="BZ8744" s="9"/>
      <c r="CA8744" s="9"/>
      <c r="CB8744" s="40"/>
      <c r="CC8744" s="9"/>
      <c r="CD8744" s="9"/>
      <c r="CE8744" s="40"/>
    </row>
    <row r="8745" spans="68:83" x14ac:dyDescent="0.25">
      <c r="BP8745" s="9"/>
      <c r="BQ8745" s="40"/>
      <c r="BR8745" s="9"/>
      <c r="BS8745" s="40"/>
      <c r="BU8745" s="9"/>
      <c r="BV8745" s="40"/>
      <c r="BW8745" s="9"/>
      <c r="BX8745" s="40"/>
      <c r="BZ8745" s="9"/>
      <c r="CA8745" s="9"/>
      <c r="CB8745" s="40"/>
      <c r="CC8745" s="9"/>
      <c r="CD8745" s="9"/>
      <c r="CE8745" s="40"/>
    </row>
    <row r="8746" spans="68:83" x14ac:dyDescent="0.25">
      <c r="BP8746" s="9"/>
      <c r="BQ8746" s="40"/>
      <c r="BR8746" s="9"/>
      <c r="BS8746" s="40"/>
      <c r="BU8746" s="9"/>
      <c r="BV8746" s="40"/>
      <c r="BW8746" s="9"/>
      <c r="BX8746" s="40"/>
      <c r="BZ8746" s="9"/>
      <c r="CA8746" s="9"/>
      <c r="CB8746" s="40"/>
      <c r="CC8746" s="9"/>
      <c r="CD8746" s="9"/>
      <c r="CE8746" s="40"/>
    </row>
    <row r="8747" spans="68:83" x14ac:dyDescent="0.25">
      <c r="BP8747" s="9"/>
      <c r="BQ8747" s="40"/>
      <c r="BR8747" s="9"/>
      <c r="BS8747" s="40"/>
      <c r="BU8747" s="9"/>
      <c r="BV8747" s="40"/>
      <c r="BW8747" s="9"/>
      <c r="BX8747" s="40"/>
      <c r="BZ8747" s="9"/>
      <c r="CA8747" s="9"/>
      <c r="CB8747" s="40"/>
      <c r="CC8747" s="9"/>
      <c r="CD8747" s="9"/>
      <c r="CE8747" s="40"/>
    </row>
    <row r="8748" spans="68:83" x14ac:dyDescent="0.25">
      <c r="BP8748" s="9"/>
      <c r="BQ8748" s="40"/>
      <c r="BR8748" s="9"/>
      <c r="BS8748" s="40"/>
      <c r="BU8748" s="9"/>
      <c r="BV8748" s="40"/>
      <c r="BW8748" s="9"/>
      <c r="BX8748" s="40"/>
      <c r="BZ8748" s="9"/>
      <c r="CA8748" s="9"/>
      <c r="CB8748" s="40"/>
      <c r="CC8748" s="9"/>
      <c r="CD8748" s="9"/>
      <c r="CE8748" s="40"/>
    </row>
    <row r="8749" spans="68:83" x14ac:dyDescent="0.25">
      <c r="BP8749" s="9"/>
      <c r="BQ8749" s="40"/>
      <c r="BR8749" s="9"/>
      <c r="BS8749" s="40"/>
      <c r="BU8749" s="9"/>
      <c r="BV8749" s="40"/>
      <c r="BW8749" s="9"/>
      <c r="BX8749" s="40"/>
      <c r="BZ8749" s="9"/>
      <c r="CA8749" s="9"/>
      <c r="CB8749" s="40"/>
      <c r="CC8749" s="9"/>
      <c r="CD8749" s="9"/>
      <c r="CE8749" s="40"/>
    </row>
    <row r="8750" spans="68:83" x14ac:dyDescent="0.25">
      <c r="BP8750" s="9"/>
      <c r="BQ8750" s="40"/>
      <c r="BR8750" s="9"/>
      <c r="BS8750" s="40"/>
      <c r="BU8750" s="9"/>
      <c r="BV8750" s="40"/>
      <c r="BW8750" s="9"/>
      <c r="BX8750" s="40"/>
      <c r="BZ8750" s="9"/>
      <c r="CA8750" s="9"/>
      <c r="CB8750" s="40"/>
      <c r="CC8750" s="9"/>
      <c r="CD8750" s="9"/>
      <c r="CE8750" s="40"/>
    </row>
    <row r="8751" spans="68:83" x14ac:dyDescent="0.25">
      <c r="BP8751" s="9"/>
      <c r="BQ8751" s="40"/>
      <c r="BR8751" s="9"/>
      <c r="BS8751" s="40"/>
      <c r="BU8751" s="9"/>
      <c r="BV8751" s="40"/>
      <c r="BW8751" s="9"/>
      <c r="BX8751" s="40"/>
      <c r="BZ8751" s="9"/>
      <c r="CA8751" s="9"/>
      <c r="CB8751" s="40"/>
      <c r="CC8751" s="9"/>
      <c r="CD8751" s="9"/>
      <c r="CE8751" s="40"/>
    </row>
    <row r="8752" spans="68:83" x14ac:dyDescent="0.25">
      <c r="BP8752" s="9"/>
      <c r="BQ8752" s="40"/>
      <c r="BR8752" s="9"/>
      <c r="BS8752" s="40"/>
      <c r="BU8752" s="9"/>
      <c r="BV8752" s="40"/>
      <c r="BW8752" s="9"/>
      <c r="BX8752" s="40"/>
      <c r="BZ8752" s="9"/>
      <c r="CA8752" s="9"/>
      <c r="CB8752" s="40"/>
      <c r="CC8752" s="9"/>
      <c r="CD8752" s="9"/>
      <c r="CE8752" s="40"/>
    </row>
    <row r="8753" spans="68:83" x14ac:dyDescent="0.25">
      <c r="BP8753" s="9"/>
      <c r="BQ8753" s="40"/>
      <c r="BR8753" s="9"/>
      <c r="BS8753" s="40"/>
      <c r="BU8753" s="9"/>
      <c r="BV8753" s="40"/>
      <c r="BW8753" s="9"/>
      <c r="BX8753" s="40"/>
      <c r="BZ8753" s="9"/>
      <c r="CA8753" s="9"/>
      <c r="CB8753" s="40"/>
      <c r="CC8753" s="9"/>
      <c r="CD8753" s="9"/>
      <c r="CE8753" s="40"/>
    </row>
    <row r="8754" spans="68:83" x14ac:dyDescent="0.25">
      <c r="BP8754" s="9"/>
      <c r="BQ8754" s="40"/>
      <c r="BR8754" s="9"/>
      <c r="BS8754" s="40"/>
      <c r="BU8754" s="9"/>
      <c r="BV8754" s="40"/>
      <c r="BW8754" s="9"/>
      <c r="BX8754" s="40"/>
      <c r="BZ8754" s="9"/>
      <c r="CA8754" s="9"/>
      <c r="CB8754" s="40"/>
      <c r="CC8754" s="9"/>
      <c r="CD8754" s="9"/>
      <c r="CE8754" s="40"/>
    </row>
    <row r="8755" spans="68:83" x14ac:dyDescent="0.25">
      <c r="BP8755" s="9"/>
      <c r="BQ8755" s="40"/>
      <c r="BR8755" s="9"/>
      <c r="BS8755" s="40"/>
      <c r="BU8755" s="9"/>
      <c r="BV8755" s="40"/>
      <c r="BW8755" s="9"/>
      <c r="BX8755" s="40"/>
      <c r="BZ8755" s="9"/>
      <c r="CA8755" s="9"/>
      <c r="CB8755" s="40"/>
      <c r="CC8755" s="9"/>
      <c r="CD8755" s="9"/>
      <c r="CE8755" s="40"/>
    </row>
    <row r="8756" spans="68:83" x14ac:dyDescent="0.25">
      <c r="BP8756" s="9"/>
      <c r="BQ8756" s="40"/>
      <c r="BR8756" s="9"/>
      <c r="BS8756" s="40"/>
      <c r="BU8756" s="9"/>
      <c r="BV8756" s="40"/>
      <c r="BW8756" s="9"/>
      <c r="BX8756" s="40"/>
      <c r="BZ8756" s="9"/>
      <c r="CA8756" s="9"/>
      <c r="CB8756" s="40"/>
      <c r="CC8756" s="9"/>
      <c r="CD8756" s="9"/>
      <c r="CE8756" s="40"/>
    </row>
    <row r="8757" spans="68:83" x14ac:dyDescent="0.25">
      <c r="BP8757" s="9"/>
      <c r="BQ8757" s="40"/>
      <c r="BR8757" s="9"/>
      <c r="BS8757" s="40"/>
      <c r="BU8757" s="9"/>
      <c r="BV8757" s="40"/>
      <c r="BW8757" s="9"/>
      <c r="BX8757" s="40"/>
      <c r="BZ8757" s="9"/>
      <c r="CA8757" s="9"/>
      <c r="CB8757" s="40"/>
      <c r="CC8757" s="9"/>
      <c r="CD8757" s="9"/>
      <c r="CE8757" s="40"/>
    </row>
    <row r="8758" spans="68:83" x14ac:dyDescent="0.25">
      <c r="BP8758" s="9"/>
      <c r="BQ8758" s="40"/>
      <c r="BR8758" s="9"/>
      <c r="BS8758" s="40"/>
      <c r="BU8758" s="9"/>
      <c r="BV8758" s="40"/>
      <c r="BW8758" s="9"/>
      <c r="BX8758" s="40"/>
      <c r="BZ8758" s="9"/>
      <c r="CA8758" s="9"/>
      <c r="CB8758" s="40"/>
      <c r="CC8758" s="9"/>
      <c r="CD8758" s="9"/>
      <c r="CE8758" s="40"/>
    </row>
    <row r="8759" spans="68:83" x14ac:dyDescent="0.25">
      <c r="BP8759" s="9"/>
      <c r="BQ8759" s="40"/>
      <c r="BR8759" s="9"/>
      <c r="BS8759" s="40"/>
      <c r="BU8759" s="9"/>
      <c r="BV8759" s="40"/>
      <c r="BW8759" s="9"/>
      <c r="BX8759" s="40"/>
      <c r="BZ8759" s="9"/>
      <c r="CA8759" s="9"/>
      <c r="CB8759" s="40"/>
      <c r="CC8759" s="9"/>
      <c r="CD8759" s="9"/>
      <c r="CE8759" s="40"/>
    </row>
    <row r="8760" spans="68:83" x14ac:dyDescent="0.25">
      <c r="BP8760" s="9"/>
      <c r="BQ8760" s="40"/>
      <c r="BR8760" s="9"/>
      <c r="BS8760" s="40"/>
      <c r="BU8760" s="9"/>
      <c r="BV8760" s="40"/>
      <c r="BW8760" s="9"/>
      <c r="BX8760" s="40"/>
      <c r="BZ8760" s="9"/>
      <c r="CA8760" s="9"/>
      <c r="CB8760" s="40"/>
      <c r="CC8760" s="9"/>
      <c r="CD8760" s="9"/>
      <c r="CE8760" s="40"/>
    </row>
    <row r="8761" spans="68:83" x14ac:dyDescent="0.25">
      <c r="BP8761" s="9"/>
      <c r="BQ8761" s="40"/>
      <c r="BR8761" s="9"/>
      <c r="BS8761" s="40"/>
      <c r="BU8761" s="9"/>
      <c r="BV8761" s="40"/>
      <c r="BW8761" s="9"/>
      <c r="BX8761" s="40"/>
      <c r="BZ8761" s="9"/>
      <c r="CA8761" s="9"/>
      <c r="CB8761" s="40"/>
      <c r="CC8761" s="9"/>
      <c r="CD8761" s="9"/>
      <c r="CE8761" s="40"/>
    </row>
    <row r="8762" spans="68:83" x14ac:dyDescent="0.25">
      <c r="BP8762" s="9"/>
      <c r="BQ8762" s="40"/>
      <c r="BR8762" s="9"/>
      <c r="BS8762" s="40"/>
      <c r="BU8762" s="9"/>
      <c r="BV8762" s="40"/>
      <c r="BW8762" s="9"/>
      <c r="BX8762" s="40"/>
      <c r="BZ8762" s="9"/>
      <c r="CA8762" s="9"/>
      <c r="CB8762" s="40"/>
      <c r="CC8762" s="9"/>
      <c r="CD8762" s="9"/>
      <c r="CE8762" s="40"/>
    </row>
    <row r="8763" spans="68:83" x14ac:dyDescent="0.25">
      <c r="BP8763" s="9"/>
      <c r="BQ8763" s="40"/>
      <c r="BR8763" s="9"/>
      <c r="BS8763" s="40"/>
      <c r="BU8763" s="9"/>
      <c r="BV8763" s="40"/>
      <c r="BW8763" s="9"/>
      <c r="BX8763" s="40"/>
      <c r="BZ8763" s="9"/>
      <c r="CA8763" s="9"/>
      <c r="CB8763" s="40"/>
      <c r="CC8763" s="9"/>
      <c r="CD8763" s="9"/>
      <c r="CE8763" s="40"/>
    </row>
    <row r="8764" spans="68:83" x14ac:dyDescent="0.25">
      <c r="BP8764" s="9"/>
      <c r="BQ8764" s="40"/>
      <c r="BR8764" s="9"/>
      <c r="BS8764" s="40"/>
      <c r="BU8764" s="9"/>
      <c r="BV8764" s="40"/>
      <c r="BW8764" s="9"/>
      <c r="BX8764" s="40"/>
      <c r="BZ8764" s="9"/>
      <c r="CA8764" s="9"/>
      <c r="CB8764" s="40"/>
      <c r="CC8764" s="9"/>
      <c r="CD8764" s="9"/>
      <c r="CE8764" s="40"/>
    </row>
    <row r="8765" spans="68:83" x14ac:dyDescent="0.25">
      <c r="BP8765" s="9"/>
      <c r="BQ8765" s="40"/>
      <c r="BR8765" s="9"/>
      <c r="BS8765" s="40"/>
      <c r="BU8765" s="9"/>
      <c r="BV8765" s="40"/>
      <c r="BW8765" s="9"/>
      <c r="BX8765" s="40"/>
      <c r="BZ8765" s="9"/>
      <c r="CA8765" s="9"/>
      <c r="CB8765" s="40"/>
      <c r="CC8765" s="9"/>
      <c r="CD8765" s="9"/>
      <c r="CE8765" s="40"/>
    </row>
    <row r="8766" spans="68:83" x14ac:dyDescent="0.25">
      <c r="BP8766" s="9"/>
      <c r="BQ8766" s="40"/>
      <c r="BR8766" s="9"/>
      <c r="BS8766" s="40"/>
      <c r="BU8766" s="9"/>
      <c r="BV8766" s="40"/>
      <c r="BW8766" s="9"/>
      <c r="BX8766" s="40"/>
      <c r="BZ8766" s="9"/>
      <c r="CA8766" s="9"/>
      <c r="CB8766" s="40"/>
      <c r="CC8766" s="9"/>
      <c r="CD8766" s="9"/>
      <c r="CE8766" s="40"/>
    </row>
    <row r="8767" spans="68:83" x14ac:dyDescent="0.25">
      <c r="BP8767" s="9"/>
      <c r="BQ8767" s="40"/>
      <c r="BR8767" s="9"/>
      <c r="BS8767" s="40"/>
      <c r="BU8767" s="9"/>
      <c r="BV8767" s="40"/>
      <c r="BW8767" s="9"/>
      <c r="BX8767" s="40"/>
      <c r="BZ8767" s="9"/>
      <c r="CA8767" s="9"/>
      <c r="CB8767" s="40"/>
      <c r="CC8767" s="9"/>
      <c r="CD8767" s="9"/>
      <c r="CE8767" s="40"/>
    </row>
    <row r="8768" spans="68:83" x14ac:dyDescent="0.25">
      <c r="BP8768" s="9"/>
      <c r="BQ8768" s="40"/>
      <c r="BR8768" s="9"/>
      <c r="BS8768" s="40"/>
      <c r="BU8768" s="9"/>
      <c r="BV8768" s="40"/>
      <c r="BW8768" s="9"/>
      <c r="BX8768" s="40"/>
      <c r="BZ8768" s="9"/>
      <c r="CA8768" s="9"/>
      <c r="CB8768" s="40"/>
      <c r="CC8768" s="9"/>
      <c r="CD8768" s="9"/>
      <c r="CE8768" s="40"/>
    </row>
    <row r="8769" spans="68:83" x14ac:dyDescent="0.25">
      <c r="BP8769" s="9"/>
      <c r="BQ8769" s="40"/>
      <c r="BR8769" s="9"/>
      <c r="BS8769" s="40"/>
      <c r="BU8769" s="9"/>
      <c r="BV8769" s="40"/>
      <c r="BW8769" s="9"/>
      <c r="BX8769" s="40"/>
      <c r="BZ8769" s="9"/>
      <c r="CA8769" s="9"/>
      <c r="CB8769" s="40"/>
      <c r="CC8769" s="9"/>
      <c r="CD8769" s="9"/>
      <c r="CE8769" s="40"/>
    </row>
    <row r="8770" spans="68:83" x14ac:dyDescent="0.25">
      <c r="BP8770" s="9"/>
      <c r="BQ8770" s="40"/>
      <c r="BR8770" s="9"/>
      <c r="BS8770" s="40"/>
      <c r="BU8770" s="9"/>
      <c r="BV8770" s="40"/>
      <c r="BW8770" s="9"/>
      <c r="BX8770" s="40"/>
      <c r="BZ8770" s="9"/>
      <c r="CA8770" s="9"/>
      <c r="CB8770" s="40"/>
      <c r="CC8770" s="9"/>
      <c r="CD8770" s="9"/>
      <c r="CE8770" s="40"/>
    </row>
    <row r="8771" spans="68:83" x14ac:dyDescent="0.25">
      <c r="BP8771" s="9"/>
      <c r="BQ8771" s="40"/>
      <c r="BR8771" s="9"/>
      <c r="BS8771" s="40"/>
      <c r="BU8771" s="9"/>
      <c r="BV8771" s="40"/>
      <c r="BW8771" s="9"/>
      <c r="BX8771" s="40"/>
      <c r="BZ8771" s="9"/>
      <c r="CA8771" s="9"/>
      <c r="CB8771" s="40"/>
      <c r="CC8771" s="9"/>
      <c r="CD8771" s="9"/>
      <c r="CE8771" s="40"/>
    </row>
    <row r="8772" spans="68:83" x14ac:dyDescent="0.25">
      <c r="BP8772" s="9"/>
      <c r="BQ8772" s="40"/>
      <c r="BR8772" s="9"/>
      <c r="BS8772" s="40"/>
      <c r="BU8772" s="9"/>
      <c r="BV8772" s="40"/>
      <c r="BW8772" s="9"/>
      <c r="BX8772" s="40"/>
      <c r="BZ8772" s="9"/>
      <c r="CA8772" s="9"/>
      <c r="CB8772" s="40"/>
      <c r="CC8772" s="9"/>
      <c r="CD8772" s="9"/>
      <c r="CE8772" s="40"/>
    </row>
    <row r="8773" spans="68:83" x14ac:dyDescent="0.25">
      <c r="BP8773" s="9"/>
      <c r="BQ8773" s="40"/>
      <c r="BR8773" s="9"/>
      <c r="BS8773" s="40"/>
      <c r="BU8773" s="9"/>
      <c r="BV8773" s="40"/>
      <c r="BW8773" s="9"/>
      <c r="BX8773" s="40"/>
      <c r="BZ8773" s="9"/>
      <c r="CA8773" s="9"/>
      <c r="CB8773" s="40"/>
      <c r="CC8773" s="9"/>
      <c r="CD8773" s="9"/>
      <c r="CE8773" s="40"/>
    </row>
    <row r="8774" spans="68:83" x14ac:dyDescent="0.25">
      <c r="BP8774" s="9"/>
      <c r="BQ8774" s="40"/>
      <c r="BR8774" s="9"/>
      <c r="BS8774" s="40"/>
      <c r="BU8774" s="9"/>
      <c r="BV8774" s="40"/>
      <c r="BW8774" s="9"/>
      <c r="BX8774" s="40"/>
      <c r="BZ8774" s="9"/>
      <c r="CA8774" s="9"/>
      <c r="CB8774" s="40"/>
      <c r="CC8774" s="9"/>
      <c r="CD8774" s="9"/>
      <c r="CE8774" s="40"/>
    </row>
    <row r="8775" spans="68:83" x14ac:dyDescent="0.25">
      <c r="BP8775" s="9"/>
      <c r="BQ8775" s="40"/>
      <c r="BR8775" s="9"/>
      <c r="BS8775" s="40"/>
      <c r="BU8775" s="9"/>
      <c r="BV8775" s="40"/>
      <c r="BW8775" s="9"/>
      <c r="BX8775" s="40"/>
      <c r="BZ8775" s="9"/>
      <c r="CA8775" s="9"/>
      <c r="CB8775" s="40"/>
      <c r="CC8775" s="9"/>
      <c r="CD8775" s="9"/>
      <c r="CE8775" s="40"/>
    </row>
    <row r="8776" spans="68:83" x14ac:dyDescent="0.25">
      <c r="BP8776" s="9"/>
      <c r="BQ8776" s="40"/>
      <c r="BR8776" s="9"/>
      <c r="BS8776" s="40"/>
      <c r="BU8776" s="9"/>
      <c r="BV8776" s="40"/>
      <c r="BW8776" s="9"/>
      <c r="BX8776" s="40"/>
      <c r="BZ8776" s="9"/>
      <c r="CA8776" s="9"/>
      <c r="CB8776" s="40"/>
      <c r="CC8776" s="9"/>
      <c r="CD8776" s="9"/>
      <c r="CE8776" s="40"/>
    </row>
    <row r="8777" spans="68:83" x14ac:dyDescent="0.25">
      <c r="BP8777" s="9"/>
      <c r="BQ8777" s="40"/>
      <c r="BR8777" s="9"/>
      <c r="BS8777" s="40"/>
      <c r="BU8777" s="9"/>
      <c r="BV8777" s="40"/>
      <c r="BW8777" s="9"/>
      <c r="BX8777" s="40"/>
      <c r="BZ8777" s="9"/>
      <c r="CA8777" s="9"/>
      <c r="CB8777" s="40"/>
      <c r="CC8777" s="9"/>
      <c r="CD8777" s="9"/>
      <c r="CE8777" s="40"/>
    </row>
    <row r="8778" spans="68:83" x14ac:dyDescent="0.25">
      <c r="BP8778" s="9"/>
      <c r="BQ8778" s="40"/>
      <c r="BR8778" s="9"/>
      <c r="BS8778" s="40"/>
      <c r="BU8778" s="9"/>
      <c r="BV8778" s="40"/>
      <c r="BW8778" s="9"/>
      <c r="BX8778" s="40"/>
      <c r="BZ8778" s="9"/>
      <c r="CA8778" s="9"/>
      <c r="CB8778" s="40"/>
      <c r="CC8778" s="9"/>
      <c r="CD8778" s="9"/>
      <c r="CE8778" s="40"/>
    </row>
    <row r="8779" spans="68:83" x14ac:dyDescent="0.25">
      <c r="BP8779" s="9"/>
      <c r="BQ8779" s="40"/>
      <c r="BR8779" s="9"/>
      <c r="BS8779" s="40"/>
      <c r="BU8779" s="9"/>
      <c r="BV8779" s="40"/>
      <c r="BW8779" s="9"/>
      <c r="BX8779" s="40"/>
      <c r="BZ8779" s="9"/>
      <c r="CA8779" s="9"/>
      <c r="CB8779" s="40"/>
      <c r="CC8779" s="9"/>
      <c r="CD8779" s="9"/>
      <c r="CE8779" s="40"/>
    </row>
    <row r="8780" spans="68:83" x14ac:dyDescent="0.25">
      <c r="BP8780" s="9"/>
      <c r="BQ8780" s="40"/>
      <c r="BR8780" s="9"/>
      <c r="BS8780" s="40"/>
      <c r="BU8780" s="9"/>
      <c r="BV8780" s="40"/>
      <c r="BW8780" s="9"/>
      <c r="BX8780" s="40"/>
      <c r="BZ8780" s="9"/>
      <c r="CA8780" s="9"/>
      <c r="CB8780" s="40"/>
      <c r="CC8780" s="9"/>
      <c r="CD8780" s="9"/>
      <c r="CE8780" s="40"/>
    </row>
    <row r="8781" spans="68:83" x14ac:dyDescent="0.25">
      <c r="BP8781" s="9"/>
      <c r="BQ8781" s="40"/>
      <c r="BR8781" s="9"/>
      <c r="BS8781" s="40"/>
      <c r="BU8781" s="9"/>
      <c r="BV8781" s="40"/>
      <c r="BW8781" s="9"/>
      <c r="BX8781" s="40"/>
      <c r="BZ8781" s="9"/>
      <c r="CA8781" s="9"/>
      <c r="CB8781" s="40"/>
      <c r="CC8781" s="9"/>
      <c r="CD8781" s="9"/>
      <c r="CE8781" s="40"/>
    </row>
    <row r="8782" spans="68:83" x14ac:dyDescent="0.25">
      <c r="BP8782" s="9"/>
      <c r="BQ8782" s="40"/>
      <c r="BR8782" s="9"/>
      <c r="BS8782" s="40"/>
      <c r="BU8782" s="9"/>
      <c r="BV8782" s="40"/>
      <c r="BW8782" s="9"/>
      <c r="BX8782" s="40"/>
      <c r="BZ8782" s="9"/>
      <c r="CA8782" s="9"/>
      <c r="CB8782" s="40"/>
      <c r="CC8782" s="9"/>
      <c r="CD8782" s="9"/>
      <c r="CE8782" s="40"/>
    </row>
    <row r="8783" spans="68:83" x14ac:dyDescent="0.25">
      <c r="BP8783" s="9"/>
      <c r="BQ8783" s="40"/>
      <c r="BR8783" s="9"/>
      <c r="BS8783" s="40"/>
      <c r="BU8783" s="9"/>
      <c r="BV8783" s="40"/>
      <c r="BW8783" s="9"/>
      <c r="BX8783" s="40"/>
      <c r="BZ8783" s="9"/>
      <c r="CA8783" s="9"/>
      <c r="CB8783" s="40"/>
      <c r="CC8783" s="9"/>
      <c r="CD8783" s="9"/>
      <c r="CE8783" s="40"/>
    </row>
    <row r="8784" spans="68:83" x14ac:dyDescent="0.25">
      <c r="BP8784" s="9"/>
      <c r="BQ8784" s="40"/>
      <c r="BR8784" s="9"/>
      <c r="BS8784" s="40"/>
      <c r="BU8784" s="9"/>
      <c r="BV8784" s="40"/>
      <c r="BW8784" s="9"/>
      <c r="BX8784" s="40"/>
      <c r="BZ8784" s="9"/>
      <c r="CA8784" s="9"/>
      <c r="CB8784" s="40"/>
      <c r="CC8784" s="9"/>
      <c r="CD8784" s="9"/>
      <c r="CE8784" s="40"/>
    </row>
    <row r="8785" spans="68:83" x14ac:dyDescent="0.25">
      <c r="BP8785" s="9"/>
      <c r="BQ8785" s="40"/>
      <c r="BR8785" s="9"/>
      <c r="BS8785" s="40"/>
      <c r="BU8785" s="9"/>
      <c r="BV8785" s="40"/>
      <c r="BW8785" s="9"/>
      <c r="BX8785" s="40"/>
      <c r="BZ8785" s="9"/>
      <c r="CA8785" s="9"/>
      <c r="CB8785" s="40"/>
      <c r="CC8785" s="9"/>
      <c r="CD8785" s="9"/>
      <c r="CE8785" s="40"/>
    </row>
    <row r="8786" spans="68:83" x14ac:dyDescent="0.25">
      <c r="BP8786" s="9"/>
      <c r="BQ8786" s="40"/>
      <c r="BR8786" s="9"/>
      <c r="BS8786" s="40"/>
      <c r="BU8786" s="9"/>
      <c r="BV8786" s="40"/>
      <c r="BW8786" s="9"/>
      <c r="BX8786" s="40"/>
      <c r="BZ8786" s="9"/>
      <c r="CA8786" s="9"/>
      <c r="CB8786" s="40"/>
      <c r="CC8786" s="9"/>
      <c r="CD8786" s="9"/>
      <c r="CE8786" s="40"/>
    </row>
    <row r="8787" spans="68:83" x14ac:dyDescent="0.25">
      <c r="BP8787" s="9"/>
      <c r="BQ8787" s="40"/>
      <c r="BR8787" s="9"/>
      <c r="BS8787" s="40"/>
      <c r="BU8787" s="9"/>
      <c r="BV8787" s="40"/>
      <c r="BW8787" s="9"/>
      <c r="BX8787" s="40"/>
      <c r="BZ8787" s="9"/>
      <c r="CA8787" s="9"/>
      <c r="CB8787" s="40"/>
      <c r="CC8787" s="9"/>
      <c r="CD8787" s="9"/>
      <c r="CE8787" s="40"/>
    </row>
    <row r="8788" spans="68:83" x14ac:dyDescent="0.25">
      <c r="BP8788" s="9"/>
      <c r="BQ8788" s="40"/>
      <c r="BR8788" s="9"/>
      <c r="BS8788" s="40"/>
      <c r="BU8788" s="9"/>
      <c r="BV8788" s="40"/>
      <c r="BW8788" s="9"/>
      <c r="BX8788" s="40"/>
      <c r="BZ8788" s="9"/>
      <c r="CA8788" s="9"/>
      <c r="CB8788" s="40"/>
      <c r="CC8788" s="9"/>
      <c r="CD8788" s="9"/>
      <c r="CE8788" s="40"/>
    </row>
    <row r="8789" spans="68:83" x14ac:dyDescent="0.25">
      <c r="BP8789" s="9"/>
      <c r="BQ8789" s="40"/>
      <c r="BR8789" s="9"/>
      <c r="BS8789" s="40"/>
      <c r="BU8789" s="9"/>
      <c r="BV8789" s="40"/>
      <c r="BW8789" s="9"/>
      <c r="BX8789" s="40"/>
      <c r="BZ8789" s="9"/>
      <c r="CA8789" s="9"/>
      <c r="CB8789" s="40"/>
      <c r="CC8789" s="9"/>
      <c r="CD8789" s="9"/>
      <c r="CE8789" s="40"/>
    </row>
    <row r="8790" spans="68:83" x14ac:dyDescent="0.25">
      <c r="BP8790" s="9"/>
      <c r="BQ8790" s="40"/>
      <c r="BR8790" s="9"/>
      <c r="BS8790" s="40"/>
      <c r="BU8790" s="9"/>
      <c r="BV8790" s="40"/>
      <c r="BW8790" s="9"/>
      <c r="BX8790" s="40"/>
      <c r="BZ8790" s="9"/>
      <c r="CA8790" s="9"/>
      <c r="CB8790" s="40"/>
      <c r="CC8790" s="9"/>
      <c r="CD8790" s="9"/>
      <c r="CE8790" s="40"/>
    </row>
    <row r="8791" spans="68:83" x14ac:dyDescent="0.25">
      <c r="BP8791" s="9"/>
      <c r="BQ8791" s="40"/>
      <c r="BR8791" s="9"/>
      <c r="BS8791" s="40"/>
      <c r="BU8791" s="9"/>
      <c r="BV8791" s="40"/>
      <c r="BW8791" s="9"/>
      <c r="BX8791" s="40"/>
      <c r="BZ8791" s="9"/>
      <c r="CA8791" s="9"/>
      <c r="CB8791" s="40"/>
      <c r="CC8791" s="9"/>
      <c r="CD8791" s="9"/>
      <c r="CE8791" s="40"/>
    </row>
    <row r="8792" spans="68:83" x14ac:dyDescent="0.25">
      <c r="BP8792" s="9"/>
      <c r="BQ8792" s="40"/>
      <c r="BR8792" s="9"/>
      <c r="BS8792" s="40"/>
      <c r="BU8792" s="9"/>
      <c r="BV8792" s="40"/>
      <c r="BW8792" s="9"/>
      <c r="BX8792" s="40"/>
      <c r="BZ8792" s="9"/>
      <c r="CA8792" s="9"/>
      <c r="CB8792" s="40"/>
      <c r="CC8792" s="9"/>
      <c r="CD8792" s="9"/>
      <c r="CE8792" s="40"/>
    </row>
    <row r="8793" spans="68:83" x14ac:dyDescent="0.25">
      <c r="BP8793" s="9"/>
      <c r="BQ8793" s="40"/>
      <c r="BR8793" s="9"/>
      <c r="BS8793" s="40"/>
      <c r="BU8793" s="9"/>
      <c r="BV8793" s="40"/>
      <c r="BW8793" s="9"/>
      <c r="BX8793" s="40"/>
      <c r="BZ8793" s="9"/>
      <c r="CA8793" s="9"/>
      <c r="CB8793" s="40"/>
      <c r="CC8793" s="9"/>
      <c r="CD8793" s="9"/>
      <c r="CE8793" s="40"/>
    </row>
    <row r="8794" spans="68:83" x14ac:dyDescent="0.25">
      <c r="BP8794" s="9"/>
      <c r="BQ8794" s="40"/>
      <c r="BR8794" s="9"/>
      <c r="BS8794" s="40"/>
      <c r="BU8794" s="9"/>
      <c r="BV8794" s="40"/>
      <c r="BW8794" s="9"/>
      <c r="BX8794" s="40"/>
      <c r="BZ8794" s="9"/>
      <c r="CA8794" s="9"/>
      <c r="CB8794" s="40"/>
      <c r="CC8794" s="9"/>
      <c r="CD8794" s="9"/>
      <c r="CE8794" s="40"/>
    </row>
    <row r="8795" spans="68:83" x14ac:dyDescent="0.25">
      <c r="BP8795" s="9"/>
      <c r="BQ8795" s="40"/>
      <c r="BR8795" s="9"/>
      <c r="BS8795" s="40"/>
      <c r="BU8795" s="9"/>
      <c r="BV8795" s="40"/>
      <c r="BW8795" s="9"/>
      <c r="BX8795" s="40"/>
      <c r="BZ8795" s="9"/>
      <c r="CA8795" s="9"/>
      <c r="CB8795" s="40"/>
      <c r="CC8795" s="9"/>
      <c r="CD8795" s="9"/>
      <c r="CE8795" s="40"/>
    </row>
    <row r="8796" spans="68:83" x14ac:dyDescent="0.25">
      <c r="BP8796" s="9"/>
      <c r="BQ8796" s="40"/>
      <c r="BR8796" s="9"/>
      <c r="BS8796" s="40"/>
      <c r="BU8796" s="9"/>
      <c r="BV8796" s="40"/>
      <c r="BW8796" s="9"/>
      <c r="BX8796" s="40"/>
      <c r="BZ8796" s="9"/>
      <c r="CA8796" s="9"/>
      <c r="CB8796" s="40"/>
      <c r="CC8796" s="9"/>
      <c r="CD8796" s="9"/>
      <c r="CE8796" s="40"/>
    </row>
    <row r="8797" spans="68:83" x14ac:dyDescent="0.25">
      <c r="BP8797" s="9"/>
      <c r="BQ8797" s="40"/>
      <c r="BR8797" s="9"/>
      <c r="BS8797" s="40"/>
      <c r="BU8797" s="9"/>
      <c r="BV8797" s="40"/>
      <c r="BW8797" s="9"/>
      <c r="BX8797" s="40"/>
      <c r="BZ8797" s="9"/>
      <c r="CA8797" s="9"/>
      <c r="CB8797" s="40"/>
      <c r="CC8797" s="9"/>
      <c r="CD8797" s="9"/>
      <c r="CE8797" s="40"/>
    </row>
    <row r="8798" spans="68:83" x14ac:dyDescent="0.25">
      <c r="BP8798" s="9"/>
      <c r="BQ8798" s="40"/>
      <c r="BR8798" s="9"/>
      <c r="BS8798" s="40"/>
      <c r="BU8798" s="9"/>
      <c r="BV8798" s="40"/>
      <c r="BW8798" s="9"/>
      <c r="BX8798" s="40"/>
      <c r="BZ8798" s="9"/>
      <c r="CA8798" s="9"/>
      <c r="CB8798" s="40"/>
      <c r="CC8798" s="9"/>
      <c r="CD8798" s="9"/>
      <c r="CE8798" s="40"/>
    </row>
    <row r="8799" spans="68:83" x14ac:dyDescent="0.25">
      <c r="BP8799" s="9"/>
      <c r="BQ8799" s="40"/>
      <c r="BR8799" s="9"/>
      <c r="BS8799" s="40"/>
      <c r="BU8799" s="9"/>
      <c r="BV8799" s="40"/>
      <c r="BW8799" s="9"/>
      <c r="BX8799" s="40"/>
      <c r="BZ8799" s="9"/>
      <c r="CA8799" s="9"/>
      <c r="CB8799" s="40"/>
      <c r="CC8799" s="9"/>
      <c r="CD8799" s="9"/>
      <c r="CE8799" s="40"/>
    </row>
    <row r="8800" spans="68:83" x14ac:dyDescent="0.25">
      <c r="BP8800" s="9"/>
      <c r="BQ8800" s="40"/>
      <c r="BR8800" s="9"/>
      <c r="BS8800" s="40"/>
      <c r="BU8800" s="9"/>
      <c r="BV8800" s="40"/>
      <c r="BW8800" s="9"/>
      <c r="BX8800" s="40"/>
      <c r="BZ8800" s="9"/>
      <c r="CA8800" s="9"/>
      <c r="CB8800" s="40"/>
      <c r="CC8800" s="9"/>
      <c r="CD8800" s="9"/>
      <c r="CE8800" s="40"/>
    </row>
    <row r="8801" spans="68:83" x14ac:dyDescent="0.25">
      <c r="BP8801" s="9"/>
      <c r="BQ8801" s="40"/>
      <c r="BR8801" s="9"/>
      <c r="BS8801" s="40"/>
      <c r="BU8801" s="9"/>
      <c r="BV8801" s="40"/>
      <c r="BW8801" s="9"/>
      <c r="BX8801" s="40"/>
      <c r="BZ8801" s="9"/>
      <c r="CA8801" s="9"/>
      <c r="CB8801" s="40"/>
      <c r="CC8801" s="9"/>
      <c r="CD8801" s="9"/>
      <c r="CE8801" s="40"/>
    </row>
    <row r="8802" spans="68:83" x14ac:dyDescent="0.25">
      <c r="BP8802" s="9"/>
      <c r="BQ8802" s="40"/>
      <c r="BR8802" s="9"/>
      <c r="BS8802" s="40"/>
      <c r="BU8802" s="9"/>
      <c r="BV8802" s="40"/>
      <c r="BW8802" s="9"/>
      <c r="BX8802" s="40"/>
      <c r="BZ8802" s="9"/>
      <c r="CA8802" s="9"/>
      <c r="CB8802" s="40"/>
      <c r="CC8802" s="9"/>
      <c r="CD8802" s="9"/>
      <c r="CE8802" s="40"/>
    </row>
    <row r="8803" spans="68:83" x14ac:dyDescent="0.25">
      <c r="BP8803" s="9"/>
      <c r="BQ8803" s="40"/>
      <c r="BR8803" s="9"/>
      <c r="BS8803" s="40"/>
      <c r="BU8803" s="9"/>
      <c r="BV8803" s="40"/>
      <c r="BW8803" s="9"/>
      <c r="BX8803" s="40"/>
      <c r="BZ8803" s="9"/>
      <c r="CA8803" s="9"/>
      <c r="CB8803" s="40"/>
      <c r="CC8803" s="9"/>
      <c r="CD8803" s="9"/>
      <c r="CE8803" s="40"/>
    </row>
    <row r="8804" spans="68:83" x14ac:dyDescent="0.25">
      <c r="BP8804" s="9"/>
      <c r="BQ8804" s="40"/>
      <c r="BR8804" s="9"/>
      <c r="BS8804" s="40"/>
      <c r="BU8804" s="9"/>
      <c r="BV8804" s="40"/>
      <c r="BW8804" s="9"/>
      <c r="BX8804" s="40"/>
      <c r="BZ8804" s="9"/>
      <c r="CA8804" s="9"/>
      <c r="CB8804" s="40"/>
      <c r="CC8804" s="9"/>
      <c r="CD8804" s="9"/>
      <c r="CE8804" s="40"/>
    </row>
    <row r="8805" spans="68:83" x14ac:dyDescent="0.25">
      <c r="BP8805" s="9"/>
      <c r="BQ8805" s="40"/>
      <c r="BR8805" s="9"/>
      <c r="BS8805" s="40"/>
      <c r="BU8805" s="9"/>
      <c r="BV8805" s="40"/>
      <c r="BW8805" s="9"/>
      <c r="BX8805" s="40"/>
      <c r="BZ8805" s="9"/>
      <c r="CA8805" s="9"/>
      <c r="CB8805" s="40"/>
      <c r="CC8805" s="9"/>
      <c r="CD8805" s="9"/>
      <c r="CE8805" s="40"/>
    </row>
    <row r="8806" spans="68:83" x14ac:dyDescent="0.25">
      <c r="BP8806" s="9"/>
      <c r="BQ8806" s="40"/>
      <c r="BR8806" s="9"/>
      <c r="BS8806" s="40"/>
      <c r="BU8806" s="9"/>
      <c r="BV8806" s="40"/>
      <c r="BW8806" s="9"/>
      <c r="BX8806" s="40"/>
      <c r="BZ8806" s="9"/>
      <c r="CA8806" s="9"/>
      <c r="CB8806" s="40"/>
      <c r="CC8806" s="9"/>
      <c r="CD8806" s="9"/>
      <c r="CE8806" s="40"/>
    </row>
    <row r="8807" spans="68:83" x14ac:dyDescent="0.25">
      <c r="BP8807" s="9"/>
      <c r="BQ8807" s="40"/>
      <c r="BR8807" s="9"/>
      <c r="BS8807" s="40"/>
      <c r="BU8807" s="9"/>
      <c r="BV8807" s="40"/>
      <c r="BW8807" s="9"/>
      <c r="BX8807" s="40"/>
      <c r="BZ8807" s="9"/>
      <c r="CA8807" s="9"/>
      <c r="CB8807" s="40"/>
      <c r="CC8807" s="9"/>
      <c r="CD8807" s="9"/>
      <c r="CE8807" s="40"/>
    </row>
    <row r="8808" spans="68:83" x14ac:dyDescent="0.25">
      <c r="BP8808" s="9"/>
      <c r="BQ8808" s="40"/>
      <c r="BR8808" s="9"/>
      <c r="BS8808" s="40"/>
      <c r="BU8808" s="9"/>
      <c r="BV8808" s="40"/>
      <c r="BW8808" s="9"/>
      <c r="BX8808" s="40"/>
      <c r="BZ8808" s="9"/>
      <c r="CA8808" s="9"/>
      <c r="CB8808" s="40"/>
      <c r="CC8808" s="9"/>
      <c r="CD8808" s="9"/>
      <c r="CE8808" s="40"/>
    </row>
    <row r="8809" spans="68:83" x14ac:dyDescent="0.25">
      <c r="BP8809" s="9"/>
      <c r="BQ8809" s="40"/>
      <c r="BR8809" s="9"/>
      <c r="BS8809" s="40"/>
      <c r="BU8809" s="9"/>
      <c r="BV8809" s="40"/>
      <c r="BW8809" s="9"/>
      <c r="BX8809" s="40"/>
      <c r="BZ8809" s="9"/>
      <c r="CA8809" s="9"/>
      <c r="CB8809" s="40"/>
      <c r="CC8809" s="9"/>
      <c r="CD8809" s="9"/>
      <c r="CE8809" s="40"/>
    </row>
    <row r="8810" spans="68:83" x14ac:dyDescent="0.25">
      <c r="BP8810" s="9"/>
      <c r="BQ8810" s="40"/>
      <c r="BR8810" s="9"/>
      <c r="BS8810" s="40"/>
      <c r="BU8810" s="9"/>
      <c r="BV8810" s="40"/>
      <c r="BW8810" s="9"/>
      <c r="BX8810" s="40"/>
      <c r="BZ8810" s="9"/>
      <c r="CA8810" s="9"/>
      <c r="CB8810" s="40"/>
      <c r="CC8810" s="9"/>
      <c r="CD8810" s="9"/>
      <c r="CE8810" s="40"/>
    </row>
    <row r="8811" spans="68:83" x14ac:dyDescent="0.25">
      <c r="BP8811" s="9"/>
      <c r="BQ8811" s="40"/>
      <c r="BR8811" s="9"/>
      <c r="BS8811" s="40"/>
      <c r="BU8811" s="9"/>
      <c r="BV8811" s="40"/>
      <c r="BW8811" s="9"/>
      <c r="BX8811" s="40"/>
      <c r="BZ8811" s="9"/>
      <c r="CA8811" s="9"/>
      <c r="CB8811" s="40"/>
      <c r="CC8811" s="9"/>
      <c r="CD8811" s="9"/>
      <c r="CE8811" s="40"/>
    </row>
    <row r="8812" spans="68:83" x14ac:dyDescent="0.25">
      <c r="BP8812" s="9"/>
      <c r="BQ8812" s="40"/>
      <c r="BR8812" s="9"/>
      <c r="BS8812" s="40"/>
      <c r="BU8812" s="9"/>
      <c r="BV8812" s="40"/>
      <c r="BW8812" s="9"/>
      <c r="BX8812" s="40"/>
      <c r="BZ8812" s="9"/>
      <c r="CA8812" s="9"/>
      <c r="CB8812" s="40"/>
      <c r="CC8812" s="9"/>
      <c r="CD8812" s="9"/>
      <c r="CE8812" s="40"/>
    </row>
    <row r="8813" spans="68:83" x14ac:dyDescent="0.25">
      <c r="BP8813" s="9"/>
      <c r="BQ8813" s="40"/>
      <c r="BR8813" s="9"/>
      <c r="BS8813" s="40"/>
      <c r="BU8813" s="9"/>
      <c r="BV8813" s="40"/>
      <c r="BW8813" s="9"/>
      <c r="BX8813" s="40"/>
      <c r="BZ8813" s="9"/>
      <c r="CA8813" s="9"/>
      <c r="CB8813" s="40"/>
      <c r="CC8813" s="9"/>
      <c r="CD8813" s="9"/>
      <c r="CE8813" s="40"/>
    </row>
    <row r="8814" spans="68:83" x14ac:dyDescent="0.25">
      <c r="BP8814" s="9"/>
      <c r="BQ8814" s="40"/>
      <c r="BR8814" s="9"/>
      <c r="BS8814" s="40"/>
      <c r="BU8814" s="9"/>
      <c r="BV8814" s="40"/>
      <c r="BW8814" s="9"/>
      <c r="BX8814" s="40"/>
      <c r="BZ8814" s="9"/>
      <c r="CA8814" s="9"/>
      <c r="CB8814" s="40"/>
      <c r="CC8814" s="9"/>
      <c r="CD8814" s="9"/>
      <c r="CE8814" s="40"/>
    </row>
    <row r="8815" spans="68:83" x14ac:dyDescent="0.25">
      <c r="BP8815" s="9"/>
      <c r="BQ8815" s="40"/>
      <c r="BR8815" s="9"/>
      <c r="BS8815" s="40"/>
      <c r="BU8815" s="9"/>
      <c r="BV8815" s="40"/>
      <c r="BW8815" s="9"/>
      <c r="BX8815" s="40"/>
      <c r="BZ8815" s="9"/>
      <c r="CA8815" s="9"/>
      <c r="CB8815" s="40"/>
      <c r="CC8815" s="9"/>
      <c r="CD8815" s="9"/>
      <c r="CE8815" s="40"/>
    </row>
    <row r="8816" spans="68:83" x14ac:dyDescent="0.25">
      <c r="BP8816" s="9"/>
      <c r="BQ8816" s="40"/>
      <c r="BR8816" s="9"/>
      <c r="BS8816" s="40"/>
      <c r="BU8816" s="9"/>
      <c r="BV8816" s="40"/>
      <c r="BW8816" s="9"/>
      <c r="BX8816" s="40"/>
      <c r="BZ8816" s="9"/>
      <c r="CA8816" s="9"/>
      <c r="CB8816" s="40"/>
      <c r="CC8816" s="9"/>
      <c r="CD8816" s="9"/>
      <c r="CE8816" s="40"/>
    </row>
    <row r="8817" spans="68:83" x14ac:dyDescent="0.25">
      <c r="BP8817" s="9"/>
      <c r="BQ8817" s="40"/>
      <c r="BR8817" s="9"/>
      <c r="BS8817" s="40"/>
      <c r="BU8817" s="9"/>
      <c r="BV8817" s="40"/>
      <c r="BW8817" s="9"/>
      <c r="BX8817" s="40"/>
      <c r="BZ8817" s="9"/>
      <c r="CA8817" s="9"/>
      <c r="CB8817" s="40"/>
      <c r="CC8817" s="9"/>
      <c r="CD8817" s="9"/>
      <c r="CE8817" s="40"/>
    </row>
    <row r="8818" spans="68:83" x14ac:dyDescent="0.25">
      <c r="BP8818" s="9"/>
      <c r="BQ8818" s="40"/>
      <c r="BR8818" s="9"/>
      <c r="BS8818" s="40"/>
      <c r="BU8818" s="9"/>
      <c r="BV8818" s="40"/>
      <c r="BW8818" s="9"/>
      <c r="BX8818" s="40"/>
      <c r="BZ8818" s="9"/>
      <c r="CA8818" s="9"/>
      <c r="CB8818" s="40"/>
      <c r="CC8818" s="9"/>
      <c r="CD8818" s="9"/>
      <c r="CE8818" s="40"/>
    </row>
    <row r="8819" spans="68:83" x14ac:dyDescent="0.25">
      <c r="BP8819" s="9"/>
      <c r="BQ8819" s="40"/>
      <c r="BR8819" s="9"/>
      <c r="BS8819" s="40"/>
      <c r="BU8819" s="9"/>
      <c r="BV8819" s="40"/>
      <c r="BW8819" s="9"/>
      <c r="BX8819" s="40"/>
      <c r="BZ8819" s="9"/>
      <c r="CA8819" s="9"/>
      <c r="CB8819" s="40"/>
      <c r="CC8819" s="9"/>
      <c r="CD8819" s="9"/>
      <c r="CE8819" s="40"/>
    </row>
    <row r="8820" spans="68:83" x14ac:dyDescent="0.25">
      <c r="BP8820" s="9"/>
      <c r="BQ8820" s="40"/>
      <c r="BR8820" s="9"/>
      <c r="BS8820" s="40"/>
      <c r="BU8820" s="9"/>
      <c r="BV8820" s="40"/>
      <c r="BW8820" s="9"/>
      <c r="BX8820" s="40"/>
      <c r="BZ8820" s="9"/>
      <c r="CA8820" s="9"/>
      <c r="CB8820" s="40"/>
      <c r="CC8820" s="9"/>
      <c r="CD8820" s="9"/>
      <c r="CE8820" s="40"/>
    </row>
    <row r="8821" spans="68:83" x14ac:dyDescent="0.25">
      <c r="BP8821" s="9"/>
      <c r="BQ8821" s="40"/>
      <c r="BR8821" s="9"/>
      <c r="BS8821" s="40"/>
      <c r="BU8821" s="9"/>
      <c r="BV8821" s="40"/>
      <c r="BW8821" s="9"/>
      <c r="BX8821" s="40"/>
      <c r="BZ8821" s="9"/>
      <c r="CA8821" s="9"/>
      <c r="CB8821" s="40"/>
      <c r="CC8821" s="9"/>
      <c r="CD8821" s="9"/>
      <c r="CE8821" s="40"/>
    </row>
    <row r="8822" spans="68:83" x14ac:dyDescent="0.25">
      <c r="BP8822" s="9"/>
      <c r="BQ8822" s="40"/>
      <c r="BR8822" s="9"/>
      <c r="BS8822" s="40"/>
      <c r="BU8822" s="9"/>
      <c r="BV8822" s="40"/>
      <c r="BW8822" s="9"/>
      <c r="BX8822" s="40"/>
      <c r="BZ8822" s="9"/>
      <c r="CA8822" s="9"/>
      <c r="CB8822" s="40"/>
      <c r="CC8822" s="9"/>
      <c r="CD8822" s="9"/>
      <c r="CE8822" s="40"/>
    </row>
    <row r="8823" spans="68:83" x14ac:dyDescent="0.25">
      <c r="BP8823" s="9"/>
      <c r="BQ8823" s="40"/>
      <c r="BR8823" s="9"/>
      <c r="BS8823" s="40"/>
      <c r="BU8823" s="9"/>
      <c r="BV8823" s="40"/>
      <c r="BW8823" s="9"/>
      <c r="BX8823" s="40"/>
      <c r="BZ8823" s="9"/>
      <c r="CA8823" s="9"/>
      <c r="CB8823" s="40"/>
      <c r="CC8823" s="9"/>
      <c r="CD8823" s="9"/>
      <c r="CE8823" s="40"/>
    </row>
    <row r="8824" spans="68:83" x14ac:dyDescent="0.25">
      <c r="BP8824" s="9"/>
      <c r="BQ8824" s="40"/>
      <c r="BR8824" s="9"/>
      <c r="BS8824" s="40"/>
      <c r="BU8824" s="9"/>
      <c r="BV8824" s="40"/>
      <c r="BW8824" s="9"/>
      <c r="BX8824" s="40"/>
      <c r="BZ8824" s="9"/>
      <c r="CA8824" s="9"/>
      <c r="CB8824" s="40"/>
      <c r="CC8824" s="9"/>
      <c r="CD8824" s="9"/>
      <c r="CE8824" s="40"/>
    </row>
    <row r="8825" spans="68:83" x14ac:dyDescent="0.25">
      <c r="BP8825" s="9"/>
      <c r="BQ8825" s="40"/>
      <c r="BR8825" s="9"/>
      <c r="BS8825" s="40"/>
      <c r="BU8825" s="9"/>
      <c r="BV8825" s="40"/>
      <c r="BW8825" s="9"/>
      <c r="BX8825" s="40"/>
      <c r="BZ8825" s="9"/>
      <c r="CA8825" s="9"/>
      <c r="CB8825" s="40"/>
      <c r="CC8825" s="9"/>
      <c r="CD8825" s="9"/>
      <c r="CE8825" s="40"/>
    </row>
    <row r="8826" spans="68:83" x14ac:dyDescent="0.25">
      <c r="BP8826" s="9"/>
      <c r="BQ8826" s="40"/>
      <c r="BR8826" s="9"/>
      <c r="BS8826" s="40"/>
      <c r="BU8826" s="9"/>
      <c r="BV8826" s="40"/>
      <c r="BW8826" s="9"/>
      <c r="BX8826" s="40"/>
      <c r="BZ8826" s="9"/>
      <c r="CA8826" s="9"/>
      <c r="CB8826" s="40"/>
      <c r="CC8826" s="9"/>
      <c r="CD8826" s="9"/>
      <c r="CE8826" s="40"/>
    </row>
    <row r="8827" spans="68:83" x14ac:dyDescent="0.25">
      <c r="BP8827" s="9"/>
      <c r="BQ8827" s="40"/>
      <c r="BR8827" s="9"/>
      <c r="BS8827" s="40"/>
      <c r="BU8827" s="9"/>
      <c r="BV8827" s="40"/>
      <c r="BW8827" s="9"/>
      <c r="BX8827" s="40"/>
      <c r="BZ8827" s="9"/>
      <c r="CA8827" s="9"/>
      <c r="CB8827" s="40"/>
      <c r="CC8827" s="9"/>
      <c r="CD8827" s="9"/>
      <c r="CE8827" s="40"/>
    </row>
    <row r="8828" spans="68:83" x14ac:dyDescent="0.25">
      <c r="BP8828" s="9"/>
      <c r="BQ8828" s="40"/>
      <c r="BR8828" s="9"/>
      <c r="BS8828" s="40"/>
      <c r="BU8828" s="9"/>
      <c r="BV8828" s="40"/>
      <c r="BW8828" s="9"/>
      <c r="BX8828" s="40"/>
      <c r="BZ8828" s="9"/>
      <c r="CA8828" s="9"/>
      <c r="CB8828" s="40"/>
      <c r="CC8828" s="9"/>
      <c r="CD8828" s="9"/>
      <c r="CE8828" s="40"/>
    </row>
    <row r="8829" spans="68:83" x14ac:dyDescent="0.25">
      <c r="BP8829" s="9"/>
      <c r="BQ8829" s="40"/>
      <c r="BR8829" s="9"/>
      <c r="BS8829" s="40"/>
      <c r="BU8829" s="9"/>
      <c r="BV8829" s="40"/>
      <c r="BW8829" s="9"/>
      <c r="BX8829" s="40"/>
      <c r="BZ8829" s="9"/>
      <c r="CA8829" s="9"/>
      <c r="CB8829" s="40"/>
      <c r="CC8829" s="9"/>
      <c r="CD8829" s="9"/>
      <c r="CE8829" s="40"/>
    </row>
    <row r="8830" spans="68:83" x14ac:dyDescent="0.25">
      <c r="BP8830" s="9"/>
      <c r="BQ8830" s="40"/>
      <c r="BR8830" s="9"/>
      <c r="BS8830" s="40"/>
      <c r="BU8830" s="9"/>
      <c r="BV8830" s="40"/>
      <c r="BW8830" s="9"/>
      <c r="BX8830" s="40"/>
      <c r="BZ8830" s="9"/>
      <c r="CA8830" s="9"/>
      <c r="CB8830" s="40"/>
      <c r="CC8830" s="9"/>
      <c r="CD8830" s="9"/>
      <c r="CE8830" s="40"/>
    </row>
    <row r="8831" spans="68:83" x14ac:dyDescent="0.25">
      <c r="BP8831" s="9"/>
      <c r="BQ8831" s="40"/>
      <c r="BR8831" s="9"/>
      <c r="BS8831" s="40"/>
      <c r="BU8831" s="9"/>
      <c r="BV8831" s="40"/>
      <c r="BW8831" s="9"/>
      <c r="BX8831" s="40"/>
      <c r="BZ8831" s="9"/>
      <c r="CA8831" s="9"/>
      <c r="CB8831" s="40"/>
      <c r="CC8831" s="9"/>
      <c r="CD8831" s="9"/>
      <c r="CE8831" s="40"/>
    </row>
    <row r="8832" spans="68:83" x14ac:dyDescent="0.25">
      <c r="BP8832" s="9"/>
      <c r="BQ8832" s="40"/>
      <c r="BR8832" s="9"/>
      <c r="BS8832" s="40"/>
      <c r="BU8832" s="9"/>
      <c r="BV8832" s="40"/>
      <c r="BW8832" s="9"/>
      <c r="BX8832" s="40"/>
      <c r="BZ8832" s="9"/>
      <c r="CA8832" s="9"/>
      <c r="CB8832" s="40"/>
      <c r="CC8832" s="9"/>
      <c r="CD8832" s="9"/>
      <c r="CE8832" s="40"/>
    </row>
    <row r="8833" spans="68:83" x14ac:dyDescent="0.25">
      <c r="BP8833" s="9"/>
      <c r="BQ8833" s="40"/>
      <c r="BR8833" s="9"/>
      <c r="BS8833" s="40"/>
      <c r="BU8833" s="9"/>
      <c r="BV8833" s="40"/>
      <c r="BW8833" s="9"/>
      <c r="BX8833" s="40"/>
      <c r="BZ8833" s="9"/>
      <c r="CA8833" s="9"/>
      <c r="CB8833" s="40"/>
      <c r="CC8833" s="9"/>
      <c r="CD8833" s="9"/>
      <c r="CE8833" s="40"/>
    </row>
    <row r="8834" spans="68:83" x14ac:dyDescent="0.25">
      <c r="BP8834" s="9"/>
      <c r="BQ8834" s="40"/>
      <c r="BR8834" s="9"/>
      <c r="BS8834" s="40"/>
      <c r="BU8834" s="9"/>
      <c r="BV8834" s="40"/>
      <c r="BW8834" s="9"/>
      <c r="BX8834" s="40"/>
      <c r="BZ8834" s="9"/>
      <c r="CA8834" s="9"/>
      <c r="CB8834" s="40"/>
      <c r="CC8834" s="9"/>
      <c r="CD8834" s="9"/>
      <c r="CE8834" s="40"/>
    </row>
    <row r="8835" spans="68:83" x14ac:dyDescent="0.25">
      <c r="BP8835" s="9"/>
      <c r="BQ8835" s="40"/>
      <c r="BR8835" s="9"/>
      <c r="BS8835" s="40"/>
      <c r="BU8835" s="9"/>
      <c r="BV8835" s="40"/>
      <c r="BW8835" s="9"/>
      <c r="BX8835" s="40"/>
      <c r="BZ8835" s="9"/>
      <c r="CA8835" s="9"/>
      <c r="CB8835" s="40"/>
      <c r="CC8835" s="9"/>
      <c r="CD8835" s="9"/>
      <c r="CE8835" s="40"/>
    </row>
    <row r="8836" spans="68:83" x14ac:dyDescent="0.25">
      <c r="BP8836" s="9"/>
      <c r="BQ8836" s="40"/>
      <c r="BR8836" s="9"/>
      <c r="BS8836" s="40"/>
      <c r="BU8836" s="9"/>
      <c r="BV8836" s="40"/>
      <c r="BW8836" s="9"/>
      <c r="BX8836" s="40"/>
      <c r="BZ8836" s="9"/>
      <c r="CA8836" s="9"/>
      <c r="CB8836" s="40"/>
      <c r="CC8836" s="9"/>
      <c r="CD8836" s="9"/>
      <c r="CE8836" s="40"/>
    </row>
    <row r="8837" spans="68:83" x14ac:dyDescent="0.25">
      <c r="BP8837" s="9"/>
      <c r="BQ8837" s="40"/>
      <c r="BR8837" s="9"/>
      <c r="BS8837" s="40"/>
      <c r="BU8837" s="9"/>
      <c r="BV8837" s="40"/>
      <c r="BW8837" s="9"/>
      <c r="BX8837" s="40"/>
      <c r="BZ8837" s="9"/>
      <c r="CA8837" s="9"/>
      <c r="CB8837" s="40"/>
      <c r="CC8837" s="9"/>
      <c r="CD8837" s="9"/>
      <c r="CE8837" s="40"/>
    </row>
    <row r="8838" spans="68:83" x14ac:dyDescent="0.25">
      <c r="BP8838" s="9"/>
      <c r="BQ8838" s="40"/>
      <c r="BR8838" s="9"/>
      <c r="BS8838" s="40"/>
      <c r="BU8838" s="9"/>
      <c r="BV8838" s="40"/>
      <c r="BW8838" s="9"/>
      <c r="BX8838" s="40"/>
      <c r="BZ8838" s="9"/>
      <c r="CA8838" s="9"/>
      <c r="CB8838" s="40"/>
      <c r="CC8838" s="9"/>
      <c r="CD8838" s="9"/>
      <c r="CE8838" s="40"/>
    </row>
    <row r="8839" spans="68:83" x14ac:dyDescent="0.25">
      <c r="BP8839" s="9"/>
      <c r="BQ8839" s="40"/>
      <c r="BR8839" s="9"/>
      <c r="BS8839" s="40"/>
      <c r="BU8839" s="9"/>
      <c r="BV8839" s="40"/>
      <c r="BW8839" s="9"/>
      <c r="BX8839" s="40"/>
      <c r="BZ8839" s="9"/>
      <c r="CA8839" s="9"/>
      <c r="CB8839" s="40"/>
      <c r="CC8839" s="9"/>
      <c r="CD8839" s="9"/>
      <c r="CE8839" s="40"/>
    </row>
    <row r="8840" spans="68:83" x14ac:dyDescent="0.25">
      <c r="BP8840" s="9"/>
      <c r="BQ8840" s="40"/>
      <c r="BR8840" s="9"/>
      <c r="BS8840" s="40"/>
      <c r="BU8840" s="9"/>
      <c r="BV8840" s="40"/>
      <c r="BW8840" s="9"/>
      <c r="BX8840" s="40"/>
      <c r="BZ8840" s="9"/>
      <c r="CA8840" s="9"/>
      <c r="CB8840" s="40"/>
      <c r="CC8840" s="9"/>
      <c r="CD8840" s="9"/>
      <c r="CE8840" s="40"/>
    </row>
    <row r="8841" spans="68:83" x14ac:dyDescent="0.25">
      <c r="BP8841" s="9"/>
      <c r="BQ8841" s="40"/>
      <c r="BR8841" s="9"/>
      <c r="BS8841" s="40"/>
      <c r="BU8841" s="9"/>
      <c r="BV8841" s="40"/>
      <c r="BW8841" s="9"/>
      <c r="BX8841" s="40"/>
      <c r="BZ8841" s="9"/>
      <c r="CA8841" s="9"/>
      <c r="CB8841" s="40"/>
      <c r="CC8841" s="9"/>
      <c r="CD8841" s="9"/>
      <c r="CE8841" s="40"/>
    </row>
    <row r="8842" spans="68:83" x14ac:dyDescent="0.25">
      <c r="BP8842" s="9"/>
      <c r="BQ8842" s="40"/>
      <c r="BR8842" s="9"/>
      <c r="BS8842" s="40"/>
      <c r="BU8842" s="9"/>
      <c r="BV8842" s="40"/>
      <c r="BW8842" s="9"/>
      <c r="BX8842" s="40"/>
      <c r="BZ8842" s="9"/>
      <c r="CA8842" s="9"/>
      <c r="CB8842" s="40"/>
      <c r="CC8842" s="9"/>
      <c r="CD8842" s="9"/>
      <c r="CE8842" s="40"/>
    </row>
    <row r="8843" spans="68:83" x14ac:dyDescent="0.25">
      <c r="BP8843" s="9"/>
      <c r="BQ8843" s="40"/>
      <c r="BR8843" s="9"/>
      <c r="BS8843" s="40"/>
      <c r="BU8843" s="9"/>
      <c r="BV8843" s="40"/>
      <c r="BW8843" s="9"/>
      <c r="BX8843" s="40"/>
      <c r="BZ8843" s="9"/>
      <c r="CA8843" s="9"/>
      <c r="CB8843" s="40"/>
      <c r="CC8843" s="9"/>
      <c r="CD8843" s="9"/>
      <c r="CE8843" s="40"/>
    </row>
    <row r="8844" spans="68:83" x14ac:dyDescent="0.25">
      <c r="BP8844" s="9"/>
      <c r="BQ8844" s="40"/>
      <c r="BR8844" s="9"/>
      <c r="BS8844" s="40"/>
      <c r="BU8844" s="9"/>
      <c r="BV8844" s="40"/>
      <c r="BW8844" s="9"/>
      <c r="BX8844" s="40"/>
      <c r="BZ8844" s="9"/>
      <c r="CA8844" s="9"/>
      <c r="CB8844" s="40"/>
      <c r="CC8844" s="9"/>
      <c r="CD8844" s="9"/>
      <c r="CE8844" s="40"/>
    </row>
    <row r="8845" spans="68:83" x14ac:dyDescent="0.25">
      <c r="BP8845" s="9"/>
      <c r="BQ8845" s="40"/>
      <c r="BR8845" s="9"/>
      <c r="BS8845" s="40"/>
      <c r="BU8845" s="9"/>
      <c r="BV8845" s="40"/>
      <c r="BW8845" s="9"/>
      <c r="BX8845" s="40"/>
      <c r="BZ8845" s="9"/>
      <c r="CA8845" s="9"/>
      <c r="CB8845" s="40"/>
      <c r="CC8845" s="9"/>
      <c r="CD8845" s="9"/>
      <c r="CE8845" s="40"/>
    </row>
    <row r="8846" spans="68:83" x14ac:dyDescent="0.25">
      <c r="BP8846" s="9"/>
      <c r="BQ8846" s="40"/>
      <c r="BR8846" s="9"/>
      <c r="BS8846" s="40"/>
      <c r="BU8846" s="9"/>
      <c r="BV8846" s="40"/>
      <c r="BW8846" s="9"/>
      <c r="BX8846" s="40"/>
      <c r="BZ8846" s="9"/>
      <c r="CA8846" s="9"/>
      <c r="CB8846" s="40"/>
      <c r="CC8846" s="9"/>
      <c r="CD8846" s="9"/>
      <c r="CE8846" s="40"/>
    </row>
    <row r="8847" spans="68:83" x14ac:dyDescent="0.25">
      <c r="BP8847" s="9"/>
      <c r="BQ8847" s="40"/>
      <c r="BR8847" s="9"/>
      <c r="BS8847" s="40"/>
      <c r="BU8847" s="9"/>
      <c r="BV8847" s="40"/>
      <c r="BW8847" s="9"/>
      <c r="BX8847" s="40"/>
      <c r="BZ8847" s="9"/>
      <c r="CA8847" s="9"/>
      <c r="CB8847" s="40"/>
      <c r="CC8847" s="9"/>
      <c r="CD8847" s="9"/>
      <c r="CE8847" s="40"/>
    </row>
    <row r="8848" spans="68:83" x14ac:dyDescent="0.25">
      <c r="BP8848" s="9"/>
      <c r="BQ8848" s="40"/>
      <c r="BR8848" s="9"/>
      <c r="BS8848" s="40"/>
      <c r="BU8848" s="9"/>
      <c r="BV8848" s="40"/>
      <c r="BW8848" s="9"/>
      <c r="BX8848" s="40"/>
      <c r="BZ8848" s="9"/>
      <c r="CA8848" s="9"/>
      <c r="CB8848" s="40"/>
      <c r="CC8848" s="9"/>
      <c r="CD8848" s="9"/>
      <c r="CE8848" s="40"/>
    </row>
    <row r="8849" spans="68:83" x14ac:dyDescent="0.25">
      <c r="BP8849" s="9"/>
      <c r="BQ8849" s="40"/>
      <c r="BR8849" s="9"/>
      <c r="BS8849" s="40"/>
      <c r="BU8849" s="9"/>
      <c r="BV8849" s="40"/>
      <c r="BW8849" s="9"/>
      <c r="BX8849" s="40"/>
      <c r="BZ8849" s="9"/>
      <c r="CA8849" s="9"/>
      <c r="CB8849" s="40"/>
      <c r="CC8849" s="9"/>
      <c r="CD8849" s="9"/>
      <c r="CE8849" s="40"/>
    </row>
    <row r="8850" spans="68:83" x14ac:dyDescent="0.25">
      <c r="BP8850" s="9"/>
      <c r="BQ8850" s="40"/>
      <c r="BR8850" s="9"/>
      <c r="BS8850" s="40"/>
      <c r="BU8850" s="9"/>
      <c r="BV8850" s="40"/>
      <c r="BW8850" s="9"/>
      <c r="BX8850" s="40"/>
      <c r="BZ8850" s="9"/>
      <c r="CA8850" s="9"/>
      <c r="CB8850" s="40"/>
      <c r="CC8850" s="9"/>
      <c r="CD8850" s="9"/>
      <c r="CE8850" s="40"/>
    </row>
    <row r="8851" spans="68:83" x14ac:dyDescent="0.25">
      <c r="BP8851" s="9"/>
      <c r="BQ8851" s="40"/>
      <c r="BR8851" s="9"/>
      <c r="BS8851" s="40"/>
      <c r="BU8851" s="9"/>
      <c r="BV8851" s="40"/>
      <c r="BW8851" s="9"/>
      <c r="BX8851" s="40"/>
      <c r="BZ8851" s="9"/>
      <c r="CA8851" s="9"/>
      <c r="CB8851" s="40"/>
      <c r="CC8851" s="9"/>
      <c r="CD8851" s="9"/>
      <c r="CE8851" s="40"/>
    </row>
    <row r="8852" spans="68:83" x14ac:dyDescent="0.25">
      <c r="BP8852" s="9"/>
      <c r="BQ8852" s="40"/>
      <c r="BR8852" s="9"/>
      <c r="BS8852" s="40"/>
      <c r="BU8852" s="9"/>
      <c r="BV8852" s="40"/>
      <c r="BW8852" s="9"/>
      <c r="BX8852" s="40"/>
      <c r="BZ8852" s="9"/>
      <c r="CA8852" s="9"/>
      <c r="CB8852" s="40"/>
      <c r="CC8852" s="9"/>
      <c r="CD8852" s="9"/>
      <c r="CE8852" s="40"/>
    </row>
    <row r="8853" spans="68:83" x14ac:dyDescent="0.25">
      <c r="BP8853" s="9"/>
      <c r="BQ8853" s="40"/>
      <c r="BR8853" s="9"/>
      <c r="BS8853" s="40"/>
      <c r="BU8853" s="9"/>
      <c r="BV8853" s="40"/>
      <c r="BW8853" s="9"/>
      <c r="BX8853" s="40"/>
      <c r="BZ8853" s="9"/>
      <c r="CA8853" s="9"/>
      <c r="CB8853" s="40"/>
      <c r="CC8853" s="9"/>
      <c r="CD8853" s="9"/>
      <c r="CE8853" s="40"/>
    </row>
    <row r="8854" spans="68:83" x14ac:dyDescent="0.25">
      <c r="BP8854" s="9"/>
      <c r="BQ8854" s="40"/>
      <c r="BR8854" s="9"/>
      <c r="BS8854" s="40"/>
      <c r="BU8854" s="9"/>
      <c r="BV8854" s="40"/>
      <c r="BW8854" s="9"/>
      <c r="BX8854" s="40"/>
      <c r="BZ8854" s="9"/>
      <c r="CA8854" s="9"/>
      <c r="CB8854" s="40"/>
      <c r="CC8854" s="9"/>
      <c r="CD8854" s="9"/>
      <c r="CE8854" s="40"/>
    </row>
    <row r="8855" spans="68:83" x14ac:dyDescent="0.25">
      <c r="BP8855" s="9"/>
      <c r="BQ8855" s="40"/>
      <c r="BR8855" s="9"/>
      <c r="BS8855" s="40"/>
      <c r="BU8855" s="9"/>
      <c r="BV8855" s="40"/>
      <c r="BW8855" s="9"/>
      <c r="BX8855" s="40"/>
      <c r="BZ8855" s="9"/>
      <c r="CA8855" s="9"/>
      <c r="CB8855" s="40"/>
      <c r="CC8855" s="9"/>
      <c r="CD8855" s="9"/>
      <c r="CE8855" s="40"/>
    </row>
    <row r="8856" spans="68:83" x14ac:dyDescent="0.25">
      <c r="BP8856" s="9"/>
      <c r="BQ8856" s="40"/>
      <c r="BR8856" s="9"/>
      <c r="BS8856" s="40"/>
      <c r="BU8856" s="9"/>
      <c r="BV8856" s="40"/>
      <c r="BW8856" s="9"/>
      <c r="BX8856" s="40"/>
      <c r="BZ8856" s="9"/>
      <c r="CA8856" s="9"/>
      <c r="CB8856" s="40"/>
      <c r="CC8856" s="9"/>
      <c r="CD8856" s="9"/>
      <c r="CE8856" s="40"/>
    </row>
    <row r="8857" spans="68:83" x14ac:dyDescent="0.25">
      <c r="BP8857" s="9"/>
      <c r="BQ8857" s="40"/>
      <c r="BR8857" s="9"/>
      <c r="BS8857" s="40"/>
      <c r="BU8857" s="9"/>
      <c r="BV8857" s="40"/>
      <c r="BW8857" s="9"/>
      <c r="BX8857" s="40"/>
      <c r="BZ8857" s="9"/>
      <c r="CA8857" s="9"/>
      <c r="CB8857" s="40"/>
      <c r="CC8857" s="9"/>
      <c r="CD8857" s="9"/>
      <c r="CE8857" s="40"/>
    </row>
    <row r="8858" spans="68:83" x14ac:dyDescent="0.25">
      <c r="BP8858" s="9"/>
      <c r="BQ8858" s="40"/>
      <c r="BR8858" s="9"/>
      <c r="BS8858" s="40"/>
      <c r="BU8858" s="9"/>
      <c r="BV8858" s="40"/>
      <c r="BW8858" s="9"/>
      <c r="BX8858" s="40"/>
      <c r="BZ8858" s="9"/>
      <c r="CA8858" s="9"/>
      <c r="CB8858" s="40"/>
      <c r="CC8858" s="9"/>
      <c r="CD8858" s="9"/>
      <c r="CE8858" s="40"/>
    </row>
    <row r="8859" spans="68:83" x14ac:dyDescent="0.25">
      <c r="BP8859" s="9"/>
      <c r="BQ8859" s="40"/>
      <c r="BR8859" s="9"/>
      <c r="BS8859" s="40"/>
      <c r="BU8859" s="9"/>
      <c r="BV8859" s="40"/>
      <c r="BW8859" s="9"/>
      <c r="BX8859" s="40"/>
      <c r="BZ8859" s="9"/>
      <c r="CA8859" s="9"/>
      <c r="CB8859" s="40"/>
      <c r="CC8859" s="9"/>
      <c r="CD8859" s="9"/>
      <c r="CE8859" s="40"/>
    </row>
    <row r="8860" spans="68:83" x14ac:dyDescent="0.25">
      <c r="BP8860" s="9"/>
      <c r="BQ8860" s="40"/>
      <c r="BR8860" s="9"/>
      <c r="BS8860" s="40"/>
      <c r="BU8860" s="9"/>
      <c r="BV8860" s="40"/>
      <c r="BW8860" s="9"/>
      <c r="BX8860" s="40"/>
      <c r="BZ8860" s="9"/>
      <c r="CA8860" s="9"/>
      <c r="CB8860" s="40"/>
      <c r="CC8860" s="9"/>
      <c r="CD8860" s="9"/>
      <c r="CE8860" s="40"/>
    </row>
    <row r="8861" spans="68:83" x14ac:dyDescent="0.25">
      <c r="BP8861" s="9"/>
      <c r="BQ8861" s="40"/>
      <c r="BR8861" s="9"/>
      <c r="BS8861" s="40"/>
      <c r="BU8861" s="9"/>
      <c r="BV8861" s="40"/>
      <c r="BW8861" s="9"/>
      <c r="BX8861" s="40"/>
      <c r="BZ8861" s="9"/>
      <c r="CA8861" s="9"/>
      <c r="CB8861" s="40"/>
      <c r="CC8861" s="9"/>
      <c r="CD8861" s="9"/>
      <c r="CE8861" s="40"/>
    </row>
    <row r="8862" spans="68:83" x14ac:dyDescent="0.25">
      <c r="BP8862" s="9"/>
      <c r="BQ8862" s="40"/>
      <c r="BR8862" s="9"/>
      <c r="BS8862" s="40"/>
      <c r="BU8862" s="9"/>
      <c r="BV8862" s="40"/>
      <c r="BW8862" s="9"/>
      <c r="BX8862" s="40"/>
      <c r="BZ8862" s="9"/>
      <c r="CA8862" s="9"/>
      <c r="CB8862" s="40"/>
      <c r="CC8862" s="9"/>
      <c r="CD8862" s="9"/>
      <c r="CE8862" s="40"/>
    </row>
    <row r="8863" spans="68:83" x14ac:dyDescent="0.25">
      <c r="BP8863" s="9"/>
      <c r="BQ8863" s="40"/>
      <c r="BR8863" s="9"/>
      <c r="BS8863" s="40"/>
      <c r="BU8863" s="9"/>
      <c r="BV8863" s="40"/>
      <c r="BW8863" s="9"/>
      <c r="BX8863" s="40"/>
      <c r="BZ8863" s="9"/>
      <c r="CA8863" s="9"/>
      <c r="CB8863" s="40"/>
      <c r="CC8863" s="9"/>
      <c r="CD8863" s="9"/>
      <c r="CE8863" s="40"/>
    </row>
    <row r="8864" spans="68:83" x14ac:dyDescent="0.25">
      <c r="BP8864" s="9"/>
      <c r="BQ8864" s="40"/>
      <c r="BR8864" s="9"/>
      <c r="BS8864" s="40"/>
      <c r="BU8864" s="9"/>
      <c r="BV8864" s="40"/>
      <c r="BW8864" s="9"/>
      <c r="BX8864" s="40"/>
      <c r="BZ8864" s="9"/>
      <c r="CA8864" s="9"/>
      <c r="CB8864" s="40"/>
      <c r="CC8864" s="9"/>
      <c r="CD8864" s="9"/>
      <c r="CE8864" s="40"/>
    </row>
    <row r="8865" spans="68:83" x14ac:dyDescent="0.25">
      <c r="BP8865" s="9"/>
      <c r="BQ8865" s="40"/>
      <c r="BR8865" s="9"/>
      <c r="BS8865" s="40"/>
      <c r="BU8865" s="9"/>
      <c r="BV8865" s="40"/>
      <c r="BW8865" s="9"/>
      <c r="BX8865" s="40"/>
      <c r="BZ8865" s="9"/>
      <c r="CA8865" s="9"/>
      <c r="CB8865" s="40"/>
      <c r="CC8865" s="9"/>
      <c r="CD8865" s="9"/>
      <c r="CE8865" s="40"/>
    </row>
    <row r="8866" spans="68:83" x14ac:dyDescent="0.25">
      <c r="BP8866" s="9"/>
      <c r="BQ8866" s="40"/>
      <c r="BR8866" s="9"/>
      <c r="BS8866" s="40"/>
      <c r="BU8866" s="9"/>
      <c r="BV8866" s="40"/>
      <c r="BW8866" s="9"/>
      <c r="BX8866" s="40"/>
      <c r="BZ8866" s="9"/>
      <c r="CA8866" s="9"/>
      <c r="CB8866" s="40"/>
      <c r="CC8866" s="9"/>
      <c r="CD8866" s="9"/>
      <c r="CE8866" s="40"/>
    </row>
    <row r="8867" spans="68:83" x14ac:dyDescent="0.25">
      <c r="BP8867" s="9"/>
      <c r="BQ8867" s="40"/>
      <c r="BR8867" s="9"/>
      <c r="BS8867" s="40"/>
      <c r="BU8867" s="9"/>
      <c r="BV8867" s="40"/>
      <c r="BW8867" s="9"/>
      <c r="BX8867" s="40"/>
      <c r="BZ8867" s="9"/>
      <c r="CA8867" s="9"/>
      <c r="CB8867" s="40"/>
      <c r="CC8867" s="9"/>
      <c r="CD8867" s="9"/>
      <c r="CE8867" s="40"/>
    </row>
    <row r="8868" spans="68:83" x14ac:dyDescent="0.25">
      <c r="BP8868" s="9"/>
      <c r="BQ8868" s="40"/>
      <c r="BR8868" s="9"/>
      <c r="BS8868" s="40"/>
      <c r="BU8868" s="9"/>
      <c r="BV8868" s="40"/>
      <c r="BW8868" s="9"/>
      <c r="BX8868" s="40"/>
      <c r="BZ8868" s="9"/>
      <c r="CA8868" s="9"/>
      <c r="CB8868" s="40"/>
      <c r="CC8868" s="9"/>
      <c r="CD8868" s="9"/>
      <c r="CE8868" s="40"/>
    </row>
    <row r="8869" spans="68:83" x14ac:dyDescent="0.25">
      <c r="BP8869" s="9"/>
      <c r="BQ8869" s="40"/>
      <c r="BR8869" s="9"/>
      <c r="BS8869" s="40"/>
      <c r="BU8869" s="9"/>
      <c r="BV8869" s="40"/>
      <c r="BW8869" s="9"/>
      <c r="BX8869" s="40"/>
      <c r="BZ8869" s="9"/>
      <c r="CA8869" s="9"/>
      <c r="CB8869" s="40"/>
      <c r="CC8869" s="9"/>
      <c r="CD8869" s="9"/>
      <c r="CE8869" s="40"/>
    </row>
    <row r="8870" spans="68:83" x14ac:dyDescent="0.25">
      <c r="BP8870" s="9"/>
      <c r="BQ8870" s="40"/>
      <c r="BR8870" s="9"/>
      <c r="BS8870" s="40"/>
      <c r="BU8870" s="9"/>
      <c r="BV8870" s="40"/>
      <c r="BW8870" s="9"/>
      <c r="BX8870" s="40"/>
      <c r="BZ8870" s="9"/>
      <c r="CA8870" s="9"/>
      <c r="CB8870" s="40"/>
      <c r="CC8870" s="9"/>
      <c r="CD8870" s="9"/>
      <c r="CE8870" s="40"/>
    </row>
    <row r="8871" spans="68:83" x14ac:dyDescent="0.25">
      <c r="BP8871" s="9"/>
      <c r="BQ8871" s="40"/>
      <c r="BR8871" s="9"/>
      <c r="BS8871" s="40"/>
      <c r="BU8871" s="9"/>
      <c r="BV8871" s="40"/>
      <c r="BW8871" s="9"/>
      <c r="BX8871" s="40"/>
      <c r="BZ8871" s="9"/>
      <c r="CA8871" s="9"/>
      <c r="CB8871" s="40"/>
      <c r="CC8871" s="9"/>
      <c r="CD8871" s="9"/>
      <c r="CE8871" s="40"/>
    </row>
    <row r="8872" spans="68:83" x14ac:dyDescent="0.25">
      <c r="BP8872" s="9"/>
      <c r="BQ8872" s="40"/>
      <c r="BR8872" s="9"/>
      <c r="BS8872" s="40"/>
      <c r="BU8872" s="9"/>
      <c r="BV8872" s="40"/>
      <c r="BW8872" s="9"/>
      <c r="BX8872" s="40"/>
      <c r="BZ8872" s="9"/>
      <c r="CA8872" s="9"/>
      <c r="CB8872" s="40"/>
      <c r="CC8872" s="9"/>
      <c r="CD8872" s="9"/>
      <c r="CE8872" s="40"/>
    </row>
    <row r="8873" spans="68:83" x14ac:dyDescent="0.25">
      <c r="BP8873" s="9"/>
      <c r="BQ8873" s="40"/>
      <c r="BR8873" s="9"/>
      <c r="BS8873" s="40"/>
      <c r="BU8873" s="9"/>
      <c r="BV8873" s="40"/>
      <c r="BW8873" s="9"/>
      <c r="BX8873" s="40"/>
      <c r="BZ8873" s="9"/>
      <c r="CA8873" s="9"/>
      <c r="CB8873" s="40"/>
      <c r="CC8873" s="9"/>
      <c r="CD8873" s="9"/>
      <c r="CE8873" s="40"/>
    </row>
    <row r="8874" spans="68:83" x14ac:dyDescent="0.25">
      <c r="BP8874" s="9"/>
      <c r="BQ8874" s="40"/>
      <c r="BR8874" s="9"/>
      <c r="BS8874" s="40"/>
      <c r="BU8874" s="9"/>
      <c r="BV8874" s="40"/>
      <c r="BW8874" s="9"/>
      <c r="BX8874" s="40"/>
      <c r="BZ8874" s="9"/>
      <c r="CA8874" s="9"/>
      <c r="CB8874" s="40"/>
      <c r="CC8874" s="9"/>
      <c r="CD8874" s="9"/>
      <c r="CE8874" s="40"/>
    </row>
    <row r="8875" spans="68:83" x14ac:dyDescent="0.25">
      <c r="BP8875" s="9"/>
      <c r="BQ8875" s="40"/>
      <c r="BR8875" s="9"/>
      <c r="BS8875" s="40"/>
      <c r="BU8875" s="9"/>
      <c r="BV8875" s="40"/>
      <c r="BW8875" s="9"/>
      <c r="BX8875" s="40"/>
      <c r="BZ8875" s="9"/>
      <c r="CA8875" s="9"/>
      <c r="CB8875" s="40"/>
      <c r="CC8875" s="9"/>
      <c r="CD8875" s="9"/>
      <c r="CE8875" s="40"/>
    </row>
    <row r="8876" spans="68:83" x14ac:dyDescent="0.25">
      <c r="BP8876" s="9"/>
      <c r="BQ8876" s="40"/>
      <c r="BR8876" s="9"/>
      <c r="BS8876" s="40"/>
      <c r="BU8876" s="9"/>
      <c r="BV8876" s="40"/>
      <c r="BW8876" s="9"/>
      <c r="BX8876" s="40"/>
      <c r="BZ8876" s="9"/>
      <c r="CA8876" s="9"/>
      <c r="CB8876" s="40"/>
      <c r="CC8876" s="9"/>
      <c r="CD8876" s="9"/>
      <c r="CE8876" s="40"/>
    </row>
    <row r="8877" spans="68:83" x14ac:dyDescent="0.25">
      <c r="BP8877" s="9"/>
      <c r="BQ8877" s="40"/>
      <c r="BR8877" s="9"/>
      <c r="BS8877" s="40"/>
      <c r="BU8877" s="9"/>
      <c r="BV8877" s="40"/>
      <c r="BW8877" s="9"/>
      <c r="BX8877" s="40"/>
      <c r="BZ8877" s="9"/>
      <c r="CA8877" s="9"/>
      <c r="CB8877" s="40"/>
      <c r="CC8877" s="9"/>
      <c r="CD8877" s="9"/>
      <c r="CE8877" s="40"/>
    </row>
    <row r="8878" spans="68:83" x14ac:dyDescent="0.25">
      <c r="BP8878" s="9"/>
      <c r="BQ8878" s="40"/>
      <c r="BR8878" s="9"/>
      <c r="BS8878" s="40"/>
      <c r="BU8878" s="9"/>
      <c r="BV8878" s="40"/>
      <c r="BW8878" s="9"/>
      <c r="BX8878" s="40"/>
      <c r="BZ8878" s="9"/>
      <c r="CA8878" s="9"/>
      <c r="CB8878" s="40"/>
      <c r="CC8878" s="9"/>
      <c r="CD8878" s="9"/>
      <c r="CE8878" s="40"/>
    </row>
    <row r="8879" spans="68:83" x14ac:dyDescent="0.25">
      <c r="BP8879" s="9"/>
      <c r="BQ8879" s="40"/>
      <c r="BR8879" s="9"/>
      <c r="BS8879" s="40"/>
      <c r="BU8879" s="9"/>
      <c r="BV8879" s="40"/>
      <c r="BW8879" s="9"/>
      <c r="BX8879" s="40"/>
      <c r="BZ8879" s="9"/>
      <c r="CA8879" s="9"/>
      <c r="CB8879" s="40"/>
      <c r="CC8879" s="9"/>
      <c r="CD8879" s="9"/>
      <c r="CE8879" s="40"/>
    </row>
    <row r="8880" spans="68:83" x14ac:dyDescent="0.25">
      <c r="BP8880" s="9"/>
      <c r="BQ8880" s="40"/>
      <c r="BR8880" s="9"/>
      <c r="BS8880" s="40"/>
      <c r="BU8880" s="9"/>
      <c r="BV8880" s="40"/>
      <c r="BW8880" s="9"/>
      <c r="BX8880" s="40"/>
      <c r="BZ8880" s="9"/>
      <c r="CA8880" s="9"/>
      <c r="CB8880" s="40"/>
      <c r="CC8880" s="9"/>
      <c r="CD8880" s="9"/>
      <c r="CE8880" s="40"/>
    </row>
    <row r="8881" spans="68:83" x14ac:dyDescent="0.25">
      <c r="BP8881" s="9"/>
      <c r="BQ8881" s="40"/>
      <c r="BR8881" s="9"/>
      <c r="BS8881" s="40"/>
      <c r="BU8881" s="9"/>
      <c r="BV8881" s="40"/>
      <c r="BW8881" s="9"/>
      <c r="BX8881" s="40"/>
      <c r="BZ8881" s="9"/>
      <c r="CA8881" s="9"/>
      <c r="CB8881" s="40"/>
      <c r="CC8881" s="9"/>
      <c r="CD8881" s="9"/>
      <c r="CE8881" s="40"/>
    </row>
    <row r="8882" spans="68:83" x14ac:dyDescent="0.25">
      <c r="BP8882" s="9"/>
      <c r="BQ8882" s="40"/>
      <c r="BR8882" s="9"/>
      <c r="BS8882" s="40"/>
      <c r="BU8882" s="9"/>
      <c r="BV8882" s="40"/>
      <c r="BW8882" s="9"/>
      <c r="BX8882" s="40"/>
      <c r="BZ8882" s="9"/>
      <c r="CA8882" s="9"/>
      <c r="CB8882" s="40"/>
      <c r="CC8882" s="9"/>
      <c r="CD8882" s="9"/>
      <c r="CE8882" s="40"/>
    </row>
    <row r="8883" spans="68:83" x14ac:dyDescent="0.25">
      <c r="BP8883" s="9"/>
      <c r="BQ8883" s="40"/>
      <c r="BR8883" s="9"/>
      <c r="BS8883" s="40"/>
      <c r="BU8883" s="9"/>
      <c r="BV8883" s="40"/>
      <c r="BW8883" s="9"/>
      <c r="BX8883" s="40"/>
      <c r="BZ8883" s="9"/>
      <c r="CA8883" s="9"/>
      <c r="CB8883" s="40"/>
      <c r="CC8883" s="9"/>
      <c r="CD8883" s="9"/>
      <c r="CE8883" s="40"/>
    </row>
    <row r="8884" spans="68:83" x14ac:dyDescent="0.25">
      <c r="BP8884" s="9"/>
      <c r="BQ8884" s="40"/>
      <c r="BR8884" s="9"/>
      <c r="BS8884" s="40"/>
      <c r="BU8884" s="9"/>
      <c r="BV8884" s="40"/>
      <c r="BW8884" s="9"/>
      <c r="BX8884" s="40"/>
      <c r="BZ8884" s="9"/>
      <c r="CA8884" s="9"/>
      <c r="CB8884" s="40"/>
      <c r="CC8884" s="9"/>
      <c r="CD8884" s="9"/>
      <c r="CE8884" s="40"/>
    </row>
    <row r="8885" spans="68:83" x14ac:dyDescent="0.25">
      <c r="BP8885" s="9"/>
      <c r="BQ8885" s="40"/>
      <c r="BR8885" s="9"/>
      <c r="BS8885" s="40"/>
      <c r="BU8885" s="9"/>
      <c r="BV8885" s="40"/>
      <c r="BW8885" s="9"/>
      <c r="BX8885" s="40"/>
      <c r="BZ8885" s="9"/>
      <c r="CA8885" s="9"/>
      <c r="CB8885" s="40"/>
      <c r="CC8885" s="9"/>
      <c r="CD8885" s="9"/>
      <c r="CE8885" s="40"/>
    </row>
    <row r="8886" spans="68:83" x14ac:dyDescent="0.25">
      <c r="BP8886" s="9"/>
      <c r="BQ8886" s="40"/>
      <c r="BR8886" s="9"/>
      <c r="BS8886" s="40"/>
      <c r="BU8886" s="9"/>
      <c r="BV8886" s="40"/>
      <c r="BW8886" s="9"/>
      <c r="BX8886" s="40"/>
      <c r="BZ8886" s="9"/>
      <c r="CA8886" s="9"/>
      <c r="CB8886" s="40"/>
      <c r="CC8886" s="9"/>
      <c r="CD8886" s="9"/>
      <c r="CE8886" s="40"/>
    </row>
    <row r="8887" spans="68:83" x14ac:dyDescent="0.25">
      <c r="BP8887" s="9"/>
      <c r="BQ8887" s="40"/>
      <c r="BR8887" s="9"/>
      <c r="BS8887" s="40"/>
      <c r="BU8887" s="9"/>
      <c r="BV8887" s="40"/>
      <c r="BW8887" s="9"/>
      <c r="BX8887" s="40"/>
      <c r="BZ8887" s="9"/>
      <c r="CA8887" s="9"/>
      <c r="CB8887" s="40"/>
      <c r="CC8887" s="9"/>
      <c r="CD8887" s="9"/>
      <c r="CE8887" s="40"/>
    </row>
    <row r="8888" spans="68:83" x14ac:dyDescent="0.25">
      <c r="BP8888" s="9"/>
      <c r="BQ8888" s="40"/>
      <c r="BR8888" s="9"/>
      <c r="BS8888" s="40"/>
      <c r="BU8888" s="9"/>
      <c r="BV8888" s="40"/>
      <c r="BW8888" s="9"/>
      <c r="BX8888" s="40"/>
      <c r="BZ8888" s="9"/>
      <c r="CA8888" s="9"/>
      <c r="CB8888" s="40"/>
      <c r="CC8888" s="9"/>
      <c r="CD8888" s="9"/>
      <c r="CE8888" s="40"/>
    </row>
    <row r="8889" spans="68:83" x14ac:dyDescent="0.25">
      <c r="BP8889" s="9"/>
      <c r="BQ8889" s="40"/>
      <c r="BR8889" s="9"/>
      <c r="BS8889" s="40"/>
      <c r="BU8889" s="9"/>
      <c r="BV8889" s="40"/>
      <c r="BW8889" s="9"/>
      <c r="BX8889" s="40"/>
      <c r="BZ8889" s="9"/>
      <c r="CA8889" s="9"/>
      <c r="CB8889" s="40"/>
      <c r="CC8889" s="9"/>
      <c r="CD8889" s="9"/>
      <c r="CE8889" s="40"/>
    </row>
    <row r="8890" spans="68:83" x14ac:dyDescent="0.25">
      <c r="BP8890" s="9"/>
      <c r="BQ8890" s="40"/>
      <c r="BR8890" s="9"/>
      <c r="BS8890" s="40"/>
      <c r="BU8890" s="9"/>
      <c r="BV8890" s="40"/>
      <c r="BW8890" s="9"/>
      <c r="BX8890" s="40"/>
      <c r="BZ8890" s="9"/>
      <c r="CA8890" s="9"/>
      <c r="CB8890" s="40"/>
      <c r="CC8890" s="9"/>
      <c r="CD8890" s="9"/>
      <c r="CE8890" s="40"/>
    </row>
    <row r="8891" spans="68:83" x14ac:dyDescent="0.25">
      <c r="BP8891" s="9"/>
      <c r="BQ8891" s="40"/>
      <c r="BR8891" s="9"/>
      <c r="BS8891" s="40"/>
      <c r="BU8891" s="9"/>
      <c r="BV8891" s="40"/>
      <c r="BW8891" s="9"/>
      <c r="BX8891" s="40"/>
      <c r="BZ8891" s="9"/>
      <c r="CA8891" s="9"/>
      <c r="CB8891" s="40"/>
      <c r="CC8891" s="9"/>
      <c r="CD8891" s="9"/>
      <c r="CE8891" s="40"/>
    </row>
    <row r="8892" spans="68:83" x14ac:dyDescent="0.25">
      <c r="BP8892" s="9"/>
      <c r="BQ8892" s="40"/>
      <c r="BR8892" s="9"/>
      <c r="BS8892" s="40"/>
      <c r="BU8892" s="9"/>
      <c r="BV8892" s="40"/>
      <c r="BW8892" s="9"/>
      <c r="BX8892" s="40"/>
      <c r="BZ8892" s="9"/>
      <c r="CA8892" s="9"/>
      <c r="CB8892" s="40"/>
      <c r="CC8892" s="9"/>
      <c r="CD8892" s="9"/>
      <c r="CE8892" s="40"/>
    </row>
    <row r="8893" spans="68:83" x14ac:dyDescent="0.25">
      <c r="BP8893" s="9"/>
      <c r="BQ8893" s="40"/>
      <c r="BR8893" s="9"/>
      <c r="BS8893" s="40"/>
      <c r="BU8893" s="9"/>
      <c r="BV8893" s="40"/>
      <c r="BW8893" s="9"/>
      <c r="BX8893" s="40"/>
      <c r="BZ8893" s="9"/>
      <c r="CA8893" s="9"/>
      <c r="CB8893" s="40"/>
      <c r="CC8893" s="9"/>
      <c r="CD8893" s="9"/>
      <c r="CE8893" s="40"/>
    </row>
    <row r="8894" spans="68:83" x14ac:dyDescent="0.25">
      <c r="BP8894" s="9"/>
      <c r="BQ8894" s="40"/>
      <c r="BR8894" s="9"/>
      <c r="BS8894" s="40"/>
      <c r="BU8894" s="9"/>
      <c r="BV8894" s="40"/>
      <c r="BW8894" s="9"/>
      <c r="BX8894" s="40"/>
      <c r="BZ8894" s="9"/>
      <c r="CA8894" s="9"/>
      <c r="CB8894" s="40"/>
      <c r="CC8894" s="9"/>
      <c r="CD8894" s="9"/>
      <c r="CE8894" s="40"/>
    </row>
    <row r="8895" spans="68:83" x14ac:dyDescent="0.25">
      <c r="BP8895" s="9"/>
      <c r="BQ8895" s="40"/>
      <c r="BR8895" s="9"/>
      <c r="BS8895" s="40"/>
      <c r="BU8895" s="9"/>
      <c r="BV8895" s="40"/>
      <c r="BW8895" s="9"/>
      <c r="BX8895" s="40"/>
      <c r="BZ8895" s="9"/>
      <c r="CA8895" s="9"/>
      <c r="CB8895" s="40"/>
      <c r="CC8895" s="9"/>
      <c r="CD8895" s="9"/>
      <c r="CE8895" s="40"/>
    </row>
    <row r="8896" spans="68:83" x14ac:dyDescent="0.25">
      <c r="BP8896" s="9"/>
      <c r="BQ8896" s="40"/>
      <c r="BR8896" s="9"/>
      <c r="BS8896" s="40"/>
      <c r="BU8896" s="9"/>
      <c r="BV8896" s="40"/>
      <c r="BW8896" s="9"/>
      <c r="BX8896" s="40"/>
      <c r="BZ8896" s="9"/>
      <c r="CA8896" s="9"/>
      <c r="CB8896" s="40"/>
      <c r="CC8896" s="9"/>
      <c r="CD8896" s="9"/>
      <c r="CE8896" s="40"/>
    </row>
    <row r="8897" spans="68:83" x14ac:dyDescent="0.25">
      <c r="BP8897" s="9"/>
      <c r="BQ8897" s="40"/>
      <c r="BR8897" s="9"/>
      <c r="BS8897" s="40"/>
      <c r="BU8897" s="9"/>
      <c r="BV8897" s="40"/>
      <c r="BW8897" s="9"/>
      <c r="BX8897" s="40"/>
      <c r="BZ8897" s="9"/>
      <c r="CA8897" s="9"/>
      <c r="CB8897" s="40"/>
      <c r="CC8897" s="9"/>
      <c r="CD8897" s="9"/>
      <c r="CE8897" s="40"/>
    </row>
    <row r="8898" spans="68:83" x14ac:dyDescent="0.25">
      <c r="BP8898" s="9"/>
      <c r="BQ8898" s="40"/>
      <c r="BR8898" s="9"/>
      <c r="BS8898" s="40"/>
      <c r="BU8898" s="9"/>
      <c r="BV8898" s="40"/>
      <c r="BW8898" s="9"/>
      <c r="BX8898" s="40"/>
      <c r="BZ8898" s="9"/>
      <c r="CA8898" s="9"/>
      <c r="CB8898" s="40"/>
      <c r="CC8898" s="9"/>
      <c r="CD8898" s="9"/>
      <c r="CE8898" s="40"/>
    </row>
    <row r="8899" spans="68:83" x14ac:dyDescent="0.25">
      <c r="BP8899" s="9"/>
      <c r="BQ8899" s="40"/>
      <c r="BR8899" s="9"/>
      <c r="BS8899" s="40"/>
      <c r="BU8899" s="9"/>
      <c r="BV8899" s="40"/>
      <c r="BW8899" s="9"/>
      <c r="BX8899" s="40"/>
      <c r="BZ8899" s="9"/>
      <c r="CA8899" s="9"/>
      <c r="CB8899" s="40"/>
      <c r="CC8899" s="9"/>
      <c r="CD8899" s="9"/>
      <c r="CE8899" s="40"/>
    </row>
    <row r="8900" spans="68:83" x14ac:dyDescent="0.25">
      <c r="BP8900" s="9"/>
      <c r="BQ8900" s="40"/>
      <c r="BR8900" s="9"/>
      <c r="BS8900" s="40"/>
      <c r="BU8900" s="9"/>
      <c r="BV8900" s="40"/>
      <c r="BW8900" s="9"/>
      <c r="BX8900" s="40"/>
      <c r="BZ8900" s="9"/>
      <c r="CA8900" s="9"/>
      <c r="CB8900" s="40"/>
      <c r="CC8900" s="9"/>
      <c r="CD8900" s="9"/>
      <c r="CE8900" s="40"/>
    </row>
    <row r="8901" spans="68:83" x14ac:dyDescent="0.25">
      <c r="BP8901" s="9"/>
      <c r="BQ8901" s="40"/>
      <c r="BR8901" s="9"/>
      <c r="BS8901" s="40"/>
      <c r="BU8901" s="9"/>
      <c r="BV8901" s="40"/>
      <c r="BW8901" s="9"/>
      <c r="BX8901" s="40"/>
      <c r="BZ8901" s="9"/>
      <c r="CA8901" s="9"/>
      <c r="CB8901" s="40"/>
      <c r="CC8901" s="9"/>
      <c r="CD8901" s="9"/>
      <c r="CE8901" s="40"/>
    </row>
    <row r="8902" spans="68:83" x14ac:dyDescent="0.25">
      <c r="BP8902" s="9"/>
      <c r="BQ8902" s="40"/>
      <c r="BR8902" s="9"/>
      <c r="BS8902" s="40"/>
      <c r="BU8902" s="9"/>
      <c r="BV8902" s="40"/>
      <c r="BW8902" s="9"/>
      <c r="BX8902" s="40"/>
      <c r="BZ8902" s="9"/>
      <c r="CA8902" s="9"/>
      <c r="CB8902" s="40"/>
      <c r="CC8902" s="9"/>
      <c r="CD8902" s="9"/>
      <c r="CE8902" s="40"/>
    </row>
    <row r="8903" spans="68:83" x14ac:dyDescent="0.25">
      <c r="BP8903" s="9"/>
      <c r="BQ8903" s="40"/>
      <c r="BR8903" s="9"/>
      <c r="BS8903" s="40"/>
      <c r="BU8903" s="9"/>
      <c r="BV8903" s="40"/>
      <c r="BW8903" s="9"/>
      <c r="BX8903" s="40"/>
      <c r="BZ8903" s="9"/>
      <c r="CA8903" s="9"/>
      <c r="CB8903" s="40"/>
      <c r="CC8903" s="9"/>
      <c r="CD8903" s="9"/>
      <c r="CE8903" s="40"/>
    </row>
    <row r="8904" spans="68:83" x14ac:dyDescent="0.25">
      <c r="BP8904" s="9"/>
      <c r="BQ8904" s="40"/>
      <c r="BR8904" s="9"/>
      <c r="BS8904" s="40"/>
      <c r="BU8904" s="9"/>
      <c r="BV8904" s="40"/>
      <c r="BW8904" s="9"/>
      <c r="BX8904" s="40"/>
      <c r="BZ8904" s="9"/>
      <c r="CA8904" s="9"/>
      <c r="CB8904" s="40"/>
      <c r="CC8904" s="9"/>
      <c r="CD8904" s="9"/>
      <c r="CE8904" s="40"/>
    </row>
    <row r="8905" spans="68:83" x14ac:dyDescent="0.25">
      <c r="BP8905" s="9"/>
      <c r="BQ8905" s="40"/>
      <c r="BR8905" s="9"/>
      <c r="BS8905" s="40"/>
      <c r="BU8905" s="9"/>
      <c r="BV8905" s="40"/>
      <c r="BW8905" s="9"/>
      <c r="BX8905" s="40"/>
      <c r="BZ8905" s="9"/>
      <c r="CA8905" s="9"/>
      <c r="CB8905" s="40"/>
      <c r="CC8905" s="9"/>
      <c r="CD8905" s="9"/>
      <c r="CE8905" s="40"/>
    </row>
    <row r="8906" spans="68:83" x14ac:dyDescent="0.25">
      <c r="BP8906" s="9"/>
      <c r="BQ8906" s="40"/>
      <c r="BR8906" s="9"/>
      <c r="BS8906" s="40"/>
      <c r="BU8906" s="9"/>
      <c r="BV8906" s="40"/>
      <c r="BW8906" s="9"/>
      <c r="BX8906" s="40"/>
      <c r="BZ8906" s="9"/>
      <c r="CA8906" s="9"/>
      <c r="CB8906" s="40"/>
      <c r="CC8906" s="9"/>
      <c r="CD8906" s="9"/>
      <c r="CE8906" s="40"/>
    </row>
    <row r="8907" spans="68:83" x14ac:dyDescent="0.25">
      <c r="BP8907" s="9"/>
      <c r="BQ8907" s="40"/>
      <c r="BR8907" s="9"/>
      <c r="BS8907" s="40"/>
      <c r="BU8907" s="9"/>
      <c r="BV8907" s="40"/>
      <c r="BW8907" s="9"/>
      <c r="BX8907" s="40"/>
      <c r="BZ8907" s="9"/>
      <c r="CA8907" s="9"/>
      <c r="CB8907" s="40"/>
      <c r="CC8907" s="9"/>
      <c r="CD8907" s="9"/>
      <c r="CE8907" s="40"/>
    </row>
    <row r="8908" spans="68:83" x14ac:dyDescent="0.25">
      <c r="BP8908" s="9"/>
      <c r="BQ8908" s="40"/>
      <c r="BR8908" s="9"/>
      <c r="BS8908" s="40"/>
      <c r="BU8908" s="9"/>
      <c r="BV8908" s="40"/>
      <c r="BW8908" s="9"/>
      <c r="BX8908" s="40"/>
      <c r="BZ8908" s="9"/>
      <c r="CA8908" s="9"/>
      <c r="CB8908" s="40"/>
      <c r="CC8908" s="9"/>
      <c r="CD8908" s="9"/>
      <c r="CE8908" s="40"/>
    </row>
    <row r="8909" spans="68:83" x14ac:dyDescent="0.25">
      <c r="BP8909" s="9"/>
      <c r="BQ8909" s="40"/>
      <c r="BR8909" s="9"/>
      <c r="BS8909" s="40"/>
      <c r="BU8909" s="9"/>
      <c r="BV8909" s="40"/>
      <c r="BW8909" s="9"/>
      <c r="BX8909" s="40"/>
      <c r="BZ8909" s="9"/>
      <c r="CA8909" s="9"/>
      <c r="CB8909" s="40"/>
      <c r="CC8909" s="9"/>
      <c r="CD8909" s="9"/>
      <c r="CE8909" s="40"/>
    </row>
    <row r="8910" spans="68:83" x14ac:dyDescent="0.25">
      <c r="BP8910" s="9"/>
      <c r="BQ8910" s="40"/>
      <c r="BR8910" s="9"/>
      <c r="BS8910" s="40"/>
      <c r="BU8910" s="9"/>
      <c r="BV8910" s="40"/>
      <c r="BW8910" s="9"/>
      <c r="BX8910" s="40"/>
      <c r="BZ8910" s="9"/>
      <c r="CA8910" s="9"/>
      <c r="CB8910" s="40"/>
      <c r="CC8910" s="9"/>
      <c r="CD8910" s="9"/>
      <c r="CE8910" s="40"/>
    </row>
    <row r="8911" spans="68:83" x14ac:dyDescent="0.25">
      <c r="BP8911" s="9"/>
      <c r="BQ8911" s="40"/>
      <c r="BR8911" s="9"/>
      <c r="BS8911" s="40"/>
      <c r="BU8911" s="9"/>
      <c r="BV8911" s="40"/>
      <c r="BW8911" s="9"/>
      <c r="BX8911" s="40"/>
      <c r="BZ8911" s="9"/>
      <c r="CA8911" s="9"/>
      <c r="CB8911" s="40"/>
      <c r="CC8911" s="9"/>
      <c r="CD8911" s="9"/>
      <c r="CE8911" s="40"/>
    </row>
    <row r="8912" spans="68:83" x14ac:dyDescent="0.25">
      <c r="BP8912" s="9"/>
      <c r="BQ8912" s="40"/>
      <c r="BR8912" s="9"/>
      <c r="BS8912" s="40"/>
      <c r="BU8912" s="9"/>
      <c r="BV8912" s="40"/>
      <c r="BW8912" s="9"/>
      <c r="BX8912" s="40"/>
      <c r="BZ8912" s="9"/>
      <c r="CA8912" s="9"/>
      <c r="CB8912" s="40"/>
      <c r="CC8912" s="9"/>
      <c r="CD8912" s="9"/>
      <c r="CE8912" s="40"/>
    </row>
    <row r="8913" spans="68:83" x14ac:dyDescent="0.25">
      <c r="BP8913" s="9"/>
      <c r="BQ8913" s="40"/>
      <c r="BR8913" s="9"/>
      <c r="BS8913" s="40"/>
      <c r="BU8913" s="9"/>
      <c r="BV8913" s="40"/>
      <c r="BW8913" s="9"/>
      <c r="BX8913" s="40"/>
      <c r="BZ8913" s="9"/>
      <c r="CA8913" s="9"/>
      <c r="CB8913" s="40"/>
      <c r="CC8913" s="9"/>
      <c r="CD8913" s="9"/>
      <c r="CE8913" s="40"/>
    </row>
    <row r="8914" spans="68:83" x14ac:dyDescent="0.25">
      <c r="BP8914" s="9"/>
      <c r="BQ8914" s="40"/>
      <c r="BR8914" s="9"/>
      <c r="BS8914" s="40"/>
      <c r="BU8914" s="9"/>
      <c r="BV8914" s="40"/>
      <c r="BW8914" s="9"/>
      <c r="BX8914" s="40"/>
      <c r="BZ8914" s="9"/>
      <c r="CA8914" s="9"/>
      <c r="CB8914" s="40"/>
      <c r="CC8914" s="9"/>
      <c r="CD8914" s="9"/>
      <c r="CE8914" s="40"/>
    </row>
    <row r="8915" spans="68:83" x14ac:dyDescent="0.25">
      <c r="BP8915" s="9"/>
      <c r="BQ8915" s="40"/>
      <c r="BR8915" s="9"/>
      <c r="BS8915" s="40"/>
      <c r="BU8915" s="9"/>
      <c r="BV8915" s="40"/>
      <c r="BW8915" s="9"/>
      <c r="BX8915" s="40"/>
      <c r="BZ8915" s="9"/>
      <c r="CA8915" s="9"/>
      <c r="CB8915" s="40"/>
      <c r="CC8915" s="9"/>
      <c r="CD8915" s="9"/>
      <c r="CE8915" s="40"/>
    </row>
    <row r="8916" spans="68:83" x14ac:dyDescent="0.25">
      <c r="BP8916" s="9"/>
      <c r="BQ8916" s="40"/>
      <c r="BR8916" s="9"/>
      <c r="BS8916" s="40"/>
      <c r="BU8916" s="9"/>
      <c r="BV8916" s="40"/>
      <c r="BW8916" s="9"/>
      <c r="BX8916" s="40"/>
      <c r="BZ8916" s="9"/>
      <c r="CA8916" s="9"/>
      <c r="CB8916" s="40"/>
      <c r="CC8916" s="9"/>
      <c r="CD8916" s="9"/>
      <c r="CE8916" s="40"/>
    </row>
    <row r="8917" spans="68:83" x14ac:dyDescent="0.25">
      <c r="BP8917" s="9"/>
      <c r="BQ8917" s="40"/>
      <c r="BR8917" s="9"/>
      <c r="BS8917" s="40"/>
      <c r="BU8917" s="9"/>
      <c r="BV8917" s="40"/>
      <c r="BW8917" s="9"/>
      <c r="BX8917" s="40"/>
      <c r="BZ8917" s="9"/>
      <c r="CA8917" s="9"/>
      <c r="CB8917" s="40"/>
      <c r="CC8917" s="9"/>
      <c r="CD8917" s="9"/>
      <c r="CE8917" s="40"/>
    </row>
    <row r="8918" spans="68:83" x14ac:dyDescent="0.25">
      <c r="BP8918" s="9"/>
      <c r="BQ8918" s="40"/>
      <c r="BR8918" s="9"/>
      <c r="BS8918" s="40"/>
      <c r="BU8918" s="9"/>
      <c r="BV8918" s="40"/>
      <c r="BW8918" s="9"/>
      <c r="BX8918" s="40"/>
      <c r="BZ8918" s="9"/>
      <c r="CA8918" s="9"/>
      <c r="CB8918" s="40"/>
      <c r="CC8918" s="9"/>
      <c r="CD8918" s="9"/>
      <c r="CE8918" s="40"/>
    </row>
    <row r="8919" spans="68:83" x14ac:dyDescent="0.25">
      <c r="BP8919" s="9"/>
      <c r="BQ8919" s="40"/>
      <c r="BR8919" s="9"/>
      <c r="BS8919" s="40"/>
      <c r="BU8919" s="9"/>
      <c r="BV8919" s="40"/>
      <c r="BW8919" s="9"/>
      <c r="BX8919" s="40"/>
      <c r="BZ8919" s="9"/>
      <c r="CA8919" s="9"/>
      <c r="CB8919" s="40"/>
      <c r="CC8919" s="9"/>
      <c r="CD8919" s="9"/>
      <c r="CE8919" s="40"/>
    </row>
    <row r="8920" spans="68:83" x14ac:dyDescent="0.25">
      <c r="BP8920" s="9"/>
      <c r="BQ8920" s="40"/>
      <c r="BR8920" s="9"/>
      <c r="BS8920" s="40"/>
      <c r="BU8920" s="9"/>
      <c r="BV8920" s="40"/>
      <c r="BW8920" s="9"/>
      <c r="BX8920" s="40"/>
      <c r="BZ8920" s="9"/>
      <c r="CA8920" s="9"/>
      <c r="CB8920" s="40"/>
      <c r="CC8920" s="9"/>
      <c r="CD8920" s="9"/>
      <c r="CE8920" s="40"/>
    </row>
    <row r="8921" spans="68:83" x14ac:dyDescent="0.25">
      <c r="BP8921" s="9"/>
      <c r="BQ8921" s="40"/>
      <c r="BR8921" s="9"/>
      <c r="BS8921" s="40"/>
      <c r="BU8921" s="9"/>
      <c r="BV8921" s="40"/>
      <c r="BW8921" s="9"/>
      <c r="BX8921" s="40"/>
      <c r="BZ8921" s="9"/>
      <c r="CA8921" s="9"/>
      <c r="CB8921" s="40"/>
      <c r="CC8921" s="9"/>
      <c r="CD8921" s="9"/>
      <c r="CE8921" s="40"/>
    </row>
    <row r="8922" spans="68:83" x14ac:dyDescent="0.25">
      <c r="BP8922" s="9"/>
      <c r="BQ8922" s="40"/>
      <c r="BR8922" s="9"/>
      <c r="BS8922" s="40"/>
      <c r="BU8922" s="9"/>
      <c r="BV8922" s="40"/>
      <c r="BW8922" s="9"/>
      <c r="BX8922" s="40"/>
      <c r="BZ8922" s="9"/>
      <c r="CA8922" s="9"/>
      <c r="CB8922" s="40"/>
      <c r="CC8922" s="9"/>
      <c r="CD8922" s="9"/>
      <c r="CE8922" s="40"/>
    </row>
    <row r="8923" spans="68:83" x14ac:dyDescent="0.25">
      <c r="BP8923" s="9"/>
      <c r="BQ8923" s="40"/>
      <c r="BR8923" s="9"/>
      <c r="BS8923" s="40"/>
      <c r="BU8923" s="9"/>
      <c r="BV8923" s="40"/>
      <c r="BW8923" s="9"/>
      <c r="BX8923" s="40"/>
      <c r="BZ8923" s="9"/>
      <c r="CA8923" s="9"/>
      <c r="CB8923" s="40"/>
      <c r="CC8923" s="9"/>
      <c r="CD8923" s="9"/>
      <c r="CE8923" s="40"/>
    </row>
    <row r="8924" spans="68:83" x14ac:dyDescent="0.25">
      <c r="BP8924" s="9"/>
      <c r="BQ8924" s="40"/>
      <c r="BR8924" s="9"/>
      <c r="BS8924" s="40"/>
      <c r="BU8924" s="9"/>
      <c r="BV8924" s="40"/>
      <c r="BW8924" s="9"/>
      <c r="BX8924" s="40"/>
      <c r="BZ8924" s="9"/>
      <c r="CA8924" s="9"/>
      <c r="CB8924" s="40"/>
      <c r="CC8924" s="9"/>
      <c r="CD8924" s="9"/>
      <c r="CE8924" s="40"/>
    </row>
    <row r="8925" spans="68:83" x14ac:dyDescent="0.25">
      <c r="BP8925" s="9"/>
      <c r="BQ8925" s="40"/>
      <c r="BR8925" s="9"/>
      <c r="BS8925" s="40"/>
      <c r="BU8925" s="9"/>
      <c r="BV8925" s="40"/>
      <c r="BW8925" s="9"/>
      <c r="BX8925" s="40"/>
      <c r="BZ8925" s="9"/>
      <c r="CA8925" s="9"/>
      <c r="CB8925" s="40"/>
      <c r="CC8925" s="9"/>
      <c r="CD8925" s="9"/>
      <c r="CE8925" s="40"/>
    </row>
    <row r="8926" spans="68:83" x14ac:dyDescent="0.25">
      <c r="BP8926" s="9"/>
      <c r="BQ8926" s="40"/>
      <c r="BR8926" s="9"/>
      <c r="BS8926" s="40"/>
      <c r="BU8926" s="9"/>
      <c r="BV8926" s="40"/>
      <c r="BW8926" s="9"/>
      <c r="BX8926" s="40"/>
      <c r="BZ8926" s="9"/>
      <c r="CA8926" s="9"/>
      <c r="CB8926" s="40"/>
      <c r="CC8926" s="9"/>
      <c r="CD8926" s="9"/>
      <c r="CE8926" s="40"/>
    </row>
    <row r="8927" spans="68:83" x14ac:dyDescent="0.25">
      <c r="BP8927" s="9"/>
      <c r="BQ8927" s="40"/>
      <c r="BR8927" s="9"/>
      <c r="BS8927" s="40"/>
      <c r="BU8927" s="9"/>
      <c r="BV8927" s="40"/>
      <c r="BW8927" s="9"/>
      <c r="BX8927" s="40"/>
      <c r="BZ8927" s="9"/>
      <c r="CA8927" s="9"/>
      <c r="CB8927" s="40"/>
      <c r="CC8927" s="9"/>
      <c r="CD8927" s="9"/>
      <c r="CE8927" s="40"/>
    </row>
    <row r="8928" spans="68:83" x14ac:dyDescent="0.25">
      <c r="BP8928" s="9"/>
      <c r="BQ8928" s="40"/>
      <c r="BR8928" s="9"/>
      <c r="BS8928" s="40"/>
      <c r="BU8928" s="9"/>
      <c r="BV8928" s="40"/>
      <c r="BW8928" s="9"/>
      <c r="BX8928" s="40"/>
      <c r="BZ8928" s="9"/>
      <c r="CA8928" s="9"/>
      <c r="CB8928" s="40"/>
      <c r="CC8928" s="9"/>
      <c r="CD8928" s="9"/>
      <c r="CE8928" s="40"/>
    </row>
    <row r="8929" spans="68:83" x14ac:dyDescent="0.25">
      <c r="BP8929" s="9"/>
      <c r="BQ8929" s="40"/>
      <c r="BR8929" s="9"/>
      <c r="BS8929" s="40"/>
      <c r="BU8929" s="9"/>
      <c r="BV8929" s="40"/>
      <c r="BW8929" s="9"/>
      <c r="BX8929" s="40"/>
      <c r="BZ8929" s="9"/>
      <c r="CA8929" s="9"/>
      <c r="CB8929" s="40"/>
      <c r="CC8929" s="9"/>
      <c r="CD8929" s="9"/>
      <c r="CE8929" s="40"/>
    </row>
    <row r="8930" spans="68:83" x14ac:dyDescent="0.25">
      <c r="BP8930" s="9"/>
      <c r="BQ8930" s="40"/>
      <c r="BR8930" s="9"/>
      <c r="BS8930" s="40"/>
      <c r="BU8930" s="9"/>
      <c r="BV8930" s="40"/>
      <c r="BW8930" s="9"/>
      <c r="BX8930" s="40"/>
      <c r="BZ8930" s="9"/>
      <c r="CA8930" s="9"/>
      <c r="CB8930" s="40"/>
      <c r="CC8930" s="9"/>
      <c r="CD8930" s="9"/>
      <c r="CE8930" s="40"/>
    </row>
    <row r="8931" spans="68:83" x14ac:dyDescent="0.25">
      <c r="BP8931" s="9"/>
      <c r="BQ8931" s="40"/>
      <c r="BR8931" s="9"/>
      <c r="BS8931" s="40"/>
      <c r="BU8931" s="9"/>
      <c r="BV8931" s="40"/>
      <c r="BW8931" s="9"/>
      <c r="BX8931" s="40"/>
      <c r="BZ8931" s="9"/>
      <c r="CA8931" s="9"/>
      <c r="CB8931" s="40"/>
      <c r="CC8931" s="9"/>
      <c r="CD8931" s="9"/>
      <c r="CE8931" s="40"/>
    </row>
    <row r="8932" spans="68:83" x14ac:dyDescent="0.25">
      <c r="BP8932" s="9"/>
      <c r="BQ8932" s="40"/>
      <c r="BR8932" s="9"/>
      <c r="BS8932" s="40"/>
      <c r="BU8932" s="9"/>
      <c r="BV8932" s="40"/>
      <c r="BW8932" s="9"/>
      <c r="BX8932" s="40"/>
      <c r="BZ8932" s="9"/>
      <c r="CA8932" s="9"/>
      <c r="CB8932" s="40"/>
      <c r="CC8932" s="9"/>
      <c r="CD8932" s="9"/>
      <c r="CE8932" s="40"/>
    </row>
    <row r="8933" spans="68:83" x14ac:dyDescent="0.25">
      <c r="BP8933" s="9"/>
      <c r="BQ8933" s="40"/>
      <c r="BR8933" s="9"/>
      <c r="BS8933" s="40"/>
      <c r="BU8933" s="9"/>
      <c r="BV8933" s="40"/>
      <c r="BW8933" s="9"/>
      <c r="BX8933" s="40"/>
      <c r="BZ8933" s="9"/>
      <c r="CA8933" s="9"/>
      <c r="CB8933" s="40"/>
      <c r="CC8933" s="9"/>
      <c r="CD8933" s="9"/>
      <c r="CE8933" s="40"/>
    </row>
    <row r="8934" spans="68:83" x14ac:dyDescent="0.25">
      <c r="BP8934" s="9"/>
      <c r="BQ8934" s="40"/>
      <c r="BR8934" s="9"/>
      <c r="BS8934" s="40"/>
      <c r="BU8934" s="9"/>
      <c r="BV8934" s="40"/>
      <c r="BW8934" s="9"/>
      <c r="BX8934" s="40"/>
      <c r="BZ8934" s="9"/>
      <c r="CA8934" s="9"/>
      <c r="CB8934" s="40"/>
      <c r="CC8934" s="9"/>
      <c r="CD8934" s="9"/>
      <c r="CE8934" s="40"/>
    </row>
    <row r="8935" spans="68:83" x14ac:dyDescent="0.25">
      <c r="BP8935" s="9"/>
      <c r="BQ8935" s="40"/>
      <c r="BR8935" s="9"/>
      <c r="BS8935" s="40"/>
      <c r="BU8935" s="9"/>
      <c r="BV8935" s="40"/>
      <c r="BW8935" s="9"/>
      <c r="BX8935" s="40"/>
      <c r="BZ8935" s="9"/>
      <c r="CA8935" s="9"/>
      <c r="CB8935" s="40"/>
      <c r="CC8935" s="9"/>
      <c r="CD8935" s="9"/>
      <c r="CE8935" s="40"/>
    </row>
    <row r="8936" spans="68:83" x14ac:dyDescent="0.25">
      <c r="BP8936" s="9"/>
      <c r="BQ8936" s="40"/>
      <c r="BR8936" s="9"/>
      <c r="BS8936" s="40"/>
      <c r="BU8936" s="9"/>
      <c r="BV8936" s="40"/>
      <c r="BW8936" s="9"/>
      <c r="BX8936" s="40"/>
      <c r="BZ8936" s="9"/>
      <c r="CA8936" s="9"/>
      <c r="CB8936" s="40"/>
      <c r="CC8936" s="9"/>
      <c r="CD8936" s="9"/>
      <c r="CE8936" s="40"/>
    </row>
    <row r="8937" spans="68:83" x14ac:dyDescent="0.25">
      <c r="BP8937" s="9"/>
      <c r="BQ8937" s="40"/>
      <c r="BR8937" s="9"/>
      <c r="BS8937" s="40"/>
      <c r="BU8937" s="9"/>
      <c r="BV8937" s="40"/>
      <c r="BW8937" s="9"/>
      <c r="BX8937" s="40"/>
      <c r="BZ8937" s="9"/>
      <c r="CA8937" s="9"/>
      <c r="CB8937" s="40"/>
      <c r="CC8937" s="9"/>
      <c r="CD8937" s="9"/>
      <c r="CE8937" s="40"/>
    </row>
    <row r="8938" spans="68:83" x14ac:dyDescent="0.25">
      <c r="BP8938" s="9"/>
      <c r="BQ8938" s="40"/>
      <c r="BR8938" s="9"/>
      <c r="BS8938" s="40"/>
      <c r="BU8938" s="9"/>
      <c r="BV8938" s="40"/>
      <c r="BW8938" s="9"/>
      <c r="BX8938" s="40"/>
      <c r="BZ8938" s="9"/>
      <c r="CA8938" s="9"/>
      <c r="CB8938" s="40"/>
      <c r="CC8938" s="9"/>
      <c r="CD8938" s="9"/>
      <c r="CE8938" s="40"/>
    </row>
    <row r="8939" spans="68:83" x14ac:dyDescent="0.25">
      <c r="BP8939" s="9"/>
      <c r="BQ8939" s="40"/>
      <c r="BR8939" s="9"/>
      <c r="BS8939" s="40"/>
      <c r="BU8939" s="9"/>
      <c r="BV8939" s="40"/>
      <c r="BW8939" s="9"/>
      <c r="BX8939" s="40"/>
      <c r="BZ8939" s="9"/>
      <c r="CA8939" s="9"/>
      <c r="CB8939" s="40"/>
      <c r="CC8939" s="9"/>
      <c r="CD8939" s="9"/>
      <c r="CE8939" s="40"/>
    </row>
    <row r="8940" spans="68:83" x14ac:dyDescent="0.25">
      <c r="BP8940" s="9"/>
      <c r="BQ8940" s="40"/>
      <c r="BR8940" s="9"/>
      <c r="BS8940" s="40"/>
      <c r="BU8940" s="9"/>
      <c r="BV8940" s="40"/>
      <c r="BW8940" s="9"/>
      <c r="BX8940" s="40"/>
      <c r="BZ8940" s="9"/>
      <c r="CA8940" s="9"/>
      <c r="CB8940" s="40"/>
      <c r="CC8940" s="9"/>
      <c r="CD8940" s="9"/>
      <c r="CE8940" s="40"/>
    </row>
    <row r="8941" spans="68:83" x14ac:dyDescent="0.25">
      <c r="BP8941" s="9"/>
      <c r="BQ8941" s="40"/>
      <c r="BR8941" s="9"/>
      <c r="BS8941" s="40"/>
      <c r="BU8941" s="9"/>
      <c r="BV8941" s="40"/>
      <c r="BW8941" s="9"/>
      <c r="BX8941" s="40"/>
      <c r="BZ8941" s="9"/>
      <c r="CA8941" s="9"/>
      <c r="CB8941" s="40"/>
      <c r="CC8941" s="9"/>
      <c r="CD8941" s="9"/>
      <c r="CE8941" s="40"/>
    </row>
    <row r="8942" spans="68:83" x14ac:dyDescent="0.25">
      <c r="BP8942" s="9"/>
      <c r="BQ8942" s="40"/>
      <c r="BR8942" s="9"/>
      <c r="BS8942" s="40"/>
      <c r="BU8942" s="9"/>
      <c r="BV8942" s="40"/>
      <c r="BW8942" s="9"/>
      <c r="BX8942" s="40"/>
      <c r="BZ8942" s="9"/>
      <c r="CA8942" s="9"/>
      <c r="CB8942" s="40"/>
      <c r="CC8942" s="9"/>
      <c r="CD8942" s="9"/>
      <c r="CE8942" s="40"/>
    </row>
    <row r="8943" spans="68:83" x14ac:dyDescent="0.25">
      <c r="BP8943" s="9"/>
      <c r="BQ8943" s="40"/>
      <c r="BR8943" s="9"/>
      <c r="BS8943" s="40"/>
      <c r="BU8943" s="9"/>
      <c r="BV8943" s="40"/>
      <c r="BW8943" s="9"/>
      <c r="BX8943" s="40"/>
      <c r="BZ8943" s="9"/>
      <c r="CA8943" s="9"/>
      <c r="CB8943" s="40"/>
      <c r="CC8943" s="9"/>
      <c r="CD8943" s="9"/>
      <c r="CE8943" s="40"/>
    </row>
    <row r="8944" spans="68:83" x14ac:dyDescent="0.25">
      <c r="BP8944" s="9"/>
      <c r="BQ8944" s="40"/>
      <c r="BR8944" s="9"/>
      <c r="BS8944" s="40"/>
      <c r="BU8944" s="9"/>
      <c r="BV8944" s="40"/>
      <c r="BW8944" s="9"/>
      <c r="BX8944" s="40"/>
      <c r="BZ8944" s="9"/>
      <c r="CA8944" s="9"/>
      <c r="CB8944" s="40"/>
      <c r="CC8944" s="9"/>
      <c r="CD8944" s="9"/>
      <c r="CE8944" s="40"/>
    </row>
    <row r="8945" spans="68:83" x14ac:dyDescent="0.25">
      <c r="BP8945" s="9"/>
      <c r="BQ8945" s="40"/>
      <c r="BR8945" s="9"/>
      <c r="BS8945" s="40"/>
      <c r="BU8945" s="9"/>
      <c r="BV8945" s="40"/>
      <c r="BW8945" s="9"/>
      <c r="BX8945" s="40"/>
      <c r="BZ8945" s="9"/>
      <c r="CA8945" s="9"/>
      <c r="CB8945" s="40"/>
      <c r="CC8945" s="9"/>
      <c r="CD8945" s="9"/>
      <c r="CE8945" s="40"/>
    </row>
    <row r="8946" spans="68:83" x14ac:dyDescent="0.25">
      <c r="BP8946" s="9"/>
      <c r="BQ8946" s="40"/>
      <c r="BR8946" s="9"/>
      <c r="BS8946" s="40"/>
      <c r="BU8946" s="9"/>
      <c r="BV8946" s="40"/>
      <c r="BW8946" s="9"/>
      <c r="BX8946" s="40"/>
      <c r="BZ8946" s="9"/>
      <c r="CA8946" s="9"/>
      <c r="CB8946" s="40"/>
      <c r="CC8946" s="9"/>
      <c r="CD8946" s="9"/>
      <c r="CE8946" s="40"/>
    </row>
    <row r="8947" spans="68:83" x14ac:dyDescent="0.25">
      <c r="BP8947" s="9"/>
      <c r="BQ8947" s="40"/>
      <c r="BR8947" s="9"/>
      <c r="BS8947" s="40"/>
      <c r="BU8947" s="9"/>
      <c r="BV8947" s="40"/>
      <c r="BW8947" s="9"/>
      <c r="BX8947" s="40"/>
      <c r="BZ8947" s="9"/>
      <c r="CA8947" s="9"/>
      <c r="CB8947" s="40"/>
      <c r="CC8947" s="9"/>
      <c r="CD8947" s="9"/>
      <c r="CE8947" s="40"/>
    </row>
    <row r="8948" spans="68:83" x14ac:dyDescent="0.25">
      <c r="BP8948" s="9"/>
      <c r="BQ8948" s="40"/>
      <c r="BR8948" s="9"/>
      <c r="BS8948" s="40"/>
      <c r="BU8948" s="9"/>
      <c r="BV8948" s="40"/>
      <c r="BW8948" s="9"/>
      <c r="BX8948" s="40"/>
      <c r="BZ8948" s="9"/>
      <c r="CA8948" s="9"/>
      <c r="CB8948" s="40"/>
      <c r="CC8948" s="9"/>
      <c r="CD8948" s="9"/>
      <c r="CE8948" s="40"/>
    </row>
    <row r="8949" spans="68:83" x14ac:dyDescent="0.25">
      <c r="BP8949" s="9"/>
      <c r="BQ8949" s="40"/>
      <c r="BR8949" s="9"/>
      <c r="BS8949" s="40"/>
      <c r="BU8949" s="9"/>
      <c r="BV8949" s="40"/>
      <c r="BW8949" s="9"/>
      <c r="BX8949" s="40"/>
      <c r="BZ8949" s="9"/>
      <c r="CA8949" s="9"/>
      <c r="CB8949" s="40"/>
      <c r="CC8949" s="9"/>
      <c r="CD8949" s="9"/>
      <c r="CE8949" s="40"/>
    </row>
    <row r="8950" spans="68:83" x14ac:dyDescent="0.25">
      <c r="BP8950" s="9"/>
      <c r="BQ8950" s="40"/>
      <c r="BR8950" s="9"/>
      <c r="BS8950" s="40"/>
      <c r="BU8950" s="9"/>
      <c r="BV8950" s="40"/>
      <c r="BW8950" s="9"/>
      <c r="BX8950" s="40"/>
      <c r="BZ8950" s="9"/>
      <c r="CA8950" s="9"/>
      <c r="CB8950" s="40"/>
      <c r="CC8950" s="9"/>
      <c r="CD8950" s="9"/>
      <c r="CE8950" s="40"/>
    </row>
    <row r="8951" spans="68:83" x14ac:dyDescent="0.25">
      <c r="BP8951" s="9"/>
      <c r="BQ8951" s="40"/>
      <c r="BR8951" s="9"/>
      <c r="BS8951" s="40"/>
      <c r="BU8951" s="9"/>
      <c r="BV8951" s="40"/>
      <c r="BW8951" s="9"/>
      <c r="BX8951" s="40"/>
      <c r="BZ8951" s="9"/>
      <c r="CA8951" s="9"/>
      <c r="CB8951" s="40"/>
      <c r="CC8951" s="9"/>
      <c r="CD8951" s="9"/>
      <c r="CE8951" s="40"/>
    </row>
    <row r="8952" spans="68:83" x14ac:dyDescent="0.25">
      <c r="BP8952" s="9"/>
      <c r="BQ8952" s="40"/>
      <c r="BR8952" s="9"/>
      <c r="BS8952" s="40"/>
      <c r="BU8952" s="9"/>
      <c r="BV8952" s="40"/>
      <c r="BW8952" s="9"/>
      <c r="BX8952" s="40"/>
      <c r="BZ8952" s="9"/>
      <c r="CA8952" s="9"/>
      <c r="CB8952" s="40"/>
      <c r="CC8952" s="9"/>
      <c r="CD8952" s="9"/>
      <c r="CE8952" s="40"/>
    </row>
    <row r="8953" spans="68:83" x14ac:dyDescent="0.25">
      <c r="BP8953" s="9"/>
      <c r="BQ8953" s="40"/>
      <c r="BR8953" s="9"/>
      <c r="BS8953" s="40"/>
      <c r="BU8953" s="9"/>
      <c r="BV8953" s="40"/>
      <c r="BW8953" s="9"/>
      <c r="BX8953" s="40"/>
      <c r="BZ8953" s="9"/>
      <c r="CA8953" s="9"/>
      <c r="CB8953" s="40"/>
      <c r="CC8953" s="9"/>
      <c r="CD8953" s="9"/>
      <c r="CE8953" s="40"/>
    </row>
    <row r="8954" spans="68:83" x14ac:dyDescent="0.25">
      <c r="BP8954" s="9"/>
      <c r="BQ8954" s="40"/>
      <c r="BR8954" s="9"/>
      <c r="BS8954" s="40"/>
      <c r="BU8954" s="9"/>
      <c r="BV8954" s="40"/>
      <c r="BW8954" s="9"/>
      <c r="BX8954" s="40"/>
      <c r="BZ8954" s="9"/>
      <c r="CA8954" s="9"/>
      <c r="CB8954" s="40"/>
      <c r="CC8954" s="9"/>
      <c r="CD8954" s="9"/>
      <c r="CE8954" s="40"/>
    </row>
    <row r="8955" spans="68:83" x14ac:dyDescent="0.25">
      <c r="BP8955" s="9"/>
      <c r="BQ8955" s="40"/>
      <c r="BR8955" s="9"/>
      <c r="BS8955" s="40"/>
      <c r="BU8955" s="9"/>
      <c r="BV8955" s="40"/>
      <c r="BW8955" s="9"/>
      <c r="BX8955" s="40"/>
      <c r="BZ8955" s="9"/>
      <c r="CA8955" s="9"/>
      <c r="CB8955" s="40"/>
      <c r="CC8955" s="9"/>
      <c r="CD8955" s="9"/>
      <c r="CE8955" s="40"/>
    </row>
    <row r="8956" spans="68:83" x14ac:dyDescent="0.25">
      <c r="BP8956" s="9"/>
      <c r="BQ8956" s="40"/>
      <c r="BR8956" s="9"/>
      <c r="BS8956" s="40"/>
      <c r="BU8956" s="9"/>
      <c r="BV8956" s="40"/>
      <c r="BW8956" s="9"/>
      <c r="BX8956" s="40"/>
      <c r="BZ8956" s="9"/>
      <c r="CA8956" s="9"/>
      <c r="CB8956" s="40"/>
      <c r="CC8956" s="9"/>
      <c r="CD8956" s="9"/>
      <c r="CE8956" s="40"/>
    </row>
    <row r="8957" spans="68:83" x14ac:dyDescent="0.25">
      <c r="BP8957" s="9"/>
      <c r="BQ8957" s="40"/>
      <c r="BR8957" s="9"/>
      <c r="BS8957" s="40"/>
      <c r="BU8957" s="9"/>
      <c r="BV8957" s="40"/>
      <c r="BW8957" s="9"/>
      <c r="BX8957" s="40"/>
      <c r="BZ8957" s="9"/>
      <c r="CA8957" s="9"/>
      <c r="CB8957" s="40"/>
      <c r="CC8957" s="9"/>
      <c r="CD8957" s="9"/>
      <c r="CE8957" s="40"/>
    </row>
    <row r="8958" spans="68:83" x14ac:dyDescent="0.25">
      <c r="BP8958" s="9"/>
      <c r="BQ8958" s="40"/>
      <c r="BR8958" s="9"/>
      <c r="BS8958" s="40"/>
      <c r="BU8958" s="9"/>
      <c r="BV8958" s="40"/>
      <c r="BW8958" s="9"/>
      <c r="BX8958" s="40"/>
      <c r="BZ8958" s="9"/>
      <c r="CA8958" s="9"/>
      <c r="CB8958" s="40"/>
      <c r="CC8958" s="9"/>
      <c r="CD8958" s="9"/>
      <c r="CE8958" s="40"/>
    </row>
    <row r="8959" spans="68:83" x14ac:dyDescent="0.25">
      <c r="BP8959" s="9"/>
      <c r="BQ8959" s="40"/>
      <c r="BR8959" s="9"/>
      <c r="BS8959" s="40"/>
      <c r="BU8959" s="9"/>
      <c r="BV8959" s="40"/>
      <c r="BW8959" s="9"/>
      <c r="BX8959" s="40"/>
      <c r="BZ8959" s="9"/>
      <c r="CA8959" s="9"/>
      <c r="CB8959" s="40"/>
      <c r="CC8959" s="9"/>
      <c r="CD8959" s="9"/>
      <c r="CE8959" s="40"/>
    </row>
    <row r="8960" spans="68:83" x14ac:dyDescent="0.25">
      <c r="BP8960" s="9"/>
      <c r="BQ8960" s="40"/>
      <c r="BR8960" s="9"/>
      <c r="BS8960" s="40"/>
      <c r="BU8960" s="9"/>
      <c r="BV8960" s="40"/>
      <c r="BW8960" s="9"/>
      <c r="BX8960" s="40"/>
      <c r="BZ8960" s="9"/>
      <c r="CA8960" s="9"/>
      <c r="CB8960" s="40"/>
      <c r="CC8960" s="9"/>
      <c r="CD8960" s="9"/>
      <c r="CE8960" s="40"/>
    </row>
    <row r="8961" spans="68:83" x14ac:dyDescent="0.25">
      <c r="BP8961" s="9"/>
      <c r="BQ8961" s="40"/>
      <c r="BR8961" s="9"/>
      <c r="BS8961" s="40"/>
      <c r="BU8961" s="9"/>
      <c r="BV8961" s="40"/>
      <c r="BW8961" s="9"/>
      <c r="BX8961" s="40"/>
      <c r="BZ8961" s="9"/>
      <c r="CA8961" s="9"/>
      <c r="CB8961" s="40"/>
      <c r="CC8961" s="9"/>
      <c r="CD8961" s="9"/>
      <c r="CE8961" s="40"/>
    </row>
    <row r="8962" spans="68:83" x14ac:dyDescent="0.25">
      <c r="BP8962" s="9"/>
      <c r="BQ8962" s="40"/>
      <c r="BR8962" s="9"/>
      <c r="BS8962" s="40"/>
      <c r="BU8962" s="9"/>
      <c r="BV8962" s="40"/>
      <c r="BW8962" s="9"/>
      <c r="BX8962" s="40"/>
      <c r="BZ8962" s="9"/>
      <c r="CA8962" s="9"/>
      <c r="CB8962" s="40"/>
      <c r="CC8962" s="9"/>
      <c r="CD8962" s="9"/>
      <c r="CE8962" s="40"/>
    </row>
    <row r="8963" spans="68:83" x14ac:dyDescent="0.25">
      <c r="BP8963" s="9"/>
      <c r="BQ8963" s="40"/>
      <c r="BR8963" s="9"/>
      <c r="BS8963" s="40"/>
      <c r="BU8963" s="9"/>
      <c r="BV8963" s="40"/>
      <c r="BW8963" s="9"/>
      <c r="BX8963" s="40"/>
      <c r="BZ8963" s="9"/>
      <c r="CA8963" s="9"/>
      <c r="CB8963" s="40"/>
      <c r="CC8963" s="9"/>
      <c r="CD8963" s="9"/>
      <c r="CE8963" s="40"/>
    </row>
    <row r="8964" spans="68:83" x14ac:dyDescent="0.25">
      <c r="BP8964" s="9"/>
      <c r="BQ8964" s="40"/>
      <c r="BR8964" s="9"/>
      <c r="BS8964" s="40"/>
      <c r="BU8964" s="9"/>
      <c r="BV8964" s="40"/>
      <c r="BW8964" s="9"/>
      <c r="BX8964" s="40"/>
      <c r="BZ8964" s="9"/>
      <c r="CA8964" s="9"/>
      <c r="CB8964" s="40"/>
      <c r="CC8964" s="9"/>
      <c r="CD8964" s="9"/>
      <c r="CE8964" s="40"/>
    </row>
    <row r="8965" spans="68:83" x14ac:dyDescent="0.25">
      <c r="BP8965" s="9"/>
      <c r="BQ8965" s="40"/>
      <c r="BR8965" s="9"/>
      <c r="BS8965" s="40"/>
      <c r="BU8965" s="9"/>
      <c r="BV8965" s="40"/>
      <c r="BW8965" s="9"/>
      <c r="BX8965" s="40"/>
      <c r="BZ8965" s="9"/>
      <c r="CA8965" s="9"/>
      <c r="CB8965" s="40"/>
      <c r="CC8965" s="9"/>
      <c r="CD8965" s="9"/>
      <c r="CE8965" s="40"/>
    </row>
    <row r="8966" spans="68:83" x14ac:dyDescent="0.25">
      <c r="BP8966" s="9"/>
      <c r="BQ8966" s="40"/>
      <c r="BR8966" s="9"/>
      <c r="BS8966" s="40"/>
      <c r="BU8966" s="9"/>
      <c r="BV8966" s="40"/>
      <c r="BW8966" s="9"/>
      <c r="BX8966" s="40"/>
      <c r="BZ8966" s="9"/>
      <c r="CA8966" s="9"/>
      <c r="CB8966" s="40"/>
      <c r="CC8966" s="9"/>
      <c r="CD8966" s="9"/>
      <c r="CE8966" s="40"/>
    </row>
    <row r="8967" spans="68:83" x14ac:dyDescent="0.25">
      <c r="BP8967" s="9"/>
      <c r="BQ8967" s="40"/>
      <c r="BR8967" s="9"/>
      <c r="BS8967" s="40"/>
      <c r="BU8967" s="9"/>
      <c r="BV8967" s="40"/>
      <c r="BW8967" s="9"/>
      <c r="BX8967" s="40"/>
      <c r="BZ8967" s="9"/>
      <c r="CA8967" s="9"/>
      <c r="CB8967" s="40"/>
      <c r="CC8967" s="9"/>
      <c r="CD8967" s="9"/>
      <c r="CE8967" s="40"/>
    </row>
    <row r="8968" spans="68:83" x14ac:dyDescent="0.25">
      <c r="BP8968" s="9"/>
      <c r="BQ8968" s="40"/>
      <c r="BR8968" s="9"/>
      <c r="BS8968" s="40"/>
      <c r="BU8968" s="9"/>
      <c r="BV8968" s="40"/>
      <c r="BW8968" s="9"/>
      <c r="BX8968" s="40"/>
      <c r="BZ8968" s="9"/>
      <c r="CA8968" s="9"/>
      <c r="CB8968" s="40"/>
      <c r="CC8968" s="9"/>
      <c r="CD8968" s="9"/>
      <c r="CE8968" s="40"/>
    </row>
    <row r="8969" spans="68:83" x14ac:dyDescent="0.25">
      <c r="BP8969" s="9"/>
      <c r="BQ8969" s="40"/>
      <c r="BR8969" s="9"/>
      <c r="BS8969" s="40"/>
      <c r="BU8969" s="9"/>
      <c r="BV8969" s="40"/>
      <c r="BW8969" s="9"/>
      <c r="BX8969" s="40"/>
      <c r="BZ8969" s="9"/>
      <c r="CA8969" s="9"/>
      <c r="CB8969" s="40"/>
      <c r="CC8969" s="9"/>
      <c r="CD8969" s="9"/>
      <c r="CE8969" s="40"/>
    </row>
    <row r="8970" spans="68:83" x14ac:dyDescent="0.25">
      <c r="BP8970" s="9"/>
      <c r="BQ8970" s="40"/>
      <c r="BR8970" s="9"/>
      <c r="BS8970" s="40"/>
      <c r="BU8970" s="9"/>
      <c r="BV8970" s="40"/>
      <c r="BW8970" s="9"/>
      <c r="BX8970" s="40"/>
      <c r="BZ8970" s="9"/>
      <c r="CA8970" s="9"/>
      <c r="CB8970" s="40"/>
      <c r="CC8970" s="9"/>
      <c r="CD8970" s="9"/>
      <c r="CE8970" s="40"/>
    </row>
    <row r="8971" spans="68:83" x14ac:dyDescent="0.25">
      <c r="BP8971" s="9"/>
      <c r="BQ8971" s="40"/>
      <c r="BR8971" s="9"/>
      <c r="BS8971" s="40"/>
      <c r="BU8971" s="9"/>
      <c r="BV8971" s="40"/>
      <c r="BW8971" s="9"/>
      <c r="BX8971" s="40"/>
      <c r="BZ8971" s="9"/>
      <c r="CA8971" s="9"/>
      <c r="CB8971" s="40"/>
      <c r="CC8971" s="9"/>
      <c r="CD8971" s="9"/>
      <c r="CE8971" s="40"/>
    </row>
    <row r="8972" spans="68:83" x14ac:dyDescent="0.25">
      <c r="BP8972" s="9"/>
      <c r="BQ8972" s="40"/>
      <c r="BR8972" s="9"/>
      <c r="BS8972" s="40"/>
      <c r="BU8972" s="9"/>
      <c r="BV8972" s="40"/>
      <c r="BW8972" s="9"/>
      <c r="BX8972" s="40"/>
      <c r="BZ8972" s="9"/>
      <c r="CA8972" s="9"/>
      <c r="CB8972" s="40"/>
      <c r="CC8972" s="9"/>
      <c r="CD8972" s="9"/>
      <c r="CE8972" s="40"/>
    </row>
    <row r="8973" spans="68:83" x14ac:dyDescent="0.25">
      <c r="BP8973" s="9"/>
      <c r="BQ8973" s="40"/>
      <c r="BR8973" s="9"/>
      <c r="BS8973" s="40"/>
      <c r="BU8973" s="9"/>
      <c r="BV8973" s="40"/>
      <c r="BW8973" s="9"/>
      <c r="BX8973" s="40"/>
      <c r="BZ8973" s="9"/>
      <c r="CA8973" s="9"/>
      <c r="CB8973" s="40"/>
      <c r="CC8973" s="9"/>
      <c r="CD8973" s="9"/>
      <c r="CE8973" s="40"/>
    </row>
    <row r="8974" spans="68:83" x14ac:dyDescent="0.25">
      <c r="BP8974" s="9"/>
      <c r="BQ8974" s="40"/>
      <c r="BR8974" s="9"/>
      <c r="BS8974" s="40"/>
      <c r="BU8974" s="9"/>
      <c r="BV8974" s="40"/>
      <c r="BW8974" s="9"/>
      <c r="BX8974" s="40"/>
      <c r="BZ8974" s="9"/>
      <c r="CA8974" s="9"/>
      <c r="CB8974" s="40"/>
      <c r="CC8974" s="9"/>
      <c r="CD8974" s="9"/>
      <c r="CE8974" s="40"/>
    </row>
    <row r="8975" spans="68:83" x14ac:dyDescent="0.25">
      <c r="BP8975" s="9"/>
      <c r="BQ8975" s="40"/>
      <c r="BR8975" s="9"/>
      <c r="BS8975" s="40"/>
      <c r="BU8975" s="9"/>
      <c r="BV8975" s="40"/>
      <c r="BW8975" s="9"/>
      <c r="BX8975" s="40"/>
      <c r="BZ8975" s="9"/>
      <c r="CA8975" s="9"/>
      <c r="CB8975" s="40"/>
      <c r="CC8975" s="9"/>
      <c r="CD8975" s="9"/>
      <c r="CE8975" s="40"/>
    </row>
    <row r="8976" spans="68:83" x14ac:dyDescent="0.25">
      <c r="BP8976" s="9"/>
      <c r="BQ8976" s="40"/>
      <c r="BR8976" s="9"/>
      <c r="BS8976" s="40"/>
      <c r="BU8976" s="9"/>
      <c r="BV8976" s="40"/>
      <c r="BW8976" s="9"/>
      <c r="BX8976" s="40"/>
      <c r="BZ8976" s="9"/>
      <c r="CA8976" s="9"/>
      <c r="CB8976" s="40"/>
      <c r="CC8976" s="9"/>
      <c r="CD8976" s="9"/>
      <c r="CE8976" s="40"/>
    </row>
    <row r="8977" spans="68:83" x14ac:dyDescent="0.25">
      <c r="BP8977" s="9"/>
      <c r="BQ8977" s="40"/>
      <c r="BR8977" s="9"/>
      <c r="BS8977" s="40"/>
      <c r="BU8977" s="9"/>
      <c r="BV8977" s="40"/>
      <c r="BW8977" s="9"/>
      <c r="BX8977" s="40"/>
      <c r="BZ8977" s="9"/>
      <c r="CA8977" s="9"/>
      <c r="CB8977" s="40"/>
      <c r="CC8977" s="9"/>
      <c r="CD8977" s="9"/>
      <c r="CE8977" s="40"/>
    </row>
    <row r="8978" spans="68:83" x14ac:dyDescent="0.25">
      <c r="BP8978" s="9"/>
      <c r="BQ8978" s="40"/>
      <c r="BR8978" s="9"/>
      <c r="BS8978" s="40"/>
      <c r="BU8978" s="9"/>
      <c r="BV8978" s="40"/>
      <c r="BW8978" s="9"/>
      <c r="BX8978" s="40"/>
      <c r="BZ8978" s="9"/>
      <c r="CA8978" s="9"/>
      <c r="CB8978" s="40"/>
      <c r="CC8978" s="9"/>
      <c r="CD8978" s="9"/>
      <c r="CE8978" s="40"/>
    </row>
    <row r="8979" spans="68:83" x14ac:dyDescent="0.25">
      <c r="BP8979" s="9"/>
      <c r="BQ8979" s="40"/>
      <c r="BR8979" s="9"/>
      <c r="BS8979" s="40"/>
      <c r="BU8979" s="9"/>
      <c r="BV8979" s="40"/>
      <c r="BW8979" s="9"/>
      <c r="BX8979" s="40"/>
      <c r="BZ8979" s="9"/>
      <c r="CA8979" s="9"/>
      <c r="CB8979" s="40"/>
      <c r="CC8979" s="9"/>
      <c r="CD8979" s="9"/>
      <c r="CE8979" s="40"/>
    </row>
    <row r="8980" spans="68:83" x14ac:dyDescent="0.25">
      <c r="BP8980" s="9"/>
      <c r="BQ8980" s="40"/>
      <c r="BR8980" s="9"/>
      <c r="BS8980" s="40"/>
      <c r="BU8980" s="9"/>
      <c r="BV8980" s="40"/>
      <c r="BW8980" s="9"/>
      <c r="BX8980" s="40"/>
      <c r="BZ8980" s="9"/>
      <c r="CA8980" s="9"/>
      <c r="CB8980" s="40"/>
      <c r="CC8980" s="9"/>
      <c r="CD8980" s="9"/>
      <c r="CE8980" s="40"/>
    </row>
    <row r="8981" spans="68:83" x14ac:dyDescent="0.25">
      <c r="BP8981" s="9"/>
      <c r="BQ8981" s="40"/>
      <c r="BR8981" s="9"/>
      <c r="BS8981" s="40"/>
      <c r="BU8981" s="9"/>
      <c r="BV8981" s="40"/>
      <c r="BW8981" s="9"/>
      <c r="BX8981" s="40"/>
      <c r="BZ8981" s="9"/>
      <c r="CA8981" s="9"/>
      <c r="CB8981" s="40"/>
      <c r="CC8981" s="9"/>
      <c r="CD8981" s="9"/>
      <c r="CE8981" s="40"/>
    </row>
    <row r="8982" spans="68:83" x14ac:dyDescent="0.25">
      <c r="BP8982" s="9"/>
      <c r="BQ8982" s="40"/>
      <c r="BR8982" s="9"/>
      <c r="BS8982" s="40"/>
      <c r="BU8982" s="9"/>
      <c r="BV8982" s="40"/>
      <c r="BW8982" s="9"/>
      <c r="BX8982" s="40"/>
      <c r="BZ8982" s="9"/>
      <c r="CA8982" s="9"/>
      <c r="CB8982" s="40"/>
      <c r="CC8982" s="9"/>
      <c r="CD8982" s="9"/>
      <c r="CE8982" s="40"/>
    </row>
    <row r="8983" spans="68:83" x14ac:dyDescent="0.25">
      <c r="BP8983" s="9"/>
      <c r="BQ8983" s="40"/>
      <c r="BR8983" s="9"/>
      <c r="BS8983" s="40"/>
      <c r="BU8983" s="9"/>
      <c r="BV8983" s="40"/>
      <c r="BW8983" s="9"/>
      <c r="BX8983" s="40"/>
      <c r="BZ8983" s="9"/>
      <c r="CA8983" s="9"/>
      <c r="CB8983" s="40"/>
      <c r="CC8983" s="9"/>
      <c r="CD8983" s="9"/>
      <c r="CE8983" s="40"/>
    </row>
    <row r="8984" spans="68:83" x14ac:dyDescent="0.25">
      <c r="BP8984" s="9"/>
      <c r="BQ8984" s="40"/>
      <c r="BR8984" s="9"/>
      <c r="BS8984" s="40"/>
      <c r="BU8984" s="9"/>
      <c r="BV8984" s="40"/>
      <c r="BW8984" s="9"/>
      <c r="BX8984" s="40"/>
      <c r="BZ8984" s="9"/>
      <c r="CA8984" s="9"/>
      <c r="CB8984" s="40"/>
      <c r="CC8984" s="9"/>
      <c r="CD8984" s="9"/>
      <c r="CE8984" s="40"/>
    </row>
    <row r="8985" spans="68:83" x14ac:dyDescent="0.25">
      <c r="BP8985" s="9"/>
      <c r="BQ8985" s="40"/>
      <c r="BR8985" s="9"/>
      <c r="BS8985" s="40"/>
      <c r="BU8985" s="9"/>
      <c r="BV8985" s="40"/>
      <c r="BW8985" s="9"/>
      <c r="BX8985" s="40"/>
      <c r="BZ8985" s="9"/>
      <c r="CA8985" s="9"/>
      <c r="CB8985" s="40"/>
      <c r="CC8985" s="9"/>
      <c r="CD8985" s="9"/>
      <c r="CE8985" s="40"/>
    </row>
    <row r="8986" spans="68:83" x14ac:dyDescent="0.25">
      <c r="BP8986" s="9"/>
      <c r="BQ8986" s="40"/>
      <c r="BR8986" s="9"/>
      <c r="BS8986" s="40"/>
      <c r="BU8986" s="9"/>
      <c r="BV8986" s="40"/>
      <c r="BW8986" s="9"/>
      <c r="BX8986" s="40"/>
      <c r="BZ8986" s="9"/>
      <c r="CA8986" s="9"/>
      <c r="CB8986" s="40"/>
      <c r="CC8986" s="9"/>
      <c r="CD8986" s="9"/>
      <c r="CE8986" s="40"/>
    </row>
    <row r="8987" spans="68:83" x14ac:dyDescent="0.25">
      <c r="BP8987" s="9"/>
      <c r="BQ8987" s="40"/>
      <c r="BR8987" s="9"/>
      <c r="BS8987" s="40"/>
      <c r="BU8987" s="9"/>
      <c r="BV8987" s="40"/>
      <c r="BW8987" s="9"/>
      <c r="BX8987" s="40"/>
      <c r="BZ8987" s="9"/>
      <c r="CA8987" s="9"/>
      <c r="CB8987" s="40"/>
      <c r="CC8987" s="9"/>
      <c r="CD8987" s="9"/>
      <c r="CE8987" s="40"/>
    </row>
    <row r="8988" spans="68:83" x14ac:dyDescent="0.25">
      <c r="BP8988" s="9"/>
      <c r="BQ8988" s="40"/>
      <c r="BR8988" s="9"/>
      <c r="BS8988" s="40"/>
      <c r="BU8988" s="9"/>
      <c r="BV8988" s="40"/>
      <c r="BW8988" s="9"/>
      <c r="BX8988" s="40"/>
      <c r="BZ8988" s="9"/>
      <c r="CA8988" s="9"/>
      <c r="CB8988" s="40"/>
      <c r="CC8988" s="9"/>
      <c r="CD8988" s="9"/>
      <c r="CE8988" s="40"/>
    </row>
    <row r="8989" spans="68:83" x14ac:dyDescent="0.25">
      <c r="BP8989" s="9"/>
      <c r="BQ8989" s="40"/>
      <c r="BR8989" s="9"/>
      <c r="BS8989" s="40"/>
      <c r="BU8989" s="9"/>
      <c r="BV8989" s="40"/>
      <c r="BW8989" s="9"/>
      <c r="BX8989" s="40"/>
      <c r="BZ8989" s="9"/>
      <c r="CA8989" s="9"/>
      <c r="CB8989" s="40"/>
      <c r="CC8989" s="9"/>
      <c r="CD8989" s="9"/>
      <c r="CE8989" s="40"/>
    </row>
    <row r="8990" spans="68:83" x14ac:dyDescent="0.25">
      <c r="BP8990" s="9"/>
      <c r="BQ8990" s="40"/>
      <c r="BR8990" s="9"/>
      <c r="BS8990" s="40"/>
      <c r="BU8990" s="9"/>
      <c r="BV8990" s="40"/>
      <c r="BW8990" s="9"/>
      <c r="BX8990" s="40"/>
      <c r="BZ8990" s="9"/>
      <c r="CA8990" s="9"/>
      <c r="CB8990" s="40"/>
      <c r="CC8990" s="9"/>
      <c r="CD8990" s="9"/>
      <c r="CE8990" s="40"/>
    </row>
    <row r="8991" spans="68:83" x14ac:dyDescent="0.25">
      <c r="BP8991" s="9"/>
      <c r="BQ8991" s="40"/>
      <c r="BR8991" s="9"/>
      <c r="BS8991" s="40"/>
      <c r="BU8991" s="9"/>
      <c r="BV8991" s="40"/>
      <c r="BW8991" s="9"/>
      <c r="BX8991" s="40"/>
      <c r="BZ8991" s="9"/>
      <c r="CA8991" s="9"/>
      <c r="CB8991" s="40"/>
      <c r="CC8991" s="9"/>
      <c r="CD8991" s="9"/>
      <c r="CE8991" s="40"/>
    </row>
    <row r="8992" spans="68:83" x14ac:dyDescent="0.25">
      <c r="BP8992" s="9"/>
      <c r="BQ8992" s="40"/>
      <c r="BR8992" s="9"/>
      <c r="BS8992" s="40"/>
      <c r="BU8992" s="9"/>
      <c r="BV8992" s="40"/>
      <c r="BW8992" s="9"/>
      <c r="BX8992" s="40"/>
      <c r="BZ8992" s="9"/>
      <c r="CA8992" s="9"/>
      <c r="CB8992" s="40"/>
      <c r="CC8992" s="9"/>
      <c r="CD8992" s="9"/>
      <c r="CE8992" s="40"/>
    </row>
    <row r="8993" spans="68:83" x14ac:dyDescent="0.25">
      <c r="BP8993" s="9"/>
      <c r="BQ8993" s="40"/>
      <c r="BR8993" s="9"/>
      <c r="BS8993" s="40"/>
      <c r="BU8993" s="9"/>
      <c r="BV8993" s="40"/>
      <c r="BW8993" s="9"/>
      <c r="BX8993" s="40"/>
      <c r="BZ8993" s="9"/>
      <c r="CA8993" s="9"/>
      <c r="CB8993" s="40"/>
      <c r="CC8993" s="9"/>
      <c r="CD8993" s="9"/>
      <c r="CE8993" s="40"/>
    </row>
    <row r="8994" spans="68:83" x14ac:dyDescent="0.25">
      <c r="BP8994" s="9"/>
      <c r="BQ8994" s="40"/>
      <c r="BR8994" s="9"/>
      <c r="BS8994" s="40"/>
      <c r="BU8994" s="9"/>
      <c r="BV8994" s="40"/>
      <c r="BW8994" s="9"/>
      <c r="BX8994" s="40"/>
      <c r="BZ8994" s="9"/>
      <c r="CA8994" s="9"/>
      <c r="CB8994" s="40"/>
      <c r="CC8994" s="9"/>
      <c r="CD8994" s="9"/>
      <c r="CE8994" s="40"/>
    </row>
    <row r="8995" spans="68:83" x14ac:dyDescent="0.25">
      <c r="BP8995" s="9"/>
      <c r="BQ8995" s="40"/>
      <c r="BR8995" s="9"/>
      <c r="BS8995" s="40"/>
      <c r="BU8995" s="9"/>
      <c r="BV8995" s="40"/>
      <c r="BW8995" s="9"/>
      <c r="BX8995" s="40"/>
      <c r="BZ8995" s="9"/>
      <c r="CA8995" s="9"/>
      <c r="CB8995" s="40"/>
      <c r="CC8995" s="9"/>
      <c r="CD8995" s="9"/>
      <c r="CE8995" s="40"/>
    </row>
    <row r="8996" spans="68:83" x14ac:dyDescent="0.25">
      <c r="BP8996" s="9"/>
      <c r="BQ8996" s="40"/>
      <c r="BR8996" s="9"/>
      <c r="BS8996" s="40"/>
      <c r="BU8996" s="9"/>
      <c r="BV8996" s="40"/>
      <c r="BW8996" s="9"/>
      <c r="BX8996" s="40"/>
      <c r="BZ8996" s="9"/>
      <c r="CA8996" s="9"/>
      <c r="CB8996" s="40"/>
      <c r="CC8996" s="9"/>
      <c r="CD8996" s="9"/>
      <c r="CE8996" s="40"/>
    </row>
    <row r="8997" spans="68:83" x14ac:dyDescent="0.25">
      <c r="BP8997" s="9"/>
      <c r="BQ8997" s="40"/>
      <c r="BR8997" s="9"/>
      <c r="BS8997" s="40"/>
      <c r="BU8997" s="9"/>
      <c r="BV8997" s="40"/>
      <c r="BW8997" s="9"/>
      <c r="BX8997" s="40"/>
      <c r="BZ8997" s="9"/>
      <c r="CA8997" s="9"/>
      <c r="CB8997" s="40"/>
      <c r="CC8997" s="9"/>
      <c r="CD8997" s="9"/>
      <c r="CE8997" s="40"/>
    </row>
    <row r="8998" spans="68:83" x14ac:dyDescent="0.25">
      <c r="BP8998" s="9"/>
      <c r="BQ8998" s="40"/>
      <c r="BR8998" s="9"/>
      <c r="BS8998" s="40"/>
      <c r="BU8998" s="9"/>
      <c r="BV8998" s="40"/>
      <c r="BW8998" s="9"/>
      <c r="BX8998" s="40"/>
      <c r="BZ8998" s="9"/>
      <c r="CA8998" s="9"/>
      <c r="CB8998" s="40"/>
      <c r="CC8998" s="9"/>
      <c r="CD8998" s="9"/>
      <c r="CE8998" s="40"/>
    </row>
    <row r="8999" spans="68:83" x14ac:dyDescent="0.25">
      <c r="BP8999" s="9"/>
      <c r="BQ8999" s="40"/>
      <c r="BR8999" s="9"/>
      <c r="BS8999" s="40"/>
      <c r="BU8999" s="9"/>
      <c r="BV8999" s="40"/>
      <c r="BW8999" s="9"/>
      <c r="BX8999" s="40"/>
      <c r="BZ8999" s="9"/>
      <c r="CA8999" s="9"/>
      <c r="CB8999" s="40"/>
      <c r="CC8999" s="9"/>
      <c r="CD8999" s="9"/>
      <c r="CE8999" s="40"/>
    </row>
    <row r="9000" spans="68:83" x14ac:dyDescent="0.25">
      <c r="BP9000" s="9"/>
      <c r="BQ9000" s="40"/>
      <c r="BR9000" s="9"/>
      <c r="BS9000" s="40"/>
      <c r="BU9000" s="9"/>
      <c r="BV9000" s="40"/>
      <c r="BW9000" s="9"/>
      <c r="BX9000" s="40"/>
      <c r="BZ9000" s="9"/>
      <c r="CA9000" s="9"/>
      <c r="CB9000" s="40"/>
      <c r="CC9000" s="9"/>
      <c r="CD9000" s="9"/>
      <c r="CE9000" s="40"/>
    </row>
    <row r="9001" spans="68:83" x14ac:dyDescent="0.25">
      <c r="BP9001" s="9"/>
      <c r="BQ9001" s="40"/>
      <c r="BR9001" s="9"/>
      <c r="BS9001" s="40"/>
      <c r="BU9001" s="9"/>
      <c r="BV9001" s="40"/>
      <c r="BW9001" s="9"/>
      <c r="BX9001" s="40"/>
      <c r="BZ9001" s="9"/>
      <c r="CA9001" s="9"/>
      <c r="CB9001" s="40"/>
      <c r="CC9001" s="9"/>
      <c r="CD9001" s="9"/>
      <c r="CE9001" s="40"/>
    </row>
    <row r="9002" spans="68:83" x14ac:dyDescent="0.25">
      <c r="BP9002" s="9"/>
      <c r="BQ9002" s="40"/>
      <c r="BR9002" s="9"/>
      <c r="BS9002" s="40"/>
      <c r="BU9002" s="9"/>
      <c r="BV9002" s="40"/>
      <c r="BW9002" s="9"/>
      <c r="BX9002" s="40"/>
      <c r="BZ9002" s="9"/>
      <c r="CA9002" s="9"/>
      <c r="CB9002" s="40"/>
      <c r="CC9002" s="9"/>
      <c r="CD9002" s="9"/>
      <c r="CE9002" s="40"/>
    </row>
    <row r="9003" spans="68:83" x14ac:dyDescent="0.25">
      <c r="BP9003" s="9"/>
      <c r="BQ9003" s="40"/>
      <c r="BR9003" s="9"/>
      <c r="BS9003" s="40"/>
      <c r="BU9003" s="9"/>
      <c r="BV9003" s="40"/>
      <c r="BW9003" s="9"/>
      <c r="BX9003" s="40"/>
      <c r="BZ9003" s="9"/>
      <c r="CA9003" s="9"/>
      <c r="CB9003" s="40"/>
      <c r="CC9003" s="9"/>
      <c r="CD9003" s="9"/>
      <c r="CE9003" s="40"/>
    </row>
    <row r="9004" spans="68:83" x14ac:dyDescent="0.25">
      <c r="BP9004" s="9"/>
      <c r="BQ9004" s="40"/>
      <c r="BR9004" s="9"/>
      <c r="BS9004" s="40"/>
      <c r="BU9004" s="9"/>
      <c r="BV9004" s="40"/>
      <c r="BW9004" s="9"/>
      <c r="BX9004" s="40"/>
      <c r="BZ9004" s="9"/>
      <c r="CA9004" s="9"/>
      <c r="CB9004" s="40"/>
      <c r="CC9004" s="9"/>
      <c r="CD9004" s="9"/>
      <c r="CE9004" s="40"/>
    </row>
    <row r="9005" spans="68:83" x14ac:dyDescent="0.25">
      <c r="BP9005" s="9"/>
      <c r="BQ9005" s="40"/>
      <c r="BR9005" s="9"/>
      <c r="BS9005" s="40"/>
      <c r="BU9005" s="9"/>
      <c r="BV9005" s="40"/>
      <c r="BW9005" s="9"/>
      <c r="BX9005" s="40"/>
      <c r="BZ9005" s="9"/>
      <c r="CA9005" s="9"/>
      <c r="CB9005" s="40"/>
      <c r="CC9005" s="9"/>
      <c r="CD9005" s="9"/>
      <c r="CE9005" s="40"/>
    </row>
    <row r="9006" spans="68:83" x14ac:dyDescent="0.25">
      <c r="BP9006" s="9"/>
      <c r="BQ9006" s="40"/>
      <c r="BR9006" s="9"/>
      <c r="BS9006" s="40"/>
      <c r="BU9006" s="9"/>
      <c r="BV9006" s="40"/>
      <c r="BW9006" s="9"/>
      <c r="BX9006" s="40"/>
      <c r="BZ9006" s="9"/>
      <c r="CA9006" s="9"/>
      <c r="CB9006" s="40"/>
      <c r="CC9006" s="9"/>
      <c r="CD9006" s="9"/>
      <c r="CE9006" s="40"/>
    </row>
    <row r="9007" spans="68:83" x14ac:dyDescent="0.25">
      <c r="BP9007" s="9"/>
      <c r="BQ9007" s="40"/>
      <c r="BR9007" s="9"/>
      <c r="BS9007" s="40"/>
      <c r="BU9007" s="9"/>
      <c r="BV9007" s="40"/>
      <c r="BW9007" s="9"/>
      <c r="BX9007" s="40"/>
      <c r="BZ9007" s="9"/>
      <c r="CA9007" s="9"/>
      <c r="CB9007" s="40"/>
      <c r="CC9007" s="9"/>
      <c r="CD9007" s="9"/>
      <c r="CE9007" s="40"/>
    </row>
    <row r="9008" spans="68:83" x14ac:dyDescent="0.25">
      <c r="BP9008" s="9"/>
      <c r="BQ9008" s="40"/>
      <c r="BR9008" s="9"/>
      <c r="BS9008" s="40"/>
      <c r="BU9008" s="9"/>
      <c r="BV9008" s="40"/>
      <c r="BW9008" s="9"/>
      <c r="BX9008" s="40"/>
      <c r="BZ9008" s="9"/>
      <c r="CA9008" s="9"/>
      <c r="CB9008" s="40"/>
      <c r="CC9008" s="9"/>
      <c r="CD9008" s="9"/>
      <c r="CE9008" s="40"/>
    </row>
    <row r="9009" spans="68:83" x14ac:dyDescent="0.25">
      <c r="BP9009" s="9"/>
      <c r="BQ9009" s="40"/>
      <c r="BR9009" s="9"/>
      <c r="BS9009" s="40"/>
      <c r="BU9009" s="9"/>
      <c r="BV9009" s="40"/>
      <c r="BW9009" s="9"/>
      <c r="BX9009" s="40"/>
      <c r="BZ9009" s="9"/>
      <c r="CA9009" s="9"/>
      <c r="CB9009" s="40"/>
      <c r="CC9009" s="9"/>
      <c r="CD9009" s="9"/>
      <c r="CE9009" s="40"/>
    </row>
    <row r="9010" spans="68:83" x14ac:dyDescent="0.25">
      <c r="BP9010" s="9"/>
      <c r="BQ9010" s="40"/>
      <c r="BR9010" s="9"/>
      <c r="BS9010" s="40"/>
      <c r="BU9010" s="9"/>
      <c r="BV9010" s="40"/>
      <c r="BW9010" s="9"/>
      <c r="BX9010" s="40"/>
      <c r="BZ9010" s="9"/>
      <c r="CA9010" s="9"/>
      <c r="CB9010" s="40"/>
      <c r="CC9010" s="9"/>
      <c r="CD9010" s="9"/>
      <c r="CE9010" s="40"/>
    </row>
    <row r="9011" spans="68:83" x14ac:dyDescent="0.25">
      <c r="BP9011" s="9"/>
      <c r="BQ9011" s="40"/>
      <c r="BR9011" s="9"/>
      <c r="BS9011" s="40"/>
      <c r="BU9011" s="9"/>
      <c r="BV9011" s="40"/>
      <c r="BW9011" s="9"/>
      <c r="BX9011" s="40"/>
      <c r="BZ9011" s="9"/>
      <c r="CA9011" s="9"/>
      <c r="CB9011" s="40"/>
      <c r="CC9011" s="9"/>
      <c r="CD9011" s="9"/>
      <c r="CE9011" s="40"/>
    </row>
    <row r="9012" spans="68:83" x14ac:dyDescent="0.25">
      <c r="BP9012" s="9"/>
      <c r="BQ9012" s="40"/>
      <c r="BR9012" s="9"/>
      <c r="BS9012" s="40"/>
      <c r="BU9012" s="9"/>
      <c r="BV9012" s="40"/>
      <c r="BW9012" s="9"/>
      <c r="BX9012" s="40"/>
      <c r="BZ9012" s="9"/>
      <c r="CA9012" s="9"/>
      <c r="CB9012" s="40"/>
      <c r="CC9012" s="9"/>
      <c r="CD9012" s="9"/>
      <c r="CE9012" s="40"/>
    </row>
    <row r="9013" spans="68:83" x14ac:dyDescent="0.25">
      <c r="BP9013" s="9"/>
      <c r="BQ9013" s="40"/>
      <c r="BR9013" s="9"/>
      <c r="BS9013" s="40"/>
      <c r="BU9013" s="9"/>
      <c r="BV9013" s="40"/>
      <c r="BW9013" s="9"/>
      <c r="BX9013" s="40"/>
      <c r="BZ9013" s="9"/>
      <c r="CA9013" s="9"/>
      <c r="CB9013" s="40"/>
      <c r="CC9013" s="9"/>
      <c r="CD9013" s="9"/>
      <c r="CE9013" s="40"/>
    </row>
    <row r="9014" spans="68:83" x14ac:dyDescent="0.25">
      <c r="BP9014" s="9"/>
      <c r="BQ9014" s="40"/>
      <c r="BR9014" s="9"/>
      <c r="BS9014" s="40"/>
      <c r="BU9014" s="9"/>
      <c r="BV9014" s="40"/>
      <c r="BW9014" s="9"/>
      <c r="BX9014" s="40"/>
      <c r="BZ9014" s="9"/>
      <c r="CA9014" s="9"/>
      <c r="CB9014" s="40"/>
      <c r="CC9014" s="9"/>
      <c r="CD9014" s="9"/>
      <c r="CE9014" s="40"/>
    </row>
    <row r="9015" spans="68:83" x14ac:dyDescent="0.25">
      <c r="BP9015" s="9"/>
      <c r="BQ9015" s="40"/>
      <c r="BR9015" s="9"/>
      <c r="BS9015" s="40"/>
      <c r="BU9015" s="9"/>
      <c r="BV9015" s="40"/>
      <c r="BW9015" s="9"/>
      <c r="BX9015" s="40"/>
      <c r="BZ9015" s="9"/>
      <c r="CA9015" s="9"/>
      <c r="CB9015" s="40"/>
      <c r="CC9015" s="9"/>
      <c r="CD9015" s="9"/>
      <c r="CE9015" s="40"/>
    </row>
    <row r="9016" spans="68:83" x14ac:dyDescent="0.25">
      <c r="BP9016" s="9"/>
      <c r="BQ9016" s="40"/>
      <c r="BR9016" s="9"/>
      <c r="BS9016" s="40"/>
      <c r="BU9016" s="9"/>
      <c r="BV9016" s="40"/>
      <c r="BW9016" s="9"/>
      <c r="BX9016" s="40"/>
      <c r="BZ9016" s="9"/>
      <c r="CA9016" s="9"/>
      <c r="CB9016" s="40"/>
      <c r="CC9016" s="9"/>
      <c r="CD9016" s="9"/>
      <c r="CE9016" s="40"/>
    </row>
    <row r="9017" spans="68:83" x14ac:dyDescent="0.25">
      <c r="BP9017" s="9"/>
      <c r="BQ9017" s="40"/>
      <c r="BR9017" s="9"/>
      <c r="BS9017" s="40"/>
      <c r="BU9017" s="9"/>
      <c r="BV9017" s="40"/>
      <c r="BW9017" s="9"/>
      <c r="BX9017" s="40"/>
      <c r="BZ9017" s="9"/>
      <c r="CA9017" s="9"/>
      <c r="CB9017" s="40"/>
      <c r="CC9017" s="9"/>
      <c r="CD9017" s="9"/>
      <c r="CE9017" s="40"/>
    </row>
    <row r="9018" spans="68:83" x14ac:dyDescent="0.25">
      <c r="BP9018" s="9"/>
      <c r="BQ9018" s="40"/>
      <c r="BR9018" s="9"/>
      <c r="BS9018" s="40"/>
      <c r="BU9018" s="9"/>
      <c r="BV9018" s="40"/>
      <c r="BW9018" s="9"/>
      <c r="BX9018" s="40"/>
      <c r="BZ9018" s="9"/>
      <c r="CA9018" s="9"/>
      <c r="CB9018" s="40"/>
      <c r="CC9018" s="9"/>
      <c r="CD9018" s="9"/>
      <c r="CE9018" s="40"/>
    </row>
    <row r="9019" spans="68:83" x14ac:dyDescent="0.25">
      <c r="BP9019" s="9"/>
      <c r="BQ9019" s="40"/>
      <c r="BR9019" s="9"/>
      <c r="BS9019" s="40"/>
      <c r="BU9019" s="9"/>
      <c r="BV9019" s="40"/>
      <c r="BW9019" s="9"/>
      <c r="BX9019" s="40"/>
      <c r="BZ9019" s="9"/>
      <c r="CA9019" s="9"/>
      <c r="CB9019" s="40"/>
      <c r="CC9019" s="9"/>
      <c r="CD9019" s="9"/>
      <c r="CE9019" s="40"/>
    </row>
    <row r="9020" spans="68:83" x14ac:dyDescent="0.25">
      <c r="BP9020" s="9"/>
      <c r="BQ9020" s="40"/>
      <c r="BR9020" s="9"/>
      <c r="BS9020" s="40"/>
      <c r="BU9020" s="9"/>
      <c r="BV9020" s="40"/>
      <c r="BW9020" s="9"/>
      <c r="BX9020" s="40"/>
      <c r="BZ9020" s="9"/>
      <c r="CA9020" s="9"/>
      <c r="CB9020" s="40"/>
      <c r="CC9020" s="9"/>
      <c r="CD9020" s="9"/>
      <c r="CE9020" s="40"/>
    </row>
    <row r="9021" spans="68:83" x14ac:dyDescent="0.25">
      <c r="BP9021" s="9"/>
      <c r="BQ9021" s="40"/>
      <c r="BR9021" s="9"/>
      <c r="BS9021" s="40"/>
      <c r="BU9021" s="9"/>
      <c r="BV9021" s="40"/>
      <c r="BW9021" s="9"/>
      <c r="BX9021" s="40"/>
      <c r="BZ9021" s="9"/>
      <c r="CA9021" s="9"/>
      <c r="CB9021" s="40"/>
      <c r="CC9021" s="9"/>
      <c r="CD9021" s="9"/>
      <c r="CE9021" s="40"/>
    </row>
    <row r="9022" spans="68:83" x14ac:dyDescent="0.25">
      <c r="BP9022" s="9"/>
      <c r="BQ9022" s="40"/>
      <c r="BR9022" s="9"/>
      <c r="BS9022" s="40"/>
      <c r="BU9022" s="9"/>
      <c r="BV9022" s="40"/>
      <c r="BW9022" s="9"/>
      <c r="BX9022" s="40"/>
      <c r="BZ9022" s="9"/>
      <c r="CA9022" s="9"/>
      <c r="CB9022" s="40"/>
      <c r="CC9022" s="9"/>
      <c r="CD9022" s="9"/>
      <c r="CE9022" s="40"/>
    </row>
    <row r="9023" spans="68:83" x14ac:dyDescent="0.25">
      <c r="BP9023" s="9"/>
      <c r="BQ9023" s="40"/>
      <c r="BR9023" s="9"/>
      <c r="BS9023" s="40"/>
      <c r="BU9023" s="9"/>
      <c r="BV9023" s="40"/>
      <c r="BW9023" s="9"/>
      <c r="BX9023" s="40"/>
      <c r="BZ9023" s="9"/>
      <c r="CA9023" s="9"/>
      <c r="CB9023" s="40"/>
      <c r="CC9023" s="9"/>
      <c r="CD9023" s="9"/>
      <c r="CE9023" s="40"/>
    </row>
    <row r="9024" spans="68:83" x14ac:dyDescent="0.25">
      <c r="BP9024" s="9"/>
      <c r="BQ9024" s="40"/>
      <c r="BR9024" s="9"/>
      <c r="BS9024" s="40"/>
      <c r="BU9024" s="9"/>
      <c r="BV9024" s="40"/>
      <c r="BW9024" s="9"/>
      <c r="BX9024" s="40"/>
      <c r="BZ9024" s="9"/>
      <c r="CA9024" s="9"/>
      <c r="CB9024" s="40"/>
      <c r="CC9024" s="9"/>
      <c r="CD9024" s="9"/>
      <c r="CE9024" s="40"/>
    </row>
    <row r="9025" spans="68:83" x14ac:dyDescent="0.25">
      <c r="BP9025" s="9"/>
      <c r="BQ9025" s="40"/>
      <c r="BR9025" s="9"/>
      <c r="BS9025" s="40"/>
      <c r="BU9025" s="9"/>
      <c r="BV9025" s="40"/>
      <c r="BW9025" s="9"/>
      <c r="BX9025" s="40"/>
      <c r="BZ9025" s="9"/>
      <c r="CA9025" s="9"/>
      <c r="CB9025" s="40"/>
      <c r="CC9025" s="9"/>
      <c r="CD9025" s="9"/>
      <c r="CE9025" s="40"/>
    </row>
    <row r="9026" spans="68:83" x14ac:dyDescent="0.25">
      <c r="BP9026" s="9"/>
      <c r="BQ9026" s="40"/>
      <c r="BR9026" s="9"/>
      <c r="BS9026" s="40"/>
      <c r="BU9026" s="9"/>
      <c r="BV9026" s="40"/>
      <c r="BW9026" s="9"/>
      <c r="BX9026" s="40"/>
      <c r="BZ9026" s="9"/>
      <c r="CA9026" s="9"/>
      <c r="CB9026" s="40"/>
      <c r="CC9026" s="9"/>
      <c r="CD9026" s="9"/>
      <c r="CE9026" s="40"/>
    </row>
    <row r="9027" spans="68:83" x14ac:dyDescent="0.25">
      <c r="BP9027" s="9"/>
      <c r="BQ9027" s="40"/>
      <c r="BR9027" s="9"/>
      <c r="BS9027" s="40"/>
      <c r="BU9027" s="9"/>
      <c r="BV9027" s="40"/>
      <c r="BW9027" s="9"/>
      <c r="BX9027" s="40"/>
      <c r="BZ9027" s="9"/>
      <c r="CA9027" s="9"/>
      <c r="CB9027" s="40"/>
      <c r="CC9027" s="9"/>
      <c r="CD9027" s="9"/>
      <c r="CE9027" s="40"/>
    </row>
    <row r="9028" spans="68:83" x14ac:dyDescent="0.25">
      <c r="BP9028" s="9"/>
      <c r="BQ9028" s="40"/>
      <c r="BR9028" s="9"/>
      <c r="BS9028" s="40"/>
      <c r="BU9028" s="9"/>
      <c r="BV9028" s="40"/>
      <c r="BW9028" s="9"/>
      <c r="BX9028" s="40"/>
      <c r="BZ9028" s="9"/>
      <c r="CA9028" s="9"/>
      <c r="CB9028" s="40"/>
      <c r="CC9028" s="9"/>
      <c r="CD9028" s="9"/>
      <c r="CE9028" s="40"/>
    </row>
    <row r="9029" spans="68:83" x14ac:dyDescent="0.25">
      <c r="BP9029" s="9"/>
      <c r="BQ9029" s="40"/>
      <c r="BR9029" s="9"/>
      <c r="BS9029" s="40"/>
      <c r="BU9029" s="9"/>
      <c r="BV9029" s="40"/>
      <c r="BW9029" s="9"/>
      <c r="BX9029" s="40"/>
      <c r="BZ9029" s="9"/>
      <c r="CA9029" s="9"/>
      <c r="CB9029" s="40"/>
      <c r="CC9029" s="9"/>
      <c r="CD9029" s="9"/>
      <c r="CE9029" s="40"/>
    </row>
    <row r="9030" spans="68:83" x14ac:dyDescent="0.25">
      <c r="BP9030" s="9"/>
      <c r="BQ9030" s="40"/>
      <c r="BR9030" s="9"/>
      <c r="BS9030" s="40"/>
      <c r="BU9030" s="9"/>
      <c r="BV9030" s="40"/>
      <c r="BW9030" s="9"/>
      <c r="BX9030" s="40"/>
      <c r="BZ9030" s="9"/>
      <c r="CA9030" s="9"/>
      <c r="CB9030" s="40"/>
      <c r="CC9030" s="9"/>
      <c r="CD9030" s="9"/>
      <c r="CE9030" s="40"/>
    </row>
    <row r="9031" spans="68:83" x14ac:dyDescent="0.25">
      <c r="BP9031" s="9"/>
      <c r="BQ9031" s="40"/>
      <c r="BR9031" s="9"/>
      <c r="BS9031" s="40"/>
      <c r="BU9031" s="9"/>
      <c r="BV9031" s="40"/>
      <c r="BW9031" s="9"/>
      <c r="BX9031" s="40"/>
      <c r="BZ9031" s="9"/>
      <c r="CA9031" s="9"/>
      <c r="CB9031" s="40"/>
      <c r="CC9031" s="9"/>
      <c r="CD9031" s="9"/>
      <c r="CE9031" s="40"/>
    </row>
    <row r="9032" spans="68:83" x14ac:dyDescent="0.25">
      <c r="BP9032" s="9"/>
      <c r="BQ9032" s="40"/>
      <c r="BR9032" s="9"/>
      <c r="BS9032" s="40"/>
      <c r="BU9032" s="9"/>
      <c r="BV9032" s="40"/>
      <c r="BW9032" s="9"/>
      <c r="BX9032" s="40"/>
      <c r="BZ9032" s="9"/>
      <c r="CA9032" s="9"/>
      <c r="CB9032" s="40"/>
      <c r="CC9032" s="9"/>
      <c r="CD9032" s="9"/>
      <c r="CE9032" s="40"/>
    </row>
    <row r="9033" spans="68:83" x14ac:dyDescent="0.25">
      <c r="BP9033" s="9"/>
      <c r="BQ9033" s="40"/>
      <c r="BR9033" s="9"/>
      <c r="BS9033" s="40"/>
      <c r="BU9033" s="9"/>
      <c r="BV9033" s="40"/>
      <c r="BW9033" s="9"/>
      <c r="BX9033" s="40"/>
      <c r="BZ9033" s="9"/>
      <c r="CA9033" s="9"/>
      <c r="CB9033" s="40"/>
      <c r="CC9033" s="9"/>
      <c r="CD9033" s="9"/>
      <c r="CE9033" s="40"/>
    </row>
    <row r="9034" spans="68:83" x14ac:dyDescent="0.25">
      <c r="BP9034" s="9"/>
      <c r="BQ9034" s="40"/>
      <c r="BR9034" s="9"/>
      <c r="BS9034" s="40"/>
      <c r="BU9034" s="9"/>
      <c r="BV9034" s="40"/>
      <c r="BW9034" s="9"/>
      <c r="BX9034" s="40"/>
      <c r="BZ9034" s="9"/>
      <c r="CA9034" s="9"/>
      <c r="CB9034" s="40"/>
      <c r="CC9034" s="9"/>
      <c r="CD9034" s="9"/>
      <c r="CE9034" s="40"/>
    </row>
    <row r="9035" spans="68:83" x14ac:dyDescent="0.25">
      <c r="BP9035" s="9"/>
      <c r="BQ9035" s="40"/>
      <c r="BR9035" s="9"/>
      <c r="BS9035" s="40"/>
      <c r="BU9035" s="9"/>
      <c r="BV9035" s="40"/>
      <c r="BW9035" s="9"/>
      <c r="BX9035" s="40"/>
      <c r="BZ9035" s="9"/>
      <c r="CA9035" s="9"/>
      <c r="CB9035" s="40"/>
      <c r="CC9035" s="9"/>
      <c r="CD9035" s="9"/>
      <c r="CE9035" s="40"/>
    </row>
    <row r="9036" spans="68:83" x14ac:dyDescent="0.25">
      <c r="BP9036" s="9"/>
      <c r="BQ9036" s="40"/>
      <c r="BR9036" s="9"/>
      <c r="BS9036" s="40"/>
      <c r="BU9036" s="9"/>
      <c r="BV9036" s="40"/>
      <c r="BW9036" s="9"/>
      <c r="BX9036" s="40"/>
      <c r="BZ9036" s="9"/>
      <c r="CA9036" s="9"/>
      <c r="CB9036" s="40"/>
      <c r="CC9036" s="9"/>
      <c r="CD9036" s="9"/>
      <c r="CE9036" s="40"/>
    </row>
    <row r="9037" spans="68:83" x14ac:dyDescent="0.25">
      <c r="BP9037" s="9"/>
      <c r="BQ9037" s="40"/>
      <c r="BR9037" s="9"/>
      <c r="BS9037" s="40"/>
      <c r="BU9037" s="9"/>
      <c r="BV9037" s="40"/>
      <c r="BW9037" s="9"/>
      <c r="BX9037" s="40"/>
      <c r="BZ9037" s="9"/>
      <c r="CA9037" s="9"/>
      <c r="CB9037" s="40"/>
      <c r="CC9037" s="9"/>
      <c r="CD9037" s="9"/>
      <c r="CE9037" s="40"/>
    </row>
    <row r="9038" spans="68:83" x14ac:dyDescent="0.25">
      <c r="BP9038" s="9"/>
      <c r="BQ9038" s="40"/>
      <c r="BR9038" s="9"/>
      <c r="BS9038" s="40"/>
      <c r="BU9038" s="9"/>
      <c r="BV9038" s="40"/>
      <c r="BW9038" s="9"/>
      <c r="BX9038" s="40"/>
      <c r="BZ9038" s="9"/>
      <c r="CA9038" s="9"/>
      <c r="CB9038" s="40"/>
      <c r="CC9038" s="9"/>
      <c r="CD9038" s="9"/>
      <c r="CE9038" s="40"/>
    </row>
    <row r="9039" spans="68:83" x14ac:dyDescent="0.25">
      <c r="BP9039" s="9"/>
      <c r="BQ9039" s="40"/>
      <c r="BR9039" s="9"/>
      <c r="BS9039" s="40"/>
      <c r="BU9039" s="9"/>
      <c r="BV9039" s="40"/>
      <c r="BW9039" s="9"/>
      <c r="BX9039" s="40"/>
      <c r="BZ9039" s="9"/>
      <c r="CA9039" s="9"/>
      <c r="CB9039" s="40"/>
      <c r="CC9039" s="9"/>
      <c r="CD9039" s="9"/>
      <c r="CE9039" s="40"/>
    </row>
    <row r="9040" spans="68:83" x14ac:dyDescent="0.25">
      <c r="BP9040" s="9"/>
      <c r="BQ9040" s="40"/>
      <c r="BR9040" s="9"/>
      <c r="BS9040" s="40"/>
      <c r="BU9040" s="9"/>
      <c r="BV9040" s="40"/>
      <c r="BW9040" s="9"/>
      <c r="BX9040" s="40"/>
      <c r="BZ9040" s="9"/>
      <c r="CA9040" s="9"/>
      <c r="CB9040" s="40"/>
      <c r="CC9040" s="9"/>
      <c r="CD9040" s="9"/>
      <c r="CE9040" s="40"/>
    </row>
    <row r="9041" spans="68:83" x14ac:dyDescent="0.25">
      <c r="BP9041" s="9"/>
      <c r="BQ9041" s="40"/>
      <c r="BR9041" s="9"/>
      <c r="BS9041" s="40"/>
      <c r="BU9041" s="9"/>
      <c r="BV9041" s="40"/>
      <c r="BW9041" s="9"/>
      <c r="BX9041" s="40"/>
      <c r="BZ9041" s="9"/>
      <c r="CA9041" s="9"/>
      <c r="CB9041" s="40"/>
      <c r="CC9041" s="9"/>
      <c r="CD9041" s="9"/>
      <c r="CE9041" s="40"/>
    </row>
    <row r="9042" spans="68:83" x14ac:dyDescent="0.25">
      <c r="BP9042" s="9"/>
      <c r="BQ9042" s="40"/>
      <c r="BR9042" s="9"/>
      <c r="BS9042" s="40"/>
      <c r="BU9042" s="9"/>
      <c r="BV9042" s="40"/>
      <c r="BW9042" s="9"/>
      <c r="BX9042" s="40"/>
      <c r="BZ9042" s="9"/>
      <c r="CA9042" s="9"/>
      <c r="CB9042" s="40"/>
      <c r="CC9042" s="9"/>
      <c r="CD9042" s="9"/>
      <c r="CE9042" s="40"/>
    </row>
    <row r="9043" spans="68:83" x14ac:dyDescent="0.25">
      <c r="BP9043" s="9"/>
      <c r="BQ9043" s="40"/>
      <c r="BR9043" s="9"/>
      <c r="BS9043" s="40"/>
      <c r="BU9043" s="9"/>
      <c r="BV9043" s="40"/>
      <c r="BW9043" s="9"/>
      <c r="BX9043" s="40"/>
      <c r="BZ9043" s="9"/>
      <c r="CA9043" s="9"/>
      <c r="CB9043" s="40"/>
      <c r="CC9043" s="9"/>
      <c r="CD9043" s="9"/>
      <c r="CE9043" s="40"/>
    </row>
    <row r="9044" spans="68:83" x14ac:dyDescent="0.25">
      <c r="BP9044" s="9"/>
      <c r="BQ9044" s="40"/>
      <c r="BR9044" s="9"/>
      <c r="BS9044" s="40"/>
      <c r="BU9044" s="9"/>
      <c r="BV9044" s="40"/>
      <c r="BW9044" s="9"/>
      <c r="BX9044" s="40"/>
      <c r="BZ9044" s="9"/>
      <c r="CA9044" s="9"/>
      <c r="CB9044" s="40"/>
      <c r="CC9044" s="9"/>
      <c r="CD9044" s="9"/>
      <c r="CE9044" s="40"/>
    </row>
    <row r="9045" spans="68:83" x14ac:dyDescent="0.25">
      <c r="BP9045" s="9"/>
      <c r="BQ9045" s="40"/>
      <c r="BR9045" s="9"/>
      <c r="BS9045" s="40"/>
      <c r="BU9045" s="9"/>
      <c r="BV9045" s="40"/>
      <c r="BW9045" s="9"/>
      <c r="BX9045" s="40"/>
      <c r="BZ9045" s="9"/>
      <c r="CA9045" s="9"/>
      <c r="CB9045" s="40"/>
      <c r="CC9045" s="9"/>
      <c r="CD9045" s="9"/>
      <c r="CE9045" s="40"/>
    </row>
    <row r="9046" spans="68:83" x14ac:dyDescent="0.25">
      <c r="BP9046" s="9"/>
      <c r="BQ9046" s="40"/>
      <c r="BR9046" s="9"/>
      <c r="BS9046" s="40"/>
      <c r="BU9046" s="9"/>
      <c r="BV9046" s="40"/>
      <c r="BW9046" s="9"/>
      <c r="BX9046" s="40"/>
      <c r="BZ9046" s="9"/>
      <c r="CA9046" s="9"/>
      <c r="CB9046" s="40"/>
      <c r="CC9046" s="9"/>
      <c r="CD9046" s="9"/>
      <c r="CE9046" s="40"/>
    </row>
    <row r="9047" spans="68:83" x14ac:dyDescent="0.25">
      <c r="BP9047" s="9"/>
      <c r="BQ9047" s="40"/>
      <c r="BR9047" s="9"/>
      <c r="BS9047" s="40"/>
      <c r="BU9047" s="9"/>
      <c r="BV9047" s="40"/>
      <c r="BW9047" s="9"/>
      <c r="BX9047" s="40"/>
      <c r="BZ9047" s="9"/>
      <c r="CA9047" s="9"/>
      <c r="CB9047" s="40"/>
      <c r="CC9047" s="9"/>
      <c r="CD9047" s="9"/>
      <c r="CE9047" s="40"/>
    </row>
    <row r="9048" spans="68:83" x14ac:dyDescent="0.25">
      <c r="BP9048" s="9"/>
      <c r="BQ9048" s="40"/>
      <c r="BR9048" s="9"/>
      <c r="BS9048" s="40"/>
      <c r="BU9048" s="9"/>
      <c r="BV9048" s="40"/>
      <c r="BW9048" s="9"/>
      <c r="BX9048" s="40"/>
      <c r="BZ9048" s="9"/>
      <c r="CA9048" s="9"/>
      <c r="CB9048" s="40"/>
      <c r="CC9048" s="9"/>
      <c r="CD9048" s="9"/>
      <c r="CE9048" s="40"/>
    </row>
    <row r="9049" spans="68:83" x14ac:dyDescent="0.25">
      <c r="BP9049" s="9"/>
      <c r="BQ9049" s="40"/>
      <c r="BR9049" s="9"/>
      <c r="BS9049" s="40"/>
      <c r="BU9049" s="9"/>
      <c r="BV9049" s="40"/>
      <c r="BW9049" s="9"/>
      <c r="BX9049" s="40"/>
      <c r="BZ9049" s="9"/>
      <c r="CA9049" s="9"/>
      <c r="CB9049" s="40"/>
      <c r="CC9049" s="9"/>
      <c r="CD9049" s="9"/>
      <c r="CE9049" s="40"/>
    </row>
    <row r="9050" spans="68:83" x14ac:dyDescent="0.25">
      <c r="BP9050" s="9"/>
      <c r="BQ9050" s="40"/>
      <c r="BR9050" s="9"/>
      <c r="BS9050" s="40"/>
      <c r="BU9050" s="9"/>
      <c r="BV9050" s="40"/>
      <c r="BW9050" s="9"/>
      <c r="BX9050" s="40"/>
      <c r="BZ9050" s="9"/>
      <c r="CA9050" s="9"/>
      <c r="CB9050" s="40"/>
      <c r="CC9050" s="9"/>
      <c r="CD9050" s="9"/>
      <c r="CE9050" s="40"/>
    </row>
    <row r="9051" spans="68:83" x14ac:dyDescent="0.25">
      <c r="BP9051" s="9"/>
      <c r="BQ9051" s="40"/>
      <c r="BR9051" s="9"/>
      <c r="BS9051" s="40"/>
      <c r="BU9051" s="9"/>
      <c r="BV9051" s="40"/>
      <c r="BW9051" s="9"/>
      <c r="BX9051" s="40"/>
      <c r="BZ9051" s="9"/>
      <c r="CA9051" s="9"/>
      <c r="CB9051" s="40"/>
      <c r="CC9051" s="9"/>
      <c r="CD9051" s="9"/>
      <c r="CE9051" s="40"/>
    </row>
    <row r="9052" spans="68:83" x14ac:dyDescent="0.25">
      <c r="BP9052" s="9"/>
      <c r="BQ9052" s="40"/>
      <c r="BR9052" s="9"/>
      <c r="BS9052" s="40"/>
      <c r="BU9052" s="9"/>
      <c r="BV9052" s="40"/>
      <c r="BW9052" s="9"/>
      <c r="BX9052" s="40"/>
      <c r="BZ9052" s="9"/>
      <c r="CA9052" s="9"/>
      <c r="CB9052" s="40"/>
      <c r="CC9052" s="9"/>
      <c r="CD9052" s="9"/>
      <c r="CE9052" s="40"/>
    </row>
    <row r="9053" spans="68:83" x14ac:dyDescent="0.25">
      <c r="BP9053" s="9"/>
      <c r="BQ9053" s="40"/>
      <c r="BR9053" s="9"/>
      <c r="BS9053" s="40"/>
      <c r="BU9053" s="9"/>
      <c r="BV9053" s="40"/>
      <c r="BW9053" s="9"/>
      <c r="BX9053" s="40"/>
      <c r="BZ9053" s="9"/>
      <c r="CA9053" s="9"/>
      <c r="CB9053" s="40"/>
      <c r="CC9053" s="9"/>
      <c r="CD9053" s="9"/>
      <c r="CE9053" s="40"/>
    </row>
    <row r="9054" spans="68:83" x14ac:dyDescent="0.25">
      <c r="BP9054" s="9"/>
      <c r="BQ9054" s="40"/>
      <c r="BR9054" s="9"/>
      <c r="BS9054" s="40"/>
      <c r="BU9054" s="9"/>
      <c r="BV9054" s="40"/>
      <c r="BW9054" s="9"/>
      <c r="BX9054" s="40"/>
      <c r="BZ9054" s="9"/>
      <c r="CA9054" s="9"/>
      <c r="CB9054" s="40"/>
      <c r="CC9054" s="9"/>
      <c r="CD9054" s="9"/>
      <c r="CE9054" s="40"/>
    </row>
    <row r="9055" spans="68:83" x14ac:dyDescent="0.25">
      <c r="BP9055" s="9"/>
      <c r="BQ9055" s="40"/>
      <c r="BR9055" s="9"/>
      <c r="BS9055" s="40"/>
      <c r="BU9055" s="9"/>
      <c r="BV9055" s="40"/>
      <c r="BW9055" s="9"/>
      <c r="BX9055" s="40"/>
      <c r="BZ9055" s="9"/>
      <c r="CA9055" s="9"/>
      <c r="CB9055" s="40"/>
      <c r="CC9055" s="9"/>
      <c r="CD9055" s="9"/>
      <c r="CE9055" s="40"/>
    </row>
    <row r="9056" spans="68:83" x14ac:dyDescent="0.25">
      <c r="BP9056" s="9"/>
      <c r="BQ9056" s="40"/>
      <c r="BR9056" s="9"/>
      <c r="BS9056" s="40"/>
      <c r="BU9056" s="9"/>
      <c r="BV9056" s="40"/>
      <c r="BW9056" s="9"/>
      <c r="BX9056" s="40"/>
      <c r="BZ9056" s="9"/>
      <c r="CA9056" s="9"/>
      <c r="CB9056" s="40"/>
      <c r="CC9056" s="9"/>
      <c r="CD9056" s="9"/>
      <c r="CE9056" s="40"/>
    </row>
    <row r="9057" spans="68:83" x14ac:dyDescent="0.25">
      <c r="BP9057" s="9"/>
      <c r="BQ9057" s="40"/>
      <c r="BR9057" s="9"/>
      <c r="BS9057" s="40"/>
      <c r="BU9057" s="9"/>
      <c r="BV9057" s="40"/>
      <c r="BW9057" s="9"/>
      <c r="BX9057" s="40"/>
      <c r="BZ9057" s="9"/>
      <c r="CA9057" s="9"/>
      <c r="CB9057" s="40"/>
      <c r="CC9057" s="9"/>
      <c r="CD9057" s="9"/>
      <c r="CE9057" s="40"/>
    </row>
    <row r="9058" spans="68:83" x14ac:dyDescent="0.25">
      <c r="BP9058" s="9"/>
      <c r="BQ9058" s="40"/>
      <c r="BR9058" s="9"/>
      <c r="BS9058" s="40"/>
      <c r="BU9058" s="9"/>
      <c r="BV9058" s="40"/>
      <c r="BW9058" s="9"/>
      <c r="BX9058" s="40"/>
      <c r="BZ9058" s="9"/>
      <c r="CA9058" s="9"/>
      <c r="CB9058" s="40"/>
      <c r="CC9058" s="9"/>
      <c r="CD9058" s="9"/>
      <c r="CE9058" s="40"/>
    </row>
    <row r="9059" spans="68:83" x14ac:dyDescent="0.25">
      <c r="BP9059" s="9"/>
      <c r="BQ9059" s="40"/>
      <c r="BR9059" s="9"/>
      <c r="BS9059" s="40"/>
      <c r="BU9059" s="9"/>
      <c r="BV9059" s="40"/>
      <c r="BW9059" s="9"/>
      <c r="BX9059" s="40"/>
      <c r="BZ9059" s="9"/>
      <c r="CA9059" s="9"/>
      <c r="CB9059" s="40"/>
      <c r="CC9059" s="9"/>
      <c r="CD9059" s="9"/>
      <c r="CE9059" s="40"/>
    </row>
    <row r="9060" spans="68:83" x14ac:dyDescent="0.25">
      <c r="BP9060" s="9"/>
      <c r="BQ9060" s="40"/>
      <c r="BR9060" s="9"/>
      <c r="BS9060" s="40"/>
      <c r="BU9060" s="9"/>
      <c r="BV9060" s="40"/>
      <c r="BW9060" s="9"/>
      <c r="BX9060" s="40"/>
      <c r="BZ9060" s="9"/>
      <c r="CA9060" s="9"/>
      <c r="CB9060" s="40"/>
      <c r="CC9060" s="9"/>
      <c r="CD9060" s="9"/>
      <c r="CE9060" s="40"/>
    </row>
    <row r="9061" spans="68:83" x14ac:dyDescent="0.25">
      <c r="BP9061" s="9"/>
      <c r="BQ9061" s="40"/>
      <c r="BR9061" s="9"/>
      <c r="BS9061" s="40"/>
      <c r="BU9061" s="9"/>
      <c r="BV9061" s="40"/>
      <c r="BW9061" s="9"/>
      <c r="BX9061" s="40"/>
      <c r="BZ9061" s="9"/>
      <c r="CA9061" s="9"/>
      <c r="CB9061" s="40"/>
      <c r="CC9061" s="9"/>
      <c r="CD9061" s="9"/>
      <c r="CE9061" s="40"/>
    </row>
    <row r="9062" spans="68:83" x14ac:dyDescent="0.25">
      <c r="BP9062" s="9"/>
      <c r="BQ9062" s="40"/>
      <c r="BR9062" s="9"/>
      <c r="BS9062" s="40"/>
      <c r="BU9062" s="9"/>
      <c r="BV9062" s="40"/>
      <c r="BW9062" s="9"/>
      <c r="BX9062" s="40"/>
      <c r="BZ9062" s="9"/>
      <c r="CA9062" s="9"/>
      <c r="CB9062" s="40"/>
      <c r="CC9062" s="9"/>
      <c r="CD9062" s="9"/>
      <c r="CE9062" s="40"/>
    </row>
    <row r="9063" spans="68:83" x14ac:dyDescent="0.25">
      <c r="BP9063" s="9"/>
      <c r="BQ9063" s="40"/>
      <c r="BR9063" s="9"/>
      <c r="BS9063" s="40"/>
      <c r="BU9063" s="9"/>
      <c r="BV9063" s="40"/>
      <c r="BW9063" s="9"/>
      <c r="BX9063" s="40"/>
      <c r="BZ9063" s="9"/>
      <c r="CA9063" s="9"/>
      <c r="CB9063" s="40"/>
      <c r="CC9063" s="9"/>
      <c r="CD9063" s="9"/>
      <c r="CE9063" s="40"/>
    </row>
    <row r="9064" spans="68:83" x14ac:dyDescent="0.25">
      <c r="BP9064" s="9"/>
      <c r="BQ9064" s="40"/>
      <c r="BR9064" s="9"/>
      <c r="BS9064" s="40"/>
      <c r="BU9064" s="9"/>
      <c r="BV9064" s="40"/>
      <c r="BW9064" s="9"/>
      <c r="BX9064" s="40"/>
      <c r="BZ9064" s="9"/>
      <c r="CA9064" s="9"/>
      <c r="CB9064" s="40"/>
      <c r="CC9064" s="9"/>
      <c r="CD9064" s="9"/>
      <c r="CE9064" s="40"/>
    </row>
    <row r="9065" spans="68:83" x14ac:dyDescent="0.25">
      <c r="BP9065" s="9"/>
      <c r="BQ9065" s="40"/>
      <c r="BR9065" s="9"/>
      <c r="BS9065" s="40"/>
      <c r="BU9065" s="9"/>
      <c r="BV9065" s="40"/>
      <c r="BW9065" s="9"/>
      <c r="BX9065" s="40"/>
      <c r="BZ9065" s="9"/>
      <c r="CA9065" s="9"/>
      <c r="CB9065" s="40"/>
      <c r="CC9065" s="9"/>
      <c r="CD9065" s="9"/>
      <c r="CE9065" s="40"/>
    </row>
    <row r="9066" spans="68:83" x14ac:dyDescent="0.25">
      <c r="BP9066" s="9"/>
      <c r="BQ9066" s="40"/>
      <c r="BR9066" s="9"/>
      <c r="BS9066" s="40"/>
      <c r="BU9066" s="9"/>
      <c r="BV9066" s="40"/>
      <c r="BW9066" s="9"/>
      <c r="BX9066" s="40"/>
      <c r="BZ9066" s="9"/>
      <c r="CA9066" s="9"/>
      <c r="CB9066" s="40"/>
      <c r="CC9066" s="9"/>
      <c r="CD9066" s="9"/>
      <c r="CE9066" s="40"/>
    </row>
    <row r="9067" spans="68:83" x14ac:dyDescent="0.25">
      <c r="BP9067" s="9"/>
      <c r="BQ9067" s="40"/>
      <c r="BR9067" s="9"/>
      <c r="BS9067" s="40"/>
      <c r="BU9067" s="9"/>
      <c r="BV9067" s="40"/>
      <c r="BW9067" s="9"/>
      <c r="BX9067" s="40"/>
      <c r="BZ9067" s="9"/>
      <c r="CA9067" s="9"/>
      <c r="CB9067" s="40"/>
      <c r="CC9067" s="9"/>
      <c r="CD9067" s="9"/>
      <c r="CE9067" s="40"/>
    </row>
    <row r="9068" spans="68:83" x14ac:dyDescent="0.25">
      <c r="BP9068" s="9"/>
      <c r="BQ9068" s="40"/>
      <c r="BR9068" s="9"/>
      <c r="BS9068" s="40"/>
      <c r="BU9068" s="9"/>
      <c r="BV9068" s="40"/>
      <c r="BW9068" s="9"/>
      <c r="BX9068" s="40"/>
      <c r="BZ9068" s="9"/>
      <c r="CA9068" s="9"/>
      <c r="CB9068" s="40"/>
      <c r="CC9068" s="9"/>
      <c r="CD9068" s="9"/>
      <c r="CE9068" s="40"/>
    </row>
    <row r="9069" spans="68:83" x14ac:dyDescent="0.25">
      <c r="BP9069" s="9"/>
      <c r="BQ9069" s="40"/>
      <c r="BR9069" s="9"/>
      <c r="BS9069" s="40"/>
      <c r="BU9069" s="9"/>
      <c r="BV9069" s="40"/>
      <c r="BW9069" s="9"/>
      <c r="BX9069" s="40"/>
      <c r="BZ9069" s="9"/>
      <c r="CA9069" s="9"/>
      <c r="CB9069" s="40"/>
      <c r="CC9069" s="9"/>
      <c r="CD9069" s="9"/>
      <c r="CE9069" s="40"/>
    </row>
    <row r="9070" spans="68:83" x14ac:dyDescent="0.25">
      <c r="BP9070" s="9"/>
      <c r="BQ9070" s="40"/>
      <c r="BR9070" s="9"/>
      <c r="BS9070" s="40"/>
      <c r="BU9070" s="9"/>
      <c r="BV9070" s="40"/>
      <c r="BW9070" s="9"/>
      <c r="BX9070" s="40"/>
      <c r="BZ9070" s="9"/>
      <c r="CA9070" s="9"/>
      <c r="CB9070" s="40"/>
      <c r="CC9070" s="9"/>
      <c r="CD9070" s="9"/>
      <c r="CE9070" s="40"/>
    </row>
    <row r="9071" spans="68:83" x14ac:dyDescent="0.25">
      <c r="BP9071" s="9"/>
      <c r="BQ9071" s="40"/>
      <c r="BR9071" s="9"/>
      <c r="BS9071" s="40"/>
      <c r="BU9071" s="9"/>
      <c r="BV9071" s="40"/>
      <c r="BW9071" s="9"/>
      <c r="BX9071" s="40"/>
      <c r="BZ9071" s="9"/>
      <c r="CA9071" s="9"/>
      <c r="CB9071" s="40"/>
      <c r="CC9071" s="9"/>
      <c r="CD9071" s="9"/>
      <c r="CE9071" s="40"/>
    </row>
    <row r="9072" spans="68:83" x14ac:dyDescent="0.25">
      <c r="BP9072" s="9"/>
      <c r="BQ9072" s="40"/>
      <c r="BR9072" s="9"/>
      <c r="BS9072" s="40"/>
      <c r="BU9072" s="9"/>
      <c r="BV9072" s="40"/>
      <c r="BW9072" s="9"/>
      <c r="BX9072" s="40"/>
      <c r="BZ9072" s="9"/>
      <c r="CA9072" s="9"/>
      <c r="CB9072" s="40"/>
      <c r="CC9072" s="9"/>
      <c r="CD9072" s="9"/>
      <c r="CE9072" s="40"/>
    </row>
    <row r="9073" spans="68:83" x14ac:dyDescent="0.25">
      <c r="BP9073" s="9"/>
      <c r="BQ9073" s="40"/>
      <c r="BR9073" s="9"/>
      <c r="BS9073" s="40"/>
      <c r="BU9073" s="9"/>
      <c r="BV9073" s="40"/>
      <c r="BW9073" s="9"/>
      <c r="BX9073" s="40"/>
      <c r="BZ9073" s="9"/>
      <c r="CA9073" s="9"/>
      <c r="CB9073" s="40"/>
      <c r="CC9073" s="9"/>
      <c r="CD9073" s="9"/>
      <c r="CE9073" s="40"/>
    </row>
    <row r="9074" spans="68:83" x14ac:dyDescent="0.25">
      <c r="BP9074" s="9"/>
      <c r="BQ9074" s="40"/>
      <c r="BR9074" s="9"/>
      <c r="BS9074" s="40"/>
      <c r="BU9074" s="9"/>
      <c r="BV9074" s="40"/>
      <c r="BW9074" s="9"/>
      <c r="BX9074" s="40"/>
      <c r="BZ9074" s="9"/>
      <c r="CA9074" s="9"/>
      <c r="CB9074" s="40"/>
      <c r="CC9074" s="9"/>
      <c r="CD9074" s="9"/>
      <c r="CE9074" s="40"/>
    </row>
    <row r="9075" spans="68:83" x14ac:dyDescent="0.25">
      <c r="BP9075" s="9"/>
      <c r="BQ9075" s="40"/>
      <c r="BR9075" s="9"/>
      <c r="BS9075" s="40"/>
      <c r="BU9075" s="9"/>
      <c r="BV9075" s="40"/>
      <c r="BW9075" s="9"/>
      <c r="BX9075" s="40"/>
      <c r="BZ9075" s="9"/>
      <c r="CA9075" s="9"/>
      <c r="CB9075" s="40"/>
      <c r="CC9075" s="9"/>
      <c r="CD9075" s="9"/>
      <c r="CE9075" s="40"/>
    </row>
    <row r="9076" spans="68:83" x14ac:dyDescent="0.25">
      <c r="BP9076" s="9"/>
      <c r="BQ9076" s="40"/>
      <c r="BR9076" s="9"/>
      <c r="BS9076" s="40"/>
      <c r="BU9076" s="9"/>
      <c r="BV9076" s="40"/>
      <c r="BW9076" s="9"/>
      <c r="BX9076" s="40"/>
      <c r="BZ9076" s="9"/>
      <c r="CA9076" s="9"/>
      <c r="CB9076" s="40"/>
      <c r="CC9076" s="9"/>
      <c r="CD9076" s="9"/>
      <c r="CE9076" s="40"/>
    </row>
    <row r="9077" spans="68:83" x14ac:dyDescent="0.25">
      <c r="BP9077" s="9"/>
      <c r="BQ9077" s="40"/>
      <c r="BR9077" s="9"/>
      <c r="BS9077" s="40"/>
      <c r="BU9077" s="9"/>
      <c r="BV9077" s="40"/>
      <c r="BW9077" s="9"/>
      <c r="BX9077" s="40"/>
      <c r="BZ9077" s="9"/>
      <c r="CA9077" s="9"/>
      <c r="CB9077" s="40"/>
      <c r="CC9077" s="9"/>
      <c r="CD9077" s="9"/>
      <c r="CE9077" s="40"/>
    </row>
    <row r="9078" spans="68:83" x14ac:dyDescent="0.25">
      <c r="BP9078" s="9"/>
      <c r="BQ9078" s="40"/>
      <c r="BR9078" s="9"/>
      <c r="BS9078" s="40"/>
      <c r="BU9078" s="9"/>
      <c r="BV9078" s="40"/>
      <c r="BW9078" s="9"/>
      <c r="BX9078" s="40"/>
      <c r="BZ9078" s="9"/>
      <c r="CA9078" s="9"/>
      <c r="CB9078" s="40"/>
      <c r="CC9078" s="9"/>
      <c r="CD9078" s="9"/>
      <c r="CE9078" s="40"/>
    </row>
    <row r="9079" spans="68:83" x14ac:dyDescent="0.25">
      <c r="BP9079" s="9"/>
      <c r="BQ9079" s="40"/>
      <c r="BR9079" s="9"/>
      <c r="BS9079" s="40"/>
      <c r="BU9079" s="9"/>
      <c r="BV9079" s="40"/>
      <c r="BW9079" s="9"/>
      <c r="BX9079" s="40"/>
      <c r="BZ9079" s="9"/>
      <c r="CA9079" s="9"/>
      <c r="CB9079" s="40"/>
      <c r="CC9079" s="9"/>
      <c r="CD9079" s="9"/>
      <c r="CE9079" s="40"/>
    </row>
    <row r="9080" spans="68:83" x14ac:dyDescent="0.25">
      <c r="BP9080" s="9"/>
      <c r="BQ9080" s="40"/>
      <c r="BR9080" s="9"/>
      <c r="BS9080" s="40"/>
      <c r="BU9080" s="9"/>
      <c r="BV9080" s="40"/>
      <c r="BW9080" s="9"/>
      <c r="BX9080" s="40"/>
      <c r="BZ9080" s="9"/>
      <c r="CA9080" s="9"/>
      <c r="CB9080" s="40"/>
      <c r="CC9080" s="9"/>
      <c r="CD9080" s="9"/>
      <c r="CE9080" s="40"/>
    </row>
    <row r="9081" spans="68:83" x14ac:dyDescent="0.25">
      <c r="BP9081" s="9"/>
      <c r="BQ9081" s="40"/>
      <c r="BR9081" s="9"/>
      <c r="BS9081" s="40"/>
      <c r="BU9081" s="9"/>
      <c r="BV9081" s="40"/>
      <c r="BW9081" s="9"/>
      <c r="BX9081" s="40"/>
      <c r="BZ9081" s="9"/>
      <c r="CA9081" s="9"/>
      <c r="CB9081" s="40"/>
      <c r="CC9081" s="9"/>
      <c r="CD9081" s="9"/>
      <c r="CE9081" s="40"/>
    </row>
    <row r="9082" spans="68:83" x14ac:dyDescent="0.25">
      <c r="BP9082" s="9"/>
      <c r="BQ9082" s="40"/>
      <c r="BR9082" s="9"/>
      <c r="BS9082" s="40"/>
      <c r="BU9082" s="9"/>
      <c r="BV9082" s="40"/>
      <c r="BW9082" s="9"/>
      <c r="BX9082" s="40"/>
      <c r="BZ9082" s="9"/>
      <c r="CA9082" s="9"/>
      <c r="CB9082" s="40"/>
      <c r="CC9082" s="9"/>
      <c r="CD9082" s="9"/>
      <c r="CE9082" s="40"/>
    </row>
    <row r="9083" spans="68:83" x14ac:dyDescent="0.25">
      <c r="BP9083" s="9"/>
      <c r="BQ9083" s="40"/>
      <c r="BR9083" s="9"/>
      <c r="BS9083" s="40"/>
      <c r="BU9083" s="9"/>
      <c r="BV9083" s="40"/>
      <c r="BW9083" s="9"/>
      <c r="BX9083" s="40"/>
      <c r="BZ9083" s="9"/>
      <c r="CA9083" s="9"/>
      <c r="CB9083" s="40"/>
      <c r="CC9083" s="9"/>
      <c r="CD9083" s="9"/>
      <c r="CE9083" s="40"/>
    </row>
    <row r="9084" spans="68:83" x14ac:dyDescent="0.25">
      <c r="BP9084" s="9"/>
      <c r="BQ9084" s="40"/>
      <c r="BR9084" s="9"/>
      <c r="BS9084" s="40"/>
      <c r="BU9084" s="9"/>
      <c r="BV9084" s="40"/>
      <c r="BW9084" s="9"/>
      <c r="BX9084" s="40"/>
      <c r="BZ9084" s="9"/>
      <c r="CA9084" s="9"/>
      <c r="CB9084" s="40"/>
      <c r="CC9084" s="9"/>
      <c r="CD9084" s="9"/>
      <c r="CE9084" s="40"/>
    </row>
    <row r="9085" spans="68:83" x14ac:dyDescent="0.25">
      <c r="BP9085" s="9"/>
      <c r="BQ9085" s="40"/>
      <c r="BR9085" s="9"/>
      <c r="BS9085" s="40"/>
      <c r="BU9085" s="9"/>
      <c r="BV9085" s="40"/>
      <c r="BW9085" s="9"/>
      <c r="BX9085" s="40"/>
      <c r="BZ9085" s="9"/>
      <c r="CA9085" s="9"/>
      <c r="CB9085" s="40"/>
      <c r="CC9085" s="9"/>
      <c r="CD9085" s="9"/>
      <c r="CE9085" s="40"/>
    </row>
    <row r="9086" spans="68:83" x14ac:dyDescent="0.25">
      <c r="BP9086" s="9"/>
      <c r="BQ9086" s="40"/>
      <c r="BR9086" s="9"/>
      <c r="BS9086" s="40"/>
      <c r="BU9086" s="9"/>
      <c r="BV9086" s="40"/>
      <c r="BW9086" s="9"/>
      <c r="BX9086" s="40"/>
      <c r="BZ9086" s="9"/>
      <c r="CA9086" s="9"/>
      <c r="CB9086" s="40"/>
      <c r="CC9086" s="9"/>
      <c r="CD9086" s="9"/>
      <c r="CE9086" s="40"/>
    </row>
    <row r="9087" spans="68:83" x14ac:dyDescent="0.25">
      <c r="BP9087" s="9"/>
      <c r="BQ9087" s="40"/>
      <c r="BR9087" s="9"/>
      <c r="BS9087" s="40"/>
      <c r="BU9087" s="9"/>
      <c r="BV9087" s="40"/>
      <c r="BW9087" s="9"/>
      <c r="BX9087" s="40"/>
      <c r="BZ9087" s="9"/>
      <c r="CA9087" s="9"/>
      <c r="CB9087" s="40"/>
      <c r="CC9087" s="9"/>
      <c r="CD9087" s="9"/>
      <c r="CE9087" s="40"/>
    </row>
    <row r="9088" spans="68:83" x14ac:dyDescent="0.25">
      <c r="BP9088" s="9"/>
      <c r="BQ9088" s="40"/>
      <c r="BR9088" s="9"/>
      <c r="BS9088" s="40"/>
      <c r="BU9088" s="9"/>
      <c r="BV9088" s="40"/>
      <c r="BW9088" s="9"/>
      <c r="BX9088" s="40"/>
      <c r="BZ9088" s="9"/>
      <c r="CA9088" s="9"/>
      <c r="CB9088" s="40"/>
      <c r="CC9088" s="9"/>
      <c r="CD9088" s="9"/>
      <c r="CE9088" s="40"/>
    </row>
    <row r="9089" spans="68:83" x14ac:dyDescent="0.25">
      <c r="BP9089" s="9"/>
      <c r="BQ9089" s="40"/>
      <c r="BR9089" s="9"/>
      <c r="BS9089" s="40"/>
      <c r="BU9089" s="9"/>
      <c r="BV9089" s="40"/>
      <c r="BW9089" s="9"/>
      <c r="BX9089" s="40"/>
      <c r="BZ9089" s="9"/>
      <c r="CA9089" s="9"/>
      <c r="CB9089" s="40"/>
      <c r="CC9089" s="9"/>
      <c r="CD9089" s="9"/>
      <c r="CE9089" s="40"/>
    </row>
    <row r="9090" spans="68:83" x14ac:dyDescent="0.25">
      <c r="BP9090" s="9"/>
      <c r="BQ9090" s="40"/>
      <c r="BR9090" s="9"/>
      <c r="BS9090" s="40"/>
      <c r="BU9090" s="9"/>
      <c r="BV9090" s="40"/>
      <c r="BW9090" s="9"/>
      <c r="BX9090" s="40"/>
      <c r="BZ9090" s="9"/>
      <c r="CA9090" s="9"/>
      <c r="CB9090" s="40"/>
      <c r="CC9090" s="9"/>
      <c r="CD9090" s="9"/>
      <c r="CE9090" s="40"/>
    </row>
    <row r="9091" spans="68:83" x14ac:dyDescent="0.25">
      <c r="BP9091" s="9"/>
      <c r="BQ9091" s="40"/>
      <c r="BR9091" s="9"/>
      <c r="BS9091" s="40"/>
      <c r="BU9091" s="9"/>
      <c r="BV9091" s="40"/>
      <c r="BW9091" s="9"/>
      <c r="BX9091" s="40"/>
      <c r="BZ9091" s="9"/>
      <c r="CA9091" s="9"/>
      <c r="CB9091" s="40"/>
      <c r="CC9091" s="9"/>
      <c r="CD9091" s="9"/>
      <c r="CE9091" s="40"/>
    </row>
    <row r="9092" spans="68:83" x14ac:dyDescent="0.25">
      <c r="BP9092" s="9"/>
      <c r="BQ9092" s="40"/>
      <c r="BR9092" s="9"/>
      <c r="BS9092" s="40"/>
      <c r="BU9092" s="9"/>
      <c r="BV9092" s="40"/>
      <c r="BW9092" s="9"/>
      <c r="BX9092" s="40"/>
      <c r="BZ9092" s="9"/>
      <c r="CA9092" s="9"/>
      <c r="CB9092" s="40"/>
      <c r="CC9092" s="9"/>
      <c r="CD9092" s="9"/>
      <c r="CE9092" s="40"/>
    </row>
    <row r="9093" spans="68:83" x14ac:dyDescent="0.25">
      <c r="BP9093" s="9"/>
      <c r="BQ9093" s="40"/>
      <c r="BR9093" s="9"/>
      <c r="BS9093" s="40"/>
      <c r="BU9093" s="9"/>
      <c r="BV9093" s="40"/>
      <c r="BW9093" s="9"/>
      <c r="BX9093" s="40"/>
      <c r="BZ9093" s="9"/>
      <c r="CA9093" s="9"/>
      <c r="CB9093" s="40"/>
      <c r="CC9093" s="9"/>
      <c r="CD9093" s="9"/>
      <c r="CE9093" s="40"/>
    </row>
    <row r="9094" spans="68:83" x14ac:dyDescent="0.25">
      <c r="BP9094" s="9"/>
      <c r="BQ9094" s="40"/>
      <c r="BR9094" s="9"/>
      <c r="BS9094" s="40"/>
      <c r="BU9094" s="9"/>
      <c r="BV9094" s="40"/>
      <c r="BW9094" s="9"/>
      <c r="BX9094" s="40"/>
      <c r="BZ9094" s="9"/>
      <c r="CA9094" s="9"/>
      <c r="CB9094" s="40"/>
      <c r="CC9094" s="9"/>
      <c r="CD9094" s="9"/>
      <c r="CE9094" s="40"/>
    </row>
    <row r="9095" spans="68:83" x14ac:dyDescent="0.25">
      <c r="BP9095" s="9"/>
      <c r="BQ9095" s="40"/>
      <c r="BR9095" s="9"/>
      <c r="BS9095" s="40"/>
      <c r="BU9095" s="9"/>
      <c r="BV9095" s="40"/>
      <c r="BW9095" s="9"/>
      <c r="BX9095" s="40"/>
      <c r="BZ9095" s="9"/>
      <c r="CA9095" s="9"/>
      <c r="CB9095" s="40"/>
      <c r="CC9095" s="9"/>
      <c r="CD9095" s="9"/>
      <c r="CE9095" s="40"/>
    </row>
    <row r="9096" spans="68:83" x14ac:dyDescent="0.25">
      <c r="BP9096" s="9"/>
      <c r="BQ9096" s="40"/>
      <c r="BR9096" s="9"/>
      <c r="BS9096" s="40"/>
      <c r="BU9096" s="9"/>
      <c r="BV9096" s="40"/>
      <c r="BW9096" s="9"/>
      <c r="BX9096" s="40"/>
      <c r="BZ9096" s="9"/>
      <c r="CA9096" s="9"/>
      <c r="CB9096" s="40"/>
      <c r="CC9096" s="9"/>
      <c r="CD9096" s="9"/>
      <c r="CE9096" s="40"/>
    </row>
    <row r="9097" spans="68:83" x14ac:dyDescent="0.25">
      <c r="BP9097" s="9"/>
      <c r="BQ9097" s="40"/>
      <c r="BR9097" s="9"/>
      <c r="BS9097" s="40"/>
      <c r="BU9097" s="9"/>
      <c r="BV9097" s="40"/>
      <c r="BW9097" s="9"/>
      <c r="BX9097" s="40"/>
      <c r="BZ9097" s="9"/>
      <c r="CA9097" s="9"/>
      <c r="CB9097" s="40"/>
      <c r="CC9097" s="9"/>
      <c r="CD9097" s="9"/>
      <c r="CE9097" s="40"/>
    </row>
    <row r="9098" spans="68:83" x14ac:dyDescent="0.25">
      <c r="BP9098" s="9"/>
      <c r="BQ9098" s="40"/>
      <c r="BR9098" s="9"/>
      <c r="BS9098" s="40"/>
      <c r="BU9098" s="9"/>
      <c r="BV9098" s="40"/>
      <c r="BW9098" s="9"/>
      <c r="BX9098" s="40"/>
      <c r="BZ9098" s="9"/>
      <c r="CA9098" s="9"/>
      <c r="CB9098" s="40"/>
      <c r="CC9098" s="9"/>
      <c r="CD9098" s="9"/>
      <c r="CE9098" s="40"/>
    </row>
    <row r="9099" spans="68:83" x14ac:dyDescent="0.25">
      <c r="BP9099" s="9"/>
      <c r="BQ9099" s="40"/>
      <c r="BR9099" s="9"/>
      <c r="BS9099" s="40"/>
      <c r="BU9099" s="9"/>
      <c r="BV9099" s="40"/>
      <c r="BW9099" s="9"/>
      <c r="BX9099" s="40"/>
      <c r="BZ9099" s="9"/>
      <c r="CA9099" s="9"/>
      <c r="CB9099" s="40"/>
      <c r="CC9099" s="9"/>
      <c r="CD9099" s="9"/>
      <c r="CE9099" s="40"/>
    </row>
    <row r="9100" spans="68:83" x14ac:dyDescent="0.25">
      <c r="BP9100" s="9"/>
      <c r="BQ9100" s="40"/>
      <c r="BR9100" s="9"/>
      <c r="BS9100" s="40"/>
      <c r="BU9100" s="9"/>
      <c r="BV9100" s="40"/>
      <c r="BW9100" s="9"/>
      <c r="BX9100" s="40"/>
      <c r="BZ9100" s="9"/>
      <c r="CA9100" s="9"/>
      <c r="CB9100" s="40"/>
      <c r="CC9100" s="9"/>
      <c r="CD9100" s="9"/>
      <c r="CE9100" s="40"/>
    </row>
    <row r="9101" spans="68:83" x14ac:dyDescent="0.25">
      <c r="BP9101" s="9"/>
      <c r="BQ9101" s="40"/>
      <c r="BR9101" s="9"/>
      <c r="BS9101" s="40"/>
      <c r="BU9101" s="9"/>
      <c r="BV9101" s="40"/>
      <c r="BW9101" s="9"/>
      <c r="BX9101" s="40"/>
      <c r="BZ9101" s="9"/>
      <c r="CA9101" s="9"/>
      <c r="CB9101" s="40"/>
      <c r="CC9101" s="9"/>
      <c r="CD9101" s="9"/>
      <c r="CE9101" s="40"/>
    </row>
    <row r="9102" spans="68:83" x14ac:dyDescent="0.25">
      <c r="BP9102" s="9"/>
      <c r="BQ9102" s="40"/>
      <c r="BR9102" s="9"/>
      <c r="BS9102" s="40"/>
      <c r="BU9102" s="9"/>
      <c r="BV9102" s="40"/>
      <c r="BW9102" s="9"/>
      <c r="BX9102" s="40"/>
      <c r="BZ9102" s="9"/>
      <c r="CA9102" s="9"/>
      <c r="CB9102" s="40"/>
      <c r="CC9102" s="9"/>
      <c r="CD9102" s="9"/>
      <c r="CE9102" s="40"/>
    </row>
    <row r="9103" spans="68:83" x14ac:dyDescent="0.25">
      <c r="BP9103" s="9"/>
      <c r="BQ9103" s="40"/>
      <c r="BR9103" s="9"/>
      <c r="BS9103" s="40"/>
      <c r="BU9103" s="9"/>
      <c r="BV9103" s="40"/>
      <c r="BW9103" s="9"/>
      <c r="BX9103" s="40"/>
      <c r="BZ9103" s="9"/>
      <c r="CA9103" s="9"/>
      <c r="CB9103" s="40"/>
      <c r="CC9103" s="9"/>
      <c r="CD9103" s="9"/>
      <c r="CE9103" s="40"/>
    </row>
    <row r="9104" spans="68:83" x14ac:dyDescent="0.25">
      <c r="BP9104" s="9"/>
      <c r="BQ9104" s="40"/>
      <c r="BR9104" s="9"/>
      <c r="BS9104" s="40"/>
      <c r="BU9104" s="9"/>
      <c r="BV9104" s="40"/>
      <c r="BW9104" s="9"/>
      <c r="BX9104" s="40"/>
      <c r="BZ9104" s="9"/>
      <c r="CA9104" s="9"/>
      <c r="CB9104" s="40"/>
      <c r="CC9104" s="9"/>
      <c r="CD9104" s="9"/>
      <c r="CE9104" s="40"/>
    </row>
    <row r="9105" spans="68:83" x14ac:dyDescent="0.25">
      <c r="BP9105" s="9"/>
      <c r="BQ9105" s="40"/>
      <c r="BR9105" s="9"/>
      <c r="BS9105" s="40"/>
      <c r="BU9105" s="9"/>
      <c r="BV9105" s="40"/>
      <c r="BW9105" s="9"/>
      <c r="BX9105" s="40"/>
      <c r="BZ9105" s="9"/>
      <c r="CA9105" s="9"/>
      <c r="CB9105" s="40"/>
      <c r="CC9105" s="9"/>
      <c r="CD9105" s="9"/>
      <c r="CE9105" s="40"/>
    </row>
    <row r="9106" spans="68:83" x14ac:dyDescent="0.25">
      <c r="BP9106" s="9"/>
      <c r="BQ9106" s="40"/>
      <c r="BR9106" s="9"/>
      <c r="BS9106" s="40"/>
      <c r="BU9106" s="9"/>
      <c r="BV9106" s="40"/>
      <c r="BW9106" s="9"/>
      <c r="BX9106" s="40"/>
      <c r="BZ9106" s="9"/>
      <c r="CA9106" s="9"/>
      <c r="CB9106" s="40"/>
      <c r="CC9106" s="9"/>
      <c r="CD9106" s="9"/>
      <c r="CE9106" s="40"/>
    </row>
    <row r="9107" spans="68:83" x14ac:dyDescent="0.25">
      <c r="BP9107" s="9"/>
      <c r="BQ9107" s="40"/>
      <c r="BR9107" s="9"/>
      <c r="BS9107" s="40"/>
      <c r="BU9107" s="9"/>
      <c r="BV9107" s="40"/>
      <c r="BW9107" s="9"/>
      <c r="BX9107" s="40"/>
      <c r="BZ9107" s="9"/>
      <c r="CA9107" s="9"/>
      <c r="CB9107" s="40"/>
      <c r="CC9107" s="9"/>
      <c r="CD9107" s="9"/>
      <c r="CE9107" s="40"/>
    </row>
    <row r="9108" spans="68:83" x14ac:dyDescent="0.25">
      <c r="BP9108" s="9"/>
      <c r="BQ9108" s="40"/>
      <c r="BR9108" s="9"/>
      <c r="BS9108" s="40"/>
      <c r="BU9108" s="9"/>
      <c r="BV9108" s="40"/>
      <c r="BW9108" s="9"/>
      <c r="BX9108" s="40"/>
      <c r="BZ9108" s="9"/>
      <c r="CA9108" s="9"/>
      <c r="CB9108" s="40"/>
      <c r="CC9108" s="9"/>
      <c r="CD9108" s="9"/>
      <c r="CE9108" s="40"/>
    </row>
    <row r="9109" spans="68:83" x14ac:dyDescent="0.25">
      <c r="BP9109" s="9"/>
      <c r="BQ9109" s="40"/>
      <c r="BR9109" s="9"/>
      <c r="BS9109" s="40"/>
      <c r="BU9109" s="9"/>
      <c r="BV9109" s="40"/>
      <c r="BW9109" s="9"/>
      <c r="BX9109" s="40"/>
      <c r="BZ9109" s="9"/>
      <c r="CA9109" s="9"/>
      <c r="CB9109" s="40"/>
      <c r="CC9109" s="9"/>
      <c r="CD9109" s="9"/>
      <c r="CE9109" s="40"/>
    </row>
    <row r="9110" spans="68:83" x14ac:dyDescent="0.25">
      <c r="BP9110" s="9"/>
      <c r="BQ9110" s="40"/>
      <c r="BR9110" s="9"/>
      <c r="BS9110" s="40"/>
      <c r="BU9110" s="9"/>
      <c r="BV9110" s="40"/>
      <c r="BW9110" s="9"/>
      <c r="BX9110" s="40"/>
      <c r="BZ9110" s="9"/>
      <c r="CA9110" s="9"/>
      <c r="CB9110" s="40"/>
      <c r="CC9110" s="9"/>
      <c r="CD9110" s="9"/>
      <c r="CE9110" s="40"/>
    </row>
    <row r="9111" spans="68:83" x14ac:dyDescent="0.25">
      <c r="BP9111" s="9"/>
      <c r="BQ9111" s="40"/>
      <c r="BR9111" s="9"/>
      <c r="BS9111" s="40"/>
      <c r="BU9111" s="9"/>
      <c r="BV9111" s="40"/>
      <c r="BW9111" s="9"/>
      <c r="BX9111" s="40"/>
      <c r="BZ9111" s="9"/>
      <c r="CA9111" s="9"/>
      <c r="CB9111" s="40"/>
      <c r="CC9111" s="9"/>
      <c r="CD9111" s="9"/>
      <c r="CE9111" s="40"/>
    </row>
    <row r="9112" spans="68:83" x14ac:dyDescent="0.25">
      <c r="BP9112" s="9"/>
      <c r="BQ9112" s="40"/>
      <c r="BR9112" s="9"/>
      <c r="BS9112" s="40"/>
      <c r="BU9112" s="9"/>
      <c r="BV9112" s="40"/>
      <c r="BW9112" s="9"/>
      <c r="BX9112" s="40"/>
      <c r="BZ9112" s="9"/>
      <c r="CA9112" s="9"/>
      <c r="CB9112" s="40"/>
      <c r="CC9112" s="9"/>
      <c r="CD9112" s="9"/>
      <c r="CE9112" s="40"/>
    </row>
    <row r="9113" spans="68:83" x14ac:dyDescent="0.25">
      <c r="BP9113" s="9"/>
      <c r="BQ9113" s="40"/>
      <c r="BR9113" s="9"/>
      <c r="BS9113" s="40"/>
      <c r="BU9113" s="9"/>
      <c r="BV9113" s="40"/>
      <c r="BW9113" s="9"/>
      <c r="BX9113" s="40"/>
      <c r="BZ9113" s="9"/>
      <c r="CA9113" s="9"/>
      <c r="CB9113" s="40"/>
      <c r="CC9113" s="9"/>
      <c r="CD9113" s="9"/>
      <c r="CE9113" s="40"/>
    </row>
    <row r="9114" spans="68:83" x14ac:dyDescent="0.25">
      <c r="BP9114" s="9"/>
      <c r="BQ9114" s="40"/>
      <c r="BR9114" s="9"/>
      <c r="BS9114" s="40"/>
      <c r="BU9114" s="9"/>
      <c r="BV9114" s="40"/>
      <c r="BW9114" s="9"/>
      <c r="BX9114" s="40"/>
      <c r="BZ9114" s="9"/>
      <c r="CA9114" s="9"/>
      <c r="CB9114" s="40"/>
      <c r="CC9114" s="9"/>
      <c r="CD9114" s="9"/>
      <c r="CE9114" s="40"/>
    </row>
    <row r="9115" spans="68:83" x14ac:dyDescent="0.25">
      <c r="BP9115" s="9"/>
      <c r="BQ9115" s="40"/>
      <c r="BR9115" s="9"/>
      <c r="BS9115" s="40"/>
      <c r="BU9115" s="9"/>
      <c r="BV9115" s="40"/>
      <c r="BW9115" s="9"/>
      <c r="BX9115" s="40"/>
      <c r="BZ9115" s="9"/>
      <c r="CA9115" s="9"/>
      <c r="CB9115" s="40"/>
      <c r="CC9115" s="9"/>
      <c r="CD9115" s="9"/>
      <c r="CE9115" s="40"/>
    </row>
    <row r="9116" spans="68:83" x14ac:dyDescent="0.25">
      <c r="BP9116" s="9"/>
      <c r="BQ9116" s="40"/>
      <c r="BR9116" s="9"/>
      <c r="BS9116" s="40"/>
      <c r="BU9116" s="9"/>
      <c r="BV9116" s="40"/>
      <c r="BW9116" s="9"/>
      <c r="BX9116" s="40"/>
      <c r="BZ9116" s="9"/>
      <c r="CA9116" s="9"/>
      <c r="CB9116" s="40"/>
      <c r="CC9116" s="9"/>
      <c r="CD9116" s="9"/>
      <c r="CE9116" s="40"/>
    </row>
    <row r="9117" spans="68:83" x14ac:dyDescent="0.25">
      <c r="BP9117" s="9"/>
      <c r="BQ9117" s="40"/>
      <c r="BR9117" s="9"/>
      <c r="BS9117" s="40"/>
      <c r="BU9117" s="9"/>
      <c r="BV9117" s="40"/>
      <c r="BW9117" s="9"/>
      <c r="BX9117" s="40"/>
      <c r="BZ9117" s="9"/>
      <c r="CA9117" s="9"/>
      <c r="CB9117" s="40"/>
      <c r="CC9117" s="9"/>
      <c r="CD9117" s="9"/>
      <c r="CE9117" s="40"/>
    </row>
    <row r="9118" spans="68:83" x14ac:dyDescent="0.25">
      <c r="BP9118" s="9"/>
      <c r="BQ9118" s="40"/>
      <c r="BR9118" s="9"/>
      <c r="BS9118" s="40"/>
      <c r="BU9118" s="9"/>
      <c r="BV9118" s="40"/>
      <c r="BW9118" s="9"/>
      <c r="BX9118" s="40"/>
      <c r="BZ9118" s="9"/>
      <c r="CA9118" s="9"/>
      <c r="CB9118" s="40"/>
      <c r="CC9118" s="9"/>
      <c r="CD9118" s="9"/>
      <c r="CE9118" s="40"/>
    </row>
    <row r="9119" spans="68:83" x14ac:dyDescent="0.25">
      <c r="BP9119" s="9"/>
      <c r="BQ9119" s="40"/>
      <c r="BR9119" s="9"/>
      <c r="BS9119" s="40"/>
      <c r="BU9119" s="9"/>
      <c r="BV9119" s="40"/>
      <c r="BW9119" s="9"/>
      <c r="BX9119" s="40"/>
      <c r="BZ9119" s="9"/>
      <c r="CA9119" s="9"/>
      <c r="CB9119" s="40"/>
      <c r="CC9119" s="9"/>
      <c r="CD9119" s="9"/>
      <c r="CE9119" s="40"/>
    </row>
    <row r="9120" spans="68:83" x14ac:dyDescent="0.25">
      <c r="BP9120" s="9"/>
      <c r="BQ9120" s="40"/>
      <c r="BR9120" s="9"/>
      <c r="BS9120" s="40"/>
      <c r="BU9120" s="9"/>
      <c r="BV9120" s="40"/>
      <c r="BW9120" s="9"/>
      <c r="BX9120" s="40"/>
      <c r="BZ9120" s="9"/>
      <c r="CA9120" s="9"/>
      <c r="CB9120" s="40"/>
      <c r="CC9120" s="9"/>
      <c r="CD9120" s="9"/>
      <c r="CE9120" s="40"/>
    </row>
    <row r="9121" spans="68:83" x14ac:dyDescent="0.25">
      <c r="BP9121" s="9"/>
      <c r="BQ9121" s="40"/>
      <c r="BR9121" s="9"/>
      <c r="BS9121" s="40"/>
      <c r="BU9121" s="9"/>
      <c r="BV9121" s="40"/>
      <c r="BW9121" s="9"/>
      <c r="BX9121" s="40"/>
      <c r="BZ9121" s="9"/>
      <c r="CA9121" s="9"/>
      <c r="CB9121" s="40"/>
      <c r="CC9121" s="9"/>
      <c r="CD9121" s="9"/>
      <c r="CE9121" s="40"/>
    </row>
    <row r="9122" spans="68:83" x14ac:dyDescent="0.25">
      <c r="BP9122" s="9"/>
      <c r="BQ9122" s="40"/>
      <c r="BR9122" s="9"/>
      <c r="BS9122" s="40"/>
      <c r="BU9122" s="9"/>
      <c r="BV9122" s="40"/>
      <c r="BW9122" s="9"/>
      <c r="BX9122" s="40"/>
      <c r="BZ9122" s="9"/>
      <c r="CA9122" s="9"/>
      <c r="CB9122" s="40"/>
      <c r="CC9122" s="9"/>
      <c r="CD9122" s="9"/>
      <c r="CE9122" s="40"/>
    </row>
    <row r="9123" spans="68:83" x14ac:dyDescent="0.25">
      <c r="BP9123" s="9"/>
      <c r="BQ9123" s="40"/>
      <c r="BR9123" s="9"/>
      <c r="BS9123" s="40"/>
      <c r="BU9123" s="9"/>
      <c r="BV9123" s="40"/>
      <c r="BW9123" s="9"/>
      <c r="BX9123" s="40"/>
      <c r="BZ9123" s="9"/>
      <c r="CA9123" s="9"/>
      <c r="CB9123" s="40"/>
      <c r="CC9123" s="9"/>
      <c r="CD9123" s="9"/>
      <c r="CE9123" s="40"/>
    </row>
    <row r="9124" spans="68:83" x14ac:dyDescent="0.25">
      <c r="BP9124" s="9"/>
      <c r="BQ9124" s="40"/>
      <c r="BR9124" s="9"/>
      <c r="BS9124" s="40"/>
      <c r="BU9124" s="9"/>
      <c r="BV9124" s="40"/>
      <c r="BW9124" s="9"/>
      <c r="BX9124" s="40"/>
      <c r="BZ9124" s="9"/>
      <c r="CA9124" s="9"/>
      <c r="CB9124" s="40"/>
      <c r="CC9124" s="9"/>
      <c r="CD9124" s="9"/>
      <c r="CE9124" s="40"/>
    </row>
    <row r="9125" spans="68:83" x14ac:dyDescent="0.25">
      <c r="BP9125" s="9"/>
      <c r="BQ9125" s="40"/>
      <c r="BR9125" s="9"/>
      <c r="BS9125" s="40"/>
      <c r="BU9125" s="9"/>
      <c r="BV9125" s="40"/>
      <c r="BW9125" s="9"/>
      <c r="BX9125" s="40"/>
      <c r="BZ9125" s="9"/>
      <c r="CA9125" s="9"/>
      <c r="CB9125" s="40"/>
      <c r="CC9125" s="9"/>
      <c r="CD9125" s="9"/>
      <c r="CE9125" s="40"/>
    </row>
    <row r="9126" spans="68:83" x14ac:dyDescent="0.25">
      <c r="BP9126" s="9"/>
      <c r="BQ9126" s="40"/>
      <c r="BR9126" s="9"/>
      <c r="BS9126" s="40"/>
      <c r="BU9126" s="9"/>
      <c r="BV9126" s="40"/>
      <c r="BW9126" s="9"/>
      <c r="BX9126" s="40"/>
      <c r="BZ9126" s="9"/>
      <c r="CA9126" s="9"/>
      <c r="CB9126" s="40"/>
      <c r="CC9126" s="9"/>
      <c r="CD9126" s="9"/>
      <c r="CE9126" s="40"/>
    </row>
    <row r="9127" spans="68:83" x14ac:dyDescent="0.25">
      <c r="BP9127" s="9"/>
      <c r="BQ9127" s="40"/>
      <c r="BR9127" s="9"/>
      <c r="BS9127" s="40"/>
      <c r="BU9127" s="9"/>
      <c r="BV9127" s="40"/>
      <c r="BW9127" s="9"/>
      <c r="BX9127" s="40"/>
      <c r="BZ9127" s="9"/>
      <c r="CA9127" s="9"/>
      <c r="CB9127" s="40"/>
      <c r="CC9127" s="9"/>
      <c r="CD9127" s="9"/>
      <c r="CE9127" s="40"/>
    </row>
    <row r="9128" spans="68:83" x14ac:dyDescent="0.25">
      <c r="BP9128" s="9"/>
      <c r="BQ9128" s="40"/>
      <c r="BR9128" s="9"/>
      <c r="BS9128" s="40"/>
      <c r="BU9128" s="9"/>
      <c r="BV9128" s="40"/>
      <c r="BW9128" s="9"/>
      <c r="BX9128" s="40"/>
      <c r="BZ9128" s="9"/>
      <c r="CA9128" s="9"/>
      <c r="CB9128" s="40"/>
      <c r="CC9128" s="9"/>
      <c r="CD9128" s="9"/>
      <c r="CE9128" s="40"/>
    </row>
    <row r="9129" spans="68:83" x14ac:dyDescent="0.25">
      <c r="BP9129" s="9"/>
      <c r="BQ9129" s="40"/>
      <c r="BR9129" s="9"/>
      <c r="BS9129" s="40"/>
      <c r="BU9129" s="9"/>
      <c r="BV9129" s="40"/>
      <c r="BW9129" s="9"/>
      <c r="BX9129" s="40"/>
      <c r="BZ9129" s="9"/>
      <c r="CA9129" s="9"/>
      <c r="CB9129" s="40"/>
      <c r="CC9129" s="9"/>
      <c r="CD9129" s="9"/>
      <c r="CE9129" s="40"/>
    </row>
    <row r="9130" spans="68:83" x14ac:dyDescent="0.25">
      <c r="BP9130" s="9"/>
      <c r="BQ9130" s="40"/>
      <c r="BR9130" s="9"/>
      <c r="BS9130" s="40"/>
      <c r="BU9130" s="9"/>
      <c r="BV9130" s="40"/>
      <c r="BW9130" s="9"/>
      <c r="BX9130" s="40"/>
      <c r="BZ9130" s="9"/>
      <c r="CA9130" s="9"/>
      <c r="CB9130" s="40"/>
      <c r="CC9130" s="9"/>
      <c r="CD9130" s="9"/>
      <c r="CE9130" s="40"/>
    </row>
    <row r="9131" spans="68:83" x14ac:dyDescent="0.25">
      <c r="BP9131" s="9"/>
      <c r="BQ9131" s="40"/>
      <c r="BR9131" s="9"/>
      <c r="BS9131" s="40"/>
      <c r="BU9131" s="9"/>
      <c r="BV9131" s="40"/>
      <c r="BW9131" s="9"/>
      <c r="BX9131" s="40"/>
      <c r="BZ9131" s="9"/>
      <c r="CA9131" s="9"/>
      <c r="CB9131" s="40"/>
      <c r="CC9131" s="9"/>
      <c r="CD9131" s="9"/>
      <c r="CE9131" s="40"/>
    </row>
    <row r="9132" spans="68:83" x14ac:dyDescent="0.25">
      <c r="BP9132" s="9"/>
      <c r="BQ9132" s="40"/>
      <c r="BR9132" s="9"/>
      <c r="BS9132" s="40"/>
      <c r="BU9132" s="9"/>
      <c r="BV9132" s="40"/>
      <c r="BW9132" s="9"/>
      <c r="BX9132" s="40"/>
      <c r="BZ9132" s="9"/>
      <c r="CA9132" s="9"/>
      <c r="CB9132" s="40"/>
      <c r="CC9132" s="9"/>
      <c r="CD9132" s="9"/>
      <c r="CE9132" s="40"/>
    </row>
    <row r="9133" spans="68:83" x14ac:dyDescent="0.25">
      <c r="BP9133" s="9"/>
      <c r="BQ9133" s="40"/>
      <c r="BR9133" s="9"/>
      <c r="BS9133" s="40"/>
      <c r="BU9133" s="9"/>
      <c r="BV9133" s="40"/>
      <c r="BW9133" s="9"/>
      <c r="BX9133" s="40"/>
      <c r="BZ9133" s="9"/>
      <c r="CA9133" s="9"/>
      <c r="CB9133" s="40"/>
      <c r="CC9133" s="9"/>
      <c r="CD9133" s="9"/>
      <c r="CE9133" s="40"/>
    </row>
    <row r="9134" spans="68:83" x14ac:dyDescent="0.25">
      <c r="BP9134" s="9"/>
      <c r="BQ9134" s="40"/>
      <c r="BR9134" s="9"/>
      <c r="BS9134" s="40"/>
      <c r="BU9134" s="9"/>
      <c r="BV9134" s="40"/>
      <c r="BW9134" s="9"/>
      <c r="BX9134" s="40"/>
      <c r="BZ9134" s="9"/>
      <c r="CA9134" s="9"/>
      <c r="CB9134" s="40"/>
      <c r="CC9134" s="9"/>
      <c r="CD9134" s="9"/>
      <c r="CE9134" s="40"/>
    </row>
    <row r="9135" spans="68:83" x14ac:dyDescent="0.25">
      <c r="BP9135" s="9"/>
      <c r="BQ9135" s="40"/>
      <c r="BR9135" s="9"/>
      <c r="BS9135" s="40"/>
      <c r="BU9135" s="9"/>
      <c r="BV9135" s="40"/>
      <c r="BW9135" s="9"/>
      <c r="BX9135" s="40"/>
      <c r="BZ9135" s="9"/>
      <c r="CA9135" s="9"/>
      <c r="CB9135" s="40"/>
      <c r="CC9135" s="9"/>
      <c r="CD9135" s="9"/>
      <c r="CE9135" s="40"/>
    </row>
    <row r="9136" spans="68:83" x14ac:dyDescent="0.25">
      <c r="BP9136" s="9"/>
      <c r="BQ9136" s="40"/>
      <c r="BR9136" s="9"/>
      <c r="BS9136" s="40"/>
      <c r="BU9136" s="9"/>
      <c r="BV9136" s="40"/>
      <c r="BW9136" s="9"/>
      <c r="BX9136" s="40"/>
      <c r="BZ9136" s="9"/>
      <c r="CA9136" s="9"/>
      <c r="CB9136" s="40"/>
      <c r="CC9136" s="9"/>
      <c r="CD9136" s="9"/>
      <c r="CE9136" s="40"/>
    </row>
    <row r="9137" spans="68:83" x14ac:dyDescent="0.25">
      <c r="BP9137" s="9"/>
      <c r="BQ9137" s="40"/>
      <c r="BR9137" s="9"/>
      <c r="BS9137" s="40"/>
      <c r="BU9137" s="9"/>
      <c r="BV9137" s="40"/>
      <c r="BW9137" s="9"/>
      <c r="BX9137" s="40"/>
      <c r="BZ9137" s="9"/>
      <c r="CA9137" s="9"/>
      <c r="CB9137" s="40"/>
      <c r="CC9137" s="9"/>
      <c r="CD9137" s="9"/>
      <c r="CE9137" s="40"/>
    </row>
    <row r="9138" spans="68:83" x14ac:dyDescent="0.25">
      <c r="BP9138" s="9"/>
      <c r="BQ9138" s="40"/>
      <c r="BR9138" s="9"/>
      <c r="BS9138" s="40"/>
      <c r="BU9138" s="9"/>
      <c r="BV9138" s="40"/>
      <c r="BW9138" s="9"/>
      <c r="BX9138" s="40"/>
      <c r="BZ9138" s="9"/>
      <c r="CA9138" s="9"/>
      <c r="CB9138" s="40"/>
      <c r="CC9138" s="9"/>
      <c r="CD9138" s="9"/>
      <c r="CE9138" s="40"/>
    </row>
    <row r="9139" spans="68:83" x14ac:dyDescent="0.25">
      <c r="BP9139" s="9"/>
      <c r="BQ9139" s="40"/>
      <c r="BR9139" s="9"/>
      <c r="BS9139" s="40"/>
      <c r="BU9139" s="9"/>
      <c r="BV9139" s="40"/>
      <c r="BW9139" s="9"/>
      <c r="BX9139" s="40"/>
      <c r="BZ9139" s="9"/>
      <c r="CA9139" s="9"/>
      <c r="CB9139" s="40"/>
      <c r="CC9139" s="9"/>
      <c r="CD9139" s="9"/>
      <c r="CE9139" s="40"/>
    </row>
    <row r="9140" spans="68:83" x14ac:dyDescent="0.25">
      <c r="BP9140" s="9"/>
      <c r="BQ9140" s="40"/>
      <c r="BR9140" s="9"/>
      <c r="BS9140" s="40"/>
      <c r="BU9140" s="9"/>
      <c r="BV9140" s="40"/>
      <c r="BW9140" s="9"/>
      <c r="BX9140" s="40"/>
      <c r="BZ9140" s="9"/>
      <c r="CA9140" s="9"/>
      <c r="CB9140" s="40"/>
      <c r="CC9140" s="9"/>
      <c r="CD9140" s="9"/>
      <c r="CE9140" s="40"/>
    </row>
    <row r="9141" spans="68:83" x14ac:dyDescent="0.25">
      <c r="BP9141" s="9"/>
      <c r="BQ9141" s="40"/>
      <c r="BR9141" s="9"/>
      <c r="BS9141" s="40"/>
      <c r="BU9141" s="9"/>
      <c r="BV9141" s="40"/>
      <c r="BW9141" s="9"/>
      <c r="BX9141" s="40"/>
      <c r="BZ9141" s="9"/>
      <c r="CA9141" s="9"/>
      <c r="CB9141" s="40"/>
      <c r="CC9141" s="9"/>
      <c r="CD9141" s="9"/>
      <c r="CE9141" s="40"/>
    </row>
    <row r="9142" spans="68:83" x14ac:dyDescent="0.25">
      <c r="BP9142" s="9"/>
      <c r="BQ9142" s="40"/>
      <c r="BR9142" s="9"/>
      <c r="BS9142" s="40"/>
      <c r="BU9142" s="9"/>
      <c r="BV9142" s="40"/>
      <c r="BW9142" s="9"/>
      <c r="BX9142" s="40"/>
      <c r="BZ9142" s="9"/>
      <c r="CA9142" s="9"/>
      <c r="CB9142" s="40"/>
      <c r="CC9142" s="9"/>
      <c r="CD9142" s="9"/>
      <c r="CE9142" s="40"/>
    </row>
    <row r="9143" spans="68:83" x14ac:dyDescent="0.25">
      <c r="BP9143" s="9"/>
      <c r="BQ9143" s="40"/>
      <c r="BR9143" s="9"/>
      <c r="BS9143" s="40"/>
      <c r="BU9143" s="9"/>
      <c r="BV9143" s="40"/>
      <c r="BW9143" s="9"/>
      <c r="BX9143" s="40"/>
      <c r="BZ9143" s="9"/>
      <c r="CA9143" s="9"/>
      <c r="CB9143" s="40"/>
      <c r="CC9143" s="9"/>
      <c r="CD9143" s="9"/>
      <c r="CE9143" s="40"/>
    </row>
    <row r="9144" spans="68:83" x14ac:dyDescent="0.25">
      <c r="BP9144" s="9"/>
      <c r="BQ9144" s="40"/>
      <c r="BR9144" s="9"/>
      <c r="BS9144" s="40"/>
      <c r="BU9144" s="9"/>
      <c r="BV9144" s="40"/>
      <c r="BW9144" s="9"/>
      <c r="BX9144" s="40"/>
      <c r="BZ9144" s="9"/>
      <c r="CA9144" s="9"/>
      <c r="CB9144" s="40"/>
      <c r="CC9144" s="9"/>
      <c r="CD9144" s="9"/>
      <c r="CE9144" s="40"/>
    </row>
    <row r="9145" spans="68:83" x14ac:dyDescent="0.25">
      <c r="BP9145" s="9"/>
      <c r="BQ9145" s="40"/>
      <c r="BR9145" s="9"/>
      <c r="BS9145" s="40"/>
      <c r="BU9145" s="9"/>
      <c r="BV9145" s="40"/>
      <c r="BW9145" s="9"/>
      <c r="BX9145" s="40"/>
      <c r="BZ9145" s="9"/>
      <c r="CA9145" s="9"/>
      <c r="CB9145" s="40"/>
      <c r="CC9145" s="9"/>
      <c r="CD9145" s="9"/>
      <c r="CE9145" s="40"/>
    </row>
    <row r="9146" spans="68:83" x14ac:dyDescent="0.25">
      <c r="BP9146" s="9"/>
      <c r="BQ9146" s="40"/>
      <c r="BR9146" s="9"/>
      <c r="BS9146" s="40"/>
      <c r="BU9146" s="9"/>
      <c r="BV9146" s="40"/>
      <c r="BW9146" s="9"/>
      <c r="BX9146" s="40"/>
      <c r="BZ9146" s="9"/>
      <c r="CA9146" s="9"/>
      <c r="CB9146" s="40"/>
      <c r="CC9146" s="9"/>
      <c r="CD9146" s="9"/>
      <c r="CE9146" s="40"/>
    </row>
    <row r="9147" spans="68:83" x14ac:dyDescent="0.25">
      <c r="BP9147" s="9"/>
      <c r="BQ9147" s="40"/>
      <c r="BR9147" s="9"/>
      <c r="BS9147" s="40"/>
      <c r="BU9147" s="9"/>
      <c r="BV9147" s="40"/>
      <c r="BW9147" s="9"/>
      <c r="BX9147" s="40"/>
      <c r="BZ9147" s="9"/>
      <c r="CA9147" s="9"/>
      <c r="CB9147" s="40"/>
      <c r="CC9147" s="9"/>
      <c r="CD9147" s="9"/>
      <c r="CE9147" s="40"/>
    </row>
    <row r="9148" spans="68:83" x14ac:dyDescent="0.25">
      <c r="BP9148" s="9"/>
      <c r="BQ9148" s="40"/>
      <c r="BR9148" s="9"/>
      <c r="BS9148" s="40"/>
      <c r="BU9148" s="9"/>
      <c r="BV9148" s="40"/>
      <c r="BW9148" s="9"/>
      <c r="BX9148" s="40"/>
      <c r="BZ9148" s="9"/>
      <c r="CA9148" s="9"/>
      <c r="CB9148" s="40"/>
      <c r="CC9148" s="9"/>
      <c r="CD9148" s="9"/>
      <c r="CE9148" s="40"/>
    </row>
    <row r="9149" spans="68:83" x14ac:dyDescent="0.25">
      <c r="BP9149" s="9"/>
      <c r="BQ9149" s="40"/>
      <c r="BR9149" s="9"/>
      <c r="BS9149" s="40"/>
      <c r="BU9149" s="9"/>
      <c r="BV9149" s="40"/>
      <c r="BW9149" s="9"/>
      <c r="BX9149" s="40"/>
      <c r="BZ9149" s="9"/>
      <c r="CA9149" s="9"/>
      <c r="CB9149" s="40"/>
      <c r="CC9149" s="9"/>
      <c r="CD9149" s="9"/>
      <c r="CE9149" s="40"/>
    </row>
    <row r="9150" spans="68:83" x14ac:dyDescent="0.25">
      <c r="BP9150" s="9"/>
      <c r="BQ9150" s="40"/>
      <c r="BR9150" s="9"/>
      <c r="BS9150" s="40"/>
      <c r="BU9150" s="9"/>
      <c r="BV9150" s="40"/>
      <c r="BW9150" s="9"/>
      <c r="BX9150" s="40"/>
      <c r="BZ9150" s="9"/>
      <c r="CA9150" s="9"/>
      <c r="CB9150" s="40"/>
      <c r="CC9150" s="9"/>
      <c r="CD9150" s="9"/>
      <c r="CE9150" s="40"/>
    </row>
    <row r="9151" spans="68:83" x14ac:dyDescent="0.25">
      <c r="BP9151" s="9"/>
      <c r="BQ9151" s="40"/>
      <c r="BR9151" s="9"/>
      <c r="BS9151" s="40"/>
      <c r="BU9151" s="9"/>
      <c r="BV9151" s="40"/>
      <c r="BW9151" s="9"/>
      <c r="BX9151" s="40"/>
      <c r="BZ9151" s="9"/>
      <c r="CA9151" s="9"/>
      <c r="CB9151" s="40"/>
      <c r="CC9151" s="9"/>
      <c r="CD9151" s="9"/>
      <c r="CE9151" s="40"/>
    </row>
    <row r="9152" spans="68:83" x14ac:dyDescent="0.25">
      <c r="BP9152" s="9"/>
      <c r="BQ9152" s="40"/>
      <c r="BR9152" s="9"/>
      <c r="BS9152" s="40"/>
      <c r="BU9152" s="9"/>
      <c r="BV9152" s="40"/>
      <c r="BW9152" s="9"/>
      <c r="BX9152" s="40"/>
      <c r="BZ9152" s="9"/>
      <c r="CA9152" s="9"/>
      <c r="CB9152" s="40"/>
      <c r="CC9152" s="9"/>
      <c r="CD9152" s="9"/>
      <c r="CE9152" s="40"/>
    </row>
    <row r="9153" spans="68:83" x14ac:dyDescent="0.25">
      <c r="BP9153" s="9"/>
      <c r="BQ9153" s="40"/>
      <c r="BR9153" s="9"/>
      <c r="BS9153" s="40"/>
      <c r="BU9153" s="9"/>
      <c r="BV9153" s="40"/>
      <c r="BW9153" s="9"/>
      <c r="BX9153" s="40"/>
      <c r="BZ9153" s="9"/>
      <c r="CA9153" s="9"/>
      <c r="CB9153" s="40"/>
      <c r="CC9153" s="9"/>
      <c r="CD9153" s="9"/>
      <c r="CE9153" s="40"/>
    </row>
    <row r="9154" spans="68:83" x14ac:dyDescent="0.25">
      <c r="BP9154" s="9"/>
      <c r="BQ9154" s="40"/>
      <c r="BR9154" s="9"/>
      <c r="BS9154" s="40"/>
      <c r="BU9154" s="9"/>
      <c r="BV9154" s="40"/>
      <c r="BW9154" s="9"/>
      <c r="BX9154" s="40"/>
      <c r="BZ9154" s="9"/>
      <c r="CA9154" s="9"/>
      <c r="CB9154" s="40"/>
      <c r="CC9154" s="9"/>
      <c r="CD9154" s="9"/>
      <c r="CE9154" s="40"/>
    </row>
    <row r="9155" spans="68:83" x14ac:dyDescent="0.25">
      <c r="BP9155" s="9"/>
      <c r="BQ9155" s="40"/>
      <c r="BR9155" s="9"/>
      <c r="BS9155" s="40"/>
      <c r="BU9155" s="9"/>
      <c r="BV9155" s="40"/>
      <c r="BW9155" s="9"/>
      <c r="BX9155" s="40"/>
      <c r="BZ9155" s="9"/>
      <c r="CA9155" s="9"/>
      <c r="CB9155" s="40"/>
      <c r="CC9155" s="9"/>
      <c r="CD9155" s="9"/>
      <c r="CE9155" s="40"/>
    </row>
    <row r="9156" spans="68:83" x14ac:dyDescent="0.25">
      <c r="BP9156" s="9"/>
      <c r="BQ9156" s="40"/>
      <c r="BR9156" s="9"/>
      <c r="BS9156" s="40"/>
      <c r="BU9156" s="9"/>
      <c r="BV9156" s="40"/>
      <c r="BW9156" s="9"/>
      <c r="BX9156" s="40"/>
      <c r="BZ9156" s="9"/>
      <c r="CA9156" s="9"/>
      <c r="CB9156" s="40"/>
      <c r="CC9156" s="9"/>
      <c r="CD9156" s="9"/>
      <c r="CE9156" s="40"/>
    </row>
    <row r="9157" spans="68:83" x14ac:dyDescent="0.25">
      <c r="BP9157" s="9"/>
      <c r="BQ9157" s="40"/>
      <c r="BR9157" s="9"/>
      <c r="BS9157" s="40"/>
      <c r="BU9157" s="9"/>
      <c r="BV9157" s="40"/>
      <c r="BW9157" s="9"/>
      <c r="BX9157" s="40"/>
      <c r="BZ9157" s="9"/>
      <c r="CA9157" s="9"/>
      <c r="CB9157" s="40"/>
      <c r="CC9157" s="9"/>
      <c r="CD9157" s="9"/>
      <c r="CE9157" s="40"/>
    </row>
    <row r="9158" spans="68:83" x14ac:dyDescent="0.25">
      <c r="BP9158" s="9"/>
      <c r="BQ9158" s="40"/>
      <c r="BR9158" s="9"/>
      <c r="BS9158" s="40"/>
      <c r="BU9158" s="9"/>
      <c r="BV9158" s="40"/>
      <c r="BW9158" s="9"/>
      <c r="BX9158" s="40"/>
      <c r="BZ9158" s="9"/>
      <c r="CA9158" s="9"/>
      <c r="CB9158" s="40"/>
      <c r="CC9158" s="9"/>
      <c r="CD9158" s="9"/>
      <c r="CE9158" s="40"/>
    </row>
    <row r="9159" spans="68:83" x14ac:dyDescent="0.25">
      <c r="BP9159" s="9"/>
      <c r="BQ9159" s="40"/>
      <c r="BR9159" s="9"/>
      <c r="BS9159" s="40"/>
      <c r="BU9159" s="9"/>
      <c r="BV9159" s="40"/>
      <c r="BW9159" s="9"/>
      <c r="BX9159" s="40"/>
      <c r="BZ9159" s="9"/>
      <c r="CA9159" s="9"/>
      <c r="CB9159" s="40"/>
      <c r="CC9159" s="9"/>
      <c r="CD9159" s="9"/>
      <c r="CE9159" s="40"/>
    </row>
    <row r="9160" spans="68:83" x14ac:dyDescent="0.25">
      <c r="BP9160" s="9"/>
      <c r="BQ9160" s="40"/>
      <c r="BR9160" s="9"/>
      <c r="BS9160" s="40"/>
      <c r="BU9160" s="9"/>
      <c r="BV9160" s="40"/>
      <c r="BW9160" s="9"/>
      <c r="BX9160" s="40"/>
      <c r="BZ9160" s="9"/>
      <c r="CA9160" s="9"/>
      <c r="CB9160" s="40"/>
      <c r="CC9160" s="9"/>
      <c r="CD9160" s="9"/>
      <c r="CE9160" s="40"/>
    </row>
    <row r="9161" spans="68:83" x14ac:dyDescent="0.25">
      <c r="BP9161" s="9"/>
      <c r="BQ9161" s="40"/>
      <c r="BR9161" s="9"/>
      <c r="BS9161" s="40"/>
      <c r="BU9161" s="9"/>
      <c r="BV9161" s="40"/>
      <c r="BW9161" s="9"/>
      <c r="BX9161" s="40"/>
      <c r="BZ9161" s="9"/>
      <c r="CA9161" s="9"/>
      <c r="CB9161" s="40"/>
      <c r="CC9161" s="9"/>
      <c r="CD9161" s="9"/>
      <c r="CE9161" s="40"/>
    </row>
    <row r="9162" spans="68:83" x14ac:dyDescent="0.25">
      <c r="BP9162" s="9"/>
      <c r="BQ9162" s="40"/>
      <c r="BR9162" s="9"/>
      <c r="BS9162" s="40"/>
      <c r="BU9162" s="9"/>
      <c r="BV9162" s="40"/>
      <c r="BW9162" s="9"/>
      <c r="BX9162" s="40"/>
      <c r="BZ9162" s="9"/>
      <c r="CA9162" s="9"/>
      <c r="CB9162" s="40"/>
      <c r="CC9162" s="9"/>
      <c r="CD9162" s="9"/>
      <c r="CE9162" s="40"/>
    </row>
    <row r="9163" spans="68:83" x14ac:dyDescent="0.25">
      <c r="BP9163" s="9"/>
      <c r="BQ9163" s="40"/>
      <c r="BR9163" s="9"/>
      <c r="BS9163" s="40"/>
      <c r="BU9163" s="9"/>
      <c r="BV9163" s="40"/>
      <c r="BW9163" s="9"/>
      <c r="BX9163" s="40"/>
      <c r="BZ9163" s="9"/>
      <c r="CA9163" s="9"/>
      <c r="CB9163" s="40"/>
      <c r="CC9163" s="9"/>
      <c r="CD9163" s="9"/>
      <c r="CE9163" s="40"/>
    </row>
    <row r="9164" spans="68:83" x14ac:dyDescent="0.25">
      <c r="BP9164" s="9"/>
      <c r="BQ9164" s="40"/>
      <c r="BR9164" s="9"/>
      <c r="BS9164" s="40"/>
      <c r="BU9164" s="9"/>
      <c r="BV9164" s="40"/>
      <c r="BW9164" s="9"/>
      <c r="BX9164" s="40"/>
      <c r="BZ9164" s="9"/>
      <c r="CA9164" s="9"/>
      <c r="CB9164" s="40"/>
      <c r="CC9164" s="9"/>
      <c r="CD9164" s="9"/>
      <c r="CE9164" s="40"/>
    </row>
    <row r="9165" spans="68:83" x14ac:dyDescent="0.25">
      <c r="BP9165" s="9"/>
      <c r="BQ9165" s="40"/>
      <c r="BR9165" s="9"/>
      <c r="BS9165" s="40"/>
      <c r="BU9165" s="9"/>
      <c r="BV9165" s="40"/>
      <c r="BW9165" s="9"/>
      <c r="BX9165" s="40"/>
      <c r="BZ9165" s="9"/>
      <c r="CA9165" s="9"/>
      <c r="CB9165" s="40"/>
      <c r="CC9165" s="9"/>
      <c r="CD9165" s="9"/>
      <c r="CE9165" s="40"/>
    </row>
    <row r="9166" spans="68:83" x14ac:dyDescent="0.25">
      <c r="BP9166" s="9"/>
      <c r="BQ9166" s="40"/>
      <c r="BR9166" s="9"/>
      <c r="BS9166" s="40"/>
      <c r="BU9166" s="9"/>
      <c r="BV9166" s="40"/>
      <c r="BW9166" s="9"/>
      <c r="BX9166" s="40"/>
      <c r="BZ9166" s="9"/>
      <c r="CA9166" s="9"/>
      <c r="CB9166" s="40"/>
      <c r="CC9166" s="9"/>
      <c r="CD9166" s="9"/>
      <c r="CE9166" s="40"/>
    </row>
    <row r="9167" spans="68:83" x14ac:dyDescent="0.25">
      <c r="BP9167" s="9"/>
      <c r="BQ9167" s="40"/>
      <c r="BR9167" s="9"/>
      <c r="BS9167" s="40"/>
      <c r="BU9167" s="9"/>
      <c r="BV9167" s="40"/>
      <c r="BW9167" s="9"/>
      <c r="BX9167" s="40"/>
      <c r="BZ9167" s="9"/>
      <c r="CA9167" s="9"/>
      <c r="CB9167" s="40"/>
      <c r="CC9167" s="9"/>
      <c r="CD9167" s="9"/>
      <c r="CE9167" s="40"/>
    </row>
    <row r="9168" spans="68:83" x14ac:dyDescent="0.25">
      <c r="BP9168" s="9"/>
      <c r="BQ9168" s="40"/>
      <c r="BR9168" s="9"/>
      <c r="BS9168" s="40"/>
      <c r="BU9168" s="9"/>
      <c r="BV9168" s="40"/>
      <c r="BW9168" s="9"/>
      <c r="BX9168" s="40"/>
      <c r="BZ9168" s="9"/>
      <c r="CA9168" s="9"/>
      <c r="CB9168" s="40"/>
      <c r="CC9168" s="9"/>
      <c r="CD9168" s="9"/>
      <c r="CE9168" s="40"/>
    </row>
    <row r="9169" spans="68:83" x14ac:dyDescent="0.25">
      <c r="BP9169" s="9"/>
      <c r="BQ9169" s="40"/>
      <c r="BR9169" s="9"/>
      <c r="BS9169" s="40"/>
      <c r="BU9169" s="9"/>
      <c r="BV9169" s="40"/>
      <c r="BW9169" s="9"/>
      <c r="BX9169" s="40"/>
      <c r="BZ9169" s="9"/>
      <c r="CA9169" s="9"/>
      <c r="CB9169" s="40"/>
      <c r="CC9169" s="9"/>
      <c r="CD9169" s="9"/>
      <c r="CE9169" s="40"/>
    </row>
    <row r="9170" spans="68:83" x14ac:dyDescent="0.25">
      <c r="BP9170" s="9"/>
      <c r="BQ9170" s="40"/>
      <c r="BR9170" s="9"/>
      <c r="BS9170" s="40"/>
      <c r="BU9170" s="9"/>
      <c r="BV9170" s="40"/>
      <c r="BW9170" s="9"/>
      <c r="BX9170" s="40"/>
      <c r="BZ9170" s="9"/>
      <c r="CA9170" s="9"/>
      <c r="CB9170" s="40"/>
      <c r="CC9170" s="9"/>
      <c r="CD9170" s="9"/>
      <c r="CE9170" s="40"/>
    </row>
    <row r="9171" spans="68:83" x14ac:dyDescent="0.25">
      <c r="BP9171" s="9"/>
      <c r="BQ9171" s="40"/>
      <c r="BR9171" s="9"/>
      <c r="BS9171" s="40"/>
      <c r="BU9171" s="9"/>
      <c r="BV9171" s="40"/>
      <c r="BW9171" s="9"/>
      <c r="BX9171" s="40"/>
      <c r="BZ9171" s="9"/>
      <c r="CA9171" s="9"/>
      <c r="CB9171" s="40"/>
      <c r="CC9171" s="9"/>
      <c r="CD9171" s="9"/>
      <c r="CE9171" s="40"/>
    </row>
    <row r="9172" spans="68:83" x14ac:dyDescent="0.25">
      <c r="BP9172" s="9"/>
      <c r="BQ9172" s="40"/>
      <c r="BR9172" s="9"/>
      <c r="BS9172" s="40"/>
      <c r="BU9172" s="9"/>
      <c r="BV9172" s="40"/>
      <c r="BW9172" s="9"/>
      <c r="BX9172" s="40"/>
      <c r="BZ9172" s="9"/>
      <c r="CA9172" s="9"/>
      <c r="CB9172" s="40"/>
      <c r="CC9172" s="9"/>
      <c r="CD9172" s="9"/>
      <c r="CE9172" s="40"/>
    </row>
    <row r="9173" spans="68:83" x14ac:dyDescent="0.25">
      <c r="BP9173" s="9"/>
      <c r="BQ9173" s="40"/>
      <c r="BR9173" s="9"/>
      <c r="BS9173" s="40"/>
      <c r="BU9173" s="9"/>
      <c r="BV9173" s="40"/>
      <c r="BW9173" s="9"/>
      <c r="BX9173" s="40"/>
      <c r="BZ9173" s="9"/>
      <c r="CA9173" s="9"/>
      <c r="CB9173" s="40"/>
      <c r="CC9173" s="9"/>
      <c r="CD9173" s="9"/>
      <c r="CE9173" s="40"/>
    </row>
    <row r="9174" spans="68:83" x14ac:dyDescent="0.25">
      <c r="BP9174" s="9"/>
      <c r="BQ9174" s="40"/>
      <c r="BR9174" s="9"/>
      <c r="BS9174" s="40"/>
      <c r="BU9174" s="9"/>
      <c r="BV9174" s="40"/>
      <c r="BW9174" s="9"/>
      <c r="BX9174" s="40"/>
      <c r="BZ9174" s="9"/>
      <c r="CA9174" s="9"/>
      <c r="CB9174" s="40"/>
      <c r="CC9174" s="9"/>
      <c r="CD9174" s="9"/>
      <c r="CE9174" s="40"/>
    </row>
    <row r="9175" spans="68:83" x14ac:dyDescent="0.25">
      <c r="BP9175" s="9"/>
      <c r="BQ9175" s="40"/>
      <c r="BR9175" s="9"/>
      <c r="BS9175" s="40"/>
      <c r="BU9175" s="9"/>
      <c r="BV9175" s="40"/>
      <c r="BW9175" s="9"/>
      <c r="BX9175" s="40"/>
      <c r="BZ9175" s="9"/>
      <c r="CA9175" s="9"/>
      <c r="CB9175" s="40"/>
      <c r="CC9175" s="9"/>
      <c r="CD9175" s="9"/>
      <c r="CE9175" s="40"/>
    </row>
    <row r="9176" spans="68:83" x14ac:dyDescent="0.25">
      <c r="BP9176" s="9"/>
      <c r="BQ9176" s="40"/>
      <c r="BR9176" s="9"/>
      <c r="BS9176" s="40"/>
      <c r="BU9176" s="9"/>
      <c r="BV9176" s="40"/>
      <c r="BW9176" s="9"/>
      <c r="BX9176" s="40"/>
      <c r="BZ9176" s="9"/>
      <c r="CA9176" s="9"/>
      <c r="CB9176" s="40"/>
      <c r="CC9176" s="9"/>
      <c r="CD9176" s="9"/>
      <c r="CE9176" s="40"/>
    </row>
    <row r="9177" spans="68:83" x14ac:dyDescent="0.25">
      <c r="BP9177" s="9"/>
      <c r="BQ9177" s="40"/>
      <c r="BR9177" s="9"/>
      <c r="BS9177" s="40"/>
      <c r="BU9177" s="9"/>
      <c r="BV9177" s="40"/>
      <c r="BW9177" s="9"/>
      <c r="BX9177" s="40"/>
      <c r="BZ9177" s="9"/>
      <c r="CA9177" s="9"/>
      <c r="CB9177" s="40"/>
      <c r="CC9177" s="9"/>
      <c r="CD9177" s="9"/>
      <c r="CE9177" s="40"/>
    </row>
    <row r="9178" spans="68:83" x14ac:dyDescent="0.25">
      <c r="BP9178" s="9"/>
      <c r="BQ9178" s="40"/>
      <c r="BR9178" s="9"/>
      <c r="BS9178" s="40"/>
      <c r="BU9178" s="9"/>
      <c r="BV9178" s="40"/>
      <c r="BW9178" s="9"/>
      <c r="BX9178" s="40"/>
      <c r="BZ9178" s="9"/>
      <c r="CA9178" s="9"/>
      <c r="CB9178" s="40"/>
      <c r="CC9178" s="9"/>
      <c r="CD9178" s="9"/>
      <c r="CE9178" s="40"/>
    </row>
    <row r="9179" spans="68:83" x14ac:dyDescent="0.25">
      <c r="BP9179" s="9"/>
      <c r="BQ9179" s="40"/>
      <c r="BR9179" s="9"/>
      <c r="BS9179" s="40"/>
      <c r="BU9179" s="9"/>
      <c r="BV9179" s="40"/>
      <c r="BW9179" s="9"/>
      <c r="BX9179" s="40"/>
      <c r="BZ9179" s="9"/>
      <c r="CA9179" s="9"/>
      <c r="CB9179" s="40"/>
      <c r="CC9179" s="9"/>
      <c r="CD9179" s="9"/>
      <c r="CE9179" s="40"/>
    </row>
    <row r="9180" spans="68:83" x14ac:dyDescent="0.25">
      <c r="BP9180" s="9"/>
      <c r="BQ9180" s="40"/>
      <c r="BR9180" s="9"/>
      <c r="BS9180" s="40"/>
      <c r="BU9180" s="9"/>
      <c r="BV9180" s="40"/>
      <c r="BW9180" s="9"/>
      <c r="BX9180" s="40"/>
      <c r="BZ9180" s="9"/>
      <c r="CA9180" s="9"/>
      <c r="CB9180" s="40"/>
      <c r="CC9180" s="9"/>
      <c r="CD9180" s="9"/>
      <c r="CE9180" s="40"/>
    </row>
    <row r="9181" spans="68:83" x14ac:dyDescent="0.25">
      <c r="BP9181" s="9"/>
      <c r="BQ9181" s="40"/>
      <c r="BR9181" s="9"/>
      <c r="BS9181" s="40"/>
      <c r="BU9181" s="9"/>
      <c r="BV9181" s="40"/>
      <c r="BW9181" s="9"/>
      <c r="BX9181" s="40"/>
      <c r="BZ9181" s="9"/>
      <c r="CA9181" s="9"/>
      <c r="CB9181" s="40"/>
      <c r="CC9181" s="9"/>
      <c r="CD9181" s="9"/>
      <c r="CE9181" s="40"/>
    </row>
    <row r="9182" spans="68:83" x14ac:dyDescent="0.25">
      <c r="BP9182" s="9"/>
      <c r="BQ9182" s="40"/>
      <c r="BR9182" s="9"/>
      <c r="BS9182" s="40"/>
      <c r="BU9182" s="9"/>
      <c r="BV9182" s="40"/>
      <c r="BW9182" s="9"/>
      <c r="BX9182" s="40"/>
      <c r="BZ9182" s="9"/>
      <c r="CA9182" s="9"/>
      <c r="CB9182" s="40"/>
      <c r="CC9182" s="9"/>
      <c r="CD9182" s="9"/>
      <c r="CE9182" s="40"/>
    </row>
    <row r="9183" spans="68:83" x14ac:dyDescent="0.25">
      <c r="BP9183" s="9"/>
      <c r="BQ9183" s="40"/>
      <c r="BR9183" s="9"/>
      <c r="BS9183" s="40"/>
      <c r="BU9183" s="9"/>
      <c r="BV9183" s="40"/>
      <c r="BW9183" s="9"/>
      <c r="BX9183" s="40"/>
      <c r="BZ9183" s="9"/>
      <c r="CA9183" s="9"/>
      <c r="CB9183" s="40"/>
      <c r="CC9183" s="9"/>
      <c r="CD9183" s="9"/>
      <c r="CE9183" s="40"/>
    </row>
    <row r="9184" spans="68:83" x14ac:dyDescent="0.25">
      <c r="BP9184" s="9"/>
      <c r="BQ9184" s="40"/>
      <c r="BR9184" s="9"/>
      <c r="BS9184" s="40"/>
      <c r="BU9184" s="9"/>
      <c r="BV9184" s="40"/>
      <c r="BW9184" s="9"/>
      <c r="BX9184" s="40"/>
      <c r="BZ9184" s="9"/>
      <c r="CA9184" s="9"/>
      <c r="CB9184" s="40"/>
      <c r="CC9184" s="9"/>
      <c r="CD9184" s="9"/>
      <c r="CE9184" s="40"/>
    </row>
    <row r="9185" spans="68:83" x14ac:dyDescent="0.25">
      <c r="BP9185" s="9"/>
      <c r="BQ9185" s="40"/>
      <c r="BR9185" s="9"/>
      <c r="BS9185" s="40"/>
      <c r="BU9185" s="9"/>
      <c r="BV9185" s="40"/>
      <c r="BW9185" s="9"/>
      <c r="BX9185" s="40"/>
      <c r="BZ9185" s="9"/>
      <c r="CA9185" s="9"/>
      <c r="CB9185" s="40"/>
      <c r="CC9185" s="9"/>
      <c r="CD9185" s="9"/>
      <c r="CE9185" s="40"/>
    </row>
    <row r="9186" spans="68:83" x14ac:dyDescent="0.25">
      <c r="BP9186" s="9"/>
      <c r="BQ9186" s="40"/>
      <c r="BR9186" s="9"/>
      <c r="BS9186" s="40"/>
      <c r="BU9186" s="9"/>
      <c r="BV9186" s="40"/>
      <c r="BW9186" s="9"/>
      <c r="BX9186" s="40"/>
      <c r="BZ9186" s="9"/>
      <c r="CA9186" s="9"/>
      <c r="CB9186" s="40"/>
      <c r="CC9186" s="9"/>
      <c r="CD9186" s="9"/>
      <c r="CE9186" s="40"/>
    </row>
    <row r="9187" spans="68:83" x14ac:dyDescent="0.25">
      <c r="BP9187" s="9"/>
      <c r="BQ9187" s="40"/>
      <c r="BR9187" s="9"/>
      <c r="BS9187" s="40"/>
      <c r="BU9187" s="9"/>
      <c r="BV9187" s="40"/>
      <c r="BW9187" s="9"/>
      <c r="BX9187" s="40"/>
      <c r="BZ9187" s="9"/>
      <c r="CA9187" s="9"/>
      <c r="CB9187" s="40"/>
      <c r="CC9187" s="9"/>
      <c r="CD9187" s="9"/>
      <c r="CE9187" s="40"/>
    </row>
    <row r="9188" spans="68:83" x14ac:dyDescent="0.25">
      <c r="BP9188" s="9"/>
      <c r="BQ9188" s="40"/>
      <c r="BR9188" s="9"/>
      <c r="BS9188" s="40"/>
      <c r="BU9188" s="9"/>
      <c r="BV9188" s="40"/>
      <c r="BW9188" s="9"/>
      <c r="BX9188" s="40"/>
      <c r="BZ9188" s="9"/>
      <c r="CA9188" s="9"/>
      <c r="CB9188" s="40"/>
      <c r="CC9188" s="9"/>
      <c r="CD9188" s="9"/>
      <c r="CE9188" s="40"/>
    </row>
    <row r="9189" spans="68:83" x14ac:dyDescent="0.25">
      <c r="BP9189" s="9"/>
      <c r="BQ9189" s="40"/>
      <c r="BR9189" s="9"/>
      <c r="BS9189" s="40"/>
      <c r="BU9189" s="9"/>
      <c r="BV9189" s="40"/>
      <c r="BW9189" s="9"/>
      <c r="BX9189" s="40"/>
      <c r="BZ9189" s="9"/>
      <c r="CA9189" s="9"/>
      <c r="CB9189" s="40"/>
      <c r="CC9189" s="9"/>
      <c r="CD9189" s="9"/>
      <c r="CE9189" s="40"/>
    </row>
    <row r="9190" spans="68:83" x14ac:dyDescent="0.25">
      <c r="BP9190" s="9"/>
      <c r="BQ9190" s="40"/>
      <c r="BR9190" s="9"/>
      <c r="BS9190" s="40"/>
      <c r="BU9190" s="9"/>
      <c r="BV9190" s="40"/>
      <c r="BW9190" s="9"/>
      <c r="BX9190" s="40"/>
      <c r="BZ9190" s="9"/>
      <c r="CA9190" s="9"/>
      <c r="CB9190" s="40"/>
      <c r="CC9190" s="9"/>
      <c r="CD9190" s="9"/>
      <c r="CE9190" s="40"/>
    </row>
    <row r="9191" spans="68:83" x14ac:dyDescent="0.25">
      <c r="BP9191" s="9"/>
      <c r="BQ9191" s="40"/>
      <c r="BR9191" s="9"/>
      <c r="BS9191" s="40"/>
      <c r="BU9191" s="9"/>
      <c r="BV9191" s="40"/>
      <c r="BW9191" s="9"/>
      <c r="BX9191" s="40"/>
      <c r="BZ9191" s="9"/>
      <c r="CA9191" s="9"/>
      <c r="CB9191" s="40"/>
      <c r="CC9191" s="9"/>
      <c r="CD9191" s="9"/>
      <c r="CE9191" s="40"/>
    </row>
    <row r="9192" spans="68:83" x14ac:dyDescent="0.25">
      <c r="BP9192" s="9"/>
      <c r="BQ9192" s="40"/>
      <c r="BR9192" s="9"/>
      <c r="BS9192" s="40"/>
      <c r="BU9192" s="9"/>
      <c r="BV9192" s="40"/>
      <c r="BW9192" s="9"/>
      <c r="BX9192" s="40"/>
      <c r="BZ9192" s="9"/>
      <c r="CA9192" s="9"/>
      <c r="CB9192" s="40"/>
      <c r="CC9192" s="9"/>
      <c r="CD9192" s="9"/>
      <c r="CE9192" s="40"/>
    </row>
    <row r="9193" spans="68:83" x14ac:dyDescent="0.25">
      <c r="BP9193" s="9"/>
      <c r="BQ9193" s="40"/>
      <c r="BR9193" s="9"/>
      <c r="BS9193" s="40"/>
      <c r="BU9193" s="9"/>
      <c r="BV9193" s="40"/>
      <c r="BW9193" s="9"/>
      <c r="BX9193" s="40"/>
      <c r="BZ9193" s="9"/>
      <c r="CA9193" s="9"/>
      <c r="CB9193" s="40"/>
      <c r="CC9193" s="9"/>
      <c r="CD9193" s="9"/>
      <c r="CE9193" s="40"/>
    </row>
    <row r="9194" spans="68:83" x14ac:dyDescent="0.25">
      <c r="BP9194" s="9"/>
      <c r="BQ9194" s="40"/>
      <c r="BR9194" s="9"/>
      <c r="BS9194" s="40"/>
      <c r="BU9194" s="9"/>
      <c r="BV9194" s="40"/>
      <c r="BW9194" s="9"/>
      <c r="BX9194" s="40"/>
      <c r="BZ9194" s="9"/>
      <c r="CA9194" s="9"/>
      <c r="CB9194" s="40"/>
      <c r="CC9194" s="9"/>
      <c r="CD9194" s="9"/>
      <c r="CE9194" s="40"/>
    </row>
    <row r="9195" spans="68:83" x14ac:dyDescent="0.25">
      <c r="BP9195" s="9"/>
      <c r="BQ9195" s="40"/>
      <c r="BR9195" s="9"/>
      <c r="BS9195" s="40"/>
      <c r="BU9195" s="9"/>
      <c r="BV9195" s="40"/>
      <c r="BW9195" s="9"/>
      <c r="BX9195" s="40"/>
      <c r="BZ9195" s="9"/>
      <c r="CA9195" s="9"/>
      <c r="CB9195" s="40"/>
      <c r="CC9195" s="9"/>
      <c r="CD9195" s="9"/>
      <c r="CE9195" s="40"/>
    </row>
    <row r="9196" spans="68:83" x14ac:dyDescent="0.25">
      <c r="BP9196" s="9"/>
      <c r="BQ9196" s="40"/>
      <c r="BR9196" s="9"/>
      <c r="BS9196" s="40"/>
      <c r="BU9196" s="9"/>
      <c r="BV9196" s="40"/>
      <c r="BW9196" s="9"/>
      <c r="BX9196" s="40"/>
      <c r="BZ9196" s="9"/>
      <c r="CA9196" s="9"/>
      <c r="CB9196" s="40"/>
      <c r="CC9196" s="9"/>
      <c r="CD9196" s="9"/>
      <c r="CE9196" s="40"/>
    </row>
    <row r="9197" spans="68:83" x14ac:dyDescent="0.25">
      <c r="BP9197" s="9"/>
      <c r="BQ9197" s="40"/>
      <c r="BR9197" s="9"/>
      <c r="BS9197" s="40"/>
      <c r="BU9197" s="9"/>
      <c r="BV9197" s="40"/>
      <c r="BW9197" s="9"/>
      <c r="BX9197" s="40"/>
      <c r="BZ9197" s="9"/>
      <c r="CA9197" s="9"/>
      <c r="CB9197" s="40"/>
      <c r="CC9197" s="9"/>
      <c r="CD9197" s="9"/>
      <c r="CE9197" s="40"/>
    </row>
    <row r="9198" spans="68:83" x14ac:dyDescent="0.25">
      <c r="BP9198" s="9"/>
      <c r="BQ9198" s="40"/>
      <c r="BR9198" s="9"/>
      <c r="BS9198" s="40"/>
      <c r="BU9198" s="9"/>
      <c r="BV9198" s="40"/>
      <c r="BW9198" s="9"/>
      <c r="BX9198" s="40"/>
      <c r="BZ9198" s="9"/>
      <c r="CA9198" s="9"/>
      <c r="CB9198" s="40"/>
      <c r="CC9198" s="9"/>
      <c r="CD9198" s="9"/>
      <c r="CE9198" s="40"/>
    </row>
    <row r="9199" spans="68:83" x14ac:dyDescent="0.25">
      <c r="BP9199" s="9"/>
      <c r="BQ9199" s="40"/>
      <c r="BR9199" s="9"/>
      <c r="BS9199" s="40"/>
      <c r="BU9199" s="9"/>
      <c r="BV9199" s="40"/>
      <c r="BW9199" s="9"/>
      <c r="BX9199" s="40"/>
      <c r="BZ9199" s="9"/>
      <c r="CA9199" s="9"/>
      <c r="CB9199" s="40"/>
      <c r="CC9199" s="9"/>
      <c r="CD9199" s="9"/>
      <c r="CE9199" s="40"/>
    </row>
    <row r="9200" spans="68:83" x14ac:dyDescent="0.25">
      <c r="BP9200" s="9"/>
      <c r="BQ9200" s="40"/>
      <c r="BR9200" s="9"/>
      <c r="BS9200" s="40"/>
      <c r="BU9200" s="9"/>
      <c r="BV9200" s="40"/>
      <c r="BW9200" s="9"/>
      <c r="BX9200" s="40"/>
      <c r="BZ9200" s="9"/>
      <c r="CA9200" s="9"/>
      <c r="CB9200" s="40"/>
      <c r="CC9200" s="9"/>
      <c r="CD9200" s="9"/>
      <c r="CE9200" s="40"/>
    </row>
    <row r="9201" spans="68:83" x14ac:dyDescent="0.25">
      <c r="BP9201" s="9"/>
      <c r="BQ9201" s="40"/>
      <c r="BR9201" s="9"/>
      <c r="BS9201" s="40"/>
      <c r="BU9201" s="9"/>
      <c r="BV9201" s="40"/>
      <c r="BW9201" s="9"/>
      <c r="BX9201" s="40"/>
      <c r="BZ9201" s="9"/>
      <c r="CA9201" s="9"/>
      <c r="CB9201" s="40"/>
      <c r="CC9201" s="9"/>
      <c r="CD9201" s="9"/>
      <c r="CE9201" s="40"/>
    </row>
    <row r="9202" spans="68:83" x14ac:dyDescent="0.25">
      <c r="BP9202" s="9"/>
      <c r="BQ9202" s="40"/>
      <c r="BR9202" s="9"/>
      <c r="BS9202" s="40"/>
      <c r="BU9202" s="9"/>
      <c r="BV9202" s="40"/>
      <c r="BW9202" s="9"/>
      <c r="BX9202" s="40"/>
      <c r="BZ9202" s="9"/>
      <c r="CA9202" s="9"/>
      <c r="CB9202" s="40"/>
      <c r="CC9202" s="9"/>
      <c r="CD9202" s="9"/>
      <c r="CE9202" s="40"/>
    </row>
    <row r="9203" spans="68:83" x14ac:dyDescent="0.25">
      <c r="BP9203" s="9"/>
      <c r="BQ9203" s="40"/>
      <c r="BR9203" s="9"/>
      <c r="BS9203" s="40"/>
      <c r="BU9203" s="9"/>
      <c r="BV9203" s="40"/>
      <c r="BW9203" s="9"/>
      <c r="BX9203" s="40"/>
      <c r="BZ9203" s="9"/>
      <c r="CA9203" s="9"/>
      <c r="CB9203" s="40"/>
      <c r="CC9203" s="9"/>
      <c r="CD9203" s="9"/>
      <c r="CE9203" s="40"/>
    </row>
    <row r="9204" spans="68:83" x14ac:dyDescent="0.25">
      <c r="BP9204" s="9"/>
      <c r="BQ9204" s="40"/>
      <c r="BR9204" s="9"/>
      <c r="BS9204" s="40"/>
      <c r="BU9204" s="9"/>
      <c r="BV9204" s="40"/>
      <c r="BW9204" s="9"/>
      <c r="BX9204" s="40"/>
      <c r="BZ9204" s="9"/>
      <c r="CA9204" s="9"/>
      <c r="CB9204" s="40"/>
      <c r="CC9204" s="9"/>
      <c r="CD9204" s="9"/>
      <c r="CE9204" s="40"/>
    </row>
    <row r="9205" spans="68:83" x14ac:dyDescent="0.25">
      <c r="BP9205" s="9"/>
      <c r="BQ9205" s="40"/>
      <c r="BR9205" s="9"/>
      <c r="BS9205" s="40"/>
      <c r="BU9205" s="9"/>
      <c r="BV9205" s="40"/>
      <c r="BW9205" s="9"/>
      <c r="BX9205" s="40"/>
      <c r="BZ9205" s="9"/>
      <c r="CA9205" s="9"/>
      <c r="CB9205" s="40"/>
      <c r="CC9205" s="9"/>
      <c r="CD9205" s="9"/>
      <c r="CE9205" s="40"/>
    </row>
    <row r="9206" spans="68:83" x14ac:dyDescent="0.25">
      <c r="BP9206" s="9"/>
      <c r="BQ9206" s="40"/>
      <c r="BR9206" s="9"/>
      <c r="BS9206" s="40"/>
      <c r="BU9206" s="9"/>
      <c r="BV9206" s="40"/>
      <c r="BW9206" s="9"/>
      <c r="BX9206" s="40"/>
      <c r="BZ9206" s="9"/>
      <c r="CA9206" s="9"/>
      <c r="CB9206" s="40"/>
      <c r="CC9206" s="9"/>
      <c r="CD9206" s="9"/>
      <c r="CE9206" s="40"/>
    </row>
    <row r="9207" spans="68:83" x14ac:dyDescent="0.25">
      <c r="BP9207" s="9"/>
      <c r="BQ9207" s="40"/>
      <c r="BR9207" s="9"/>
      <c r="BS9207" s="40"/>
      <c r="BU9207" s="9"/>
      <c r="BV9207" s="40"/>
      <c r="BW9207" s="9"/>
      <c r="BX9207" s="40"/>
      <c r="BZ9207" s="9"/>
      <c r="CA9207" s="9"/>
      <c r="CB9207" s="40"/>
      <c r="CC9207" s="9"/>
      <c r="CD9207" s="9"/>
      <c r="CE9207" s="40"/>
    </row>
    <row r="9208" spans="68:83" x14ac:dyDescent="0.25">
      <c r="BP9208" s="9"/>
      <c r="BQ9208" s="40"/>
      <c r="BR9208" s="9"/>
      <c r="BS9208" s="40"/>
      <c r="BU9208" s="9"/>
      <c r="BV9208" s="40"/>
      <c r="BW9208" s="9"/>
      <c r="BX9208" s="40"/>
      <c r="BZ9208" s="9"/>
      <c r="CA9208" s="9"/>
      <c r="CB9208" s="40"/>
      <c r="CC9208" s="9"/>
      <c r="CD9208" s="9"/>
      <c r="CE9208" s="40"/>
    </row>
    <row r="9209" spans="68:83" x14ac:dyDescent="0.25">
      <c r="BP9209" s="9"/>
      <c r="BQ9209" s="40"/>
      <c r="BR9209" s="9"/>
      <c r="BS9209" s="40"/>
      <c r="BU9209" s="9"/>
      <c r="BV9209" s="40"/>
      <c r="BW9209" s="9"/>
      <c r="BX9209" s="40"/>
      <c r="BZ9209" s="9"/>
      <c r="CA9209" s="9"/>
      <c r="CB9209" s="40"/>
      <c r="CC9209" s="9"/>
      <c r="CD9209" s="9"/>
      <c r="CE9209" s="40"/>
    </row>
    <row r="9210" spans="68:83" x14ac:dyDescent="0.25">
      <c r="BP9210" s="9"/>
      <c r="BQ9210" s="40"/>
      <c r="BR9210" s="9"/>
      <c r="BS9210" s="40"/>
      <c r="BU9210" s="9"/>
      <c r="BV9210" s="40"/>
      <c r="BW9210" s="9"/>
      <c r="BX9210" s="40"/>
      <c r="BZ9210" s="9"/>
      <c r="CA9210" s="9"/>
      <c r="CB9210" s="40"/>
      <c r="CC9210" s="9"/>
      <c r="CD9210" s="9"/>
      <c r="CE9210" s="40"/>
    </row>
    <row r="9211" spans="68:83" x14ac:dyDescent="0.25">
      <c r="BP9211" s="9"/>
      <c r="BQ9211" s="40"/>
      <c r="BR9211" s="9"/>
      <c r="BS9211" s="40"/>
      <c r="BU9211" s="9"/>
      <c r="BV9211" s="40"/>
      <c r="BW9211" s="9"/>
      <c r="BX9211" s="40"/>
      <c r="BZ9211" s="9"/>
      <c r="CA9211" s="9"/>
      <c r="CB9211" s="40"/>
      <c r="CC9211" s="9"/>
      <c r="CD9211" s="9"/>
      <c r="CE9211" s="40"/>
    </row>
    <row r="9212" spans="68:83" x14ac:dyDescent="0.25">
      <c r="BP9212" s="9"/>
      <c r="BQ9212" s="40"/>
      <c r="BR9212" s="9"/>
      <c r="BS9212" s="40"/>
      <c r="BU9212" s="9"/>
      <c r="BV9212" s="40"/>
      <c r="BW9212" s="9"/>
      <c r="BX9212" s="40"/>
      <c r="BZ9212" s="9"/>
      <c r="CA9212" s="9"/>
      <c r="CB9212" s="40"/>
      <c r="CC9212" s="9"/>
      <c r="CD9212" s="9"/>
      <c r="CE9212" s="40"/>
    </row>
    <row r="9213" spans="68:83" x14ac:dyDescent="0.25">
      <c r="BP9213" s="9"/>
      <c r="BQ9213" s="40"/>
      <c r="BR9213" s="9"/>
      <c r="BS9213" s="40"/>
      <c r="BU9213" s="9"/>
      <c r="BV9213" s="40"/>
      <c r="BW9213" s="9"/>
      <c r="BX9213" s="40"/>
      <c r="BZ9213" s="9"/>
      <c r="CA9213" s="9"/>
      <c r="CB9213" s="40"/>
      <c r="CC9213" s="9"/>
      <c r="CD9213" s="9"/>
      <c r="CE9213" s="40"/>
    </row>
    <row r="9214" spans="68:83" x14ac:dyDescent="0.25">
      <c r="BP9214" s="9"/>
      <c r="BQ9214" s="40"/>
      <c r="BR9214" s="9"/>
      <c r="BS9214" s="40"/>
      <c r="BU9214" s="9"/>
      <c r="BV9214" s="40"/>
      <c r="BW9214" s="9"/>
      <c r="BX9214" s="40"/>
      <c r="BZ9214" s="9"/>
      <c r="CA9214" s="9"/>
      <c r="CB9214" s="40"/>
      <c r="CC9214" s="9"/>
      <c r="CD9214" s="9"/>
      <c r="CE9214" s="40"/>
    </row>
    <row r="9215" spans="68:83" x14ac:dyDescent="0.25">
      <c r="BP9215" s="9"/>
      <c r="BQ9215" s="40"/>
      <c r="BR9215" s="9"/>
      <c r="BS9215" s="40"/>
      <c r="BU9215" s="9"/>
      <c r="BV9215" s="40"/>
      <c r="BW9215" s="9"/>
      <c r="BX9215" s="40"/>
      <c r="BZ9215" s="9"/>
      <c r="CA9215" s="9"/>
      <c r="CB9215" s="40"/>
      <c r="CC9215" s="9"/>
      <c r="CD9215" s="9"/>
      <c r="CE9215" s="40"/>
    </row>
    <row r="9216" spans="68:83" x14ac:dyDescent="0.25">
      <c r="BP9216" s="9"/>
      <c r="BQ9216" s="40"/>
      <c r="BR9216" s="9"/>
      <c r="BS9216" s="40"/>
      <c r="BU9216" s="9"/>
      <c r="BV9216" s="40"/>
      <c r="BW9216" s="9"/>
      <c r="BX9216" s="40"/>
      <c r="BZ9216" s="9"/>
      <c r="CA9216" s="9"/>
      <c r="CB9216" s="40"/>
      <c r="CC9216" s="9"/>
      <c r="CD9216" s="9"/>
      <c r="CE9216" s="40"/>
    </row>
    <row r="9217" spans="68:83" x14ac:dyDescent="0.25">
      <c r="BP9217" s="9"/>
      <c r="BQ9217" s="40"/>
      <c r="BR9217" s="9"/>
      <c r="BS9217" s="40"/>
      <c r="BU9217" s="9"/>
      <c r="BV9217" s="40"/>
      <c r="BW9217" s="9"/>
      <c r="BX9217" s="40"/>
      <c r="BZ9217" s="9"/>
      <c r="CA9217" s="9"/>
      <c r="CB9217" s="40"/>
      <c r="CC9217" s="9"/>
      <c r="CD9217" s="9"/>
      <c r="CE9217" s="40"/>
    </row>
    <row r="9218" spans="68:83" x14ac:dyDescent="0.25">
      <c r="BP9218" s="9"/>
      <c r="BQ9218" s="40"/>
      <c r="BR9218" s="9"/>
      <c r="BS9218" s="40"/>
      <c r="BU9218" s="9"/>
      <c r="BV9218" s="40"/>
      <c r="BW9218" s="9"/>
      <c r="BX9218" s="40"/>
      <c r="BZ9218" s="9"/>
      <c r="CA9218" s="9"/>
      <c r="CB9218" s="40"/>
      <c r="CC9218" s="9"/>
      <c r="CD9218" s="9"/>
      <c r="CE9218" s="40"/>
    </row>
    <row r="9219" spans="68:83" x14ac:dyDescent="0.25">
      <c r="BP9219" s="9"/>
      <c r="BQ9219" s="40"/>
      <c r="BR9219" s="9"/>
      <c r="BS9219" s="40"/>
      <c r="BU9219" s="9"/>
      <c r="BV9219" s="40"/>
      <c r="BW9219" s="9"/>
      <c r="BX9219" s="40"/>
      <c r="BZ9219" s="9"/>
      <c r="CA9219" s="9"/>
      <c r="CB9219" s="40"/>
      <c r="CC9219" s="9"/>
      <c r="CD9219" s="9"/>
      <c r="CE9219" s="40"/>
    </row>
    <row r="9220" spans="68:83" x14ac:dyDescent="0.25">
      <c r="BP9220" s="9"/>
      <c r="BQ9220" s="40"/>
      <c r="BR9220" s="9"/>
      <c r="BS9220" s="40"/>
      <c r="BU9220" s="9"/>
      <c r="BV9220" s="40"/>
      <c r="BW9220" s="9"/>
      <c r="BX9220" s="40"/>
      <c r="BZ9220" s="9"/>
      <c r="CA9220" s="9"/>
      <c r="CB9220" s="40"/>
      <c r="CC9220" s="9"/>
      <c r="CD9220" s="9"/>
      <c r="CE9220" s="40"/>
    </row>
    <row r="9221" spans="68:83" x14ac:dyDescent="0.25">
      <c r="BP9221" s="9"/>
      <c r="BQ9221" s="40"/>
      <c r="BR9221" s="9"/>
      <c r="BS9221" s="40"/>
      <c r="BU9221" s="9"/>
      <c r="BV9221" s="40"/>
      <c r="BW9221" s="9"/>
      <c r="BX9221" s="40"/>
      <c r="BZ9221" s="9"/>
      <c r="CA9221" s="9"/>
      <c r="CB9221" s="40"/>
      <c r="CC9221" s="9"/>
      <c r="CD9221" s="9"/>
      <c r="CE9221" s="40"/>
    </row>
    <row r="9222" spans="68:83" x14ac:dyDescent="0.25">
      <c r="BP9222" s="9"/>
      <c r="BQ9222" s="40"/>
      <c r="BR9222" s="9"/>
      <c r="BS9222" s="40"/>
      <c r="BU9222" s="9"/>
      <c r="BV9222" s="40"/>
      <c r="BW9222" s="9"/>
      <c r="BX9222" s="40"/>
      <c r="BZ9222" s="9"/>
      <c r="CA9222" s="9"/>
      <c r="CB9222" s="40"/>
      <c r="CC9222" s="9"/>
      <c r="CD9222" s="9"/>
      <c r="CE9222" s="40"/>
    </row>
    <row r="9223" spans="68:83" x14ac:dyDescent="0.25">
      <c r="BP9223" s="9"/>
      <c r="BQ9223" s="40"/>
      <c r="BR9223" s="9"/>
      <c r="BS9223" s="40"/>
      <c r="BU9223" s="9"/>
      <c r="BV9223" s="40"/>
      <c r="BW9223" s="9"/>
      <c r="BX9223" s="40"/>
      <c r="BZ9223" s="9"/>
      <c r="CA9223" s="9"/>
      <c r="CB9223" s="40"/>
      <c r="CC9223" s="9"/>
      <c r="CD9223" s="9"/>
      <c r="CE9223" s="40"/>
    </row>
    <row r="9224" spans="68:83" x14ac:dyDescent="0.25">
      <c r="BP9224" s="9"/>
      <c r="BQ9224" s="40"/>
      <c r="BR9224" s="9"/>
      <c r="BS9224" s="40"/>
      <c r="BU9224" s="9"/>
      <c r="BV9224" s="40"/>
      <c r="BW9224" s="9"/>
      <c r="BX9224" s="40"/>
      <c r="BZ9224" s="9"/>
      <c r="CA9224" s="9"/>
      <c r="CB9224" s="40"/>
      <c r="CC9224" s="9"/>
      <c r="CD9224" s="9"/>
      <c r="CE9224" s="40"/>
    </row>
    <row r="9225" spans="68:83" x14ac:dyDescent="0.25">
      <c r="BP9225" s="9"/>
      <c r="BQ9225" s="40"/>
      <c r="BR9225" s="9"/>
      <c r="BS9225" s="40"/>
      <c r="BU9225" s="9"/>
      <c r="BV9225" s="40"/>
      <c r="BW9225" s="9"/>
      <c r="BX9225" s="40"/>
      <c r="BZ9225" s="9"/>
      <c r="CA9225" s="9"/>
      <c r="CB9225" s="40"/>
      <c r="CC9225" s="9"/>
      <c r="CD9225" s="9"/>
      <c r="CE9225" s="40"/>
    </row>
    <row r="9226" spans="68:83" x14ac:dyDescent="0.25">
      <c r="BP9226" s="9"/>
      <c r="BQ9226" s="40"/>
      <c r="BR9226" s="9"/>
      <c r="BS9226" s="40"/>
      <c r="BU9226" s="9"/>
      <c r="BV9226" s="40"/>
      <c r="BW9226" s="9"/>
      <c r="BX9226" s="40"/>
      <c r="BZ9226" s="9"/>
      <c r="CA9226" s="9"/>
      <c r="CB9226" s="40"/>
      <c r="CC9226" s="9"/>
      <c r="CD9226" s="9"/>
      <c r="CE9226" s="40"/>
    </row>
    <row r="9227" spans="68:83" x14ac:dyDescent="0.25">
      <c r="BP9227" s="9"/>
      <c r="BQ9227" s="40"/>
      <c r="BR9227" s="9"/>
      <c r="BS9227" s="40"/>
      <c r="BU9227" s="9"/>
      <c r="BV9227" s="40"/>
      <c r="BW9227" s="9"/>
      <c r="BX9227" s="40"/>
      <c r="BZ9227" s="9"/>
      <c r="CA9227" s="9"/>
      <c r="CB9227" s="40"/>
      <c r="CC9227" s="9"/>
      <c r="CD9227" s="9"/>
      <c r="CE9227" s="40"/>
    </row>
    <row r="9228" spans="68:83" x14ac:dyDescent="0.25">
      <c r="BP9228" s="9"/>
      <c r="BQ9228" s="40"/>
      <c r="BR9228" s="9"/>
      <c r="BS9228" s="40"/>
      <c r="BU9228" s="9"/>
      <c r="BV9228" s="40"/>
      <c r="BW9228" s="9"/>
      <c r="BX9228" s="40"/>
      <c r="BZ9228" s="9"/>
      <c r="CA9228" s="9"/>
      <c r="CB9228" s="40"/>
      <c r="CC9228" s="9"/>
      <c r="CD9228" s="9"/>
      <c r="CE9228" s="40"/>
    </row>
    <row r="9229" spans="68:83" x14ac:dyDescent="0.25">
      <c r="BP9229" s="9"/>
      <c r="BQ9229" s="40"/>
      <c r="BR9229" s="9"/>
      <c r="BS9229" s="40"/>
      <c r="BU9229" s="9"/>
      <c r="BV9229" s="40"/>
      <c r="BW9229" s="9"/>
      <c r="BX9229" s="40"/>
      <c r="BZ9229" s="9"/>
      <c r="CA9229" s="9"/>
      <c r="CB9229" s="40"/>
      <c r="CC9229" s="9"/>
      <c r="CD9229" s="9"/>
      <c r="CE9229" s="40"/>
    </row>
    <row r="9230" spans="68:83" x14ac:dyDescent="0.25">
      <c r="BP9230" s="9"/>
      <c r="BQ9230" s="40"/>
      <c r="BR9230" s="9"/>
      <c r="BS9230" s="40"/>
      <c r="BU9230" s="9"/>
      <c r="BV9230" s="40"/>
      <c r="BW9230" s="9"/>
      <c r="BX9230" s="40"/>
      <c r="BZ9230" s="9"/>
      <c r="CA9230" s="9"/>
      <c r="CB9230" s="40"/>
      <c r="CC9230" s="9"/>
      <c r="CD9230" s="9"/>
      <c r="CE9230" s="40"/>
    </row>
    <row r="9231" spans="68:83" x14ac:dyDescent="0.25">
      <c r="BP9231" s="9"/>
      <c r="BQ9231" s="40"/>
      <c r="BR9231" s="9"/>
      <c r="BS9231" s="40"/>
      <c r="BU9231" s="9"/>
      <c r="BV9231" s="40"/>
      <c r="BW9231" s="9"/>
      <c r="BX9231" s="40"/>
      <c r="BZ9231" s="9"/>
      <c r="CA9231" s="9"/>
      <c r="CB9231" s="40"/>
      <c r="CC9231" s="9"/>
      <c r="CD9231" s="9"/>
      <c r="CE9231" s="40"/>
    </row>
    <row r="9232" spans="68:83" x14ac:dyDescent="0.25">
      <c r="BP9232" s="9"/>
      <c r="BQ9232" s="40"/>
      <c r="BR9232" s="9"/>
      <c r="BS9232" s="40"/>
      <c r="BU9232" s="9"/>
      <c r="BV9232" s="40"/>
      <c r="BW9232" s="9"/>
      <c r="BX9232" s="40"/>
      <c r="BZ9232" s="9"/>
      <c r="CA9232" s="9"/>
      <c r="CB9232" s="40"/>
      <c r="CC9232" s="9"/>
      <c r="CD9232" s="9"/>
      <c r="CE9232" s="40"/>
    </row>
    <row r="9233" spans="68:83" x14ac:dyDescent="0.25">
      <c r="BP9233" s="9"/>
      <c r="BQ9233" s="40"/>
      <c r="BR9233" s="9"/>
      <c r="BS9233" s="40"/>
      <c r="BU9233" s="9"/>
      <c r="BV9233" s="40"/>
      <c r="BW9233" s="9"/>
      <c r="BX9233" s="40"/>
      <c r="BZ9233" s="9"/>
      <c r="CA9233" s="9"/>
      <c r="CB9233" s="40"/>
      <c r="CC9233" s="9"/>
      <c r="CD9233" s="9"/>
      <c r="CE9233" s="40"/>
    </row>
    <row r="9234" spans="68:83" x14ac:dyDescent="0.25">
      <c r="BP9234" s="9"/>
      <c r="BQ9234" s="40"/>
      <c r="BR9234" s="9"/>
      <c r="BS9234" s="40"/>
      <c r="BU9234" s="9"/>
      <c r="BV9234" s="40"/>
      <c r="BW9234" s="9"/>
      <c r="BX9234" s="40"/>
      <c r="BZ9234" s="9"/>
      <c r="CA9234" s="9"/>
      <c r="CB9234" s="40"/>
      <c r="CC9234" s="9"/>
      <c r="CD9234" s="9"/>
      <c r="CE9234" s="40"/>
    </row>
    <row r="9235" spans="68:83" x14ac:dyDescent="0.25">
      <c r="BP9235" s="9"/>
      <c r="BQ9235" s="40"/>
      <c r="BR9235" s="9"/>
      <c r="BS9235" s="40"/>
      <c r="BU9235" s="9"/>
      <c r="BV9235" s="40"/>
      <c r="BW9235" s="9"/>
      <c r="BX9235" s="40"/>
      <c r="BZ9235" s="9"/>
      <c r="CA9235" s="9"/>
      <c r="CB9235" s="40"/>
      <c r="CC9235" s="9"/>
      <c r="CD9235" s="9"/>
      <c r="CE9235" s="40"/>
    </row>
    <row r="9236" spans="68:83" x14ac:dyDescent="0.25">
      <c r="BP9236" s="9"/>
      <c r="BQ9236" s="40"/>
      <c r="BR9236" s="9"/>
      <c r="BS9236" s="40"/>
      <c r="BU9236" s="9"/>
      <c r="BV9236" s="40"/>
      <c r="BW9236" s="9"/>
      <c r="BX9236" s="40"/>
      <c r="BZ9236" s="9"/>
      <c r="CA9236" s="9"/>
      <c r="CB9236" s="40"/>
      <c r="CC9236" s="9"/>
      <c r="CD9236" s="9"/>
      <c r="CE9236" s="40"/>
    </row>
    <row r="9237" spans="68:83" x14ac:dyDescent="0.25">
      <c r="BP9237" s="9"/>
      <c r="BQ9237" s="40"/>
      <c r="BR9237" s="9"/>
      <c r="BS9237" s="40"/>
      <c r="BU9237" s="9"/>
      <c r="BV9237" s="40"/>
      <c r="BW9237" s="9"/>
      <c r="BX9237" s="40"/>
      <c r="BZ9237" s="9"/>
      <c r="CA9237" s="9"/>
      <c r="CB9237" s="40"/>
      <c r="CC9237" s="9"/>
      <c r="CD9237" s="9"/>
      <c r="CE9237" s="40"/>
    </row>
    <row r="9238" spans="68:83" x14ac:dyDescent="0.25">
      <c r="BP9238" s="9"/>
      <c r="BQ9238" s="40"/>
      <c r="BR9238" s="9"/>
      <c r="BS9238" s="40"/>
      <c r="BU9238" s="9"/>
      <c r="BV9238" s="40"/>
      <c r="BW9238" s="9"/>
      <c r="BX9238" s="40"/>
      <c r="BZ9238" s="9"/>
      <c r="CA9238" s="9"/>
      <c r="CB9238" s="40"/>
      <c r="CC9238" s="9"/>
      <c r="CD9238" s="9"/>
      <c r="CE9238" s="40"/>
    </row>
    <row r="9239" spans="68:83" x14ac:dyDescent="0.25">
      <c r="BP9239" s="9"/>
      <c r="BQ9239" s="40"/>
      <c r="BR9239" s="9"/>
      <c r="BS9239" s="40"/>
      <c r="BU9239" s="9"/>
      <c r="BV9239" s="40"/>
      <c r="BW9239" s="9"/>
      <c r="BX9239" s="40"/>
      <c r="BZ9239" s="9"/>
      <c r="CA9239" s="9"/>
      <c r="CB9239" s="40"/>
      <c r="CC9239" s="9"/>
      <c r="CD9239" s="9"/>
      <c r="CE9239" s="40"/>
    </row>
    <row r="9240" spans="68:83" x14ac:dyDescent="0.25">
      <c r="BP9240" s="9"/>
      <c r="BQ9240" s="40"/>
      <c r="BR9240" s="9"/>
      <c r="BS9240" s="40"/>
      <c r="BU9240" s="9"/>
      <c r="BV9240" s="40"/>
      <c r="BW9240" s="9"/>
      <c r="BX9240" s="40"/>
      <c r="BZ9240" s="9"/>
      <c r="CA9240" s="9"/>
      <c r="CB9240" s="40"/>
      <c r="CC9240" s="9"/>
      <c r="CD9240" s="9"/>
      <c r="CE9240" s="40"/>
    </row>
    <row r="9241" spans="68:83" x14ac:dyDescent="0.25">
      <c r="BP9241" s="9"/>
      <c r="BQ9241" s="40"/>
      <c r="BR9241" s="9"/>
      <c r="BS9241" s="40"/>
      <c r="BU9241" s="9"/>
      <c r="BV9241" s="40"/>
      <c r="BW9241" s="9"/>
      <c r="BX9241" s="40"/>
      <c r="BZ9241" s="9"/>
      <c r="CA9241" s="9"/>
      <c r="CB9241" s="40"/>
      <c r="CC9241" s="9"/>
      <c r="CD9241" s="9"/>
      <c r="CE9241" s="40"/>
    </row>
    <row r="9242" spans="68:83" x14ac:dyDescent="0.25">
      <c r="BP9242" s="9"/>
      <c r="BQ9242" s="40"/>
      <c r="BR9242" s="9"/>
      <c r="BS9242" s="40"/>
      <c r="BU9242" s="9"/>
      <c r="BV9242" s="40"/>
      <c r="BW9242" s="9"/>
      <c r="BX9242" s="40"/>
      <c r="BZ9242" s="9"/>
      <c r="CA9242" s="9"/>
      <c r="CB9242" s="40"/>
      <c r="CC9242" s="9"/>
      <c r="CD9242" s="9"/>
      <c r="CE9242" s="40"/>
    </row>
    <row r="9243" spans="68:83" x14ac:dyDescent="0.25">
      <c r="BP9243" s="9"/>
      <c r="BQ9243" s="40"/>
      <c r="BR9243" s="9"/>
      <c r="BS9243" s="40"/>
      <c r="BU9243" s="9"/>
      <c r="BV9243" s="40"/>
      <c r="BW9243" s="9"/>
      <c r="BX9243" s="40"/>
      <c r="BZ9243" s="9"/>
      <c r="CA9243" s="9"/>
      <c r="CB9243" s="40"/>
      <c r="CC9243" s="9"/>
      <c r="CD9243" s="9"/>
      <c r="CE9243" s="40"/>
    </row>
    <row r="9244" spans="68:83" x14ac:dyDescent="0.25">
      <c r="BP9244" s="9"/>
      <c r="BQ9244" s="40"/>
      <c r="BR9244" s="9"/>
      <c r="BS9244" s="40"/>
      <c r="BU9244" s="9"/>
      <c r="BV9244" s="40"/>
      <c r="BW9244" s="9"/>
      <c r="BX9244" s="40"/>
      <c r="BZ9244" s="9"/>
      <c r="CA9244" s="9"/>
      <c r="CB9244" s="40"/>
      <c r="CC9244" s="9"/>
      <c r="CD9244" s="9"/>
      <c r="CE9244" s="40"/>
    </row>
    <row r="9245" spans="68:83" x14ac:dyDescent="0.25">
      <c r="BP9245" s="9"/>
      <c r="BQ9245" s="40"/>
      <c r="BR9245" s="9"/>
      <c r="BS9245" s="40"/>
      <c r="BU9245" s="9"/>
      <c r="BV9245" s="40"/>
      <c r="BW9245" s="9"/>
      <c r="BX9245" s="40"/>
      <c r="BZ9245" s="9"/>
      <c r="CA9245" s="9"/>
      <c r="CB9245" s="40"/>
      <c r="CC9245" s="9"/>
      <c r="CD9245" s="9"/>
      <c r="CE9245" s="40"/>
    </row>
    <row r="9246" spans="68:83" x14ac:dyDescent="0.25">
      <c r="BP9246" s="9"/>
      <c r="BQ9246" s="40"/>
      <c r="BR9246" s="9"/>
      <c r="BS9246" s="40"/>
      <c r="BU9246" s="9"/>
      <c r="BV9246" s="40"/>
      <c r="BW9246" s="9"/>
      <c r="BX9246" s="40"/>
      <c r="BZ9246" s="9"/>
      <c r="CA9246" s="9"/>
      <c r="CB9246" s="40"/>
      <c r="CC9246" s="9"/>
      <c r="CD9246" s="9"/>
      <c r="CE9246" s="40"/>
    </row>
    <row r="9247" spans="68:83" x14ac:dyDescent="0.25">
      <c r="BP9247" s="9"/>
      <c r="BQ9247" s="40"/>
      <c r="BR9247" s="9"/>
      <c r="BS9247" s="40"/>
      <c r="BU9247" s="9"/>
      <c r="BV9247" s="40"/>
      <c r="BW9247" s="9"/>
      <c r="BX9247" s="40"/>
      <c r="BZ9247" s="9"/>
      <c r="CA9247" s="9"/>
      <c r="CB9247" s="40"/>
      <c r="CC9247" s="9"/>
      <c r="CD9247" s="9"/>
      <c r="CE9247" s="40"/>
    </row>
    <row r="9248" spans="68:83" x14ac:dyDescent="0.25">
      <c r="BP9248" s="9"/>
      <c r="BQ9248" s="40"/>
      <c r="BR9248" s="9"/>
      <c r="BS9248" s="40"/>
      <c r="BU9248" s="9"/>
      <c r="BV9248" s="40"/>
      <c r="BW9248" s="9"/>
      <c r="BX9248" s="40"/>
      <c r="BZ9248" s="9"/>
      <c r="CA9248" s="9"/>
      <c r="CB9248" s="40"/>
      <c r="CC9248" s="9"/>
      <c r="CD9248" s="9"/>
      <c r="CE9248" s="40"/>
    </row>
    <row r="9249" spans="68:83" x14ac:dyDescent="0.25">
      <c r="BP9249" s="9"/>
      <c r="BQ9249" s="40"/>
      <c r="BR9249" s="9"/>
      <c r="BS9249" s="40"/>
      <c r="BU9249" s="9"/>
      <c r="BV9249" s="40"/>
      <c r="BW9249" s="9"/>
      <c r="BX9249" s="40"/>
      <c r="BZ9249" s="9"/>
      <c r="CA9249" s="9"/>
      <c r="CB9249" s="40"/>
      <c r="CC9249" s="9"/>
      <c r="CD9249" s="9"/>
      <c r="CE9249" s="40"/>
    </row>
    <row r="9250" spans="68:83" x14ac:dyDescent="0.25">
      <c r="BP9250" s="9"/>
      <c r="BQ9250" s="40"/>
      <c r="BR9250" s="9"/>
      <c r="BS9250" s="40"/>
      <c r="BU9250" s="9"/>
      <c r="BV9250" s="40"/>
      <c r="BW9250" s="9"/>
      <c r="BX9250" s="40"/>
      <c r="BZ9250" s="9"/>
      <c r="CA9250" s="9"/>
      <c r="CB9250" s="40"/>
      <c r="CC9250" s="9"/>
      <c r="CD9250" s="9"/>
      <c r="CE9250" s="40"/>
    </row>
    <row r="9251" spans="68:83" x14ac:dyDescent="0.25">
      <c r="BP9251" s="9"/>
      <c r="BQ9251" s="40"/>
      <c r="BR9251" s="9"/>
      <c r="BS9251" s="40"/>
      <c r="BU9251" s="9"/>
      <c r="BV9251" s="40"/>
      <c r="BW9251" s="9"/>
      <c r="BX9251" s="40"/>
      <c r="BZ9251" s="9"/>
      <c r="CA9251" s="9"/>
      <c r="CB9251" s="40"/>
      <c r="CC9251" s="9"/>
      <c r="CD9251" s="9"/>
      <c r="CE9251" s="40"/>
    </row>
    <row r="9252" spans="68:83" x14ac:dyDescent="0.25">
      <c r="BP9252" s="9"/>
      <c r="BQ9252" s="40"/>
      <c r="BR9252" s="9"/>
      <c r="BS9252" s="40"/>
      <c r="BU9252" s="9"/>
      <c r="BV9252" s="40"/>
      <c r="BW9252" s="9"/>
      <c r="BX9252" s="40"/>
      <c r="BZ9252" s="9"/>
      <c r="CA9252" s="9"/>
      <c r="CB9252" s="40"/>
      <c r="CC9252" s="9"/>
      <c r="CD9252" s="9"/>
      <c r="CE9252" s="40"/>
    </row>
    <row r="9253" spans="68:83" x14ac:dyDescent="0.25">
      <c r="BP9253" s="9"/>
      <c r="BQ9253" s="40"/>
      <c r="BR9253" s="9"/>
      <c r="BS9253" s="40"/>
      <c r="BU9253" s="9"/>
      <c r="BV9253" s="40"/>
      <c r="BW9253" s="9"/>
      <c r="BX9253" s="40"/>
      <c r="BZ9253" s="9"/>
      <c r="CA9253" s="9"/>
      <c r="CB9253" s="40"/>
      <c r="CC9253" s="9"/>
      <c r="CD9253" s="9"/>
      <c r="CE9253" s="40"/>
    </row>
    <row r="9254" spans="68:83" x14ac:dyDescent="0.25">
      <c r="BP9254" s="9"/>
      <c r="BQ9254" s="40"/>
      <c r="BR9254" s="9"/>
      <c r="BS9254" s="40"/>
      <c r="BU9254" s="9"/>
      <c r="BV9254" s="40"/>
      <c r="BW9254" s="9"/>
      <c r="BX9254" s="40"/>
      <c r="BZ9254" s="9"/>
      <c r="CA9254" s="9"/>
      <c r="CB9254" s="40"/>
      <c r="CC9254" s="9"/>
      <c r="CD9254" s="9"/>
      <c r="CE9254" s="40"/>
    </row>
    <row r="9255" spans="68:83" x14ac:dyDescent="0.25">
      <c r="BP9255" s="9"/>
      <c r="BQ9255" s="40"/>
      <c r="BR9255" s="9"/>
      <c r="BS9255" s="40"/>
      <c r="BU9255" s="9"/>
      <c r="BV9255" s="40"/>
      <c r="BW9255" s="9"/>
      <c r="BX9255" s="40"/>
      <c r="BZ9255" s="9"/>
      <c r="CA9255" s="9"/>
      <c r="CB9255" s="40"/>
      <c r="CC9255" s="9"/>
      <c r="CD9255" s="9"/>
      <c r="CE9255" s="40"/>
    </row>
    <row r="9256" spans="68:83" x14ac:dyDescent="0.25">
      <c r="BP9256" s="9"/>
      <c r="BQ9256" s="40"/>
      <c r="BR9256" s="9"/>
      <c r="BS9256" s="40"/>
      <c r="BU9256" s="9"/>
      <c r="BV9256" s="40"/>
      <c r="BW9256" s="9"/>
      <c r="BX9256" s="40"/>
      <c r="BZ9256" s="9"/>
      <c r="CA9256" s="9"/>
      <c r="CB9256" s="40"/>
      <c r="CC9256" s="9"/>
      <c r="CD9256" s="9"/>
      <c r="CE9256" s="40"/>
    </row>
    <row r="9257" spans="68:83" x14ac:dyDescent="0.25">
      <c r="BP9257" s="9"/>
      <c r="BQ9257" s="40"/>
      <c r="BR9257" s="9"/>
      <c r="BS9257" s="40"/>
      <c r="BU9257" s="9"/>
      <c r="BV9257" s="40"/>
      <c r="BW9257" s="9"/>
      <c r="BX9257" s="40"/>
      <c r="BZ9257" s="9"/>
      <c r="CA9257" s="9"/>
      <c r="CB9257" s="40"/>
      <c r="CC9257" s="9"/>
      <c r="CD9257" s="9"/>
      <c r="CE9257" s="40"/>
    </row>
    <row r="9258" spans="68:83" x14ac:dyDescent="0.25">
      <c r="BP9258" s="9"/>
      <c r="BQ9258" s="40"/>
      <c r="BR9258" s="9"/>
      <c r="BS9258" s="40"/>
      <c r="BU9258" s="9"/>
      <c r="BV9258" s="40"/>
      <c r="BW9258" s="9"/>
      <c r="BX9258" s="40"/>
      <c r="BZ9258" s="9"/>
      <c r="CA9258" s="9"/>
      <c r="CB9258" s="40"/>
      <c r="CC9258" s="9"/>
      <c r="CD9258" s="9"/>
      <c r="CE9258" s="40"/>
    </row>
    <row r="9259" spans="68:83" x14ac:dyDescent="0.25">
      <c r="BP9259" s="9"/>
      <c r="BQ9259" s="40"/>
      <c r="BR9259" s="9"/>
      <c r="BS9259" s="40"/>
      <c r="BU9259" s="9"/>
      <c r="BV9259" s="40"/>
      <c r="BW9259" s="9"/>
      <c r="BX9259" s="40"/>
      <c r="BZ9259" s="9"/>
      <c r="CA9259" s="9"/>
      <c r="CB9259" s="40"/>
      <c r="CC9259" s="9"/>
      <c r="CD9259" s="9"/>
      <c r="CE9259" s="40"/>
    </row>
    <row r="9260" spans="68:83" x14ac:dyDescent="0.25">
      <c r="BP9260" s="9"/>
      <c r="BQ9260" s="40"/>
      <c r="BR9260" s="9"/>
      <c r="BS9260" s="40"/>
      <c r="BU9260" s="9"/>
      <c r="BV9260" s="40"/>
      <c r="BW9260" s="9"/>
      <c r="BX9260" s="40"/>
      <c r="BZ9260" s="9"/>
      <c r="CA9260" s="9"/>
      <c r="CB9260" s="40"/>
      <c r="CC9260" s="9"/>
      <c r="CD9260" s="9"/>
      <c r="CE9260" s="40"/>
    </row>
    <row r="9261" spans="68:83" x14ac:dyDescent="0.25">
      <c r="BP9261" s="9"/>
      <c r="BQ9261" s="40"/>
      <c r="BR9261" s="9"/>
      <c r="BS9261" s="40"/>
      <c r="BU9261" s="9"/>
      <c r="BV9261" s="40"/>
      <c r="BW9261" s="9"/>
      <c r="BX9261" s="40"/>
      <c r="BZ9261" s="9"/>
      <c r="CA9261" s="9"/>
      <c r="CB9261" s="40"/>
      <c r="CC9261" s="9"/>
      <c r="CD9261" s="9"/>
      <c r="CE9261" s="40"/>
    </row>
    <row r="9262" spans="68:83" x14ac:dyDescent="0.25">
      <c r="BP9262" s="9"/>
      <c r="BQ9262" s="40"/>
      <c r="BR9262" s="9"/>
      <c r="BS9262" s="40"/>
      <c r="BU9262" s="9"/>
      <c r="BV9262" s="40"/>
      <c r="BW9262" s="9"/>
      <c r="BX9262" s="40"/>
      <c r="BZ9262" s="9"/>
      <c r="CA9262" s="9"/>
      <c r="CB9262" s="40"/>
      <c r="CC9262" s="9"/>
      <c r="CD9262" s="9"/>
      <c r="CE9262" s="40"/>
    </row>
    <row r="9263" spans="68:83" x14ac:dyDescent="0.25">
      <c r="BP9263" s="9"/>
      <c r="BQ9263" s="40"/>
      <c r="BR9263" s="9"/>
      <c r="BS9263" s="40"/>
      <c r="BU9263" s="9"/>
      <c r="BV9263" s="40"/>
      <c r="BW9263" s="9"/>
      <c r="BX9263" s="40"/>
      <c r="BZ9263" s="9"/>
      <c r="CA9263" s="9"/>
      <c r="CB9263" s="40"/>
      <c r="CC9263" s="9"/>
      <c r="CD9263" s="9"/>
      <c r="CE9263" s="40"/>
    </row>
    <row r="9264" spans="68:83" x14ac:dyDescent="0.25">
      <c r="BP9264" s="9"/>
      <c r="BQ9264" s="40"/>
      <c r="BR9264" s="9"/>
      <c r="BS9264" s="40"/>
      <c r="BU9264" s="9"/>
      <c r="BV9264" s="40"/>
      <c r="BW9264" s="9"/>
      <c r="BX9264" s="40"/>
      <c r="BZ9264" s="9"/>
      <c r="CA9264" s="9"/>
      <c r="CB9264" s="40"/>
      <c r="CC9264" s="9"/>
      <c r="CD9264" s="9"/>
      <c r="CE9264" s="40"/>
    </row>
    <row r="9265" spans="68:83" x14ac:dyDescent="0.25">
      <c r="BP9265" s="9"/>
      <c r="BQ9265" s="40"/>
      <c r="BR9265" s="9"/>
      <c r="BS9265" s="40"/>
      <c r="BU9265" s="9"/>
      <c r="BV9265" s="40"/>
      <c r="BW9265" s="9"/>
      <c r="BX9265" s="40"/>
      <c r="BZ9265" s="9"/>
      <c r="CA9265" s="9"/>
      <c r="CB9265" s="40"/>
      <c r="CC9265" s="9"/>
      <c r="CD9265" s="9"/>
      <c r="CE9265" s="40"/>
    </row>
    <row r="9266" spans="68:83" x14ac:dyDescent="0.25">
      <c r="BP9266" s="9"/>
      <c r="BQ9266" s="40"/>
      <c r="BR9266" s="9"/>
      <c r="BS9266" s="40"/>
      <c r="BU9266" s="9"/>
      <c r="BV9266" s="40"/>
      <c r="BW9266" s="9"/>
      <c r="BX9266" s="40"/>
      <c r="BZ9266" s="9"/>
      <c r="CA9266" s="9"/>
      <c r="CB9266" s="40"/>
      <c r="CC9266" s="9"/>
      <c r="CD9266" s="9"/>
      <c r="CE9266" s="40"/>
    </row>
    <row r="9267" spans="68:83" x14ac:dyDescent="0.25">
      <c r="BP9267" s="9"/>
      <c r="BQ9267" s="40"/>
      <c r="BR9267" s="9"/>
      <c r="BS9267" s="40"/>
      <c r="BU9267" s="9"/>
      <c r="BV9267" s="40"/>
      <c r="BW9267" s="9"/>
      <c r="BX9267" s="40"/>
      <c r="BZ9267" s="9"/>
      <c r="CA9267" s="9"/>
      <c r="CB9267" s="40"/>
      <c r="CC9267" s="9"/>
      <c r="CD9267" s="9"/>
      <c r="CE9267" s="40"/>
    </row>
    <row r="9268" spans="68:83" x14ac:dyDescent="0.25">
      <c r="BP9268" s="9"/>
      <c r="BQ9268" s="40"/>
      <c r="BR9268" s="9"/>
      <c r="BS9268" s="40"/>
      <c r="BU9268" s="9"/>
      <c r="BV9268" s="40"/>
      <c r="BW9268" s="9"/>
      <c r="BX9268" s="40"/>
      <c r="BZ9268" s="9"/>
      <c r="CA9268" s="9"/>
      <c r="CB9268" s="40"/>
      <c r="CC9268" s="9"/>
      <c r="CD9268" s="9"/>
      <c r="CE9268" s="40"/>
    </row>
    <row r="9269" spans="68:83" x14ac:dyDescent="0.25">
      <c r="BP9269" s="9"/>
      <c r="BQ9269" s="40"/>
      <c r="BR9269" s="9"/>
      <c r="BS9269" s="40"/>
      <c r="BU9269" s="9"/>
      <c r="BV9269" s="40"/>
      <c r="BW9269" s="9"/>
      <c r="BX9269" s="40"/>
      <c r="BZ9269" s="9"/>
      <c r="CA9269" s="9"/>
      <c r="CB9269" s="40"/>
      <c r="CC9269" s="9"/>
      <c r="CD9269" s="9"/>
      <c r="CE9269" s="40"/>
    </row>
    <row r="9270" spans="68:83" x14ac:dyDescent="0.25">
      <c r="BP9270" s="9"/>
      <c r="BQ9270" s="40"/>
      <c r="BR9270" s="9"/>
      <c r="BS9270" s="40"/>
      <c r="BU9270" s="9"/>
      <c r="BV9270" s="40"/>
      <c r="BW9270" s="9"/>
      <c r="BX9270" s="40"/>
      <c r="BZ9270" s="9"/>
      <c r="CA9270" s="9"/>
      <c r="CB9270" s="40"/>
      <c r="CC9270" s="9"/>
      <c r="CD9270" s="9"/>
      <c r="CE9270" s="40"/>
    </row>
    <row r="9271" spans="68:83" x14ac:dyDescent="0.25">
      <c r="BP9271" s="9"/>
      <c r="BQ9271" s="40"/>
      <c r="BR9271" s="9"/>
      <c r="BS9271" s="40"/>
      <c r="BU9271" s="9"/>
      <c r="BV9271" s="40"/>
      <c r="BW9271" s="9"/>
      <c r="BX9271" s="40"/>
      <c r="BZ9271" s="9"/>
      <c r="CA9271" s="9"/>
      <c r="CB9271" s="40"/>
      <c r="CC9271" s="9"/>
      <c r="CD9271" s="9"/>
      <c r="CE9271" s="40"/>
    </row>
    <row r="9272" spans="68:83" x14ac:dyDescent="0.25">
      <c r="BP9272" s="9"/>
      <c r="BQ9272" s="40"/>
      <c r="BR9272" s="9"/>
      <c r="BS9272" s="40"/>
      <c r="BU9272" s="9"/>
      <c r="BV9272" s="40"/>
      <c r="BW9272" s="9"/>
      <c r="BX9272" s="40"/>
      <c r="BZ9272" s="9"/>
      <c r="CA9272" s="9"/>
      <c r="CB9272" s="40"/>
      <c r="CC9272" s="9"/>
      <c r="CD9272" s="9"/>
      <c r="CE9272" s="40"/>
    </row>
    <row r="9273" spans="68:83" x14ac:dyDescent="0.25">
      <c r="BP9273" s="9"/>
      <c r="BQ9273" s="40"/>
      <c r="BR9273" s="9"/>
      <c r="BS9273" s="40"/>
      <c r="BU9273" s="9"/>
      <c r="BV9273" s="40"/>
      <c r="BW9273" s="9"/>
      <c r="BX9273" s="40"/>
      <c r="BZ9273" s="9"/>
      <c r="CA9273" s="9"/>
      <c r="CB9273" s="40"/>
      <c r="CC9273" s="9"/>
      <c r="CD9273" s="9"/>
      <c r="CE9273" s="40"/>
    </row>
    <row r="9274" spans="68:83" x14ac:dyDescent="0.25">
      <c r="BP9274" s="9"/>
      <c r="BQ9274" s="40"/>
      <c r="BR9274" s="9"/>
      <c r="BS9274" s="40"/>
      <c r="BU9274" s="9"/>
      <c r="BV9274" s="40"/>
      <c r="BW9274" s="9"/>
      <c r="BX9274" s="40"/>
      <c r="BZ9274" s="9"/>
      <c r="CA9274" s="9"/>
      <c r="CB9274" s="40"/>
      <c r="CC9274" s="9"/>
      <c r="CD9274" s="9"/>
      <c r="CE9274" s="40"/>
    </row>
    <row r="9275" spans="68:83" x14ac:dyDescent="0.25">
      <c r="BP9275" s="9"/>
      <c r="BQ9275" s="40"/>
      <c r="BR9275" s="9"/>
      <c r="BS9275" s="40"/>
      <c r="BU9275" s="9"/>
      <c r="BV9275" s="40"/>
      <c r="BW9275" s="9"/>
      <c r="BX9275" s="40"/>
      <c r="BZ9275" s="9"/>
      <c r="CA9275" s="9"/>
      <c r="CB9275" s="40"/>
      <c r="CC9275" s="9"/>
      <c r="CD9275" s="9"/>
      <c r="CE9275" s="40"/>
    </row>
    <row r="9276" spans="68:83" x14ac:dyDescent="0.25">
      <c r="BP9276" s="9"/>
      <c r="BQ9276" s="40"/>
      <c r="BR9276" s="9"/>
      <c r="BS9276" s="40"/>
      <c r="BU9276" s="9"/>
      <c r="BV9276" s="40"/>
      <c r="BW9276" s="9"/>
      <c r="BX9276" s="40"/>
      <c r="BZ9276" s="9"/>
      <c r="CA9276" s="9"/>
      <c r="CB9276" s="40"/>
      <c r="CC9276" s="9"/>
      <c r="CD9276" s="9"/>
      <c r="CE9276" s="40"/>
    </row>
    <row r="9277" spans="68:83" x14ac:dyDescent="0.25">
      <c r="BP9277" s="9"/>
      <c r="BQ9277" s="40"/>
      <c r="BR9277" s="9"/>
      <c r="BS9277" s="40"/>
      <c r="BU9277" s="9"/>
      <c r="BV9277" s="40"/>
      <c r="BW9277" s="9"/>
      <c r="BX9277" s="40"/>
      <c r="BZ9277" s="9"/>
      <c r="CA9277" s="9"/>
      <c r="CB9277" s="40"/>
      <c r="CC9277" s="9"/>
      <c r="CD9277" s="9"/>
      <c r="CE9277" s="40"/>
    </row>
    <row r="9278" spans="68:83" x14ac:dyDescent="0.25">
      <c r="BP9278" s="9"/>
      <c r="BQ9278" s="40"/>
      <c r="BR9278" s="9"/>
      <c r="BS9278" s="40"/>
      <c r="BU9278" s="9"/>
      <c r="BV9278" s="40"/>
      <c r="BW9278" s="9"/>
      <c r="BX9278" s="40"/>
      <c r="BZ9278" s="9"/>
      <c r="CA9278" s="9"/>
      <c r="CB9278" s="40"/>
      <c r="CC9278" s="9"/>
      <c r="CD9278" s="9"/>
      <c r="CE9278" s="40"/>
    </row>
    <row r="9279" spans="68:83" x14ac:dyDescent="0.25">
      <c r="BP9279" s="9"/>
      <c r="BQ9279" s="40"/>
      <c r="BR9279" s="9"/>
      <c r="BS9279" s="40"/>
      <c r="BU9279" s="9"/>
      <c r="BV9279" s="40"/>
      <c r="BW9279" s="9"/>
      <c r="BX9279" s="40"/>
      <c r="BZ9279" s="9"/>
      <c r="CA9279" s="9"/>
      <c r="CB9279" s="40"/>
      <c r="CC9279" s="9"/>
      <c r="CD9279" s="9"/>
      <c r="CE9279" s="40"/>
    </row>
    <row r="9280" spans="68:83" x14ac:dyDescent="0.25">
      <c r="BP9280" s="9"/>
      <c r="BQ9280" s="40"/>
      <c r="BR9280" s="9"/>
      <c r="BS9280" s="40"/>
      <c r="BU9280" s="9"/>
      <c r="BV9280" s="40"/>
      <c r="BW9280" s="9"/>
      <c r="BX9280" s="40"/>
      <c r="BZ9280" s="9"/>
      <c r="CA9280" s="9"/>
      <c r="CB9280" s="40"/>
      <c r="CC9280" s="9"/>
      <c r="CD9280" s="9"/>
      <c r="CE9280" s="40"/>
    </row>
    <row r="9281" spans="68:83" x14ac:dyDescent="0.25">
      <c r="BP9281" s="9"/>
      <c r="BQ9281" s="40"/>
      <c r="BR9281" s="9"/>
      <c r="BS9281" s="40"/>
      <c r="BU9281" s="9"/>
      <c r="BV9281" s="40"/>
      <c r="BW9281" s="9"/>
      <c r="BX9281" s="40"/>
      <c r="BZ9281" s="9"/>
      <c r="CA9281" s="9"/>
      <c r="CB9281" s="40"/>
      <c r="CC9281" s="9"/>
      <c r="CD9281" s="9"/>
      <c r="CE9281" s="40"/>
    </row>
    <row r="9282" spans="68:83" x14ac:dyDescent="0.25">
      <c r="BP9282" s="9"/>
      <c r="BQ9282" s="40"/>
      <c r="BR9282" s="9"/>
      <c r="BS9282" s="40"/>
      <c r="BU9282" s="9"/>
      <c r="BV9282" s="40"/>
      <c r="BW9282" s="9"/>
      <c r="BX9282" s="40"/>
      <c r="BZ9282" s="9"/>
      <c r="CA9282" s="9"/>
      <c r="CB9282" s="40"/>
      <c r="CC9282" s="9"/>
      <c r="CD9282" s="9"/>
      <c r="CE9282" s="40"/>
    </row>
    <row r="9283" spans="68:83" x14ac:dyDescent="0.25">
      <c r="BP9283" s="9"/>
      <c r="BQ9283" s="40"/>
      <c r="BR9283" s="9"/>
      <c r="BS9283" s="40"/>
      <c r="BU9283" s="9"/>
      <c r="BV9283" s="40"/>
      <c r="BW9283" s="9"/>
      <c r="BX9283" s="40"/>
      <c r="BZ9283" s="9"/>
      <c r="CA9283" s="9"/>
      <c r="CB9283" s="40"/>
      <c r="CC9283" s="9"/>
      <c r="CD9283" s="9"/>
      <c r="CE9283" s="40"/>
    </row>
    <row r="9284" spans="68:83" x14ac:dyDescent="0.25">
      <c r="BP9284" s="9"/>
      <c r="BQ9284" s="40"/>
      <c r="BR9284" s="9"/>
      <c r="BS9284" s="40"/>
      <c r="BU9284" s="9"/>
      <c r="BV9284" s="40"/>
      <c r="BW9284" s="9"/>
      <c r="BX9284" s="40"/>
      <c r="BZ9284" s="9"/>
      <c r="CA9284" s="9"/>
      <c r="CB9284" s="40"/>
      <c r="CC9284" s="9"/>
      <c r="CD9284" s="9"/>
      <c r="CE9284" s="40"/>
    </row>
    <row r="9285" spans="68:83" x14ac:dyDescent="0.25">
      <c r="BP9285" s="9"/>
      <c r="BQ9285" s="40"/>
      <c r="BR9285" s="9"/>
      <c r="BS9285" s="40"/>
      <c r="BU9285" s="9"/>
      <c r="BV9285" s="40"/>
      <c r="BW9285" s="9"/>
      <c r="BX9285" s="40"/>
      <c r="BZ9285" s="9"/>
      <c r="CA9285" s="9"/>
      <c r="CB9285" s="40"/>
      <c r="CC9285" s="9"/>
      <c r="CD9285" s="9"/>
      <c r="CE9285" s="40"/>
    </row>
    <row r="9286" spans="68:83" x14ac:dyDescent="0.25">
      <c r="BP9286" s="9"/>
      <c r="BQ9286" s="40"/>
      <c r="BR9286" s="9"/>
      <c r="BS9286" s="40"/>
      <c r="BU9286" s="9"/>
      <c r="BV9286" s="40"/>
      <c r="BW9286" s="9"/>
      <c r="BX9286" s="40"/>
      <c r="BZ9286" s="9"/>
      <c r="CA9286" s="9"/>
      <c r="CB9286" s="40"/>
      <c r="CC9286" s="9"/>
      <c r="CD9286" s="9"/>
      <c r="CE9286" s="40"/>
    </row>
    <row r="9287" spans="68:83" x14ac:dyDescent="0.25">
      <c r="BP9287" s="9"/>
      <c r="BQ9287" s="40"/>
      <c r="BR9287" s="9"/>
      <c r="BS9287" s="40"/>
      <c r="BU9287" s="9"/>
      <c r="BV9287" s="40"/>
      <c r="BW9287" s="9"/>
      <c r="BX9287" s="40"/>
      <c r="BZ9287" s="9"/>
      <c r="CA9287" s="9"/>
      <c r="CB9287" s="40"/>
      <c r="CC9287" s="9"/>
      <c r="CD9287" s="9"/>
      <c r="CE9287" s="40"/>
    </row>
    <row r="9288" spans="68:83" x14ac:dyDescent="0.25">
      <c r="BP9288" s="9"/>
      <c r="BQ9288" s="40"/>
      <c r="BR9288" s="9"/>
      <c r="BS9288" s="40"/>
      <c r="BU9288" s="9"/>
      <c r="BV9288" s="40"/>
      <c r="BW9288" s="9"/>
      <c r="BX9288" s="40"/>
      <c r="BZ9288" s="9"/>
      <c r="CA9288" s="9"/>
      <c r="CB9288" s="40"/>
      <c r="CC9288" s="9"/>
      <c r="CD9288" s="9"/>
      <c r="CE9288" s="40"/>
    </row>
    <row r="9289" spans="68:83" x14ac:dyDescent="0.25">
      <c r="BP9289" s="9"/>
      <c r="BQ9289" s="40"/>
      <c r="BR9289" s="9"/>
      <c r="BS9289" s="40"/>
      <c r="BU9289" s="9"/>
      <c r="BV9289" s="40"/>
      <c r="BW9289" s="9"/>
      <c r="BX9289" s="40"/>
      <c r="BZ9289" s="9"/>
      <c r="CA9289" s="9"/>
      <c r="CB9289" s="40"/>
      <c r="CC9289" s="9"/>
      <c r="CD9289" s="9"/>
      <c r="CE9289" s="40"/>
    </row>
    <row r="9290" spans="68:83" x14ac:dyDescent="0.25">
      <c r="BP9290" s="9"/>
      <c r="BQ9290" s="40"/>
      <c r="BR9290" s="9"/>
      <c r="BS9290" s="40"/>
      <c r="BU9290" s="9"/>
      <c r="BV9290" s="40"/>
      <c r="BW9290" s="9"/>
      <c r="BX9290" s="40"/>
      <c r="BZ9290" s="9"/>
      <c r="CA9290" s="9"/>
      <c r="CB9290" s="40"/>
      <c r="CC9290" s="9"/>
      <c r="CD9290" s="9"/>
      <c r="CE9290" s="40"/>
    </row>
    <row r="9291" spans="68:83" x14ac:dyDescent="0.25">
      <c r="BP9291" s="9"/>
      <c r="BQ9291" s="40"/>
      <c r="BR9291" s="9"/>
      <c r="BS9291" s="40"/>
      <c r="BU9291" s="9"/>
      <c r="BV9291" s="40"/>
      <c r="BW9291" s="9"/>
      <c r="BX9291" s="40"/>
      <c r="BZ9291" s="9"/>
      <c r="CA9291" s="9"/>
      <c r="CB9291" s="40"/>
      <c r="CC9291" s="9"/>
      <c r="CD9291" s="9"/>
      <c r="CE9291" s="40"/>
    </row>
    <row r="9292" spans="68:83" x14ac:dyDescent="0.25">
      <c r="BP9292" s="9"/>
      <c r="BQ9292" s="40"/>
      <c r="BR9292" s="9"/>
      <c r="BS9292" s="40"/>
      <c r="BU9292" s="9"/>
      <c r="BV9292" s="40"/>
      <c r="BW9292" s="9"/>
      <c r="BX9292" s="40"/>
      <c r="BZ9292" s="9"/>
      <c r="CA9292" s="9"/>
      <c r="CB9292" s="40"/>
      <c r="CC9292" s="9"/>
      <c r="CD9292" s="9"/>
      <c r="CE9292" s="40"/>
    </row>
    <row r="9293" spans="68:83" x14ac:dyDescent="0.25">
      <c r="BP9293" s="9"/>
      <c r="BQ9293" s="40"/>
      <c r="BR9293" s="9"/>
      <c r="BS9293" s="40"/>
      <c r="BU9293" s="9"/>
      <c r="BV9293" s="40"/>
      <c r="BW9293" s="9"/>
      <c r="BX9293" s="40"/>
      <c r="BZ9293" s="9"/>
      <c r="CA9293" s="9"/>
      <c r="CB9293" s="40"/>
      <c r="CC9293" s="9"/>
      <c r="CD9293" s="9"/>
      <c r="CE9293" s="40"/>
    </row>
    <row r="9294" spans="68:83" x14ac:dyDescent="0.25">
      <c r="BP9294" s="9"/>
      <c r="BQ9294" s="40"/>
      <c r="BR9294" s="9"/>
      <c r="BS9294" s="40"/>
      <c r="BU9294" s="9"/>
      <c r="BV9294" s="40"/>
      <c r="BW9294" s="9"/>
      <c r="BX9294" s="40"/>
      <c r="BZ9294" s="9"/>
      <c r="CA9294" s="9"/>
      <c r="CB9294" s="40"/>
      <c r="CC9294" s="9"/>
      <c r="CD9294" s="9"/>
      <c r="CE9294" s="40"/>
    </row>
    <row r="9295" spans="68:83" x14ac:dyDescent="0.25">
      <c r="BP9295" s="9"/>
      <c r="BQ9295" s="40"/>
      <c r="BR9295" s="9"/>
      <c r="BS9295" s="40"/>
      <c r="BU9295" s="9"/>
      <c r="BV9295" s="40"/>
      <c r="BW9295" s="9"/>
      <c r="BX9295" s="40"/>
      <c r="BZ9295" s="9"/>
      <c r="CA9295" s="9"/>
      <c r="CB9295" s="40"/>
      <c r="CC9295" s="9"/>
      <c r="CD9295" s="9"/>
      <c r="CE9295" s="40"/>
    </row>
    <row r="9296" spans="68:83" x14ac:dyDescent="0.25">
      <c r="BP9296" s="9"/>
      <c r="BQ9296" s="40"/>
      <c r="BR9296" s="9"/>
      <c r="BS9296" s="40"/>
      <c r="BU9296" s="9"/>
      <c r="BV9296" s="40"/>
      <c r="BW9296" s="9"/>
      <c r="BX9296" s="40"/>
      <c r="BZ9296" s="9"/>
      <c r="CA9296" s="9"/>
      <c r="CB9296" s="40"/>
      <c r="CC9296" s="9"/>
      <c r="CD9296" s="9"/>
      <c r="CE9296" s="40"/>
    </row>
    <row r="9297" spans="68:83" x14ac:dyDescent="0.25">
      <c r="BP9297" s="9"/>
      <c r="BQ9297" s="40"/>
      <c r="BR9297" s="9"/>
      <c r="BS9297" s="40"/>
      <c r="BU9297" s="9"/>
      <c r="BV9297" s="40"/>
      <c r="BW9297" s="9"/>
      <c r="BX9297" s="40"/>
      <c r="BZ9297" s="9"/>
      <c r="CA9297" s="9"/>
      <c r="CB9297" s="40"/>
      <c r="CC9297" s="9"/>
      <c r="CD9297" s="9"/>
      <c r="CE9297" s="40"/>
    </row>
    <row r="9298" spans="68:83" x14ac:dyDescent="0.25">
      <c r="BP9298" s="9"/>
      <c r="BQ9298" s="40"/>
      <c r="BR9298" s="9"/>
      <c r="BS9298" s="40"/>
      <c r="BU9298" s="9"/>
      <c r="BV9298" s="40"/>
      <c r="BW9298" s="9"/>
      <c r="BX9298" s="40"/>
      <c r="BZ9298" s="9"/>
      <c r="CA9298" s="9"/>
      <c r="CB9298" s="40"/>
      <c r="CC9298" s="9"/>
      <c r="CD9298" s="9"/>
      <c r="CE9298" s="40"/>
    </row>
    <row r="9299" spans="68:83" x14ac:dyDescent="0.25">
      <c r="BP9299" s="9"/>
      <c r="BQ9299" s="40"/>
      <c r="BR9299" s="9"/>
      <c r="BS9299" s="40"/>
      <c r="BU9299" s="9"/>
      <c r="BV9299" s="40"/>
      <c r="BW9299" s="9"/>
      <c r="BX9299" s="40"/>
      <c r="BZ9299" s="9"/>
      <c r="CA9299" s="9"/>
      <c r="CB9299" s="40"/>
      <c r="CC9299" s="9"/>
      <c r="CD9299" s="9"/>
      <c r="CE9299" s="40"/>
    </row>
    <row r="9300" spans="68:83" x14ac:dyDescent="0.25">
      <c r="BP9300" s="9"/>
      <c r="BQ9300" s="40"/>
      <c r="BR9300" s="9"/>
      <c r="BS9300" s="40"/>
      <c r="BU9300" s="9"/>
      <c r="BV9300" s="40"/>
      <c r="BW9300" s="9"/>
      <c r="BX9300" s="40"/>
      <c r="BZ9300" s="9"/>
      <c r="CA9300" s="9"/>
      <c r="CB9300" s="40"/>
      <c r="CC9300" s="9"/>
      <c r="CD9300" s="9"/>
      <c r="CE9300" s="40"/>
    </row>
    <row r="9301" spans="68:83" x14ac:dyDescent="0.25">
      <c r="BP9301" s="9"/>
      <c r="BQ9301" s="40"/>
      <c r="BR9301" s="9"/>
      <c r="BS9301" s="40"/>
      <c r="BU9301" s="9"/>
      <c r="BV9301" s="40"/>
      <c r="BW9301" s="9"/>
      <c r="BX9301" s="40"/>
      <c r="BZ9301" s="9"/>
      <c r="CA9301" s="9"/>
      <c r="CB9301" s="40"/>
      <c r="CC9301" s="9"/>
      <c r="CD9301" s="9"/>
      <c r="CE9301" s="40"/>
    </row>
    <row r="9302" spans="68:83" x14ac:dyDescent="0.25">
      <c r="BP9302" s="9"/>
      <c r="BQ9302" s="40"/>
      <c r="BR9302" s="9"/>
      <c r="BS9302" s="40"/>
      <c r="BU9302" s="9"/>
      <c r="BV9302" s="40"/>
      <c r="BW9302" s="9"/>
      <c r="BX9302" s="40"/>
      <c r="BZ9302" s="9"/>
      <c r="CA9302" s="9"/>
      <c r="CB9302" s="40"/>
      <c r="CC9302" s="9"/>
      <c r="CD9302" s="9"/>
      <c r="CE9302" s="40"/>
    </row>
    <row r="9303" spans="68:83" x14ac:dyDescent="0.25">
      <c r="BP9303" s="9"/>
      <c r="BQ9303" s="40"/>
      <c r="BR9303" s="9"/>
      <c r="BS9303" s="40"/>
      <c r="BU9303" s="9"/>
      <c r="BV9303" s="40"/>
      <c r="BW9303" s="9"/>
      <c r="BX9303" s="40"/>
      <c r="BZ9303" s="9"/>
      <c r="CA9303" s="9"/>
      <c r="CB9303" s="40"/>
      <c r="CC9303" s="9"/>
      <c r="CD9303" s="9"/>
      <c r="CE9303" s="40"/>
    </row>
    <row r="9304" spans="68:83" x14ac:dyDescent="0.25">
      <c r="BP9304" s="9"/>
      <c r="BQ9304" s="40"/>
      <c r="BR9304" s="9"/>
      <c r="BS9304" s="40"/>
      <c r="BU9304" s="9"/>
      <c r="BV9304" s="40"/>
      <c r="BW9304" s="9"/>
      <c r="BX9304" s="40"/>
      <c r="BZ9304" s="9"/>
      <c r="CA9304" s="9"/>
      <c r="CB9304" s="40"/>
      <c r="CC9304" s="9"/>
      <c r="CD9304" s="9"/>
      <c r="CE9304" s="40"/>
    </row>
    <row r="9305" spans="68:83" x14ac:dyDescent="0.25">
      <c r="BP9305" s="9"/>
      <c r="BQ9305" s="40"/>
      <c r="BR9305" s="9"/>
      <c r="BS9305" s="40"/>
      <c r="BU9305" s="9"/>
      <c r="BV9305" s="40"/>
      <c r="BW9305" s="9"/>
      <c r="BX9305" s="40"/>
      <c r="BZ9305" s="9"/>
      <c r="CA9305" s="9"/>
      <c r="CB9305" s="40"/>
      <c r="CC9305" s="9"/>
      <c r="CD9305" s="9"/>
      <c r="CE9305" s="40"/>
    </row>
    <row r="9306" spans="68:83" x14ac:dyDescent="0.25">
      <c r="BP9306" s="9"/>
      <c r="BQ9306" s="40"/>
      <c r="BR9306" s="9"/>
      <c r="BS9306" s="40"/>
      <c r="BU9306" s="9"/>
      <c r="BV9306" s="40"/>
      <c r="BW9306" s="9"/>
      <c r="BX9306" s="40"/>
      <c r="BZ9306" s="9"/>
      <c r="CA9306" s="9"/>
      <c r="CB9306" s="40"/>
      <c r="CC9306" s="9"/>
      <c r="CD9306" s="9"/>
      <c r="CE9306" s="40"/>
    </row>
    <row r="9307" spans="68:83" x14ac:dyDescent="0.25">
      <c r="BP9307" s="9"/>
      <c r="BQ9307" s="40"/>
      <c r="BR9307" s="9"/>
      <c r="BS9307" s="40"/>
      <c r="BU9307" s="9"/>
      <c r="BV9307" s="40"/>
      <c r="BW9307" s="9"/>
      <c r="BX9307" s="40"/>
      <c r="BZ9307" s="9"/>
      <c r="CA9307" s="9"/>
      <c r="CB9307" s="40"/>
      <c r="CC9307" s="9"/>
      <c r="CD9307" s="9"/>
      <c r="CE9307" s="40"/>
    </row>
    <row r="9308" spans="68:83" x14ac:dyDescent="0.25">
      <c r="BP9308" s="9"/>
      <c r="BQ9308" s="40"/>
      <c r="BR9308" s="9"/>
      <c r="BS9308" s="40"/>
      <c r="BU9308" s="9"/>
      <c r="BV9308" s="40"/>
      <c r="BW9308" s="9"/>
      <c r="BX9308" s="40"/>
      <c r="BZ9308" s="9"/>
      <c r="CA9308" s="9"/>
      <c r="CB9308" s="40"/>
      <c r="CC9308" s="9"/>
      <c r="CD9308" s="9"/>
      <c r="CE9308" s="40"/>
    </row>
    <row r="9309" spans="68:83" x14ac:dyDescent="0.25">
      <c r="BP9309" s="9"/>
      <c r="BQ9309" s="40"/>
      <c r="BR9309" s="9"/>
      <c r="BS9309" s="40"/>
      <c r="BU9309" s="9"/>
      <c r="BV9309" s="40"/>
      <c r="BW9309" s="9"/>
      <c r="BX9309" s="40"/>
      <c r="BZ9309" s="9"/>
      <c r="CA9309" s="9"/>
      <c r="CB9309" s="40"/>
      <c r="CC9309" s="9"/>
      <c r="CD9309" s="9"/>
      <c r="CE9309" s="40"/>
    </row>
    <row r="9310" spans="68:83" x14ac:dyDescent="0.25">
      <c r="BP9310" s="9"/>
      <c r="BQ9310" s="40"/>
      <c r="BR9310" s="9"/>
      <c r="BS9310" s="40"/>
      <c r="BU9310" s="9"/>
      <c r="BV9310" s="40"/>
      <c r="BW9310" s="9"/>
      <c r="BX9310" s="40"/>
      <c r="BZ9310" s="9"/>
      <c r="CA9310" s="9"/>
      <c r="CB9310" s="40"/>
      <c r="CC9310" s="9"/>
      <c r="CD9310" s="9"/>
      <c r="CE9310" s="40"/>
    </row>
    <row r="9311" spans="68:83" x14ac:dyDescent="0.25">
      <c r="BP9311" s="9"/>
      <c r="BQ9311" s="40"/>
      <c r="BR9311" s="9"/>
      <c r="BS9311" s="40"/>
      <c r="BU9311" s="9"/>
      <c r="BV9311" s="40"/>
      <c r="BW9311" s="9"/>
      <c r="BX9311" s="40"/>
      <c r="BZ9311" s="9"/>
      <c r="CA9311" s="9"/>
      <c r="CB9311" s="40"/>
      <c r="CC9311" s="9"/>
      <c r="CD9311" s="9"/>
      <c r="CE9311" s="40"/>
    </row>
    <row r="9312" spans="68:83" x14ac:dyDescent="0.25">
      <c r="BP9312" s="9"/>
      <c r="BQ9312" s="40"/>
      <c r="BR9312" s="9"/>
      <c r="BS9312" s="40"/>
      <c r="BU9312" s="9"/>
      <c r="BV9312" s="40"/>
      <c r="BW9312" s="9"/>
      <c r="BX9312" s="40"/>
      <c r="BZ9312" s="9"/>
      <c r="CA9312" s="9"/>
      <c r="CB9312" s="40"/>
      <c r="CC9312" s="9"/>
      <c r="CD9312" s="9"/>
      <c r="CE9312" s="40"/>
    </row>
    <row r="9313" spans="68:83" x14ac:dyDescent="0.25">
      <c r="BP9313" s="9"/>
      <c r="BQ9313" s="40"/>
      <c r="BR9313" s="9"/>
      <c r="BS9313" s="40"/>
      <c r="BU9313" s="9"/>
      <c r="BV9313" s="40"/>
      <c r="BW9313" s="9"/>
      <c r="BX9313" s="40"/>
      <c r="BZ9313" s="9"/>
      <c r="CA9313" s="9"/>
      <c r="CB9313" s="40"/>
      <c r="CC9313" s="9"/>
      <c r="CD9313" s="9"/>
      <c r="CE9313" s="40"/>
    </row>
    <row r="9314" spans="68:83" x14ac:dyDescent="0.25">
      <c r="BP9314" s="9"/>
      <c r="BQ9314" s="40"/>
      <c r="BR9314" s="9"/>
      <c r="BS9314" s="40"/>
      <c r="BU9314" s="9"/>
      <c r="BV9314" s="40"/>
      <c r="BW9314" s="9"/>
      <c r="BX9314" s="40"/>
      <c r="BZ9314" s="9"/>
      <c r="CA9314" s="9"/>
      <c r="CB9314" s="40"/>
      <c r="CC9314" s="9"/>
      <c r="CD9314" s="9"/>
      <c r="CE9314" s="40"/>
    </row>
    <row r="9315" spans="68:83" x14ac:dyDescent="0.25">
      <c r="BP9315" s="9"/>
      <c r="BQ9315" s="40"/>
      <c r="BR9315" s="9"/>
      <c r="BS9315" s="40"/>
      <c r="BU9315" s="9"/>
      <c r="BV9315" s="40"/>
      <c r="BW9315" s="9"/>
      <c r="BX9315" s="40"/>
      <c r="BZ9315" s="9"/>
      <c r="CA9315" s="9"/>
      <c r="CB9315" s="40"/>
      <c r="CC9315" s="9"/>
      <c r="CD9315" s="9"/>
      <c r="CE9315" s="40"/>
    </row>
    <row r="9316" spans="68:83" x14ac:dyDescent="0.25">
      <c r="BP9316" s="9"/>
      <c r="BQ9316" s="40"/>
      <c r="BR9316" s="9"/>
      <c r="BS9316" s="40"/>
      <c r="BU9316" s="9"/>
      <c r="BV9316" s="40"/>
      <c r="BW9316" s="9"/>
      <c r="BX9316" s="40"/>
      <c r="BZ9316" s="9"/>
      <c r="CA9316" s="9"/>
      <c r="CB9316" s="40"/>
      <c r="CC9316" s="9"/>
      <c r="CD9316" s="9"/>
      <c r="CE9316" s="40"/>
    </row>
    <row r="9317" spans="68:83" x14ac:dyDescent="0.25">
      <c r="BP9317" s="9"/>
      <c r="BQ9317" s="40"/>
      <c r="BR9317" s="9"/>
      <c r="BS9317" s="40"/>
      <c r="BU9317" s="9"/>
      <c r="BV9317" s="40"/>
      <c r="BW9317" s="9"/>
      <c r="BX9317" s="40"/>
      <c r="BZ9317" s="9"/>
      <c r="CA9317" s="9"/>
      <c r="CB9317" s="40"/>
      <c r="CC9317" s="9"/>
      <c r="CD9317" s="9"/>
      <c r="CE9317" s="40"/>
    </row>
    <row r="9318" spans="68:83" x14ac:dyDescent="0.25">
      <c r="BP9318" s="9"/>
      <c r="BQ9318" s="40"/>
      <c r="BR9318" s="9"/>
      <c r="BS9318" s="40"/>
      <c r="BU9318" s="9"/>
      <c r="BV9318" s="40"/>
      <c r="BW9318" s="9"/>
      <c r="BX9318" s="40"/>
      <c r="BZ9318" s="9"/>
      <c r="CA9318" s="9"/>
      <c r="CB9318" s="40"/>
      <c r="CC9318" s="9"/>
      <c r="CD9318" s="9"/>
      <c r="CE9318" s="40"/>
    </row>
    <row r="9319" spans="68:83" x14ac:dyDescent="0.25">
      <c r="BP9319" s="9"/>
      <c r="BQ9319" s="40"/>
      <c r="BR9319" s="9"/>
      <c r="BS9319" s="40"/>
      <c r="BU9319" s="9"/>
      <c r="BV9319" s="40"/>
      <c r="BW9319" s="9"/>
      <c r="BX9319" s="40"/>
      <c r="BZ9319" s="9"/>
      <c r="CA9319" s="9"/>
      <c r="CB9319" s="40"/>
      <c r="CC9319" s="9"/>
      <c r="CD9319" s="9"/>
      <c r="CE9319" s="40"/>
    </row>
    <row r="9320" spans="68:83" x14ac:dyDescent="0.25">
      <c r="BP9320" s="9"/>
      <c r="BQ9320" s="40"/>
      <c r="BR9320" s="9"/>
      <c r="BS9320" s="40"/>
      <c r="BU9320" s="9"/>
      <c r="BV9320" s="40"/>
      <c r="BW9320" s="9"/>
      <c r="BX9320" s="40"/>
      <c r="BZ9320" s="9"/>
      <c r="CA9320" s="9"/>
      <c r="CB9320" s="40"/>
      <c r="CC9320" s="9"/>
      <c r="CD9320" s="9"/>
      <c r="CE9320" s="40"/>
    </row>
    <row r="9321" spans="68:83" x14ac:dyDescent="0.25">
      <c r="BP9321" s="9"/>
      <c r="BQ9321" s="40"/>
      <c r="BR9321" s="9"/>
      <c r="BS9321" s="40"/>
      <c r="BU9321" s="9"/>
      <c r="BV9321" s="40"/>
      <c r="BW9321" s="9"/>
      <c r="BX9321" s="40"/>
      <c r="BZ9321" s="9"/>
      <c r="CA9321" s="9"/>
      <c r="CB9321" s="40"/>
      <c r="CC9321" s="9"/>
      <c r="CD9321" s="9"/>
      <c r="CE9321" s="40"/>
    </row>
    <row r="9322" spans="68:83" x14ac:dyDescent="0.25">
      <c r="BP9322" s="9"/>
      <c r="BQ9322" s="40"/>
      <c r="BR9322" s="9"/>
      <c r="BS9322" s="40"/>
      <c r="BU9322" s="9"/>
      <c r="BV9322" s="40"/>
      <c r="BW9322" s="9"/>
      <c r="BX9322" s="40"/>
      <c r="BZ9322" s="9"/>
      <c r="CA9322" s="9"/>
      <c r="CB9322" s="40"/>
      <c r="CC9322" s="9"/>
      <c r="CD9322" s="9"/>
      <c r="CE9322" s="40"/>
    </row>
    <row r="9323" spans="68:83" x14ac:dyDescent="0.25">
      <c r="BP9323" s="9"/>
      <c r="BQ9323" s="40"/>
      <c r="BR9323" s="9"/>
      <c r="BS9323" s="40"/>
      <c r="BU9323" s="9"/>
      <c r="BV9323" s="40"/>
      <c r="BW9323" s="9"/>
      <c r="BX9323" s="40"/>
      <c r="BZ9323" s="9"/>
      <c r="CA9323" s="9"/>
      <c r="CB9323" s="40"/>
      <c r="CC9323" s="9"/>
      <c r="CD9323" s="9"/>
      <c r="CE9323" s="40"/>
    </row>
    <row r="9324" spans="68:83" x14ac:dyDescent="0.25">
      <c r="BP9324" s="9"/>
      <c r="BQ9324" s="40"/>
      <c r="BR9324" s="9"/>
      <c r="BS9324" s="40"/>
      <c r="BU9324" s="9"/>
      <c r="BV9324" s="40"/>
      <c r="BW9324" s="9"/>
      <c r="BX9324" s="40"/>
      <c r="BZ9324" s="9"/>
      <c r="CA9324" s="9"/>
      <c r="CB9324" s="40"/>
      <c r="CC9324" s="9"/>
      <c r="CD9324" s="9"/>
      <c r="CE9324" s="40"/>
    </row>
    <row r="9325" spans="68:83" x14ac:dyDescent="0.25">
      <c r="BP9325" s="9"/>
      <c r="BQ9325" s="40"/>
      <c r="BR9325" s="9"/>
      <c r="BS9325" s="40"/>
      <c r="BU9325" s="9"/>
      <c r="BV9325" s="40"/>
      <c r="BW9325" s="9"/>
      <c r="BX9325" s="40"/>
      <c r="BZ9325" s="9"/>
      <c r="CA9325" s="9"/>
      <c r="CB9325" s="40"/>
      <c r="CC9325" s="9"/>
      <c r="CD9325" s="9"/>
      <c r="CE9325" s="40"/>
    </row>
    <row r="9326" spans="68:83" x14ac:dyDescent="0.25">
      <c r="BP9326" s="9"/>
      <c r="BQ9326" s="40"/>
      <c r="BR9326" s="9"/>
      <c r="BS9326" s="40"/>
      <c r="BU9326" s="9"/>
      <c r="BV9326" s="40"/>
      <c r="BW9326" s="9"/>
      <c r="BX9326" s="40"/>
      <c r="BZ9326" s="9"/>
      <c r="CA9326" s="9"/>
      <c r="CB9326" s="40"/>
      <c r="CC9326" s="9"/>
      <c r="CD9326" s="9"/>
      <c r="CE9326" s="40"/>
    </row>
    <row r="9327" spans="68:83" x14ac:dyDescent="0.25">
      <c r="BP9327" s="9"/>
      <c r="BQ9327" s="40"/>
      <c r="BR9327" s="9"/>
      <c r="BS9327" s="40"/>
      <c r="BU9327" s="9"/>
      <c r="BV9327" s="40"/>
      <c r="BW9327" s="9"/>
      <c r="BX9327" s="40"/>
      <c r="BZ9327" s="9"/>
      <c r="CA9327" s="9"/>
      <c r="CB9327" s="40"/>
      <c r="CC9327" s="9"/>
      <c r="CD9327" s="9"/>
      <c r="CE9327" s="40"/>
    </row>
    <row r="9328" spans="68:83" x14ac:dyDescent="0.25">
      <c r="BP9328" s="9"/>
      <c r="BQ9328" s="40"/>
      <c r="BR9328" s="9"/>
      <c r="BS9328" s="40"/>
      <c r="BU9328" s="9"/>
      <c r="BV9328" s="40"/>
      <c r="BW9328" s="9"/>
      <c r="BX9328" s="40"/>
      <c r="BZ9328" s="9"/>
      <c r="CA9328" s="9"/>
      <c r="CB9328" s="40"/>
      <c r="CC9328" s="9"/>
      <c r="CD9328" s="9"/>
      <c r="CE9328" s="40"/>
    </row>
    <row r="9329" spans="68:83" x14ac:dyDescent="0.25">
      <c r="BP9329" s="9"/>
      <c r="BQ9329" s="40"/>
      <c r="BR9329" s="9"/>
      <c r="BS9329" s="40"/>
      <c r="BU9329" s="9"/>
      <c r="BV9329" s="40"/>
      <c r="BW9329" s="9"/>
      <c r="BX9329" s="40"/>
      <c r="BZ9329" s="9"/>
      <c r="CA9329" s="9"/>
      <c r="CB9329" s="40"/>
      <c r="CC9329" s="9"/>
      <c r="CD9329" s="9"/>
      <c r="CE9329" s="40"/>
    </row>
    <row r="9330" spans="68:83" x14ac:dyDescent="0.25">
      <c r="BP9330" s="9"/>
      <c r="BQ9330" s="40"/>
      <c r="BR9330" s="9"/>
      <c r="BS9330" s="40"/>
      <c r="BU9330" s="9"/>
      <c r="BV9330" s="40"/>
      <c r="BW9330" s="9"/>
      <c r="BX9330" s="40"/>
      <c r="BZ9330" s="9"/>
      <c r="CA9330" s="9"/>
      <c r="CB9330" s="40"/>
      <c r="CC9330" s="9"/>
      <c r="CD9330" s="9"/>
      <c r="CE9330" s="40"/>
    </row>
    <row r="9331" spans="68:83" x14ac:dyDescent="0.25">
      <c r="BP9331" s="9"/>
      <c r="BQ9331" s="40"/>
      <c r="BR9331" s="9"/>
      <c r="BS9331" s="40"/>
      <c r="BU9331" s="9"/>
      <c r="BV9331" s="40"/>
      <c r="BW9331" s="9"/>
      <c r="BX9331" s="40"/>
      <c r="BZ9331" s="9"/>
      <c r="CA9331" s="9"/>
      <c r="CB9331" s="40"/>
      <c r="CC9331" s="9"/>
      <c r="CD9331" s="9"/>
      <c r="CE9331" s="40"/>
    </row>
    <row r="9332" spans="68:83" x14ac:dyDescent="0.25">
      <c r="BP9332" s="9"/>
      <c r="BQ9332" s="40"/>
      <c r="BR9332" s="9"/>
      <c r="BS9332" s="40"/>
      <c r="BU9332" s="9"/>
      <c r="BV9332" s="40"/>
      <c r="BW9332" s="9"/>
      <c r="BX9332" s="40"/>
      <c r="BZ9332" s="9"/>
      <c r="CA9332" s="9"/>
      <c r="CB9332" s="40"/>
      <c r="CC9332" s="9"/>
      <c r="CD9332" s="9"/>
      <c r="CE9332" s="40"/>
    </row>
    <row r="9333" spans="68:83" x14ac:dyDescent="0.25">
      <c r="BP9333" s="9"/>
      <c r="BQ9333" s="40"/>
      <c r="BR9333" s="9"/>
      <c r="BS9333" s="40"/>
      <c r="BU9333" s="9"/>
      <c r="BV9333" s="40"/>
      <c r="BW9333" s="9"/>
      <c r="BX9333" s="40"/>
      <c r="BZ9333" s="9"/>
      <c r="CA9333" s="9"/>
      <c r="CB9333" s="40"/>
      <c r="CC9333" s="9"/>
      <c r="CD9333" s="9"/>
      <c r="CE9333" s="40"/>
    </row>
    <row r="9334" spans="68:83" x14ac:dyDescent="0.25">
      <c r="BP9334" s="9"/>
      <c r="BQ9334" s="40"/>
      <c r="BR9334" s="9"/>
      <c r="BS9334" s="40"/>
      <c r="BU9334" s="9"/>
      <c r="BV9334" s="40"/>
      <c r="BW9334" s="9"/>
      <c r="BX9334" s="40"/>
      <c r="BZ9334" s="9"/>
      <c r="CA9334" s="9"/>
      <c r="CB9334" s="40"/>
      <c r="CC9334" s="9"/>
      <c r="CD9334" s="9"/>
      <c r="CE9334" s="40"/>
    </row>
    <row r="9335" spans="68:83" x14ac:dyDescent="0.25">
      <c r="BP9335" s="9"/>
      <c r="BQ9335" s="40"/>
      <c r="BR9335" s="9"/>
      <c r="BS9335" s="40"/>
      <c r="BU9335" s="9"/>
      <c r="BV9335" s="40"/>
      <c r="BW9335" s="9"/>
      <c r="BX9335" s="40"/>
      <c r="BZ9335" s="9"/>
      <c r="CA9335" s="9"/>
      <c r="CB9335" s="40"/>
      <c r="CC9335" s="9"/>
      <c r="CD9335" s="9"/>
      <c r="CE9335" s="40"/>
    </row>
    <row r="9336" spans="68:83" x14ac:dyDescent="0.25">
      <c r="BP9336" s="9"/>
      <c r="BQ9336" s="40"/>
      <c r="BR9336" s="9"/>
      <c r="BS9336" s="40"/>
      <c r="BU9336" s="9"/>
      <c r="BV9336" s="40"/>
      <c r="BW9336" s="9"/>
      <c r="BX9336" s="40"/>
      <c r="BZ9336" s="9"/>
      <c r="CA9336" s="9"/>
      <c r="CB9336" s="40"/>
      <c r="CC9336" s="9"/>
      <c r="CD9336" s="9"/>
      <c r="CE9336" s="40"/>
    </row>
    <row r="9337" spans="68:83" x14ac:dyDescent="0.25">
      <c r="BP9337" s="9"/>
      <c r="BQ9337" s="40"/>
      <c r="BR9337" s="9"/>
      <c r="BS9337" s="40"/>
      <c r="BU9337" s="9"/>
      <c r="BV9337" s="40"/>
      <c r="BW9337" s="9"/>
      <c r="BX9337" s="40"/>
      <c r="BZ9337" s="9"/>
      <c r="CA9337" s="9"/>
      <c r="CB9337" s="40"/>
      <c r="CC9337" s="9"/>
      <c r="CD9337" s="9"/>
      <c r="CE9337" s="40"/>
    </row>
    <row r="9338" spans="68:83" x14ac:dyDescent="0.25">
      <c r="BP9338" s="9"/>
      <c r="BQ9338" s="40"/>
      <c r="BR9338" s="9"/>
      <c r="BS9338" s="40"/>
      <c r="BU9338" s="9"/>
      <c r="BV9338" s="40"/>
      <c r="BW9338" s="9"/>
      <c r="BX9338" s="40"/>
      <c r="BZ9338" s="9"/>
      <c r="CA9338" s="9"/>
      <c r="CB9338" s="40"/>
      <c r="CC9338" s="9"/>
      <c r="CD9338" s="9"/>
      <c r="CE9338" s="40"/>
    </row>
    <row r="9339" spans="68:83" x14ac:dyDescent="0.25">
      <c r="BP9339" s="9"/>
      <c r="BQ9339" s="40"/>
      <c r="BR9339" s="9"/>
      <c r="BS9339" s="40"/>
      <c r="BU9339" s="9"/>
      <c r="BV9339" s="40"/>
      <c r="BW9339" s="9"/>
      <c r="BX9339" s="40"/>
      <c r="BZ9339" s="9"/>
      <c r="CA9339" s="9"/>
      <c r="CB9339" s="40"/>
      <c r="CC9339" s="9"/>
      <c r="CD9339" s="9"/>
      <c r="CE9339" s="40"/>
    </row>
    <row r="9340" spans="68:83" x14ac:dyDescent="0.25">
      <c r="BP9340" s="9"/>
      <c r="BQ9340" s="40"/>
      <c r="BR9340" s="9"/>
      <c r="BS9340" s="40"/>
      <c r="BU9340" s="9"/>
      <c r="BV9340" s="40"/>
      <c r="BW9340" s="9"/>
      <c r="BX9340" s="40"/>
      <c r="BZ9340" s="9"/>
      <c r="CA9340" s="9"/>
      <c r="CB9340" s="40"/>
      <c r="CC9340" s="9"/>
      <c r="CD9340" s="9"/>
      <c r="CE9340" s="40"/>
    </row>
    <row r="9341" spans="68:83" x14ac:dyDescent="0.25">
      <c r="BP9341" s="9"/>
      <c r="BQ9341" s="40"/>
      <c r="BR9341" s="9"/>
      <c r="BS9341" s="40"/>
      <c r="BU9341" s="9"/>
      <c r="BV9341" s="40"/>
      <c r="BW9341" s="9"/>
      <c r="BX9341" s="40"/>
      <c r="BZ9341" s="9"/>
      <c r="CA9341" s="9"/>
      <c r="CB9341" s="40"/>
      <c r="CC9341" s="9"/>
      <c r="CD9341" s="9"/>
      <c r="CE9341" s="40"/>
    </row>
    <row r="9342" spans="68:83" x14ac:dyDescent="0.25">
      <c r="BP9342" s="9"/>
      <c r="BQ9342" s="40"/>
      <c r="BR9342" s="9"/>
      <c r="BS9342" s="40"/>
      <c r="BU9342" s="9"/>
      <c r="BV9342" s="40"/>
      <c r="BW9342" s="9"/>
      <c r="BX9342" s="40"/>
      <c r="BZ9342" s="9"/>
      <c r="CA9342" s="9"/>
      <c r="CB9342" s="40"/>
      <c r="CC9342" s="9"/>
      <c r="CD9342" s="9"/>
      <c r="CE9342" s="40"/>
    </row>
    <row r="9343" spans="68:83" x14ac:dyDescent="0.25">
      <c r="BP9343" s="9"/>
      <c r="BQ9343" s="40"/>
      <c r="BR9343" s="9"/>
      <c r="BS9343" s="40"/>
      <c r="BU9343" s="9"/>
      <c r="BV9343" s="40"/>
      <c r="BW9343" s="9"/>
      <c r="BX9343" s="40"/>
      <c r="BZ9343" s="9"/>
      <c r="CA9343" s="9"/>
      <c r="CB9343" s="40"/>
      <c r="CC9343" s="9"/>
      <c r="CD9343" s="9"/>
      <c r="CE9343" s="40"/>
    </row>
    <row r="9344" spans="68:83" x14ac:dyDescent="0.25">
      <c r="BP9344" s="9"/>
      <c r="BQ9344" s="40"/>
      <c r="BR9344" s="9"/>
      <c r="BS9344" s="40"/>
      <c r="BU9344" s="9"/>
      <c r="BV9344" s="40"/>
      <c r="BW9344" s="9"/>
      <c r="BX9344" s="40"/>
      <c r="BZ9344" s="9"/>
      <c r="CA9344" s="9"/>
      <c r="CB9344" s="40"/>
      <c r="CC9344" s="9"/>
      <c r="CD9344" s="9"/>
      <c r="CE9344" s="40"/>
    </row>
    <row r="9345" spans="68:83" x14ac:dyDescent="0.25">
      <c r="BP9345" s="9"/>
      <c r="BQ9345" s="40"/>
      <c r="BR9345" s="9"/>
      <c r="BS9345" s="40"/>
      <c r="BU9345" s="9"/>
      <c r="BV9345" s="40"/>
      <c r="BW9345" s="9"/>
      <c r="BX9345" s="40"/>
      <c r="BZ9345" s="9"/>
      <c r="CA9345" s="9"/>
      <c r="CB9345" s="40"/>
      <c r="CC9345" s="9"/>
      <c r="CD9345" s="9"/>
      <c r="CE9345" s="40"/>
    </row>
    <row r="9346" spans="68:83" x14ac:dyDescent="0.25">
      <c r="BP9346" s="9"/>
      <c r="BQ9346" s="40"/>
      <c r="BR9346" s="9"/>
      <c r="BS9346" s="40"/>
      <c r="BU9346" s="9"/>
      <c r="BV9346" s="40"/>
      <c r="BW9346" s="9"/>
      <c r="BX9346" s="40"/>
      <c r="BZ9346" s="9"/>
      <c r="CA9346" s="9"/>
      <c r="CB9346" s="40"/>
      <c r="CC9346" s="9"/>
      <c r="CD9346" s="9"/>
      <c r="CE9346" s="40"/>
    </row>
    <row r="9347" spans="68:83" x14ac:dyDescent="0.25">
      <c r="BP9347" s="9"/>
      <c r="BQ9347" s="40"/>
      <c r="BR9347" s="9"/>
      <c r="BS9347" s="40"/>
      <c r="BU9347" s="9"/>
      <c r="BV9347" s="40"/>
      <c r="BW9347" s="9"/>
      <c r="BX9347" s="40"/>
      <c r="BZ9347" s="9"/>
      <c r="CA9347" s="9"/>
      <c r="CB9347" s="40"/>
      <c r="CC9347" s="9"/>
      <c r="CD9347" s="9"/>
      <c r="CE9347" s="40"/>
    </row>
    <row r="9348" spans="68:83" x14ac:dyDescent="0.25">
      <c r="BP9348" s="9"/>
      <c r="BQ9348" s="40"/>
      <c r="BR9348" s="9"/>
      <c r="BS9348" s="40"/>
      <c r="BU9348" s="9"/>
      <c r="BV9348" s="40"/>
      <c r="BW9348" s="9"/>
      <c r="BX9348" s="40"/>
      <c r="BZ9348" s="9"/>
      <c r="CA9348" s="9"/>
      <c r="CB9348" s="40"/>
      <c r="CC9348" s="9"/>
      <c r="CD9348" s="9"/>
      <c r="CE9348" s="40"/>
    </row>
    <row r="9349" spans="68:83" x14ac:dyDescent="0.25">
      <c r="BP9349" s="9"/>
      <c r="BQ9349" s="40"/>
      <c r="BR9349" s="9"/>
      <c r="BS9349" s="40"/>
      <c r="BU9349" s="9"/>
      <c r="BV9349" s="40"/>
      <c r="BW9349" s="9"/>
      <c r="BX9349" s="40"/>
      <c r="BZ9349" s="9"/>
      <c r="CA9349" s="9"/>
      <c r="CB9349" s="40"/>
      <c r="CC9349" s="9"/>
      <c r="CD9349" s="9"/>
      <c r="CE9349" s="40"/>
    </row>
    <row r="9350" spans="68:83" x14ac:dyDescent="0.25">
      <c r="BP9350" s="9"/>
      <c r="BQ9350" s="40"/>
      <c r="BR9350" s="9"/>
      <c r="BS9350" s="40"/>
      <c r="BU9350" s="9"/>
      <c r="BV9350" s="40"/>
      <c r="BW9350" s="9"/>
      <c r="BX9350" s="40"/>
      <c r="BZ9350" s="9"/>
      <c r="CA9350" s="9"/>
      <c r="CB9350" s="40"/>
      <c r="CC9350" s="9"/>
      <c r="CD9350" s="9"/>
      <c r="CE9350" s="40"/>
    </row>
    <row r="9351" spans="68:83" x14ac:dyDescent="0.25">
      <c r="BP9351" s="9"/>
      <c r="BQ9351" s="40"/>
      <c r="BR9351" s="9"/>
      <c r="BS9351" s="40"/>
      <c r="BU9351" s="9"/>
      <c r="BV9351" s="40"/>
      <c r="BW9351" s="9"/>
      <c r="BX9351" s="40"/>
      <c r="BZ9351" s="9"/>
      <c r="CA9351" s="9"/>
      <c r="CB9351" s="40"/>
      <c r="CC9351" s="9"/>
      <c r="CD9351" s="9"/>
      <c r="CE9351" s="40"/>
    </row>
    <row r="9352" spans="68:83" x14ac:dyDescent="0.25">
      <c r="BP9352" s="9"/>
      <c r="BQ9352" s="40"/>
      <c r="BR9352" s="9"/>
      <c r="BS9352" s="40"/>
      <c r="BU9352" s="9"/>
      <c r="BV9352" s="40"/>
      <c r="BW9352" s="9"/>
      <c r="BX9352" s="40"/>
      <c r="BZ9352" s="9"/>
      <c r="CA9352" s="9"/>
      <c r="CB9352" s="40"/>
      <c r="CC9352" s="9"/>
      <c r="CD9352" s="9"/>
      <c r="CE9352" s="40"/>
    </row>
    <row r="9353" spans="68:83" x14ac:dyDescent="0.25">
      <c r="BP9353" s="9"/>
      <c r="BQ9353" s="40"/>
      <c r="BR9353" s="9"/>
      <c r="BS9353" s="40"/>
      <c r="BU9353" s="9"/>
      <c r="BV9353" s="40"/>
      <c r="BW9353" s="9"/>
      <c r="BX9353" s="40"/>
      <c r="BZ9353" s="9"/>
      <c r="CA9353" s="9"/>
      <c r="CB9353" s="40"/>
      <c r="CC9353" s="9"/>
      <c r="CD9353" s="9"/>
      <c r="CE9353" s="40"/>
    </row>
    <row r="9354" spans="68:83" x14ac:dyDescent="0.25">
      <c r="BP9354" s="9"/>
      <c r="BQ9354" s="40"/>
      <c r="BR9354" s="9"/>
      <c r="BS9354" s="40"/>
      <c r="BU9354" s="9"/>
      <c r="BV9354" s="40"/>
      <c r="BW9354" s="9"/>
      <c r="BX9354" s="40"/>
      <c r="BZ9354" s="9"/>
      <c r="CA9354" s="9"/>
      <c r="CB9354" s="40"/>
      <c r="CC9354" s="9"/>
      <c r="CD9354" s="9"/>
      <c r="CE9354" s="40"/>
    </row>
    <row r="9355" spans="68:83" x14ac:dyDescent="0.25">
      <c r="BP9355" s="9"/>
      <c r="BQ9355" s="40"/>
      <c r="BR9355" s="9"/>
      <c r="BS9355" s="40"/>
      <c r="BU9355" s="9"/>
      <c r="BV9355" s="40"/>
      <c r="BW9355" s="9"/>
      <c r="BX9355" s="40"/>
      <c r="BZ9355" s="9"/>
      <c r="CA9355" s="9"/>
      <c r="CB9355" s="40"/>
      <c r="CC9355" s="9"/>
      <c r="CD9355" s="9"/>
      <c r="CE9355" s="40"/>
    </row>
    <row r="9356" spans="68:83" x14ac:dyDescent="0.25">
      <c r="BP9356" s="9"/>
      <c r="BQ9356" s="40"/>
      <c r="BR9356" s="9"/>
      <c r="BS9356" s="40"/>
      <c r="BU9356" s="9"/>
      <c r="BV9356" s="40"/>
      <c r="BW9356" s="9"/>
      <c r="BX9356" s="40"/>
      <c r="BZ9356" s="9"/>
      <c r="CA9356" s="9"/>
      <c r="CB9356" s="40"/>
      <c r="CC9356" s="9"/>
      <c r="CD9356" s="9"/>
      <c r="CE9356" s="40"/>
    </row>
    <row r="9357" spans="68:83" x14ac:dyDescent="0.25">
      <c r="BP9357" s="9"/>
      <c r="BQ9357" s="40"/>
      <c r="BR9357" s="9"/>
      <c r="BS9357" s="40"/>
      <c r="BU9357" s="9"/>
      <c r="BV9357" s="40"/>
      <c r="BW9357" s="9"/>
      <c r="BX9357" s="40"/>
      <c r="BZ9357" s="9"/>
      <c r="CA9357" s="9"/>
      <c r="CB9357" s="40"/>
      <c r="CC9357" s="9"/>
      <c r="CD9357" s="9"/>
      <c r="CE9357" s="40"/>
    </row>
    <row r="9358" spans="68:83" x14ac:dyDescent="0.25">
      <c r="BP9358" s="9"/>
      <c r="BQ9358" s="40"/>
      <c r="BR9358" s="9"/>
      <c r="BS9358" s="40"/>
      <c r="BU9358" s="9"/>
      <c r="BV9358" s="40"/>
      <c r="BW9358" s="9"/>
      <c r="BX9358" s="40"/>
      <c r="BZ9358" s="9"/>
      <c r="CA9358" s="9"/>
      <c r="CB9358" s="40"/>
      <c r="CC9358" s="9"/>
      <c r="CD9358" s="9"/>
      <c r="CE9358" s="40"/>
    </row>
    <row r="9359" spans="68:83" x14ac:dyDescent="0.25">
      <c r="BP9359" s="9"/>
      <c r="BQ9359" s="40"/>
      <c r="BR9359" s="9"/>
      <c r="BS9359" s="40"/>
      <c r="BU9359" s="9"/>
      <c r="BV9359" s="40"/>
      <c r="BW9359" s="9"/>
      <c r="BX9359" s="40"/>
      <c r="BZ9359" s="9"/>
      <c r="CA9359" s="9"/>
      <c r="CB9359" s="40"/>
      <c r="CC9359" s="9"/>
      <c r="CD9359" s="9"/>
      <c r="CE9359" s="40"/>
    </row>
    <row r="9360" spans="68:83" x14ac:dyDescent="0.25">
      <c r="BP9360" s="9"/>
      <c r="BQ9360" s="40"/>
      <c r="BR9360" s="9"/>
      <c r="BS9360" s="40"/>
      <c r="BU9360" s="9"/>
      <c r="BV9360" s="40"/>
      <c r="BW9360" s="9"/>
      <c r="BX9360" s="40"/>
      <c r="BZ9360" s="9"/>
      <c r="CA9360" s="9"/>
      <c r="CB9360" s="40"/>
      <c r="CC9360" s="9"/>
      <c r="CD9360" s="9"/>
      <c r="CE9360" s="40"/>
    </row>
    <row r="9361" spans="68:83" x14ac:dyDescent="0.25">
      <c r="BP9361" s="9"/>
      <c r="BQ9361" s="40"/>
      <c r="BR9361" s="9"/>
      <c r="BS9361" s="40"/>
      <c r="BU9361" s="9"/>
      <c r="BV9361" s="40"/>
      <c r="BW9361" s="9"/>
      <c r="BX9361" s="40"/>
      <c r="BZ9361" s="9"/>
      <c r="CA9361" s="9"/>
      <c r="CB9361" s="40"/>
      <c r="CC9361" s="9"/>
      <c r="CD9361" s="9"/>
      <c r="CE9361" s="40"/>
    </row>
    <row r="9362" spans="68:83" x14ac:dyDescent="0.25">
      <c r="BP9362" s="9"/>
      <c r="BQ9362" s="40"/>
      <c r="BR9362" s="9"/>
      <c r="BS9362" s="40"/>
      <c r="BU9362" s="9"/>
      <c r="BV9362" s="40"/>
      <c r="BW9362" s="9"/>
      <c r="BX9362" s="40"/>
      <c r="BZ9362" s="9"/>
      <c r="CA9362" s="9"/>
      <c r="CB9362" s="40"/>
      <c r="CC9362" s="9"/>
      <c r="CD9362" s="9"/>
      <c r="CE9362" s="40"/>
    </row>
    <row r="9363" spans="68:83" x14ac:dyDescent="0.25">
      <c r="BP9363" s="9"/>
      <c r="BQ9363" s="40"/>
      <c r="BR9363" s="9"/>
      <c r="BS9363" s="40"/>
      <c r="BU9363" s="9"/>
      <c r="BV9363" s="40"/>
      <c r="BW9363" s="9"/>
      <c r="BX9363" s="40"/>
      <c r="BZ9363" s="9"/>
      <c r="CA9363" s="9"/>
      <c r="CB9363" s="40"/>
      <c r="CC9363" s="9"/>
      <c r="CD9363" s="9"/>
      <c r="CE9363" s="40"/>
    </row>
    <row r="9364" spans="68:83" x14ac:dyDescent="0.25">
      <c r="BP9364" s="9"/>
      <c r="BQ9364" s="40"/>
      <c r="BR9364" s="9"/>
      <c r="BS9364" s="40"/>
      <c r="BU9364" s="9"/>
      <c r="BV9364" s="40"/>
      <c r="BW9364" s="9"/>
      <c r="BX9364" s="40"/>
      <c r="BZ9364" s="9"/>
      <c r="CA9364" s="9"/>
      <c r="CB9364" s="40"/>
      <c r="CC9364" s="9"/>
      <c r="CD9364" s="9"/>
      <c r="CE9364" s="40"/>
    </row>
    <row r="9365" spans="68:83" x14ac:dyDescent="0.25">
      <c r="BP9365" s="9"/>
      <c r="BQ9365" s="40"/>
      <c r="BR9365" s="9"/>
      <c r="BS9365" s="40"/>
      <c r="BU9365" s="9"/>
      <c r="BV9365" s="40"/>
      <c r="BW9365" s="9"/>
      <c r="BX9365" s="40"/>
      <c r="BZ9365" s="9"/>
      <c r="CA9365" s="9"/>
      <c r="CB9365" s="40"/>
      <c r="CC9365" s="9"/>
      <c r="CD9365" s="9"/>
      <c r="CE9365" s="40"/>
    </row>
    <row r="9366" spans="68:83" x14ac:dyDescent="0.25">
      <c r="BP9366" s="9"/>
      <c r="BQ9366" s="40"/>
      <c r="BR9366" s="9"/>
      <c r="BS9366" s="40"/>
      <c r="BU9366" s="9"/>
      <c r="BV9366" s="40"/>
      <c r="BW9366" s="9"/>
      <c r="BX9366" s="40"/>
      <c r="BZ9366" s="9"/>
      <c r="CA9366" s="9"/>
      <c r="CB9366" s="40"/>
      <c r="CC9366" s="9"/>
      <c r="CD9366" s="9"/>
      <c r="CE9366" s="40"/>
    </row>
    <row r="9367" spans="68:83" x14ac:dyDescent="0.25">
      <c r="BP9367" s="9"/>
      <c r="BQ9367" s="40"/>
      <c r="BR9367" s="9"/>
      <c r="BS9367" s="40"/>
      <c r="BU9367" s="9"/>
      <c r="BV9367" s="40"/>
      <c r="BW9367" s="9"/>
      <c r="BX9367" s="40"/>
      <c r="BZ9367" s="9"/>
      <c r="CA9367" s="9"/>
      <c r="CB9367" s="40"/>
      <c r="CC9367" s="9"/>
      <c r="CD9367" s="9"/>
      <c r="CE9367" s="40"/>
    </row>
    <row r="9368" spans="68:83" x14ac:dyDescent="0.25">
      <c r="BP9368" s="9"/>
      <c r="BQ9368" s="40"/>
      <c r="BR9368" s="9"/>
      <c r="BS9368" s="40"/>
      <c r="BU9368" s="9"/>
      <c r="BV9368" s="40"/>
      <c r="BW9368" s="9"/>
      <c r="BX9368" s="40"/>
      <c r="BZ9368" s="9"/>
      <c r="CA9368" s="9"/>
      <c r="CB9368" s="40"/>
      <c r="CC9368" s="9"/>
      <c r="CD9368" s="9"/>
      <c r="CE9368" s="40"/>
    </row>
    <row r="9369" spans="68:83" x14ac:dyDescent="0.25">
      <c r="BP9369" s="9"/>
      <c r="BQ9369" s="40"/>
      <c r="BR9369" s="9"/>
      <c r="BS9369" s="40"/>
      <c r="BU9369" s="9"/>
      <c r="BV9369" s="40"/>
      <c r="BW9369" s="9"/>
      <c r="BX9369" s="40"/>
      <c r="BZ9369" s="9"/>
      <c r="CA9369" s="9"/>
      <c r="CB9369" s="40"/>
      <c r="CC9369" s="9"/>
      <c r="CD9369" s="9"/>
      <c r="CE9369" s="40"/>
    </row>
    <row r="9370" spans="68:83" x14ac:dyDescent="0.25">
      <c r="BP9370" s="9"/>
      <c r="BQ9370" s="40"/>
      <c r="BR9370" s="9"/>
      <c r="BS9370" s="40"/>
      <c r="BU9370" s="9"/>
      <c r="BV9370" s="40"/>
      <c r="BW9370" s="9"/>
      <c r="BX9370" s="40"/>
      <c r="BZ9370" s="9"/>
      <c r="CA9370" s="9"/>
      <c r="CB9370" s="40"/>
      <c r="CC9370" s="9"/>
      <c r="CD9370" s="9"/>
      <c r="CE9370" s="40"/>
    </row>
    <row r="9371" spans="68:83" x14ac:dyDescent="0.25">
      <c r="BP9371" s="9"/>
      <c r="BQ9371" s="40"/>
      <c r="BR9371" s="9"/>
      <c r="BS9371" s="40"/>
      <c r="BU9371" s="9"/>
      <c r="BV9371" s="40"/>
      <c r="BW9371" s="9"/>
      <c r="BX9371" s="40"/>
      <c r="BZ9371" s="9"/>
      <c r="CA9371" s="9"/>
      <c r="CB9371" s="40"/>
      <c r="CC9371" s="9"/>
      <c r="CD9371" s="9"/>
      <c r="CE9371" s="40"/>
    </row>
    <row r="9372" spans="68:83" x14ac:dyDescent="0.25">
      <c r="BP9372" s="9"/>
      <c r="BQ9372" s="40"/>
      <c r="BR9372" s="9"/>
      <c r="BS9372" s="40"/>
      <c r="BU9372" s="9"/>
      <c r="BV9372" s="40"/>
      <c r="BW9372" s="9"/>
      <c r="BX9372" s="40"/>
      <c r="BZ9372" s="9"/>
      <c r="CA9372" s="9"/>
      <c r="CB9372" s="40"/>
      <c r="CC9372" s="9"/>
      <c r="CD9372" s="9"/>
      <c r="CE9372" s="40"/>
    </row>
    <row r="9373" spans="68:83" x14ac:dyDescent="0.25">
      <c r="BP9373" s="9"/>
      <c r="BQ9373" s="40"/>
      <c r="BR9373" s="9"/>
      <c r="BS9373" s="40"/>
      <c r="BU9373" s="9"/>
      <c r="BV9373" s="40"/>
      <c r="BW9373" s="9"/>
      <c r="BX9373" s="40"/>
      <c r="BZ9373" s="9"/>
      <c r="CA9373" s="9"/>
      <c r="CB9373" s="40"/>
      <c r="CC9373" s="9"/>
      <c r="CD9373" s="9"/>
      <c r="CE9373" s="40"/>
    </row>
    <row r="9374" spans="68:83" x14ac:dyDescent="0.25">
      <c r="BP9374" s="9"/>
      <c r="BQ9374" s="40"/>
      <c r="BR9374" s="9"/>
      <c r="BS9374" s="40"/>
      <c r="BU9374" s="9"/>
      <c r="BV9374" s="40"/>
      <c r="BW9374" s="9"/>
      <c r="BX9374" s="40"/>
      <c r="BZ9374" s="9"/>
      <c r="CA9374" s="9"/>
      <c r="CB9374" s="40"/>
      <c r="CC9374" s="9"/>
      <c r="CD9374" s="9"/>
      <c r="CE9374" s="40"/>
    </row>
    <row r="9375" spans="68:83" x14ac:dyDescent="0.25">
      <c r="BP9375" s="9"/>
      <c r="BQ9375" s="40"/>
      <c r="BR9375" s="9"/>
      <c r="BS9375" s="40"/>
      <c r="BU9375" s="9"/>
      <c r="BV9375" s="40"/>
      <c r="BW9375" s="9"/>
      <c r="BX9375" s="40"/>
      <c r="BZ9375" s="9"/>
      <c r="CA9375" s="9"/>
      <c r="CB9375" s="40"/>
      <c r="CC9375" s="9"/>
      <c r="CD9375" s="9"/>
      <c r="CE9375" s="40"/>
    </row>
    <row r="9376" spans="68:83" x14ac:dyDescent="0.25">
      <c r="BP9376" s="9"/>
      <c r="BQ9376" s="40"/>
      <c r="BR9376" s="9"/>
      <c r="BS9376" s="40"/>
      <c r="BU9376" s="9"/>
      <c r="BV9376" s="40"/>
      <c r="BW9376" s="9"/>
      <c r="BX9376" s="40"/>
      <c r="BZ9376" s="9"/>
      <c r="CA9376" s="9"/>
      <c r="CB9376" s="40"/>
      <c r="CC9376" s="9"/>
      <c r="CD9376" s="9"/>
      <c r="CE9376" s="40"/>
    </row>
    <row r="9377" spans="68:83" x14ac:dyDescent="0.25">
      <c r="BP9377" s="9"/>
      <c r="BQ9377" s="40"/>
      <c r="BR9377" s="9"/>
      <c r="BS9377" s="40"/>
      <c r="BU9377" s="9"/>
      <c r="BV9377" s="40"/>
      <c r="BW9377" s="9"/>
      <c r="BX9377" s="40"/>
      <c r="BZ9377" s="9"/>
      <c r="CA9377" s="9"/>
      <c r="CB9377" s="40"/>
      <c r="CC9377" s="9"/>
      <c r="CD9377" s="9"/>
      <c r="CE9377" s="40"/>
    </row>
    <row r="9378" spans="68:83" x14ac:dyDescent="0.25">
      <c r="BP9378" s="9"/>
      <c r="BQ9378" s="40"/>
      <c r="BR9378" s="9"/>
      <c r="BS9378" s="40"/>
      <c r="BU9378" s="9"/>
      <c r="BV9378" s="40"/>
      <c r="BW9378" s="9"/>
      <c r="BX9378" s="40"/>
      <c r="BZ9378" s="9"/>
      <c r="CA9378" s="9"/>
      <c r="CB9378" s="40"/>
      <c r="CC9378" s="9"/>
      <c r="CD9378" s="9"/>
      <c r="CE9378" s="40"/>
    </row>
    <row r="9379" spans="68:83" x14ac:dyDescent="0.25">
      <c r="BP9379" s="9"/>
      <c r="BQ9379" s="40"/>
      <c r="BR9379" s="9"/>
      <c r="BS9379" s="40"/>
      <c r="BU9379" s="9"/>
      <c r="BV9379" s="40"/>
      <c r="BW9379" s="9"/>
      <c r="BX9379" s="40"/>
      <c r="BZ9379" s="9"/>
      <c r="CA9379" s="9"/>
      <c r="CB9379" s="40"/>
      <c r="CC9379" s="9"/>
      <c r="CD9379" s="9"/>
      <c r="CE9379" s="40"/>
    </row>
    <row r="9380" spans="68:83" x14ac:dyDescent="0.25">
      <c r="BP9380" s="9"/>
      <c r="BQ9380" s="40"/>
      <c r="BR9380" s="9"/>
      <c r="BS9380" s="40"/>
      <c r="BU9380" s="9"/>
      <c r="BV9380" s="40"/>
      <c r="BW9380" s="9"/>
      <c r="BX9380" s="40"/>
      <c r="BZ9380" s="9"/>
      <c r="CA9380" s="9"/>
      <c r="CB9380" s="40"/>
      <c r="CC9380" s="9"/>
      <c r="CD9380" s="9"/>
      <c r="CE9380" s="40"/>
    </row>
    <row r="9381" spans="68:83" x14ac:dyDescent="0.25">
      <c r="BP9381" s="9"/>
      <c r="BQ9381" s="40"/>
      <c r="BR9381" s="9"/>
      <c r="BS9381" s="40"/>
      <c r="BU9381" s="9"/>
      <c r="BV9381" s="40"/>
      <c r="BW9381" s="9"/>
      <c r="BX9381" s="40"/>
      <c r="BZ9381" s="9"/>
      <c r="CA9381" s="9"/>
      <c r="CB9381" s="40"/>
      <c r="CC9381" s="9"/>
      <c r="CD9381" s="9"/>
      <c r="CE9381" s="40"/>
    </row>
    <row r="9382" spans="68:83" x14ac:dyDescent="0.25">
      <c r="BP9382" s="9"/>
      <c r="BQ9382" s="40"/>
      <c r="BR9382" s="9"/>
      <c r="BS9382" s="40"/>
      <c r="BU9382" s="9"/>
      <c r="BV9382" s="40"/>
      <c r="BW9382" s="9"/>
      <c r="BX9382" s="40"/>
      <c r="BZ9382" s="9"/>
      <c r="CA9382" s="9"/>
      <c r="CB9382" s="40"/>
      <c r="CC9382" s="9"/>
      <c r="CD9382" s="9"/>
      <c r="CE9382" s="40"/>
    </row>
    <row r="9383" spans="68:83" x14ac:dyDescent="0.25">
      <c r="BP9383" s="9"/>
      <c r="BQ9383" s="40"/>
      <c r="BR9383" s="9"/>
      <c r="BS9383" s="40"/>
      <c r="BU9383" s="9"/>
      <c r="BV9383" s="40"/>
      <c r="BW9383" s="9"/>
      <c r="BX9383" s="40"/>
      <c r="BZ9383" s="9"/>
      <c r="CA9383" s="9"/>
      <c r="CB9383" s="40"/>
      <c r="CC9383" s="9"/>
      <c r="CD9383" s="9"/>
      <c r="CE9383" s="40"/>
    </row>
    <row r="9384" spans="68:83" x14ac:dyDescent="0.25">
      <c r="BP9384" s="9"/>
      <c r="BQ9384" s="40"/>
      <c r="BR9384" s="9"/>
      <c r="BS9384" s="40"/>
      <c r="BU9384" s="9"/>
      <c r="BV9384" s="40"/>
      <c r="BW9384" s="9"/>
      <c r="BX9384" s="40"/>
      <c r="BZ9384" s="9"/>
      <c r="CA9384" s="9"/>
      <c r="CB9384" s="40"/>
      <c r="CC9384" s="9"/>
      <c r="CD9384" s="9"/>
      <c r="CE9384" s="40"/>
    </row>
    <row r="9385" spans="68:83" x14ac:dyDescent="0.25">
      <c r="BP9385" s="9"/>
      <c r="BQ9385" s="40"/>
      <c r="BR9385" s="9"/>
      <c r="BS9385" s="40"/>
      <c r="BU9385" s="9"/>
      <c r="BV9385" s="40"/>
      <c r="BW9385" s="9"/>
      <c r="BX9385" s="40"/>
      <c r="BZ9385" s="9"/>
      <c r="CA9385" s="9"/>
      <c r="CB9385" s="40"/>
      <c r="CC9385" s="9"/>
      <c r="CD9385" s="9"/>
      <c r="CE9385" s="40"/>
    </row>
    <row r="9386" spans="68:83" x14ac:dyDescent="0.25">
      <c r="BP9386" s="9"/>
      <c r="BQ9386" s="40"/>
      <c r="BR9386" s="9"/>
      <c r="BS9386" s="40"/>
      <c r="BU9386" s="9"/>
      <c r="BV9386" s="40"/>
      <c r="BW9386" s="9"/>
      <c r="BX9386" s="40"/>
      <c r="BZ9386" s="9"/>
      <c r="CA9386" s="9"/>
      <c r="CB9386" s="40"/>
      <c r="CC9386" s="9"/>
      <c r="CD9386" s="9"/>
      <c r="CE9386" s="40"/>
    </row>
    <row r="9387" spans="68:83" x14ac:dyDescent="0.25">
      <c r="BP9387" s="9"/>
      <c r="BQ9387" s="40"/>
      <c r="BR9387" s="9"/>
      <c r="BS9387" s="40"/>
      <c r="BU9387" s="9"/>
      <c r="BV9387" s="40"/>
      <c r="BW9387" s="9"/>
      <c r="BX9387" s="40"/>
      <c r="BZ9387" s="9"/>
      <c r="CA9387" s="9"/>
      <c r="CB9387" s="40"/>
      <c r="CC9387" s="9"/>
      <c r="CD9387" s="9"/>
      <c r="CE9387" s="40"/>
    </row>
    <row r="9388" spans="68:83" x14ac:dyDescent="0.25">
      <c r="BP9388" s="9"/>
      <c r="BQ9388" s="40"/>
      <c r="BR9388" s="9"/>
      <c r="BS9388" s="40"/>
      <c r="BU9388" s="9"/>
      <c r="BV9388" s="40"/>
      <c r="BW9388" s="9"/>
      <c r="BX9388" s="40"/>
      <c r="BZ9388" s="9"/>
      <c r="CA9388" s="9"/>
      <c r="CB9388" s="40"/>
      <c r="CC9388" s="9"/>
      <c r="CD9388" s="9"/>
      <c r="CE9388" s="40"/>
    </row>
    <row r="9389" spans="68:83" x14ac:dyDescent="0.25">
      <c r="BP9389" s="9"/>
      <c r="BQ9389" s="40"/>
      <c r="BR9389" s="9"/>
      <c r="BS9389" s="40"/>
      <c r="BU9389" s="9"/>
      <c r="BV9389" s="40"/>
      <c r="BW9389" s="9"/>
      <c r="BX9389" s="40"/>
      <c r="BZ9389" s="9"/>
      <c r="CA9389" s="9"/>
      <c r="CB9389" s="40"/>
      <c r="CC9389" s="9"/>
      <c r="CD9389" s="9"/>
      <c r="CE9389" s="40"/>
    </row>
    <row r="9390" spans="68:83" x14ac:dyDescent="0.25">
      <c r="BP9390" s="9"/>
      <c r="BQ9390" s="40"/>
      <c r="BR9390" s="9"/>
      <c r="BS9390" s="40"/>
      <c r="BU9390" s="9"/>
      <c r="BV9390" s="40"/>
      <c r="BW9390" s="9"/>
      <c r="BX9390" s="40"/>
      <c r="BZ9390" s="9"/>
      <c r="CA9390" s="9"/>
      <c r="CB9390" s="40"/>
      <c r="CC9390" s="9"/>
      <c r="CD9390" s="9"/>
      <c r="CE9390" s="40"/>
    </row>
    <row r="9391" spans="68:83" x14ac:dyDescent="0.25">
      <c r="BP9391" s="9"/>
      <c r="BQ9391" s="40"/>
      <c r="BR9391" s="9"/>
      <c r="BS9391" s="40"/>
      <c r="BU9391" s="9"/>
      <c r="BV9391" s="40"/>
      <c r="BW9391" s="9"/>
      <c r="BX9391" s="40"/>
      <c r="BZ9391" s="9"/>
      <c r="CA9391" s="9"/>
      <c r="CB9391" s="40"/>
      <c r="CC9391" s="9"/>
      <c r="CD9391" s="9"/>
      <c r="CE9391" s="40"/>
    </row>
    <row r="9392" spans="68:83" x14ac:dyDescent="0.25">
      <c r="BP9392" s="9"/>
      <c r="BQ9392" s="40"/>
      <c r="BR9392" s="9"/>
      <c r="BS9392" s="40"/>
      <c r="BU9392" s="9"/>
      <c r="BV9392" s="40"/>
      <c r="BW9392" s="9"/>
      <c r="BX9392" s="40"/>
      <c r="BZ9392" s="9"/>
      <c r="CA9392" s="9"/>
      <c r="CB9392" s="40"/>
      <c r="CC9392" s="9"/>
      <c r="CD9392" s="9"/>
      <c r="CE9392" s="40"/>
    </row>
    <row r="9393" spans="68:83" x14ac:dyDescent="0.25">
      <c r="BP9393" s="9"/>
      <c r="BQ9393" s="40"/>
      <c r="BR9393" s="9"/>
      <c r="BS9393" s="40"/>
      <c r="BU9393" s="9"/>
      <c r="BV9393" s="40"/>
      <c r="BW9393" s="9"/>
      <c r="BX9393" s="40"/>
      <c r="BZ9393" s="9"/>
      <c r="CA9393" s="9"/>
      <c r="CB9393" s="40"/>
      <c r="CC9393" s="9"/>
      <c r="CD9393" s="9"/>
      <c r="CE9393" s="40"/>
    </row>
    <row r="9394" spans="68:83" x14ac:dyDescent="0.25">
      <c r="BP9394" s="9"/>
      <c r="BQ9394" s="40"/>
      <c r="BR9394" s="9"/>
      <c r="BS9394" s="40"/>
      <c r="BU9394" s="9"/>
      <c r="BV9394" s="40"/>
      <c r="BW9394" s="9"/>
      <c r="BX9394" s="40"/>
      <c r="BZ9394" s="9"/>
      <c r="CA9394" s="9"/>
      <c r="CB9394" s="40"/>
      <c r="CC9394" s="9"/>
      <c r="CD9394" s="9"/>
      <c r="CE9394" s="40"/>
    </row>
    <row r="9395" spans="68:83" x14ac:dyDescent="0.25">
      <c r="BP9395" s="9"/>
      <c r="BQ9395" s="40"/>
      <c r="BR9395" s="9"/>
      <c r="BS9395" s="40"/>
      <c r="BU9395" s="9"/>
      <c r="BV9395" s="40"/>
      <c r="BW9395" s="9"/>
      <c r="BX9395" s="40"/>
      <c r="BZ9395" s="9"/>
      <c r="CA9395" s="9"/>
      <c r="CB9395" s="40"/>
      <c r="CC9395" s="9"/>
      <c r="CD9395" s="9"/>
      <c r="CE9395" s="40"/>
    </row>
    <row r="9396" spans="68:83" x14ac:dyDescent="0.25">
      <c r="BP9396" s="9"/>
      <c r="BQ9396" s="40"/>
      <c r="BR9396" s="9"/>
      <c r="BS9396" s="40"/>
      <c r="BU9396" s="9"/>
      <c r="BV9396" s="40"/>
      <c r="BW9396" s="9"/>
      <c r="BX9396" s="40"/>
      <c r="BZ9396" s="9"/>
      <c r="CA9396" s="9"/>
      <c r="CB9396" s="40"/>
      <c r="CC9396" s="9"/>
      <c r="CD9396" s="9"/>
      <c r="CE9396" s="40"/>
    </row>
    <row r="9397" spans="68:83" x14ac:dyDescent="0.25">
      <c r="BP9397" s="9"/>
      <c r="BQ9397" s="40"/>
      <c r="BR9397" s="9"/>
      <c r="BS9397" s="40"/>
      <c r="BU9397" s="9"/>
      <c r="BV9397" s="40"/>
      <c r="BW9397" s="9"/>
      <c r="BX9397" s="40"/>
      <c r="BZ9397" s="9"/>
      <c r="CA9397" s="9"/>
      <c r="CB9397" s="40"/>
      <c r="CC9397" s="9"/>
      <c r="CD9397" s="9"/>
      <c r="CE9397" s="40"/>
    </row>
    <row r="9398" spans="68:83" x14ac:dyDescent="0.25">
      <c r="BP9398" s="9"/>
      <c r="BQ9398" s="40"/>
      <c r="BR9398" s="9"/>
      <c r="BS9398" s="40"/>
      <c r="BU9398" s="9"/>
      <c r="BV9398" s="40"/>
      <c r="BW9398" s="9"/>
      <c r="BX9398" s="40"/>
      <c r="BZ9398" s="9"/>
      <c r="CA9398" s="9"/>
      <c r="CB9398" s="40"/>
      <c r="CC9398" s="9"/>
      <c r="CD9398" s="9"/>
      <c r="CE9398" s="40"/>
    </row>
    <row r="9399" spans="68:83" x14ac:dyDescent="0.25">
      <c r="BP9399" s="9"/>
      <c r="BQ9399" s="40"/>
      <c r="BR9399" s="9"/>
      <c r="BS9399" s="40"/>
      <c r="BU9399" s="9"/>
      <c r="BV9399" s="40"/>
      <c r="BW9399" s="9"/>
      <c r="BX9399" s="40"/>
      <c r="BZ9399" s="9"/>
      <c r="CA9399" s="9"/>
      <c r="CB9399" s="40"/>
      <c r="CC9399" s="9"/>
      <c r="CD9399" s="9"/>
      <c r="CE9399" s="40"/>
    </row>
    <row r="9400" spans="68:83" x14ac:dyDescent="0.25">
      <c r="BP9400" s="9"/>
      <c r="BQ9400" s="40"/>
      <c r="BR9400" s="9"/>
      <c r="BS9400" s="40"/>
      <c r="BU9400" s="9"/>
      <c r="BV9400" s="40"/>
      <c r="BW9400" s="9"/>
      <c r="BX9400" s="40"/>
      <c r="BZ9400" s="9"/>
      <c r="CA9400" s="9"/>
      <c r="CB9400" s="40"/>
      <c r="CC9400" s="9"/>
      <c r="CD9400" s="9"/>
      <c r="CE9400" s="40"/>
    </row>
    <row r="9401" spans="68:83" x14ac:dyDescent="0.25">
      <c r="BP9401" s="9"/>
      <c r="BQ9401" s="40"/>
      <c r="BR9401" s="9"/>
      <c r="BS9401" s="40"/>
      <c r="BU9401" s="9"/>
      <c r="BV9401" s="40"/>
      <c r="BW9401" s="9"/>
      <c r="BX9401" s="40"/>
      <c r="BZ9401" s="9"/>
      <c r="CA9401" s="9"/>
      <c r="CB9401" s="40"/>
      <c r="CC9401" s="9"/>
      <c r="CD9401" s="9"/>
      <c r="CE9401" s="40"/>
    </row>
    <row r="9402" spans="68:83" x14ac:dyDescent="0.25">
      <c r="BP9402" s="9"/>
      <c r="BQ9402" s="40"/>
      <c r="BR9402" s="9"/>
      <c r="BS9402" s="40"/>
      <c r="BU9402" s="9"/>
      <c r="BV9402" s="40"/>
      <c r="BW9402" s="9"/>
      <c r="BX9402" s="40"/>
      <c r="BZ9402" s="9"/>
      <c r="CA9402" s="9"/>
      <c r="CB9402" s="40"/>
      <c r="CC9402" s="9"/>
      <c r="CD9402" s="9"/>
      <c r="CE9402" s="40"/>
    </row>
    <row r="9403" spans="68:83" x14ac:dyDescent="0.25">
      <c r="BP9403" s="9"/>
      <c r="BQ9403" s="40"/>
      <c r="BR9403" s="9"/>
      <c r="BS9403" s="40"/>
      <c r="BU9403" s="9"/>
      <c r="BV9403" s="40"/>
      <c r="BW9403" s="9"/>
      <c r="BX9403" s="40"/>
      <c r="BZ9403" s="9"/>
      <c r="CA9403" s="9"/>
      <c r="CB9403" s="40"/>
      <c r="CC9403" s="9"/>
      <c r="CD9403" s="9"/>
      <c r="CE9403" s="40"/>
    </row>
    <row r="9404" spans="68:83" x14ac:dyDescent="0.25">
      <c r="BP9404" s="9"/>
      <c r="BQ9404" s="40"/>
      <c r="BR9404" s="9"/>
      <c r="BS9404" s="40"/>
      <c r="BU9404" s="9"/>
      <c r="BV9404" s="40"/>
      <c r="BW9404" s="9"/>
      <c r="BX9404" s="40"/>
      <c r="BZ9404" s="9"/>
      <c r="CA9404" s="9"/>
      <c r="CB9404" s="40"/>
      <c r="CC9404" s="9"/>
      <c r="CD9404" s="9"/>
      <c r="CE9404" s="40"/>
    </row>
    <row r="9405" spans="68:83" x14ac:dyDescent="0.25">
      <c r="BP9405" s="9"/>
      <c r="BQ9405" s="40"/>
      <c r="BR9405" s="9"/>
      <c r="BS9405" s="40"/>
      <c r="BU9405" s="9"/>
      <c r="BV9405" s="40"/>
      <c r="BW9405" s="9"/>
      <c r="BX9405" s="40"/>
      <c r="BZ9405" s="9"/>
      <c r="CA9405" s="9"/>
      <c r="CB9405" s="40"/>
      <c r="CC9405" s="9"/>
      <c r="CD9405" s="9"/>
      <c r="CE9405" s="40"/>
    </row>
    <row r="9406" spans="68:83" x14ac:dyDescent="0.25">
      <c r="BP9406" s="9"/>
      <c r="BQ9406" s="40"/>
      <c r="BR9406" s="9"/>
      <c r="BS9406" s="40"/>
      <c r="BU9406" s="9"/>
      <c r="BV9406" s="40"/>
      <c r="BW9406" s="9"/>
      <c r="BX9406" s="40"/>
      <c r="BZ9406" s="9"/>
      <c r="CA9406" s="9"/>
      <c r="CB9406" s="40"/>
      <c r="CC9406" s="9"/>
      <c r="CD9406" s="9"/>
      <c r="CE9406" s="40"/>
    </row>
    <row r="9407" spans="68:83" x14ac:dyDescent="0.25">
      <c r="BP9407" s="9"/>
      <c r="BQ9407" s="40"/>
      <c r="BR9407" s="9"/>
      <c r="BS9407" s="40"/>
      <c r="BU9407" s="9"/>
      <c r="BV9407" s="40"/>
      <c r="BW9407" s="9"/>
      <c r="BX9407" s="40"/>
      <c r="BZ9407" s="9"/>
      <c r="CA9407" s="9"/>
      <c r="CB9407" s="40"/>
      <c r="CC9407" s="9"/>
      <c r="CD9407" s="9"/>
      <c r="CE9407" s="40"/>
    </row>
    <row r="9408" spans="68:83" x14ac:dyDescent="0.25">
      <c r="BP9408" s="9"/>
      <c r="BQ9408" s="40"/>
      <c r="BR9408" s="9"/>
      <c r="BS9408" s="40"/>
      <c r="BU9408" s="9"/>
      <c r="BV9408" s="40"/>
      <c r="BW9408" s="9"/>
      <c r="BX9408" s="40"/>
      <c r="BZ9408" s="9"/>
      <c r="CA9408" s="9"/>
      <c r="CB9408" s="40"/>
      <c r="CC9408" s="9"/>
      <c r="CD9408" s="9"/>
      <c r="CE9408" s="40"/>
    </row>
    <row r="9409" spans="68:83" x14ac:dyDescent="0.25">
      <c r="BP9409" s="9"/>
      <c r="BQ9409" s="40"/>
      <c r="BR9409" s="9"/>
      <c r="BS9409" s="40"/>
      <c r="BU9409" s="9"/>
      <c r="BV9409" s="40"/>
      <c r="BW9409" s="9"/>
      <c r="BX9409" s="40"/>
      <c r="BZ9409" s="9"/>
      <c r="CA9409" s="9"/>
      <c r="CB9409" s="40"/>
      <c r="CC9409" s="9"/>
      <c r="CD9409" s="9"/>
      <c r="CE9409" s="40"/>
    </row>
    <row r="9410" spans="68:83" x14ac:dyDescent="0.25">
      <c r="BP9410" s="9"/>
      <c r="BQ9410" s="40"/>
      <c r="BR9410" s="9"/>
      <c r="BS9410" s="40"/>
      <c r="BU9410" s="9"/>
      <c r="BV9410" s="40"/>
      <c r="BW9410" s="9"/>
      <c r="BX9410" s="40"/>
      <c r="BZ9410" s="9"/>
      <c r="CA9410" s="9"/>
      <c r="CB9410" s="40"/>
      <c r="CC9410" s="9"/>
      <c r="CD9410" s="9"/>
      <c r="CE9410" s="40"/>
    </row>
    <row r="9411" spans="68:83" x14ac:dyDescent="0.25">
      <c r="BP9411" s="9"/>
      <c r="BQ9411" s="40"/>
      <c r="BR9411" s="9"/>
      <c r="BS9411" s="40"/>
      <c r="BU9411" s="9"/>
      <c r="BV9411" s="40"/>
      <c r="BW9411" s="9"/>
      <c r="BX9411" s="40"/>
      <c r="BZ9411" s="9"/>
      <c r="CA9411" s="9"/>
      <c r="CB9411" s="40"/>
      <c r="CC9411" s="9"/>
      <c r="CD9411" s="9"/>
      <c r="CE9411" s="40"/>
    </row>
    <row r="9412" spans="68:83" x14ac:dyDescent="0.25">
      <c r="BP9412" s="9"/>
      <c r="BQ9412" s="40"/>
      <c r="BR9412" s="9"/>
      <c r="BS9412" s="40"/>
      <c r="BU9412" s="9"/>
      <c r="BV9412" s="40"/>
      <c r="BW9412" s="9"/>
      <c r="BX9412" s="40"/>
      <c r="BZ9412" s="9"/>
      <c r="CA9412" s="9"/>
      <c r="CB9412" s="40"/>
      <c r="CC9412" s="9"/>
      <c r="CD9412" s="9"/>
      <c r="CE9412" s="40"/>
    </row>
    <row r="9413" spans="68:83" x14ac:dyDescent="0.25">
      <c r="BP9413" s="9"/>
      <c r="BQ9413" s="40"/>
      <c r="BR9413" s="9"/>
      <c r="BS9413" s="40"/>
      <c r="BU9413" s="9"/>
      <c r="BV9413" s="40"/>
      <c r="BW9413" s="9"/>
      <c r="BX9413" s="40"/>
      <c r="BZ9413" s="9"/>
      <c r="CA9413" s="9"/>
      <c r="CB9413" s="40"/>
      <c r="CC9413" s="9"/>
      <c r="CD9413" s="9"/>
      <c r="CE9413" s="40"/>
    </row>
    <row r="9414" spans="68:83" x14ac:dyDescent="0.25">
      <c r="BP9414" s="9"/>
      <c r="BQ9414" s="40"/>
      <c r="BR9414" s="9"/>
      <c r="BS9414" s="40"/>
      <c r="BU9414" s="9"/>
      <c r="BV9414" s="40"/>
      <c r="BW9414" s="9"/>
      <c r="BX9414" s="40"/>
      <c r="BZ9414" s="9"/>
      <c r="CA9414" s="9"/>
      <c r="CB9414" s="40"/>
      <c r="CC9414" s="9"/>
      <c r="CD9414" s="9"/>
      <c r="CE9414" s="40"/>
    </row>
    <row r="9415" spans="68:83" x14ac:dyDescent="0.25">
      <c r="BP9415" s="9"/>
      <c r="BQ9415" s="40"/>
      <c r="BR9415" s="9"/>
      <c r="BS9415" s="40"/>
      <c r="BU9415" s="9"/>
      <c r="BV9415" s="40"/>
      <c r="BW9415" s="9"/>
      <c r="BX9415" s="40"/>
      <c r="BZ9415" s="9"/>
      <c r="CA9415" s="9"/>
      <c r="CB9415" s="40"/>
      <c r="CC9415" s="9"/>
      <c r="CD9415" s="9"/>
      <c r="CE9415" s="40"/>
    </row>
    <row r="9416" spans="68:83" x14ac:dyDescent="0.25">
      <c r="BP9416" s="9"/>
      <c r="BQ9416" s="40"/>
      <c r="BR9416" s="9"/>
      <c r="BS9416" s="40"/>
      <c r="BU9416" s="9"/>
      <c r="BV9416" s="40"/>
      <c r="BW9416" s="9"/>
      <c r="BX9416" s="40"/>
      <c r="BZ9416" s="9"/>
      <c r="CA9416" s="9"/>
      <c r="CB9416" s="40"/>
      <c r="CC9416" s="9"/>
      <c r="CD9416" s="9"/>
      <c r="CE9416" s="40"/>
    </row>
    <row r="9417" spans="68:83" x14ac:dyDescent="0.25">
      <c r="BP9417" s="9"/>
      <c r="BQ9417" s="40"/>
      <c r="BR9417" s="9"/>
      <c r="BS9417" s="40"/>
      <c r="BU9417" s="9"/>
      <c r="BV9417" s="40"/>
      <c r="BW9417" s="9"/>
      <c r="BX9417" s="40"/>
      <c r="BZ9417" s="9"/>
      <c r="CA9417" s="9"/>
      <c r="CB9417" s="40"/>
      <c r="CC9417" s="9"/>
      <c r="CD9417" s="9"/>
      <c r="CE9417" s="40"/>
    </row>
    <row r="9418" spans="68:83" x14ac:dyDescent="0.25">
      <c r="BP9418" s="9"/>
      <c r="BQ9418" s="40"/>
      <c r="BR9418" s="9"/>
      <c r="BS9418" s="40"/>
      <c r="BU9418" s="9"/>
      <c r="BV9418" s="40"/>
      <c r="BW9418" s="9"/>
      <c r="BX9418" s="40"/>
      <c r="BZ9418" s="9"/>
      <c r="CA9418" s="9"/>
      <c r="CB9418" s="40"/>
      <c r="CC9418" s="9"/>
      <c r="CD9418" s="9"/>
      <c r="CE9418" s="40"/>
    </row>
    <row r="9419" spans="68:83" x14ac:dyDescent="0.25">
      <c r="BP9419" s="9"/>
      <c r="BQ9419" s="40"/>
      <c r="BR9419" s="9"/>
      <c r="BS9419" s="40"/>
      <c r="BU9419" s="9"/>
      <c r="BV9419" s="40"/>
      <c r="BW9419" s="9"/>
      <c r="BX9419" s="40"/>
      <c r="BZ9419" s="9"/>
      <c r="CA9419" s="9"/>
      <c r="CB9419" s="40"/>
      <c r="CC9419" s="9"/>
      <c r="CD9419" s="9"/>
      <c r="CE9419" s="40"/>
    </row>
    <row r="9420" spans="68:83" x14ac:dyDescent="0.25">
      <c r="BP9420" s="9"/>
      <c r="BQ9420" s="40"/>
      <c r="BR9420" s="9"/>
      <c r="BS9420" s="40"/>
      <c r="BU9420" s="9"/>
      <c r="BV9420" s="40"/>
      <c r="BW9420" s="9"/>
      <c r="BX9420" s="40"/>
      <c r="BZ9420" s="9"/>
      <c r="CA9420" s="9"/>
      <c r="CB9420" s="40"/>
      <c r="CC9420" s="9"/>
      <c r="CD9420" s="9"/>
      <c r="CE9420" s="40"/>
    </row>
    <row r="9421" spans="68:83" x14ac:dyDescent="0.25">
      <c r="BP9421" s="9"/>
      <c r="BQ9421" s="40"/>
      <c r="BR9421" s="9"/>
      <c r="BS9421" s="40"/>
      <c r="BU9421" s="9"/>
      <c r="BV9421" s="40"/>
      <c r="BW9421" s="9"/>
      <c r="BX9421" s="40"/>
      <c r="BZ9421" s="9"/>
      <c r="CA9421" s="9"/>
      <c r="CB9421" s="40"/>
      <c r="CC9421" s="9"/>
      <c r="CD9421" s="9"/>
      <c r="CE9421" s="40"/>
    </row>
    <row r="9422" spans="68:83" x14ac:dyDescent="0.25">
      <c r="BP9422" s="9"/>
      <c r="BQ9422" s="40"/>
      <c r="BR9422" s="9"/>
      <c r="BS9422" s="40"/>
      <c r="BU9422" s="9"/>
      <c r="BV9422" s="40"/>
      <c r="BW9422" s="9"/>
      <c r="BX9422" s="40"/>
      <c r="BZ9422" s="9"/>
      <c r="CA9422" s="9"/>
      <c r="CB9422" s="40"/>
      <c r="CC9422" s="9"/>
      <c r="CD9422" s="9"/>
      <c r="CE9422" s="40"/>
    </row>
    <row r="9423" spans="68:83" x14ac:dyDescent="0.25">
      <c r="BP9423" s="9"/>
      <c r="BQ9423" s="40"/>
      <c r="BR9423" s="9"/>
      <c r="BS9423" s="40"/>
      <c r="BU9423" s="9"/>
      <c r="BV9423" s="40"/>
      <c r="BW9423" s="9"/>
      <c r="BX9423" s="40"/>
      <c r="BZ9423" s="9"/>
      <c r="CA9423" s="9"/>
      <c r="CB9423" s="40"/>
      <c r="CC9423" s="9"/>
      <c r="CD9423" s="9"/>
      <c r="CE9423" s="40"/>
    </row>
    <row r="9424" spans="68:83" x14ac:dyDescent="0.25">
      <c r="BP9424" s="9"/>
      <c r="BQ9424" s="40"/>
      <c r="BR9424" s="9"/>
      <c r="BS9424" s="40"/>
      <c r="BU9424" s="9"/>
      <c r="BV9424" s="40"/>
      <c r="BW9424" s="9"/>
      <c r="BX9424" s="40"/>
      <c r="BZ9424" s="9"/>
      <c r="CA9424" s="9"/>
      <c r="CB9424" s="40"/>
      <c r="CC9424" s="9"/>
      <c r="CD9424" s="9"/>
      <c r="CE9424" s="40"/>
    </row>
    <row r="9425" spans="68:83" x14ac:dyDescent="0.25">
      <c r="BP9425" s="9"/>
      <c r="BQ9425" s="40"/>
      <c r="BR9425" s="9"/>
      <c r="BS9425" s="40"/>
      <c r="BU9425" s="9"/>
      <c r="BV9425" s="40"/>
      <c r="BW9425" s="9"/>
      <c r="BX9425" s="40"/>
      <c r="BZ9425" s="9"/>
      <c r="CA9425" s="9"/>
      <c r="CB9425" s="40"/>
      <c r="CC9425" s="9"/>
      <c r="CD9425" s="9"/>
      <c r="CE9425" s="40"/>
    </row>
    <row r="9426" spans="68:83" x14ac:dyDescent="0.25">
      <c r="BP9426" s="9"/>
      <c r="BQ9426" s="40"/>
      <c r="BR9426" s="9"/>
      <c r="BS9426" s="40"/>
      <c r="BU9426" s="9"/>
      <c r="BV9426" s="40"/>
      <c r="BW9426" s="9"/>
      <c r="BX9426" s="40"/>
      <c r="BZ9426" s="9"/>
      <c r="CA9426" s="9"/>
      <c r="CB9426" s="40"/>
      <c r="CC9426" s="9"/>
      <c r="CD9426" s="9"/>
      <c r="CE9426" s="40"/>
    </row>
    <row r="9427" spans="68:83" x14ac:dyDescent="0.25">
      <c r="BP9427" s="9"/>
      <c r="BQ9427" s="40"/>
      <c r="BR9427" s="9"/>
      <c r="BS9427" s="40"/>
      <c r="BU9427" s="9"/>
      <c r="BV9427" s="40"/>
      <c r="BW9427" s="9"/>
      <c r="BX9427" s="40"/>
      <c r="BZ9427" s="9"/>
      <c r="CA9427" s="9"/>
      <c r="CB9427" s="40"/>
      <c r="CC9427" s="9"/>
      <c r="CD9427" s="9"/>
      <c r="CE9427" s="40"/>
    </row>
    <row r="9428" spans="68:83" x14ac:dyDescent="0.25">
      <c r="BP9428" s="9"/>
      <c r="BQ9428" s="40"/>
      <c r="BR9428" s="9"/>
      <c r="BS9428" s="40"/>
      <c r="BU9428" s="9"/>
      <c r="BV9428" s="40"/>
      <c r="BW9428" s="9"/>
      <c r="BX9428" s="40"/>
      <c r="BZ9428" s="9"/>
      <c r="CA9428" s="9"/>
      <c r="CB9428" s="40"/>
      <c r="CC9428" s="9"/>
      <c r="CD9428" s="9"/>
      <c r="CE9428" s="40"/>
    </row>
    <row r="9429" spans="68:83" x14ac:dyDescent="0.25">
      <c r="BP9429" s="9"/>
      <c r="BQ9429" s="40"/>
      <c r="BR9429" s="9"/>
      <c r="BS9429" s="40"/>
      <c r="BU9429" s="9"/>
      <c r="BV9429" s="40"/>
      <c r="BW9429" s="9"/>
      <c r="BX9429" s="40"/>
      <c r="BZ9429" s="9"/>
      <c r="CA9429" s="9"/>
      <c r="CB9429" s="40"/>
      <c r="CC9429" s="9"/>
      <c r="CD9429" s="9"/>
      <c r="CE9429" s="40"/>
    </row>
    <row r="9430" spans="68:83" x14ac:dyDescent="0.25">
      <c r="BP9430" s="9"/>
      <c r="BQ9430" s="40"/>
      <c r="BR9430" s="9"/>
      <c r="BS9430" s="40"/>
      <c r="BU9430" s="9"/>
      <c r="BV9430" s="40"/>
      <c r="BW9430" s="9"/>
      <c r="BX9430" s="40"/>
      <c r="BZ9430" s="9"/>
      <c r="CA9430" s="9"/>
      <c r="CB9430" s="40"/>
      <c r="CC9430" s="9"/>
      <c r="CD9430" s="9"/>
      <c r="CE9430" s="40"/>
    </row>
    <row r="9431" spans="68:83" x14ac:dyDescent="0.25">
      <c r="BP9431" s="9"/>
      <c r="BQ9431" s="40"/>
      <c r="BR9431" s="9"/>
      <c r="BS9431" s="40"/>
      <c r="BU9431" s="9"/>
      <c r="BV9431" s="40"/>
      <c r="BW9431" s="9"/>
      <c r="BX9431" s="40"/>
      <c r="BZ9431" s="9"/>
      <c r="CA9431" s="9"/>
      <c r="CB9431" s="40"/>
      <c r="CC9431" s="9"/>
      <c r="CD9431" s="9"/>
      <c r="CE9431" s="40"/>
    </row>
    <row r="9432" spans="68:83" x14ac:dyDescent="0.25">
      <c r="BP9432" s="9"/>
      <c r="BQ9432" s="40"/>
      <c r="BR9432" s="9"/>
      <c r="BS9432" s="40"/>
      <c r="BU9432" s="9"/>
      <c r="BV9432" s="40"/>
      <c r="BW9432" s="9"/>
      <c r="BX9432" s="40"/>
      <c r="BZ9432" s="9"/>
      <c r="CA9432" s="9"/>
      <c r="CB9432" s="40"/>
      <c r="CC9432" s="9"/>
      <c r="CD9432" s="9"/>
      <c r="CE9432" s="40"/>
    </row>
    <row r="9433" spans="68:83" x14ac:dyDescent="0.25">
      <c r="BP9433" s="9"/>
      <c r="BQ9433" s="40"/>
      <c r="BR9433" s="9"/>
      <c r="BS9433" s="40"/>
      <c r="BU9433" s="9"/>
      <c r="BV9433" s="40"/>
      <c r="BW9433" s="9"/>
      <c r="BX9433" s="40"/>
      <c r="BZ9433" s="9"/>
      <c r="CA9433" s="9"/>
      <c r="CB9433" s="40"/>
      <c r="CC9433" s="9"/>
      <c r="CD9433" s="9"/>
      <c r="CE9433" s="40"/>
    </row>
    <row r="9434" spans="68:83" x14ac:dyDescent="0.25">
      <c r="BP9434" s="9"/>
      <c r="BQ9434" s="40"/>
      <c r="BR9434" s="9"/>
      <c r="BS9434" s="40"/>
      <c r="BU9434" s="9"/>
      <c r="BV9434" s="40"/>
      <c r="BW9434" s="9"/>
      <c r="BX9434" s="40"/>
      <c r="BZ9434" s="9"/>
      <c r="CA9434" s="9"/>
      <c r="CB9434" s="40"/>
      <c r="CC9434" s="9"/>
      <c r="CD9434" s="9"/>
      <c r="CE9434" s="40"/>
    </row>
    <row r="9435" spans="68:83" x14ac:dyDescent="0.25">
      <c r="BP9435" s="9"/>
      <c r="BQ9435" s="40"/>
      <c r="BR9435" s="9"/>
      <c r="BS9435" s="40"/>
      <c r="BU9435" s="9"/>
      <c r="BV9435" s="40"/>
      <c r="BW9435" s="9"/>
      <c r="BX9435" s="40"/>
      <c r="BZ9435" s="9"/>
      <c r="CA9435" s="9"/>
      <c r="CB9435" s="40"/>
      <c r="CC9435" s="9"/>
      <c r="CD9435" s="9"/>
      <c r="CE9435" s="40"/>
    </row>
    <row r="9436" spans="68:83" x14ac:dyDescent="0.25">
      <c r="BP9436" s="9"/>
      <c r="BQ9436" s="40"/>
      <c r="BR9436" s="9"/>
      <c r="BS9436" s="40"/>
      <c r="BU9436" s="9"/>
      <c r="BV9436" s="40"/>
      <c r="BW9436" s="9"/>
      <c r="BX9436" s="40"/>
      <c r="BZ9436" s="9"/>
      <c r="CA9436" s="9"/>
      <c r="CB9436" s="40"/>
      <c r="CC9436" s="9"/>
      <c r="CD9436" s="9"/>
      <c r="CE9436" s="40"/>
    </row>
    <row r="9437" spans="68:83" x14ac:dyDescent="0.25">
      <c r="BP9437" s="9"/>
      <c r="BQ9437" s="40"/>
      <c r="BR9437" s="9"/>
      <c r="BS9437" s="40"/>
      <c r="BU9437" s="9"/>
      <c r="BV9437" s="40"/>
      <c r="BW9437" s="9"/>
      <c r="BX9437" s="40"/>
      <c r="BZ9437" s="9"/>
      <c r="CA9437" s="9"/>
      <c r="CB9437" s="40"/>
      <c r="CC9437" s="9"/>
      <c r="CD9437" s="9"/>
      <c r="CE9437" s="40"/>
    </row>
    <row r="9438" spans="68:83" x14ac:dyDescent="0.25">
      <c r="BP9438" s="9"/>
      <c r="BQ9438" s="40"/>
      <c r="BR9438" s="9"/>
      <c r="BS9438" s="40"/>
      <c r="BU9438" s="9"/>
      <c r="BV9438" s="40"/>
      <c r="BW9438" s="9"/>
      <c r="BX9438" s="40"/>
      <c r="BZ9438" s="9"/>
      <c r="CA9438" s="9"/>
      <c r="CB9438" s="40"/>
      <c r="CC9438" s="9"/>
      <c r="CD9438" s="9"/>
      <c r="CE9438" s="40"/>
    </row>
    <row r="9439" spans="68:83" x14ac:dyDescent="0.25">
      <c r="BP9439" s="9"/>
      <c r="BQ9439" s="40"/>
      <c r="BR9439" s="9"/>
      <c r="BS9439" s="40"/>
      <c r="BU9439" s="9"/>
      <c r="BV9439" s="40"/>
      <c r="BW9439" s="9"/>
      <c r="BX9439" s="40"/>
      <c r="BZ9439" s="9"/>
      <c r="CA9439" s="9"/>
      <c r="CB9439" s="40"/>
      <c r="CC9439" s="9"/>
      <c r="CD9439" s="9"/>
      <c r="CE9439" s="40"/>
    </row>
    <row r="9440" spans="68:83" x14ac:dyDescent="0.25">
      <c r="BP9440" s="9"/>
      <c r="BQ9440" s="40"/>
      <c r="BR9440" s="9"/>
      <c r="BS9440" s="40"/>
      <c r="BU9440" s="9"/>
      <c r="BV9440" s="40"/>
      <c r="BW9440" s="9"/>
      <c r="BX9440" s="40"/>
      <c r="BZ9440" s="9"/>
      <c r="CA9440" s="9"/>
      <c r="CB9440" s="40"/>
      <c r="CC9440" s="9"/>
      <c r="CD9440" s="9"/>
      <c r="CE9440" s="40"/>
    </row>
    <row r="9441" spans="68:83" x14ac:dyDescent="0.25">
      <c r="BP9441" s="9"/>
      <c r="BQ9441" s="40"/>
      <c r="BR9441" s="9"/>
      <c r="BS9441" s="40"/>
      <c r="BU9441" s="9"/>
      <c r="BV9441" s="40"/>
      <c r="BW9441" s="9"/>
      <c r="BX9441" s="40"/>
      <c r="BZ9441" s="9"/>
      <c r="CA9441" s="9"/>
      <c r="CB9441" s="40"/>
      <c r="CC9441" s="9"/>
      <c r="CD9441" s="9"/>
      <c r="CE9441" s="40"/>
    </row>
    <row r="9442" spans="68:83" x14ac:dyDescent="0.25">
      <c r="BP9442" s="9"/>
      <c r="BQ9442" s="40"/>
      <c r="BR9442" s="9"/>
      <c r="BS9442" s="40"/>
      <c r="BU9442" s="9"/>
      <c r="BV9442" s="40"/>
      <c r="BW9442" s="9"/>
      <c r="BX9442" s="40"/>
      <c r="BZ9442" s="9"/>
      <c r="CA9442" s="9"/>
      <c r="CB9442" s="40"/>
      <c r="CC9442" s="9"/>
      <c r="CD9442" s="9"/>
      <c r="CE9442" s="40"/>
    </row>
    <row r="9443" spans="68:83" x14ac:dyDescent="0.25">
      <c r="BP9443" s="9"/>
      <c r="BQ9443" s="40"/>
      <c r="BR9443" s="9"/>
      <c r="BS9443" s="40"/>
      <c r="BU9443" s="9"/>
      <c r="BV9443" s="40"/>
      <c r="BW9443" s="9"/>
      <c r="BX9443" s="40"/>
      <c r="BZ9443" s="9"/>
      <c r="CA9443" s="9"/>
      <c r="CB9443" s="40"/>
      <c r="CC9443" s="9"/>
      <c r="CD9443" s="9"/>
      <c r="CE9443" s="40"/>
    </row>
    <row r="9444" spans="68:83" x14ac:dyDescent="0.25">
      <c r="BP9444" s="9"/>
      <c r="BQ9444" s="40"/>
      <c r="BR9444" s="9"/>
      <c r="BS9444" s="40"/>
      <c r="BU9444" s="9"/>
      <c r="BV9444" s="40"/>
      <c r="BW9444" s="9"/>
      <c r="BX9444" s="40"/>
      <c r="BZ9444" s="9"/>
      <c r="CA9444" s="9"/>
      <c r="CB9444" s="40"/>
      <c r="CC9444" s="9"/>
      <c r="CD9444" s="9"/>
      <c r="CE9444" s="40"/>
    </row>
    <row r="9445" spans="68:83" x14ac:dyDescent="0.25">
      <c r="BP9445" s="9"/>
      <c r="BQ9445" s="40"/>
      <c r="BR9445" s="9"/>
      <c r="BS9445" s="40"/>
      <c r="BU9445" s="9"/>
      <c r="BV9445" s="40"/>
      <c r="BW9445" s="9"/>
      <c r="BX9445" s="40"/>
      <c r="BZ9445" s="9"/>
      <c r="CA9445" s="9"/>
      <c r="CB9445" s="40"/>
      <c r="CC9445" s="9"/>
      <c r="CD9445" s="9"/>
      <c r="CE9445" s="40"/>
    </row>
    <row r="9446" spans="68:83" x14ac:dyDescent="0.25">
      <c r="BP9446" s="9"/>
      <c r="BQ9446" s="40"/>
      <c r="BR9446" s="9"/>
      <c r="BS9446" s="40"/>
      <c r="BU9446" s="9"/>
      <c r="BV9446" s="40"/>
      <c r="BW9446" s="9"/>
      <c r="BX9446" s="40"/>
      <c r="BZ9446" s="9"/>
      <c r="CA9446" s="9"/>
      <c r="CB9446" s="40"/>
      <c r="CC9446" s="9"/>
      <c r="CD9446" s="9"/>
      <c r="CE9446" s="40"/>
    </row>
    <row r="9447" spans="68:83" x14ac:dyDescent="0.25">
      <c r="BP9447" s="9"/>
      <c r="BQ9447" s="40"/>
      <c r="BR9447" s="9"/>
      <c r="BS9447" s="40"/>
      <c r="BU9447" s="9"/>
      <c r="BV9447" s="40"/>
      <c r="BW9447" s="9"/>
      <c r="BX9447" s="40"/>
      <c r="BZ9447" s="9"/>
      <c r="CA9447" s="9"/>
      <c r="CB9447" s="40"/>
      <c r="CC9447" s="9"/>
      <c r="CD9447" s="9"/>
      <c r="CE9447" s="40"/>
    </row>
    <row r="9448" spans="68:83" x14ac:dyDescent="0.25">
      <c r="BP9448" s="9"/>
      <c r="BQ9448" s="40"/>
      <c r="BR9448" s="9"/>
      <c r="BS9448" s="40"/>
      <c r="BU9448" s="9"/>
      <c r="BV9448" s="40"/>
      <c r="BW9448" s="9"/>
      <c r="BX9448" s="40"/>
      <c r="BZ9448" s="9"/>
      <c r="CA9448" s="9"/>
      <c r="CB9448" s="40"/>
      <c r="CC9448" s="9"/>
      <c r="CD9448" s="9"/>
      <c r="CE9448" s="40"/>
    </row>
    <row r="9449" spans="68:83" x14ac:dyDescent="0.25">
      <c r="BP9449" s="9"/>
      <c r="BQ9449" s="40"/>
      <c r="BR9449" s="9"/>
      <c r="BS9449" s="40"/>
      <c r="BU9449" s="9"/>
      <c r="BV9449" s="40"/>
      <c r="BW9449" s="9"/>
      <c r="BX9449" s="40"/>
      <c r="BZ9449" s="9"/>
      <c r="CA9449" s="9"/>
      <c r="CB9449" s="40"/>
      <c r="CC9449" s="9"/>
      <c r="CD9449" s="9"/>
      <c r="CE9449" s="40"/>
    </row>
    <row r="9450" spans="68:83" x14ac:dyDescent="0.25">
      <c r="BP9450" s="9"/>
      <c r="BQ9450" s="40"/>
      <c r="BR9450" s="9"/>
      <c r="BS9450" s="40"/>
      <c r="BU9450" s="9"/>
      <c r="BV9450" s="40"/>
      <c r="BW9450" s="9"/>
      <c r="BX9450" s="40"/>
      <c r="BZ9450" s="9"/>
      <c r="CA9450" s="9"/>
      <c r="CB9450" s="40"/>
      <c r="CC9450" s="9"/>
      <c r="CD9450" s="9"/>
      <c r="CE9450" s="40"/>
    </row>
    <row r="9451" spans="68:83" x14ac:dyDescent="0.25">
      <c r="BP9451" s="9"/>
      <c r="BQ9451" s="40"/>
      <c r="BR9451" s="9"/>
      <c r="BS9451" s="40"/>
      <c r="BU9451" s="9"/>
      <c r="BV9451" s="40"/>
      <c r="BW9451" s="9"/>
      <c r="BX9451" s="40"/>
      <c r="BZ9451" s="9"/>
      <c r="CA9451" s="9"/>
      <c r="CB9451" s="40"/>
      <c r="CC9451" s="9"/>
      <c r="CD9451" s="9"/>
      <c r="CE9451" s="40"/>
    </row>
    <row r="9452" spans="68:83" x14ac:dyDescent="0.25">
      <c r="BP9452" s="9"/>
      <c r="BQ9452" s="40"/>
      <c r="BR9452" s="9"/>
      <c r="BS9452" s="40"/>
      <c r="BU9452" s="9"/>
      <c r="BV9452" s="40"/>
      <c r="BW9452" s="9"/>
      <c r="BX9452" s="40"/>
      <c r="BZ9452" s="9"/>
      <c r="CA9452" s="9"/>
      <c r="CB9452" s="40"/>
      <c r="CC9452" s="9"/>
      <c r="CD9452" s="9"/>
      <c r="CE9452" s="40"/>
    </row>
    <row r="9453" spans="68:83" x14ac:dyDescent="0.25">
      <c r="BP9453" s="9"/>
      <c r="BQ9453" s="40"/>
      <c r="BR9453" s="9"/>
      <c r="BS9453" s="40"/>
      <c r="BU9453" s="9"/>
      <c r="BV9453" s="40"/>
      <c r="BW9453" s="9"/>
      <c r="BX9453" s="40"/>
      <c r="BZ9453" s="9"/>
      <c r="CA9453" s="9"/>
      <c r="CB9453" s="40"/>
      <c r="CC9453" s="9"/>
      <c r="CD9453" s="9"/>
      <c r="CE9453" s="40"/>
    </row>
    <row r="9454" spans="68:83" x14ac:dyDescent="0.25">
      <c r="BP9454" s="9"/>
      <c r="BQ9454" s="40"/>
      <c r="BR9454" s="9"/>
      <c r="BS9454" s="40"/>
      <c r="BU9454" s="9"/>
      <c r="BV9454" s="40"/>
      <c r="BW9454" s="9"/>
      <c r="BX9454" s="40"/>
      <c r="BZ9454" s="9"/>
      <c r="CA9454" s="9"/>
      <c r="CB9454" s="40"/>
      <c r="CC9454" s="9"/>
      <c r="CD9454" s="9"/>
      <c r="CE9454" s="40"/>
    </row>
    <row r="9455" spans="68:83" x14ac:dyDescent="0.25">
      <c r="BP9455" s="9"/>
      <c r="BQ9455" s="40"/>
      <c r="BR9455" s="9"/>
      <c r="BS9455" s="40"/>
      <c r="BU9455" s="9"/>
      <c r="BV9455" s="40"/>
      <c r="BW9455" s="9"/>
      <c r="BX9455" s="40"/>
      <c r="BZ9455" s="9"/>
      <c r="CA9455" s="9"/>
      <c r="CB9455" s="40"/>
      <c r="CC9455" s="9"/>
      <c r="CD9455" s="9"/>
      <c r="CE9455" s="40"/>
    </row>
    <row r="9456" spans="68:83" x14ac:dyDescent="0.25">
      <c r="BP9456" s="9"/>
      <c r="BQ9456" s="40"/>
      <c r="BR9456" s="9"/>
      <c r="BS9456" s="40"/>
      <c r="BU9456" s="9"/>
      <c r="BV9456" s="40"/>
      <c r="BW9456" s="9"/>
      <c r="BX9456" s="40"/>
      <c r="BZ9456" s="9"/>
      <c r="CA9456" s="9"/>
      <c r="CB9456" s="40"/>
      <c r="CC9456" s="9"/>
      <c r="CD9456" s="9"/>
      <c r="CE9456" s="40"/>
    </row>
    <row r="9457" spans="68:83" x14ac:dyDescent="0.25">
      <c r="BP9457" s="9"/>
      <c r="BQ9457" s="40"/>
      <c r="BR9457" s="9"/>
      <c r="BS9457" s="40"/>
      <c r="BU9457" s="9"/>
      <c r="BV9457" s="40"/>
      <c r="BW9457" s="9"/>
      <c r="BX9457" s="40"/>
      <c r="BZ9457" s="9"/>
      <c r="CA9457" s="9"/>
      <c r="CB9457" s="40"/>
      <c r="CC9457" s="9"/>
      <c r="CD9457" s="9"/>
      <c r="CE9457" s="40"/>
    </row>
    <row r="9458" spans="68:83" x14ac:dyDescent="0.25">
      <c r="BP9458" s="9"/>
      <c r="BQ9458" s="40"/>
      <c r="BR9458" s="9"/>
      <c r="BS9458" s="40"/>
      <c r="BU9458" s="9"/>
      <c r="BV9458" s="40"/>
      <c r="BW9458" s="9"/>
      <c r="BX9458" s="40"/>
      <c r="BZ9458" s="9"/>
      <c r="CA9458" s="9"/>
      <c r="CB9458" s="40"/>
      <c r="CC9458" s="9"/>
      <c r="CD9458" s="9"/>
      <c r="CE9458" s="40"/>
    </row>
    <row r="9459" spans="68:83" x14ac:dyDescent="0.25">
      <c r="BP9459" s="9"/>
      <c r="BQ9459" s="40"/>
      <c r="BR9459" s="9"/>
      <c r="BS9459" s="40"/>
      <c r="BU9459" s="9"/>
      <c r="BV9459" s="40"/>
      <c r="BW9459" s="9"/>
      <c r="BX9459" s="40"/>
      <c r="BZ9459" s="9"/>
      <c r="CA9459" s="9"/>
      <c r="CB9459" s="40"/>
      <c r="CC9459" s="9"/>
      <c r="CD9459" s="9"/>
      <c r="CE9459" s="40"/>
    </row>
    <row r="9460" spans="68:83" x14ac:dyDescent="0.25">
      <c r="BP9460" s="9"/>
      <c r="BQ9460" s="40"/>
      <c r="BR9460" s="9"/>
      <c r="BS9460" s="40"/>
      <c r="BU9460" s="9"/>
      <c r="BV9460" s="40"/>
      <c r="BW9460" s="9"/>
      <c r="BX9460" s="40"/>
      <c r="BZ9460" s="9"/>
      <c r="CA9460" s="9"/>
      <c r="CB9460" s="40"/>
      <c r="CC9460" s="9"/>
      <c r="CD9460" s="9"/>
      <c r="CE9460" s="40"/>
    </row>
    <row r="9461" spans="68:83" x14ac:dyDescent="0.25">
      <c r="BP9461" s="9"/>
      <c r="BQ9461" s="40"/>
      <c r="BR9461" s="9"/>
      <c r="BS9461" s="40"/>
      <c r="BU9461" s="9"/>
      <c r="BV9461" s="40"/>
      <c r="BW9461" s="9"/>
      <c r="BX9461" s="40"/>
      <c r="BZ9461" s="9"/>
      <c r="CA9461" s="9"/>
      <c r="CB9461" s="40"/>
      <c r="CC9461" s="9"/>
      <c r="CD9461" s="9"/>
      <c r="CE9461" s="40"/>
    </row>
    <row r="9462" spans="68:83" x14ac:dyDescent="0.25">
      <c r="BP9462" s="9"/>
      <c r="BQ9462" s="40"/>
      <c r="BR9462" s="9"/>
      <c r="BS9462" s="40"/>
      <c r="BU9462" s="9"/>
      <c r="BV9462" s="40"/>
      <c r="BW9462" s="9"/>
      <c r="BX9462" s="40"/>
      <c r="BZ9462" s="9"/>
      <c r="CA9462" s="9"/>
      <c r="CB9462" s="40"/>
      <c r="CC9462" s="9"/>
      <c r="CD9462" s="9"/>
      <c r="CE9462" s="40"/>
    </row>
    <row r="9463" spans="68:83" x14ac:dyDescent="0.25">
      <c r="BP9463" s="9"/>
      <c r="BQ9463" s="40"/>
      <c r="BR9463" s="9"/>
      <c r="BS9463" s="40"/>
      <c r="BU9463" s="9"/>
      <c r="BV9463" s="40"/>
      <c r="BW9463" s="9"/>
      <c r="BX9463" s="40"/>
      <c r="BZ9463" s="9"/>
      <c r="CA9463" s="9"/>
      <c r="CB9463" s="40"/>
      <c r="CC9463" s="9"/>
      <c r="CD9463" s="9"/>
      <c r="CE9463" s="40"/>
    </row>
    <row r="9464" spans="68:83" x14ac:dyDescent="0.25">
      <c r="BP9464" s="9"/>
      <c r="BQ9464" s="40"/>
      <c r="BR9464" s="9"/>
      <c r="BS9464" s="40"/>
      <c r="BU9464" s="9"/>
      <c r="BV9464" s="40"/>
      <c r="BW9464" s="9"/>
      <c r="BX9464" s="40"/>
      <c r="BZ9464" s="9"/>
      <c r="CA9464" s="9"/>
      <c r="CB9464" s="40"/>
      <c r="CC9464" s="9"/>
      <c r="CD9464" s="9"/>
      <c r="CE9464" s="40"/>
    </row>
    <row r="9465" spans="68:83" x14ac:dyDescent="0.25">
      <c r="BP9465" s="9"/>
      <c r="BQ9465" s="40"/>
      <c r="BR9465" s="9"/>
      <c r="BS9465" s="40"/>
      <c r="BU9465" s="9"/>
      <c r="BV9465" s="40"/>
      <c r="BW9465" s="9"/>
      <c r="BX9465" s="40"/>
      <c r="BZ9465" s="9"/>
      <c r="CA9465" s="9"/>
      <c r="CB9465" s="40"/>
      <c r="CC9465" s="9"/>
      <c r="CD9465" s="9"/>
      <c r="CE9465" s="40"/>
    </row>
    <row r="9466" spans="68:83" x14ac:dyDescent="0.25">
      <c r="BP9466" s="9"/>
      <c r="BQ9466" s="40"/>
      <c r="BR9466" s="9"/>
      <c r="BS9466" s="40"/>
      <c r="BU9466" s="9"/>
      <c r="BV9466" s="40"/>
      <c r="BW9466" s="9"/>
      <c r="BX9466" s="40"/>
      <c r="BZ9466" s="9"/>
      <c r="CA9466" s="9"/>
      <c r="CB9466" s="40"/>
      <c r="CC9466" s="9"/>
      <c r="CD9466" s="9"/>
      <c r="CE9466" s="40"/>
    </row>
    <row r="9467" spans="68:83" x14ac:dyDescent="0.25">
      <c r="BP9467" s="9"/>
      <c r="BQ9467" s="40"/>
      <c r="BR9467" s="9"/>
      <c r="BS9467" s="40"/>
      <c r="BU9467" s="9"/>
      <c r="BV9467" s="40"/>
      <c r="BW9467" s="9"/>
      <c r="BX9467" s="40"/>
      <c r="BZ9467" s="9"/>
      <c r="CA9467" s="9"/>
      <c r="CB9467" s="40"/>
      <c r="CC9467" s="9"/>
      <c r="CD9467" s="9"/>
      <c r="CE9467" s="40"/>
    </row>
    <row r="9468" spans="68:83" x14ac:dyDescent="0.25">
      <c r="BP9468" s="9"/>
      <c r="BQ9468" s="40"/>
      <c r="BR9468" s="9"/>
      <c r="BS9468" s="40"/>
      <c r="BU9468" s="9"/>
      <c r="BV9468" s="40"/>
      <c r="BW9468" s="9"/>
      <c r="BX9468" s="40"/>
      <c r="BZ9468" s="9"/>
      <c r="CA9468" s="9"/>
      <c r="CB9468" s="40"/>
      <c r="CC9468" s="9"/>
      <c r="CD9468" s="9"/>
      <c r="CE9468" s="40"/>
    </row>
    <row r="9469" spans="68:83" x14ac:dyDescent="0.25">
      <c r="BP9469" s="9"/>
      <c r="BQ9469" s="40"/>
      <c r="BR9469" s="9"/>
      <c r="BS9469" s="40"/>
      <c r="BU9469" s="9"/>
      <c r="BV9469" s="40"/>
      <c r="BW9469" s="9"/>
      <c r="BX9469" s="40"/>
      <c r="BZ9469" s="9"/>
      <c r="CA9469" s="9"/>
      <c r="CB9469" s="40"/>
      <c r="CC9469" s="9"/>
      <c r="CD9469" s="9"/>
      <c r="CE9469" s="40"/>
    </row>
    <row r="9470" spans="68:83" x14ac:dyDescent="0.25">
      <c r="BP9470" s="9"/>
      <c r="BQ9470" s="40"/>
      <c r="BR9470" s="9"/>
      <c r="BS9470" s="40"/>
      <c r="BU9470" s="9"/>
      <c r="BV9470" s="40"/>
      <c r="BW9470" s="9"/>
      <c r="BX9470" s="40"/>
      <c r="BZ9470" s="9"/>
      <c r="CA9470" s="9"/>
      <c r="CB9470" s="40"/>
      <c r="CC9470" s="9"/>
      <c r="CD9470" s="9"/>
      <c r="CE9470" s="40"/>
    </row>
    <row r="9471" spans="68:83" x14ac:dyDescent="0.25">
      <c r="BP9471" s="9"/>
      <c r="BQ9471" s="40"/>
      <c r="BR9471" s="9"/>
      <c r="BS9471" s="40"/>
      <c r="BU9471" s="9"/>
      <c r="BV9471" s="40"/>
      <c r="BW9471" s="9"/>
      <c r="BX9471" s="40"/>
      <c r="BZ9471" s="9"/>
      <c r="CA9471" s="9"/>
      <c r="CB9471" s="40"/>
      <c r="CC9471" s="9"/>
      <c r="CD9471" s="9"/>
      <c r="CE9471" s="40"/>
    </row>
    <row r="9472" spans="68:83" x14ac:dyDescent="0.25">
      <c r="BP9472" s="9"/>
      <c r="BQ9472" s="40"/>
      <c r="BR9472" s="9"/>
      <c r="BS9472" s="40"/>
      <c r="BU9472" s="9"/>
      <c r="BV9472" s="40"/>
      <c r="BW9472" s="9"/>
      <c r="BX9472" s="40"/>
      <c r="BZ9472" s="9"/>
      <c r="CA9472" s="9"/>
      <c r="CB9472" s="40"/>
      <c r="CC9472" s="9"/>
      <c r="CD9472" s="9"/>
      <c r="CE9472" s="40"/>
    </row>
    <row r="9473" spans="68:83" x14ac:dyDescent="0.25">
      <c r="BP9473" s="9"/>
      <c r="BQ9473" s="40"/>
      <c r="BR9473" s="9"/>
      <c r="BS9473" s="40"/>
      <c r="BU9473" s="9"/>
      <c r="BV9473" s="40"/>
      <c r="BW9473" s="9"/>
      <c r="BX9473" s="40"/>
      <c r="BZ9473" s="9"/>
      <c r="CA9473" s="9"/>
      <c r="CB9473" s="40"/>
      <c r="CC9473" s="9"/>
      <c r="CD9473" s="9"/>
      <c r="CE9473" s="40"/>
    </row>
    <row r="9474" spans="68:83" x14ac:dyDescent="0.25">
      <c r="BP9474" s="9"/>
      <c r="BQ9474" s="40"/>
      <c r="BR9474" s="9"/>
      <c r="BS9474" s="40"/>
      <c r="BU9474" s="9"/>
      <c r="BV9474" s="40"/>
      <c r="BW9474" s="9"/>
      <c r="BX9474" s="40"/>
      <c r="BZ9474" s="9"/>
      <c r="CA9474" s="9"/>
      <c r="CB9474" s="40"/>
      <c r="CC9474" s="9"/>
      <c r="CD9474" s="9"/>
      <c r="CE9474" s="40"/>
    </row>
    <row r="9475" spans="68:83" x14ac:dyDescent="0.25">
      <c r="BP9475" s="9"/>
      <c r="BQ9475" s="40"/>
      <c r="BR9475" s="9"/>
      <c r="BS9475" s="40"/>
      <c r="BU9475" s="9"/>
      <c r="BV9475" s="40"/>
      <c r="BW9475" s="9"/>
      <c r="BX9475" s="40"/>
      <c r="BZ9475" s="9"/>
      <c r="CA9475" s="9"/>
      <c r="CB9475" s="40"/>
      <c r="CC9475" s="9"/>
      <c r="CD9475" s="9"/>
      <c r="CE9475" s="40"/>
    </row>
    <row r="9476" spans="68:83" x14ac:dyDescent="0.25">
      <c r="BP9476" s="9"/>
      <c r="BQ9476" s="40"/>
      <c r="BR9476" s="9"/>
      <c r="BS9476" s="40"/>
      <c r="BU9476" s="9"/>
      <c r="BV9476" s="40"/>
      <c r="BW9476" s="9"/>
      <c r="BX9476" s="40"/>
      <c r="BZ9476" s="9"/>
      <c r="CA9476" s="9"/>
      <c r="CB9476" s="40"/>
      <c r="CC9476" s="9"/>
      <c r="CD9476" s="9"/>
      <c r="CE9476" s="40"/>
    </row>
    <row r="9477" spans="68:83" x14ac:dyDescent="0.25">
      <c r="BP9477" s="9"/>
      <c r="BQ9477" s="40"/>
      <c r="BR9477" s="9"/>
      <c r="BS9477" s="40"/>
      <c r="BU9477" s="9"/>
      <c r="BV9477" s="40"/>
      <c r="BW9477" s="9"/>
      <c r="BX9477" s="40"/>
      <c r="BZ9477" s="9"/>
      <c r="CA9477" s="9"/>
      <c r="CB9477" s="40"/>
      <c r="CC9477" s="9"/>
      <c r="CD9477" s="9"/>
      <c r="CE9477" s="40"/>
    </row>
    <row r="9478" spans="68:83" x14ac:dyDescent="0.25">
      <c r="BP9478" s="9"/>
      <c r="BQ9478" s="40"/>
      <c r="BR9478" s="9"/>
      <c r="BS9478" s="40"/>
      <c r="BU9478" s="9"/>
      <c r="BV9478" s="40"/>
      <c r="BW9478" s="9"/>
      <c r="BX9478" s="40"/>
      <c r="BZ9478" s="9"/>
      <c r="CA9478" s="9"/>
      <c r="CB9478" s="40"/>
      <c r="CC9478" s="9"/>
      <c r="CD9478" s="9"/>
      <c r="CE9478" s="40"/>
    </row>
    <row r="9479" spans="68:83" x14ac:dyDescent="0.25">
      <c r="BP9479" s="9"/>
      <c r="BQ9479" s="40"/>
      <c r="BR9479" s="9"/>
      <c r="BS9479" s="40"/>
      <c r="BU9479" s="9"/>
      <c r="BV9479" s="40"/>
      <c r="BW9479" s="9"/>
      <c r="BX9479" s="40"/>
      <c r="BZ9479" s="9"/>
      <c r="CA9479" s="9"/>
      <c r="CB9479" s="40"/>
      <c r="CC9479" s="9"/>
      <c r="CD9479" s="9"/>
      <c r="CE9479" s="40"/>
    </row>
    <row r="9480" spans="68:83" x14ac:dyDescent="0.25">
      <c r="BP9480" s="9"/>
      <c r="BQ9480" s="40"/>
      <c r="BR9480" s="9"/>
      <c r="BS9480" s="40"/>
      <c r="BU9480" s="9"/>
      <c r="BV9480" s="40"/>
      <c r="BW9480" s="9"/>
      <c r="BX9480" s="40"/>
      <c r="BZ9480" s="9"/>
      <c r="CA9480" s="9"/>
      <c r="CB9480" s="40"/>
      <c r="CC9480" s="9"/>
      <c r="CD9480" s="9"/>
      <c r="CE9480" s="40"/>
    </row>
    <row r="9481" spans="68:83" x14ac:dyDescent="0.25">
      <c r="BP9481" s="9"/>
      <c r="BQ9481" s="40"/>
      <c r="BR9481" s="9"/>
      <c r="BS9481" s="40"/>
      <c r="BU9481" s="9"/>
      <c r="BV9481" s="40"/>
      <c r="BW9481" s="9"/>
      <c r="BX9481" s="40"/>
      <c r="BZ9481" s="9"/>
      <c r="CA9481" s="9"/>
      <c r="CB9481" s="40"/>
      <c r="CC9481" s="9"/>
      <c r="CD9481" s="9"/>
      <c r="CE9481" s="40"/>
    </row>
    <row r="9482" spans="68:83" x14ac:dyDescent="0.25">
      <c r="BP9482" s="9"/>
      <c r="BQ9482" s="40"/>
      <c r="BR9482" s="9"/>
      <c r="BS9482" s="40"/>
      <c r="BU9482" s="9"/>
      <c r="BV9482" s="40"/>
      <c r="BW9482" s="9"/>
      <c r="BX9482" s="40"/>
      <c r="BZ9482" s="9"/>
      <c r="CA9482" s="9"/>
      <c r="CB9482" s="40"/>
      <c r="CC9482" s="9"/>
      <c r="CD9482" s="9"/>
      <c r="CE9482" s="40"/>
    </row>
    <row r="9483" spans="68:83" x14ac:dyDescent="0.25">
      <c r="BP9483" s="9"/>
      <c r="BQ9483" s="40"/>
      <c r="BR9483" s="9"/>
      <c r="BS9483" s="40"/>
      <c r="BU9483" s="9"/>
      <c r="BV9483" s="40"/>
      <c r="BW9483" s="9"/>
      <c r="BX9483" s="40"/>
      <c r="BZ9483" s="9"/>
      <c r="CA9483" s="9"/>
      <c r="CB9483" s="40"/>
      <c r="CC9483" s="9"/>
      <c r="CD9483" s="9"/>
      <c r="CE9483" s="40"/>
    </row>
    <row r="9484" spans="68:83" x14ac:dyDescent="0.25">
      <c r="BP9484" s="9"/>
      <c r="BQ9484" s="40"/>
      <c r="BR9484" s="9"/>
      <c r="BS9484" s="40"/>
      <c r="BU9484" s="9"/>
      <c r="BV9484" s="40"/>
      <c r="BW9484" s="9"/>
      <c r="BX9484" s="40"/>
      <c r="BZ9484" s="9"/>
      <c r="CA9484" s="9"/>
      <c r="CB9484" s="40"/>
      <c r="CC9484" s="9"/>
      <c r="CD9484" s="9"/>
      <c r="CE9484" s="40"/>
    </row>
    <row r="9485" spans="68:83" x14ac:dyDescent="0.25">
      <c r="BP9485" s="9"/>
      <c r="BQ9485" s="40"/>
      <c r="BR9485" s="9"/>
      <c r="BS9485" s="40"/>
      <c r="BU9485" s="9"/>
      <c r="BV9485" s="40"/>
      <c r="BW9485" s="9"/>
      <c r="BX9485" s="40"/>
      <c r="BZ9485" s="9"/>
      <c r="CA9485" s="9"/>
      <c r="CB9485" s="40"/>
      <c r="CC9485" s="9"/>
      <c r="CD9485" s="9"/>
      <c r="CE9485" s="40"/>
    </row>
    <row r="9486" spans="68:83" x14ac:dyDescent="0.25">
      <c r="BP9486" s="9"/>
      <c r="BQ9486" s="40"/>
      <c r="BR9486" s="9"/>
      <c r="BS9486" s="40"/>
      <c r="BU9486" s="9"/>
      <c r="BV9486" s="40"/>
      <c r="BW9486" s="9"/>
      <c r="BX9486" s="40"/>
      <c r="BZ9486" s="9"/>
      <c r="CA9486" s="9"/>
      <c r="CB9486" s="40"/>
      <c r="CC9486" s="9"/>
      <c r="CD9486" s="9"/>
      <c r="CE9486" s="40"/>
    </row>
    <row r="9487" spans="68:83" x14ac:dyDescent="0.25">
      <c r="BP9487" s="9"/>
      <c r="BQ9487" s="40"/>
      <c r="BR9487" s="9"/>
      <c r="BS9487" s="40"/>
      <c r="BU9487" s="9"/>
      <c r="BV9487" s="40"/>
      <c r="BW9487" s="9"/>
      <c r="BX9487" s="40"/>
      <c r="BZ9487" s="9"/>
      <c r="CA9487" s="9"/>
      <c r="CB9487" s="40"/>
      <c r="CC9487" s="9"/>
      <c r="CD9487" s="9"/>
      <c r="CE9487" s="40"/>
    </row>
    <row r="9488" spans="68:83" x14ac:dyDescent="0.25">
      <c r="BP9488" s="9"/>
      <c r="BQ9488" s="40"/>
      <c r="BR9488" s="9"/>
      <c r="BS9488" s="40"/>
      <c r="BU9488" s="9"/>
      <c r="BV9488" s="40"/>
      <c r="BW9488" s="9"/>
      <c r="BX9488" s="40"/>
      <c r="BZ9488" s="9"/>
      <c r="CA9488" s="9"/>
      <c r="CB9488" s="40"/>
      <c r="CC9488" s="9"/>
      <c r="CD9488" s="9"/>
      <c r="CE9488" s="40"/>
    </row>
    <row r="9489" spans="68:83" x14ac:dyDescent="0.25">
      <c r="BP9489" s="9"/>
      <c r="BQ9489" s="40"/>
      <c r="BR9489" s="9"/>
      <c r="BS9489" s="40"/>
      <c r="BU9489" s="9"/>
      <c r="BV9489" s="40"/>
      <c r="BW9489" s="9"/>
      <c r="BX9489" s="40"/>
      <c r="BZ9489" s="9"/>
      <c r="CA9489" s="9"/>
      <c r="CB9489" s="40"/>
      <c r="CC9489" s="9"/>
      <c r="CD9489" s="9"/>
      <c r="CE9489" s="40"/>
    </row>
    <row r="9490" spans="68:83" x14ac:dyDescent="0.25">
      <c r="BP9490" s="9"/>
      <c r="BQ9490" s="40"/>
      <c r="BR9490" s="9"/>
      <c r="BS9490" s="40"/>
      <c r="BU9490" s="9"/>
      <c r="BV9490" s="40"/>
      <c r="BW9490" s="9"/>
      <c r="BX9490" s="40"/>
      <c r="BZ9490" s="9"/>
      <c r="CA9490" s="9"/>
      <c r="CB9490" s="40"/>
      <c r="CC9490" s="9"/>
      <c r="CD9490" s="9"/>
      <c r="CE9490" s="40"/>
    </row>
    <row r="9491" spans="68:83" x14ac:dyDescent="0.25">
      <c r="BP9491" s="9"/>
      <c r="BQ9491" s="40"/>
      <c r="BR9491" s="9"/>
      <c r="BS9491" s="40"/>
      <c r="BU9491" s="9"/>
      <c r="BV9491" s="40"/>
      <c r="BW9491" s="9"/>
      <c r="BX9491" s="40"/>
      <c r="BZ9491" s="9"/>
      <c r="CA9491" s="9"/>
      <c r="CB9491" s="40"/>
      <c r="CC9491" s="9"/>
      <c r="CD9491" s="9"/>
      <c r="CE9491" s="40"/>
    </row>
    <row r="9492" spans="68:83" x14ac:dyDescent="0.25">
      <c r="BP9492" s="9"/>
      <c r="BQ9492" s="40"/>
      <c r="BR9492" s="9"/>
      <c r="BS9492" s="40"/>
      <c r="BU9492" s="9"/>
      <c r="BV9492" s="40"/>
      <c r="BW9492" s="9"/>
      <c r="BX9492" s="40"/>
      <c r="BZ9492" s="9"/>
      <c r="CA9492" s="9"/>
      <c r="CB9492" s="40"/>
      <c r="CC9492" s="9"/>
      <c r="CD9492" s="9"/>
      <c r="CE9492" s="40"/>
    </row>
    <row r="9493" spans="68:83" x14ac:dyDescent="0.25">
      <c r="BP9493" s="9"/>
      <c r="BQ9493" s="40"/>
      <c r="BR9493" s="9"/>
      <c r="BS9493" s="40"/>
      <c r="BU9493" s="9"/>
      <c r="BV9493" s="40"/>
      <c r="BW9493" s="9"/>
      <c r="BX9493" s="40"/>
      <c r="BZ9493" s="9"/>
      <c r="CA9493" s="9"/>
      <c r="CB9493" s="40"/>
      <c r="CC9493" s="9"/>
      <c r="CD9493" s="9"/>
      <c r="CE9493" s="40"/>
    </row>
    <row r="9494" spans="68:83" x14ac:dyDescent="0.25">
      <c r="BP9494" s="9"/>
      <c r="BQ9494" s="40"/>
      <c r="BR9494" s="9"/>
      <c r="BS9494" s="40"/>
      <c r="BU9494" s="9"/>
      <c r="BV9494" s="40"/>
      <c r="BW9494" s="9"/>
      <c r="BX9494" s="40"/>
      <c r="BZ9494" s="9"/>
      <c r="CA9494" s="9"/>
      <c r="CB9494" s="40"/>
      <c r="CC9494" s="9"/>
      <c r="CD9494" s="9"/>
      <c r="CE9494" s="40"/>
    </row>
    <row r="9495" spans="68:83" x14ac:dyDescent="0.25">
      <c r="BP9495" s="9"/>
      <c r="BQ9495" s="40"/>
      <c r="BR9495" s="9"/>
      <c r="BS9495" s="40"/>
      <c r="BU9495" s="9"/>
      <c r="BV9495" s="40"/>
      <c r="BW9495" s="9"/>
      <c r="BX9495" s="40"/>
      <c r="BZ9495" s="9"/>
      <c r="CA9495" s="9"/>
      <c r="CB9495" s="40"/>
      <c r="CC9495" s="9"/>
      <c r="CD9495" s="9"/>
      <c r="CE9495" s="40"/>
    </row>
    <row r="9496" spans="68:83" x14ac:dyDescent="0.25">
      <c r="BP9496" s="9"/>
      <c r="BQ9496" s="40"/>
      <c r="BR9496" s="9"/>
      <c r="BS9496" s="40"/>
      <c r="BU9496" s="9"/>
      <c r="BV9496" s="40"/>
      <c r="BW9496" s="9"/>
      <c r="BX9496" s="40"/>
      <c r="BZ9496" s="9"/>
      <c r="CA9496" s="9"/>
      <c r="CB9496" s="40"/>
      <c r="CC9496" s="9"/>
      <c r="CD9496" s="9"/>
      <c r="CE9496" s="40"/>
    </row>
    <row r="9497" spans="68:83" x14ac:dyDescent="0.25">
      <c r="BP9497" s="9"/>
      <c r="BQ9497" s="40"/>
      <c r="BR9497" s="9"/>
      <c r="BS9497" s="40"/>
      <c r="BU9497" s="9"/>
      <c r="BV9497" s="40"/>
      <c r="BW9497" s="9"/>
      <c r="BX9497" s="40"/>
      <c r="BZ9497" s="9"/>
      <c r="CA9497" s="9"/>
      <c r="CB9497" s="40"/>
      <c r="CC9497" s="9"/>
      <c r="CD9497" s="9"/>
      <c r="CE9497" s="40"/>
    </row>
    <row r="9498" spans="68:83" x14ac:dyDescent="0.25">
      <c r="BP9498" s="9"/>
      <c r="BQ9498" s="40"/>
      <c r="BR9498" s="9"/>
      <c r="BS9498" s="40"/>
      <c r="BU9498" s="9"/>
      <c r="BV9498" s="40"/>
      <c r="BW9498" s="9"/>
      <c r="BX9498" s="40"/>
      <c r="BZ9498" s="9"/>
      <c r="CA9498" s="9"/>
      <c r="CB9498" s="40"/>
      <c r="CC9498" s="9"/>
      <c r="CD9498" s="9"/>
      <c r="CE9498" s="40"/>
    </row>
    <row r="9499" spans="68:83" x14ac:dyDescent="0.25">
      <c r="BP9499" s="9"/>
      <c r="BQ9499" s="40"/>
      <c r="BR9499" s="9"/>
      <c r="BS9499" s="40"/>
      <c r="BU9499" s="9"/>
      <c r="BV9499" s="40"/>
      <c r="BW9499" s="9"/>
      <c r="BX9499" s="40"/>
      <c r="BZ9499" s="9"/>
      <c r="CA9499" s="9"/>
      <c r="CB9499" s="40"/>
      <c r="CC9499" s="9"/>
      <c r="CD9499" s="9"/>
      <c r="CE9499" s="40"/>
    </row>
    <row r="9500" spans="68:83" x14ac:dyDescent="0.25">
      <c r="BP9500" s="9"/>
      <c r="BQ9500" s="40"/>
      <c r="BR9500" s="9"/>
      <c r="BS9500" s="40"/>
      <c r="BU9500" s="9"/>
      <c r="BV9500" s="40"/>
      <c r="BW9500" s="9"/>
      <c r="BX9500" s="40"/>
      <c r="BZ9500" s="9"/>
      <c r="CA9500" s="9"/>
      <c r="CB9500" s="40"/>
      <c r="CC9500" s="9"/>
      <c r="CD9500" s="9"/>
      <c r="CE9500" s="40"/>
    </row>
    <row r="9501" spans="68:83" x14ac:dyDescent="0.25">
      <c r="BP9501" s="9"/>
      <c r="BQ9501" s="40"/>
      <c r="BR9501" s="9"/>
      <c r="BS9501" s="40"/>
      <c r="BU9501" s="9"/>
      <c r="BV9501" s="40"/>
      <c r="BW9501" s="9"/>
      <c r="BX9501" s="40"/>
      <c r="BZ9501" s="9"/>
      <c r="CA9501" s="9"/>
      <c r="CB9501" s="40"/>
      <c r="CC9501" s="9"/>
      <c r="CD9501" s="9"/>
      <c r="CE9501" s="40"/>
    </row>
    <row r="9502" spans="68:83" x14ac:dyDescent="0.25">
      <c r="BP9502" s="9"/>
      <c r="BQ9502" s="40"/>
      <c r="BR9502" s="9"/>
      <c r="BS9502" s="40"/>
      <c r="BU9502" s="9"/>
      <c r="BV9502" s="40"/>
      <c r="BW9502" s="9"/>
      <c r="BX9502" s="40"/>
      <c r="BZ9502" s="9"/>
      <c r="CA9502" s="9"/>
      <c r="CB9502" s="40"/>
      <c r="CC9502" s="9"/>
      <c r="CD9502" s="9"/>
      <c r="CE9502" s="40"/>
    </row>
    <row r="9503" spans="68:83" x14ac:dyDescent="0.25">
      <c r="BP9503" s="9"/>
      <c r="BQ9503" s="40"/>
      <c r="BR9503" s="9"/>
      <c r="BS9503" s="40"/>
      <c r="BU9503" s="9"/>
      <c r="BV9503" s="40"/>
      <c r="BW9503" s="9"/>
      <c r="BX9503" s="40"/>
      <c r="BZ9503" s="9"/>
      <c r="CA9503" s="9"/>
      <c r="CB9503" s="40"/>
      <c r="CC9503" s="9"/>
      <c r="CD9503" s="9"/>
      <c r="CE9503" s="40"/>
    </row>
    <row r="9504" spans="68:83" x14ac:dyDescent="0.25">
      <c r="BP9504" s="9"/>
      <c r="BQ9504" s="40"/>
      <c r="BR9504" s="9"/>
      <c r="BS9504" s="40"/>
      <c r="BU9504" s="9"/>
      <c r="BV9504" s="40"/>
      <c r="BW9504" s="9"/>
      <c r="BX9504" s="40"/>
      <c r="BZ9504" s="9"/>
      <c r="CA9504" s="9"/>
      <c r="CB9504" s="40"/>
      <c r="CC9504" s="9"/>
      <c r="CD9504" s="9"/>
      <c r="CE9504" s="40"/>
    </row>
    <row r="9505" spans="68:83" x14ac:dyDescent="0.25">
      <c r="BP9505" s="9"/>
      <c r="BQ9505" s="40"/>
      <c r="BR9505" s="9"/>
      <c r="BS9505" s="40"/>
      <c r="BU9505" s="9"/>
      <c r="BV9505" s="40"/>
      <c r="BW9505" s="9"/>
      <c r="BX9505" s="40"/>
      <c r="BZ9505" s="9"/>
      <c r="CA9505" s="9"/>
      <c r="CB9505" s="40"/>
      <c r="CC9505" s="9"/>
      <c r="CD9505" s="9"/>
      <c r="CE9505" s="40"/>
    </row>
    <row r="9506" spans="68:83" x14ac:dyDescent="0.25">
      <c r="BP9506" s="9"/>
      <c r="BQ9506" s="40"/>
      <c r="BR9506" s="9"/>
      <c r="BS9506" s="40"/>
      <c r="BU9506" s="9"/>
      <c r="BV9506" s="40"/>
      <c r="BW9506" s="9"/>
      <c r="BX9506" s="40"/>
      <c r="BZ9506" s="9"/>
      <c r="CA9506" s="9"/>
      <c r="CB9506" s="40"/>
      <c r="CC9506" s="9"/>
      <c r="CD9506" s="9"/>
      <c r="CE9506" s="40"/>
    </row>
    <row r="9507" spans="68:83" x14ac:dyDescent="0.25">
      <c r="BP9507" s="9"/>
      <c r="BQ9507" s="40"/>
      <c r="BR9507" s="9"/>
      <c r="BS9507" s="40"/>
      <c r="BU9507" s="9"/>
      <c r="BV9507" s="40"/>
      <c r="BW9507" s="9"/>
      <c r="BX9507" s="40"/>
      <c r="BZ9507" s="9"/>
      <c r="CA9507" s="9"/>
      <c r="CB9507" s="40"/>
      <c r="CC9507" s="9"/>
      <c r="CD9507" s="9"/>
      <c r="CE9507" s="40"/>
    </row>
    <row r="9508" spans="68:83" x14ac:dyDescent="0.25">
      <c r="BP9508" s="9"/>
      <c r="BQ9508" s="40"/>
      <c r="BR9508" s="9"/>
      <c r="BS9508" s="40"/>
      <c r="BU9508" s="9"/>
      <c r="BV9508" s="40"/>
      <c r="BW9508" s="9"/>
      <c r="BX9508" s="40"/>
      <c r="BZ9508" s="9"/>
      <c r="CA9508" s="9"/>
      <c r="CB9508" s="40"/>
      <c r="CC9508" s="9"/>
      <c r="CD9508" s="9"/>
      <c r="CE9508" s="40"/>
    </row>
    <row r="9509" spans="68:83" x14ac:dyDescent="0.25">
      <c r="BP9509" s="9"/>
      <c r="BQ9509" s="40"/>
      <c r="BR9509" s="9"/>
      <c r="BS9509" s="40"/>
      <c r="BU9509" s="9"/>
      <c r="BV9509" s="40"/>
      <c r="BW9509" s="9"/>
      <c r="BX9509" s="40"/>
      <c r="BZ9509" s="9"/>
      <c r="CA9509" s="9"/>
      <c r="CB9509" s="40"/>
      <c r="CC9509" s="9"/>
      <c r="CD9509" s="9"/>
      <c r="CE9509" s="40"/>
    </row>
    <row r="9510" spans="68:83" x14ac:dyDescent="0.25">
      <c r="BP9510" s="9"/>
      <c r="BQ9510" s="40"/>
      <c r="BR9510" s="9"/>
      <c r="BS9510" s="40"/>
      <c r="BU9510" s="9"/>
      <c r="BV9510" s="40"/>
      <c r="BW9510" s="9"/>
      <c r="BX9510" s="40"/>
      <c r="BZ9510" s="9"/>
      <c r="CA9510" s="9"/>
      <c r="CB9510" s="40"/>
      <c r="CC9510" s="9"/>
      <c r="CD9510" s="9"/>
      <c r="CE9510" s="40"/>
    </row>
    <row r="9511" spans="68:83" x14ac:dyDescent="0.25">
      <c r="BP9511" s="9"/>
      <c r="BQ9511" s="40"/>
      <c r="BR9511" s="9"/>
      <c r="BS9511" s="40"/>
      <c r="BU9511" s="9"/>
      <c r="BV9511" s="40"/>
      <c r="BW9511" s="9"/>
      <c r="BX9511" s="40"/>
      <c r="BZ9511" s="9"/>
      <c r="CA9511" s="9"/>
      <c r="CB9511" s="40"/>
      <c r="CC9511" s="9"/>
      <c r="CD9511" s="9"/>
      <c r="CE9511" s="40"/>
    </row>
    <row r="9512" spans="68:83" x14ac:dyDescent="0.25">
      <c r="BP9512" s="9"/>
      <c r="BQ9512" s="40"/>
      <c r="BR9512" s="9"/>
      <c r="BS9512" s="40"/>
      <c r="BU9512" s="9"/>
      <c r="BV9512" s="40"/>
      <c r="BW9512" s="9"/>
      <c r="BX9512" s="40"/>
      <c r="BZ9512" s="9"/>
      <c r="CA9512" s="9"/>
      <c r="CB9512" s="40"/>
      <c r="CC9512" s="9"/>
      <c r="CD9512" s="9"/>
      <c r="CE9512" s="40"/>
    </row>
    <row r="9513" spans="68:83" x14ac:dyDescent="0.25">
      <c r="BP9513" s="9"/>
      <c r="BQ9513" s="40"/>
      <c r="BR9513" s="9"/>
      <c r="BS9513" s="40"/>
      <c r="BU9513" s="9"/>
      <c r="BV9513" s="40"/>
      <c r="BW9513" s="9"/>
      <c r="BX9513" s="40"/>
      <c r="BZ9513" s="9"/>
      <c r="CA9513" s="9"/>
      <c r="CB9513" s="40"/>
      <c r="CC9513" s="9"/>
      <c r="CD9513" s="9"/>
      <c r="CE9513" s="40"/>
    </row>
    <row r="9514" spans="68:83" x14ac:dyDescent="0.25">
      <c r="BP9514" s="9"/>
      <c r="BQ9514" s="40"/>
      <c r="BR9514" s="9"/>
      <c r="BS9514" s="40"/>
      <c r="BU9514" s="9"/>
      <c r="BV9514" s="40"/>
      <c r="BW9514" s="9"/>
      <c r="BX9514" s="40"/>
      <c r="BZ9514" s="9"/>
      <c r="CA9514" s="9"/>
      <c r="CB9514" s="40"/>
      <c r="CC9514" s="9"/>
      <c r="CD9514" s="9"/>
      <c r="CE9514" s="40"/>
    </row>
    <row r="9515" spans="68:83" x14ac:dyDescent="0.25">
      <c r="BP9515" s="9"/>
      <c r="BQ9515" s="40"/>
      <c r="BR9515" s="9"/>
      <c r="BS9515" s="40"/>
      <c r="BU9515" s="9"/>
      <c r="BV9515" s="40"/>
      <c r="BW9515" s="9"/>
      <c r="BX9515" s="40"/>
      <c r="BZ9515" s="9"/>
      <c r="CA9515" s="9"/>
      <c r="CB9515" s="40"/>
      <c r="CC9515" s="9"/>
      <c r="CD9515" s="9"/>
      <c r="CE9515" s="40"/>
    </row>
    <row r="9516" spans="68:83" x14ac:dyDescent="0.25">
      <c r="BP9516" s="9"/>
      <c r="BQ9516" s="40"/>
      <c r="BR9516" s="9"/>
      <c r="BS9516" s="40"/>
      <c r="BU9516" s="9"/>
      <c r="BV9516" s="40"/>
      <c r="BW9516" s="9"/>
      <c r="BX9516" s="40"/>
      <c r="BZ9516" s="9"/>
      <c r="CA9516" s="9"/>
      <c r="CB9516" s="40"/>
      <c r="CC9516" s="9"/>
      <c r="CD9516" s="9"/>
      <c r="CE9516" s="40"/>
    </row>
    <row r="9517" spans="68:83" x14ac:dyDescent="0.25">
      <c r="BP9517" s="9"/>
      <c r="BQ9517" s="40"/>
      <c r="BR9517" s="9"/>
      <c r="BS9517" s="40"/>
      <c r="BU9517" s="9"/>
      <c r="BV9517" s="40"/>
      <c r="BW9517" s="9"/>
      <c r="BX9517" s="40"/>
      <c r="BZ9517" s="9"/>
      <c r="CA9517" s="9"/>
      <c r="CB9517" s="40"/>
      <c r="CC9517" s="9"/>
      <c r="CD9517" s="9"/>
      <c r="CE9517" s="40"/>
    </row>
    <row r="9518" spans="68:83" x14ac:dyDescent="0.25">
      <c r="BP9518" s="9"/>
      <c r="BQ9518" s="40"/>
      <c r="BR9518" s="9"/>
      <c r="BS9518" s="40"/>
      <c r="BU9518" s="9"/>
      <c r="BV9518" s="40"/>
      <c r="BW9518" s="9"/>
      <c r="BX9518" s="40"/>
      <c r="BZ9518" s="9"/>
      <c r="CA9518" s="9"/>
      <c r="CB9518" s="40"/>
      <c r="CC9518" s="9"/>
      <c r="CD9518" s="9"/>
      <c r="CE9518" s="40"/>
    </row>
    <row r="9519" spans="68:83" x14ac:dyDescent="0.25">
      <c r="BP9519" s="9"/>
      <c r="BQ9519" s="40"/>
      <c r="BR9519" s="9"/>
      <c r="BS9519" s="40"/>
      <c r="BU9519" s="9"/>
      <c r="BV9519" s="40"/>
      <c r="BW9519" s="9"/>
      <c r="BX9519" s="40"/>
      <c r="BZ9519" s="9"/>
      <c r="CA9519" s="9"/>
      <c r="CB9519" s="40"/>
      <c r="CC9519" s="9"/>
      <c r="CD9519" s="9"/>
      <c r="CE9519" s="40"/>
    </row>
    <row r="9520" spans="68:83" x14ac:dyDescent="0.25">
      <c r="BP9520" s="9"/>
      <c r="BQ9520" s="40"/>
      <c r="BR9520" s="9"/>
      <c r="BS9520" s="40"/>
      <c r="BU9520" s="9"/>
      <c r="BV9520" s="40"/>
      <c r="BW9520" s="9"/>
      <c r="BX9520" s="40"/>
      <c r="BZ9520" s="9"/>
      <c r="CA9520" s="9"/>
      <c r="CB9520" s="40"/>
      <c r="CC9520" s="9"/>
      <c r="CD9520" s="9"/>
      <c r="CE9520" s="40"/>
    </row>
    <row r="9521" spans="68:83" x14ac:dyDescent="0.25">
      <c r="BP9521" s="9"/>
      <c r="BQ9521" s="40"/>
      <c r="BR9521" s="9"/>
      <c r="BS9521" s="40"/>
      <c r="BU9521" s="9"/>
      <c r="BV9521" s="40"/>
      <c r="BW9521" s="9"/>
      <c r="BX9521" s="40"/>
      <c r="BZ9521" s="9"/>
      <c r="CA9521" s="9"/>
      <c r="CB9521" s="40"/>
      <c r="CC9521" s="9"/>
      <c r="CD9521" s="9"/>
      <c r="CE9521" s="40"/>
    </row>
    <row r="9522" spans="68:83" x14ac:dyDescent="0.25">
      <c r="BP9522" s="9"/>
      <c r="BQ9522" s="40"/>
      <c r="BR9522" s="9"/>
      <c r="BS9522" s="40"/>
      <c r="BU9522" s="9"/>
      <c r="BV9522" s="40"/>
      <c r="BW9522" s="9"/>
      <c r="BX9522" s="40"/>
      <c r="BZ9522" s="9"/>
      <c r="CA9522" s="9"/>
      <c r="CB9522" s="40"/>
      <c r="CC9522" s="9"/>
      <c r="CD9522" s="9"/>
      <c r="CE9522" s="40"/>
    </row>
    <row r="9523" spans="68:83" x14ac:dyDescent="0.25">
      <c r="BP9523" s="9"/>
      <c r="BQ9523" s="40"/>
      <c r="BR9523" s="9"/>
      <c r="BS9523" s="40"/>
      <c r="BU9523" s="9"/>
      <c r="BV9523" s="40"/>
      <c r="BW9523" s="9"/>
      <c r="BX9523" s="40"/>
      <c r="BZ9523" s="9"/>
      <c r="CA9523" s="9"/>
      <c r="CB9523" s="40"/>
      <c r="CC9523" s="9"/>
      <c r="CD9523" s="9"/>
      <c r="CE9523" s="40"/>
    </row>
    <row r="9524" spans="68:83" x14ac:dyDescent="0.25">
      <c r="BP9524" s="9"/>
      <c r="BQ9524" s="40"/>
      <c r="BR9524" s="9"/>
      <c r="BS9524" s="40"/>
      <c r="BU9524" s="9"/>
      <c r="BV9524" s="40"/>
      <c r="BW9524" s="9"/>
      <c r="BX9524" s="40"/>
      <c r="BZ9524" s="9"/>
      <c r="CA9524" s="9"/>
      <c r="CB9524" s="40"/>
      <c r="CC9524" s="9"/>
      <c r="CD9524" s="9"/>
      <c r="CE9524" s="40"/>
    </row>
    <row r="9525" spans="68:83" x14ac:dyDescent="0.25">
      <c r="BP9525" s="9"/>
      <c r="BQ9525" s="40"/>
      <c r="BR9525" s="9"/>
      <c r="BS9525" s="40"/>
      <c r="BU9525" s="9"/>
      <c r="BV9525" s="40"/>
      <c r="BW9525" s="9"/>
      <c r="BX9525" s="40"/>
      <c r="BZ9525" s="9"/>
      <c r="CA9525" s="9"/>
      <c r="CB9525" s="40"/>
      <c r="CC9525" s="9"/>
      <c r="CD9525" s="9"/>
      <c r="CE9525" s="40"/>
    </row>
    <row r="9526" spans="68:83" x14ac:dyDescent="0.25">
      <c r="BP9526" s="9"/>
      <c r="BQ9526" s="40"/>
      <c r="BR9526" s="9"/>
      <c r="BS9526" s="40"/>
      <c r="BU9526" s="9"/>
      <c r="BV9526" s="40"/>
      <c r="BW9526" s="9"/>
      <c r="BX9526" s="40"/>
      <c r="BZ9526" s="9"/>
      <c r="CA9526" s="9"/>
      <c r="CB9526" s="40"/>
      <c r="CC9526" s="9"/>
      <c r="CD9526" s="9"/>
      <c r="CE9526" s="40"/>
    </row>
    <row r="9527" spans="68:83" x14ac:dyDescent="0.25">
      <c r="BP9527" s="9"/>
      <c r="BQ9527" s="40"/>
      <c r="BR9527" s="9"/>
      <c r="BS9527" s="40"/>
      <c r="BU9527" s="9"/>
      <c r="BV9527" s="40"/>
      <c r="BW9527" s="9"/>
      <c r="BX9527" s="40"/>
      <c r="BZ9527" s="9"/>
      <c r="CA9527" s="9"/>
      <c r="CB9527" s="40"/>
      <c r="CC9527" s="9"/>
      <c r="CD9527" s="9"/>
      <c r="CE9527" s="40"/>
    </row>
    <row r="9528" spans="68:83" x14ac:dyDescent="0.25">
      <c r="BP9528" s="9"/>
      <c r="BQ9528" s="40"/>
      <c r="BR9528" s="9"/>
      <c r="BS9528" s="40"/>
      <c r="BU9528" s="9"/>
      <c r="BV9528" s="40"/>
      <c r="BW9528" s="9"/>
      <c r="BX9528" s="40"/>
      <c r="BZ9528" s="9"/>
      <c r="CA9528" s="9"/>
      <c r="CB9528" s="40"/>
      <c r="CC9528" s="9"/>
      <c r="CD9528" s="9"/>
      <c r="CE9528" s="40"/>
    </row>
    <row r="9529" spans="68:83" x14ac:dyDescent="0.25">
      <c r="BP9529" s="9"/>
      <c r="BQ9529" s="40"/>
      <c r="BR9529" s="9"/>
      <c r="BS9529" s="40"/>
      <c r="BU9529" s="9"/>
      <c r="BV9529" s="40"/>
      <c r="BW9529" s="9"/>
      <c r="BX9529" s="40"/>
      <c r="BZ9529" s="9"/>
      <c r="CA9529" s="9"/>
      <c r="CB9529" s="40"/>
      <c r="CC9529" s="9"/>
      <c r="CD9529" s="9"/>
      <c r="CE9529" s="40"/>
    </row>
    <row r="9530" spans="68:83" x14ac:dyDescent="0.25">
      <c r="BP9530" s="9"/>
      <c r="BQ9530" s="40"/>
      <c r="BR9530" s="9"/>
      <c r="BS9530" s="40"/>
      <c r="BU9530" s="9"/>
      <c r="BV9530" s="40"/>
      <c r="BW9530" s="9"/>
      <c r="BX9530" s="40"/>
      <c r="BZ9530" s="9"/>
      <c r="CA9530" s="9"/>
      <c r="CB9530" s="40"/>
      <c r="CC9530" s="9"/>
      <c r="CD9530" s="9"/>
      <c r="CE9530" s="40"/>
    </row>
    <row r="9531" spans="68:83" x14ac:dyDescent="0.25">
      <c r="BP9531" s="9"/>
      <c r="BQ9531" s="40"/>
      <c r="BR9531" s="9"/>
      <c r="BS9531" s="40"/>
      <c r="BU9531" s="9"/>
      <c r="BV9531" s="40"/>
      <c r="BW9531" s="9"/>
      <c r="BX9531" s="40"/>
      <c r="BZ9531" s="9"/>
      <c r="CA9531" s="9"/>
      <c r="CB9531" s="40"/>
      <c r="CC9531" s="9"/>
      <c r="CD9531" s="9"/>
      <c r="CE9531" s="40"/>
    </row>
    <row r="9532" spans="68:83" x14ac:dyDescent="0.25">
      <c r="BP9532" s="9"/>
      <c r="BQ9532" s="40"/>
      <c r="BR9532" s="9"/>
      <c r="BS9532" s="40"/>
      <c r="BU9532" s="9"/>
      <c r="BV9532" s="40"/>
      <c r="BW9532" s="9"/>
      <c r="BX9532" s="40"/>
      <c r="BZ9532" s="9"/>
      <c r="CA9532" s="9"/>
      <c r="CB9532" s="40"/>
      <c r="CC9532" s="9"/>
      <c r="CD9532" s="9"/>
      <c r="CE9532" s="40"/>
    </row>
    <row r="9533" spans="68:83" x14ac:dyDescent="0.25">
      <c r="BP9533" s="9"/>
      <c r="BQ9533" s="40"/>
      <c r="BR9533" s="9"/>
      <c r="BS9533" s="40"/>
      <c r="BU9533" s="9"/>
      <c r="BV9533" s="40"/>
      <c r="BW9533" s="9"/>
      <c r="BX9533" s="40"/>
      <c r="BZ9533" s="9"/>
      <c r="CA9533" s="9"/>
      <c r="CB9533" s="40"/>
      <c r="CC9533" s="9"/>
      <c r="CD9533" s="9"/>
      <c r="CE9533" s="40"/>
    </row>
    <row r="9534" spans="68:83" x14ac:dyDescent="0.25">
      <c r="BP9534" s="9"/>
      <c r="BQ9534" s="40"/>
      <c r="BR9534" s="9"/>
      <c r="BS9534" s="40"/>
      <c r="BU9534" s="9"/>
      <c r="BV9534" s="40"/>
      <c r="BW9534" s="9"/>
      <c r="BX9534" s="40"/>
      <c r="BZ9534" s="9"/>
      <c r="CA9534" s="9"/>
      <c r="CB9534" s="40"/>
      <c r="CC9534" s="9"/>
      <c r="CD9534" s="9"/>
      <c r="CE9534" s="40"/>
    </row>
    <row r="9535" spans="68:83" x14ac:dyDescent="0.25">
      <c r="BP9535" s="9"/>
      <c r="BQ9535" s="40"/>
      <c r="BR9535" s="9"/>
      <c r="BS9535" s="40"/>
      <c r="BU9535" s="9"/>
      <c r="BV9535" s="40"/>
      <c r="BW9535" s="9"/>
      <c r="BX9535" s="40"/>
      <c r="BZ9535" s="9"/>
      <c r="CA9535" s="9"/>
      <c r="CB9535" s="40"/>
      <c r="CC9535" s="9"/>
      <c r="CD9535" s="9"/>
      <c r="CE9535" s="40"/>
    </row>
    <row r="9536" spans="68:83" x14ac:dyDescent="0.25">
      <c r="BP9536" s="9"/>
      <c r="BQ9536" s="40"/>
      <c r="BR9536" s="9"/>
      <c r="BS9536" s="40"/>
      <c r="BU9536" s="9"/>
      <c r="BV9536" s="40"/>
      <c r="BW9536" s="9"/>
      <c r="BX9536" s="40"/>
      <c r="BZ9536" s="9"/>
      <c r="CA9536" s="9"/>
      <c r="CB9536" s="40"/>
      <c r="CC9536" s="9"/>
      <c r="CD9536" s="9"/>
      <c r="CE9536" s="40"/>
    </row>
    <row r="9537" spans="68:83" x14ac:dyDescent="0.25">
      <c r="BP9537" s="9"/>
      <c r="BQ9537" s="40"/>
      <c r="BR9537" s="9"/>
      <c r="BS9537" s="40"/>
      <c r="BU9537" s="9"/>
      <c r="BV9537" s="40"/>
      <c r="BW9537" s="9"/>
      <c r="BX9537" s="40"/>
      <c r="BZ9537" s="9"/>
      <c r="CA9537" s="9"/>
      <c r="CB9537" s="40"/>
      <c r="CC9537" s="9"/>
      <c r="CD9537" s="9"/>
      <c r="CE9537" s="40"/>
    </row>
    <row r="9538" spans="68:83" x14ac:dyDescent="0.25">
      <c r="BP9538" s="9"/>
      <c r="BQ9538" s="40"/>
      <c r="BR9538" s="9"/>
      <c r="BS9538" s="40"/>
      <c r="BU9538" s="9"/>
      <c r="BV9538" s="40"/>
      <c r="BW9538" s="9"/>
      <c r="BX9538" s="40"/>
      <c r="BZ9538" s="9"/>
      <c r="CA9538" s="9"/>
      <c r="CB9538" s="40"/>
      <c r="CC9538" s="9"/>
      <c r="CD9538" s="9"/>
      <c r="CE9538" s="40"/>
    </row>
    <row r="9539" spans="68:83" x14ac:dyDescent="0.25">
      <c r="BP9539" s="9"/>
      <c r="BQ9539" s="40"/>
      <c r="BR9539" s="9"/>
      <c r="BS9539" s="40"/>
      <c r="BU9539" s="9"/>
      <c r="BV9539" s="40"/>
      <c r="BW9539" s="9"/>
      <c r="BX9539" s="40"/>
      <c r="BZ9539" s="9"/>
      <c r="CA9539" s="9"/>
      <c r="CB9539" s="40"/>
      <c r="CC9539" s="9"/>
      <c r="CD9539" s="9"/>
      <c r="CE9539" s="40"/>
    </row>
    <row r="9540" spans="68:83" x14ac:dyDescent="0.25">
      <c r="BP9540" s="9"/>
      <c r="BQ9540" s="40"/>
      <c r="BR9540" s="9"/>
      <c r="BS9540" s="40"/>
      <c r="BU9540" s="9"/>
      <c r="BV9540" s="40"/>
      <c r="BW9540" s="9"/>
      <c r="BX9540" s="40"/>
      <c r="BZ9540" s="9"/>
      <c r="CA9540" s="9"/>
      <c r="CB9540" s="40"/>
      <c r="CC9540" s="9"/>
      <c r="CD9540" s="9"/>
      <c r="CE9540" s="40"/>
    </row>
    <row r="9541" spans="68:83" x14ac:dyDescent="0.25">
      <c r="BP9541" s="9"/>
      <c r="BQ9541" s="40"/>
      <c r="BR9541" s="9"/>
      <c r="BS9541" s="40"/>
      <c r="BU9541" s="9"/>
      <c r="BV9541" s="40"/>
      <c r="BW9541" s="9"/>
      <c r="BX9541" s="40"/>
      <c r="BZ9541" s="9"/>
      <c r="CA9541" s="9"/>
      <c r="CB9541" s="40"/>
      <c r="CC9541" s="9"/>
      <c r="CD9541" s="9"/>
      <c r="CE9541" s="40"/>
    </row>
    <row r="9542" spans="68:83" x14ac:dyDescent="0.25">
      <c r="BP9542" s="9"/>
      <c r="BQ9542" s="40"/>
      <c r="BR9542" s="9"/>
      <c r="BS9542" s="40"/>
      <c r="BU9542" s="9"/>
      <c r="BV9542" s="40"/>
      <c r="BW9542" s="9"/>
      <c r="BX9542" s="40"/>
      <c r="BZ9542" s="9"/>
      <c r="CA9542" s="9"/>
      <c r="CB9542" s="40"/>
      <c r="CC9542" s="9"/>
      <c r="CD9542" s="9"/>
      <c r="CE9542" s="40"/>
    </row>
    <row r="9543" spans="68:83" x14ac:dyDescent="0.25">
      <c r="BP9543" s="9"/>
      <c r="BQ9543" s="40"/>
      <c r="BR9543" s="9"/>
      <c r="BS9543" s="40"/>
      <c r="BU9543" s="9"/>
      <c r="BV9543" s="40"/>
      <c r="BW9543" s="9"/>
      <c r="BX9543" s="40"/>
      <c r="BZ9543" s="9"/>
      <c r="CA9543" s="9"/>
      <c r="CB9543" s="40"/>
      <c r="CC9543" s="9"/>
      <c r="CD9543" s="9"/>
      <c r="CE9543" s="40"/>
    </row>
    <row r="9544" spans="68:83" x14ac:dyDescent="0.25">
      <c r="BP9544" s="9"/>
      <c r="BQ9544" s="40"/>
      <c r="BR9544" s="9"/>
      <c r="BS9544" s="40"/>
      <c r="BU9544" s="9"/>
      <c r="BV9544" s="40"/>
      <c r="BW9544" s="9"/>
      <c r="BX9544" s="40"/>
      <c r="BZ9544" s="9"/>
      <c r="CA9544" s="9"/>
      <c r="CB9544" s="40"/>
      <c r="CC9544" s="9"/>
      <c r="CD9544" s="9"/>
      <c r="CE9544" s="40"/>
    </row>
    <row r="9545" spans="68:83" x14ac:dyDescent="0.25">
      <c r="BP9545" s="9"/>
      <c r="BQ9545" s="40"/>
      <c r="BR9545" s="9"/>
      <c r="BS9545" s="40"/>
      <c r="BU9545" s="9"/>
      <c r="BV9545" s="40"/>
      <c r="BW9545" s="9"/>
      <c r="BX9545" s="40"/>
      <c r="BZ9545" s="9"/>
      <c r="CA9545" s="9"/>
      <c r="CB9545" s="40"/>
      <c r="CC9545" s="9"/>
      <c r="CD9545" s="9"/>
      <c r="CE9545" s="40"/>
    </row>
    <row r="9546" spans="68:83" x14ac:dyDescent="0.25">
      <c r="BP9546" s="9"/>
      <c r="BQ9546" s="40"/>
      <c r="BR9546" s="9"/>
      <c r="BS9546" s="40"/>
      <c r="BU9546" s="9"/>
      <c r="BV9546" s="40"/>
      <c r="BW9546" s="9"/>
      <c r="BX9546" s="40"/>
      <c r="BZ9546" s="9"/>
      <c r="CA9546" s="9"/>
      <c r="CB9546" s="40"/>
      <c r="CC9546" s="9"/>
      <c r="CD9546" s="9"/>
      <c r="CE9546" s="40"/>
    </row>
    <row r="9547" spans="68:83" x14ac:dyDescent="0.25">
      <c r="BP9547" s="9"/>
      <c r="BQ9547" s="40"/>
      <c r="BR9547" s="9"/>
      <c r="BS9547" s="40"/>
      <c r="BU9547" s="9"/>
      <c r="BV9547" s="40"/>
      <c r="BW9547" s="9"/>
      <c r="BX9547" s="40"/>
      <c r="BZ9547" s="9"/>
      <c r="CA9547" s="9"/>
      <c r="CB9547" s="40"/>
      <c r="CC9547" s="9"/>
      <c r="CD9547" s="9"/>
      <c r="CE9547" s="40"/>
    </row>
    <row r="9548" spans="68:83" x14ac:dyDescent="0.25">
      <c r="BP9548" s="9"/>
      <c r="BQ9548" s="40"/>
      <c r="BR9548" s="9"/>
      <c r="BS9548" s="40"/>
      <c r="BU9548" s="9"/>
      <c r="BV9548" s="40"/>
      <c r="BW9548" s="9"/>
      <c r="BX9548" s="40"/>
      <c r="BZ9548" s="9"/>
      <c r="CA9548" s="9"/>
      <c r="CB9548" s="40"/>
      <c r="CC9548" s="9"/>
      <c r="CD9548" s="9"/>
      <c r="CE9548" s="40"/>
    </row>
    <row r="9549" spans="68:83" x14ac:dyDescent="0.25">
      <c r="BP9549" s="9"/>
      <c r="BQ9549" s="40"/>
      <c r="BR9549" s="9"/>
      <c r="BS9549" s="40"/>
      <c r="BU9549" s="9"/>
      <c r="BV9549" s="40"/>
      <c r="BW9549" s="9"/>
      <c r="BX9549" s="40"/>
      <c r="BZ9549" s="9"/>
      <c r="CA9549" s="9"/>
      <c r="CB9549" s="40"/>
      <c r="CC9549" s="9"/>
      <c r="CD9549" s="9"/>
      <c r="CE9549" s="40"/>
    </row>
    <row r="9550" spans="68:83" x14ac:dyDescent="0.25">
      <c r="BP9550" s="9"/>
      <c r="BQ9550" s="40"/>
      <c r="BR9550" s="9"/>
      <c r="BS9550" s="40"/>
      <c r="BU9550" s="9"/>
      <c r="BV9550" s="40"/>
      <c r="BW9550" s="9"/>
      <c r="BX9550" s="40"/>
      <c r="BZ9550" s="9"/>
      <c r="CA9550" s="9"/>
      <c r="CB9550" s="40"/>
      <c r="CC9550" s="9"/>
      <c r="CD9550" s="9"/>
      <c r="CE9550" s="40"/>
    </row>
    <row r="9551" spans="68:83" x14ac:dyDescent="0.25">
      <c r="BP9551" s="9"/>
      <c r="BQ9551" s="40"/>
      <c r="BR9551" s="9"/>
      <c r="BS9551" s="40"/>
      <c r="BU9551" s="9"/>
      <c r="BV9551" s="40"/>
      <c r="BW9551" s="9"/>
      <c r="BX9551" s="40"/>
      <c r="BZ9551" s="9"/>
      <c r="CA9551" s="9"/>
      <c r="CB9551" s="40"/>
      <c r="CC9551" s="9"/>
      <c r="CD9551" s="9"/>
      <c r="CE9551" s="40"/>
    </row>
    <row r="9552" spans="68:83" x14ac:dyDescent="0.25">
      <c r="BP9552" s="9"/>
      <c r="BQ9552" s="40"/>
      <c r="BR9552" s="9"/>
      <c r="BS9552" s="40"/>
      <c r="BU9552" s="9"/>
      <c r="BV9552" s="40"/>
      <c r="BW9552" s="9"/>
      <c r="BX9552" s="40"/>
      <c r="BZ9552" s="9"/>
      <c r="CA9552" s="9"/>
      <c r="CB9552" s="40"/>
      <c r="CC9552" s="9"/>
      <c r="CD9552" s="9"/>
      <c r="CE9552" s="40"/>
    </row>
    <row r="9553" spans="68:83" x14ac:dyDescent="0.25">
      <c r="BP9553" s="9"/>
      <c r="BQ9553" s="40"/>
      <c r="BR9553" s="9"/>
      <c r="BS9553" s="40"/>
      <c r="BU9553" s="9"/>
      <c r="BV9553" s="40"/>
      <c r="BW9553" s="9"/>
      <c r="BX9553" s="40"/>
      <c r="BZ9553" s="9"/>
      <c r="CA9553" s="9"/>
      <c r="CB9553" s="40"/>
      <c r="CC9553" s="9"/>
      <c r="CD9553" s="9"/>
      <c r="CE9553" s="40"/>
    </row>
    <row r="9554" spans="68:83" x14ac:dyDescent="0.25">
      <c r="BP9554" s="9"/>
      <c r="BQ9554" s="40"/>
      <c r="BR9554" s="9"/>
      <c r="BS9554" s="40"/>
      <c r="BU9554" s="9"/>
      <c r="BV9554" s="40"/>
      <c r="BW9554" s="9"/>
      <c r="BX9554" s="40"/>
      <c r="BZ9554" s="9"/>
      <c r="CA9554" s="9"/>
      <c r="CB9554" s="40"/>
      <c r="CC9554" s="9"/>
      <c r="CD9554" s="9"/>
      <c r="CE9554" s="40"/>
    </row>
    <row r="9555" spans="68:83" x14ac:dyDescent="0.25">
      <c r="BP9555" s="9"/>
      <c r="BQ9555" s="40"/>
      <c r="BR9555" s="9"/>
      <c r="BS9555" s="40"/>
      <c r="BU9555" s="9"/>
      <c r="BV9555" s="40"/>
      <c r="BW9555" s="9"/>
      <c r="BX9555" s="40"/>
      <c r="BZ9555" s="9"/>
      <c r="CA9555" s="9"/>
      <c r="CB9555" s="40"/>
      <c r="CC9555" s="9"/>
      <c r="CD9555" s="9"/>
      <c r="CE9555" s="40"/>
    </row>
    <row r="9556" spans="68:83" x14ac:dyDescent="0.25">
      <c r="BP9556" s="9"/>
      <c r="BQ9556" s="40"/>
      <c r="BR9556" s="9"/>
      <c r="BS9556" s="40"/>
      <c r="BU9556" s="9"/>
      <c r="BV9556" s="40"/>
      <c r="BW9556" s="9"/>
      <c r="BX9556" s="40"/>
      <c r="BZ9556" s="9"/>
      <c r="CA9556" s="9"/>
      <c r="CB9556" s="40"/>
      <c r="CC9556" s="9"/>
      <c r="CD9556" s="9"/>
      <c r="CE9556" s="40"/>
    </row>
    <row r="9557" spans="68:83" x14ac:dyDescent="0.25">
      <c r="BP9557" s="9"/>
      <c r="BQ9557" s="40"/>
      <c r="BR9557" s="9"/>
      <c r="BS9557" s="40"/>
      <c r="BU9557" s="9"/>
      <c r="BV9557" s="40"/>
      <c r="BW9557" s="9"/>
      <c r="BX9557" s="40"/>
      <c r="BZ9557" s="9"/>
      <c r="CA9557" s="9"/>
      <c r="CB9557" s="40"/>
      <c r="CC9557" s="9"/>
      <c r="CD9557" s="9"/>
      <c r="CE9557" s="40"/>
    </row>
    <row r="9558" spans="68:83" x14ac:dyDescent="0.25">
      <c r="BP9558" s="9"/>
      <c r="BQ9558" s="40"/>
      <c r="BR9558" s="9"/>
      <c r="BS9558" s="40"/>
      <c r="BU9558" s="9"/>
      <c r="BV9558" s="40"/>
      <c r="BW9558" s="9"/>
      <c r="BX9558" s="40"/>
      <c r="BZ9558" s="9"/>
      <c r="CA9558" s="9"/>
      <c r="CB9558" s="40"/>
      <c r="CC9558" s="9"/>
      <c r="CD9558" s="9"/>
      <c r="CE9558" s="40"/>
    </row>
    <row r="9559" spans="68:83" x14ac:dyDescent="0.25">
      <c r="BP9559" s="9"/>
      <c r="BQ9559" s="40"/>
      <c r="BR9559" s="9"/>
      <c r="BS9559" s="40"/>
      <c r="BU9559" s="9"/>
      <c r="BV9559" s="40"/>
      <c r="BW9559" s="9"/>
      <c r="BX9559" s="40"/>
      <c r="BZ9559" s="9"/>
      <c r="CA9559" s="9"/>
      <c r="CB9559" s="40"/>
      <c r="CC9559" s="9"/>
      <c r="CD9559" s="9"/>
      <c r="CE9559" s="40"/>
    </row>
    <row r="9560" spans="68:83" x14ac:dyDescent="0.25">
      <c r="BP9560" s="9"/>
      <c r="BQ9560" s="40"/>
      <c r="BR9560" s="9"/>
      <c r="BS9560" s="40"/>
      <c r="BU9560" s="9"/>
      <c r="BV9560" s="40"/>
      <c r="BW9560" s="9"/>
      <c r="BX9560" s="40"/>
      <c r="BZ9560" s="9"/>
      <c r="CA9560" s="9"/>
      <c r="CB9560" s="40"/>
      <c r="CC9560" s="9"/>
      <c r="CD9560" s="9"/>
      <c r="CE9560" s="40"/>
    </row>
    <row r="9561" spans="68:83" x14ac:dyDescent="0.25">
      <c r="BP9561" s="9"/>
      <c r="BQ9561" s="40"/>
      <c r="BR9561" s="9"/>
      <c r="BS9561" s="40"/>
      <c r="BU9561" s="9"/>
      <c r="BV9561" s="40"/>
      <c r="BW9561" s="9"/>
      <c r="BX9561" s="40"/>
      <c r="BZ9561" s="9"/>
      <c r="CA9561" s="9"/>
      <c r="CB9561" s="40"/>
      <c r="CC9561" s="9"/>
      <c r="CD9561" s="9"/>
      <c r="CE9561" s="40"/>
    </row>
    <row r="9562" spans="68:83" x14ac:dyDescent="0.25">
      <c r="BP9562" s="9"/>
      <c r="BQ9562" s="40"/>
      <c r="BR9562" s="9"/>
      <c r="BS9562" s="40"/>
      <c r="BU9562" s="9"/>
      <c r="BV9562" s="40"/>
      <c r="BW9562" s="9"/>
      <c r="BX9562" s="40"/>
      <c r="BZ9562" s="9"/>
      <c r="CA9562" s="9"/>
      <c r="CB9562" s="40"/>
      <c r="CC9562" s="9"/>
      <c r="CD9562" s="9"/>
      <c r="CE9562" s="40"/>
    </row>
    <row r="9563" spans="68:83" x14ac:dyDescent="0.25">
      <c r="BP9563" s="9"/>
      <c r="BQ9563" s="40"/>
      <c r="BR9563" s="9"/>
      <c r="BS9563" s="40"/>
      <c r="BU9563" s="9"/>
      <c r="BV9563" s="40"/>
      <c r="BW9563" s="9"/>
      <c r="BX9563" s="40"/>
      <c r="BZ9563" s="9"/>
      <c r="CA9563" s="9"/>
      <c r="CB9563" s="40"/>
      <c r="CC9563" s="9"/>
      <c r="CD9563" s="9"/>
      <c r="CE9563" s="40"/>
    </row>
    <row r="9564" spans="68:83" x14ac:dyDescent="0.25">
      <c r="BP9564" s="9"/>
      <c r="BQ9564" s="40"/>
      <c r="BR9564" s="9"/>
      <c r="BS9564" s="40"/>
      <c r="BU9564" s="9"/>
      <c r="BV9564" s="40"/>
      <c r="BW9564" s="9"/>
      <c r="BX9564" s="40"/>
      <c r="BZ9564" s="9"/>
      <c r="CA9564" s="9"/>
      <c r="CB9564" s="40"/>
      <c r="CC9564" s="9"/>
      <c r="CD9564" s="9"/>
      <c r="CE9564" s="40"/>
    </row>
    <row r="9565" spans="68:83" x14ac:dyDescent="0.25">
      <c r="BP9565" s="9"/>
      <c r="BQ9565" s="40"/>
      <c r="BR9565" s="9"/>
      <c r="BS9565" s="40"/>
      <c r="BU9565" s="9"/>
      <c r="BV9565" s="40"/>
      <c r="BW9565" s="9"/>
      <c r="BX9565" s="40"/>
      <c r="BZ9565" s="9"/>
      <c r="CA9565" s="9"/>
      <c r="CB9565" s="40"/>
      <c r="CC9565" s="9"/>
      <c r="CD9565" s="9"/>
      <c r="CE9565" s="40"/>
    </row>
    <row r="9566" spans="68:83" x14ac:dyDescent="0.25">
      <c r="BP9566" s="9"/>
      <c r="BQ9566" s="40"/>
      <c r="BR9566" s="9"/>
      <c r="BS9566" s="40"/>
      <c r="BU9566" s="9"/>
      <c r="BV9566" s="40"/>
      <c r="BW9566" s="9"/>
      <c r="BX9566" s="40"/>
      <c r="BZ9566" s="9"/>
      <c r="CA9566" s="9"/>
      <c r="CB9566" s="40"/>
      <c r="CC9566" s="9"/>
      <c r="CD9566" s="9"/>
      <c r="CE9566" s="40"/>
    </row>
    <row r="9567" spans="68:83" x14ac:dyDescent="0.25">
      <c r="BP9567" s="9"/>
      <c r="BQ9567" s="40"/>
      <c r="BR9567" s="9"/>
      <c r="BS9567" s="40"/>
      <c r="BU9567" s="9"/>
      <c r="BV9567" s="40"/>
      <c r="BW9567" s="9"/>
      <c r="BX9567" s="40"/>
      <c r="BZ9567" s="9"/>
      <c r="CA9567" s="9"/>
      <c r="CB9567" s="40"/>
      <c r="CC9567" s="9"/>
      <c r="CD9567" s="9"/>
      <c r="CE9567" s="40"/>
    </row>
    <row r="9568" spans="68:83" x14ac:dyDescent="0.25">
      <c r="BP9568" s="9"/>
      <c r="BQ9568" s="40"/>
      <c r="BR9568" s="9"/>
      <c r="BS9568" s="40"/>
      <c r="BU9568" s="9"/>
      <c r="BV9568" s="40"/>
      <c r="BW9568" s="9"/>
      <c r="BX9568" s="40"/>
      <c r="BZ9568" s="9"/>
      <c r="CA9568" s="9"/>
      <c r="CB9568" s="40"/>
      <c r="CC9568" s="9"/>
      <c r="CD9568" s="9"/>
      <c r="CE9568" s="40"/>
    </row>
    <row r="9569" spans="68:83" x14ac:dyDescent="0.25">
      <c r="BP9569" s="9"/>
      <c r="BQ9569" s="40"/>
      <c r="BR9569" s="9"/>
      <c r="BS9569" s="40"/>
      <c r="BU9569" s="9"/>
      <c r="BV9569" s="40"/>
      <c r="BW9569" s="9"/>
      <c r="BX9569" s="40"/>
      <c r="BZ9569" s="9"/>
      <c r="CA9569" s="9"/>
      <c r="CB9569" s="40"/>
      <c r="CC9569" s="9"/>
      <c r="CD9569" s="9"/>
      <c r="CE9569" s="40"/>
    </row>
    <row r="9570" spans="68:83" x14ac:dyDescent="0.25">
      <c r="BP9570" s="9"/>
      <c r="BQ9570" s="40"/>
      <c r="BR9570" s="9"/>
      <c r="BS9570" s="40"/>
      <c r="BU9570" s="9"/>
      <c r="BV9570" s="40"/>
      <c r="BW9570" s="9"/>
      <c r="BX9570" s="40"/>
      <c r="BZ9570" s="9"/>
      <c r="CA9570" s="9"/>
      <c r="CB9570" s="40"/>
      <c r="CC9570" s="9"/>
      <c r="CD9570" s="9"/>
      <c r="CE9570" s="40"/>
    </row>
    <row r="9571" spans="68:83" x14ac:dyDescent="0.25">
      <c r="BP9571" s="9"/>
      <c r="BQ9571" s="40"/>
      <c r="BR9571" s="9"/>
      <c r="BS9571" s="40"/>
      <c r="BU9571" s="9"/>
      <c r="BV9571" s="40"/>
      <c r="BW9571" s="9"/>
      <c r="BX9571" s="40"/>
      <c r="BZ9571" s="9"/>
      <c r="CA9571" s="9"/>
      <c r="CB9571" s="40"/>
      <c r="CC9571" s="9"/>
      <c r="CD9571" s="9"/>
      <c r="CE9571" s="40"/>
    </row>
    <row r="9572" spans="68:83" x14ac:dyDescent="0.25">
      <c r="BP9572" s="9"/>
      <c r="BQ9572" s="40"/>
      <c r="BR9572" s="9"/>
      <c r="BS9572" s="40"/>
      <c r="BU9572" s="9"/>
      <c r="BV9572" s="40"/>
      <c r="BW9572" s="9"/>
      <c r="BX9572" s="40"/>
      <c r="BZ9572" s="9"/>
      <c r="CA9572" s="9"/>
      <c r="CB9572" s="40"/>
      <c r="CC9572" s="9"/>
      <c r="CD9572" s="9"/>
      <c r="CE9572" s="40"/>
    </row>
    <row r="9573" spans="68:83" x14ac:dyDescent="0.25">
      <c r="BP9573" s="9"/>
      <c r="BQ9573" s="40"/>
      <c r="BR9573" s="9"/>
      <c r="BS9573" s="40"/>
      <c r="BU9573" s="9"/>
      <c r="BV9573" s="40"/>
      <c r="BW9573" s="9"/>
      <c r="BX9573" s="40"/>
      <c r="BZ9573" s="9"/>
      <c r="CA9573" s="9"/>
      <c r="CB9573" s="40"/>
      <c r="CC9573" s="9"/>
      <c r="CD9573" s="9"/>
      <c r="CE9573" s="40"/>
    </row>
    <row r="9574" spans="68:83" x14ac:dyDescent="0.25">
      <c r="BP9574" s="9"/>
      <c r="BQ9574" s="40"/>
      <c r="BR9574" s="9"/>
      <c r="BS9574" s="40"/>
      <c r="BU9574" s="9"/>
      <c r="BV9574" s="40"/>
      <c r="BW9574" s="9"/>
      <c r="BX9574" s="40"/>
      <c r="BZ9574" s="9"/>
      <c r="CA9574" s="9"/>
      <c r="CB9574" s="40"/>
      <c r="CC9574" s="9"/>
      <c r="CD9574" s="9"/>
      <c r="CE9574" s="40"/>
    </row>
    <row r="9575" spans="68:83" x14ac:dyDescent="0.25">
      <c r="BP9575" s="9"/>
      <c r="BQ9575" s="40"/>
      <c r="BR9575" s="9"/>
      <c r="BS9575" s="40"/>
      <c r="BU9575" s="9"/>
      <c r="BV9575" s="40"/>
      <c r="BW9575" s="9"/>
      <c r="BX9575" s="40"/>
      <c r="BZ9575" s="9"/>
      <c r="CA9575" s="9"/>
      <c r="CB9575" s="40"/>
      <c r="CC9575" s="9"/>
      <c r="CD9575" s="9"/>
      <c r="CE9575" s="40"/>
    </row>
    <row r="9576" spans="68:83" x14ac:dyDescent="0.25">
      <c r="BP9576" s="9"/>
      <c r="BQ9576" s="40"/>
      <c r="BR9576" s="9"/>
      <c r="BS9576" s="40"/>
      <c r="BU9576" s="9"/>
      <c r="BV9576" s="40"/>
      <c r="BW9576" s="9"/>
      <c r="BX9576" s="40"/>
      <c r="BZ9576" s="9"/>
      <c r="CA9576" s="9"/>
      <c r="CB9576" s="40"/>
      <c r="CC9576" s="9"/>
      <c r="CD9576" s="9"/>
      <c r="CE9576" s="40"/>
    </row>
    <row r="9577" spans="68:83" x14ac:dyDescent="0.25">
      <c r="BP9577" s="9"/>
      <c r="BQ9577" s="40"/>
      <c r="BR9577" s="9"/>
      <c r="BS9577" s="40"/>
      <c r="BU9577" s="9"/>
      <c r="BV9577" s="40"/>
      <c r="BW9577" s="9"/>
      <c r="BX9577" s="40"/>
      <c r="BZ9577" s="9"/>
      <c r="CA9577" s="9"/>
      <c r="CB9577" s="40"/>
      <c r="CC9577" s="9"/>
      <c r="CD9577" s="9"/>
      <c r="CE9577" s="40"/>
    </row>
    <row r="9578" spans="68:83" x14ac:dyDescent="0.25">
      <c r="BP9578" s="9"/>
      <c r="BQ9578" s="40"/>
      <c r="BR9578" s="9"/>
      <c r="BS9578" s="40"/>
      <c r="BU9578" s="9"/>
      <c r="BV9578" s="40"/>
      <c r="BW9578" s="9"/>
      <c r="BX9578" s="40"/>
      <c r="BZ9578" s="9"/>
      <c r="CA9578" s="9"/>
      <c r="CB9578" s="40"/>
      <c r="CC9578" s="9"/>
      <c r="CD9578" s="9"/>
      <c r="CE9578" s="40"/>
    </row>
    <row r="9579" spans="68:83" x14ac:dyDescent="0.25">
      <c r="BP9579" s="9"/>
      <c r="BQ9579" s="40"/>
      <c r="BR9579" s="9"/>
      <c r="BS9579" s="40"/>
      <c r="BU9579" s="9"/>
      <c r="BV9579" s="40"/>
      <c r="BW9579" s="9"/>
      <c r="BX9579" s="40"/>
      <c r="BZ9579" s="9"/>
      <c r="CA9579" s="9"/>
      <c r="CB9579" s="40"/>
      <c r="CC9579" s="9"/>
      <c r="CD9579" s="9"/>
      <c r="CE9579" s="40"/>
    </row>
    <row r="9580" spans="68:83" x14ac:dyDescent="0.25">
      <c r="BP9580" s="9"/>
      <c r="BQ9580" s="40"/>
      <c r="BR9580" s="9"/>
      <c r="BS9580" s="40"/>
      <c r="BU9580" s="9"/>
      <c r="BV9580" s="40"/>
      <c r="BW9580" s="9"/>
      <c r="BX9580" s="40"/>
      <c r="BZ9580" s="9"/>
      <c r="CA9580" s="9"/>
      <c r="CB9580" s="40"/>
      <c r="CC9580" s="9"/>
      <c r="CD9580" s="9"/>
      <c r="CE9580" s="40"/>
    </row>
    <row r="9581" spans="68:83" x14ac:dyDescent="0.25">
      <c r="BP9581" s="9"/>
      <c r="BQ9581" s="40"/>
      <c r="BR9581" s="9"/>
      <c r="BS9581" s="40"/>
      <c r="BU9581" s="9"/>
      <c r="BV9581" s="40"/>
      <c r="BW9581" s="9"/>
      <c r="BX9581" s="40"/>
      <c r="BZ9581" s="9"/>
      <c r="CA9581" s="9"/>
      <c r="CB9581" s="40"/>
      <c r="CC9581" s="9"/>
      <c r="CD9581" s="9"/>
      <c r="CE9581" s="40"/>
    </row>
    <row r="9582" spans="68:83" x14ac:dyDescent="0.25">
      <c r="BP9582" s="9"/>
      <c r="BQ9582" s="40"/>
      <c r="BR9582" s="9"/>
      <c r="BS9582" s="40"/>
      <c r="BU9582" s="9"/>
      <c r="BV9582" s="40"/>
      <c r="BW9582" s="9"/>
      <c r="BX9582" s="40"/>
      <c r="BZ9582" s="9"/>
      <c r="CA9582" s="9"/>
      <c r="CB9582" s="40"/>
      <c r="CC9582" s="9"/>
      <c r="CD9582" s="9"/>
      <c r="CE9582" s="40"/>
    </row>
    <row r="9583" spans="68:83" x14ac:dyDescent="0.25">
      <c r="BP9583" s="9"/>
      <c r="BQ9583" s="40"/>
      <c r="BR9583" s="9"/>
      <c r="BS9583" s="40"/>
      <c r="BU9583" s="9"/>
      <c r="BV9583" s="40"/>
      <c r="BW9583" s="9"/>
      <c r="BX9583" s="40"/>
      <c r="BZ9583" s="9"/>
      <c r="CA9583" s="9"/>
      <c r="CB9583" s="40"/>
      <c r="CC9583" s="9"/>
      <c r="CD9583" s="9"/>
      <c r="CE9583" s="40"/>
    </row>
    <row r="9584" spans="68:83" x14ac:dyDescent="0.25">
      <c r="BP9584" s="9"/>
      <c r="BQ9584" s="40"/>
      <c r="BR9584" s="9"/>
      <c r="BS9584" s="40"/>
      <c r="BU9584" s="9"/>
      <c r="BV9584" s="40"/>
      <c r="BW9584" s="9"/>
      <c r="BX9584" s="40"/>
      <c r="BZ9584" s="9"/>
      <c r="CA9584" s="9"/>
      <c r="CB9584" s="40"/>
      <c r="CC9584" s="9"/>
      <c r="CD9584" s="9"/>
      <c r="CE9584" s="40"/>
    </row>
    <row r="9585" spans="68:83" x14ac:dyDescent="0.25">
      <c r="BP9585" s="9"/>
      <c r="BQ9585" s="40"/>
      <c r="BR9585" s="9"/>
      <c r="BS9585" s="40"/>
      <c r="BU9585" s="9"/>
      <c r="BV9585" s="40"/>
      <c r="BW9585" s="9"/>
      <c r="BX9585" s="40"/>
      <c r="BZ9585" s="9"/>
      <c r="CA9585" s="9"/>
      <c r="CB9585" s="40"/>
      <c r="CC9585" s="9"/>
      <c r="CD9585" s="9"/>
      <c r="CE9585" s="40"/>
    </row>
    <row r="9586" spans="68:83" x14ac:dyDescent="0.25">
      <c r="BP9586" s="9"/>
      <c r="BQ9586" s="40"/>
      <c r="BR9586" s="9"/>
      <c r="BS9586" s="40"/>
      <c r="BU9586" s="9"/>
      <c r="BV9586" s="40"/>
      <c r="BW9586" s="9"/>
      <c r="BX9586" s="40"/>
      <c r="BZ9586" s="9"/>
      <c r="CA9586" s="9"/>
      <c r="CB9586" s="40"/>
      <c r="CC9586" s="9"/>
      <c r="CD9586" s="9"/>
      <c r="CE9586" s="40"/>
    </row>
    <row r="9587" spans="68:83" x14ac:dyDescent="0.25">
      <c r="BP9587" s="9"/>
      <c r="BQ9587" s="40"/>
      <c r="BR9587" s="9"/>
      <c r="BS9587" s="40"/>
      <c r="BU9587" s="9"/>
      <c r="BV9587" s="40"/>
      <c r="BW9587" s="9"/>
      <c r="BX9587" s="40"/>
      <c r="BZ9587" s="9"/>
      <c r="CA9587" s="9"/>
      <c r="CB9587" s="40"/>
      <c r="CC9587" s="9"/>
      <c r="CD9587" s="9"/>
      <c r="CE9587" s="40"/>
    </row>
    <row r="9588" spans="68:83" x14ac:dyDescent="0.25">
      <c r="BP9588" s="9"/>
      <c r="BQ9588" s="40"/>
      <c r="BR9588" s="9"/>
      <c r="BS9588" s="40"/>
      <c r="BU9588" s="9"/>
      <c r="BV9588" s="40"/>
      <c r="BW9588" s="9"/>
      <c r="BX9588" s="40"/>
      <c r="BZ9588" s="9"/>
      <c r="CA9588" s="9"/>
      <c r="CB9588" s="40"/>
      <c r="CC9588" s="9"/>
      <c r="CD9588" s="9"/>
      <c r="CE9588" s="40"/>
    </row>
    <row r="9589" spans="68:83" x14ac:dyDescent="0.25">
      <c r="BP9589" s="9"/>
      <c r="BQ9589" s="40"/>
      <c r="BR9589" s="9"/>
      <c r="BS9589" s="40"/>
      <c r="BU9589" s="9"/>
      <c r="BV9589" s="40"/>
      <c r="BW9589" s="9"/>
      <c r="BX9589" s="40"/>
      <c r="BZ9589" s="9"/>
      <c r="CA9589" s="9"/>
      <c r="CB9589" s="40"/>
      <c r="CC9589" s="9"/>
      <c r="CD9589" s="9"/>
      <c r="CE9589" s="40"/>
    </row>
    <row r="9590" spans="68:83" x14ac:dyDescent="0.25">
      <c r="BP9590" s="9"/>
      <c r="BQ9590" s="40"/>
      <c r="BR9590" s="9"/>
      <c r="BS9590" s="40"/>
      <c r="BU9590" s="9"/>
      <c r="BV9590" s="40"/>
      <c r="BW9590" s="9"/>
      <c r="BX9590" s="40"/>
      <c r="BZ9590" s="9"/>
      <c r="CA9590" s="9"/>
      <c r="CB9590" s="40"/>
      <c r="CC9590" s="9"/>
      <c r="CD9590" s="9"/>
      <c r="CE9590" s="40"/>
    </row>
    <row r="9591" spans="68:83" x14ac:dyDescent="0.25">
      <c r="BP9591" s="9"/>
      <c r="BQ9591" s="40"/>
      <c r="BR9591" s="9"/>
      <c r="BS9591" s="40"/>
      <c r="BU9591" s="9"/>
      <c r="BV9591" s="40"/>
      <c r="BW9591" s="9"/>
      <c r="BX9591" s="40"/>
      <c r="BZ9591" s="9"/>
      <c r="CA9591" s="9"/>
      <c r="CB9591" s="40"/>
      <c r="CC9591" s="9"/>
      <c r="CD9591" s="9"/>
      <c r="CE9591" s="40"/>
    </row>
    <row r="9592" spans="68:83" x14ac:dyDescent="0.25">
      <c r="BP9592" s="9"/>
      <c r="BQ9592" s="40"/>
      <c r="BR9592" s="9"/>
      <c r="BS9592" s="40"/>
      <c r="BU9592" s="9"/>
      <c r="BV9592" s="40"/>
      <c r="BW9592" s="9"/>
      <c r="BX9592" s="40"/>
      <c r="BZ9592" s="9"/>
      <c r="CA9592" s="9"/>
      <c r="CB9592" s="40"/>
      <c r="CC9592" s="9"/>
      <c r="CD9592" s="9"/>
      <c r="CE9592" s="40"/>
    </row>
    <row r="9593" spans="68:83" x14ac:dyDescent="0.25">
      <c r="BP9593" s="9"/>
      <c r="BQ9593" s="40"/>
      <c r="BR9593" s="9"/>
      <c r="BS9593" s="40"/>
      <c r="BU9593" s="9"/>
      <c r="BV9593" s="40"/>
      <c r="BW9593" s="9"/>
      <c r="BX9593" s="40"/>
      <c r="BZ9593" s="9"/>
      <c r="CA9593" s="9"/>
      <c r="CB9593" s="40"/>
      <c r="CC9593" s="9"/>
      <c r="CD9593" s="9"/>
      <c r="CE9593" s="40"/>
    </row>
    <row r="9594" spans="68:83" x14ac:dyDescent="0.25">
      <c r="BP9594" s="9"/>
      <c r="BQ9594" s="40"/>
      <c r="BR9594" s="9"/>
      <c r="BS9594" s="40"/>
      <c r="BU9594" s="9"/>
      <c r="BV9594" s="40"/>
      <c r="BW9594" s="9"/>
      <c r="BX9594" s="40"/>
      <c r="BZ9594" s="9"/>
      <c r="CA9594" s="9"/>
      <c r="CB9594" s="40"/>
      <c r="CC9594" s="9"/>
      <c r="CD9594" s="9"/>
      <c r="CE9594" s="40"/>
    </row>
    <row r="9595" spans="68:83" x14ac:dyDescent="0.25">
      <c r="BP9595" s="9"/>
      <c r="BQ9595" s="40"/>
      <c r="BR9595" s="9"/>
      <c r="BS9595" s="40"/>
      <c r="BU9595" s="9"/>
      <c r="BV9595" s="40"/>
      <c r="BW9595" s="9"/>
      <c r="BX9595" s="40"/>
      <c r="BZ9595" s="9"/>
      <c r="CA9595" s="9"/>
      <c r="CB9595" s="40"/>
      <c r="CC9595" s="9"/>
      <c r="CD9595" s="9"/>
      <c r="CE9595" s="40"/>
    </row>
    <row r="9596" spans="68:83" x14ac:dyDescent="0.25">
      <c r="BP9596" s="9"/>
      <c r="BQ9596" s="40"/>
      <c r="BR9596" s="9"/>
      <c r="BS9596" s="40"/>
      <c r="BU9596" s="9"/>
      <c r="BV9596" s="40"/>
      <c r="BW9596" s="9"/>
      <c r="BX9596" s="40"/>
      <c r="BZ9596" s="9"/>
      <c r="CA9596" s="9"/>
      <c r="CB9596" s="40"/>
      <c r="CC9596" s="9"/>
      <c r="CD9596" s="9"/>
      <c r="CE9596" s="40"/>
    </row>
    <row r="9597" spans="68:83" x14ac:dyDescent="0.25">
      <c r="BP9597" s="9"/>
      <c r="BQ9597" s="40"/>
      <c r="BR9597" s="9"/>
      <c r="BS9597" s="40"/>
      <c r="BU9597" s="9"/>
      <c r="BV9597" s="40"/>
      <c r="BW9597" s="9"/>
      <c r="BX9597" s="40"/>
      <c r="BZ9597" s="9"/>
      <c r="CA9597" s="9"/>
      <c r="CB9597" s="40"/>
      <c r="CC9597" s="9"/>
      <c r="CD9597" s="9"/>
      <c r="CE9597" s="40"/>
    </row>
    <row r="9598" spans="68:83" x14ac:dyDescent="0.25">
      <c r="BP9598" s="9"/>
      <c r="BQ9598" s="40"/>
      <c r="BR9598" s="9"/>
      <c r="BS9598" s="40"/>
      <c r="BU9598" s="9"/>
      <c r="BV9598" s="40"/>
      <c r="BW9598" s="9"/>
      <c r="BX9598" s="40"/>
      <c r="BZ9598" s="9"/>
      <c r="CA9598" s="9"/>
      <c r="CB9598" s="40"/>
      <c r="CC9598" s="9"/>
      <c r="CD9598" s="9"/>
      <c r="CE9598" s="40"/>
    </row>
    <row r="9599" spans="68:83" x14ac:dyDescent="0.25">
      <c r="BP9599" s="9"/>
      <c r="BQ9599" s="40"/>
      <c r="BR9599" s="9"/>
      <c r="BS9599" s="40"/>
      <c r="BU9599" s="9"/>
      <c r="BV9599" s="40"/>
      <c r="BW9599" s="9"/>
      <c r="BX9599" s="40"/>
      <c r="BZ9599" s="9"/>
      <c r="CA9599" s="9"/>
      <c r="CB9599" s="40"/>
      <c r="CC9599" s="9"/>
      <c r="CD9599" s="9"/>
      <c r="CE9599" s="40"/>
    </row>
    <row r="9600" spans="68:83" x14ac:dyDescent="0.25">
      <c r="BP9600" s="9"/>
      <c r="BQ9600" s="40"/>
      <c r="BR9600" s="9"/>
      <c r="BS9600" s="40"/>
      <c r="BU9600" s="9"/>
      <c r="BV9600" s="40"/>
      <c r="BW9600" s="9"/>
      <c r="BX9600" s="40"/>
      <c r="BZ9600" s="9"/>
      <c r="CA9600" s="9"/>
      <c r="CB9600" s="40"/>
      <c r="CC9600" s="9"/>
      <c r="CD9600" s="9"/>
      <c r="CE9600" s="40"/>
    </row>
    <row r="9601" spans="68:83" x14ac:dyDescent="0.25">
      <c r="BP9601" s="9"/>
      <c r="BQ9601" s="40"/>
      <c r="BR9601" s="9"/>
      <c r="BS9601" s="40"/>
      <c r="BU9601" s="9"/>
      <c r="BV9601" s="40"/>
      <c r="BW9601" s="9"/>
      <c r="BX9601" s="40"/>
      <c r="BZ9601" s="9"/>
      <c r="CA9601" s="9"/>
      <c r="CB9601" s="40"/>
      <c r="CC9601" s="9"/>
      <c r="CD9601" s="9"/>
      <c r="CE9601" s="40"/>
    </row>
    <row r="9602" spans="68:83" x14ac:dyDescent="0.25">
      <c r="BP9602" s="9"/>
      <c r="BQ9602" s="40"/>
      <c r="BR9602" s="9"/>
      <c r="BS9602" s="40"/>
      <c r="BU9602" s="9"/>
      <c r="BV9602" s="40"/>
      <c r="BW9602" s="9"/>
      <c r="BX9602" s="40"/>
      <c r="BZ9602" s="9"/>
      <c r="CA9602" s="9"/>
      <c r="CB9602" s="40"/>
      <c r="CC9602" s="9"/>
      <c r="CD9602" s="9"/>
      <c r="CE9602" s="40"/>
    </row>
    <row r="9603" spans="68:83" x14ac:dyDescent="0.25">
      <c r="BP9603" s="9"/>
      <c r="BQ9603" s="40"/>
      <c r="BR9603" s="9"/>
      <c r="BS9603" s="40"/>
      <c r="BU9603" s="9"/>
      <c r="BV9603" s="40"/>
      <c r="BW9603" s="9"/>
      <c r="BX9603" s="40"/>
      <c r="BZ9603" s="9"/>
      <c r="CA9603" s="9"/>
      <c r="CB9603" s="40"/>
      <c r="CC9603" s="9"/>
      <c r="CD9603" s="9"/>
      <c r="CE9603" s="40"/>
    </row>
    <row r="9604" spans="68:83" x14ac:dyDescent="0.25">
      <c r="BP9604" s="9"/>
      <c r="BQ9604" s="40"/>
      <c r="BR9604" s="9"/>
      <c r="BS9604" s="40"/>
      <c r="BU9604" s="9"/>
      <c r="BV9604" s="40"/>
      <c r="BW9604" s="9"/>
      <c r="BX9604" s="40"/>
      <c r="BZ9604" s="9"/>
      <c r="CA9604" s="9"/>
      <c r="CB9604" s="40"/>
      <c r="CC9604" s="9"/>
      <c r="CD9604" s="9"/>
      <c r="CE9604" s="40"/>
    </row>
    <row r="9605" spans="68:83" x14ac:dyDescent="0.25">
      <c r="BP9605" s="9"/>
      <c r="BQ9605" s="40"/>
      <c r="BR9605" s="9"/>
      <c r="BS9605" s="40"/>
      <c r="BU9605" s="9"/>
      <c r="BV9605" s="40"/>
      <c r="BW9605" s="9"/>
      <c r="BX9605" s="40"/>
      <c r="BZ9605" s="9"/>
      <c r="CA9605" s="9"/>
      <c r="CB9605" s="40"/>
      <c r="CC9605" s="9"/>
      <c r="CD9605" s="9"/>
      <c r="CE9605" s="40"/>
    </row>
    <row r="9606" spans="68:83" x14ac:dyDescent="0.25">
      <c r="BP9606" s="9"/>
      <c r="BQ9606" s="40"/>
      <c r="BR9606" s="9"/>
      <c r="BS9606" s="40"/>
      <c r="BU9606" s="9"/>
      <c r="BV9606" s="40"/>
      <c r="BW9606" s="9"/>
      <c r="BX9606" s="40"/>
      <c r="BZ9606" s="9"/>
      <c r="CA9606" s="9"/>
      <c r="CB9606" s="40"/>
      <c r="CC9606" s="9"/>
      <c r="CD9606" s="9"/>
      <c r="CE9606" s="40"/>
    </row>
    <row r="9607" spans="68:83" x14ac:dyDescent="0.25">
      <c r="BP9607" s="9"/>
      <c r="BQ9607" s="40"/>
      <c r="BR9607" s="9"/>
      <c r="BS9607" s="40"/>
      <c r="BU9607" s="9"/>
      <c r="BV9607" s="40"/>
      <c r="BW9607" s="9"/>
      <c r="BX9607" s="40"/>
      <c r="BZ9607" s="9"/>
      <c r="CA9607" s="9"/>
      <c r="CB9607" s="40"/>
      <c r="CC9607" s="9"/>
      <c r="CD9607" s="9"/>
      <c r="CE9607" s="40"/>
    </row>
    <row r="9608" spans="68:83" x14ac:dyDescent="0.25">
      <c r="BP9608" s="9"/>
      <c r="BQ9608" s="40"/>
      <c r="BR9608" s="9"/>
      <c r="BS9608" s="40"/>
      <c r="BU9608" s="9"/>
      <c r="BV9608" s="40"/>
      <c r="BW9608" s="9"/>
      <c r="BX9608" s="40"/>
      <c r="BZ9608" s="9"/>
      <c r="CA9608" s="9"/>
      <c r="CB9608" s="40"/>
      <c r="CC9608" s="9"/>
      <c r="CD9608" s="9"/>
      <c r="CE9608" s="40"/>
    </row>
    <row r="9609" spans="68:83" x14ac:dyDescent="0.25">
      <c r="BP9609" s="9"/>
      <c r="BQ9609" s="40"/>
      <c r="BR9609" s="9"/>
      <c r="BS9609" s="40"/>
      <c r="BU9609" s="9"/>
      <c r="BV9609" s="40"/>
      <c r="BW9609" s="9"/>
      <c r="BX9609" s="40"/>
      <c r="BZ9609" s="9"/>
      <c r="CA9609" s="9"/>
      <c r="CB9609" s="40"/>
      <c r="CC9609" s="9"/>
      <c r="CD9609" s="9"/>
      <c r="CE9609" s="40"/>
    </row>
    <row r="9610" spans="68:83" x14ac:dyDescent="0.25">
      <c r="BP9610" s="9"/>
      <c r="BQ9610" s="40"/>
      <c r="BR9610" s="9"/>
      <c r="BS9610" s="40"/>
      <c r="BU9610" s="9"/>
      <c r="BV9610" s="40"/>
      <c r="BW9610" s="9"/>
      <c r="BX9610" s="40"/>
      <c r="BZ9610" s="9"/>
      <c r="CA9610" s="9"/>
      <c r="CB9610" s="40"/>
      <c r="CC9610" s="9"/>
      <c r="CD9610" s="9"/>
      <c r="CE9610" s="40"/>
    </row>
    <row r="9611" spans="68:83" x14ac:dyDescent="0.25">
      <c r="BP9611" s="9"/>
      <c r="BQ9611" s="40"/>
      <c r="BR9611" s="9"/>
      <c r="BS9611" s="40"/>
      <c r="BU9611" s="9"/>
      <c r="BV9611" s="40"/>
      <c r="BW9611" s="9"/>
      <c r="BX9611" s="40"/>
      <c r="BZ9611" s="9"/>
      <c r="CA9611" s="9"/>
      <c r="CB9611" s="40"/>
      <c r="CC9611" s="9"/>
      <c r="CD9611" s="9"/>
      <c r="CE9611" s="40"/>
    </row>
    <row r="9612" spans="68:83" x14ac:dyDescent="0.25">
      <c r="BP9612" s="9"/>
      <c r="BQ9612" s="40"/>
      <c r="BR9612" s="9"/>
      <c r="BS9612" s="40"/>
      <c r="BU9612" s="9"/>
      <c r="BV9612" s="40"/>
      <c r="BW9612" s="9"/>
      <c r="BX9612" s="40"/>
      <c r="BZ9612" s="9"/>
      <c r="CA9612" s="9"/>
      <c r="CB9612" s="40"/>
      <c r="CC9612" s="9"/>
      <c r="CD9612" s="9"/>
      <c r="CE9612" s="40"/>
    </row>
    <row r="9613" spans="68:83" x14ac:dyDescent="0.25">
      <c r="BP9613" s="9"/>
      <c r="BQ9613" s="40"/>
      <c r="BR9613" s="9"/>
      <c r="BS9613" s="40"/>
      <c r="BU9613" s="9"/>
      <c r="BV9613" s="40"/>
      <c r="BW9613" s="9"/>
      <c r="BX9613" s="40"/>
      <c r="BZ9613" s="9"/>
      <c r="CA9613" s="9"/>
      <c r="CB9613" s="40"/>
      <c r="CC9613" s="9"/>
      <c r="CD9613" s="9"/>
      <c r="CE9613" s="40"/>
    </row>
    <row r="9614" spans="68:83" x14ac:dyDescent="0.25">
      <c r="BP9614" s="9"/>
      <c r="BQ9614" s="40"/>
      <c r="BR9614" s="9"/>
      <c r="BS9614" s="40"/>
      <c r="BU9614" s="9"/>
      <c r="BV9614" s="40"/>
      <c r="BW9614" s="9"/>
      <c r="BX9614" s="40"/>
      <c r="BZ9614" s="9"/>
      <c r="CA9614" s="9"/>
      <c r="CB9614" s="40"/>
      <c r="CC9614" s="9"/>
      <c r="CD9614" s="9"/>
      <c r="CE9614" s="40"/>
    </row>
    <row r="9615" spans="68:83" x14ac:dyDescent="0.25">
      <c r="BP9615" s="9"/>
      <c r="BQ9615" s="40"/>
      <c r="BR9615" s="9"/>
      <c r="BS9615" s="40"/>
      <c r="BU9615" s="9"/>
      <c r="BV9615" s="40"/>
      <c r="BW9615" s="9"/>
      <c r="BX9615" s="40"/>
      <c r="BZ9615" s="9"/>
      <c r="CA9615" s="9"/>
      <c r="CB9615" s="40"/>
      <c r="CC9615" s="9"/>
      <c r="CD9615" s="9"/>
      <c r="CE9615" s="40"/>
    </row>
    <row r="9616" spans="68:83" x14ac:dyDescent="0.25">
      <c r="BP9616" s="9"/>
      <c r="BQ9616" s="40"/>
      <c r="BR9616" s="9"/>
      <c r="BS9616" s="40"/>
      <c r="BU9616" s="9"/>
      <c r="BV9616" s="40"/>
      <c r="BW9616" s="9"/>
      <c r="BX9616" s="40"/>
      <c r="BZ9616" s="9"/>
      <c r="CA9616" s="9"/>
      <c r="CB9616" s="40"/>
      <c r="CC9616" s="9"/>
      <c r="CD9616" s="9"/>
      <c r="CE9616" s="40"/>
    </row>
    <row r="9617" spans="68:83" x14ac:dyDescent="0.25">
      <c r="BP9617" s="9"/>
      <c r="BQ9617" s="40"/>
      <c r="BR9617" s="9"/>
      <c r="BS9617" s="40"/>
      <c r="BU9617" s="9"/>
      <c r="BV9617" s="40"/>
      <c r="BW9617" s="9"/>
      <c r="BX9617" s="40"/>
      <c r="BZ9617" s="9"/>
      <c r="CA9617" s="9"/>
      <c r="CB9617" s="40"/>
      <c r="CC9617" s="9"/>
      <c r="CD9617" s="9"/>
      <c r="CE9617" s="40"/>
    </row>
    <row r="9618" spans="68:83" x14ac:dyDescent="0.25">
      <c r="BP9618" s="9"/>
      <c r="BQ9618" s="40"/>
      <c r="BR9618" s="9"/>
      <c r="BS9618" s="40"/>
      <c r="BU9618" s="9"/>
      <c r="BV9618" s="40"/>
      <c r="BW9618" s="9"/>
      <c r="BX9618" s="40"/>
      <c r="BZ9618" s="9"/>
      <c r="CA9618" s="9"/>
      <c r="CB9618" s="40"/>
      <c r="CC9618" s="9"/>
      <c r="CD9618" s="9"/>
      <c r="CE9618" s="40"/>
    </row>
    <row r="9619" spans="68:83" x14ac:dyDescent="0.25">
      <c r="BP9619" s="9"/>
      <c r="BQ9619" s="40"/>
      <c r="BR9619" s="9"/>
      <c r="BS9619" s="40"/>
      <c r="BU9619" s="9"/>
      <c r="BV9619" s="40"/>
      <c r="BW9619" s="9"/>
      <c r="BX9619" s="40"/>
      <c r="BZ9619" s="9"/>
      <c r="CA9619" s="9"/>
      <c r="CB9619" s="40"/>
      <c r="CC9619" s="9"/>
      <c r="CD9619" s="9"/>
      <c r="CE9619" s="40"/>
    </row>
    <row r="9620" spans="68:83" x14ac:dyDescent="0.25">
      <c r="BP9620" s="9"/>
      <c r="BQ9620" s="40"/>
      <c r="BR9620" s="9"/>
      <c r="BS9620" s="40"/>
      <c r="BU9620" s="9"/>
      <c r="BV9620" s="40"/>
      <c r="BW9620" s="9"/>
      <c r="BX9620" s="40"/>
      <c r="BZ9620" s="9"/>
      <c r="CA9620" s="9"/>
      <c r="CB9620" s="40"/>
      <c r="CC9620" s="9"/>
      <c r="CD9620" s="9"/>
      <c r="CE9620" s="40"/>
    </row>
    <row r="9621" spans="68:83" x14ac:dyDescent="0.25">
      <c r="BP9621" s="9"/>
      <c r="BQ9621" s="40"/>
      <c r="BR9621" s="9"/>
      <c r="BS9621" s="40"/>
      <c r="BU9621" s="9"/>
      <c r="BV9621" s="40"/>
      <c r="BW9621" s="9"/>
      <c r="BX9621" s="40"/>
      <c r="BZ9621" s="9"/>
      <c r="CA9621" s="9"/>
      <c r="CB9621" s="40"/>
      <c r="CC9621" s="9"/>
      <c r="CD9621" s="9"/>
      <c r="CE9621" s="40"/>
    </row>
    <row r="9622" spans="68:83" x14ac:dyDescent="0.25">
      <c r="BP9622" s="9"/>
      <c r="BQ9622" s="40"/>
      <c r="BR9622" s="9"/>
      <c r="BS9622" s="40"/>
      <c r="BU9622" s="9"/>
      <c r="BV9622" s="40"/>
      <c r="BW9622" s="9"/>
      <c r="BX9622" s="40"/>
      <c r="BZ9622" s="9"/>
      <c r="CA9622" s="9"/>
      <c r="CB9622" s="40"/>
      <c r="CC9622" s="9"/>
      <c r="CD9622" s="9"/>
      <c r="CE9622" s="40"/>
    </row>
    <row r="9623" spans="68:83" x14ac:dyDescent="0.25">
      <c r="BP9623" s="9"/>
      <c r="BQ9623" s="40"/>
      <c r="BR9623" s="9"/>
      <c r="BS9623" s="40"/>
      <c r="BU9623" s="9"/>
      <c r="BV9623" s="40"/>
      <c r="BW9623" s="9"/>
      <c r="BX9623" s="40"/>
      <c r="BZ9623" s="9"/>
      <c r="CA9623" s="9"/>
      <c r="CB9623" s="40"/>
      <c r="CC9623" s="9"/>
      <c r="CD9623" s="9"/>
      <c r="CE9623" s="40"/>
    </row>
    <row r="9624" spans="68:83" x14ac:dyDescent="0.25">
      <c r="BP9624" s="9"/>
      <c r="BQ9624" s="40"/>
      <c r="BR9624" s="9"/>
      <c r="BS9624" s="40"/>
      <c r="BU9624" s="9"/>
      <c r="BV9624" s="40"/>
      <c r="BW9624" s="9"/>
      <c r="BX9624" s="40"/>
      <c r="BZ9624" s="9"/>
      <c r="CA9624" s="9"/>
      <c r="CB9624" s="40"/>
      <c r="CC9624" s="9"/>
      <c r="CD9624" s="9"/>
      <c r="CE9624" s="40"/>
    </row>
    <row r="9625" spans="68:83" x14ac:dyDescent="0.25">
      <c r="BP9625" s="9"/>
      <c r="BQ9625" s="40"/>
      <c r="BR9625" s="9"/>
      <c r="BS9625" s="40"/>
      <c r="BU9625" s="9"/>
      <c r="BV9625" s="40"/>
      <c r="BW9625" s="9"/>
      <c r="BX9625" s="40"/>
      <c r="BZ9625" s="9"/>
      <c r="CA9625" s="9"/>
      <c r="CB9625" s="40"/>
      <c r="CC9625" s="9"/>
      <c r="CD9625" s="9"/>
      <c r="CE9625" s="40"/>
    </row>
    <row r="9626" spans="68:83" x14ac:dyDescent="0.25">
      <c r="BP9626" s="9"/>
      <c r="BQ9626" s="40"/>
      <c r="BR9626" s="9"/>
      <c r="BS9626" s="40"/>
      <c r="BU9626" s="9"/>
      <c r="BV9626" s="40"/>
      <c r="BW9626" s="9"/>
      <c r="BX9626" s="40"/>
      <c r="BZ9626" s="9"/>
      <c r="CA9626" s="9"/>
      <c r="CB9626" s="40"/>
      <c r="CC9626" s="9"/>
      <c r="CD9626" s="9"/>
      <c r="CE9626" s="40"/>
    </row>
    <row r="9627" spans="68:83" x14ac:dyDescent="0.25">
      <c r="BP9627" s="9"/>
      <c r="BQ9627" s="40"/>
      <c r="BR9627" s="9"/>
      <c r="BS9627" s="40"/>
      <c r="BU9627" s="9"/>
      <c r="BV9627" s="40"/>
      <c r="BW9627" s="9"/>
      <c r="BX9627" s="40"/>
      <c r="BZ9627" s="9"/>
      <c r="CA9627" s="9"/>
      <c r="CB9627" s="40"/>
      <c r="CC9627" s="9"/>
      <c r="CD9627" s="9"/>
      <c r="CE9627" s="40"/>
    </row>
    <row r="9628" spans="68:83" x14ac:dyDescent="0.25">
      <c r="BP9628" s="9"/>
      <c r="BQ9628" s="40"/>
      <c r="BR9628" s="9"/>
      <c r="BS9628" s="40"/>
      <c r="BU9628" s="9"/>
      <c r="BV9628" s="40"/>
      <c r="BW9628" s="9"/>
      <c r="BX9628" s="40"/>
      <c r="BZ9628" s="9"/>
      <c r="CA9628" s="9"/>
      <c r="CB9628" s="40"/>
      <c r="CC9628" s="9"/>
      <c r="CD9628" s="9"/>
      <c r="CE9628" s="40"/>
    </row>
    <row r="9629" spans="68:83" x14ac:dyDescent="0.25">
      <c r="BP9629" s="9"/>
      <c r="BQ9629" s="40"/>
      <c r="BR9629" s="9"/>
      <c r="BS9629" s="40"/>
      <c r="BU9629" s="9"/>
      <c r="BV9629" s="40"/>
      <c r="BW9629" s="9"/>
      <c r="BX9629" s="40"/>
      <c r="BZ9629" s="9"/>
      <c r="CA9629" s="9"/>
      <c r="CB9629" s="40"/>
      <c r="CC9629" s="9"/>
      <c r="CD9629" s="9"/>
      <c r="CE9629" s="40"/>
    </row>
    <row r="9630" spans="68:83" x14ac:dyDescent="0.25">
      <c r="BP9630" s="9"/>
      <c r="BQ9630" s="40"/>
      <c r="BR9630" s="9"/>
      <c r="BS9630" s="40"/>
      <c r="BU9630" s="9"/>
      <c r="BV9630" s="40"/>
      <c r="BW9630" s="9"/>
      <c r="BX9630" s="40"/>
      <c r="BZ9630" s="9"/>
      <c r="CA9630" s="9"/>
      <c r="CB9630" s="40"/>
      <c r="CC9630" s="9"/>
      <c r="CD9630" s="9"/>
      <c r="CE9630" s="40"/>
    </row>
    <row r="9631" spans="68:83" x14ac:dyDescent="0.25">
      <c r="BP9631" s="9"/>
      <c r="BQ9631" s="40"/>
      <c r="BR9631" s="9"/>
      <c r="BS9631" s="40"/>
      <c r="BU9631" s="9"/>
      <c r="BV9631" s="40"/>
      <c r="BW9631" s="9"/>
      <c r="BX9631" s="40"/>
      <c r="BZ9631" s="9"/>
      <c r="CA9631" s="9"/>
      <c r="CB9631" s="40"/>
      <c r="CC9631" s="9"/>
      <c r="CD9631" s="9"/>
      <c r="CE9631" s="40"/>
    </row>
    <row r="9632" spans="68:83" x14ac:dyDescent="0.25">
      <c r="BP9632" s="9"/>
      <c r="BQ9632" s="40"/>
      <c r="BR9632" s="9"/>
      <c r="BS9632" s="40"/>
      <c r="BU9632" s="9"/>
      <c r="BV9632" s="40"/>
      <c r="BW9632" s="9"/>
      <c r="BX9632" s="40"/>
      <c r="BZ9632" s="9"/>
      <c r="CA9632" s="9"/>
      <c r="CB9632" s="40"/>
      <c r="CC9632" s="9"/>
      <c r="CD9632" s="9"/>
      <c r="CE9632" s="40"/>
    </row>
    <row r="9633" spans="68:83" x14ac:dyDescent="0.25">
      <c r="BP9633" s="9"/>
      <c r="BQ9633" s="40"/>
      <c r="BR9633" s="9"/>
      <c r="BS9633" s="40"/>
      <c r="BU9633" s="9"/>
      <c r="BV9633" s="40"/>
      <c r="BW9633" s="9"/>
      <c r="BX9633" s="40"/>
      <c r="BZ9633" s="9"/>
      <c r="CA9633" s="9"/>
      <c r="CB9633" s="40"/>
      <c r="CC9633" s="9"/>
      <c r="CD9633" s="9"/>
      <c r="CE9633" s="40"/>
    </row>
    <row r="9634" spans="68:83" x14ac:dyDescent="0.25">
      <c r="BP9634" s="9"/>
      <c r="BQ9634" s="40"/>
      <c r="BR9634" s="9"/>
      <c r="BS9634" s="40"/>
      <c r="BU9634" s="9"/>
      <c r="BV9634" s="40"/>
      <c r="BW9634" s="9"/>
      <c r="BX9634" s="40"/>
      <c r="BZ9634" s="9"/>
      <c r="CA9634" s="9"/>
      <c r="CB9634" s="40"/>
      <c r="CC9634" s="9"/>
      <c r="CD9634" s="9"/>
      <c r="CE9634" s="40"/>
    </row>
    <row r="9635" spans="68:83" x14ac:dyDescent="0.25">
      <c r="BP9635" s="9"/>
      <c r="BQ9635" s="40"/>
      <c r="BR9635" s="9"/>
      <c r="BS9635" s="40"/>
      <c r="BU9635" s="9"/>
      <c r="BV9635" s="40"/>
      <c r="BW9635" s="9"/>
      <c r="BX9635" s="40"/>
      <c r="BZ9635" s="9"/>
      <c r="CA9635" s="9"/>
      <c r="CB9635" s="40"/>
      <c r="CC9635" s="9"/>
      <c r="CD9635" s="9"/>
      <c r="CE9635" s="40"/>
    </row>
    <row r="9636" spans="68:83" x14ac:dyDescent="0.25">
      <c r="BP9636" s="9"/>
      <c r="BQ9636" s="40"/>
      <c r="BR9636" s="9"/>
      <c r="BS9636" s="40"/>
      <c r="BU9636" s="9"/>
      <c r="BV9636" s="40"/>
      <c r="BW9636" s="9"/>
      <c r="BX9636" s="40"/>
      <c r="BZ9636" s="9"/>
      <c r="CA9636" s="9"/>
      <c r="CB9636" s="40"/>
      <c r="CC9636" s="9"/>
      <c r="CD9636" s="9"/>
      <c r="CE9636" s="40"/>
    </row>
    <row r="9637" spans="68:83" x14ac:dyDescent="0.25">
      <c r="BP9637" s="9"/>
      <c r="BQ9637" s="40"/>
      <c r="BR9637" s="9"/>
      <c r="BS9637" s="40"/>
      <c r="BU9637" s="9"/>
      <c r="BV9637" s="40"/>
      <c r="BW9637" s="9"/>
      <c r="BX9637" s="40"/>
      <c r="BZ9637" s="9"/>
      <c r="CA9637" s="9"/>
      <c r="CB9637" s="40"/>
      <c r="CC9637" s="9"/>
      <c r="CD9637" s="9"/>
      <c r="CE9637" s="40"/>
    </row>
    <row r="9638" spans="68:83" x14ac:dyDescent="0.25">
      <c r="BP9638" s="9"/>
      <c r="BQ9638" s="40"/>
      <c r="BR9638" s="9"/>
      <c r="BS9638" s="40"/>
      <c r="BU9638" s="9"/>
      <c r="BV9638" s="40"/>
      <c r="BW9638" s="9"/>
      <c r="BX9638" s="40"/>
      <c r="BZ9638" s="9"/>
      <c r="CA9638" s="9"/>
      <c r="CB9638" s="40"/>
      <c r="CC9638" s="9"/>
      <c r="CD9638" s="9"/>
      <c r="CE9638" s="40"/>
    </row>
    <row r="9639" spans="68:83" x14ac:dyDescent="0.25">
      <c r="BP9639" s="9"/>
      <c r="BQ9639" s="40"/>
      <c r="BR9639" s="9"/>
      <c r="BS9639" s="40"/>
      <c r="BU9639" s="9"/>
      <c r="BV9639" s="40"/>
      <c r="BW9639" s="9"/>
      <c r="BX9639" s="40"/>
      <c r="BZ9639" s="9"/>
      <c r="CA9639" s="9"/>
      <c r="CB9639" s="40"/>
      <c r="CC9639" s="9"/>
      <c r="CD9639" s="9"/>
      <c r="CE9639" s="40"/>
    </row>
    <row r="9640" spans="68:83" x14ac:dyDescent="0.25">
      <c r="BP9640" s="9"/>
      <c r="BQ9640" s="40"/>
      <c r="BR9640" s="9"/>
      <c r="BS9640" s="40"/>
      <c r="BU9640" s="9"/>
      <c r="BV9640" s="40"/>
      <c r="BW9640" s="9"/>
      <c r="BX9640" s="40"/>
      <c r="BZ9640" s="9"/>
      <c r="CA9640" s="9"/>
      <c r="CB9640" s="40"/>
      <c r="CC9640" s="9"/>
      <c r="CD9640" s="9"/>
      <c r="CE9640" s="40"/>
    </row>
    <row r="9641" spans="68:83" x14ac:dyDescent="0.25">
      <c r="BP9641" s="9"/>
      <c r="BQ9641" s="40"/>
      <c r="BR9641" s="9"/>
      <c r="BS9641" s="40"/>
      <c r="BU9641" s="9"/>
      <c r="BV9641" s="40"/>
      <c r="BW9641" s="9"/>
      <c r="BX9641" s="40"/>
      <c r="BZ9641" s="9"/>
      <c r="CA9641" s="9"/>
      <c r="CB9641" s="40"/>
      <c r="CC9641" s="9"/>
      <c r="CD9641" s="9"/>
      <c r="CE9641" s="40"/>
    </row>
    <row r="9642" spans="68:83" x14ac:dyDescent="0.25">
      <c r="BP9642" s="9"/>
      <c r="BQ9642" s="40"/>
      <c r="BR9642" s="9"/>
      <c r="BS9642" s="40"/>
      <c r="BU9642" s="9"/>
      <c r="BV9642" s="40"/>
      <c r="BW9642" s="9"/>
      <c r="BX9642" s="40"/>
      <c r="BZ9642" s="9"/>
      <c r="CA9642" s="9"/>
      <c r="CB9642" s="40"/>
      <c r="CC9642" s="9"/>
      <c r="CD9642" s="9"/>
      <c r="CE9642" s="40"/>
    </row>
    <row r="9643" spans="68:83" x14ac:dyDescent="0.25">
      <c r="BP9643" s="9"/>
      <c r="BQ9643" s="40"/>
      <c r="BR9643" s="9"/>
      <c r="BS9643" s="40"/>
      <c r="BU9643" s="9"/>
      <c r="BV9643" s="40"/>
      <c r="BW9643" s="9"/>
      <c r="BX9643" s="40"/>
      <c r="BZ9643" s="9"/>
      <c r="CA9643" s="9"/>
      <c r="CB9643" s="40"/>
      <c r="CC9643" s="9"/>
      <c r="CD9643" s="9"/>
      <c r="CE9643" s="40"/>
    </row>
    <row r="9644" spans="68:83" x14ac:dyDescent="0.25">
      <c r="BP9644" s="9"/>
      <c r="BQ9644" s="40"/>
      <c r="BR9644" s="9"/>
      <c r="BS9644" s="40"/>
      <c r="BU9644" s="9"/>
      <c r="BV9644" s="40"/>
      <c r="BW9644" s="9"/>
      <c r="BX9644" s="40"/>
      <c r="BZ9644" s="9"/>
      <c r="CA9644" s="9"/>
      <c r="CB9644" s="40"/>
      <c r="CC9644" s="9"/>
      <c r="CD9644" s="9"/>
      <c r="CE9644" s="40"/>
    </row>
    <row r="9645" spans="68:83" x14ac:dyDescent="0.25">
      <c r="BP9645" s="9"/>
      <c r="BQ9645" s="40"/>
      <c r="BR9645" s="9"/>
      <c r="BS9645" s="40"/>
      <c r="BU9645" s="9"/>
      <c r="BV9645" s="40"/>
      <c r="BW9645" s="9"/>
      <c r="BX9645" s="40"/>
      <c r="BZ9645" s="9"/>
      <c r="CA9645" s="9"/>
      <c r="CB9645" s="40"/>
      <c r="CC9645" s="9"/>
      <c r="CD9645" s="9"/>
      <c r="CE9645" s="40"/>
    </row>
    <row r="9646" spans="68:83" x14ac:dyDescent="0.25">
      <c r="BP9646" s="9"/>
      <c r="BQ9646" s="40"/>
      <c r="BR9646" s="9"/>
      <c r="BS9646" s="40"/>
      <c r="BU9646" s="9"/>
      <c r="BV9646" s="40"/>
      <c r="BW9646" s="9"/>
      <c r="BX9646" s="40"/>
      <c r="BZ9646" s="9"/>
      <c r="CA9646" s="9"/>
      <c r="CB9646" s="40"/>
      <c r="CC9646" s="9"/>
      <c r="CD9646" s="9"/>
      <c r="CE9646" s="40"/>
    </row>
    <row r="9647" spans="68:83" x14ac:dyDescent="0.25">
      <c r="BP9647" s="9"/>
      <c r="BQ9647" s="40"/>
      <c r="BR9647" s="9"/>
      <c r="BS9647" s="40"/>
      <c r="BU9647" s="9"/>
      <c r="BV9647" s="40"/>
      <c r="BW9647" s="9"/>
      <c r="BX9647" s="40"/>
      <c r="BZ9647" s="9"/>
      <c r="CA9647" s="9"/>
      <c r="CB9647" s="40"/>
      <c r="CC9647" s="9"/>
      <c r="CD9647" s="9"/>
      <c r="CE9647" s="40"/>
    </row>
    <row r="9648" spans="68:83" x14ac:dyDescent="0.25">
      <c r="BP9648" s="9"/>
      <c r="BQ9648" s="40"/>
      <c r="BR9648" s="9"/>
      <c r="BS9648" s="40"/>
      <c r="BU9648" s="9"/>
      <c r="BV9648" s="40"/>
      <c r="BW9648" s="9"/>
      <c r="BX9648" s="40"/>
      <c r="BZ9648" s="9"/>
      <c r="CA9648" s="9"/>
      <c r="CB9648" s="40"/>
      <c r="CC9648" s="9"/>
      <c r="CD9648" s="9"/>
      <c r="CE9648" s="40"/>
    </row>
    <row r="9649" spans="68:83" x14ac:dyDescent="0.25">
      <c r="BP9649" s="9"/>
      <c r="BQ9649" s="40"/>
      <c r="BR9649" s="9"/>
      <c r="BS9649" s="40"/>
      <c r="BU9649" s="9"/>
      <c r="BV9649" s="40"/>
      <c r="BW9649" s="9"/>
      <c r="BX9649" s="40"/>
      <c r="BZ9649" s="9"/>
      <c r="CA9649" s="9"/>
      <c r="CB9649" s="40"/>
      <c r="CC9649" s="9"/>
      <c r="CD9649" s="9"/>
      <c r="CE9649" s="40"/>
    </row>
    <row r="9650" spans="68:83" x14ac:dyDescent="0.25">
      <c r="BP9650" s="9"/>
      <c r="BQ9650" s="40"/>
      <c r="BR9650" s="9"/>
      <c r="BS9650" s="40"/>
      <c r="BU9650" s="9"/>
      <c r="BV9650" s="40"/>
      <c r="BW9650" s="9"/>
      <c r="BX9650" s="40"/>
      <c r="BZ9650" s="9"/>
      <c r="CA9650" s="9"/>
      <c r="CB9650" s="40"/>
      <c r="CC9650" s="9"/>
      <c r="CD9650" s="9"/>
      <c r="CE9650" s="40"/>
    </row>
    <row r="9651" spans="68:83" x14ac:dyDescent="0.25">
      <c r="BP9651" s="9"/>
      <c r="BQ9651" s="40"/>
      <c r="BR9651" s="9"/>
      <c r="BS9651" s="40"/>
      <c r="BU9651" s="9"/>
      <c r="BV9651" s="40"/>
      <c r="BW9651" s="9"/>
      <c r="BX9651" s="40"/>
      <c r="BZ9651" s="9"/>
      <c r="CA9651" s="9"/>
      <c r="CB9651" s="40"/>
      <c r="CC9651" s="9"/>
      <c r="CD9651" s="9"/>
      <c r="CE9651" s="40"/>
    </row>
    <row r="9652" spans="68:83" x14ac:dyDescent="0.25">
      <c r="BP9652" s="9"/>
      <c r="BQ9652" s="40"/>
      <c r="BR9652" s="9"/>
      <c r="BS9652" s="40"/>
      <c r="BU9652" s="9"/>
      <c r="BV9652" s="40"/>
      <c r="BW9652" s="9"/>
      <c r="BX9652" s="40"/>
      <c r="BZ9652" s="9"/>
      <c r="CA9652" s="9"/>
      <c r="CB9652" s="40"/>
      <c r="CC9652" s="9"/>
      <c r="CD9652" s="9"/>
      <c r="CE9652" s="40"/>
    </row>
    <row r="9653" spans="68:83" x14ac:dyDescent="0.25">
      <c r="BP9653" s="9"/>
      <c r="BQ9653" s="40"/>
      <c r="BR9653" s="9"/>
      <c r="BS9653" s="40"/>
      <c r="BU9653" s="9"/>
      <c r="BV9653" s="40"/>
      <c r="BW9653" s="9"/>
      <c r="BX9653" s="40"/>
      <c r="BZ9653" s="9"/>
      <c r="CA9653" s="9"/>
      <c r="CB9653" s="40"/>
      <c r="CC9653" s="9"/>
      <c r="CD9653" s="9"/>
      <c r="CE9653" s="40"/>
    </row>
    <row r="9654" spans="68:83" x14ac:dyDescent="0.25">
      <c r="BP9654" s="9"/>
      <c r="BQ9654" s="40"/>
      <c r="BR9654" s="9"/>
      <c r="BS9654" s="40"/>
      <c r="BU9654" s="9"/>
      <c r="BV9654" s="40"/>
      <c r="BW9654" s="9"/>
      <c r="BX9654" s="40"/>
      <c r="BZ9654" s="9"/>
      <c r="CA9654" s="9"/>
      <c r="CB9654" s="40"/>
      <c r="CC9654" s="9"/>
      <c r="CD9654" s="9"/>
      <c r="CE9654" s="40"/>
    </row>
    <row r="9655" spans="68:83" x14ac:dyDescent="0.25">
      <c r="BP9655" s="9"/>
      <c r="BQ9655" s="40"/>
      <c r="BR9655" s="9"/>
      <c r="BS9655" s="40"/>
      <c r="BU9655" s="9"/>
      <c r="BV9655" s="40"/>
      <c r="BW9655" s="9"/>
      <c r="BX9655" s="40"/>
      <c r="BZ9655" s="9"/>
      <c r="CA9655" s="9"/>
      <c r="CB9655" s="40"/>
      <c r="CC9655" s="9"/>
      <c r="CD9655" s="9"/>
      <c r="CE9655" s="40"/>
    </row>
    <row r="9656" spans="68:83" x14ac:dyDescent="0.25">
      <c r="BP9656" s="9"/>
      <c r="BQ9656" s="40"/>
      <c r="BR9656" s="9"/>
      <c r="BS9656" s="40"/>
      <c r="BU9656" s="9"/>
      <c r="BV9656" s="40"/>
      <c r="BW9656" s="9"/>
      <c r="BX9656" s="40"/>
      <c r="BZ9656" s="9"/>
      <c r="CA9656" s="9"/>
      <c r="CB9656" s="40"/>
      <c r="CC9656" s="9"/>
      <c r="CD9656" s="9"/>
      <c r="CE9656" s="40"/>
    </row>
    <row r="9657" spans="68:83" x14ac:dyDescent="0.25">
      <c r="BP9657" s="9"/>
      <c r="BQ9657" s="40"/>
      <c r="BR9657" s="9"/>
      <c r="BS9657" s="40"/>
      <c r="BU9657" s="9"/>
      <c r="BV9657" s="40"/>
      <c r="BW9657" s="9"/>
      <c r="BX9657" s="40"/>
      <c r="BZ9657" s="9"/>
      <c r="CA9657" s="9"/>
      <c r="CB9657" s="40"/>
      <c r="CC9657" s="9"/>
      <c r="CD9657" s="9"/>
      <c r="CE9657" s="40"/>
    </row>
    <row r="9658" spans="68:83" x14ac:dyDescent="0.25">
      <c r="BP9658" s="9"/>
      <c r="BQ9658" s="40"/>
      <c r="BR9658" s="9"/>
      <c r="BS9658" s="40"/>
      <c r="BU9658" s="9"/>
      <c r="BV9658" s="40"/>
      <c r="BW9658" s="9"/>
      <c r="BX9658" s="40"/>
      <c r="BZ9658" s="9"/>
      <c r="CA9658" s="9"/>
      <c r="CB9658" s="40"/>
      <c r="CC9658" s="9"/>
      <c r="CD9658" s="9"/>
      <c r="CE9658" s="40"/>
    </row>
    <row r="9659" spans="68:83" x14ac:dyDescent="0.25">
      <c r="BP9659" s="9"/>
      <c r="BQ9659" s="40"/>
      <c r="BR9659" s="9"/>
      <c r="BS9659" s="40"/>
      <c r="BU9659" s="9"/>
      <c r="BV9659" s="40"/>
      <c r="BW9659" s="9"/>
      <c r="BX9659" s="40"/>
      <c r="BZ9659" s="9"/>
      <c r="CA9659" s="9"/>
      <c r="CB9659" s="40"/>
      <c r="CC9659" s="9"/>
      <c r="CD9659" s="9"/>
      <c r="CE9659" s="40"/>
    </row>
    <row r="9660" spans="68:83" x14ac:dyDescent="0.25">
      <c r="BP9660" s="9"/>
      <c r="BQ9660" s="40"/>
      <c r="BR9660" s="9"/>
      <c r="BS9660" s="40"/>
      <c r="BU9660" s="9"/>
      <c r="BV9660" s="40"/>
      <c r="BW9660" s="9"/>
      <c r="BX9660" s="40"/>
      <c r="BZ9660" s="9"/>
      <c r="CA9660" s="9"/>
      <c r="CB9660" s="40"/>
      <c r="CC9660" s="9"/>
      <c r="CD9660" s="9"/>
      <c r="CE9660" s="40"/>
    </row>
    <row r="9661" spans="68:83" x14ac:dyDescent="0.25">
      <c r="BP9661" s="9"/>
      <c r="BQ9661" s="40"/>
      <c r="BR9661" s="9"/>
      <c r="BS9661" s="40"/>
      <c r="BU9661" s="9"/>
      <c r="BV9661" s="40"/>
      <c r="BW9661" s="9"/>
      <c r="BX9661" s="40"/>
      <c r="BZ9661" s="9"/>
      <c r="CA9661" s="9"/>
      <c r="CB9661" s="40"/>
      <c r="CC9661" s="9"/>
      <c r="CD9661" s="9"/>
      <c r="CE9661" s="40"/>
    </row>
    <row r="9662" spans="68:83" x14ac:dyDescent="0.25">
      <c r="BP9662" s="9"/>
      <c r="BQ9662" s="40"/>
      <c r="BR9662" s="9"/>
      <c r="BS9662" s="40"/>
      <c r="BU9662" s="9"/>
      <c r="BV9662" s="40"/>
      <c r="BW9662" s="9"/>
      <c r="BX9662" s="40"/>
      <c r="BZ9662" s="9"/>
      <c r="CA9662" s="9"/>
      <c r="CB9662" s="40"/>
      <c r="CC9662" s="9"/>
      <c r="CD9662" s="9"/>
      <c r="CE9662" s="40"/>
    </row>
    <row r="9663" spans="68:83" x14ac:dyDescent="0.25">
      <c r="BP9663" s="9"/>
      <c r="BQ9663" s="40"/>
      <c r="BR9663" s="9"/>
      <c r="BS9663" s="40"/>
      <c r="BU9663" s="9"/>
      <c r="BV9663" s="40"/>
      <c r="BW9663" s="9"/>
      <c r="BX9663" s="40"/>
      <c r="BZ9663" s="9"/>
      <c r="CA9663" s="9"/>
      <c r="CB9663" s="40"/>
      <c r="CC9663" s="9"/>
      <c r="CD9663" s="9"/>
      <c r="CE9663" s="40"/>
    </row>
    <row r="9664" spans="68:83" x14ac:dyDescent="0.25">
      <c r="BP9664" s="9"/>
      <c r="BQ9664" s="40"/>
      <c r="BR9664" s="9"/>
      <c r="BS9664" s="40"/>
      <c r="BU9664" s="9"/>
      <c r="BV9664" s="40"/>
      <c r="BW9664" s="9"/>
      <c r="BX9664" s="40"/>
      <c r="BZ9664" s="9"/>
      <c r="CA9664" s="9"/>
      <c r="CB9664" s="40"/>
      <c r="CC9664" s="9"/>
      <c r="CD9664" s="9"/>
      <c r="CE9664" s="40"/>
    </row>
    <row r="9665" spans="68:83" x14ac:dyDescent="0.25">
      <c r="BP9665" s="9"/>
      <c r="BQ9665" s="40"/>
      <c r="BR9665" s="9"/>
      <c r="BS9665" s="40"/>
      <c r="BU9665" s="9"/>
      <c r="BV9665" s="40"/>
      <c r="BW9665" s="9"/>
      <c r="BX9665" s="40"/>
      <c r="BZ9665" s="9"/>
      <c r="CA9665" s="9"/>
      <c r="CB9665" s="40"/>
      <c r="CC9665" s="9"/>
      <c r="CD9665" s="9"/>
      <c r="CE9665" s="40"/>
    </row>
    <row r="9666" spans="68:83" x14ac:dyDescent="0.25">
      <c r="BP9666" s="9"/>
      <c r="BQ9666" s="40"/>
      <c r="BR9666" s="9"/>
      <c r="BS9666" s="40"/>
      <c r="BU9666" s="9"/>
      <c r="BV9666" s="40"/>
      <c r="BW9666" s="9"/>
      <c r="BX9666" s="40"/>
      <c r="BZ9666" s="9"/>
      <c r="CA9666" s="9"/>
      <c r="CB9666" s="40"/>
      <c r="CC9666" s="9"/>
      <c r="CD9666" s="9"/>
      <c r="CE9666" s="40"/>
    </row>
    <row r="9667" spans="68:83" x14ac:dyDescent="0.25">
      <c r="BP9667" s="9"/>
      <c r="BQ9667" s="40"/>
      <c r="BR9667" s="9"/>
      <c r="BS9667" s="40"/>
      <c r="BU9667" s="9"/>
      <c r="BV9667" s="40"/>
      <c r="BW9667" s="9"/>
      <c r="BX9667" s="40"/>
      <c r="BZ9667" s="9"/>
      <c r="CA9667" s="9"/>
      <c r="CB9667" s="40"/>
      <c r="CC9667" s="9"/>
      <c r="CD9667" s="9"/>
      <c r="CE9667" s="40"/>
    </row>
    <row r="9668" spans="68:83" x14ac:dyDescent="0.25">
      <c r="BP9668" s="9"/>
      <c r="BQ9668" s="40"/>
      <c r="BR9668" s="9"/>
      <c r="BS9668" s="40"/>
      <c r="BU9668" s="9"/>
      <c r="BV9668" s="40"/>
      <c r="BW9668" s="9"/>
      <c r="BX9668" s="40"/>
      <c r="BZ9668" s="9"/>
      <c r="CA9668" s="9"/>
      <c r="CB9668" s="40"/>
      <c r="CC9668" s="9"/>
      <c r="CD9668" s="9"/>
      <c r="CE9668" s="40"/>
    </row>
    <row r="9669" spans="68:83" x14ac:dyDescent="0.25">
      <c r="BP9669" s="9"/>
      <c r="BQ9669" s="40"/>
      <c r="BR9669" s="9"/>
      <c r="BS9669" s="40"/>
      <c r="BU9669" s="9"/>
      <c r="BV9669" s="40"/>
      <c r="BW9669" s="9"/>
      <c r="BX9669" s="40"/>
      <c r="BZ9669" s="9"/>
      <c r="CA9669" s="9"/>
      <c r="CB9669" s="40"/>
      <c r="CC9669" s="9"/>
      <c r="CD9669" s="9"/>
      <c r="CE9669" s="40"/>
    </row>
    <row r="9670" spans="68:83" x14ac:dyDescent="0.25">
      <c r="BP9670" s="9"/>
      <c r="BQ9670" s="40"/>
      <c r="BR9670" s="9"/>
      <c r="BS9670" s="40"/>
      <c r="BU9670" s="9"/>
      <c r="BV9670" s="40"/>
      <c r="BW9670" s="9"/>
      <c r="BX9670" s="40"/>
      <c r="BZ9670" s="9"/>
      <c r="CA9670" s="9"/>
      <c r="CB9670" s="40"/>
      <c r="CC9670" s="9"/>
      <c r="CD9670" s="9"/>
      <c r="CE9670" s="40"/>
    </row>
    <row r="9671" spans="68:83" x14ac:dyDescent="0.25">
      <c r="BP9671" s="9"/>
      <c r="BQ9671" s="40"/>
      <c r="BR9671" s="9"/>
      <c r="BS9671" s="40"/>
      <c r="BU9671" s="9"/>
      <c r="BV9671" s="40"/>
      <c r="BW9671" s="9"/>
      <c r="BX9671" s="40"/>
      <c r="BZ9671" s="9"/>
      <c r="CA9671" s="9"/>
      <c r="CB9671" s="40"/>
      <c r="CC9671" s="9"/>
      <c r="CD9671" s="9"/>
      <c r="CE9671" s="40"/>
    </row>
    <row r="9672" spans="68:83" x14ac:dyDescent="0.25">
      <c r="BP9672" s="9"/>
      <c r="BQ9672" s="40"/>
      <c r="BR9672" s="9"/>
      <c r="BS9672" s="40"/>
      <c r="BU9672" s="9"/>
      <c r="BV9672" s="40"/>
      <c r="BW9672" s="9"/>
      <c r="BX9672" s="40"/>
      <c r="BZ9672" s="9"/>
      <c r="CA9672" s="9"/>
      <c r="CB9672" s="40"/>
      <c r="CC9672" s="9"/>
      <c r="CD9672" s="9"/>
      <c r="CE9672" s="40"/>
    </row>
    <row r="9673" spans="68:83" x14ac:dyDescent="0.25">
      <c r="BP9673" s="9"/>
      <c r="BQ9673" s="40"/>
      <c r="BR9673" s="9"/>
      <c r="BS9673" s="40"/>
      <c r="BU9673" s="9"/>
      <c r="BV9673" s="40"/>
      <c r="BW9673" s="9"/>
      <c r="BX9673" s="40"/>
      <c r="BZ9673" s="9"/>
      <c r="CA9673" s="9"/>
      <c r="CB9673" s="40"/>
      <c r="CC9673" s="9"/>
      <c r="CD9673" s="9"/>
      <c r="CE9673" s="40"/>
    </row>
    <row r="9674" spans="68:83" x14ac:dyDescent="0.25">
      <c r="BP9674" s="9"/>
      <c r="BQ9674" s="40"/>
      <c r="BR9674" s="9"/>
      <c r="BS9674" s="40"/>
      <c r="BU9674" s="9"/>
      <c r="BV9674" s="40"/>
      <c r="BW9674" s="9"/>
      <c r="BX9674" s="40"/>
      <c r="BZ9674" s="9"/>
      <c r="CA9674" s="9"/>
      <c r="CB9674" s="40"/>
      <c r="CC9674" s="9"/>
      <c r="CD9674" s="9"/>
      <c r="CE9674" s="40"/>
    </row>
    <row r="9675" spans="68:83" x14ac:dyDescent="0.25">
      <c r="BP9675" s="9"/>
      <c r="BQ9675" s="40"/>
      <c r="BR9675" s="9"/>
      <c r="BS9675" s="40"/>
      <c r="BU9675" s="9"/>
      <c r="BV9675" s="40"/>
      <c r="BW9675" s="9"/>
      <c r="BX9675" s="40"/>
      <c r="BZ9675" s="9"/>
      <c r="CA9675" s="9"/>
      <c r="CB9675" s="40"/>
      <c r="CC9675" s="9"/>
      <c r="CD9675" s="9"/>
      <c r="CE9675" s="40"/>
    </row>
    <row r="9676" spans="68:83" x14ac:dyDescent="0.25">
      <c r="BP9676" s="9"/>
      <c r="BQ9676" s="40"/>
      <c r="BR9676" s="9"/>
      <c r="BS9676" s="40"/>
      <c r="BU9676" s="9"/>
      <c r="BV9676" s="40"/>
      <c r="BW9676" s="9"/>
      <c r="BX9676" s="40"/>
      <c r="BZ9676" s="9"/>
      <c r="CA9676" s="9"/>
      <c r="CB9676" s="40"/>
      <c r="CC9676" s="9"/>
      <c r="CD9676" s="9"/>
      <c r="CE9676" s="40"/>
    </row>
    <row r="9677" spans="68:83" x14ac:dyDescent="0.25">
      <c r="BP9677" s="9"/>
      <c r="BQ9677" s="40"/>
      <c r="BR9677" s="9"/>
      <c r="BS9677" s="40"/>
      <c r="BU9677" s="9"/>
      <c r="BV9677" s="40"/>
      <c r="BW9677" s="9"/>
      <c r="BX9677" s="40"/>
      <c r="BZ9677" s="9"/>
      <c r="CA9677" s="9"/>
      <c r="CB9677" s="40"/>
      <c r="CC9677" s="9"/>
      <c r="CD9677" s="9"/>
      <c r="CE9677" s="40"/>
    </row>
    <row r="9678" spans="68:83" x14ac:dyDescent="0.25">
      <c r="BP9678" s="9"/>
      <c r="BQ9678" s="40"/>
      <c r="BR9678" s="9"/>
      <c r="BS9678" s="40"/>
      <c r="BU9678" s="9"/>
      <c r="BV9678" s="40"/>
      <c r="BW9678" s="9"/>
      <c r="BX9678" s="40"/>
      <c r="BZ9678" s="9"/>
      <c r="CA9678" s="9"/>
      <c r="CB9678" s="40"/>
      <c r="CC9678" s="9"/>
      <c r="CD9678" s="9"/>
      <c r="CE9678" s="40"/>
    </row>
    <row r="9679" spans="68:83" x14ac:dyDescent="0.25">
      <c r="BP9679" s="9"/>
      <c r="BQ9679" s="40"/>
      <c r="BR9679" s="9"/>
      <c r="BS9679" s="40"/>
      <c r="BU9679" s="9"/>
      <c r="BV9679" s="40"/>
      <c r="BW9679" s="9"/>
      <c r="BX9679" s="40"/>
      <c r="BZ9679" s="9"/>
      <c r="CA9679" s="9"/>
      <c r="CB9679" s="40"/>
      <c r="CC9679" s="9"/>
      <c r="CD9679" s="9"/>
      <c r="CE9679" s="40"/>
    </row>
    <row r="9680" spans="68:83" x14ac:dyDescent="0.25">
      <c r="BP9680" s="9"/>
      <c r="BQ9680" s="40"/>
      <c r="BR9680" s="9"/>
      <c r="BS9680" s="40"/>
      <c r="BU9680" s="9"/>
      <c r="BV9680" s="40"/>
      <c r="BW9680" s="9"/>
      <c r="BX9680" s="40"/>
      <c r="BZ9680" s="9"/>
      <c r="CA9680" s="9"/>
      <c r="CB9680" s="40"/>
      <c r="CC9680" s="9"/>
      <c r="CD9680" s="9"/>
      <c r="CE9680" s="40"/>
    </row>
    <row r="9681" spans="68:83" x14ac:dyDescent="0.25">
      <c r="BP9681" s="9"/>
      <c r="BQ9681" s="40"/>
      <c r="BR9681" s="9"/>
      <c r="BS9681" s="40"/>
      <c r="BU9681" s="9"/>
      <c r="BV9681" s="40"/>
      <c r="BW9681" s="9"/>
      <c r="BX9681" s="40"/>
      <c r="BZ9681" s="9"/>
      <c r="CA9681" s="9"/>
      <c r="CB9681" s="40"/>
      <c r="CC9681" s="9"/>
      <c r="CD9681" s="9"/>
      <c r="CE9681" s="40"/>
    </row>
    <row r="9682" spans="68:83" x14ac:dyDescent="0.25">
      <c r="BP9682" s="9"/>
      <c r="BQ9682" s="40"/>
      <c r="BR9682" s="9"/>
      <c r="BS9682" s="40"/>
      <c r="BU9682" s="9"/>
      <c r="BV9682" s="40"/>
      <c r="BW9682" s="9"/>
      <c r="BX9682" s="40"/>
      <c r="BZ9682" s="9"/>
      <c r="CA9682" s="9"/>
      <c r="CB9682" s="40"/>
      <c r="CC9682" s="9"/>
      <c r="CD9682" s="9"/>
      <c r="CE9682" s="40"/>
    </row>
    <row r="9683" spans="68:83" x14ac:dyDescent="0.25">
      <c r="BP9683" s="9"/>
      <c r="BQ9683" s="40"/>
      <c r="BR9683" s="9"/>
      <c r="BS9683" s="40"/>
      <c r="BU9683" s="9"/>
      <c r="BV9683" s="40"/>
      <c r="BW9683" s="9"/>
      <c r="BX9683" s="40"/>
      <c r="BZ9683" s="9"/>
      <c r="CA9683" s="9"/>
      <c r="CB9683" s="40"/>
      <c r="CC9683" s="9"/>
      <c r="CD9683" s="9"/>
      <c r="CE9683" s="40"/>
    </row>
    <row r="9684" spans="68:83" x14ac:dyDescent="0.25">
      <c r="BP9684" s="9"/>
      <c r="BQ9684" s="40"/>
      <c r="BR9684" s="9"/>
      <c r="BS9684" s="40"/>
      <c r="BU9684" s="9"/>
      <c r="BV9684" s="40"/>
      <c r="BW9684" s="9"/>
      <c r="BX9684" s="40"/>
      <c r="BZ9684" s="9"/>
      <c r="CA9684" s="9"/>
      <c r="CB9684" s="40"/>
      <c r="CC9684" s="9"/>
      <c r="CD9684" s="9"/>
      <c r="CE9684" s="40"/>
    </row>
    <row r="9685" spans="68:83" x14ac:dyDescent="0.25">
      <c r="BP9685" s="9"/>
      <c r="BQ9685" s="40"/>
      <c r="BR9685" s="9"/>
      <c r="BS9685" s="40"/>
      <c r="BU9685" s="9"/>
      <c r="BV9685" s="40"/>
      <c r="BW9685" s="9"/>
      <c r="BX9685" s="40"/>
      <c r="BZ9685" s="9"/>
      <c r="CA9685" s="9"/>
      <c r="CB9685" s="40"/>
      <c r="CC9685" s="9"/>
      <c r="CD9685" s="9"/>
      <c r="CE9685" s="40"/>
    </row>
    <row r="9686" spans="68:83" x14ac:dyDescent="0.25">
      <c r="BP9686" s="9"/>
      <c r="BQ9686" s="40"/>
      <c r="BR9686" s="9"/>
      <c r="BS9686" s="40"/>
      <c r="BU9686" s="9"/>
      <c r="BV9686" s="40"/>
      <c r="BW9686" s="9"/>
      <c r="BX9686" s="40"/>
      <c r="BZ9686" s="9"/>
      <c r="CA9686" s="9"/>
      <c r="CB9686" s="40"/>
      <c r="CC9686" s="9"/>
      <c r="CD9686" s="9"/>
      <c r="CE9686" s="40"/>
    </row>
    <row r="9687" spans="68:83" x14ac:dyDescent="0.25">
      <c r="BP9687" s="9"/>
      <c r="BQ9687" s="40"/>
      <c r="BR9687" s="9"/>
      <c r="BS9687" s="40"/>
      <c r="BU9687" s="9"/>
      <c r="BV9687" s="40"/>
      <c r="BW9687" s="9"/>
      <c r="BX9687" s="40"/>
      <c r="BZ9687" s="9"/>
      <c r="CA9687" s="9"/>
      <c r="CB9687" s="40"/>
      <c r="CC9687" s="9"/>
      <c r="CD9687" s="9"/>
      <c r="CE9687" s="40"/>
    </row>
    <row r="9688" spans="68:83" x14ac:dyDescent="0.25">
      <c r="BP9688" s="9"/>
      <c r="BQ9688" s="40"/>
      <c r="BR9688" s="9"/>
      <c r="BS9688" s="40"/>
      <c r="BU9688" s="9"/>
      <c r="BV9688" s="40"/>
      <c r="BW9688" s="9"/>
      <c r="BX9688" s="40"/>
      <c r="BZ9688" s="9"/>
      <c r="CA9688" s="9"/>
      <c r="CB9688" s="40"/>
      <c r="CC9688" s="9"/>
      <c r="CD9688" s="9"/>
      <c r="CE9688" s="40"/>
    </row>
    <row r="9689" spans="68:83" x14ac:dyDescent="0.25">
      <c r="BP9689" s="9"/>
      <c r="BQ9689" s="40"/>
      <c r="BR9689" s="9"/>
      <c r="BS9689" s="40"/>
      <c r="BU9689" s="9"/>
      <c r="BV9689" s="40"/>
      <c r="BW9689" s="9"/>
      <c r="BX9689" s="40"/>
      <c r="BZ9689" s="9"/>
      <c r="CA9689" s="9"/>
      <c r="CB9689" s="40"/>
      <c r="CC9689" s="9"/>
      <c r="CD9689" s="9"/>
      <c r="CE9689" s="40"/>
    </row>
    <row r="9690" spans="68:83" x14ac:dyDescent="0.25">
      <c r="BP9690" s="9"/>
      <c r="BQ9690" s="40"/>
      <c r="BR9690" s="9"/>
      <c r="BS9690" s="40"/>
      <c r="BU9690" s="9"/>
      <c r="BV9690" s="40"/>
      <c r="BW9690" s="9"/>
      <c r="BX9690" s="40"/>
      <c r="BZ9690" s="9"/>
      <c r="CA9690" s="9"/>
      <c r="CB9690" s="40"/>
      <c r="CC9690" s="9"/>
      <c r="CD9690" s="9"/>
      <c r="CE9690" s="40"/>
    </row>
    <row r="9691" spans="68:83" x14ac:dyDescent="0.25">
      <c r="BP9691" s="9"/>
      <c r="BQ9691" s="40"/>
      <c r="BR9691" s="9"/>
      <c r="BS9691" s="40"/>
      <c r="BU9691" s="9"/>
      <c r="BV9691" s="40"/>
      <c r="BW9691" s="9"/>
      <c r="BX9691" s="40"/>
      <c r="BZ9691" s="9"/>
      <c r="CA9691" s="9"/>
      <c r="CB9691" s="40"/>
      <c r="CC9691" s="9"/>
      <c r="CD9691" s="9"/>
      <c r="CE9691" s="40"/>
    </row>
    <row r="9692" spans="68:83" x14ac:dyDescent="0.25">
      <c r="BP9692" s="9"/>
      <c r="BQ9692" s="40"/>
      <c r="BR9692" s="9"/>
      <c r="BS9692" s="40"/>
      <c r="BU9692" s="9"/>
      <c r="BV9692" s="40"/>
      <c r="BW9692" s="9"/>
      <c r="BX9692" s="40"/>
      <c r="BZ9692" s="9"/>
      <c r="CA9692" s="9"/>
      <c r="CB9692" s="40"/>
      <c r="CC9692" s="9"/>
      <c r="CD9692" s="9"/>
      <c r="CE9692" s="40"/>
    </row>
    <row r="9693" spans="68:83" x14ac:dyDescent="0.25">
      <c r="BP9693" s="9"/>
      <c r="BQ9693" s="40"/>
      <c r="BR9693" s="9"/>
      <c r="BS9693" s="40"/>
      <c r="BU9693" s="9"/>
      <c r="BV9693" s="40"/>
      <c r="BW9693" s="9"/>
      <c r="BX9693" s="40"/>
      <c r="BZ9693" s="9"/>
      <c r="CA9693" s="9"/>
      <c r="CB9693" s="40"/>
      <c r="CC9693" s="9"/>
      <c r="CD9693" s="9"/>
      <c r="CE9693" s="40"/>
    </row>
    <row r="9694" spans="68:83" x14ac:dyDescent="0.25">
      <c r="BP9694" s="9"/>
      <c r="BQ9694" s="40"/>
      <c r="BR9694" s="9"/>
      <c r="BS9694" s="40"/>
      <c r="BU9694" s="9"/>
      <c r="BV9694" s="40"/>
      <c r="BW9694" s="9"/>
      <c r="BX9694" s="40"/>
      <c r="BZ9694" s="9"/>
      <c r="CA9694" s="9"/>
      <c r="CB9694" s="40"/>
      <c r="CC9694" s="9"/>
      <c r="CD9694" s="9"/>
      <c r="CE9694" s="40"/>
    </row>
    <row r="9695" spans="68:83" x14ac:dyDescent="0.25">
      <c r="BP9695" s="9"/>
      <c r="BQ9695" s="40"/>
      <c r="BR9695" s="9"/>
      <c r="BS9695" s="40"/>
      <c r="BU9695" s="9"/>
      <c r="BV9695" s="40"/>
      <c r="BW9695" s="9"/>
      <c r="BX9695" s="40"/>
      <c r="BZ9695" s="9"/>
      <c r="CA9695" s="9"/>
      <c r="CB9695" s="40"/>
      <c r="CC9695" s="9"/>
      <c r="CD9695" s="9"/>
      <c r="CE9695" s="40"/>
    </row>
    <row r="9696" spans="68:83" x14ac:dyDescent="0.25">
      <c r="BP9696" s="9"/>
      <c r="BQ9696" s="40"/>
      <c r="BR9696" s="9"/>
      <c r="BS9696" s="40"/>
      <c r="BU9696" s="9"/>
      <c r="BV9696" s="40"/>
      <c r="BW9696" s="9"/>
      <c r="BX9696" s="40"/>
      <c r="BZ9696" s="9"/>
      <c r="CA9696" s="9"/>
      <c r="CB9696" s="40"/>
      <c r="CC9696" s="9"/>
      <c r="CD9696" s="9"/>
      <c r="CE9696" s="40"/>
    </row>
    <row r="9697" spans="68:83" x14ac:dyDescent="0.25">
      <c r="BP9697" s="9"/>
      <c r="BQ9697" s="40"/>
      <c r="BR9697" s="9"/>
      <c r="BS9697" s="40"/>
      <c r="BU9697" s="9"/>
      <c r="BV9697" s="40"/>
      <c r="BW9697" s="9"/>
      <c r="BX9697" s="40"/>
      <c r="BZ9697" s="9"/>
      <c r="CA9697" s="9"/>
      <c r="CB9697" s="40"/>
      <c r="CC9697" s="9"/>
      <c r="CD9697" s="9"/>
      <c r="CE9697" s="40"/>
    </row>
    <row r="9698" spans="68:83" x14ac:dyDescent="0.25">
      <c r="BP9698" s="9"/>
      <c r="BQ9698" s="40"/>
      <c r="BR9698" s="9"/>
      <c r="BS9698" s="40"/>
      <c r="BU9698" s="9"/>
      <c r="BV9698" s="40"/>
      <c r="BW9698" s="9"/>
      <c r="BX9698" s="40"/>
      <c r="BZ9698" s="9"/>
      <c r="CA9698" s="9"/>
      <c r="CB9698" s="40"/>
      <c r="CC9698" s="9"/>
      <c r="CD9698" s="9"/>
      <c r="CE9698" s="40"/>
    </row>
    <row r="9699" spans="68:83" x14ac:dyDescent="0.25">
      <c r="BP9699" s="9"/>
      <c r="BQ9699" s="40"/>
      <c r="BR9699" s="9"/>
      <c r="BS9699" s="40"/>
      <c r="BU9699" s="9"/>
      <c r="BV9699" s="40"/>
      <c r="BW9699" s="9"/>
      <c r="BX9699" s="40"/>
      <c r="BZ9699" s="9"/>
      <c r="CA9699" s="9"/>
      <c r="CB9699" s="40"/>
      <c r="CC9699" s="9"/>
      <c r="CD9699" s="9"/>
      <c r="CE9699" s="40"/>
    </row>
    <row r="9700" spans="68:83" x14ac:dyDescent="0.25">
      <c r="BP9700" s="9"/>
      <c r="BQ9700" s="40"/>
      <c r="BR9700" s="9"/>
      <c r="BS9700" s="40"/>
      <c r="BU9700" s="9"/>
      <c r="BV9700" s="40"/>
      <c r="BW9700" s="9"/>
      <c r="BX9700" s="40"/>
      <c r="BZ9700" s="9"/>
      <c r="CA9700" s="9"/>
      <c r="CB9700" s="40"/>
      <c r="CC9700" s="9"/>
      <c r="CD9700" s="9"/>
      <c r="CE9700" s="40"/>
    </row>
    <row r="9701" spans="68:83" x14ac:dyDescent="0.25">
      <c r="BP9701" s="9"/>
      <c r="BQ9701" s="40"/>
      <c r="BR9701" s="9"/>
      <c r="BS9701" s="40"/>
      <c r="BU9701" s="9"/>
      <c r="BV9701" s="40"/>
      <c r="BW9701" s="9"/>
      <c r="BX9701" s="40"/>
      <c r="BZ9701" s="9"/>
      <c r="CA9701" s="9"/>
      <c r="CB9701" s="40"/>
      <c r="CC9701" s="9"/>
      <c r="CD9701" s="9"/>
      <c r="CE9701" s="40"/>
    </row>
    <row r="9702" spans="68:83" x14ac:dyDescent="0.25">
      <c r="BP9702" s="9"/>
      <c r="BQ9702" s="40"/>
      <c r="BR9702" s="9"/>
      <c r="BS9702" s="40"/>
      <c r="BU9702" s="9"/>
      <c r="BV9702" s="40"/>
      <c r="BW9702" s="9"/>
      <c r="BX9702" s="40"/>
      <c r="BZ9702" s="9"/>
      <c r="CA9702" s="9"/>
      <c r="CB9702" s="40"/>
      <c r="CC9702" s="9"/>
      <c r="CD9702" s="9"/>
      <c r="CE9702" s="40"/>
    </row>
    <row r="9703" spans="68:83" x14ac:dyDescent="0.25">
      <c r="BP9703" s="9"/>
      <c r="BQ9703" s="40"/>
      <c r="BR9703" s="9"/>
      <c r="BS9703" s="40"/>
      <c r="BU9703" s="9"/>
      <c r="BV9703" s="40"/>
      <c r="BW9703" s="9"/>
      <c r="BX9703" s="40"/>
      <c r="BZ9703" s="9"/>
      <c r="CA9703" s="9"/>
      <c r="CB9703" s="40"/>
      <c r="CC9703" s="9"/>
      <c r="CD9703" s="9"/>
      <c r="CE9703" s="40"/>
    </row>
    <row r="9704" spans="68:83" x14ac:dyDescent="0.25">
      <c r="BP9704" s="9"/>
      <c r="BQ9704" s="40"/>
      <c r="BR9704" s="9"/>
      <c r="BS9704" s="40"/>
      <c r="BU9704" s="9"/>
      <c r="BV9704" s="40"/>
      <c r="BW9704" s="9"/>
      <c r="BX9704" s="40"/>
      <c r="BZ9704" s="9"/>
      <c r="CA9704" s="9"/>
      <c r="CB9704" s="40"/>
      <c r="CC9704" s="9"/>
      <c r="CD9704" s="9"/>
      <c r="CE9704" s="40"/>
    </row>
    <row r="9705" spans="68:83" x14ac:dyDescent="0.25">
      <c r="BP9705" s="9"/>
      <c r="BQ9705" s="40"/>
      <c r="BR9705" s="9"/>
      <c r="BS9705" s="40"/>
      <c r="BU9705" s="9"/>
      <c r="BV9705" s="40"/>
      <c r="BW9705" s="9"/>
      <c r="BX9705" s="40"/>
      <c r="BZ9705" s="9"/>
      <c r="CA9705" s="9"/>
      <c r="CB9705" s="40"/>
      <c r="CC9705" s="9"/>
      <c r="CD9705" s="9"/>
      <c r="CE9705" s="40"/>
    </row>
    <row r="9706" spans="68:83" x14ac:dyDescent="0.25">
      <c r="BP9706" s="9"/>
      <c r="BQ9706" s="40"/>
      <c r="BR9706" s="9"/>
      <c r="BS9706" s="40"/>
      <c r="BU9706" s="9"/>
      <c r="BV9706" s="40"/>
      <c r="BW9706" s="9"/>
      <c r="BX9706" s="40"/>
      <c r="BZ9706" s="9"/>
      <c r="CA9706" s="9"/>
      <c r="CB9706" s="40"/>
      <c r="CC9706" s="9"/>
      <c r="CD9706" s="9"/>
      <c r="CE9706" s="40"/>
    </row>
    <row r="9707" spans="68:83" x14ac:dyDescent="0.25">
      <c r="BP9707" s="9"/>
      <c r="BQ9707" s="40"/>
      <c r="BR9707" s="9"/>
      <c r="BS9707" s="40"/>
      <c r="BU9707" s="9"/>
      <c r="BV9707" s="40"/>
      <c r="BW9707" s="9"/>
      <c r="BX9707" s="40"/>
      <c r="BZ9707" s="9"/>
      <c r="CA9707" s="9"/>
      <c r="CB9707" s="40"/>
      <c r="CC9707" s="9"/>
      <c r="CD9707" s="9"/>
      <c r="CE9707" s="40"/>
    </row>
    <row r="9708" spans="68:83" x14ac:dyDescent="0.25">
      <c r="BP9708" s="9"/>
      <c r="BQ9708" s="40"/>
      <c r="BR9708" s="9"/>
      <c r="BS9708" s="40"/>
      <c r="BU9708" s="9"/>
      <c r="BV9708" s="40"/>
      <c r="BW9708" s="9"/>
      <c r="BX9708" s="40"/>
      <c r="BZ9708" s="9"/>
      <c r="CA9708" s="9"/>
      <c r="CB9708" s="40"/>
      <c r="CC9708" s="9"/>
      <c r="CD9708" s="9"/>
      <c r="CE9708" s="40"/>
    </row>
    <row r="9709" spans="68:83" x14ac:dyDescent="0.25">
      <c r="BP9709" s="9"/>
      <c r="BQ9709" s="40"/>
      <c r="BR9709" s="9"/>
      <c r="BS9709" s="40"/>
      <c r="BU9709" s="9"/>
      <c r="BV9709" s="40"/>
      <c r="BW9709" s="9"/>
      <c r="BX9709" s="40"/>
      <c r="BZ9709" s="9"/>
      <c r="CA9709" s="9"/>
      <c r="CB9709" s="40"/>
      <c r="CC9709" s="9"/>
      <c r="CD9709" s="9"/>
      <c r="CE9709" s="40"/>
    </row>
    <row r="9710" spans="68:83" x14ac:dyDescent="0.25">
      <c r="BP9710" s="9"/>
      <c r="BQ9710" s="40"/>
      <c r="BR9710" s="9"/>
      <c r="BS9710" s="40"/>
      <c r="BU9710" s="9"/>
      <c r="BV9710" s="40"/>
      <c r="BW9710" s="9"/>
      <c r="BX9710" s="40"/>
      <c r="BZ9710" s="9"/>
      <c r="CA9710" s="9"/>
      <c r="CB9710" s="40"/>
      <c r="CC9710" s="9"/>
      <c r="CD9710" s="9"/>
      <c r="CE9710" s="40"/>
    </row>
    <row r="9711" spans="68:83" x14ac:dyDescent="0.25">
      <c r="BP9711" s="9"/>
      <c r="BQ9711" s="40"/>
      <c r="BR9711" s="9"/>
      <c r="BS9711" s="40"/>
      <c r="BU9711" s="9"/>
      <c r="BV9711" s="40"/>
      <c r="BW9711" s="9"/>
      <c r="BX9711" s="40"/>
      <c r="BZ9711" s="9"/>
      <c r="CA9711" s="9"/>
      <c r="CB9711" s="40"/>
      <c r="CC9711" s="9"/>
      <c r="CD9711" s="9"/>
      <c r="CE9711" s="40"/>
    </row>
    <row r="9712" spans="68:83" x14ac:dyDescent="0.25">
      <c r="BP9712" s="9"/>
      <c r="BQ9712" s="40"/>
      <c r="BR9712" s="9"/>
      <c r="BS9712" s="40"/>
      <c r="BU9712" s="9"/>
      <c r="BV9712" s="40"/>
      <c r="BW9712" s="9"/>
      <c r="BX9712" s="40"/>
      <c r="BZ9712" s="9"/>
      <c r="CA9712" s="9"/>
      <c r="CB9712" s="40"/>
      <c r="CC9712" s="9"/>
      <c r="CD9712" s="9"/>
      <c r="CE9712" s="40"/>
    </row>
    <row r="9713" spans="68:83" x14ac:dyDescent="0.25">
      <c r="BP9713" s="9"/>
      <c r="BQ9713" s="40"/>
      <c r="BR9713" s="9"/>
      <c r="BS9713" s="40"/>
      <c r="BU9713" s="9"/>
      <c r="BV9713" s="40"/>
      <c r="BW9713" s="9"/>
      <c r="BX9713" s="40"/>
      <c r="BZ9713" s="9"/>
      <c r="CA9713" s="9"/>
      <c r="CB9713" s="40"/>
      <c r="CC9713" s="9"/>
      <c r="CD9713" s="9"/>
      <c r="CE9713" s="40"/>
    </row>
    <row r="9714" spans="68:83" x14ac:dyDescent="0.25">
      <c r="BP9714" s="9"/>
      <c r="BQ9714" s="40"/>
      <c r="BR9714" s="9"/>
      <c r="BS9714" s="40"/>
      <c r="BU9714" s="9"/>
      <c r="BV9714" s="40"/>
      <c r="BW9714" s="9"/>
      <c r="BX9714" s="40"/>
      <c r="BZ9714" s="9"/>
      <c r="CA9714" s="9"/>
      <c r="CB9714" s="40"/>
      <c r="CC9714" s="9"/>
      <c r="CD9714" s="9"/>
      <c r="CE9714" s="40"/>
    </row>
    <row r="9715" spans="68:83" x14ac:dyDescent="0.25">
      <c r="BP9715" s="9"/>
      <c r="BQ9715" s="40"/>
      <c r="BR9715" s="9"/>
      <c r="BS9715" s="40"/>
      <c r="BU9715" s="9"/>
      <c r="BV9715" s="40"/>
      <c r="BW9715" s="9"/>
      <c r="BX9715" s="40"/>
      <c r="BZ9715" s="9"/>
      <c r="CA9715" s="9"/>
      <c r="CB9715" s="40"/>
      <c r="CC9715" s="9"/>
      <c r="CD9715" s="9"/>
      <c r="CE9715" s="40"/>
    </row>
    <row r="9716" spans="68:83" x14ac:dyDescent="0.25">
      <c r="BP9716" s="9"/>
      <c r="BQ9716" s="40"/>
      <c r="BR9716" s="9"/>
      <c r="BS9716" s="40"/>
      <c r="BU9716" s="9"/>
      <c r="BV9716" s="40"/>
      <c r="BW9716" s="9"/>
      <c r="BX9716" s="40"/>
      <c r="BZ9716" s="9"/>
      <c r="CA9716" s="9"/>
      <c r="CB9716" s="40"/>
      <c r="CC9716" s="9"/>
      <c r="CD9716" s="9"/>
      <c r="CE9716" s="40"/>
    </row>
    <row r="9717" spans="68:83" x14ac:dyDescent="0.25">
      <c r="BP9717" s="9"/>
      <c r="BQ9717" s="40"/>
      <c r="BR9717" s="9"/>
      <c r="BS9717" s="40"/>
      <c r="BU9717" s="9"/>
      <c r="BV9717" s="40"/>
      <c r="BW9717" s="9"/>
      <c r="BX9717" s="40"/>
      <c r="BZ9717" s="9"/>
      <c r="CA9717" s="9"/>
      <c r="CB9717" s="40"/>
      <c r="CC9717" s="9"/>
      <c r="CD9717" s="9"/>
      <c r="CE9717" s="40"/>
    </row>
    <row r="9718" spans="68:83" x14ac:dyDescent="0.25">
      <c r="BP9718" s="9"/>
      <c r="BQ9718" s="40"/>
      <c r="BR9718" s="9"/>
      <c r="BS9718" s="40"/>
      <c r="BU9718" s="9"/>
      <c r="BV9718" s="40"/>
      <c r="BW9718" s="9"/>
      <c r="BX9718" s="40"/>
      <c r="BZ9718" s="9"/>
      <c r="CA9718" s="9"/>
      <c r="CB9718" s="40"/>
      <c r="CC9718" s="9"/>
      <c r="CD9718" s="9"/>
      <c r="CE9718" s="40"/>
    </row>
    <row r="9719" spans="68:83" x14ac:dyDescent="0.25">
      <c r="BP9719" s="9"/>
      <c r="BQ9719" s="40"/>
      <c r="BR9719" s="9"/>
      <c r="BS9719" s="40"/>
      <c r="BU9719" s="9"/>
      <c r="BV9719" s="40"/>
      <c r="BW9719" s="9"/>
      <c r="BX9719" s="40"/>
      <c r="BZ9719" s="9"/>
      <c r="CA9719" s="9"/>
      <c r="CB9719" s="40"/>
      <c r="CC9719" s="9"/>
      <c r="CD9719" s="9"/>
      <c r="CE9719" s="40"/>
    </row>
    <row r="9720" spans="68:83" x14ac:dyDescent="0.25">
      <c r="BP9720" s="9"/>
      <c r="BQ9720" s="40"/>
      <c r="BR9720" s="9"/>
      <c r="BS9720" s="40"/>
      <c r="BU9720" s="9"/>
      <c r="BV9720" s="40"/>
      <c r="BW9720" s="9"/>
      <c r="BX9720" s="40"/>
      <c r="BZ9720" s="9"/>
      <c r="CA9720" s="9"/>
      <c r="CB9720" s="40"/>
      <c r="CC9720" s="9"/>
      <c r="CD9720" s="9"/>
      <c r="CE9720" s="40"/>
    </row>
    <row r="9721" spans="68:83" x14ac:dyDescent="0.25">
      <c r="BP9721" s="9"/>
      <c r="BQ9721" s="40"/>
      <c r="BR9721" s="9"/>
      <c r="BS9721" s="40"/>
      <c r="BU9721" s="9"/>
      <c r="BV9721" s="40"/>
      <c r="BW9721" s="9"/>
      <c r="BX9721" s="40"/>
      <c r="BZ9721" s="9"/>
      <c r="CA9721" s="9"/>
      <c r="CB9721" s="40"/>
      <c r="CC9721" s="9"/>
      <c r="CD9721" s="9"/>
      <c r="CE9721" s="40"/>
    </row>
    <row r="9722" spans="68:83" x14ac:dyDescent="0.25">
      <c r="BP9722" s="9"/>
      <c r="BQ9722" s="40"/>
      <c r="BR9722" s="9"/>
      <c r="BS9722" s="40"/>
      <c r="BU9722" s="9"/>
      <c r="BV9722" s="40"/>
      <c r="BW9722" s="9"/>
      <c r="BX9722" s="40"/>
      <c r="BZ9722" s="9"/>
      <c r="CA9722" s="9"/>
      <c r="CB9722" s="40"/>
      <c r="CC9722" s="9"/>
      <c r="CD9722" s="9"/>
      <c r="CE9722" s="40"/>
    </row>
    <row r="9723" spans="68:83" x14ac:dyDescent="0.25">
      <c r="BP9723" s="9"/>
      <c r="BQ9723" s="40"/>
      <c r="BR9723" s="9"/>
      <c r="BS9723" s="40"/>
      <c r="BU9723" s="9"/>
      <c r="BV9723" s="40"/>
      <c r="BW9723" s="9"/>
      <c r="BX9723" s="40"/>
      <c r="BZ9723" s="9"/>
      <c r="CA9723" s="9"/>
      <c r="CB9723" s="40"/>
      <c r="CC9723" s="9"/>
      <c r="CD9723" s="9"/>
      <c r="CE9723" s="40"/>
    </row>
    <row r="9724" spans="68:83" x14ac:dyDescent="0.25">
      <c r="BP9724" s="9"/>
      <c r="BQ9724" s="40"/>
      <c r="BR9724" s="9"/>
      <c r="BS9724" s="40"/>
      <c r="BU9724" s="9"/>
      <c r="BV9724" s="40"/>
      <c r="BW9724" s="9"/>
      <c r="BX9724" s="40"/>
      <c r="BZ9724" s="9"/>
      <c r="CA9724" s="9"/>
      <c r="CB9724" s="40"/>
      <c r="CC9724" s="9"/>
      <c r="CD9724" s="9"/>
      <c r="CE9724" s="40"/>
    </row>
    <row r="9725" spans="68:83" x14ac:dyDescent="0.25">
      <c r="BP9725" s="9"/>
      <c r="BQ9725" s="40"/>
      <c r="BR9725" s="9"/>
      <c r="BS9725" s="40"/>
      <c r="BU9725" s="9"/>
      <c r="BV9725" s="40"/>
      <c r="BW9725" s="9"/>
      <c r="BX9725" s="40"/>
      <c r="BZ9725" s="9"/>
      <c r="CA9725" s="9"/>
      <c r="CB9725" s="40"/>
      <c r="CC9725" s="9"/>
      <c r="CD9725" s="9"/>
      <c r="CE9725" s="40"/>
    </row>
    <row r="9726" spans="68:83" x14ac:dyDescent="0.25">
      <c r="BP9726" s="9"/>
      <c r="BQ9726" s="40"/>
      <c r="BR9726" s="9"/>
      <c r="BS9726" s="40"/>
      <c r="BU9726" s="9"/>
      <c r="BV9726" s="40"/>
      <c r="BW9726" s="9"/>
      <c r="BX9726" s="40"/>
      <c r="BZ9726" s="9"/>
      <c r="CA9726" s="9"/>
      <c r="CB9726" s="40"/>
      <c r="CC9726" s="9"/>
      <c r="CD9726" s="9"/>
      <c r="CE9726" s="40"/>
    </row>
    <row r="9727" spans="68:83" x14ac:dyDescent="0.25">
      <c r="BP9727" s="9"/>
      <c r="BQ9727" s="40"/>
      <c r="BR9727" s="9"/>
      <c r="BS9727" s="40"/>
      <c r="BU9727" s="9"/>
      <c r="BV9727" s="40"/>
      <c r="BW9727" s="9"/>
      <c r="BX9727" s="40"/>
      <c r="BZ9727" s="9"/>
      <c r="CA9727" s="9"/>
      <c r="CB9727" s="40"/>
      <c r="CC9727" s="9"/>
      <c r="CD9727" s="9"/>
      <c r="CE9727" s="40"/>
    </row>
    <row r="9728" spans="68:83" x14ac:dyDescent="0.25">
      <c r="BP9728" s="9"/>
      <c r="BQ9728" s="40"/>
      <c r="BR9728" s="9"/>
      <c r="BS9728" s="40"/>
      <c r="BU9728" s="9"/>
      <c r="BV9728" s="40"/>
      <c r="BW9728" s="9"/>
      <c r="BX9728" s="40"/>
      <c r="BZ9728" s="9"/>
      <c r="CA9728" s="9"/>
      <c r="CB9728" s="40"/>
      <c r="CC9728" s="9"/>
      <c r="CD9728" s="9"/>
      <c r="CE9728" s="40"/>
    </row>
    <row r="9729" spans="68:83" x14ac:dyDescent="0.25">
      <c r="BP9729" s="9"/>
      <c r="BQ9729" s="40"/>
      <c r="BR9729" s="9"/>
      <c r="BS9729" s="40"/>
      <c r="BU9729" s="9"/>
      <c r="BV9729" s="40"/>
      <c r="BW9729" s="9"/>
      <c r="BX9729" s="40"/>
      <c r="BZ9729" s="9"/>
      <c r="CA9729" s="9"/>
      <c r="CB9729" s="40"/>
      <c r="CC9729" s="9"/>
      <c r="CD9729" s="9"/>
      <c r="CE9729" s="40"/>
    </row>
    <row r="9730" spans="68:83" x14ac:dyDescent="0.25">
      <c r="BP9730" s="9"/>
      <c r="BQ9730" s="40"/>
      <c r="BR9730" s="9"/>
      <c r="BS9730" s="40"/>
      <c r="BU9730" s="9"/>
      <c r="BV9730" s="40"/>
      <c r="BW9730" s="9"/>
      <c r="BX9730" s="40"/>
      <c r="BZ9730" s="9"/>
      <c r="CA9730" s="9"/>
      <c r="CB9730" s="40"/>
      <c r="CC9730" s="9"/>
      <c r="CD9730" s="9"/>
      <c r="CE9730" s="40"/>
    </row>
    <row r="9731" spans="68:83" x14ac:dyDescent="0.25">
      <c r="BP9731" s="9"/>
      <c r="BQ9731" s="40"/>
      <c r="BR9731" s="9"/>
      <c r="BS9731" s="40"/>
      <c r="BU9731" s="9"/>
      <c r="BV9731" s="40"/>
      <c r="BW9731" s="9"/>
      <c r="BX9731" s="40"/>
      <c r="BZ9731" s="9"/>
      <c r="CA9731" s="9"/>
      <c r="CB9731" s="40"/>
      <c r="CC9731" s="9"/>
      <c r="CD9731" s="9"/>
      <c r="CE9731" s="40"/>
    </row>
    <row r="9732" spans="68:83" x14ac:dyDescent="0.25">
      <c r="BP9732" s="9"/>
      <c r="BQ9732" s="40"/>
      <c r="BR9732" s="9"/>
      <c r="BS9732" s="40"/>
      <c r="BU9732" s="9"/>
      <c r="BV9732" s="40"/>
      <c r="BW9732" s="9"/>
      <c r="BX9732" s="40"/>
      <c r="BZ9732" s="9"/>
      <c r="CA9732" s="9"/>
      <c r="CB9732" s="40"/>
      <c r="CC9732" s="9"/>
      <c r="CD9732" s="9"/>
      <c r="CE9732" s="40"/>
    </row>
    <row r="9733" spans="68:83" x14ac:dyDescent="0.25">
      <c r="BP9733" s="9"/>
      <c r="BQ9733" s="40"/>
      <c r="BR9733" s="9"/>
      <c r="BS9733" s="40"/>
      <c r="BU9733" s="9"/>
      <c r="BV9733" s="40"/>
      <c r="BW9733" s="9"/>
      <c r="BX9733" s="40"/>
      <c r="BZ9733" s="9"/>
      <c r="CA9733" s="9"/>
      <c r="CB9733" s="40"/>
      <c r="CC9733" s="9"/>
      <c r="CD9733" s="9"/>
      <c r="CE9733" s="40"/>
    </row>
    <row r="9734" spans="68:83" x14ac:dyDescent="0.25">
      <c r="BP9734" s="9"/>
      <c r="BQ9734" s="40"/>
      <c r="BR9734" s="9"/>
      <c r="BS9734" s="40"/>
      <c r="BU9734" s="9"/>
      <c r="BV9734" s="40"/>
      <c r="BW9734" s="9"/>
      <c r="BX9734" s="40"/>
      <c r="BZ9734" s="9"/>
      <c r="CA9734" s="9"/>
      <c r="CB9734" s="40"/>
      <c r="CC9734" s="9"/>
      <c r="CD9734" s="9"/>
      <c r="CE9734" s="40"/>
    </row>
    <row r="9735" spans="68:83" x14ac:dyDescent="0.25">
      <c r="BP9735" s="9"/>
      <c r="BQ9735" s="40"/>
      <c r="BR9735" s="9"/>
      <c r="BS9735" s="40"/>
      <c r="BU9735" s="9"/>
      <c r="BV9735" s="40"/>
      <c r="BW9735" s="9"/>
      <c r="BX9735" s="40"/>
      <c r="BZ9735" s="9"/>
      <c r="CA9735" s="9"/>
      <c r="CB9735" s="40"/>
      <c r="CC9735" s="9"/>
      <c r="CD9735" s="9"/>
      <c r="CE9735" s="40"/>
    </row>
    <row r="9736" spans="68:83" x14ac:dyDescent="0.25">
      <c r="BP9736" s="9"/>
      <c r="BQ9736" s="40"/>
      <c r="BR9736" s="9"/>
      <c r="BS9736" s="40"/>
      <c r="BU9736" s="9"/>
      <c r="BV9736" s="40"/>
      <c r="BW9736" s="9"/>
      <c r="BX9736" s="40"/>
      <c r="BZ9736" s="9"/>
      <c r="CA9736" s="9"/>
      <c r="CB9736" s="40"/>
      <c r="CC9736" s="9"/>
      <c r="CD9736" s="9"/>
      <c r="CE9736" s="40"/>
    </row>
    <row r="9737" spans="68:83" x14ac:dyDescent="0.25">
      <c r="BP9737" s="9"/>
      <c r="BQ9737" s="40"/>
      <c r="BR9737" s="9"/>
      <c r="BS9737" s="40"/>
      <c r="BU9737" s="9"/>
      <c r="BV9737" s="40"/>
      <c r="BW9737" s="9"/>
      <c r="BX9737" s="40"/>
      <c r="BZ9737" s="9"/>
      <c r="CA9737" s="9"/>
      <c r="CB9737" s="40"/>
      <c r="CC9737" s="9"/>
      <c r="CD9737" s="9"/>
      <c r="CE9737" s="40"/>
    </row>
    <row r="9738" spans="68:83" x14ac:dyDescent="0.25">
      <c r="BP9738" s="9"/>
      <c r="BQ9738" s="40"/>
      <c r="BR9738" s="9"/>
      <c r="BS9738" s="40"/>
      <c r="BU9738" s="9"/>
      <c r="BV9738" s="40"/>
      <c r="BW9738" s="9"/>
      <c r="BX9738" s="40"/>
      <c r="BZ9738" s="9"/>
      <c r="CA9738" s="9"/>
      <c r="CB9738" s="40"/>
      <c r="CC9738" s="9"/>
      <c r="CD9738" s="9"/>
      <c r="CE9738" s="40"/>
    </row>
    <row r="9739" spans="68:83" x14ac:dyDescent="0.25">
      <c r="BP9739" s="9"/>
      <c r="BQ9739" s="40"/>
      <c r="BR9739" s="9"/>
      <c r="BS9739" s="40"/>
      <c r="BU9739" s="9"/>
      <c r="BV9739" s="40"/>
      <c r="BW9739" s="9"/>
      <c r="BX9739" s="40"/>
      <c r="BZ9739" s="9"/>
      <c r="CA9739" s="9"/>
      <c r="CB9739" s="40"/>
      <c r="CC9739" s="9"/>
      <c r="CD9739" s="9"/>
      <c r="CE9739" s="40"/>
    </row>
    <row r="9740" spans="68:83" x14ac:dyDescent="0.25">
      <c r="BP9740" s="9"/>
      <c r="BQ9740" s="40"/>
      <c r="BR9740" s="9"/>
      <c r="BS9740" s="40"/>
      <c r="BU9740" s="9"/>
      <c r="BV9740" s="40"/>
      <c r="BW9740" s="9"/>
      <c r="BX9740" s="40"/>
      <c r="BZ9740" s="9"/>
      <c r="CA9740" s="9"/>
      <c r="CB9740" s="40"/>
      <c r="CC9740" s="9"/>
      <c r="CD9740" s="9"/>
      <c r="CE9740" s="40"/>
    </row>
    <row r="9741" spans="68:83" x14ac:dyDescent="0.25">
      <c r="BP9741" s="9"/>
      <c r="BQ9741" s="40"/>
      <c r="BR9741" s="9"/>
      <c r="BS9741" s="40"/>
      <c r="BU9741" s="9"/>
      <c r="BV9741" s="40"/>
      <c r="BW9741" s="9"/>
      <c r="BX9741" s="40"/>
      <c r="BZ9741" s="9"/>
      <c r="CA9741" s="9"/>
      <c r="CB9741" s="40"/>
      <c r="CC9741" s="9"/>
      <c r="CD9741" s="9"/>
      <c r="CE9741" s="40"/>
    </row>
    <row r="9742" spans="68:83" x14ac:dyDescent="0.25">
      <c r="BP9742" s="9"/>
      <c r="BQ9742" s="40"/>
      <c r="BR9742" s="9"/>
      <c r="BS9742" s="40"/>
      <c r="BU9742" s="9"/>
      <c r="BV9742" s="40"/>
      <c r="BW9742" s="9"/>
      <c r="BX9742" s="40"/>
      <c r="BZ9742" s="9"/>
      <c r="CA9742" s="9"/>
      <c r="CB9742" s="40"/>
      <c r="CC9742" s="9"/>
      <c r="CD9742" s="9"/>
      <c r="CE9742" s="40"/>
    </row>
    <row r="9743" spans="68:83" x14ac:dyDescent="0.25">
      <c r="BP9743" s="9"/>
      <c r="BQ9743" s="40"/>
      <c r="BR9743" s="9"/>
      <c r="BS9743" s="40"/>
      <c r="BU9743" s="9"/>
      <c r="BV9743" s="40"/>
      <c r="BW9743" s="9"/>
      <c r="BX9743" s="40"/>
      <c r="BZ9743" s="9"/>
      <c r="CA9743" s="9"/>
      <c r="CB9743" s="40"/>
      <c r="CC9743" s="9"/>
      <c r="CD9743" s="9"/>
      <c r="CE9743" s="40"/>
    </row>
    <row r="9744" spans="68:83" x14ac:dyDescent="0.25">
      <c r="BP9744" s="9"/>
      <c r="BQ9744" s="40"/>
      <c r="BR9744" s="9"/>
      <c r="BS9744" s="40"/>
      <c r="BU9744" s="9"/>
      <c r="BV9744" s="40"/>
      <c r="BW9744" s="9"/>
      <c r="BX9744" s="40"/>
      <c r="BZ9744" s="9"/>
      <c r="CA9744" s="9"/>
      <c r="CB9744" s="40"/>
      <c r="CC9744" s="9"/>
      <c r="CD9744" s="9"/>
      <c r="CE9744" s="40"/>
    </row>
    <row r="9745" spans="68:83" x14ac:dyDescent="0.25">
      <c r="BP9745" s="9"/>
      <c r="BQ9745" s="40"/>
      <c r="BR9745" s="9"/>
      <c r="BS9745" s="40"/>
      <c r="BU9745" s="9"/>
      <c r="BV9745" s="40"/>
      <c r="BW9745" s="9"/>
      <c r="BX9745" s="40"/>
      <c r="BZ9745" s="9"/>
      <c r="CA9745" s="9"/>
      <c r="CB9745" s="40"/>
      <c r="CC9745" s="9"/>
      <c r="CD9745" s="9"/>
      <c r="CE9745" s="40"/>
    </row>
    <row r="9746" spans="68:83" x14ac:dyDescent="0.25">
      <c r="BP9746" s="9"/>
      <c r="BQ9746" s="40"/>
      <c r="BR9746" s="9"/>
      <c r="BS9746" s="40"/>
      <c r="BU9746" s="9"/>
      <c r="BV9746" s="40"/>
      <c r="BW9746" s="9"/>
      <c r="BX9746" s="40"/>
      <c r="BZ9746" s="9"/>
      <c r="CA9746" s="9"/>
      <c r="CB9746" s="40"/>
      <c r="CC9746" s="9"/>
      <c r="CD9746" s="9"/>
      <c r="CE9746" s="40"/>
    </row>
    <row r="9747" spans="68:83" x14ac:dyDescent="0.25">
      <c r="BP9747" s="9"/>
      <c r="BQ9747" s="40"/>
      <c r="BR9747" s="9"/>
      <c r="BS9747" s="40"/>
      <c r="BU9747" s="9"/>
      <c r="BV9747" s="40"/>
      <c r="BW9747" s="9"/>
      <c r="BX9747" s="40"/>
      <c r="BZ9747" s="9"/>
      <c r="CA9747" s="9"/>
      <c r="CB9747" s="40"/>
      <c r="CC9747" s="9"/>
      <c r="CD9747" s="9"/>
      <c r="CE9747" s="40"/>
    </row>
    <row r="9748" spans="68:83" x14ac:dyDescent="0.25">
      <c r="BP9748" s="9"/>
      <c r="BQ9748" s="40"/>
      <c r="BR9748" s="9"/>
      <c r="BS9748" s="40"/>
      <c r="BU9748" s="9"/>
      <c r="BV9748" s="40"/>
      <c r="BW9748" s="9"/>
      <c r="BX9748" s="40"/>
      <c r="BZ9748" s="9"/>
      <c r="CA9748" s="9"/>
      <c r="CB9748" s="40"/>
      <c r="CC9748" s="9"/>
      <c r="CD9748" s="9"/>
      <c r="CE9748" s="40"/>
    </row>
    <row r="9749" spans="68:83" x14ac:dyDescent="0.25">
      <c r="BP9749" s="9"/>
      <c r="BQ9749" s="40"/>
      <c r="BR9749" s="9"/>
      <c r="BS9749" s="40"/>
      <c r="BU9749" s="9"/>
      <c r="BV9749" s="40"/>
      <c r="BW9749" s="9"/>
      <c r="BX9749" s="40"/>
      <c r="BZ9749" s="9"/>
      <c r="CA9749" s="9"/>
      <c r="CB9749" s="40"/>
      <c r="CC9749" s="9"/>
      <c r="CD9749" s="9"/>
      <c r="CE9749" s="40"/>
    </row>
    <row r="9750" spans="68:83" x14ac:dyDescent="0.25">
      <c r="BP9750" s="9"/>
      <c r="BQ9750" s="40"/>
      <c r="BR9750" s="9"/>
      <c r="BS9750" s="40"/>
      <c r="BU9750" s="9"/>
      <c r="BV9750" s="40"/>
      <c r="BW9750" s="9"/>
      <c r="BX9750" s="40"/>
      <c r="BZ9750" s="9"/>
      <c r="CA9750" s="9"/>
      <c r="CB9750" s="40"/>
      <c r="CC9750" s="9"/>
      <c r="CD9750" s="9"/>
      <c r="CE9750" s="40"/>
    </row>
    <row r="9751" spans="68:83" x14ac:dyDescent="0.25">
      <c r="BP9751" s="9"/>
      <c r="BQ9751" s="40"/>
      <c r="BR9751" s="9"/>
      <c r="BS9751" s="40"/>
      <c r="BU9751" s="9"/>
      <c r="BV9751" s="40"/>
      <c r="BW9751" s="9"/>
      <c r="BX9751" s="40"/>
      <c r="BZ9751" s="9"/>
      <c r="CA9751" s="9"/>
      <c r="CB9751" s="40"/>
      <c r="CC9751" s="9"/>
      <c r="CD9751" s="9"/>
      <c r="CE9751" s="40"/>
    </row>
    <row r="9752" spans="68:83" x14ac:dyDescent="0.25">
      <c r="BP9752" s="9"/>
      <c r="BQ9752" s="40"/>
      <c r="BR9752" s="9"/>
      <c r="BS9752" s="40"/>
      <c r="BU9752" s="9"/>
      <c r="BV9752" s="40"/>
      <c r="BW9752" s="9"/>
      <c r="BX9752" s="40"/>
      <c r="BZ9752" s="9"/>
      <c r="CA9752" s="9"/>
      <c r="CB9752" s="40"/>
      <c r="CC9752" s="9"/>
      <c r="CD9752" s="9"/>
      <c r="CE9752" s="40"/>
    </row>
    <row r="9753" spans="68:83" x14ac:dyDescent="0.25">
      <c r="BP9753" s="9"/>
      <c r="BQ9753" s="40"/>
      <c r="BR9753" s="9"/>
      <c r="BS9753" s="40"/>
      <c r="BU9753" s="9"/>
      <c r="BV9753" s="40"/>
      <c r="BW9753" s="9"/>
      <c r="BX9753" s="40"/>
      <c r="BZ9753" s="9"/>
      <c r="CA9753" s="9"/>
      <c r="CB9753" s="40"/>
      <c r="CC9753" s="9"/>
      <c r="CD9753" s="9"/>
      <c r="CE9753" s="40"/>
    </row>
    <row r="9754" spans="68:83" x14ac:dyDescent="0.25">
      <c r="BP9754" s="9"/>
      <c r="BQ9754" s="40"/>
      <c r="BR9754" s="9"/>
      <c r="BS9754" s="40"/>
      <c r="BU9754" s="9"/>
      <c r="BV9754" s="40"/>
      <c r="BW9754" s="9"/>
      <c r="BX9754" s="40"/>
      <c r="BZ9754" s="9"/>
      <c r="CA9754" s="9"/>
      <c r="CB9754" s="40"/>
      <c r="CC9754" s="9"/>
      <c r="CD9754" s="9"/>
      <c r="CE9754" s="40"/>
    </row>
    <row r="9755" spans="68:83" x14ac:dyDescent="0.25">
      <c r="BP9755" s="9"/>
      <c r="BQ9755" s="40"/>
      <c r="BR9755" s="9"/>
      <c r="BS9755" s="40"/>
      <c r="BU9755" s="9"/>
      <c r="BV9755" s="40"/>
      <c r="BW9755" s="9"/>
      <c r="BX9755" s="40"/>
      <c r="BZ9755" s="9"/>
      <c r="CA9755" s="9"/>
      <c r="CB9755" s="40"/>
      <c r="CC9755" s="9"/>
      <c r="CD9755" s="9"/>
      <c r="CE9755" s="40"/>
    </row>
    <row r="9756" spans="68:83" x14ac:dyDescent="0.25">
      <c r="BP9756" s="9"/>
      <c r="BQ9756" s="40"/>
      <c r="BR9756" s="9"/>
      <c r="BS9756" s="40"/>
      <c r="BU9756" s="9"/>
      <c r="BV9756" s="40"/>
      <c r="BW9756" s="9"/>
      <c r="BX9756" s="40"/>
      <c r="BZ9756" s="9"/>
      <c r="CA9756" s="9"/>
      <c r="CB9756" s="40"/>
      <c r="CC9756" s="9"/>
      <c r="CD9756" s="9"/>
      <c r="CE9756" s="40"/>
    </row>
    <row r="9757" spans="68:83" x14ac:dyDescent="0.25">
      <c r="BP9757" s="9"/>
      <c r="BQ9757" s="40"/>
      <c r="BR9757" s="9"/>
      <c r="BS9757" s="40"/>
      <c r="BU9757" s="9"/>
      <c r="BV9757" s="40"/>
      <c r="BW9757" s="9"/>
      <c r="BX9757" s="40"/>
      <c r="BZ9757" s="9"/>
      <c r="CA9757" s="9"/>
      <c r="CB9757" s="40"/>
      <c r="CC9757" s="9"/>
      <c r="CD9757" s="9"/>
      <c r="CE9757" s="40"/>
    </row>
    <row r="9758" spans="68:83" x14ac:dyDescent="0.25">
      <c r="BP9758" s="9"/>
      <c r="BQ9758" s="40"/>
      <c r="BR9758" s="9"/>
      <c r="BS9758" s="40"/>
      <c r="BU9758" s="9"/>
      <c r="BV9758" s="40"/>
      <c r="BW9758" s="9"/>
      <c r="BX9758" s="40"/>
      <c r="BZ9758" s="9"/>
      <c r="CA9758" s="9"/>
      <c r="CB9758" s="40"/>
      <c r="CC9758" s="9"/>
      <c r="CD9758" s="9"/>
      <c r="CE9758" s="40"/>
    </row>
    <row r="9759" spans="68:83" x14ac:dyDescent="0.25">
      <c r="BP9759" s="9"/>
      <c r="BQ9759" s="40"/>
      <c r="BR9759" s="9"/>
      <c r="BS9759" s="40"/>
      <c r="BU9759" s="9"/>
      <c r="BV9759" s="40"/>
      <c r="BW9759" s="9"/>
      <c r="BX9759" s="40"/>
      <c r="BZ9759" s="9"/>
      <c r="CA9759" s="9"/>
      <c r="CB9759" s="40"/>
      <c r="CC9759" s="9"/>
      <c r="CD9759" s="9"/>
      <c r="CE9759" s="40"/>
    </row>
    <row r="9760" spans="68:83" x14ac:dyDescent="0.25">
      <c r="BP9760" s="9"/>
      <c r="BQ9760" s="40"/>
      <c r="BR9760" s="9"/>
      <c r="BS9760" s="40"/>
      <c r="BU9760" s="9"/>
      <c r="BV9760" s="40"/>
      <c r="BW9760" s="9"/>
      <c r="BX9760" s="40"/>
      <c r="BZ9760" s="9"/>
      <c r="CA9760" s="9"/>
      <c r="CB9760" s="40"/>
      <c r="CC9760" s="9"/>
      <c r="CD9760" s="9"/>
      <c r="CE9760" s="40"/>
    </row>
    <row r="9761" spans="68:83" x14ac:dyDescent="0.25">
      <c r="BP9761" s="9"/>
      <c r="BQ9761" s="40"/>
      <c r="BR9761" s="9"/>
      <c r="BS9761" s="40"/>
      <c r="BU9761" s="9"/>
      <c r="BV9761" s="40"/>
      <c r="BW9761" s="9"/>
      <c r="BX9761" s="40"/>
      <c r="BZ9761" s="9"/>
      <c r="CA9761" s="9"/>
      <c r="CB9761" s="40"/>
      <c r="CC9761" s="9"/>
      <c r="CD9761" s="9"/>
      <c r="CE9761" s="40"/>
    </row>
    <row r="9762" spans="68:83" x14ac:dyDescent="0.25">
      <c r="BP9762" s="9"/>
      <c r="BQ9762" s="40"/>
      <c r="BR9762" s="9"/>
      <c r="BS9762" s="40"/>
      <c r="BU9762" s="9"/>
      <c r="BV9762" s="40"/>
      <c r="BW9762" s="9"/>
      <c r="BX9762" s="40"/>
      <c r="BZ9762" s="9"/>
      <c r="CA9762" s="9"/>
      <c r="CB9762" s="40"/>
      <c r="CC9762" s="9"/>
      <c r="CD9762" s="9"/>
      <c r="CE9762" s="40"/>
    </row>
    <row r="9763" spans="68:83" x14ac:dyDescent="0.25">
      <c r="BP9763" s="9"/>
      <c r="BQ9763" s="40"/>
      <c r="BR9763" s="9"/>
      <c r="BS9763" s="40"/>
      <c r="BU9763" s="9"/>
      <c r="BV9763" s="40"/>
      <c r="BW9763" s="9"/>
      <c r="BX9763" s="40"/>
      <c r="BZ9763" s="9"/>
      <c r="CA9763" s="9"/>
      <c r="CB9763" s="40"/>
      <c r="CC9763" s="9"/>
      <c r="CD9763" s="9"/>
      <c r="CE9763" s="40"/>
    </row>
    <row r="9764" spans="68:83" x14ac:dyDescent="0.25">
      <c r="BP9764" s="9"/>
      <c r="BQ9764" s="40"/>
      <c r="BR9764" s="9"/>
      <c r="BS9764" s="40"/>
      <c r="BU9764" s="9"/>
      <c r="BV9764" s="40"/>
      <c r="BW9764" s="9"/>
      <c r="BX9764" s="40"/>
      <c r="BZ9764" s="9"/>
      <c r="CA9764" s="9"/>
      <c r="CB9764" s="40"/>
      <c r="CC9764" s="9"/>
      <c r="CD9764" s="9"/>
      <c r="CE9764" s="40"/>
    </row>
    <row r="9765" spans="68:83" x14ac:dyDescent="0.25">
      <c r="BP9765" s="9"/>
      <c r="BQ9765" s="40"/>
      <c r="BR9765" s="9"/>
      <c r="BS9765" s="40"/>
      <c r="BU9765" s="9"/>
      <c r="BV9765" s="40"/>
      <c r="BW9765" s="9"/>
      <c r="BX9765" s="40"/>
      <c r="BZ9765" s="9"/>
      <c r="CA9765" s="9"/>
      <c r="CB9765" s="40"/>
      <c r="CC9765" s="9"/>
      <c r="CD9765" s="9"/>
      <c r="CE9765" s="40"/>
    </row>
    <row r="9766" spans="68:83" x14ac:dyDescent="0.25">
      <c r="BP9766" s="9"/>
      <c r="BQ9766" s="40"/>
      <c r="BR9766" s="9"/>
      <c r="BS9766" s="40"/>
      <c r="BU9766" s="9"/>
      <c r="BV9766" s="40"/>
      <c r="BW9766" s="9"/>
      <c r="BX9766" s="40"/>
      <c r="BZ9766" s="9"/>
      <c r="CA9766" s="9"/>
      <c r="CB9766" s="40"/>
      <c r="CC9766" s="9"/>
      <c r="CD9766" s="9"/>
      <c r="CE9766" s="40"/>
    </row>
    <row r="9767" spans="68:83" x14ac:dyDescent="0.25">
      <c r="BP9767" s="9"/>
      <c r="BQ9767" s="40"/>
      <c r="BR9767" s="9"/>
      <c r="BS9767" s="40"/>
      <c r="BU9767" s="9"/>
      <c r="BV9767" s="40"/>
      <c r="BW9767" s="9"/>
      <c r="BX9767" s="40"/>
      <c r="BZ9767" s="9"/>
      <c r="CA9767" s="9"/>
      <c r="CB9767" s="40"/>
      <c r="CC9767" s="9"/>
      <c r="CD9767" s="9"/>
      <c r="CE9767" s="40"/>
    </row>
    <row r="9768" spans="68:83" x14ac:dyDescent="0.25">
      <c r="BP9768" s="9"/>
      <c r="BQ9768" s="40"/>
      <c r="BR9768" s="9"/>
      <c r="BS9768" s="40"/>
      <c r="BU9768" s="9"/>
      <c r="BV9768" s="40"/>
      <c r="BW9768" s="9"/>
      <c r="BX9768" s="40"/>
      <c r="BZ9768" s="9"/>
      <c r="CA9768" s="9"/>
      <c r="CB9768" s="40"/>
      <c r="CC9768" s="9"/>
      <c r="CD9768" s="9"/>
      <c r="CE9768" s="40"/>
    </row>
    <row r="9769" spans="68:83" x14ac:dyDescent="0.25">
      <c r="BP9769" s="9"/>
      <c r="BQ9769" s="40"/>
      <c r="BR9769" s="9"/>
      <c r="BS9769" s="40"/>
      <c r="BU9769" s="9"/>
      <c r="BV9769" s="40"/>
      <c r="BW9769" s="9"/>
      <c r="BX9769" s="40"/>
      <c r="BZ9769" s="9"/>
      <c r="CA9769" s="9"/>
      <c r="CB9769" s="40"/>
      <c r="CC9769" s="9"/>
      <c r="CD9769" s="9"/>
      <c r="CE9769" s="40"/>
    </row>
    <row r="9770" spans="68:83" x14ac:dyDescent="0.25">
      <c r="BP9770" s="9"/>
      <c r="BQ9770" s="40"/>
      <c r="BR9770" s="9"/>
      <c r="BS9770" s="40"/>
      <c r="BU9770" s="9"/>
      <c r="BV9770" s="40"/>
      <c r="BW9770" s="9"/>
      <c r="BX9770" s="40"/>
      <c r="BZ9770" s="9"/>
      <c r="CA9770" s="9"/>
      <c r="CB9770" s="40"/>
      <c r="CC9770" s="9"/>
      <c r="CD9770" s="9"/>
      <c r="CE9770" s="40"/>
    </row>
    <row r="9771" spans="68:83" x14ac:dyDescent="0.25">
      <c r="BP9771" s="9"/>
      <c r="BQ9771" s="40"/>
      <c r="BR9771" s="9"/>
      <c r="BS9771" s="40"/>
      <c r="BU9771" s="9"/>
      <c r="BV9771" s="40"/>
      <c r="BW9771" s="9"/>
      <c r="BX9771" s="40"/>
      <c r="BZ9771" s="9"/>
      <c r="CA9771" s="9"/>
      <c r="CB9771" s="40"/>
      <c r="CC9771" s="9"/>
      <c r="CD9771" s="9"/>
      <c r="CE9771" s="40"/>
    </row>
    <row r="9772" spans="68:83" x14ac:dyDescent="0.25">
      <c r="BP9772" s="9"/>
      <c r="BQ9772" s="40"/>
      <c r="BR9772" s="9"/>
      <c r="BS9772" s="40"/>
      <c r="BU9772" s="9"/>
      <c r="BV9772" s="40"/>
      <c r="BW9772" s="9"/>
      <c r="BX9772" s="40"/>
      <c r="BZ9772" s="9"/>
      <c r="CA9772" s="9"/>
      <c r="CB9772" s="40"/>
      <c r="CC9772" s="9"/>
      <c r="CD9772" s="9"/>
      <c r="CE9772" s="40"/>
    </row>
    <row r="9773" spans="68:83" x14ac:dyDescent="0.25">
      <c r="BP9773" s="9"/>
      <c r="BQ9773" s="40"/>
      <c r="BR9773" s="9"/>
      <c r="BS9773" s="40"/>
      <c r="BU9773" s="9"/>
      <c r="BV9773" s="40"/>
      <c r="BW9773" s="9"/>
      <c r="BX9773" s="40"/>
      <c r="BZ9773" s="9"/>
      <c r="CA9773" s="9"/>
      <c r="CB9773" s="40"/>
      <c r="CC9773" s="9"/>
      <c r="CD9773" s="9"/>
      <c r="CE9773" s="40"/>
    </row>
    <row r="9774" spans="68:83" x14ac:dyDescent="0.25">
      <c r="BP9774" s="9"/>
      <c r="BQ9774" s="40"/>
      <c r="BR9774" s="9"/>
      <c r="BS9774" s="40"/>
      <c r="BU9774" s="9"/>
      <c r="BV9774" s="40"/>
      <c r="BW9774" s="9"/>
      <c r="BX9774" s="40"/>
      <c r="BZ9774" s="9"/>
      <c r="CA9774" s="9"/>
      <c r="CB9774" s="40"/>
      <c r="CC9774" s="9"/>
      <c r="CD9774" s="9"/>
      <c r="CE9774" s="40"/>
    </row>
    <row r="9775" spans="68:83" x14ac:dyDescent="0.25">
      <c r="BP9775" s="9"/>
      <c r="BQ9775" s="40"/>
      <c r="BR9775" s="9"/>
      <c r="BS9775" s="40"/>
      <c r="BU9775" s="9"/>
      <c r="BV9775" s="40"/>
      <c r="BW9775" s="9"/>
      <c r="BX9775" s="40"/>
      <c r="BZ9775" s="9"/>
      <c r="CA9775" s="9"/>
      <c r="CB9775" s="40"/>
      <c r="CC9775" s="9"/>
      <c r="CD9775" s="9"/>
      <c r="CE9775" s="40"/>
    </row>
    <row r="9776" spans="68:83" x14ac:dyDescent="0.25">
      <c r="BP9776" s="9"/>
      <c r="BQ9776" s="40"/>
      <c r="BR9776" s="9"/>
      <c r="BS9776" s="40"/>
      <c r="BU9776" s="9"/>
      <c r="BV9776" s="40"/>
      <c r="BW9776" s="9"/>
      <c r="BX9776" s="40"/>
      <c r="BZ9776" s="9"/>
      <c r="CA9776" s="9"/>
      <c r="CB9776" s="40"/>
      <c r="CC9776" s="9"/>
      <c r="CD9776" s="9"/>
      <c r="CE9776" s="40"/>
    </row>
    <row r="9777" spans="68:83" x14ac:dyDescent="0.25">
      <c r="BP9777" s="9"/>
      <c r="BQ9777" s="40"/>
      <c r="BR9777" s="9"/>
      <c r="BS9777" s="40"/>
      <c r="BU9777" s="9"/>
      <c r="BV9777" s="40"/>
      <c r="BW9777" s="9"/>
      <c r="BX9777" s="40"/>
      <c r="BZ9777" s="9"/>
      <c r="CA9777" s="9"/>
      <c r="CB9777" s="40"/>
      <c r="CC9777" s="9"/>
      <c r="CD9777" s="9"/>
      <c r="CE9777" s="40"/>
    </row>
    <row r="9778" spans="68:83" x14ac:dyDescent="0.25">
      <c r="BP9778" s="9"/>
      <c r="BQ9778" s="40"/>
      <c r="BR9778" s="9"/>
      <c r="BS9778" s="40"/>
      <c r="BU9778" s="9"/>
      <c r="BV9778" s="40"/>
      <c r="BW9778" s="9"/>
      <c r="BX9778" s="40"/>
      <c r="BZ9778" s="9"/>
      <c r="CA9778" s="9"/>
      <c r="CB9778" s="40"/>
      <c r="CC9778" s="9"/>
      <c r="CD9778" s="9"/>
      <c r="CE9778" s="40"/>
    </row>
    <row r="9779" spans="68:83" x14ac:dyDescent="0.25">
      <c r="BP9779" s="9"/>
      <c r="BQ9779" s="40"/>
      <c r="BR9779" s="9"/>
      <c r="BS9779" s="40"/>
      <c r="BU9779" s="9"/>
      <c r="BV9779" s="40"/>
      <c r="BW9779" s="9"/>
      <c r="BX9779" s="40"/>
      <c r="BZ9779" s="9"/>
      <c r="CA9779" s="9"/>
      <c r="CB9779" s="40"/>
      <c r="CC9779" s="9"/>
      <c r="CD9779" s="9"/>
      <c r="CE9779" s="40"/>
    </row>
    <row r="9780" spans="68:83" x14ac:dyDescent="0.25">
      <c r="BP9780" s="9"/>
      <c r="BQ9780" s="40"/>
      <c r="BR9780" s="9"/>
      <c r="BS9780" s="40"/>
      <c r="BU9780" s="9"/>
      <c r="BV9780" s="40"/>
      <c r="BW9780" s="9"/>
      <c r="BX9780" s="40"/>
      <c r="BZ9780" s="9"/>
      <c r="CA9780" s="9"/>
      <c r="CB9780" s="40"/>
      <c r="CC9780" s="9"/>
      <c r="CD9780" s="9"/>
      <c r="CE9780" s="40"/>
    </row>
    <row r="9781" spans="68:83" x14ac:dyDescent="0.25">
      <c r="BP9781" s="9"/>
      <c r="BQ9781" s="40"/>
      <c r="BR9781" s="9"/>
      <c r="BS9781" s="40"/>
      <c r="BU9781" s="9"/>
      <c r="BV9781" s="40"/>
      <c r="BW9781" s="9"/>
      <c r="BX9781" s="40"/>
      <c r="BZ9781" s="9"/>
      <c r="CA9781" s="9"/>
      <c r="CB9781" s="40"/>
      <c r="CC9781" s="9"/>
      <c r="CD9781" s="9"/>
      <c r="CE9781" s="40"/>
    </row>
    <row r="9782" spans="68:83" x14ac:dyDescent="0.25">
      <c r="BP9782" s="9"/>
      <c r="BQ9782" s="40"/>
      <c r="BR9782" s="9"/>
      <c r="BS9782" s="40"/>
      <c r="BU9782" s="9"/>
      <c r="BV9782" s="40"/>
      <c r="BW9782" s="9"/>
      <c r="BX9782" s="40"/>
      <c r="BZ9782" s="9"/>
      <c r="CA9782" s="9"/>
      <c r="CB9782" s="40"/>
      <c r="CC9782" s="9"/>
      <c r="CD9782" s="9"/>
      <c r="CE9782" s="40"/>
    </row>
    <row r="9783" spans="68:83" x14ac:dyDescent="0.25">
      <c r="BP9783" s="9"/>
      <c r="BQ9783" s="40"/>
      <c r="BR9783" s="9"/>
      <c r="BS9783" s="40"/>
      <c r="BU9783" s="9"/>
      <c r="BV9783" s="40"/>
      <c r="BW9783" s="9"/>
      <c r="BX9783" s="40"/>
      <c r="BZ9783" s="9"/>
      <c r="CA9783" s="9"/>
      <c r="CB9783" s="40"/>
      <c r="CC9783" s="9"/>
      <c r="CD9783" s="9"/>
      <c r="CE9783" s="40"/>
    </row>
    <row r="9784" spans="68:83" x14ac:dyDescent="0.25">
      <c r="BP9784" s="9"/>
      <c r="BQ9784" s="40"/>
      <c r="BR9784" s="9"/>
      <c r="BS9784" s="40"/>
      <c r="BU9784" s="9"/>
      <c r="BV9784" s="40"/>
      <c r="BW9784" s="9"/>
      <c r="BX9784" s="40"/>
      <c r="BZ9784" s="9"/>
      <c r="CA9784" s="9"/>
      <c r="CB9784" s="40"/>
      <c r="CC9784" s="9"/>
      <c r="CD9784" s="9"/>
      <c r="CE9784" s="40"/>
    </row>
    <row r="9785" spans="68:83" x14ac:dyDescent="0.25">
      <c r="BP9785" s="9"/>
      <c r="BQ9785" s="40"/>
      <c r="BR9785" s="9"/>
      <c r="BS9785" s="40"/>
      <c r="BU9785" s="9"/>
      <c r="BV9785" s="40"/>
      <c r="BW9785" s="9"/>
      <c r="BX9785" s="40"/>
      <c r="BZ9785" s="9"/>
      <c r="CA9785" s="9"/>
      <c r="CB9785" s="40"/>
      <c r="CC9785" s="9"/>
      <c r="CD9785" s="9"/>
      <c r="CE9785" s="40"/>
    </row>
    <row r="9786" spans="68:83" x14ac:dyDescent="0.25">
      <c r="BP9786" s="9"/>
      <c r="BQ9786" s="40"/>
      <c r="BR9786" s="9"/>
      <c r="BS9786" s="40"/>
      <c r="BU9786" s="9"/>
      <c r="BV9786" s="40"/>
      <c r="BW9786" s="9"/>
      <c r="BX9786" s="40"/>
      <c r="BZ9786" s="9"/>
      <c r="CA9786" s="9"/>
      <c r="CB9786" s="40"/>
      <c r="CC9786" s="9"/>
      <c r="CD9786" s="9"/>
      <c r="CE9786" s="40"/>
    </row>
    <row r="9787" spans="68:83" x14ac:dyDescent="0.25">
      <c r="BP9787" s="9"/>
      <c r="BQ9787" s="40"/>
      <c r="BR9787" s="9"/>
      <c r="BS9787" s="40"/>
      <c r="BU9787" s="9"/>
      <c r="BV9787" s="40"/>
      <c r="BW9787" s="9"/>
      <c r="BX9787" s="40"/>
      <c r="BZ9787" s="9"/>
      <c r="CA9787" s="9"/>
      <c r="CB9787" s="40"/>
      <c r="CC9787" s="9"/>
      <c r="CD9787" s="9"/>
      <c r="CE9787" s="40"/>
    </row>
    <row r="9788" spans="68:83" x14ac:dyDescent="0.25">
      <c r="BP9788" s="9"/>
      <c r="BQ9788" s="40"/>
      <c r="BR9788" s="9"/>
      <c r="BS9788" s="40"/>
      <c r="BU9788" s="9"/>
      <c r="BV9788" s="40"/>
      <c r="BW9788" s="9"/>
      <c r="BX9788" s="40"/>
      <c r="BZ9788" s="9"/>
      <c r="CA9788" s="9"/>
      <c r="CB9788" s="40"/>
      <c r="CC9788" s="9"/>
      <c r="CD9788" s="9"/>
      <c r="CE9788" s="40"/>
    </row>
    <row r="9789" spans="68:83" x14ac:dyDescent="0.25">
      <c r="BP9789" s="9"/>
      <c r="BQ9789" s="40"/>
      <c r="BR9789" s="9"/>
      <c r="BS9789" s="40"/>
      <c r="BU9789" s="9"/>
      <c r="BV9789" s="40"/>
      <c r="BW9789" s="9"/>
      <c r="BX9789" s="40"/>
      <c r="BZ9789" s="9"/>
      <c r="CA9789" s="9"/>
      <c r="CB9789" s="40"/>
      <c r="CC9789" s="9"/>
      <c r="CD9789" s="9"/>
      <c r="CE9789" s="40"/>
    </row>
    <row r="9790" spans="68:83" x14ac:dyDescent="0.25">
      <c r="BP9790" s="9"/>
      <c r="BQ9790" s="40"/>
      <c r="BR9790" s="9"/>
      <c r="BS9790" s="40"/>
      <c r="BU9790" s="9"/>
      <c r="BV9790" s="40"/>
      <c r="BW9790" s="9"/>
      <c r="BX9790" s="40"/>
      <c r="BZ9790" s="9"/>
      <c r="CA9790" s="9"/>
      <c r="CB9790" s="40"/>
      <c r="CC9790" s="9"/>
      <c r="CD9790" s="9"/>
      <c r="CE9790" s="40"/>
    </row>
    <row r="9791" spans="68:83" x14ac:dyDescent="0.25">
      <c r="BP9791" s="9"/>
      <c r="BQ9791" s="40"/>
      <c r="BR9791" s="9"/>
      <c r="BS9791" s="40"/>
      <c r="BU9791" s="9"/>
      <c r="BV9791" s="40"/>
      <c r="BW9791" s="9"/>
      <c r="BX9791" s="40"/>
      <c r="BZ9791" s="9"/>
      <c r="CA9791" s="9"/>
      <c r="CB9791" s="40"/>
      <c r="CC9791" s="9"/>
      <c r="CD9791" s="9"/>
      <c r="CE9791" s="40"/>
    </row>
    <row r="9792" spans="68:83" x14ac:dyDescent="0.25">
      <c r="BP9792" s="9"/>
      <c r="BQ9792" s="40"/>
      <c r="BR9792" s="9"/>
      <c r="BS9792" s="40"/>
      <c r="BU9792" s="9"/>
      <c r="BV9792" s="40"/>
      <c r="BW9792" s="9"/>
      <c r="BX9792" s="40"/>
      <c r="BZ9792" s="9"/>
      <c r="CA9792" s="9"/>
      <c r="CB9792" s="40"/>
      <c r="CC9792" s="9"/>
      <c r="CD9792" s="9"/>
      <c r="CE9792" s="40"/>
    </row>
    <row r="9793" spans="68:83" x14ac:dyDescent="0.25">
      <c r="BP9793" s="9"/>
      <c r="BQ9793" s="40"/>
      <c r="BR9793" s="9"/>
      <c r="BS9793" s="40"/>
      <c r="BU9793" s="9"/>
      <c r="BV9793" s="40"/>
      <c r="BW9793" s="9"/>
      <c r="BX9793" s="40"/>
      <c r="BZ9793" s="9"/>
      <c r="CA9793" s="9"/>
      <c r="CB9793" s="40"/>
      <c r="CC9793" s="9"/>
      <c r="CD9793" s="9"/>
      <c r="CE9793" s="40"/>
    </row>
    <row r="9794" spans="68:83" x14ac:dyDescent="0.25">
      <c r="BP9794" s="9"/>
      <c r="BQ9794" s="40"/>
      <c r="BR9794" s="9"/>
      <c r="BS9794" s="40"/>
      <c r="BU9794" s="9"/>
      <c r="BV9794" s="40"/>
      <c r="BW9794" s="9"/>
      <c r="BX9794" s="40"/>
      <c r="BZ9794" s="9"/>
      <c r="CA9794" s="9"/>
      <c r="CB9794" s="40"/>
      <c r="CC9794" s="9"/>
      <c r="CD9794" s="9"/>
      <c r="CE9794" s="40"/>
    </row>
    <row r="9795" spans="68:83" x14ac:dyDescent="0.25">
      <c r="BP9795" s="9"/>
      <c r="BQ9795" s="40"/>
      <c r="BR9795" s="9"/>
      <c r="BS9795" s="40"/>
      <c r="BU9795" s="9"/>
      <c r="BV9795" s="40"/>
      <c r="BW9795" s="9"/>
      <c r="BX9795" s="40"/>
      <c r="BZ9795" s="9"/>
      <c r="CA9795" s="9"/>
      <c r="CB9795" s="40"/>
      <c r="CC9795" s="9"/>
      <c r="CD9795" s="9"/>
      <c r="CE9795" s="40"/>
    </row>
    <row r="9796" spans="68:83" x14ac:dyDescent="0.25">
      <c r="BP9796" s="9"/>
      <c r="BQ9796" s="40"/>
      <c r="BR9796" s="9"/>
      <c r="BS9796" s="40"/>
      <c r="BU9796" s="9"/>
      <c r="BV9796" s="40"/>
      <c r="BW9796" s="9"/>
      <c r="BX9796" s="40"/>
      <c r="BZ9796" s="9"/>
      <c r="CA9796" s="9"/>
      <c r="CB9796" s="40"/>
      <c r="CC9796" s="9"/>
      <c r="CD9796" s="9"/>
      <c r="CE9796" s="40"/>
    </row>
    <row r="9797" spans="68:83" x14ac:dyDescent="0.25">
      <c r="BP9797" s="9"/>
      <c r="BQ9797" s="40"/>
      <c r="BR9797" s="9"/>
      <c r="BS9797" s="40"/>
      <c r="BU9797" s="9"/>
      <c r="BV9797" s="40"/>
      <c r="BW9797" s="9"/>
      <c r="BX9797" s="40"/>
      <c r="BZ9797" s="9"/>
      <c r="CA9797" s="9"/>
      <c r="CB9797" s="40"/>
      <c r="CC9797" s="9"/>
      <c r="CD9797" s="9"/>
      <c r="CE9797" s="40"/>
    </row>
    <row r="9798" spans="68:83" x14ac:dyDescent="0.25">
      <c r="BP9798" s="9"/>
      <c r="BQ9798" s="40"/>
      <c r="BR9798" s="9"/>
      <c r="BS9798" s="40"/>
      <c r="BU9798" s="9"/>
      <c r="BV9798" s="40"/>
      <c r="BW9798" s="9"/>
      <c r="BX9798" s="40"/>
      <c r="BZ9798" s="9"/>
      <c r="CA9798" s="9"/>
      <c r="CB9798" s="40"/>
      <c r="CC9798" s="9"/>
      <c r="CD9798" s="9"/>
      <c r="CE9798" s="40"/>
    </row>
    <row r="9799" spans="68:83" x14ac:dyDescent="0.25">
      <c r="BP9799" s="9"/>
      <c r="BQ9799" s="40"/>
      <c r="BR9799" s="9"/>
      <c r="BS9799" s="40"/>
      <c r="BU9799" s="9"/>
      <c r="BV9799" s="40"/>
      <c r="BW9799" s="9"/>
      <c r="BX9799" s="40"/>
      <c r="BZ9799" s="9"/>
      <c r="CA9799" s="9"/>
      <c r="CB9799" s="40"/>
      <c r="CC9799" s="9"/>
      <c r="CD9799" s="9"/>
      <c r="CE9799" s="40"/>
    </row>
    <row r="9800" spans="68:83" x14ac:dyDescent="0.25">
      <c r="BP9800" s="9"/>
      <c r="BQ9800" s="40"/>
      <c r="BR9800" s="9"/>
      <c r="BS9800" s="40"/>
      <c r="BU9800" s="9"/>
      <c r="BV9800" s="40"/>
      <c r="BW9800" s="9"/>
      <c r="BX9800" s="40"/>
      <c r="BZ9800" s="9"/>
      <c r="CA9800" s="9"/>
      <c r="CB9800" s="40"/>
      <c r="CC9800" s="9"/>
      <c r="CD9800" s="9"/>
      <c r="CE9800" s="40"/>
    </row>
    <row r="9801" spans="68:83" x14ac:dyDescent="0.25">
      <c r="BP9801" s="9"/>
      <c r="BQ9801" s="40"/>
      <c r="BR9801" s="9"/>
      <c r="BS9801" s="40"/>
      <c r="BU9801" s="9"/>
      <c r="BV9801" s="40"/>
      <c r="BW9801" s="9"/>
      <c r="BX9801" s="40"/>
      <c r="BZ9801" s="9"/>
      <c r="CA9801" s="9"/>
      <c r="CB9801" s="40"/>
      <c r="CC9801" s="9"/>
      <c r="CD9801" s="9"/>
      <c r="CE9801" s="40"/>
    </row>
    <row r="9802" spans="68:83" x14ac:dyDescent="0.25">
      <c r="BP9802" s="9"/>
      <c r="BQ9802" s="40"/>
      <c r="BR9802" s="9"/>
      <c r="BS9802" s="40"/>
      <c r="BU9802" s="9"/>
      <c r="BV9802" s="40"/>
      <c r="BW9802" s="9"/>
      <c r="BX9802" s="40"/>
      <c r="BZ9802" s="9"/>
      <c r="CA9802" s="9"/>
      <c r="CB9802" s="40"/>
      <c r="CC9802" s="9"/>
      <c r="CD9802" s="9"/>
      <c r="CE9802" s="40"/>
    </row>
    <row r="9803" spans="68:83" x14ac:dyDescent="0.25">
      <c r="BP9803" s="9"/>
      <c r="BQ9803" s="40"/>
      <c r="BR9803" s="9"/>
      <c r="BS9803" s="40"/>
      <c r="BU9803" s="9"/>
      <c r="BV9803" s="40"/>
      <c r="BW9803" s="9"/>
      <c r="BX9803" s="40"/>
      <c r="BZ9803" s="9"/>
      <c r="CA9803" s="9"/>
      <c r="CB9803" s="40"/>
      <c r="CC9803" s="9"/>
      <c r="CD9803" s="9"/>
      <c r="CE9803" s="40"/>
    </row>
    <row r="9804" spans="68:83" x14ac:dyDescent="0.25">
      <c r="BP9804" s="9"/>
      <c r="BQ9804" s="40"/>
      <c r="BR9804" s="9"/>
      <c r="BS9804" s="40"/>
      <c r="BU9804" s="9"/>
      <c r="BV9804" s="40"/>
      <c r="BW9804" s="9"/>
      <c r="BX9804" s="40"/>
      <c r="BZ9804" s="9"/>
      <c r="CA9804" s="9"/>
      <c r="CB9804" s="40"/>
      <c r="CC9804" s="9"/>
      <c r="CD9804" s="9"/>
      <c r="CE9804" s="40"/>
    </row>
    <row r="9805" spans="68:83" x14ac:dyDescent="0.25">
      <c r="BP9805" s="9"/>
      <c r="BQ9805" s="40"/>
      <c r="BR9805" s="9"/>
      <c r="BS9805" s="40"/>
      <c r="BU9805" s="9"/>
      <c r="BV9805" s="40"/>
      <c r="BW9805" s="9"/>
      <c r="BX9805" s="40"/>
      <c r="BZ9805" s="9"/>
      <c r="CA9805" s="9"/>
      <c r="CB9805" s="40"/>
      <c r="CC9805" s="9"/>
      <c r="CD9805" s="9"/>
      <c r="CE9805" s="40"/>
    </row>
    <row r="9806" spans="68:83" x14ac:dyDescent="0.25">
      <c r="BP9806" s="9"/>
      <c r="BQ9806" s="40"/>
      <c r="BR9806" s="9"/>
      <c r="BS9806" s="40"/>
      <c r="BU9806" s="9"/>
      <c r="BV9806" s="40"/>
      <c r="BW9806" s="9"/>
      <c r="BX9806" s="40"/>
      <c r="BZ9806" s="9"/>
      <c r="CA9806" s="9"/>
      <c r="CB9806" s="40"/>
      <c r="CC9806" s="9"/>
      <c r="CD9806" s="9"/>
      <c r="CE9806" s="40"/>
    </row>
    <row r="9807" spans="68:83" x14ac:dyDescent="0.25">
      <c r="BP9807" s="9"/>
      <c r="BQ9807" s="40"/>
      <c r="BR9807" s="9"/>
      <c r="BS9807" s="40"/>
      <c r="BU9807" s="9"/>
      <c r="BV9807" s="40"/>
      <c r="BW9807" s="9"/>
      <c r="BX9807" s="40"/>
      <c r="BZ9807" s="9"/>
      <c r="CA9807" s="9"/>
      <c r="CB9807" s="40"/>
      <c r="CC9807" s="9"/>
      <c r="CD9807" s="9"/>
      <c r="CE9807" s="40"/>
    </row>
    <row r="9808" spans="68:83" x14ac:dyDescent="0.25">
      <c r="BP9808" s="9"/>
      <c r="BQ9808" s="40"/>
      <c r="BR9808" s="9"/>
      <c r="BS9808" s="40"/>
      <c r="BU9808" s="9"/>
      <c r="BV9808" s="40"/>
      <c r="BW9808" s="9"/>
      <c r="BX9808" s="40"/>
      <c r="BZ9808" s="9"/>
      <c r="CA9808" s="9"/>
      <c r="CB9808" s="40"/>
      <c r="CC9808" s="9"/>
      <c r="CD9808" s="9"/>
      <c r="CE9808" s="40"/>
    </row>
    <row r="9809" spans="68:83" x14ac:dyDescent="0.25">
      <c r="BP9809" s="9"/>
      <c r="BQ9809" s="40"/>
      <c r="BR9809" s="9"/>
      <c r="BS9809" s="40"/>
      <c r="BU9809" s="9"/>
      <c r="BV9809" s="40"/>
      <c r="BW9809" s="9"/>
      <c r="BX9809" s="40"/>
      <c r="BZ9809" s="9"/>
      <c r="CA9809" s="9"/>
      <c r="CB9809" s="40"/>
      <c r="CC9809" s="9"/>
      <c r="CD9809" s="9"/>
      <c r="CE9809" s="40"/>
    </row>
    <row r="9810" spans="68:83" x14ac:dyDescent="0.25">
      <c r="BP9810" s="9"/>
      <c r="BQ9810" s="40"/>
      <c r="BR9810" s="9"/>
      <c r="BS9810" s="40"/>
      <c r="BU9810" s="9"/>
      <c r="BV9810" s="40"/>
      <c r="BW9810" s="9"/>
      <c r="BX9810" s="40"/>
      <c r="BZ9810" s="9"/>
      <c r="CA9810" s="9"/>
      <c r="CB9810" s="40"/>
      <c r="CC9810" s="9"/>
      <c r="CD9810" s="9"/>
      <c r="CE9810" s="40"/>
    </row>
    <row r="9811" spans="68:83" x14ac:dyDescent="0.25">
      <c r="BP9811" s="9"/>
      <c r="BQ9811" s="40"/>
      <c r="BR9811" s="9"/>
      <c r="BS9811" s="40"/>
      <c r="BU9811" s="9"/>
      <c r="BV9811" s="40"/>
      <c r="BW9811" s="9"/>
      <c r="BX9811" s="40"/>
      <c r="BZ9811" s="9"/>
      <c r="CA9811" s="9"/>
      <c r="CB9811" s="40"/>
      <c r="CC9811" s="9"/>
      <c r="CD9811" s="9"/>
      <c r="CE9811" s="40"/>
    </row>
    <row r="9812" spans="68:83" x14ac:dyDescent="0.25">
      <c r="BP9812" s="9"/>
      <c r="BQ9812" s="40"/>
      <c r="BR9812" s="9"/>
      <c r="BS9812" s="40"/>
      <c r="BU9812" s="9"/>
      <c r="BV9812" s="40"/>
      <c r="BW9812" s="9"/>
      <c r="BX9812" s="40"/>
      <c r="BZ9812" s="9"/>
      <c r="CA9812" s="9"/>
      <c r="CB9812" s="40"/>
      <c r="CC9812" s="9"/>
      <c r="CD9812" s="9"/>
      <c r="CE9812" s="40"/>
    </row>
    <row r="9813" spans="68:83" x14ac:dyDescent="0.25">
      <c r="BP9813" s="9"/>
      <c r="BQ9813" s="40"/>
      <c r="BR9813" s="9"/>
      <c r="BS9813" s="40"/>
      <c r="BU9813" s="9"/>
      <c r="BV9813" s="40"/>
      <c r="BW9813" s="9"/>
      <c r="BX9813" s="40"/>
      <c r="BZ9813" s="9"/>
      <c r="CA9813" s="9"/>
      <c r="CB9813" s="40"/>
      <c r="CC9813" s="9"/>
      <c r="CD9813" s="9"/>
      <c r="CE9813" s="40"/>
    </row>
    <row r="9814" spans="68:83" x14ac:dyDescent="0.25">
      <c r="BP9814" s="9"/>
      <c r="BQ9814" s="40"/>
      <c r="BR9814" s="9"/>
      <c r="BS9814" s="40"/>
      <c r="BU9814" s="9"/>
      <c r="BV9814" s="40"/>
      <c r="BW9814" s="9"/>
      <c r="BX9814" s="40"/>
      <c r="BZ9814" s="9"/>
      <c r="CA9814" s="9"/>
      <c r="CB9814" s="40"/>
      <c r="CC9814" s="9"/>
      <c r="CD9814" s="9"/>
      <c r="CE9814" s="40"/>
    </row>
    <row r="9815" spans="68:83" x14ac:dyDescent="0.25">
      <c r="BP9815" s="9"/>
      <c r="BQ9815" s="40"/>
      <c r="BR9815" s="9"/>
      <c r="BS9815" s="40"/>
      <c r="BU9815" s="9"/>
      <c r="BV9815" s="40"/>
      <c r="BW9815" s="9"/>
      <c r="BX9815" s="40"/>
      <c r="BZ9815" s="9"/>
      <c r="CA9815" s="9"/>
      <c r="CB9815" s="40"/>
      <c r="CC9815" s="9"/>
      <c r="CD9815" s="9"/>
      <c r="CE9815" s="40"/>
    </row>
    <row r="9816" spans="68:83" x14ac:dyDescent="0.25">
      <c r="BP9816" s="9"/>
      <c r="BQ9816" s="40"/>
      <c r="BR9816" s="9"/>
      <c r="BS9816" s="40"/>
      <c r="BU9816" s="9"/>
      <c r="BV9816" s="40"/>
      <c r="BW9816" s="9"/>
      <c r="BX9816" s="40"/>
      <c r="BZ9816" s="9"/>
      <c r="CA9816" s="9"/>
      <c r="CB9816" s="40"/>
      <c r="CC9816" s="9"/>
      <c r="CD9816" s="9"/>
      <c r="CE9816" s="40"/>
    </row>
    <row r="9817" spans="68:83" x14ac:dyDescent="0.25">
      <c r="BP9817" s="9"/>
      <c r="BQ9817" s="40"/>
      <c r="BR9817" s="9"/>
      <c r="BS9817" s="40"/>
      <c r="BU9817" s="9"/>
      <c r="BV9817" s="40"/>
      <c r="BW9817" s="9"/>
      <c r="BX9817" s="40"/>
      <c r="BZ9817" s="9"/>
      <c r="CA9817" s="9"/>
      <c r="CB9817" s="40"/>
      <c r="CC9817" s="9"/>
      <c r="CD9817" s="9"/>
      <c r="CE9817" s="40"/>
    </row>
    <row r="9818" spans="68:83" x14ac:dyDescent="0.25">
      <c r="BP9818" s="9"/>
      <c r="BQ9818" s="40"/>
      <c r="BR9818" s="9"/>
      <c r="BS9818" s="40"/>
      <c r="BU9818" s="9"/>
      <c r="BV9818" s="40"/>
      <c r="BW9818" s="9"/>
      <c r="BX9818" s="40"/>
      <c r="BZ9818" s="9"/>
      <c r="CA9818" s="9"/>
      <c r="CB9818" s="40"/>
      <c r="CC9818" s="9"/>
      <c r="CD9818" s="9"/>
      <c r="CE9818" s="40"/>
    </row>
    <row r="9819" spans="68:83" x14ac:dyDescent="0.25">
      <c r="BP9819" s="9"/>
      <c r="BQ9819" s="40"/>
      <c r="BR9819" s="9"/>
      <c r="BS9819" s="40"/>
      <c r="BU9819" s="9"/>
      <c r="BV9819" s="40"/>
      <c r="BW9819" s="9"/>
      <c r="BX9819" s="40"/>
      <c r="BZ9819" s="9"/>
      <c r="CA9819" s="9"/>
      <c r="CB9819" s="40"/>
      <c r="CC9819" s="9"/>
      <c r="CD9819" s="9"/>
      <c r="CE9819" s="40"/>
    </row>
    <row r="9820" spans="68:83" x14ac:dyDescent="0.25">
      <c r="BP9820" s="9"/>
      <c r="BQ9820" s="40"/>
      <c r="BR9820" s="9"/>
      <c r="BS9820" s="40"/>
      <c r="BU9820" s="9"/>
      <c r="BV9820" s="40"/>
      <c r="BW9820" s="9"/>
      <c r="BX9820" s="40"/>
      <c r="BZ9820" s="9"/>
      <c r="CA9820" s="9"/>
      <c r="CB9820" s="40"/>
      <c r="CC9820" s="9"/>
      <c r="CD9820" s="9"/>
      <c r="CE9820" s="40"/>
    </row>
    <row r="9821" spans="68:83" x14ac:dyDescent="0.25">
      <c r="BP9821" s="9"/>
      <c r="BQ9821" s="40"/>
      <c r="BR9821" s="9"/>
      <c r="BS9821" s="40"/>
      <c r="BU9821" s="9"/>
      <c r="BV9821" s="40"/>
      <c r="BW9821" s="9"/>
      <c r="BX9821" s="40"/>
      <c r="BZ9821" s="9"/>
      <c r="CA9821" s="9"/>
      <c r="CB9821" s="40"/>
      <c r="CC9821" s="9"/>
      <c r="CD9821" s="9"/>
      <c r="CE9821" s="40"/>
    </row>
    <row r="9822" spans="68:83" x14ac:dyDescent="0.25">
      <c r="BP9822" s="9"/>
      <c r="BQ9822" s="40"/>
      <c r="BR9822" s="9"/>
      <c r="BS9822" s="40"/>
      <c r="BU9822" s="9"/>
      <c r="BV9822" s="40"/>
      <c r="BW9822" s="9"/>
      <c r="BX9822" s="40"/>
      <c r="BZ9822" s="9"/>
      <c r="CA9822" s="9"/>
      <c r="CB9822" s="40"/>
      <c r="CC9822" s="9"/>
      <c r="CD9822" s="9"/>
      <c r="CE9822" s="40"/>
    </row>
    <row r="9823" spans="68:83" x14ac:dyDescent="0.25">
      <c r="BP9823" s="9"/>
      <c r="BQ9823" s="40"/>
      <c r="BR9823" s="9"/>
      <c r="BS9823" s="40"/>
      <c r="BU9823" s="9"/>
      <c r="BV9823" s="40"/>
      <c r="BW9823" s="9"/>
      <c r="BX9823" s="40"/>
      <c r="BZ9823" s="9"/>
      <c r="CA9823" s="9"/>
      <c r="CB9823" s="40"/>
      <c r="CC9823" s="9"/>
      <c r="CD9823" s="9"/>
      <c r="CE9823" s="40"/>
    </row>
    <row r="9824" spans="68:83" x14ac:dyDescent="0.25">
      <c r="BP9824" s="9"/>
      <c r="BQ9824" s="40"/>
      <c r="BR9824" s="9"/>
      <c r="BS9824" s="40"/>
      <c r="BU9824" s="9"/>
      <c r="BV9824" s="40"/>
      <c r="BW9824" s="9"/>
      <c r="BX9824" s="40"/>
      <c r="BZ9824" s="9"/>
      <c r="CA9824" s="9"/>
      <c r="CB9824" s="40"/>
      <c r="CC9824" s="9"/>
      <c r="CD9824" s="9"/>
      <c r="CE9824" s="40"/>
    </row>
    <row r="9825" spans="68:83" x14ac:dyDescent="0.25">
      <c r="BP9825" s="9"/>
      <c r="BQ9825" s="40"/>
      <c r="BR9825" s="9"/>
      <c r="BS9825" s="40"/>
      <c r="BU9825" s="9"/>
      <c r="BV9825" s="40"/>
      <c r="BW9825" s="9"/>
      <c r="BX9825" s="40"/>
      <c r="BZ9825" s="9"/>
      <c r="CA9825" s="9"/>
      <c r="CB9825" s="40"/>
      <c r="CC9825" s="9"/>
      <c r="CD9825" s="9"/>
      <c r="CE9825" s="40"/>
    </row>
    <row r="9826" spans="68:83" x14ac:dyDescent="0.25">
      <c r="BP9826" s="9"/>
      <c r="BQ9826" s="40"/>
      <c r="BR9826" s="9"/>
      <c r="BS9826" s="40"/>
      <c r="BU9826" s="9"/>
      <c r="BV9826" s="40"/>
      <c r="BW9826" s="9"/>
      <c r="BX9826" s="40"/>
      <c r="BZ9826" s="9"/>
      <c r="CA9826" s="9"/>
      <c r="CB9826" s="40"/>
      <c r="CC9826" s="9"/>
      <c r="CD9826" s="9"/>
      <c r="CE9826" s="40"/>
    </row>
    <row r="9827" spans="68:83" x14ac:dyDescent="0.25">
      <c r="BP9827" s="9"/>
      <c r="BQ9827" s="40"/>
      <c r="BR9827" s="9"/>
      <c r="BS9827" s="40"/>
      <c r="BU9827" s="9"/>
      <c r="BV9827" s="40"/>
      <c r="BW9827" s="9"/>
      <c r="BX9827" s="40"/>
      <c r="BZ9827" s="9"/>
      <c r="CA9827" s="9"/>
      <c r="CB9827" s="40"/>
      <c r="CC9827" s="9"/>
      <c r="CD9827" s="9"/>
      <c r="CE9827" s="40"/>
    </row>
    <row r="9828" spans="68:83" x14ac:dyDescent="0.25">
      <c r="BP9828" s="9"/>
      <c r="BQ9828" s="40"/>
      <c r="BR9828" s="9"/>
      <c r="BS9828" s="40"/>
      <c r="BU9828" s="9"/>
      <c r="BV9828" s="40"/>
      <c r="BW9828" s="9"/>
      <c r="BX9828" s="40"/>
      <c r="BZ9828" s="9"/>
      <c r="CA9828" s="9"/>
      <c r="CB9828" s="40"/>
      <c r="CC9828" s="9"/>
      <c r="CD9828" s="9"/>
      <c r="CE9828" s="40"/>
    </row>
    <row r="9829" spans="68:83" x14ac:dyDescent="0.25">
      <c r="BP9829" s="9"/>
      <c r="BQ9829" s="40"/>
      <c r="BR9829" s="9"/>
      <c r="BS9829" s="40"/>
      <c r="BU9829" s="9"/>
      <c r="BV9829" s="40"/>
      <c r="BW9829" s="9"/>
      <c r="BX9829" s="40"/>
      <c r="BZ9829" s="9"/>
      <c r="CA9829" s="9"/>
      <c r="CB9829" s="40"/>
      <c r="CC9829" s="9"/>
      <c r="CD9829" s="9"/>
      <c r="CE9829" s="40"/>
    </row>
    <row r="9830" spans="68:83" x14ac:dyDescent="0.25">
      <c r="BP9830" s="9"/>
      <c r="BQ9830" s="40"/>
      <c r="BR9830" s="9"/>
      <c r="BS9830" s="40"/>
      <c r="BU9830" s="9"/>
      <c r="BV9830" s="40"/>
      <c r="BW9830" s="9"/>
      <c r="BX9830" s="40"/>
      <c r="BZ9830" s="9"/>
      <c r="CA9830" s="9"/>
      <c r="CB9830" s="40"/>
      <c r="CC9830" s="9"/>
      <c r="CD9830" s="9"/>
      <c r="CE9830" s="40"/>
    </row>
    <row r="9831" spans="68:83" x14ac:dyDescent="0.25">
      <c r="BP9831" s="9"/>
      <c r="BQ9831" s="40"/>
      <c r="BR9831" s="9"/>
      <c r="BS9831" s="40"/>
      <c r="BU9831" s="9"/>
      <c r="BV9831" s="40"/>
      <c r="BW9831" s="9"/>
      <c r="BX9831" s="40"/>
      <c r="BZ9831" s="9"/>
      <c r="CA9831" s="9"/>
      <c r="CB9831" s="40"/>
      <c r="CC9831" s="9"/>
      <c r="CD9831" s="9"/>
      <c r="CE9831" s="40"/>
    </row>
    <row r="9832" spans="68:83" x14ac:dyDescent="0.25">
      <c r="BP9832" s="9"/>
      <c r="BQ9832" s="40"/>
      <c r="BR9832" s="9"/>
      <c r="BS9832" s="40"/>
      <c r="BU9832" s="9"/>
      <c r="BV9832" s="40"/>
      <c r="BW9832" s="9"/>
      <c r="BX9832" s="40"/>
      <c r="BZ9832" s="9"/>
      <c r="CA9832" s="9"/>
      <c r="CB9832" s="40"/>
      <c r="CC9832" s="9"/>
      <c r="CD9832" s="9"/>
      <c r="CE9832" s="40"/>
    </row>
    <row r="9833" spans="68:83" x14ac:dyDescent="0.25">
      <c r="BP9833" s="9"/>
      <c r="BQ9833" s="40"/>
      <c r="BR9833" s="9"/>
      <c r="BS9833" s="40"/>
      <c r="BU9833" s="9"/>
      <c r="BV9833" s="40"/>
      <c r="BW9833" s="9"/>
      <c r="BX9833" s="40"/>
      <c r="BZ9833" s="9"/>
      <c r="CA9833" s="9"/>
      <c r="CB9833" s="40"/>
      <c r="CC9833" s="9"/>
      <c r="CD9833" s="9"/>
      <c r="CE9833" s="40"/>
    </row>
    <row r="9834" spans="68:83" x14ac:dyDescent="0.25">
      <c r="BP9834" s="9"/>
      <c r="BQ9834" s="40"/>
      <c r="BR9834" s="9"/>
      <c r="BS9834" s="40"/>
      <c r="BU9834" s="9"/>
      <c r="BV9834" s="40"/>
      <c r="BW9834" s="9"/>
      <c r="BX9834" s="40"/>
      <c r="BZ9834" s="9"/>
      <c r="CA9834" s="9"/>
      <c r="CB9834" s="40"/>
      <c r="CC9834" s="9"/>
      <c r="CD9834" s="9"/>
      <c r="CE9834" s="40"/>
    </row>
    <row r="9835" spans="68:83" x14ac:dyDescent="0.25">
      <c r="BP9835" s="9"/>
      <c r="BQ9835" s="40"/>
      <c r="BR9835" s="9"/>
      <c r="BS9835" s="40"/>
      <c r="BU9835" s="9"/>
      <c r="BV9835" s="40"/>
      <c r="BW9835" s="9"/>
      <c r="BX9835" s="40"/>
      <c r="BZ9835" s="9"/>
      <c r="CA9835" s="9"/>
      <c r="CB9835" s="40"/>
      <c r="CC9835" s="9"/>
      <c r="CD9835" s="9"/>
      <c r="CE9835" s="40"/>
    </row>
    <row r="9836" spans="68:83" x14ac:dyDescent="0.25">
      <c r="BP9836" s="9"/>
      <c r="BQ9836" s="40"/>
      <c r="BR9836" s="9"/>
      <c r="BS9836" s="40"/>
      <c r="BU9836" s="9"/>
      <c r="BV9836" s="40"/>
      <c r="BW9836" s="9"/>
      <c r="BX9836" s="40"/>
      <c r="BZ9836" s="9"/>
      <c r="CA9836" s="9"/>
      <c r="CB9836" s="40"/>
      <c r="CC9836" s="9"/>
      <c r="CD9836" s="9"/>
      <c r="CE9836" s="40"/>
    </row>
    <row r="9837" spans="68:83" x14ac:dyDescent="0.25">
      <c r="BP9837" s="9"/>
      <c r="BQ9837" s="40"/>
      <c r="BR9837" s="9"/>
      <c r="BS9837" s="40"/>
      <c r="BU9837" s="9"/>
      <c r="BV9837" s="40"/>
      <c r="BW9837" s="9"/>
      <c r="BX9837" s="40"/>
      <c r="BZ9837" s="9"/>
      <c r="CA9837" s="9"/>
      <c r="CB9837" s="40"/>
      <c r="CC9837" s="9"/>
      <c r="CD9837" s="9"/>
      <c r="CE9837" s="40"/>
    </row>
    <row r="9838" spans="68:83" x14ac:dyDescent="0.25">
      <c r="BP9838" s="9"/>
      <c r="BQ9838" s="40"/>
      <c r="BR9838" s="9"/>
      <c r="BS9838" s="40"/>
      <c r="BU9838" s="9"/>
      <c r="BV9838" s="40"/>
      <c r="BW9838" s="9"/>
      <c r="BX9838" s="40"/>
      <c r="BZ9838" s="9"/>
      <c r="CA9838" s="9"/>
      <c r="CB9838" s="40"/>
      <c r="CC9838" s="9"/>
      <c r="CD9838" s="9"/>
      <c r="CE9838" s="40"/>
    </row>
    <row r="9839" spans="68:83" x14ac:dyDescent="0.25">
      <c r="BP9839" s="9"/>
      <c r="BQ9839" s="40"/>
      <c r="BR9839" s="9"/>
      <c r="BS9839" s="40"/>
      <c r="BU9839" s="9"/>
      <c r="BV9839" s="40"/>
      <c r="BW9839" s="9"/>
      <c r="BX9839" s="40"/>
      <c r="BZ9839" s="9"/>
      <c r="CA9839" s="9"/>
      <c r="CB9839" s="40"/>
      <c r="CC9839" s="9"/>
      <c r="CD9839" s="9"/>
      <c r="CE9839" s="40"/>
    </row>
    <row r="9840" spans="68:83" x14ac:dyDescent="0.25">
      <c r="BP9840" s="9"/>
      <c r="BQ9840" s="40"/>
      <c r="BR9840" s="9"/>
      <c r="BS9840" s="40"/>
      <c r="BU9840" s="9"/>
      <c r="BV9840" s="40"/>
      <c r="BW9840" s="9"/>
      <c r="BX9840" s="40"/>
      <c r="BZ9840" s="9"/>
      <c r="CA9840" s="9"/>
      <c r="CB9840" s="40"/>
      <c r="CC9840" s="9"/>
      <c r="CD9840" s="9"/>
      <c r="CE9840" s="40"/>
    </row>
    <row r="9841" spans="68:83" x14ac:dyDescent="0.25">
      <c r="BP9841" s="9"/>
      <c r="BQ9841" s="40"/>
      <c r="BR9841" s="9"/>
      <c r="BS9841" s="40"/>
      <c r="BU9841" s="9"/>
      <c r="BV9841" s="40"/>
      <c r="BW9841" s="9"/>
      <c r="BX9841" s="40"/>
      <c r="BZ9841" s="9"/>
      <c r="CA9841" s="9"/>
      <c r="CB9841" s="40"/>
      <c r="CC9841" s="9"/>
      <c r="CD9841" s="9"/>
      <c r="CE9841" s="40"/>
    </row>
    <row r="9842" spans="68:83" x14ac:dyDescent="0.25">
      <c r="BP9842" s="9"/>
      <c r="BQ9842" s="40"/>
      <c r="BR9842" s="9"/>
      <c r="BS9842" s="40"/>
      <c r="BU9842" s="9"/>
      <c r="BV9842" s="40"/>
      <c r="BW9842" s="9"/>
      <c r="BX9842" s="40"/>
      <c r="BZ9842" s="9"/>
      <c r="CA9842" s="9"/>
      <c r="CB9842" s="40"/>
      <c r="CC9842" s="9"/>
      <c r="CD9842" s="9"/>
      <c r="CE9842" s="40"/>
    </row>
    <row r="9843" spans="68:83" x14ac:dyDescent="0.25">
      <c r="BP9843" s="9"/>
      <c r="BQ9843" s="40"/>
      <c r="BR9843" s="9"/>
      <c r="BS9843" s="40"/>
      <c r="BU9843" s="9"/>
      <c r="BV9843" s="40"/>
      <c r="BW9843" s="9"/>
      <c r="BX9843" s="40"/>
      <c r="BZ9843" s="9"/>
      <c r="CA9843" s="9"/>
      <c r="CB9843" s="40"/>
      <c r="CC9843" s="9"/>
      <c r="CD9843" s="9"/>
      <c r="CE9843" s="40"/>
    </row>
    <row r="9844" spans="68:83" x14ac:dyDescent="0.25">
      <c r="BP9844" s="9"/>
      <c r="BQ9844" s="40"/>
      <c r="BR9844" s="9"/>
      <c r="BS9844" s="40"/>
      <c r="BU9844" s="9"/>
      <c r="BV9844" s="40"/>
      <c r="BW9844" s="9"/>
      <c r="BX9844" s="40"/>
      <c r="BZ9844" s="9"/>
      <c r="CA9844" s="9"/>
      <c r="CB9844" s="40"/>
      <c r="CC9844" s="9"/>
      <c r="CD9844" s="9"/>
      <c r="CE9844" s="40"/>
    </row>
    <row r="9845" spans="68:83" x14ac:dyDescent="0.25">
      <c r="BP9845" s="9"/>
      <c r="BQ9845" s="40"/>
      <c r="BR9845" s="9"/>
      <c r="BS9845" s="40"/>
      <c r="BU9845" s="9"/>
      <c r="BV9845" s="40"/>
      <c r="BW9845" s="9"/>
      <c r="BX9845" s="40"/>
      <c r="BZ9845" s="9"/>
      <c r="CA9845" s="9"/>
      <c r="CB9845" s="40"/>
      <c r="CC9845" s="9"/>
      <c r="CD9845" s="9"/>
      <c r="CE9845" s="40"/>
    </row>
    <row r="9846" spans="68:83" x14ac:dyDescent="0.25">
      <c r="BP9846" s="9"/>
      <c r="BQ9846" s="40"/>
      <c r="BR9846" s="9"/>
      <c r="BS9846" s="40"/>
      <c r="BU9846" s="9"/>
      <c r="BV9846" s="40"/>
      <c r="BW9846" s="9"/>
      <c r="BX9846" s="40"/>
      <c r="BZ9846" s="9"/>
      <c r="CA9846" s="9"/>
      <c r="CB9846" s="40"/>
      <c r="CC9846" s="9"/>
      <c r="CD9846" s="9"/>
      <c r="CE9846" s="40"/>
    </row>
    <row r="9847" spans="68:83" x14ac:dyDescent="0.25">
      <c r="BP9847" s="9"/>
      <c r="BQ9847" s="40"/>
      <c r="BR9847" s="9"/>
      <c r="BS9847" s="40"/>
      <c r="BU9847" s="9"/>
      <c r="BV9847" s="40"/>
      <c r="BW9847" s="9"/>
      <c r="BX9847" s="40"/>
      <c r="BZ9847" s="9"/>
      <c r="CA9847" s="9"/>
      <c r="CB9847" s="40"/>
      <c r="CC9847" s="9"/>
      <c r="CD9847" s="9"/>
      <c r="CE9847" s="40"/>
    </row>
    <row r="9848" spans="68:83" x14ac:dyDescent="0.25">
      <c r="BP9848" s="9"/>
      <c r="BQ9848" s="40"/>
      <c r="BR9848" s="9"/>
      <c r="BS9848" s="40"/>
      <c r="BU9848" s="9"/>
      <c r="BV9848" s="40"/>
      <c r="BW9848" s="9"/>
      <c r="BX9848" s="40"/>
      <c r="BZ9848" s="9"/>
      <c r="CA9848" s="9"/>
      <c r="CB9848" s="40"/>
      <c r="CC9848" s="9"/>
      <c r="CD9848" s="9"/>
      <c r="CE9848" s="40"/>
    </row>
    <row r="9849" spans="68:83" x14ac:dyDescent="0.25">
      <c r="BP9849" s="9"/>
      <c r="BQ9849" s="40"/>
      <c r="BR9849" s="9"/>
      <c r="BS9849" s="40"/>
      <c r="BU9849" s="9"/>
      <c r="BV9849" s="40"/>
      <c r="BW9849" s="9"/>
      <c r="BX9849" s="40"/>
      <c r="BZ9849" s="9"/>
      <c r="CA9849" s="9"/>
      <c r="CB9849" s="40"/>
      <c r="CC9849" s="9"/>
      <c r="CD9849" s="9"/>
      <c r="CE9849" s="40"/>
    </row>
    <row r="9850" spans="68:83" x14ac:dyDescent="0.25">
      <c r="BP9850" s="9"/>
      <c r="BQ9850" s="40"/>
      <c r="BR9850" s="9"/>
      <c r="BS9850" s="40"/>
      <c r="BU9850" s="9"/>
      <c r="BV9850" s="40"/>
      <c r="BW9850" s="9"/>
      <c r="BX9850" s="40"/>
      <c r="BZ9850" s="9"/>
      <c r="CA9850" s="9"/>
      <c r="CB9850" s="40"/>
      <c r="CC9850" s="9"/>
      <c r="CD9850" s="9"/>
      <c r="CE9850" s="40"/>
    </row>
    <row r="9851" spans="68:83" x14ac:dyDescent="0.25">
      <c r="BP9851" s="9"/>
      <c r="BQ9851" s="40"/>
      <c r="BR9851" s="9"/>
      <c r="BS9851" s="40"/>
      <c r="BU9851" s="9"/>
      <c r="BV9851" s="40"/>
      <c r="BW9851" s="9"/>
      <c r="BX9851" s="40"/>
      <c r="BZ9851" s="9"/>
      <c r="CA9851" s="9"/>
      <c r="CB9851" s="40"/>
      <c r="CC9851" s="9"/>
      <c r="CD9851" s="9"/>
      <c r="CE9851" s="40"/>
    </row>
    <row r="9852" spans="68:83" x14ac:dyDescent="0.25">
      <c r="BP9852" s="9"/>
      <c r="BQ9852" s="40"/>
      <c r="BR9852" s="9"/>
      <c r="BS9852" s="40"/>
      <c r="BU9852" s="9"/>
      <c r="BV9852" s="40"/>
      <c r="BW9852" s="9"/>
      <c r="BX9852" s="40"/>
      <c r="BZ9852" s="9"/>
      <c r="CA9852" s="9"/>
      <c r="CB9852" s="40"/>
      <c r="CC9852" s="9"/>
      <c r="CD9852" s="9"/>
      <c r="CE9852" s="40"/>
    </row>
    <row r="9853" spans="68:83" x14ac:dyDescent="0.25">
      <c r="BP9853" s="9"/>
      <c r="BQ9853" s="40"/>
      <c r="BR9853" s="9"/>
      <c r="BS9853" s="40"/>
      <c r="BU9853" s="9"/>
      <c r="BV9853" s="40"/>
      <c r="BW9853" s="9"/>
      <c r="BX9853" s="40"/>
      <c r="BZ9853" s="9"/>
      <c r="CA9853" s="9"/>
      <c r="CB9853" s="40"/>
      <c r="CC9853" s="9"/>
      <c r="CD9853" s="9"/>
      <c r="CE9853" s="40"/>
    </row>
    <row r="9854" spans="68:83" x14ac:dyDescent="0.25">
      <c r="BP9854" s="9"/>
      <c r="BQ9854" s="40"/>
      <c r="BR9854" s="9"/>
      <c r="BS9854" s="40"/>
      <c r="BU9854" s="9"/>
      <c r="BV9854" s="40"/>
      <c r="BW9854" s="9"/>
      <c r="BX9854" s="40"/>
      <c r="BZ9854" s="9"/>
      <c r="CA9854" s="9"/>
      <c r="CB9854" s="40"/>
      <c r="CC9854" s="9"/>
      <c r="CD9854" s="9"/>
      <c r="CE9854" s="40"/>
    </row>
    <row r="9855" spans="68:83" x14ac:dyDescent="0.25">
      <c r="BP9855" s="9"/>
      <c r="BQ9855" s="40"/>
      <c r="BR9855" s="9"/>
      <c r="BS9855" s="40"/>
      <c r="BU9855" s="9"/>
      <c r="BV9855" s="40"/>
      <c r="BW9855" s="9"/>
      <c r="BX9855" s="40"/>
      <c r="BZ9855" s="9"/>
      <c r="CA9855" s="9"/>
      <c r="CB9855" s="40"/>
      <c r="CC9855" s="9"/>
      <c r="CD9855" s="9"/>
      <c r="CE9855" s="40"/>
    </row>
    <row r="9856" spans="68:83" x14ac:dyDescent="0.25">
      <c r="BP9856" s="9"/>
      <c r="BQ9856" s="40"/>
      <c r="BR9856" s="9"/>
      <c r="BS9856" s="40"/>
      <c r="BU9856" s="9"/>
      <c r="BV9856" s="40"/>
      <c r="BW9856" s="9"/>
      <c r="BX9856" s="40"/>
      <c r="BZ9856" s="9"/>
      <c r="CA9856" s="9"/>
      <c r="CB9856" s="40"/>
      <c r="CC9856" s="9"/>
      <c r="CD9856" s="9"/>
      <c r="CE9856" s="40"/>
    </row>
    <row r="9857" spans="68:83" x14ac:dyDescent="0.25">
      <c r="BP9857" s="9"/>
      <c r="BQ9857" s="40"/>
      <c r="BR9857" s="9"/>
      <c r="BS9857" s="40"/>
      <c r="BU9857" s="9"/>
      <c r="BV9857" s="40"/>
      <c r="BW9857" s="9"/>
      <c r="BX9857" s="40"/>
      <c r="BZ9857" s="9"/>
      <c r="CA9857" s="9"/>
      <c r="CB9857" s="40"/>
      <c r="CC9857" s="9"/>
      <c r="CD9857" s="9"/>
      <c r="CE9857" s="40"/>
    </row>
    <row r="9858" spans="68:83" x14ac:dyDescent="0.25">
      <c r="BP9858" s="9"/>
      <c r="BQ9858" s="40"/>
      <c r="BR9858" s="9"/>
      <c r="BS9858" s="40"/>
      <c r="BU9858" s="9"/>
      <c r="BV9858" s="40"/>
      <c r="BW9858" s="9"/>
      <c r="BX9858" s="40"/>
      <c r="BZ9858" s="9"/>
      <c r="CA9858" s="9"/>
      <c r="CB9858" s="40"/>
      <c r="CC9858" s="9"/>
      <c r="CD9858" s="9"/>
      <c r="CE9858" s="40"/>
    </row>
    <row r="9859" spans="68:83" x14ac:dyDescent="0.25">
      <c r="BP9859" s="9"/>
      <c r="BQ9859" s="40"/>
      <c r="BR9859" s="9"/>
      <c r="BS9859" s="40"/>
      <c r="BU9859" s="9"/>
      <c r="BV9859" s="40"/>
      <c r="BW9859" s="9"/>
      <c r="BX9859" s="40"/>
      <c r="BZ9859" s="9"/>
      <c r="CA9859" s="9"/>
      <c r="CB9859" s="40"/>
      <c r="CC9859" s="9"/>
      <c r="CD9859" s="9"/>
      <c r="CE9859" s="40"/>
    </row>
    <row r="9860" spans="68:83" x14ac:dyDescent="0.25">
      <c r="BP9860" s="9"/>
      <c r="BQ9860" s="40"/>
      <c r="BR9860" s="9"/>
      <c r="BS9860" s="40"/>
      <c r="BU9860" s="9"/>
      <c r="BV9860" s="40"/>
      <c r="BW9860" s="9"/>
      <c r="BX9860" s="40"/>
      <c r="BZ9860" s="9"/>
      <c r="CA9860" s="9"/>
      <c r="CB9860" s="40"/>
      <c r="CC9860" s="9"/>
      <c r="CD9860" s="9"/>
      <c r="CE9860" s="40"/>
    </row>
    <row r="9861" spans="68:83" x14ac:dyDescent="0.25">
      <c r="BP9861" s="9"/>
      <c r="BQ9861" s="40"/>
      <c r="BR9861" s="9"/>
      <c r="BS9861" s="40"/>
      <c r="BU9861" s="9"/>
      <c r="BV9861" s="40"/>
      <c r="BW9861" s="9"/>
      <c r="BX9861" s="40"/>
      <c r="BZ9861" s="9"/>
      <c r="CA9861" s="9"/>
      <c r="CB9861" s="40"/>
      <c r="CC9861" s="9"/>
      <c r="CD9861" s="9"/>
      <c r="CE9861" s="40"/>
    </row>
    <row r="9862" spans="68:83" x14ac:dyDescent="0.25">
      <c r="BP9862" s="9"/>
      <c r="BQ9862" s="40"/>
      <c r="BR9862" s="9"/>
      <c r="BS9862" s="40"/>
      <c r="BU9862" s="9"/>
      <c r="BV9862" s="40"/>
      <c r="BW9862" s="9"/>
      <c r="BX9862" s="40"/>
      <c r="BZ9862" s="9"/>
      <c r="CA9862" s="9"/>
      <c r="CB9862" s="40"/>
      <c r="CC9862" s="9"/>
      <c r="CD9862" s="9"/>
      <c r="CE9862" s="40"/>
    </row>
    <row r="9863" spans="68:83" x14ac:dyDescent="0.25">
      <c r="BP9863" s="9"/>
      <c r="BQ9863" s="40"/>
      <c r="BR9863" s="9"/>
      <c r="BS9863" s="40"/>
      <c r="BU9863" s="9"/>
      <c r="BV9863" s="40"/>
      <c r="BW9863" s="9"/>
      <c r="BX9863" s="40"/>
      <c r="BZ9863" s="9"/>
      <c r="CA9863" s="9"/>
      <c r="CB9863" s="40"/>
      <c r="CC9863" s="9"/>
      <c r="CD9863" s="9"/>
      <c r="CE9863" s="40"/>
    </row>
    <row r="9864" spans="68:83" x14ac:dyDescent="0.25">
      <c r="BP9864" s="9"/>
      <c r="BQ9864" s="40"/>
      <c r="BR9864" s="9"/>
      <c r="BS9864" s="40"/>
      <c r="BU9864" s="9"/>
      <c r="BV9864" s="40"/>
      <c r="BW9864" s="9"/>
      <c r="BX9864" s="40"/>
      <c r="BZ9864" s="9"/>
      <c r="CA9864" s="9"/>
      <c r="CB9864" s="40"/>
      <c r="CC9864" s="9"/>
      <c r="CD9864" s="9"/>
      <c r="CE9864" s="40"/>
    </row>
    <row r="9865" spans="68:83" x14ac:dyDescent="0.25">
      <c r="BP9865" s="9"/>
      <c r="BQ9865" s="40"/>
      <c r="BR9865" s="9"/>
      <c r="BS9865" s="40"/>
      <c r="BU9865" s="9"/>
      <c r="BV9865" s="40"/>
      <c r="BW9865" s="9"/>
      <c r="BX9865" s="40"/>
      <c r="BZ9865" s="9"/>
      <c r="CA9865" s="9"/>
      <c r="CB9865" s="40"/>
      <c r="CC9865" s="9"/>
      <c r="CD9865" s="9"/>
      <c r="CE9865" s="40"/>
    </row>
    <row r="9866" spans="68:83" x14ac:dyDescent="0.25">
      <c r="BP9866" s="9"/>
      <c r="BQ9866" s="40"/>
      <c r="BR9866" s="9"/>
      <c r="BS9866" s="40"/>
      <c r="BU9866" s="9"/>
      <c r="BV9866" s="40"/>
      <c r="BW9866" s="9"/>
      <c r="BX9866" s="40"/>
      <c r="BZ9866" s="9"/>
      <c r="CA9866" s="9"/>
      <c r="CB9866" s="40"/>
      <c r="CC9866" s="9"/>
      <c r="CD9866" s="9"/>
      <c r="CE9866" s="40"/>
    </row>
    <row r="9867" spans="68:83" x14ac:dyDescent="0.25">
      <c r="BP9867" s="9"/>
      <c r="BQ9867" s="40"/>
      <c r="BR9867" s="9"/>
      <c r="BS9867" s="40"/>
      <c r="BU9867" s="9"/>
      <c r="BV9867" s="40"/>
      <c r="BW9867" s="9"/>
      <c r="BX9867" s="40"/>
      <c r="BZ9867" s="9"/>
      <c r="CA9867" s="9"/>
      <c r="CB9867" s="40"/>
      <c r="CC9867" s="9"/>
      <c r="CD9867" s="9"/>
      <c r="CE9867" s="40"/>
    </row>
    <row r="9868" spans="68:83" x14ac:dyDescent="0.25">
      <c r="BP9868" s="9"/>
      <c r="BQ9868" s="40"/>
      <c r="BR9868" s="9"/>
      <c r="BS9868" s="40"/>
      <c r="BU9868" s="9"/>
      <c r="BV9868" s="40"/>
      <c r="BW9868" s="9"/>
      <c r="BX9868" s="40"/>
      <c r="BZ9868" s="9"/>
      <c r="CA9868" s="9"/>
      <c r="CB9868" s="40"/>
      <c r="CC9868" s="9"/>
      <c r="CD9868" s="9"/>
      <c r="CE9868" s="40"/>
    </row>
    <row r="9869" spans="68:83" x14ac:dyDescent="0.25">
      <c r="BP9869" s="9"/>
      <c r="BQ9869" s="40"/>
      <c r="BR9869" s="9"/>
      <c r="BS9869" s="40"/>
      <c r="BU9869" s="9"/>
      <c r="BV9869" s="40"/>
      <c r="BW9869" s="9"/>
      <c r="BX9869" s="40"/>
      <c r="BZ9869" s="9"/>
      <c r="CA9869" s="9"/>
      <c r="CB9869" s="40"/>
      <c r="CC9869" s="9"/>
      <c r="CD9869" s="9"/>
      <c r="CE9869" s="40"/>
    </row>
    <row r="9870" spans="68:83" x14ac:dyDescent="0.25">
      <c r="BP9870" s="9"/>
      <c r="BQ9870" s="40"/>
      <c r="BR9870" s="9"/>
      <c r="BS9870" s="40"/>
      <c r="BU9870" s="9"/>
      <c r="BV9870" s="40"/>
      <c r="BW9870" s="9"/>
      <c r="BX9870" s="40"/>
      <c r="BZ9870" s="9"/>
      <c r="CA9870" s="9"/>
      <c r="CB9870" s="40"/>
      <c r="CC9870" s="9"/>
      <c r="CD9870" s="9"/>
      <c r="CE9870" s="40"/>
    </row>
    <row r="9871" spans="68:83" x14ac:dyDescent="0.25">
      <c r="BP9871" s="9"/>
      <c r="BQ9871" s="40"/>
      <c r="BR9871" s="9"/>
      <c r="BS9871" s="40"/>
      <c r="BU9871" s="9"/>
      <c r="BV9871" s="40"/>
      <c r="BW9871" s="9"/>
      <c r="BX9871" s="40"/>
      <c r="BZ9871" s="9"/>
      <c r="CA9871" s="9"/>
      <c r="CB9871" s="40"/>
      <c r="CC9871" s="9"/>
      <c r="CD9871" s="9"/>
      <c r="CE9871" s="40"/>
    </row>
    <row r="9872" spans="68:83" x14ac:dyDescent="0.25">
      <c r="BP9872" s="9"/>
      <c r="BQ9872" s="40"/>
      <c r="BR9872" s="9"/>
      <c r="BS9872" s="40"/>
      <c r="BU9872" s="9"/>
      <c r="BV9872" s="40"/>
      <c r="BW9872" s="9"/>
      <c r="BX9872" s="40"/>
      <c r="BZ9872" s="9"/>
      <c r="CA9872" s="9"/>
      <c r="CB9872" s="40"/>
      <c r="CC9872" s="9"/>
      <c r="CD9872" s="9"/>
      <c r="CE9872" s="40"/>
    </row>
    <row r="9873" spans="68:83" x14ac:dyDescent="0.25">
      <c r="BP9873" s="9"/>
      <c r="BQ9873" s="40"/>
      <c r="BR9873" s="9"/>
      <c r="BS9873" s="40"/>
      <c r="BU9873" s="9"/>
      <c r="BV9873" s="40"/>
      <c r="BW9873" s="9"/>
      <c r="BX9873" s="40"/>
      <c r="BZ9873" s="9"/>
      <c r="CA9873" s="9"/>
      <c r="CB9873" s="40"/>
      <c r="CC9873" s="9"/>
      <c r="CD9873" s="9"/>
      <c r="CE9873" s="40"/>
    </row>
    <row r="9874" spans="68:83" x14ac:dyDescent="0.25">
      <c r="BP9874" s="9"/>
      <c r="BQ9874" s="40"/>
      <c r="BR9874" s="9"/>
      <c r="BS9874" s="40"/>
      <c r="BU9874" s="9"/>
      <c r="BV9874" s="40"/>
      <c r="BW9874" s="9"/>
      <c r="BX9874" s="40"/>
      <c r="BZ9874" s="9"/>
      <c r="CA9874" s="9"/>
      <c r="CB9874" s="40"/>
      <c r="CC9874" s="9"/>
      <c r="CD9874" s="9"/>
      <c r="CE9874" s="40"/>
    </row>
    <row r="9875" spans="68:83" x14ac:dyDescent="0.25">
      <c r="BP9875" s="9"/>
      <c r="BQ9875" s="40"/>
      <c r="BR9875" s="9"/>
      <c r="BS9875" s="40"/>
      <c r="BU9875" s="9"/>
      <c r="BV9875" s="40"/>
      <c r="BW9875" s="9"/>
      <c r="BX9875" s="40"/>
      <c r="BZ9875" s="9"/>
      <c r="CA9875" s="9"/>
      <c r="CB9875" s="40"/>
      <c r="CC9875" s="9"/>
      <c r="CD9875" s="9"/>
      <c r="CE9875" s="40"/>
    </row>
    <row r="9876" spans="68:83" x14ac:dyDescent="0.25">
      <c r="BP9876" s="9"/>
      <c r="BQ9876" s="40"/>
      <c r="BR9876" s="9"/>
      <c r="BS9876" s="40"/>
      <c r="BU9876" s="9"/>
      <c r="BV9876" s="40"/>
      <c r="BW9876" s="9"/>
      <c r="BX9876" s="40"/>
      <c r="BZ9876" s="9"/>
      <c r="CA9876" s="9"/>
      <c r="CB9876" s="40"/>
      <c r="CC9876" s="9"/>
      <c r="CD9876" s="9"/>
      <c r="CE9876" s="40"/>
    </row>
    <row r="9877" spans="68:83" x14ac:dyDescent="0.25">
      <c r="BP9877" s="9"/>
      <c r="BQ9877" s="40"/>
      <c r="BR9877" s="9"/>
      <c r="BS9877" s="40"/>
      <c r="BU9877" s="9"/>
      <c r="BV9877" s="40"/>
      <c r="BW9877" s="9"/>
      <c r="BX9877" s="40"/>
      <c r="BZ9877" s="9"/>
      <c r="CA9877" s="9"/>
      <c r="CB9877" s="40"/>
      <c r="CC9877" s="9"/>
      <c r="CD9877" s="9"/>
      <c r="CE9877" s="40"/>
    </row>
    <row r="9878" spans="68:83" x14ac:dyDescent="0.25">
      <c r="BP9878" s="9"/>
      <c r="BQ9878" s="40"/>
      <c r="BR9878" s="9"/>
      <c r="BS9878" s="40"/>
      <c r="BU9878" s="9"/>
      <c r="BV9878" s="40"/>
      <c r="BW9878" s="9"/>
      <c r="BX9878" s="40"/>
      <c r="BZ9878" s="9"/>
      <c r="CA9878" s="9"/>
      <c r="CB9878" s="40"/>
      <c r="CC9878" s="9"/>
      <c r="CD9878" s="9"/>
      <c r="CE9878" s="40"/>
    </row>
    <row r="9879" spans="68:83" x14ac:dyDescent="0.25">
      <c r="BP9879" s="9"/>
      <c r="BQ9879" s="40"/>
      <c r="BR9879" s="9"/>
      <c r="BS9879" s="40"/>
      <c r="BU9879" s="9"/>
      <c r="BV9879" s="40"/>
      <c r="BW9879" s="9"/>
      <c r="BX9879" s="40"/>
      <c r="BZ9879" s="9"/>
      <c r="CA9879" s="9"/>
      <c r="CB9879" s="40"/>
      <c r="CC9879" s="9"/>
      <c r="CD9879" s="9"/>
      <c r="CE9879" s="40"/>
    </row>
    <row r="9880" spans="68:83" x14ac:dyDescent="0.25">
      <c r="BP9880" s="9"/>
      <c r="BQ9880" s="40"/>
      <c r="BR9880" s="9"/>
      <c r="BS9880" s="40"/>
      <c r="BU9880" s="9"/>
      <c r="BV9880" s="40"/>
      <c r="BW9880" s="9"/>
      <c r="BX9880" s="40"/>
      <c r="BZ9880" s="9"/>
      <c r="CA9880" s="9"/>
      <c r="CB9880" s="40"/>
      <c r="CC9880" s="9"/>
      <c r="CD9880" s="9"/>
      <c r="CE9880" s="40"/>
    </row>
    <row r="9881" spans="68:83" x14ac:dyDescent="0.25">
      <c r="BP9881" s="9"/>
      <c r="BQ9881" s="40"/>
      <c r="BR9881" s="9"/>
      <c r="BS9881" s="40"/>
      <c r="BU9881" s="9"/>
      <c r="BV9881" s="40"/>
      <c r="BW9881" s="9"/>
      <c r="BX9881" s="40"/>
      <c r="BZ9881" s="9"/>
      <c r="CA9881" s="9"/>
      <c r="CB9881" s="40"/>
      <c r="CC9881" s="9"/>
      <c r="CD9881" s="9"/>
      <c r="CE9881" s="40"/>
    </row>
    <row r="9882" spans="68:83" x14ac:dyDescent="0.25">
      <c r="BP9882" s="9"/>
      <c r="BQ9882" s="40"/>
      <c r="BR9882" s="9"/>
      <c r="BS9882" s="40"/>
      <c r="BU9882" s="9"/>
      <c r="BV9882" s="40"/>
      <c r="BW9882" s="9"/>
      <c r="BX9882" s="40"/>
      <c r="BZ9882" s="9"/>
      <c r="CA9882" s="9"/>
      <c r="CB9882" s="40"/>
      <c r="CC9882" s="9"/>
      <c r="CD9882" s="9"/>
      <c r="CE9882" s="40"/>
    </row>
    <row r="9883" spans="68:83" x14ac:dyDescent="0.25">
      <c r="BP9883" s="9"/>
      <c r="BQ9883" s="40"/>
      <c r="BR9883" s="9"/>
      <c r="BS9883" s="40"/>
      <c r="BU9883" s="9"/>
      <c r="BV9883" s="40"/>
      <c r="BW9883" s="9"/>
      <c r="BX9883" s="40"/>
      <c r="BZ9883" s="9"/>
      <c r="CA9883" s="9"/>
      <c r="CB9883" s="40"/>
      <c r="CC9883" s="9"/>
      <c r="CD9883" s="9"/>
      <c r="CE9883" s="40"/>
    </row>
    <row r="9884" spans="68:83" x14ac:dyDescent="0.25">
      <c r="BP9884" s="9"/>
      <c r="BQ9884" s="40"/>
      <c r="BR9884" s="9"/>
      <c r="BS9884" s="40"/>
      <c r="BU9884" s="9"/>
      <c r="BV9884" s="40"/>
      <c r="BW9884" s="9"/>
      <c r="BX9884" s="40"/>
      <c r="BZ9884" s="9"/>
      <c r="CA9884" s="9"/>
      <c r="CB9884" s="40"/>
      <c r="CC9884" s="9"/>
      <c r="CD9884" s="9"/>
      <c r="CE9884" s="40"/>
    </row>
    <row r="9885" spans="68:83" x14ac:dyDescent="0.25">
      <c r="BP9885" s="9"/>
      <c r="BQ9885" s="40"/>
      <c r="BR9885" s="9"/>
      <c r="BS9885" s="40"/>
      <c r="BU9885" s="9"/>
      <c r="BV9885" s="40"/>
      <c r="BW9885" s="9"/>
      <c r="BX9885" s="40"/>
      <c r="BZ9885" s="9"/>
      <c r="CA9885" s="9"/>
      <c r="CB9885" s="40"/>
      <c r="CC9885" s="9"/>
      <c r="CD9885" s="9"/>
      <c r="CE9885" s="40"/>
    </row>
    <row r="9886" spans="68:83" x14ac:dyDescent="0.25">
      <c r="BP9886" s="9"/>
      <c r="BQ9886" s="40"/>
      <c r="BR9886" s="9"/>
      <c r="BS9886" s="40"/>
      <c r="BU9886" s="9"/>
      <c r="BV9886" s="40"/>
      <c r="BW9886" s="9"/>
      <c r="BX9886" s="40"/>
      <c r="BZ9886" s="9"/>
      <c r="CA9886" s="9"/>
      <c r="CB9886" s="40"/>
      <c r="CC9886" s="9"/>
      <c r="CD9886" s="9"/>
      <c r="CE9886" s="40"/>
    </row>
    <row r="9887" spans="68:83" x14ac:dyDescent="0.25">
      <c r="BP9887" s="9"/>
      <c r="BQ9887" s="40"/>
      <c r="BR9887" s="9"/>
      <c r="BS9887" s="40"/>
      <c r="BU9887" s="9"/>
      <c r="BV9887" s="40"/>
      <c r="BW9887" s="9"/>
      <c r="BX9887" s="40"/>
      <c r="BZ9887" s="9"/>
      <c r="CA9887" s="9"/>
      <c r="CB9887" s="40"/>
      <c r="CC9887" s="9"/>
      <c r="CD9887" s="9"/>
      <c r="CE9887" s="40"/>
    </row>
    <row r="9888" spans="68:83" x14ac:dyDescent="0.25">
      <c r="BP9888" s="9"/>
      <c r="BQ9888" s="40"/>
      <c r="BR9888" s="9"/>
      <c r="BS9888" s="40"/>
      <c r="BU9888" s="9"/>
      <c r="BV9888" s="40"/>
      <c r="BW9888" s="9"/>
      <c r="BX9888" s="40"/>
      <c r="BZ9888" s="9"/>
      <c r="CA9888" s="9"/>
      <c r="CB9888" s="40"/>
      <c r="CC9888" s="9"/>
      <c r="CD9888" s="9"/>
      <c r="CE9888" s="40"/>
    </row>
    <row r="9889" spans="68:83" x14ac:dyDescent="0.25">
      <c r="BP9889" s="9"/>
      <c r="BQ9889" s="40"/>
      <c r="BR9889" s="9"/>
      <c r="BS9889" s="40"/>
      <c r="BU9889" s="9"/>
      <c r="BV9889" s="40"/>
      <c r="BW9889" s="9"/>
      <c r="BX9889" s="40"/>
      <c r="BZ9889" s="9"/>
      <c r="CA9889" s="9"/>
      <c r="CB9889" s="40"/>
      <c r="CC9889" s="9"/>
      <c r="CD9889" s="9"/>
      <c r="CE9889" s="40"/>
    </row>
    <row r="9890" spans="68:83" x14ac:dyDescent="0.25">
      <c r="BP9890" s="9"/>
      <c r="BQ9890" s="40"/>
      <c r="BR9890" s="9"/>
      <c r="BS9890" s="40"/>
      <c r="BU9890" s="9"/>
      <c r="BV9890" s="40"/>
      <c r="BW9890" s="9"/>
      <c r="BX9890" s="40"/>
      <c r="BZ9890" s="9"/>
      <c r="CA9890" s="9"/>
      <c r="CB9890" s="40"/>
      <c r="CC9890" s="9"/>
      <c r="CD9890" s="9"/>
      <c r="CE9890" s="40"/>
    </row>
    <row r="9891" spans="68:83" x14ac:dyDescent="0.25">
      <c r="BP9891" s="9"/>
      <c r="BQ9891" s="40"/>
      <c r="BR9891" s="9"/>
      <c r="BS9891" s="40"/>
      <c r="BU9891" s="9"/>
      <c r="BV9891" s="40"/>
      <c r="BW9891" s="9"/>
      <c r="BX9891" s="40"/>
      <c r="BZ9891" s="9"/>
      <c r="CA9891" s="9"/>
      <c r="CB9891" s="40"/>
      <c r="CC9891" s="9"/>
      <c r="CD9891" s="9"/>
      <c r="CE9891" s="40"/>
    </row>
    <row r="9892" spans="68:83" x14ac:dyDescent="0.25">
      <c r="BP9892" s="9"/>
      <c r="BQ9892" s="40"/>
      <c r="BR9892" s="9"/>
      <c r="BS9892" s="40"/>
      <c r="BU9892" s="9"/>
      <c r="BV9892" s="40"/>
      <c r="BW9892" s="9"/>
      <c r="BX9892" s="40"/>
      <c r="BZ9892" s="9"/>
      <c r="CA9892" s="9"/>
      <c r="CB9892" s="40"/>
      <c r="CC9892" s="9"/>
      <c r="CD9892" s="9"/>
      <c r="CE9892" s="40"/>
    </row>
    <row r="9893" spans="68:83" x14ac:dyDescent="0.25">
      <c r="BP9893" s="9"/>
      <c r="BQ9893" s="40"/>
      <c r="BR9893" s="9"/>
      <c r="BS9893" s="40"/>
      <c r="BU9893" s="9"/>
      <c r="BV9893" s="40"/>
      <c r="BW9893" s="9"/>
      <c r="BX9893" s="40"/>
      <c r="BZ9893" s="9"/>
      <c r="CA9893" s="9"/>
      <c r="CB9893" s="40"/>
      <c r="CC9893" s="9"/>
      <c r="CD9893" s="9"/>
      <c r="CE9893" s="40"/>
    </row>
    <row r="9894" spans="68:83" x14ac:dyDescent="0.25">
      <c r="BP9894" s="9"/>
      <c r="BQ9894" s="40"/>
      <c r="BR9894" s="9"/>
      <c r="BS9894" s="40"/>
      <c r="BU9894" s="9"/>
      <c r="BV9894" s="40"/>
      <c r="BW9894" s="9"/>
      <c r="BX9894" s="40"/>
      <c r="BZ9894" s="9"/>
      <c r="CA9894" s="9"/>
      <c r="CB9894" s="40"/>
      <c r="CC9894" s="9"/>
      <c r="CD9894" s="9"/>
      <c r="CE9894" s="40"/>
    </row>
    <row r="9895" spans="68:83" x14ac:dyDescent="0.25">
      <c r="BP9895" s="9"/>
      <c r="BQ9895" s="40"/>
      <c r="BR9895" s="9"/>
      <c r="BS9895" s="40"/>
      <c r="BU9895" s="9"/>
      <c r="BV9895" s="40"/>
      <c r="BW9895" s="9"/>
      <c r="BX9895" s="40"/>
      <c r="BZ9895" s="9"/>
      <c r="CA9895" s="9"/>
      <c r="CB9895" s="40"/>
      <c r="CC9895" s="9"/>
      <c r="CD9895" s="9"/>
      <c r="CE9895" s="40"/>
    </row>
    <row r="9896" spans="68:83" x14ac:dyDescent="0.25">
      <c r="BP9896" s="9"/>
      <c r="BQ9896" s="40"/>
      <c r="BR9896" s="9"/>
      <c r="BS9896" s="40"/>
      <c r="BU9896" s="9"/>
      <c r="BV9896" s="40"/>
      <c r="BW9896" s="9"/>
      <c r="BX9896" s="40"/>
      <c r="BZ9896" s="9"/>
      <c r="CA9896" s="9"/>
      <c r="CB9896" s="40"/>
      <c r="CC9896" s="9"/>
      <c r="CD9896" s="9"/>
      <c r="CE9896" s="40"/>
    </row>
    <row r="9897" spans="68:83" x14ac:dyDescent="0.25">
      <c r="BP9897" s="9"/>
      <c r="BQ9897" s="40"/>
      <c r="BR9897" s="9"/>
      <c r="BS9897" s="40"/>
      <c r="BU9897" s="9"/>
      <c r="BV9897" s="40"/>
      <c r="BW9897" s="9"/>
      <c r="BX9897" s="40"/>
      <c r="BZ9897" s="9"/>
      <c r="CA9897" s="9"/>
      <c r="CB9897" s="40"/>
      <c r="CC9897" s="9"/>
      <c r="CD9897" s="9"/>
      <c r="CE9897" s="40"/>
    </row>
    <row r="9898" spans="68:83" x14ac:dyDescent="0.25">
      <c r="BP9898" s="9"/>
      <c r="BQ9898" s="40"/>
      <c r="BR9898" s="9"/>
      <c r="BS9898" s="40"/>
      <c r="BU9898" s="9"/>
      <c r="BV9898" s="40"/>
      <c r="BW9898" s="9"/>
      <c r="BX9898" s="40"/>
      <c r="BZ9898" s="9"/>
      <c r="CA9898" s="9"/>
      <c r="CB9898" s="40"/>
      <c r="CC9898" s="9"/>
      <c r="CD9898" s="9"/>
      <c r="CE9898" s="40"/>
    </row>
    <row r="9899" spans="68:83" x14ac:dyDescent="0.25">
      <c r="BP9899" s="9"/>
      <c r="BQ9899" s="40"/>
      <c r="BR9899" s="9"/>
      <c r="BS9899" s="40"/>
      <c r="BU9899" s="9"/>
      <c r="BV9899" s="40"/>
      <c r="BW9899" s="9"/>
      <c r="BX9899" s="40"/>
      <c r="BZ9899" s="9"/>
      <c r="CA9899" s="9"/>
      <c r="CB9899" s="40"/>
      <c r="CC9899" s="9"/>
      <c r="CD9899" s="9"/>
      <c r="CE9899" s="40"/>
    </row>
    <row r="9900" spans="68:83" x14ac:dyDescent="0.25">
      <c r="BP9900" s="9"/>
      <c r="BQ9900" s="40"/>
      <c r="BR9900" s="9"/>
      <c r="BS9900" s="40"/>
      <c r="BU9900" s="9"/>
      <c r="BV9900" s="40"/>
      <c r="BW9900" s="9"/>
      <c r="BX9900" s="40"/>
      <c r="BZ9900" s="9"/>
      <c r="CA9900" s="9"/>
      <c r="CB9900" s="40"/>
      <c r="CC9900" s="9"/>
      <c r="CD9900" s="9"/>
      <c r="CE9900" s="40"/>
    </row>
    <row r="9901" spans="68:83" x14ac:dyDescent="0.25">
      <c r="BP9901" s="9"/>
      <c r="BQ9901" s="40"/>
      <c r="BR9901" s="9"/>
      <c r="BS9901" s="40"/>
      <c r="BU9901" s="9"/>
      <c r="BV9901" s="40"/>
      <c r="BW9901" s="9"/>
      <c r="BX9901" s="40"/>
      <c r="BZ9901" s="9"/>
      <c r="CA9901" s="9"/>
      <c r="CB9901" s="40"/>
      <c r="CC9901" s="9"/>
      <c r="CD9901" s="9"/>
      <c r="CE9901" s="40"/>
    </row>
    <row r="9902" spans="68:83" x14ac:dyDescent="0.25">
      <c r="BP9902" s="9"/>
      <c r="BQ9902" s="40"/>
      <c r="BR9902" s="9"/>
      <c r="BS9902" s="40"/>
      <c r="BU9902" s="9"/>
      <c r="BV9902" s="40"/>
      <c r="BW9902" s="9"/>
      <c r="BX9902" s="40"/>
      <c r="BZ9902" s="9"/>
      <c r="CA9902" s="9"/>
      <c r="CB9902" s="40"/>
      <c r="CC9902" s="9"/>
      <c r="CD9902" s="9"/>
      <c r="CE9902" s="40"/>
    </row>
    <row r="9903" spans="68:83" x14ac:dyDescent="0.25">
      <c r="BP9903" s="9"/>
      <c r="BQ9903" s="40"/>
      <c r="BR9903" s="9"/>
      <c r="BS9903" s="40"/>
      <c r="BU9903" s="9"/>
      <c r="BV9903" s="40"/>
      <c r="BW9903" s="9"/>
      <c r="BX9903" s="40"/>
      <c r="BZ9903" s="9"/>
      <c r="CA9903" s="9"/>
      <c r="CB9903" s="40"/>
      <c r="CC9903" s="9"/>
      <c r="CD9903" s="9"/>
      <c r="CE9903" s="40"/>
    </row>
    <row r="9904" spans="68:83" x14ac:dyDescent="0.25">
      <c r="BP9904" s="9"/>
      <c r="BQ9904" s="40"/>
      <c r="BR9904" s="9"/>
      <c r="BS9904" s="40"/>
      <c r="BU9904" s="9"/>
      <c r="BV9904" s="40"/>
      <c r="BW9904" s="9"/>
      <c r="BX9904" s="40"/>
      <c r="BZ9904" s="9"/>
      <c r="CA9904" s="9"/>
      <c r="CB9904" s="40"/>
      <c r="CC9904" s="9"/>
      <c r="CD9904" s="9"/>
      <c r="CE9904" s="40"/>
    </row>
    <row r="9905" spans="68:83" x14ac:dyDescent="0.25">
      <c r="BP9905" s="9"/>
      <c r="BQ9905" s="40"/>
      <c r="BR9905" s="9"/>
      <c r="BS9905" s="40"/>
      <c r="BU9905" s="9"/>
      <c r="BV9905" s="40"/>
      <c r="BW9905" s="9"/>
      <c r="BX9905" s="40"/>
      <c r="BZ9905" s="9"/>
      <c r="CA9905" s="9"/>
      <c r="CB9905" s="40"/>
      <c r="CC9905" s="9"/>
      <c r="CD9905" s="9"/>
      <c r="CE9905" s="40"/>
    </row>
    <row r="9906" spans="68:83" x14ac:dyDescent="0.25">
      <c r="BP9906" s="9"/>
      <c r="BQ9906" s="40"/>
      <c r="BR9906" s="9"/>
      <c r="BS9906" s="40"/>
      <c r="BU9906" s="9"/>
      <c r="BV9906" s="40"/>
      <c r="BW9906" s="9"/>
      <c r="BX9906" s="40"/>
      <c r="BZ9906" s="9"/>
      <c r="CA9906" s="9"/>
      <c r="CB9906" s="40"/>
      <c r="CC9906" s="9"/>
      <c r="CD9906" s="9"/>
      <c r="CE9906" s="40"/>
    </row>
    <row r="9907" spans="68:83" x14ac:dyDescent="0.25">
      <c r="BP9907" s="9"/>
      <c r="BQ9907" s="40"/>
      <c r="BR9907" s="9"/>
      <c r="BS9907" s="40"/>
      <c r="BU9907" s="9"/>
      <c r="BV9907" s="40"/>
      <c r="BW9907" s="9"/>
      <c r="BX9907" s="40"/>
      <c r="BZ9907" s="9"/>
      <c r="CA9907" s="9"/>
      <c r="CB9907" s="40"/>
      <c r="CC9907" s="9"/>
      <c r="CD9907" s="9"/>
      <c r="CE9907" s="40"/>
    </row>
    <row r="9908" spans="68:83" x14ac:dyDescent="0.25">
      <c r="BP9908" s="9"/>
      <c r="BQ9908" s="40"/>
      <c r="BR9908" s="9"/>
      <c r="BS9908" s="40"/>
      <c r="BU9908" s="9"/>
      <c r="BV9908" s="40"/>
      <c r="BW9908" s="9"/>
      <c r="BX9908" s="40"/>
      <c r="BZ9908" s="9"/>
      <c r="CA9908" s="9"/>
      <c r="CB9908" s="40"/>
      <c r="CC9908" s="9"/>
      <c r="CD9908" s="9"/>
      <c r="CE9908" s="40"/>
    </row>
    <row r="9909" spans="68:83" x14ac:dyDescent="0.25">
      <c r="BP9909" s="9"/>
      <c r="BQ9909" s="40"/>
      <c r="BR9909" s="9"/>
      <c r="BS9909" s="40"/>
      <c r="BU9909" s="9"/>
      <c r="BV9909" s="40"/>
      <c r="BW9909" s="9"/>
      <c r="BX9909" s="40"/>
      <c r="BZ9909" s="9"/>
      <c r="CA9909" s="9"/>
      <c r="CB9909" s="40"/>
      <c r="CC9909" s="9"/>
      <c r="CD9909" s="9"/>
      <c r="CE9909" s="40"/>
    </row>
    <row r="9910" spans="68:83" x14ac:dyDescent="0.25">
      <c r="BP9910" s="9"/>
      <c r="BQ9910" s="40"/>
      <c r="BR9910" s="9"/>
      <c r="BS9910" s="40"/>
      <c r="BU9910" s="9"/>
      <c r="BV9910" s="40"/>
      <c r="BW9910" s="9"/>
      <c r="BX9910" s="40"/>
      <c r="BZ9910" s="9"/>
      <c r="CA9910" s="9"/>
      <c r="CB9910" s="40"/>
      <c r="CC9910" s="9"/>
      <c r="CD9910" s="9"/>
      <c r="CE9910" s="40"/>
    </row>
    <row r="9911" spans="68:83" x14ac:dyDescent="0.25">
      <c r="BP9911" s="9"/>
      <c r="BQ9911" s="40"/>
      <c r="BR9911" s="9"/>
      <c r="BS9911" s="40"/>
      <c r="BU9911" s="9"/>
      <c r="BV9911" s="40"/>
      <c r="BW9911" s="9"/>
      <c r="BX9911" s="40"/>
      <c r="BZ9911" s="9"/>
      <c r="CA9911" s="9"/>
      <c r="CB9911" s="40"/>
      <c r="CC9911" s="9"/>
      <c r="CD9911" s="9"/>
      <c r="CE9911" s="40"/>
    </row>
    <row r="9912" spans="68:83" x14ac:dyDescent="0.25">
      <c r="BP9912" s="9"/>
      <c r="BQ9912" s="40"/>
      <c r="BR9912" s="9"/>
      <c r="BS9912" s="40"/>
      <c r="BU9912" s="9"/>
      <c r="BV9912" s="40"/>
      <c r="BW9912" s="9"/>
      <c r="BX9912" s="40"/>
      <c r="BZ9912" s="9"/>
      <c r="CA9912" s="9"/>
      <c r="CB9912" s="40"/>
      <c r="CC9912" s="9"/>
      <c r="CD9912" s="9"/>
      <c r="CE9912" s="40"/>
    </row>
    <row r="9913" spans="68:83" x14ac:dyDescent="0.25">
      <c r="BP9913" s="9"/>
      <c r="BQ9913" s="40"/>
      <c r="BR9913" s="9"/>
      <c r="BS9913" s="40"/>
      <c r="BU9913" s="9"/>
      <c r="BV9913" s="40"/>
      <c r="BW9913" s="9"/>
      <c r="BX9913" s="40"/>
      <c r="BZ9913" s="9"/>
      <c r="CA9913" s="9"/>
      <c r="CB9913" s="40"/>
      <c r="CC9913" s="9"/>
      <c r="CD9913" s="9"/>
      <c r="CE9913" s="40"/>
    </row>
    <row r="9914" spans="68:83" x14ac:dyDescent="0.25">
      <c r="BP9914" s="9"/>
      <c r="BQ9914" s="40"/>
      <c r="BR9914" s="9"/>
      <c r="BS9914" s="40"/>
      <c r="BU9914" s="9"/>
      <c r="BV9914" s="40"/>
      <c r="BW9914" s="9"/>
      <c r="BX9914" s="40"/>
      <c r="BZ9914" s="9"/>
      <c r="CA9914" s="9"/>
      <c r="CB9914" s="40"/>
      <c r="CC9914" s="9"/>
      <c r="CD9914" s="9"/>
      <c r="CE9914" s="40"/>
    </row>
    <row r="9915" spans="68:83" x14ac:dyDescent="0.25">
      <c r="BP9915" s="9"/>
      <c r="BQ9915" s="40"/>
      <c r="BR9915" s="9"/>
      <c r="BS9915" s="40"/>
      <c r="BU9915" s="9"/>
      <c r="BV9915" s="40"/>
      <c r="BW9915" s="9"/>
      <c r="BX9915" s="40"/>
      <c r="BZ9915" s="9"/>
      <c r="CA9915" s="9"/>
      <c r="CB9915" s="40"/>
      <c r="CC9915" s="9"/>
      <c r="CD9915" s="9"/>
      <c r="CE9915" s="40"/>
    </row>
    <row r="9916" spans="68:83" x14ac:dyDescent="0.25">
      <c r="BP9916" s="9"/>
      <c r="BQ9916" s="40"/>
      <c r="BR9916" s="9"/>
      <c r="BS9916" s="40"/>
      <c r="BU9916" s="9"/>
      <c r="BV9916" s="40"/>
      <c r="BW9916" s="9"/>
      <c r="BX9916" s="40"/>
      <c r="BZ9916" s="9"/>
      <c r="CA9916" s="9"/>
      <c r="CB9916" s="40"/>
      <c r="CC9916" s="9"/>
      <c r="CD9916" s="9"/>
      <c r="CE9916" s="40"/>
    </row>
    <row r="9917" spans="68:83" x14ac:dyDescent="0.25">
      <c r="BP9917" s="9"/>
      <c r="BQ9917" s="40"/>
      <c r="BR9917" s="9"/>
      <c r="BS9917" s="40"/>
      <c r="BU9917" s="9"/>
      <c r="BV9917" s="40"/>
      <c r="BW9917" s="9"/>
      <c r="BX9917" s="40"/>
      <c r="BZ9917" s="9"/>
      <c r="CA9917" s="9"/>
      <c r="CB9917" s="40"/>
      <c r="CC9917" s="9"/>
      <c r="CD9917" s="9"/>
      <c r="CE9917" s="40"/>
    </row>
    <row r="9918" spans="68:83" x14ac:dyDescent="0.25">
      <c r="BP9918" s="9"/>
      <c r="BQ9918" s="40"/>
      <c r="BR9918" s="9"/>
      <c r="BS9918" s="40"/>
      <c r="BU9918" s="9"/>
      <c r="BV9918" s="40"/>
      <c r="BW9918" s="9"/>
      <c r="BX9918" s="40"/>
      <c r="BZ9918" s="9"/>
      <c r="CA9918" s="9"/>
      <c r="CB9918" s="40"/>
      <c r="CC9918" s="9"/>
      <c r="CD9918" s="9"/>
      <c r="CE9918" s="40"/>
    </row>
    <row r="9919" spans="68:83" x14ac:dyDescent="0.25">
      <c r="BP9919" s="9"/>
      <c r="BQ9919" s="40"/>
      <c r="BR9919" s="9"/>
      <c r="BS9919" s="40"/>
      <c r="BU9919" s="9"/>
      <c r="BV9919" s="40"/>
      <c r="BW9919" s="9"/>
      <c r="BX9919" s="40"/>
      <c r="BZ9919" s="9"/>
      <c r="CA9919" s="9"/>
      <c r="CB9919" s="40"/>
      <c r="CC9919" s="9"/>
      <c r="CD9919" s="9"/>
      <c r="CE9919" s="40"/>
    </row>
    <row r="9920" spans="68:83" x14ac:dyDescent="0.25">
      <c r="BP9920" s="9"/>
      <c r="BQ9920" s="40"/>
      <c r="BR9920" s="9"/>
      <c r="BS9920" s="40"/>
      <c r="BU9920" s="9"/>
      <c r="BV9920" s="40"/>
      <c r="BW9920" s="9"/>
      <c r="BX9920" s="40"/>
      <c r="BZ9920" s="9"/>
      <c r="CA9920" s="9"/>
      <c r="CB9920" s="40"/>
      <c r="CC9920" s="9"/>
      <c r="CD9920" s="9"/>
      <c r="CE9920" s="40"/>
    </row>
    <row r="9921" spans="68:83" x14ac:dyDescent="0.25">
      <c r="BP9921" s="9"/>
      <c r="BQ9921" s="40"/>
      <c r="BR9921" s="9"/>
      <c r="BS9921" s="40"/>
      <c r="BU9921" s="9"/>
      <c r="BV9921" s="40"/>
      <c r="BW9921" s="9"/>
      <c r="BX9921" s="40"/>
      <c r="BZ9921" s="9"/>
      <c r="CA9921" s="9"/>
      <c r="CB9921" s="40"/>
      <c r="CC9921" s="9"/>
      <c r="CD9921" s="9"/>
      <c r="CE9921" s="40"/>
    </row>
    <row r="9922" spans="68:83" x14ac:dyDescent="0.25">
      <c r="BP9922" s="9"/>
      <c r="BQ9922" s="40"/>
      <c r="BR9922" s="9"/>
      <c r="BS9922" s="40"/>
      <c r="BU9922" s="9"/>
      <c r="BV9922" s="40"/>
      <c r="BW9922" s="9"/>
      <c r="BX9922" s="40"/>
      <c r="BZ9922" s="9"/>
      <c r="CA9922" s="9"/>
      <c r="CB9922" s="40"/>
      <c r="CC9922" s="9"/>
      <c r="CD9922" s="9"/>
      <c r="CE9922" s="40"/>
    </row>
    <row r="9923" spans="68:83" x14ac:dyDescent="0.25">
      <c r="BP9923" s="9"/>
      <c r="BQ9923" s="40"/>
      <c r="BR9923" s="9"/>
      <c r="BS9923" s="40"/>
      <c r="BU9923" s="9"/>
      <c r="BV9923" s="40"/>
      <c r="BW9923" s="9"/>
      <c r="BX9923" s="40"/>
      <c r="BZ9923" s="9"/>
      <c r="CA9923" s="9"/>
      <c r="CB9923" s="40"/>
      <c r="CC9923" s="9"/>
      <c r="CD9923" s="9"/>
      <c r="CE9923" s="40"/>
    </row>
    <row r="9924" spans="68:83" x14ac:dyDescent="0.25">
      <c r="BP9924" s="9"/>
      <c r="BQ9924" s="40"/>
      <c r="BR9924" s="9"/>
      <c r="BS9924" s="40"/>
      <c r="BU9924" s="9"/>
      <c r="BV9924" s="40"/>
      <c r="BW9924" s="9"/>
      <c r="BX9924" s="40"/>
      <c r="BZ9924" s="9"/>
      <c r="CA9924" s="9"/>
      <c r="CB9924" s="40"/>
      <c r="CC9924" s="9"/>
      <c r="CD9924" s="9"/>
      <c r="CE9924" s="40"/>
    </row>
    <row r="9925" spans="68:83" x14ac:dyDescent="0.25">
      <c r="BP9925" s="9"/>
      <c r="BQ9925" s="40"/>
      <c r="BR9925" s="9"/>
      <c r="BS9925" s="40"/>
      <c r="BU9925" s="9"/>
      <c r="BV9925" s="40"/>
      <c r="BW9925" s="9"/>
      <c r="BX9925" s="40"/>
      <c r="BZ9925" s="9"/>
      <c r="CA9925" s="9"/>
      <c r="CB9925" s="40"/>
      <c r="CC9925" s="9"/>
      <c r="CD9925" s="9"/>
      <c r="CE9925" s="40"/>
    </row>
    <row r="9926" spans="68:83" x14ac:dyDescent="0.25">
      <c r="BP9926" s="9"/>
      <c r="BQ9926" s="40"/>
      <c r="BR9926" s="9"/>
      <c r="BS9926" s="40"/>
      <c r="BU9926" s="9"/>
      <c r="BV9926" s="40"/>
      <c r="BW9926" s="9"/>
      <c r="BX9926" s="40"/>
      <c r="BZ9926" s="9"/>
      <c r="CA9926" s="9"/>
      <c r="CB9926" s="40"/>
      <c r="CC9926" s="9"/>
      <c r="CD9926" s="9"/>
      <c r="CE9926" s="40"/>
    </row>
    <row r="9927" spans="68:83" x14ac:dyDescent="0.25">
      <c r="BP9927" s="9"/>
      <c r="BQ9927" s="40"/>
      <c r="BR9927" s="9"/>
      <c r="BS9927" s="40"/>
      <c r="BU9927" s="9"/>
      <c r="BV9927" s="40"/>
      <c r="BW9927" s="9"/>
      <c r="BX9927" s="40"/>
      <c r="BZ9927" s="9"/>
      <c r="CA9927" s="9"/>
      <c r="CB9927" s="40"/>
      <c r="CC9927" s="9"/>
      <c r="CD9927" s="9"/>
      <c r="CE9927" s="40"/>
    </row>
    <row r="9928" spans="68:83" x14ac:dyDescent="0.25">
      <c r="BP9928" s="9"/>
      <c r="BQ9928" s="40"/>
      <c r="BR9928" s="9"/>
      <c r="BS9928" s="40"/>
      <c r="BU9928" s="9"/>
      <c r="BV9928" s="40"/>
      <c r="BW9928" s="9"/>
      <c r="BX9928" s="40"/>
      <c r="BZ9928" s="9"/>
      <c r="CA9928" s="9"/>
      <c r="CB9928" s="40"/>
      <c r="CC9928" s="9"/>
      <c r="CD9928" s="9"/>
      <c r="CE9928" s="40"/>
    </row>
    <row r="9929" spans="68:83" x14ac:dyDescent="0.25">
      <c r="BP9929" s="9"/>
      <c r="BQ9929" s="40"/>
      <c r="BR9929" s="9"/>
      <c r="BS9929" s="40"/>
      <c r="BU9929" s="9"/>
      <c r="BV9929" s="40"/>
      <c r="BW9929" s="9"/>
      <c r="BX9929" s="40"/>
      <c r="BZ9929" s="9"/>
      <c r="CA9929" s="9"/>
      <c r="CB9929" s="40"/>
      <c r="CC9929" s="9"/>
      <c r="CD9929" s="9"/>
      <c r="CE9929" s="40"/>
    </row>
    <row r="9930" spans="68:83" x14ac:dyDescent="0.25">
      <c r="BP9930" s="9"/>
      <c r="BQ9930" s="40"/>
      <c r="BR9930" s="9"/>
      <c r="BS9930" s="40"/>
      <c r="BU9930" s="9"/>
      <c r="BV9930" s="40"/>
      <c r="BW9930" s="9"/>
      <c r="BX9930" s="40"/>
      <c r="BZ9930" s="9"/>
      <c r="CA9930" s="9"/>
      <c r="CB9930" s="40"/>
      <c r="CC9930" s="9"/>
      <c r="CD9930" s="9"/>
      <c r="CE9930" s="40"/>
    </row>
    <row r="9931" spans="68:83" x14ac:dyDescent="0.25">
      <c r="BP9931" s="9"/>
      <c r="BQ9931" s="40"/>
      <c r="BR9931" s="9"/>
      <c r="BS9931" s="40"/>
      <c r="BU9931" s="9"/>
      <c r="BV9931" s="40"/>
      <c r="BW9931" s="9"/>
      <c r="BX9931" s="40"/>
      <c r="BZ9931" s="9"/>
      <c r="CA9931" s="9"/>
      <c r="CB9931" s="40"/>
      <c r="CC9931" s="9"/>
      <c r="CD9931" s="9"/>
      <c r="CE9931" s="40"/>
    </row>
    <row r="9932" spans="68:83" x14ac:dyDescent="0.25">
      <c r="BP9932" s="9"/>
      <c r="BQ9932" s="40"/>
      <c r="BR9932" s="9"/>
      <c r="BS9932" s="40"/>
      <c r="BU9932" s="9"/>
      <c r="BV9932" s="40"/>
      <c r="BW9932" s="9"/>
      <c r="BX9932" s="40"/>
      <c r="BZ9932" s="9"/>
      <c r="CA9932" s="9"/>
      <c r="CB9932" s="40"/>
      <c r="CC9932" s="9"/>
      <c r="CD9932" s="9"/>
      <c r="CE9932" s="40"/>
    </row>
    <row r="9933" spans="68:83" x14ac:dyDescent="0.25">
      <c r="BP9933" s="9"/>
      <c r="BQ9933" s="40"/>
      <c r="BR9933" s="9"/>
      <c r="BS9933" s="40"/>
      <c r="BU9933" s="9"/>
      <c r="BV9933" s="40"/>
      <c r="BW9933" s="9"/>
      <c r="BX9933" s="40"/>
      <c r="BZ9933" s="9"/>
      <c r="CA9933" s="9"/>
      <c r="CB9933" s="40"/>
      <c r="CC9933" s="9"/>
      <c r="CD9933" s="9"/>
      <c r="CE9933" s="40"/>
    </row>
    <row r="9934" spans="68:83" x14ac:dyDescent="0.25">
      <c r="BP9934" s="9"/>
      <c r="BQ9934" s="40"/>
      <c r="BR9934" s="9"/>
      <c r="BS9934" s="40"/>
      <c r="BU9934" s="9"/>
      <c r="BV9934" s="40"/>
      <c r="BW9934" s="9"/>
      <c r="BX9934" s="40"/>
      <c r="BZ9934" s="9"/>
      <c r="CA9934" s="9"/>
      <c r="CB9934" s="40"/>
      <c r="CC9934" s="9"/>
      <c r="CD9934" s="9"/>
      <c r="CE9934" s="40"/>
    </row>
    <row r="9935" spans="68:83" x14ac:dyDescent="0.25">
      <c r="BP9935" s="9"/>
      <c r="BQ9935" s="40"/>
      <c r="BR9935" s="9"/>
      <c r="BS9935" s="40"/>
      <c r="BU9935" s="9"/>
      <c r="BV9935" s="40"/>
      <c r="BW9935" s="9"/>
      <c r="BX9935" s="40"/>
      <c r="BZ9935" s="9"/>
      <c r="CA9935" s="9"/>
      <c r="CB9935" s="40"/>
      <c r="CC9935" s="9"/>
      <c r="CD9935" s="9"/>
      <c r="CE9935" s="40"/>
    </row>
    <row r="9936" spans="68:83" x14ac:dyDescent="0.25">
      <c r="BP9936" s="9"/>
      <c r="BQ9936" s="40"/>
      <c r="BR9936" s="9"/>
      <c r="BS9936" s="40"/>
      <c r="BU9936" s="9"/>
      <c r="BV9936" s="40"/>
      <c r="BW9936" s="9"/>
      <c r="BX9936" s="40"/>
      <c r="BZ9936" s="9"/>
      <c r="CA9936" s="9"/>
      <c r="CB9936" s="40"/>
      <c r="CC9936" s="9"/>
      <c r="CD9936" s="9"/>
      <c r="CE9936" s="40"/>
    </row>
    <row r="9937" spans="68:83" x14ac:dyDescent="0.25">
      <c r="BP9937" s="9"/>
      <c r="BQ9937" s="40"/>
      <c r="BR9937" s="9"/>
      <c r="BS9937" s="40"/>
      <c r="BU9937" s="9"/>
      <c r="BV9937" s="40"/>
      <c r="BW9937" s="9"/>
      <c r="BX9937" s="40"/>
      <c r="BZ9937" s="9"/>
      <c r="CA9937" s="9"/>
      <c r="CB9937" s="40"/>
      <c r="CC9937" s="9"/>
      <c r="CD9937" s="9"/>
      <c r="CE9937" s="40"/>
    </row>
    <row r="9938" spans="68:83" x14ac:dyDescent="0.25">
      <c r="BP9938" s="9"/>
      <c r="BQ9938" s="40"/>
      <c r="BR9938" s="9"/>
      <c r="BS9938" s="40"/>
      <c r="BU9938" s="9"/>
      <c r="BV9938" s="40"/>
      <c r="BW9938" s="9"/>
      <c r="BX9938" s="40"/>
      <c r="BZ9938" s="9"/>
      <c r="CA9938" s="9"/>
      <c r="CB9938" s="40"/>
      <c r="CC9938" s="9"/>
      <c r="CD9938" s="9"/>
      <c r="CE9938" s="40"/>
    </row>
    <row r="9939" spans="68:83" x14ac:dyDescent="0.25">
      <c r="BP9939" s="9"/>
      <c r="BQ9939" s="40"/>
      <c r="BR9939" s="9"/>
      <c r="BS9939" s="40"/>
      <c r="BU9939" s="9"/>
      <c r="BV9939" s="40"/>
      <c r="BW9939" s="9"/>
      <c r="BX9939" s="40"/>
      <c r="BZ9939" s="9"/>
      <c r="CA9939" s="9"/>
      <c r="CB9939" s="40"/>
      <c r="CC9939" s="9"/>
      <c r="CD9939" s="9"/>
      <c r="CE9939" s="40"/>
    </row>
    <row r="9940" spans="68:83" x14ac:dyDescent="0.25">
      <c r="BP9940" s="9"/>
      <c r="BQ9940" s="40"/>
      <c r="BR9940" s="9"/>
      <c r="BS9940" s="40"/>
      <c r="BU9940" s="9"/>
      <c r="BV9940" s="40"/>
      <c r="BW9940" s="9"/>
      <c r="BX9940" s="40"/>
      <c r="BZ9940" s="9"/>
      <c r="CA9940" s="9"/>
      <c r="CB9940" s="40"/>
      <c r="CC9940" s="9"/>
      <c r="CD9940" s="9"/>
      <c r="CE9940" s="40"/>
    </row>
    <row r="9941" spans="68:83" x14ac:dyDescent="0.25">
      <c r="BP9941" s="9"/>
      <c r="BQ9941" s="40"/>
      <c r="BR9941" s="9"/>
      <c r="BS9941" s="40"/>
      <c r="BU9941" s="9"/>
      <c r="BV9941" s="40"/>
      <c r="BW9941" s="9"/>
      <c r="BX9941" s="40"/>
      <c r="BZ9941" s="9"/>
      <c r="CA9941" s="9"/>
      <c r="CB9941" s="40"/>
      <c r="CC9941" s="9"/>
      <c r="CD9941" s="9"/>
      <c r="CE9941" s="40"/>
    </row>
    <row r="9942" spans="68:83" x14ac:dyDescent="0.25">
      <c r="BP9942" s="9"/>
      <c r="BQ9942" s="40"/>
      <c r="BR9942" s="9"/>
      <c r="BS9942" s="40"/>
      <c r="BU9942" s="9"/>
      <c r="BV9942" s="40"/>
      <c r="BW9942" s="9"/>
      <c r="BX9942" s="40"/>
      <c r="BZ9942" s="9"/>
      <c r="CA9942" s="9"/>
      <c r="CB9942" s="40"/>
      <c r="CC9942" s="9"/>
      <c r="CD9942" s="9"/>
      <c r="CE9942" s="40"/>
    </row>
    <row r="9943" spans="68:83" x14ac:dyDescent="0.25">
      <c r="BP9943" s="9"/>
      <c r="BQ9943" s="40"/>
      <c r="BR9943" s="9"/>
      <c r="BS9943" s="40"/>
      <c r="BU9943" s="9"/>
      <c r="BV9943" s="40"/>
      <c r="BW9943" s="9"/>
      <c r="BX9943" s="40"/>
      <c r="BZ9943" s="9"/>
      <c r="CA9943" s="9"/>
      <c r="CB9943" s="40"/>
      <c r="CC9943" s="9"/>
      <c r="CD9943" s="9"/>
      <c r="CE9943" s="40"/>
    </row>
    <row r="9944" spans="68:83" x14ac:dyDescent="0.25">
      <c r="BP9944" s="9"/>
      <c r="BQ9944" s="40"/>
      <c r="BR9944" s="9"/>
      <c r="BS9944" s="40"/>
      <c r="BU9944" s="9"/>
      <c r="BV9944" s="40"/>
      <c r="BW9944" s="9"/>
      <c r="BX9944" s="40"/>
      <c r="BZ9944" s="9"/>
      <c r="CA9944" s="9"/>
      <c r="CB9944" s="40"/>
      <c r="CC9944" s="9"/>
      <c r="CD9944" s="9"/>
      <c r="CE9944" s="40"/>
    </row>
    <row r="9945" spans="68:83" x14ac:dyDescent="0.25">
      <c r="BP9945" s="9"/>
      <c r="BQ9945" s="40"/>
      <c r="BR9945" s="9"/>
      <c r="BS9945" s="40"/>
      <c r="BU9945" s="9"/>
      <c r="BV9945" s="40"/>
      <c r="BW9945" s="9"/>
      <c r="BX9945" s="40"/>
      <c r="BZ9945" s="9"/>
      <c r="CA9945" s="9"/>
      <c r="CB9945" s="40"/>
      <c r="CC9945" s="9"/>
      <c r="CD9945" s="9"/>
      <c r="CE9945" s="40"/>
    </row>
    <row r="9946" spans="68:83" x14ac:dyDescent="0.25">
      <c r="BP9946" s="9"/>
      <c r="BQ9946" s="40"/>
      <c r="BR9946" s="9"/>
      <c r="BS9946" s="40"/>
      <c r="BU9946" s="9"/>
      <c r="BV9946" s="40"/>
      <c r="BW9946" s="9"/>
      <c r="BX9946" s="40"/>
      <c r="BZ9946" s="9"/>
      <c r="CA9946" s="9"/>
      <c r="CB9946" s="40"/>
      <c r="CC9946" s="9"/>
      <c r="CD9946" s="9"/>
      <c r="CE9946" s="40"/>
    </row>
    <row r="9947" spans="68:83" x14ac:dyDescent="0.25">
      <c r="BP9947" s="9"/>
      <c r="BQ9947" s="40"/>
      <c r="BR9947" s="9"/>
      <c r="BS9947" s="40"/>
      <c r="BU9947" s="9"/>
      <c r="BV9947" s="40"/>
      <c r="BW9947" s="9"/>
      <c r="BX9947" s="40"/>
      <c r="BZ9947" s="9"/>
      <c r="CA9947" s="9"/>
      <c r="CB9947" s="40"/>
      <c r="CC9947" s="9"/>
      <c r="CD9947" s="9"/>
      <c r="CE9947" s="40"/>
    </row>
    <row r="9948" spans="68:83" x14ac:dyDescent="0.25">
      <c r="BP9948" s="9"/>
      <c r="BQ9948" s="40"/>
      <c r="BR9948" s="9"/>
      <c r="BS9948" s="40"/>
      <c r="BU9948" s="9"/>
      <c r="BV9948" s="40"/>
      <c r="BW9948" s="9"/>
      <c r="BX9948" s="40"/>
      <c r="BZ9948" s="9"/>
      <c r="CA9948" s="9"/>
      <c r="CB9948" s="40"/>
      <c r="CC9948" s="9"/>
      <c r="CD9948" s="9"/>
      <c r="CE9948" s="40"/>
    </row>
    <row r="9949" spans="68:83" x14ac:dyDescent="0.25">
      <c r="BP9949" s="9"/>
      <c r="BQ9949" s="40"/>
      <c r="BR9949" s="9"/>
      <c r="BS9949" s="40"/>
      <c r="BU9949" s="9"/>
      <c r="BV9949" s="40"/>
      <c r="BW9949" s="9"/>
      <c r="BX9949" s="40"/>
      <c r="BZ9949" s="9"/>
      <c r="CA9949" s="9"/>
      <c r="CB9949" s="40"/>
      <c r="CC9949" s="9"/>
      <c r="CD9949" s="9"/>
      <c r="CE9949" s="40"/>
    </row>
    <row r="9950" spans="68:83" x14ac:dyDescent="0.25">
      <c r="BP9950" s="9"/>
      <c r="BQ9950" s="40"/>
      <c r="BR9950" s="9"/>
      <c r="BS9950" s="40"/>
      <c r="BU9950" s="9"/>
      <c r="BV9950" s="40"/>
      <c r="BW9950" s="9"/>
      <c r="BX9950" s="40"/>
      <c r="BZ9950" s="9"/>
      <c r="CA9950" s="9"/>
      <c r="CB9950" s="40"/>
      <c r="CC9950" s="9"/>
      <c r="CD9950" s="9"/>
      <c r="CE9950" s="40"/>
    </row>
    <row r="9951" spans="68:83" x14ac:dyDescent="0.25">
      <c r="BP9951" s="9"/>
      <c r="BQ9951" s="40"/>
      <c r="BR9951" s="9"/>
      <c r="BS9951" s="40"/>
      <c r="BU9951" s="9"/>
      <c r="BV9951" s="40"/>
      <c r="BW9951" s="9"/>
      <c r="BX9951" s="40"/>
      <c r="BZ9951" s="9"/>
      <c r="CA9951" s="9"/>
      <c r="CB9951" s="40"/>
      <c r="CC9951" s="9"/>
      <c r="CD9951" s="9"/>
      <c r="CE9951" s="40"/>
    </row>
    <row r="9952" spans="68:83" x14ac:dyDescent="0.25">
      <c r="BP9952" s="9"/>
      <c r="BQ9952" s="40"/>
      <c r="BR9952" s="9"/>
      <c r="BS9952" s="40"/>
      <c r="BU9952" s="9"/>
      <c r="BV9952" s="40"/>
      <c r="BW9952" s="9"/>
      <c r="BX9952" s="40"/>
      <c r="BZ9952" s="9"/>
      <c r="CA9952" s="9"/>
      <c r="CB9952" s="40"/>
      <c r="CC9952" s="9"/>
      <c r="CD9952" s="9"/>
      <c r="CE9952" s="40"/>
    </row>
    <row r="9953" spans="68:83" x14ac:dyDescent="0.25">
      <c r="BP9953" s="9"/>
      <c r="BQ9953" s="40"/>
      <c r="BR9953" s="9"/>
      <c r="BS9953" s="40"/>
      <c r="BU9953" s="9"/>
      <c r="BV9953" s="40"/>
      <c r="BW9953" s="9"/>
      <c r="BX9953" s="40"/>
      <c r="BZ9953" s="9"/>
      <c r="CA9953" s="9"/>
      <c r="CB9953" s="40"/>
      <c r="CC9953" s="9"/>
      <c r="CD9953" s="9"/>
      <c r="CE9953" s="40"/>
    </row>
    <row r="9954" spans="68:83" x14ac:dyDescent="0.25">
      <c r="BP9954" s="9"/>
      <c r="BQ9954" s="40"/>
      <c r="BR9954" s="9"/>
      <c r="BS9954" s="40"/>
      <c r="BU9954" s="9"/>
      <c r="BV9954" s="40"/>
      <c r="BW9954" s="9"/>
      <c r="BX9954" s="40"/>
      <c r="BZ9954" s="9"/>
      <c r="CA9954" s="9"/>
      <c r="CB9954" s="40"/>
      <c r="CC9954" s="9"/>
      <c r="CD9954" s="9"/>
      <c r="CE9954" s="40"/>
    </row>
    <row r="9955" spans="68:83" x14ac:dyDescent="0.25">
      <c r="BP9955" s="9"/>
      <c r="BQ9955" s="40"/>
      <c r="BR9955" s="9"/>
      <c r="BS9955" s="40"/>
      <c r="BU9955" s="9"/>
      <c r="BV9955" s="40"/>
      <c r="BW9955" s="9"/>
      <c r="BX9955" s="40"/>
      <c r="BZ9955" s="9"/>
      <c r="CA9955" s="9"/>
      <c r="CB9955" s="40"/>
      <c r="CC9955" s="9"/>
      <c r="CD9955" s="9"/>
      <c r="CE9955" s="40"/>
    </row>
    <row r="9956" spans="68:83" x14ac:dyDescent="0.25">
      <c r="BP9956" s="9"/>
      <c r="BQ9956" s="40"/>
      <c r="BR9956" s="9"/>
      <c r="BS9956" s="40"/>
      <c r="BU9956" s="9"/>
      <c r="BV9956" s="40"/>
      <c r="BW9956" s="9"/>
      <c r="BX9956" s="40"/>
      <c r="BZ9956" s="9"/>
      <c r="CA9956" s="9"/>
      <c r="CB9956" s="40"/>
      <c r="CC9956" s="9"/>
      <c r="CD9956" s="9"/>
      <c r="CE9956" s="40"/>
    </row>
    <row r="9957" spans="68:83" x14ac:dyDescent="0.25">
      <c r="BP9957" s="9"/>
      <c r="BQ9957" s="40"/>
      <c r="BR9957" s="9"/>
      <c r="BS9957" s="40"/>
      <c r="BU9957" s="9"/>
      <c r="BV9957" s="40"/>
      <c r="BW9957" s="9"/>
      <c r="BX9957" s="40"/>
      <c r="BZ9957" s="9"/>
      <c r="CA9957" s="9"/>
      <c r="CB9957" s="40"/>
      <c r="CC9957" s="9"/>
      <c r="CD9957" s="9"/>
      <c r="CE9957" s="40"/>
    </row>
    <row r="9958" spans="68:83" x14ac:dyDescent="0.25">
      <c r="BP9958" s="9"/>
      <c r="BQ9958" s="40"/>
      <c r="BR9958" s="9"/>
      <c r="BS9958" s="40"/>
      <c r="BU9958" s="9"/>
      <c r="BV9958" s="40"/>
      <c r="BW9958" s="9"/>
      <c r="BX9958" s="40"/>
      <c r="BZ9958" s="9"/>
      <c r="CA9958" s="9"/>
      <c r="CB9958" s="40"/>
      <c r="CC9958" s="9"/>
      <c r="CD9958" s="9"/>
      <c r="CE9958" s="40"/>
    </row>
    <row r="9959" spans="68:83" x14ac:dyDescent="0.25">
      <c r="BP9959" s="9"/>
      <c r="BQ9959" s="40"/>
      <c r="BR9959" s="9"/>
      <c r="BS9959" s="40"/>
      <c r="BU9959" s="9"/>
      <c r="BV9959" s="40"/>
      <c r="BW9959" s="9"/>
      <c r="BX9959" s="40"/>
      <c r="BZ9959" s="9"/>
      <c r="CA9959" s="9"/>
      <c r="CB9959" s="40"/>
      <c r="CC9959" s="9"/>
      <c r="CD9959" s="9"/>
      <c r="CE9959" s="40"/>
    </row>
    <row r="9960" spans="68:83" x14ac:dyDescent="0.25">
      <c r="BP9960" s="9"/>
      <c r="BQ9960" s="40"/>
      <c r="BR9960" s="9"/>
      <c r="BS9960" s="40"/>
      <c r="BU9960" s="9"/>
      <c r="BV9960" s="40"/>
      <c r="BW9960" s="9"/>
      <c r="BX9960" s="40"/>
      <c r="BZ9960" s="9"/>
      <c r="CA9960" s="9"/>
      <c r="CB9960" s="40"/>
      <c r="CC9960" s="9"/>
      <c r="CD9960" s="9"/>
      <c r="CE9960" s="40"/>
    </row>
    <row r="9961" spans="68:83" x14ac:dyDescent="0.25">
      <c r="BP9961" s="9"/>
      <c r="BQ9961" s="40"/>
      <c r="BR9961" s="9"/>
      <c r="BS9961" s="40"/>
      <c r="BU9961" s="9"/>
      <c r="BV9961" s="40"/>
      <c r="BW9961" s="9"/>
      <c r="BX9961" s="40"/>
      <c r="BZ9961" s="9"/>
      <c r="CA9961" s="9"/>
      <c r="CB9961" s="40"/>
      <c r="CC9961" s="9"/>
      <c r="CD9961" s="9"/>
      <c r="CE9961" s="40"/>
    </row>
    <row r="9962" spans="68:83" x14ac:dyDescent="0.25">
      <c r="BP9962" s="9"/>
      <c r="BQ9962" s="40"/>
      <c r="BR9962" s="9"/>
      <c r="BS9962" s="40"/>
      <c r="BU9962" s="9"/>
      <c r="BV9962" s="40"/>
      <c r="BW9962" s="9"/>
      <c r="BX9962" s="40"/>
      <c r="BZ9962" s="9"/>
      <c r="CA9962" s="9"/>
      <c r="CB9962" s="40"/>
      <c r="CC9962" s="9"/>
      <c r="CD9962" s="9"/>
      <c r="CE9962" s="40"/>
    </row>
    <row r="9963" spans="68:83" x14ac:dyDescent="0.25">
      <c r="BP9963" s="9"/>
      <c r="BQ9963" s="40"/>
      <c r="BR9963" s="9"/>
      <c r="BS9963" s="40"/>
      <c r="BU9963" s="9"/>
      <c r="BV9963" s="40"/>
      <c r="BW9963" s="9"/>
      <c r="BX9963" s="40"/>
      <c r="BZ9963" s="9"/>
      <c r="CA9963" s="9"/>
      <c r="CB9963" s="40"/>
      <c r="CC9963" s="9"/>
      <c r="CD9963" s="9"/>
      <c r="CE9963" s="40"/>
    </row>
    <row r="9964" spans="68:83" x14ac:dyDescent="0.25">
      <c r="BP9964" s="9"/>
      <c r="BQ9964" s="40"/>
      <c r="BR9964" s="9"/>
      <c r="BS9964" s="40"/>
      <c r="BU9964" s="9"/>
      <c r="BV9964" s="40"/>
      <c r="BW9964" s="9"/>
      <c r="BX9964" s="40"/>
      <c r="BZ9964" s="9"/>
      <c r="CA9964" s="9"/>
      <c r="CB9964" s="40"/>
      <c r="CC9964" s="9"/>
      <c r="CD9964" s="9"/>
      <c r="CE9964" s="40"/>
    </row>
    <row r="9965" spans="68:83" x14ac:dyDescent="0.25">
      <c r="BP9965" s="9"/>
      <c r="BQ9965" s="40"/>
      <c r="BR9965" s="9"/>
      <c r="BS9965" s="40"/>
      <c r="BU9965" s="9"/>
      <c r="BV9965" s="40"/>
      <c r="BW9965" s="9"/>
      <c r="BX9965" s="40"/>
      <c r="BZ9965" s="9"/>
      <c r="CA9965" s="9"/>
      <c r="CB9965" s="40"/>
      <c r="CC9965" s="9"/>
      <c r="CD9965" s="9"/>
      <c r="CE9965" s="40"/>
    </row>
    <row r="9966" spans="68:83" x14ac:dyDescent="0.25">
      <c r="BP9966" s="9"/>
      <c r="BQ9966" s="40"/>
      <c r="BR9966" s="9"/>
      <c r="BS9966" s="40"/>
      <c r="BU9966" s="9"/>
      <c r="BV9966" s="40"/>
      <c r="BW9966" s="9"/>
      <c r="BX9966" s="40"/>
      <c r="BZ9966" s="9"/>
      <c r="CA9966" s="9"/>
      <c r="CB9966" s="40"/>
      <c r="CC9966" s="9"/>
      <c r="CD9966" s="9"/>
      <c r="CE9966" s="40"/>
    </row>
    <row r="9967" spans="68:83" x14ac:dyDescent="0.25">
      <c r="BP9967" s="9"/>
      <c r="BQ9967" s="40"/>
      <c r="BR9967" s="9"/>
      <c r="BS9967" s="40"/>
      <c r="BU9967" s="9"/>
      <c r="BV9967" s="40"/>
      <c r="BW9967" s="9"/>
      <c r="BX9967" s="40"/>
      <c r="BZ9967" s="9"/>
      <c r="CA9967" s="9"/>
      <c r="CB9967" s="40"/>
      <c r="CC9967" s="9"/>
      <c r="CD9967" s="9"/>
      <c r="CE9967" s="40"/>
    </row>
    <row r="9968" spans="68:83" x14ac:dyDescent="0.25">
      <c r="BP9968" s="9"/>
      <c r="BQ9968" s="40"/>
      <c r="BR9968" s="9"/>
      <c r="BS9968" s="40"/>
      <c r="BU9968" s="9"/>
      <c r="BV9968" s="40"/>
      <c r="BW9968" s="9"/>
      <c r="BX9968" s="40"/>
      <c r="BZ9968" s="9"/>
      <c r="CA9968" s="9"/>
      <c r="CB9968" s="40"/>
      <c r="CC9968" s="9"/>
      <c r="CD9968" s="9"/>
      <c r="CE9968" s="40"/>
    </row>
    <row r="9969" spans="68:83" x14ac:dyDescent="0.25">
      <c r="BP9969" s="9"/>
      <c r="BQ9969" s="40"/>
      <c r="BR9969" s="9"/>
      <c r="BS9969" s="40"/>
      <c r="BU9969" s="9"/>
      <c r="BV9969" s="40"/>
      <c r="BW9969" s="9"/>
      <c r="BX9969" s="40"/>
      <c r="BZ9969" s="9"/>
      <c r="CA9969" s="9"/>
      <c r="CB9969" s="40"/>
      <c r="CC9969" s="9"/>
      <c r="CD9969" s="9"/>
      <c r="CE9969" s="40"/>
    </row>
    <row r="9970" spans="68:83" x14ac:dyDescent="0.25">
      <c r="BP9970" s="9"/>
      <c r="BQ9970" s="40"/>
      <c r="BR9970" s="9"/>
      <c r="BS9970" s="40"/>
      <c r="BU9970" s="9"/>
      <c r="BV9970" s="40"/>
      <c r="BW9970" s="9"/>
      <c r="BX9970" s="40"/>
      <c r="BZ9970" s="9"/>
      <c r="CA9970" s="9"/>
      <c r="CB9970" s="40"/>
      <c r="CC9970" s="9"/>
      <c r="CD9970" s="9"/>
      <c r="CE9970" s="40"/>
    </row>
    <row r="9971" spans="68:83" x14ac:dyDescent="0.25">
      <c r="BP9971" s="9"/>
      <c r="BQ9971" s="40"/>
      <c r="BR9971" s="9"/>
      <c r="BS9971" s="40"/>
      <c r="BU9971" s="9"/>
      <c r="BV9971" s="40"/>
      <c r="BW9971" s="9"/>
      <c r="BX9971" s="40"/>
      <c r="BZ9971" s="9"/>
      <c r="CA9971" s="9"/>
      <c r="CB9971" s="40"/>
      <c r="CC9971" s="9"/>
      <c r="CD9971" s="9"/>
      <c r="CE9971" s="40"/>
    </row>
    <row r="9972" spans="68:83" x14ac:dyDescent="0.25">
      <c r="BP9972" s="9"/>
      <c r="BQ9972" s="40"/>
      <c r="BR9972" s="9"/>
      <c r="BS9972" s="40"/>
      <c r="BU9972" s="9"/>
      <c r="BV9972" s="40"/>
      <c r="BW9972" s="9"/>
      <c r="BX9972" s="40"/>
      <c r="BZ9972" s="9"/>
      <c r="CA9972" s="9"/>
      <c r="CB9972" s="40"/>
      <c r="CC9972" s="9"/>
      <c r="CD9972" s="9"/>
      <c r="CE9972" s="40"/>
    </row>
    <row r="9973" spans="68:83" x14ac:dyDescent="0.25">
      <c r="BP9973" s="9"/>
      <c r="BQ9973" s="40"/>
      <c r="BR9973" s="9"/>
      <c r="BS9973" s="40"/>
      <c r="BU9973" s="9"/>
      <c r="BV9973" s="40"/>
      <c r="BW9973" s="9"/>
      <c r="BX9973" s="40"/>
      <c r="BZ9973" s="9"/>
      <c r="CA9973" s="9"/>
      <c r="CB9973" s="40"/>
      <c r="CC9973" s="9"/>
      <c r="CD9973" s="9"/>
      <c r="CE9973" s="40"/>
    </row>
    <row r="9974" spans="68:83" x14ac:dyDescent="0.25">
      <c r="BP9974" s="9"/>
      <c r="BQ9974" s="40"/>
      <c r="BR9974" s="9"/>
      <c r="BS9974" s="40"/>
      <c r="BU9974" s="9"/>
      <c r="BV9974" s="40"/>
      <c r="BW9974" s="9"/>
      <c r="BX9974" s="40"/>
      <c r="BZ9974" s="9"/>
      <c r="CA9974" s="9"/>
      <c r="CB9974" s="40"/>
      <c r="CC9974" s="9"/>
      <c r="CD9974" s="9"/>
      <c r="CE9974" s="40"/>
    </row>
    <row r="9975" spans="68:83" x14ac:dyDescent="0.25">
      <c r="BP9975" s="9"/>
      <c r="BQ9975" s="40"/>
      <c r="BR9975" s="9"/>
      <c r="BS9975" s="40"/>
      <c r="BU9975" s="9"/>
      <c r="BV9975" s="40"/>
      <c r="BW9975" s="9"/>
      <c r="BX9975" s="40"/>
      <c r="BZ9975" s="9"/>
      <c r="CA9975" s="9"/>
      <c r="CB9975" s="40"/>
      <c r="CC9975" s="9"/>
      <c r="CD9975" s="9"/>
      <c r="CE9975" s="40"/>
    </row>
    <row r="9976" spans="68:83" x14ac:dyDescent="0.25">
      <c r="BP9976" s="9"/>
      <c r="BQ9976" s="40"/>
      <c r="BR9976" s="9"/>
      <c r="BS9976" s="40"/>
      <c r="BU9976" s="9"/>
      <c r="BV9976" s="40"/>
      <c r="BW9976" s="9"/>
      <c r="BX9976" s="40"/>
      <c r="BZ9976" s="9"/>
      <c r="CA9976" s="9"/>
      <c r="CB9976" s="40"/>
      <c r="CC9976" s="9"/>
      <c r="CD9976" s="9"/>
      <c r="CE9976" s="40"/>
    </row>
    <row r="9977" spans="68:83" x14ac:dyDescent="0.25">
      <c r="BP9977" s="9"/>
      <c r="BQ9977" s="40"/>
      <c r="BR9977" s="9"/>
      <c r="BS9977" s="40"/>
      <c r="BU9977" s="9"/>
      <c r="BV9977" s="40"/>
      <c r="BW9977" s="9"/>
      <c r="BX9977" s="40"/>
      <c r="BZ9977" s="9"/>
      <c r="CA9977" s="9"/>
      <c r="CB9977" s="40"/>
      <c r="CC9977" s="9"/>
      <c r="CD9977" s="9"/>
      <c r="CE9977" s="40"/>
    </row>
    <row r="9978" spans="68:83" x14ac:dyDescent="0.25">
      <c r="BP9978" s="9"/>
      <c r="BQ9978" s="40"/>
      <c r="BR9978" s="9"/>
      <c r="BS9978" s="40"/>
      <c r="BU9978" s="9"/>
      <c r="BV9978" s="40"/>
      <c r="BW9978" s="9"/>
      <c r="BX9978" s="40"/>
      <c r="BZ9978" s="9"/>
      <c r="CA9978" s="9"/>
      <c r="CB9978" s="40"/>
      <c r="CC9978" s="9"/>
      <c r="CD9978" s="9"/>
      <c r="CE9978" s="40"/>
    </row>
    <row r="9979" spans="68:83" x14ac:dyDescent="0.25">
      <c r="BP9979" s="9"/>
      <c r="BQ9979" s="40"/>
      <c r="BR9979" s="9"/>
      <c r="BS9979" s="40"/>
      <c r="BU9979" s="9"/>
      <c r="BV9979" s="40"/>
      <c r="BW9979" s="9"/>
      <c r="BX9979" s="40"/>
      <c r="BZ9979" s="9"/>
      <c r="CA9979" s="9"/>
      <c r="CB9979" s="40"/>
      <c r="CC9979" s="9"/>
      <c r="CD9979" s="9"/>
      <c r="CE9979" s="40"/>
    </row>
    <row r="9980" spans="68:83" x14ac:dyDescent="0.25">
      <c r="BP9980" s="9"/>
      <c r="BQ9980" s="40"/>
      <c r="BR9980" s="9"/>
      <c r="BS9980" s="40"/>
      <c r="BU9980" s="9"/>
      <c r="BV9980" s="40"/>
      <c r="BW9980" s="9"/>
      <c r="BX9980" s="40"/>
      <c r="BZ9980" s="9"/>
      <c r="CA9980" s="9"/>
      <c r="CB9980" s="40"/>
      <c r="CC9980" s="9"/>
      <c r="CD9980" s="9"/>
      <c r="CE9980" s="40"/>
    </row>
    <row r="9981" spans="68:83" x14ac:dyDescent="0.25">
      <c r="BP9981" s="9"/>
      <c r="BQ9981" s="40"/>
      <c r="BR9981" s="9"/>
      <c r="BS9981" s="40"/>
      <c r="BU9981" s="9"/>
      <c r="BV9981" s="40"/>
      <c r="BW9981" s="9"/>
      <c r="BX9981" s="40"/>
      <c r="BZ9981" s="9"/>
      <c r="CA9981" s="9"/>
      <c r="CB9981" s="40"/>
      <c r="CC9981" s="9"/>
      <c r="CD9981" s="9"/>
      <c r="CE9981" s="40"/>
    </row>
    <row r="9982" spans="68:83" x14ac:dyDescent="0.25">
      <c r="BP9982" s="9"/>
      <c r="BQ9982" s="40"/>
      <c r="BR9982" s="9"/>
      <c r="BS9982" s="40"/>
      <c r="BU9982" s="9"/>
      <c r="BV9982" s="40"/>
      <c r="BW9982" s="9"/>
      <c r="BX9982" s="40"/>
      <c r="BZ9982" s="9"/>
      <c r="CA9982" s="9"/>
      <c r="CB9982" s="40"/>
      <c r="CC9982" s="9"/>
      <c r="CD9982" s="9"/>
      <c r="CE9982" s="40"/>
    </row>
    <row r="9983" spans="68:83" x14ac:dyDescent="0.25">
      <c r="BP9983" s="9"/>
      <c r="BQ9983" s="40"/>
      <c r="BR9983" s="9"/>
      <c r="BS9983" s="40"/>
      <c r="BU9983" s="9"/>
      <c r="BV9983" s="40"/>
      <c r="BW9983" s="9"/>
      <c r="BX9983" s="40"/>
      <c r="BZ9983" s="9"/>
      <c r="CA9983" s="9"/>
      <c r="CB9983" s="40"/>
      <c r="CC9983" s="9"/>
      <c r="CD9983" s="9"/>
      <c r="CE9983" s="40"/>
    </row>
    <row r="9984" spans="68:83" x14ac:dyDescent="0.25">
      <c r="BP9984" s="9"/>
      <c r="BQ9984" s="40"/>
      <c r="BR9984" s="9"/>
      <c r="BS9984" s="40"/>
      <c r="BU9984" s="9"/>
      <c r="BV9984" s="40"/>
      <c r="BW9984" s="9"/>
      <c r="BX9984" s="40"/>
      <c r="BZ9984" s="9"/>
      <c r="CA9984" s="9"/>
      <c r="CB9984" s="40"/>
      <c r="CC9984" s="9"/>
      <c r="CD9984" s="9"/>
      <c r="CE9984" s="40"/>
    </row>
    <row r="9985" spans="68:83" x14ac:dyDescent="0.25">
      <c r="BP9985" s="9"/>
      <c r="BQ9985" s="40"/>
      <c r="BR9985" s="9"/>
      <c r="BS9985" s="40"/>
      <c r="BU9985" s="9"/>
      <c r="BV9985" s="40"/>
      <c r="BW9985" s="9"/>
      <c r="BX9985" s="40"/>
      <c r="BZ9985" s="9"/>
      <c r="CA9985" s="9"/>
      <c r="CB9985" s="40"/>
      <c r="CC9985" s="9"/>
      <c r="CD9985" s="9"/>
      <c r="CE9985" s="40"/>
    </row>
    <row r="9986" spans="68:83" x14ac:dyDescent="0.25">
      <c r="BP9986" s="9"/>
      <c r="BQ9986" s="40"/>
      <c r="BR9986" s="9"/>
      <c r="BS9986" s="40"/>
      <c r="BU9986" s="9"/>
      <c r="BV9986" s="40"/>
      <c r="BW9986" s="9"/>
      <c r="BX9986" s="40"/>
      <c r="BZ9986" s="9"/>
      <c r="CA9986" s="9"/>
      <c r="CB9986" s="40"/>
      <c r="CC9986" s="9"/>
      <c r="CD9986" s="9"/>
      <c r="CE9986" s="40"/>
    </row>
    <row r="9987" spans="68:83" x14ac:dyDescent="0.25">
      <c r="BP9987" s="9"/>
      <c r="BQ9987" s="40"/>
      <c r="BR9987" s="9"/>
      <c r="BS9987" s="40"/>
      <c r="BU9987" s="9"/>
      <c r="BV9987" s="40"/>
      <c r="BW9987" s="9"/>
      <c r="BX9987" s="40"/>
      <c r="BZ9987" s="9"/>
      <c r="CA9987" s="9"/>
      <c r="CB9987" s="40"/>
      <c r="CC9987" s="9"/>
      <c r="CD9987" s="9"/>
      <c r="CE9987" s="40"/>
    </row>
    <row r="9988" spans="68:83" x14ac:dyDescent="0.25">
      <c r="BP9988" s="9"/>
      <c r="BQ9988" s="40"/>
      <c r="BR9988" s="9"/>
      <c r="BS9988" s="40"/>
      <c r="BU9988" s="9"/>
      <c r="BV9988" s="40"/>
      <c r="BW9988" s="9"/>
      <c r="BX9988" s="40"/>
      <c r="BZ9988" s="9"/>
      <c r="CA9988" s="9"/>
      <c r="CB9988" s="40"/>
      <c r="CC9988" s="9"/>
      <c r="CD9988" s="9"/>
      <c r="CE9988" s="40"/>
    </row>
    <row r="9989" spans="68:83" x14ac:dyDescent="0.25">
      <c r="BP9989" s="9"/>
      <c r="BQ9989" s="40"/>
      <c r="BR9989" s="9"/>
      <c r="BS9989" s="40"/>
      <c r="BU9989" s="9"/>
      <c r="BV9989" s="40"/>
      <c r="BW9989" s="9"/>
      <c r="BX9989" s="40"/>
      <c r="BZ9989" s="9"/>
      <c r="CA9989" s="9"/>
      <c r="CB9989" s="40"/>
      <c r="CC9989" s="9"/>
      <c r="CD9989" s="9"/>
      <c r="CE9989" s="40"/>
    </row>
    <row r="9990" spans="68:83" x14ac:dyDescent="0.25">
      <c r="BP9990" s="9"/>
      <c r="BQ9990" s="40"/>
      <c r="BR9990" s="9"/>
      <c r="BS9990" s="40"/>
      <c r="BU9990" s="9"/>
      <c r="BV9990" s="40"/>
      <c r="BW9990" s="9"/>
      <c r="BX9990" s="40"/>
      <c r="BZ9990" s="9"/>
      <c r="CA9990" s="9"/>
      <c r="CB9990" s="40"/>
      <c r="CC9990" s="9"/>
      <c r="CD9990" s="9"/>
      <c r="CE9990" s="40"/>
    </row>
    <row r="9991" spans="68:83" x14ac:dyDescent="0.25">
      <c r="BP9991" s="9"/>
      <c r="BQ9991" s="40"/>
      <c r="BR9991" s="9"/>
      <c r="BS9991" s="40"/>
      <c r="BU9991" s="9"/>
      <c r="BV9991" s="40"/>
      <c r="BW9991" s="9"/>
      <c r="BX9991" s="40"/>
      <c r="BZ9991" s="9"/>
      <c r="CA9991" s="9"/>
      <c r="CB9991" s="40"/>
      <c r="CC9991" s="9"/>
      <c r="CD9991" s="9"/>
      <c r="CE9991" s="40"/>
    </row>
    <row r="9992" spans="68:83" x14ac:dyDescent="0.25">
      <c r="BP9992" s="9"/>
      <c r="BQ9992" s="40"/>
      <c r="BR9992" s="9"/>
      <c r="BS9992" s="40"/>
      <c r="BU9992" s="9"/>
      <c r="BV9992" s="40"/>
      <c r="BW9992" s="9"/>
      <c r="BX9992" s="40"/>
      <c r="BZ9992" s="9"/>
      <c r="CA9992" s="9"/>
      <c r="CB9992" s="40"/>
      <c r="CC9992" s="9"/>
      <c r="CD9992" s="9"/>
      <c r="CE9992" s="40"/>
    </row>
    <row r="9993" spans="68:83" x14ac:dyDescent="0.25">
      <c r="BP9993" s="9"/>
      <c r="BQ9993" s="40"/>
      <c r="BR9993" s="9"/>
      <c r="BS9993" s="40"/>
      <c r="BU9993" s="9"/>
      <c r="BV9993" s="40"/>
      <c r="BW9993" s="9"/>
      <c r="BX9993" s="40"/>
      <c r="BZ9993" s="9"/>
      <c r="CA9993" s="9"/>
      <c r="CB9993" s="40"/>
      <c r="CC9993" s="9"/>
      <c r="CD9993" s="9"/>
      <c r="CE9993" s="40"/>
    </row>
    <row r="9994" spans="68:83" x14ac:dyDescent="0.25">
      <c r="BP9994" s="9"/>
      <c r="BQ9994" s="40"/>
      <c r="BR9994" s="9"/>
      <c r="BS9994" s="40"/>
      <c r="BU9994" s="9"/>
      <c r="BV9994" s="40"/>
      <c r="BW9994" s="9"/>
      <c r="BX9994" s="40"/>
      <c r="BZ9994" s="9"/>
      <c r="CA9994" s="9"/>
      <c r="CB9994" s="40"/>
      <c r="CC9994" s="9"/>
      <c r="CD9994" s="9"/>
      <c r="CE9994" s="40"/>
    </row>
    <row r="9995" spans="68:83" x14ac:dyDescent="0.25">
      <c r="BP9995" s="9"/>
      <c r="BQ9995" s="40"/>
      <c r="BR9995" s="9"/>
      <c r="BS9995" s="40"/>
      <c r="BU9995" s="9"/>
      <c r="BV9995" s="40"/>
      <c r="BW9995" s="9"/>
      <c r="BX9995" s="40"/>
      <c r="BZ9995" s="9"/>
      <c r="CA9995" s="9"/>
      <c r="CB9995" s="40"/>
      <c r="CC9995" s="9"/>
      <c r="CD9995" s="9"/>
      <c r="CE9995" s="40"/>
    </row>
    <row r="9996" spans="68:83" x14ac:dyDescent="0.25">
      <c r="BP9996" s="9"/>
      <c r="BQ9996" s="40"/>
      <c r="BR9996" s="9"/>
      <c r="BS9996" s="40"/>
      <c r="BU9996" s="9"/>
      <c r="BV9996" s="40"/>
      <c r="BW9996" s="9"/>
      <c r="BX9996" s="40"/>
      <c r="BZ9996" s="9"/>
      <c r="CA9996" s="9"/>
      <c r="CB9996" s="40"/>
      <c r="CC9996" s="9"/>
      <c r="CD9996" s="9"/>
      <c r="CE9996" s="40"/>
    </row>
    <row r="9997" spans="68:83" x14ac:dyDescent="0.25">
      <c r="BP9997" s="9"/>
      <c r="BQ9997" s="40"/>
      <c r="BR9997" s="9"/>
      <c r="BS9997" s="40"/>
      <c r="BU9997" s="9"/>
      <c r="BV9997" s="40"/>
      <c r="BW9997" s="9"/>
      <c r="BX9997" s="40"/>
      <c r="BZ9997" s="9"/>
      <c r="CA9997" s="9"/>
      <c r="CB9997" s="40"/>
      <c r="CC9997" s="9"/>
      <c r="CD9997" s="9"/>
      <c r="CE9997" s="40"/>
    </row>
    <row r="9998" spans="68:83" x14ac:dyDescent="0.25">
      <c r="BP9998" s="9"/>
      <c r="BQ9998" s="40"/>
      <c r="BR9998" s="9"/>
      <c r="BS9998" s="40"/>
      <c r="BU9998" s="9"/>
      <c r="BV9998" s="40"/>
      <c r="BW9998" s="9"/>
      <c r="BX9998" s="40"/>
      <c r="BZ9998" s="9"/>
      <c r="CA9998" s="9"/>
      <c r="CB9998" s="40"/>
      <c r="CC9998" s="9"/>
      <c r="CD9998" s="9"/>
      <c r="CE9998" s="40"/>
    </row>
    <row r="9999" spans="68:83" x14ac:dyDescent="0.25">
      <c r="BP9999" s="9"/>
      <c r="BQ9999" s="40"/>
      <c r="BR9999" s="9"/>
      <c r="BS9999" s="40"/>
      <c r="BU9999" s="9"/>
      <c r="BV9999" s="40"/>
      <c r="BW9999" s="9"/>
      <c r="BX9999" s="40"/>
      <c r="BZ9999" s="9"/>
      <c r="CA9999" s="9"/>
      <c r="CB9999" s="40"/>
      <c r="CC9999" s="9"/>
      <c r="CD9999" s="9"/>
      <c r="CE9999" s="40"/>
    </row>
    <row r="10000" spans="68:83" x14ac:dyDescent="0.25">
      <c r="BP10000" s="9"/>
      <c r="BQ10000" s="40"/>
      <c r="BR10000" s="9"/>
      <c r="BS10000" s="40"/>
      <c r="BU10000" s="9"/>
      <c r="BV10000" s="40"/>
      <c r="BW10000" s="9"/>
      <c r="BX10000" s="40"/>
      <c r="BZ10000" s="9"/>
      <c r="CA10000" s="9"/>
      <c r="CB10000" s="40"/>
      <c r="CC10000" s="9"/>
      <c r="CD10000" s="9"/>
      <c r="CE10000" s="40"/>
    </row>
    <row r="10001" spans="68:83" x14ac:dyDescent="0.25">
      <c r="BP10001" s="9"/>
      <c r="BQ10001" s="40"/>
      <c r="BR10001" s="9"/>
      <c r="BS10001" s="40"/>
      <c r="BU10001" s="9"/>
      <c r="BV10001" s="40"/>
      <c r="BW10001" s="9"/>
      <c r="BX10001" s="40"/>
      <c r="BZ10001" s="9"/>
      <c r="CA10001" s="9"/>
      <c r="CB10001" s="40"/>
      <c r="CC10001" s="9"/>
      <c r="CD10001" s="9"/>
      <c r="CE10001" s="40"/>
    </row>
    <row r="10002" spans="68:83" x14ac:dyDescent="0.25">
      <c r="BP10002" s="9"/>
      <c r="BQ10002" s="40"/>
      <c r="BR10002" s="9"/>
      <c r="BS10002" s="40"/>
      <c r="BU10002" s="9"/>
      <c r="BV10002" s="40"/>
      <c r="BW10002" s="9"/>
      <c r="BX10002" s="40"/>
      <c r="BZ10002" s="9"/>
      <c r="CA10002" s="9"/>
      <c r="CB10002" s="40"/>
      <c r="CC10002" s="9"/>
      <c r="CD10002" s="9"/>
      <c r="CE10002" s="40"/>
    </row>
    <row r="10003" spans="68:83" x14ac:dyDescent="0.25">
      <c r="BP10003" s="9"/>
      <c r="BQ10003" s="40"/>
      <c r="BR10003" s="9"/>
      <c r="BS10003" s="40"/>
      <c r="BU10003" s="9"/>
      <c r="BV10003" s="40"/>
      <c r="BW10003" s="9"/>
      <c r="BX10003" s="40"/>
      <c r="BZ10003" s="9"/>
      <c r="CA10003" s="9"/>
      <c r="CB10003" s="40"/>
      <c r="CC10003" s="9"/>
      <c r="CD10003" s="9"/>
      <c r="CE10003" s="40"/>
    </row>
    <row r="10004" spans="68:83" x14ac:dyDescent="0.25">
      <c r="BP10004" s="9"/>
      <c r="BQ10004" s="40"/>
      <c r="BR10004" s="9"/>
      <c r="BS10004" s="40"/>
      <c r="BU10004" s="9"/>
      <c r="BV10004" s="40"/>
      <c r="BW10004" s="9"/>
      <c r="BX10004" s="40"/>
      <c r="BZ10004" s="9"/>
      <c r="CA10004" s="9"/>
      <c r="CB10004" s="40"/>
      <c r="CC10004" s="9"/>
      <c r="CD10004" s="9"/>
      <c r="CE10004" s="40"/>
    </row>
    <row r="10005" spans="68:83" x14ac:dyDescent="0.25">
      <c r="BP10005" s="9"/>
      <c r="BQ10005" s="40"/>
      <c r="BR10005" s="9"/>
      <c r="BS10005" s="40"/>
      <c r="BU10005" s="9"/>
      <c r="BV10005" s="40"/>
      <c r="BW10005" s="9"/>
      <c r="BX10005" s="40"/>
      <c r="BZ10005" s="9"/>
      <c r="CA10005" s="9"/>
      <c r="CB10005" s="40"/>
      <c r="CC10005" s="9"/>
      <c r="CD10005" s="9"/>
      <c r="CE10005" s="40"/>
    </row>
    <row r="10006" spans="68:83" x14ac:dyDescent="0.25">
      <c r="BP10006" s="9"/>
      <c r="BQ10006" s="40"/>
      <c r="BR10006" s="9"/>
      <c r="BS10006" s="40"/>
      <c r="BU10006" s="9"/>
      <c r="BV10006" s="40"/>
      <c r="BW10006" s="9"/>
      <c r="BX10006" s="40"/>
      <c r="BZ10006" s="9"/>
      <c r="CA10006" s="9"/>
      <c r="CB10006" s="40"/>
      <c r="CC10006" s="9"/>
      <c r="CD10006" s="9"/>
      <c r="CE10006" s="40"/>
    </row>
    <row r="10007" spans="68:83" x14ac:dyDescent="0.25">
      <c r="BP10007" s="9"/>
      <c r="BQ10007" s="40"/>
      <c r="BR10007" s="9"/>
      <c r="BS10007" s="40"/>
      <c r="BU10007" s="9"/>
      <c r="BV10007" s="40"/>
      <c r="BW10007" s="9"/>
      <c r="BX10007" s="40"/>
      <c r="BZ10007" s="9"/>
      <c r="CA10007" s="9"/>
      <c r="CB10007" s="40"/>
      <c r="CC10007" s="9"/>
      <c r="CD10007" s="9"/>
      <c r="CE10007" s="40"/>
    </row>
    <row r="10008" spans="68:83" x14ac:dyDescent="0.25">
      <c r="BP10008" s="9"/>
      <c r="BQ10008" s="40"/>
      <c r="BR10008" s="9"/>
      <c r="BS10008" s="40"/>
      <c r="BU10008" s="9"/>
      <c r="BV10008" s="40"/>
      <c r="BW10008" s="9"/>
      <c r="BX10008" s="40"/>
      <c r="BZ10008" s="9"/>
      <c r="CA10008" s="9"/>
      <c r="CB10008" s="40"/>
      <c r="CC10008" s="9"/>
      <c r="CD10008" s="9"/>
      <c r="CE10008" s="40"/>
    </row>
    <row r="10009" spans="68:83" x14ac:dyDescent="0.25">
      <c r="BP10009" s="9"/>
      <c r="BQ10009" s="40"/>
      <c r="BR10009" s="9"/>
      <c r="BS10009" s="40"/>
      <c r="BU10009" s="9"/>
      <c r="BV10009" s="40"/>
      <c r="BW10009" s="9"/>
      <c r="BX10009" s="40"/>
      <c r="BZ10009" s="9"/>
      <c r="CA10009" s="9"/>
      <c r="CB10009" s="40"/>
      <c r="CC10009" s="9"/>
      <c r="CD10009" s="9"/>
      <c r="CE10009" s="40"/>
    </row>
    <row r="10010" spans="68:83" x14ac:dyDescent="0.25">
      <c r="BP10010" s="9"/>
      <c r="BQ10010" s="40"/>
      <c r="BR10010" s="9"/>
      <c r="BS10010" s="40"/>
      <c r="BU10010" s="9"/>
      <c r="BV10010" s="40"/>
      <c r="BW10010" s="9"/>
      <c r="BX10010" s="40"/>
      <c r="BZ10010" s="9"/>
      <c r="CA10010" s="9"/>
      <c r="CB10010" s="40"/>
      <c r="CC10010" s="9"/>
      <c r="CD10010" s="9"/>
      <c r="CE10010" s="40"/>
    </row>
    <row r="10011" spans="68:83" x14ac:dyDescent="0.25">
      <c r="BP10011" s="9"/>
      <c r="BQ10011" s="40"/>
      <c r="BR10011" s="9"/>
      <c r="BS10011" s="40"/>
      <c r="BU10011" s="9"/>
      <c r="BV10011" s="40"/>
      <c r="BW10011" s="9"/>
      <c r="BX10011" s="40"/>
      <c r="BZ10011" s="9"/>
      <c r="CA10011" s="9"/>
      <c r="CB10011" s="40"/>
      <c r="CC10011" s="9"/>
      <c r="CD10011" s="9"/>
      <c r="CE10011" s="40"/>
    </row>
    <row r="10012" spans="68:83" x14ac:dyDescent="0.25">
      <c r="BP10012" s="9"/>
      <c r="BQ10012" s="40"/>
      <c r="BR10012" s="9"/>
      <c r="BS10012" s="40"/>
      <c r="BU10012" s="9"/>
      <c r="BV10012" s="40"/>
      <c r="BW10012" s="9"/>
      <c r="BX10012" s="40"/>
      <c r="BZ10012" s="9"/>
      <c r="CA10012" s="9"/>
      <c r="CB10012" s="40"/>
      <c r="CC10012" s="9"/>
      <c r="CD10012" s="9"/>
      <c r="CE10012" s="40"/>
    </row>
    <row r="10013" spans="68:83" x14ac:dyDescent="0.25">
      <c r="BP10013" s="9"/>
      <c r="BQ10013" s="40"/>
      <c r="BR10013" s="9"/>
      <c r="BS10013" s="40"/>
      <c r="BU10013" s="9"/>
      <c r="BV10013" s="40"/>
      <c r="BW10013" s="9"/>
      <c r="BX10013" s="40"/>
      <c r="BZ10013" s="9"/>
      <c r="CA10013" s="9"/>
      <c r="CB10013" s="40"/>
      <c r="CC10013" s="9"/>
      <c r="CD10013" s="9"/>
      <c r="CE10013" s="40"/>
    </row>
    <row r="10014" spans="68:83" x14ac:dyDescent="0.25">
      <c r="BP10014" s="9"/>
      <c r="BQ10014" s="40"/>
      <c r="BR10014" s="9"/>
      <c r="BS10014" s="40"/>
      <c r="BU10014" s="9"/>
      <c r="BV10014" s="40"/>
      <c r="BW10014" s="9"/>
      <c r="BX10014" s="40"/>
      <c r="BZ10014" s="9"/>
      <c r="CA10014" s="9"/>
      <c r="CB10014" s="40"/>
      <c r="CC10014" s="9"/>
      <c r="CD10014" s="9"/>
      <c r="CE10014" s="40"/>
    </row>
    <row r="10015" spans="68:83" x14ac:dyDescent="0.25">
      <c r="BP10015" s="9"/>
      <c r="BQ10015" s="40"/>
      <c r="BR10015" s="9"/>
      <c r="BS10015" s="40"/>
      <c r="BU10015" s="9"/>
      <c r="BV10015" s="40"/>
      <c r="BW10015" s="9"/>
      <c r="BX10015" s="40"/>
      <c r="BZ10015" s="9"/>
      <c r="CA10015" s="9"/>
      <c r="CB10015" s="40"/>
      <c r="CC10015" s="9"/>
      <c r="CD10015" s="9"/>
      <c r="CE10015" s="40"/>
    </row>
    <row r="10016" spans="68:83" x14ac:dyDescent="0.25">
      <c r="BP10016" s="9"/>
      <c r="BQ10016" s="40"/>
      <c r="BR10016" s="9"/>
      <c r="BS10016" s="40"/>
      <c r="BU10016" s="9"/>
      <c r="BV10016" s="40"/>
      <c r="BW10016" s="9"/>
      <c r="BX10016" s="40"/>
      <c r="BZ10016" s="9"/>
      <c r="CA10016" s="9"/>
      <c r="CB10016" s="40"/>
      <c r="CC10016" s="9"/>
      <c r="CD10016" s="9"/>
      <c r="CE10016" s="40"/>
    </row>
    <row r="10017" spans="68:83" x14ac:dyDescent="0.25">
      <c r="BP10017" s="9"/>
      <c r="BQ10017" s="40"/>
      <c r="BR10017" s="9"/>
      <c r="BS10017" s="40"/>
      <c r="BU10017" s="9"/>
      <c r="BV10017" s="40"/>
      <c r="BW10017" s="9"/>
      <c r="BX10017" s="40"/>
      <c r="BZ10017" s="9"/>
      <c r="CA10017" s="9"/>
      <c r="CB10017" s="40"/>
      <c r="CC10017" s="9"/>
      <c r="CD10017" s="9"/>
      <c r="CE10017" s="40"/>
    </row>
    <row r="10018" spans="68:83" x14ac:dyDescent="0.25">
      <c r="BP10018" s="9"/>
      <c r="BQ10018" s="40"/>
      <c r="BR10018" s="9"/>
      <c r="BS10018" s="40"/>
      <c r="BU10018" s="9"/>
      <c r="BV10018" s="40"/>
      <c r="BW10018" s="9"/>
      <c r="BX10018" s="40"/>
      <c r="BZ10018" s="9"/>
      <c r="CA10018" s="9"/>
      <c r="CB10018" s="40"/>
      <c r="CC10018" s="9"/>
      <c r="CD10018" s="9"/>
      <c r="CE10018" s="40"/>
    </row>
    <row r="10019" spans="68:83" x14ac:dyDescent="0.25">
      <c r="BP10019" s="9"/>
      <c r="BQ10019" s="40"/>
      <c r="BR10019" s="9"/>
      <c r="BS10019" s="40"/>
      <c r="BU10019" s="9"/>
      <c r="BV10019" s="40"/>
      <c r="BW10019" s="9"/>
      <c r="BX10019" s="40"/>
      <c r="BZ10019" s="9"/>
      <c r="CA10019" s="9"/>
      <c r="CB10019" s="40"/>
      <c r="CC10019" s="9"/>
      <c r="CD10019" s="9"/>
      <c r="CE10019" s="40"/>
    </row>
    <row r="10020" spans="68:83" x14ac:dyDescent="0.25">
      <c r="BP10020" s="9"/>
      <c r="BQ10020" s="40"/>
      <c r="BR10020" s="9"/>
      <c r="BS10020" s="40"/>
      <c r="BU10020" s="9"/>
      <c r="BV10020" s="40"/>
      <c r="BW10020" s="9"/>
      <c r="BX10020" s="40"/>
      <c r="BZ10020" s="9"/>
      <c r="CA10020" s="9"/>
      <c r="CB10020" s="40"/>
      <c r="CC10020" s="9"/>
      <c r="CD10020" s="9"/>
      <c r="CE10020" s="40"/>
    </row>
    <row r="10021" spans="68:83" x14ac:dyDescent="0.25">
      <c r="BP10021" s="9"/>
      <c r="BQ10021" s="40"/>
      <c r="BR10021" s="9"/>
      <c r="BS10021" s="40"/>
      <c r="BU10021" s="9"/>
      <c r="BV10021" s="40"/>
      <c r="BW10021" s="9"/>
      <c r="BX10021" s="40"/>
      <c r="BZ10021" s="9"/>
      <c r="CA10021" s="9"/>
      <c r="CB10021" s="40"/>
      <c r="CC10021" s="9"/>
      <c r="CD10021" s="9"/>
      <c r="CE10021" s="40"/>
    </row>
    <row r="10022" spans="68:83" x14ac:dyDescent="0.25">
      <c r="BP10022" s="9"/>
      <c r="BQ10022" s="40"/>
      <c r="BR10022" s="9"/>
      <c r="BS10022" s="40"/>
      <c r="BU10022" s="9"/>
      <c r="BV10022" s="40"/>
      <c r="BW10022" s="9"/>
      <c r="BX10022" s="40"/>
      <c r="BZ10022" s="9"/>
      <c r="CA10022" s="9"/>
      <c r="CB10022" s="40"/>
      <c r="CC10022" s="9"/>
      <c r="CD10022" s="9"/>
      <c r="CE10022" s="40"/>
    </row>
    <row r="10023" spans="68:83" x14ac:dyDescent="0.25">
      <c r="BP10023" s="9"/>
      <c r="BQ10023" s="40"/>
      <c r="BR10023" s="9"/>
      <c r="BS10023" s="40"/>
      <c r="BU10023" s="9"/>
      <c r="BV10023" s="40"/>
      <c r="BW10023" s="9"/>
      <c r="BX10023" s="40"/>
      <c r="BZ10023" s="9"/>
      <c r="CA10023" s="9"/>
      <c r="CB10023" s="40"/>
      <c r="CC10023" s="9"/>
      <c r="CD10023" s="9"/>
      <c r="CE10023" s="40"/>
    </row>
    <row r="10024" spans="68:83" x14ac:dyDescent="0.25">
      <c r="BP10024" s="9"/>
      <c r="BQ10024" s="40"/>
      <c r="BR10024" s="9"/>
      <c r="BS10024" s="40"/>
      <c r="BU10024" s="9"/>
      <c r="BV10024" s="40"/>
      <c r="BW10024" s="9"/>
      <c r="BX10024" s="40"/>
      <c r="BZ10024" s="9"/>
      <c r="CA10024" s="9"/>
      <c r="CB10024" s="40"/>
      <c r="CC10024" s="9"/>
      <c r="CD10024" s="9"/>
      <c r="CE10024" s="40"/>
    </row>
    <row r="10025" spans="68:83" x14ac:dyDescent="0.25">
      <c r="BP10025" s="9"/>
      <c r="BQ10025" s="40"/>
      <c r="BR10025" s="9"/>
      <c r="BS10025" s="40"/>
      <c r="BU10025" s="9"/>
      <c r="BV10025" s="40"/>
      <c r="BW10025" s="9"/>
      <c r="BX10025" s="40"/>
      <c r="BZ10025" s="9"/>
      <c r="CA10025" s="9"/>
      <c r="CB10025" s="40"/>
      <c r="CC10025" s="9"/>
      <c r="CD10025" s="9"/>
      <c r="CE10025" s="40"/>
    </row>
    <row r="10026" spans="68:83" x14ac:dyDescent="0.25">
      <c r="BP10026" s="9"/>
      <c r="BQ10026" s="40"/>
      <c r="BR10026" s="9"/>
      <c r="BS10026" s="40"/>
      <c r="BU10026" s="9"/>
      <c r="BV10026" s="40"/>
      <c r="BW10026" s="9"/>
      <c r="BX10026" s="40"/>
      <c r="BZ10026" s="9"/>
      <c r="CA10026" s="9"/>
      <c r="CB10026" s="40"/>
      <c r="CC10026" s="9"/>
      <c r="CD10026" s="9"/>
      <c r="CE10026" s="40"/>
    </row>
    <row r="10027" spans="68:83" x14ac:dyDescent="0.25">
      <c r="BP10027" s="9"/>
      <c r="BQ10027" s="40"/>
      <c r="BR10027" s="9"/>
      <c r="BS10027" s="40"/>
      <c r="BU10027" s="9"/>
      <c r="BV10027" s="40"/>
      <c r="BW10027" s="9"/>
      <c r="BX10027" s="40"/>
      <c r="BZ10027" s="9"/>
      <c r="CA10027" s="9"/>
      <c r="CB10027" s="40"/>
      <c r="CC10027" s="9"/>
      <c r="CD10027" s="9"/>
      <c r="CE10027" s="40"/>
    </row>
    <row r="10028" spans="68:83" x14ac:dyDescent="0.25">
      <c r="BP10028" s="9"/>
      <c r="BQ10028" s="40"/>
      <c r="BR10028" s="9"/>
      <c r="BS10028" s="40"/>
      <c r="BU10028" s="9"/>
      <c r="BV10028" s="40"/>
      <c r="BW10028" s="9"/>
      <c r="BX10028" s="40"/>
      <c r="BZ10028" s="9"/>
      <c r="CA10028" s="9"/>
      <c r="CB10028" s="40"/>
      <c r="CC10028" s="9"/>
      <c r="CD10028" s="9"/>
      <c r="CE10028" s="40"/>
    </row>
    <row r="10029" spans="68:83" x14ac:dyDescent="0.25">
      <c r="BP10029" s="9"/>
      <c r="BQ10029" s="40"/>
      <c r="BR10029" s="9"/>
      <c r="BS10029" s="40"/>
      <c r="BU10029" s="9"/>
      <c r="BV10029" s="40"/>
      <c r="BW10029" s="9"/>
      <c r="BX10029" s="40"/>
      <c r="BZ10029" s="9"/>
      <c r="CA10029" s="9"/>
      <c r="CB10029" s="40"/>
      <c r="CC10029" s="9"/>
      <c r="CD10029" s="9"/>
      <c r="CE10029" s="40"/>
    </row>
    <row r="10030" spans="68:83" x14ac:dyDescent="0.25">
      <c r="BP10030" s="9"/>
      <c r="BQ10030" s="40"/>
      <c r="BR10030" s="9"/>
      <c r="BS10030" s="40"/>
      <c r="BU10030" s="9"/>
      <c r="BV10030" s="40"/>
      <c r="BW10030" s="9"/>
      <c r="BX10030" s="40"/>
      <c r="BZ10030" s="9"/>
      <c r="CA10030" s="9"/>
      <c r="CB10030" s="40"/>
      <c r="CC10030" s="9"/>
      <c r="CD10030" s="9"/>
      <c r="CE10030" s="40"/>
    </row>
    <row r="10031" spans="68:83" x14ac:dyDescent="0.25">
      <c r="BP10031" s="9"/>
      <c r="BQ10031" s="40"/>
      <c r="BR10031" s="9"/>
      <c r="BS10031" s="40"/>
      <c r="BU10031" s="9"/>
      <c r="BV10031" s="40"/>
      <c r="BW10031" s="9"/>
      <c r="BX10031" s="40"/>
      <c r="BZ10031" s="9"/>
      <c r="CA10031" s="9"/>
      <c r="CB10031" s="40"/>
      <c r="CC10031" s="9"/>
      <c r="CD10031" s="9"/>
      <c r="CE10031" s="40"/>
    </row>
  </sheetData>
  <mergeCells count="6">
    <mergeCell ref="BZ1:CE1"/>
    <mergeCell ref="U1:BC1"/>
    <mergeCell ref="G2:S2"/>
    <mergeCell ref="BE1:BN1"/>
    <mergeCell ref="BP1:BS1"/>
    <mergeCell ref="BU1:BX1"/>
  </mergeCells>
  <conditionalFormatting sqref="G5:S12">
    <cfRule type="expression" dxfId="9" priority="1" stopIfTrue="1">
      <formula>$P5=MIN($P$5:$P$12)</formula>
    </cfRule>
  </conditionalFormatting>
  <conditionalFormatting sqref="BQ4">
    <cfRule type="expression" dxfId="8" priority="2">
      <formula>OR(NOT(ISNUMBER($BQ$4)),$BQ$4&lt;2,INT($BQ$4)&lt;&gt;$BQ$4)</formula>
    </cfRule>
  </conditionalFormatting>
  <conditionalFormatting sqref="BQ9">
    <cfRule type="expression" dxfId="7" priority="3" stopIfTrue="1">
      <formula>OR(INDEX(Grid_Argument_Minimum(UV_WB_S1),1,2)=1,INDEX(Grid_Argument_Minimum(UV_WB_S1),1,2)=$BQ$4)</formula>
    </cfRule>
  </conditionalFormatting>
  <conditionalFormatting sqref="BQ32:BQ10031">
    <cfRule type="colorScale" priority="5">
      <colorScale>
        <cfvo type="min"/>
        <cfvo type="percentile" val="50"/>
        <cfvo type="max"/>
        <color rgb="FF7BBE63"/>
        <color rgb="FF84EBFF"/>
        <color rgb="FF6B69F8"/>
      </colorScale>
    </cfRule>
  </conditionalFormatting>
  <conditionalFormatting sqref="BR9">
    <cfRule type="expression" dxfId="6" priority="4" stopIfTrue="1">
      <formula>OR(INDEX(Grid_Argument_Minimum(UV_WB_S2),1,2)=1,INDEX(Grid_Argument_Minimum(UV_WB_S2),1,2)=$BR$4)</formula>
    </cfRule>
  </conditionalFormatting>
  <conditionalFormatting sqref="BS32:BS10031">
    <cfRule type="colorScale" priority="6">
      <colorScale>
        <cfvo type="min"/>
        <cfvo type="percentile" val="50"/>
        <cfvo type="max"/>
        <color rgb="FF7BBE63"/>
        <color rgb="FF84EBFF"/>
        <color rgb="FF6B69F8"/>
      </colorScale>
    </cfRule>
  </conditionalFormatting>
  <conditionalFormatting sqref="BV4">
    <cfRule type="expression" dxfId="5" priority="7">
      <formula>OR(NOT(ISNUMBER($BV$4)),$BV$4&lt;2,INT($BV$4)&lt;&gt;$BV$4)</formula>
    </cfRule>
  </conditionalFormatting>
  <conditionalFormatting sqref="BV9">
    <cfRule type="expression" dxfId="4" priority="8" stopIfTrue="1">
      <formula>OR(INDEX(Grid_Argument_Minimum(UV_GAMMA_S1),1,2)=1,INDEX(Grid_Argument_Minimum(UV_GAMMA_S1),1,2)=$BV$4)</formula>
    </cfRule>
  </conditionalFormatting>
  <conditionalFormatting sqref="BV32:BV10031">
    <cfRule type="colorScale" priority="10">
      <colorScale>
        <cfvo type="min"/>
        <cfvo type="percentile" val="50"/>
        <cfvo type="max"/>
        <color rgb="FF7BBE63"/>
        <color rgb="FF84EBFF"/>
        <color rgb="FF6B69F8"/>
      </colorScale>
    </cfRule>
  </conditionalFormatting>
  <conditionalFormatting sqref="BW9">
    <cfRule type="expression" dxfId="3" priority="9" stopIfTrue="1">
      <formula>OR(INDEX(Grid_Argument_Minimum(UV_GAMMA_S2),1,2)=1,INDEX(Grid_Argument_Minimum(UV_GAMMA_S2),1,2)=$BW$4)</formula>
    </cfRule>
  </conditionalFormatting>
  <conditionalFormatting sqref="BX32:BX10031">
    <cfRule type="colorScale" priority="11">
      <colorScale>
        <cfvo type="min"/>
        <cfvo type="percentile" val="50"/>
        <cfvo type="max"/>
        <color rgb="FF7BBE63"/>
        <color rgb="FF84EBFF"/>
        <color rgb="FF6B69F8"/>
      </colorScale>
    </cfRule>
  </conditionalFormatting>
  <conditionalFormatting sqref="CA4">
    <cfRule type="expression" dxfId="2" priority="12">
      <formula>OR(NOT(ISNUMBER($CA$4)),$CA$4&lt;2,INT($CA$4)&lt;&gt;$CA$4)</formula>
    </cfRule>
  </conditionalFormatting>
  <conditionalFormatting sqref="CA8:CB8">
    <cfRule type="expression" dxfId="1" priority="13" stopIfTrue="1">
      <formula>OR(INDEX(Grid_Argument_Minimum(UV_BETA_S1_NLL),1,2)=1,INDEX(Grid_Argument_Minimum(UV_BETA_S1_NLL),1,2)=$CA$4^2)</formula>
    </cfRule>
  </conditionalFormatting>
  <conditionalFormatting sqref="CB32:CB10031">
    <cfRule type="colorScale" priority="17">
      <colorScale>
        <cfvo type="min"/>
        <cfvo type="percentile" val="50"/>
        <cfvo type="max"/>
        <color rgb="FF7BBE63"/>
        <color rgb="FF84EBFF"/>
        <color rgb="FF6B69F8"/>
      </colorScale>
    </cfRule>
  </conditionalFormatting>
  <conditionalFormatting sqref="CC8:CD8">
    <cfRule type="expression" dxfId="0" priority="15" stopIfTrue="1">
      <formula>OR(INDEX(Grid_Argument_Minimum(UV_BETA_S2_NLL),1,2)=1,INDEX(Grid_Argument_Minimum(UV_BETA_S2_NLL),1,2)=$CC$4^2)</formula>
    </cfRule>
  </conditionalFormatting>
  <conditionalFormatting sqref="CE32:CE10031">
    <cfRule type="colorScale" priority="18">
      <colorScale>
        <cfvo type="min"/>
        <cfvo type="percentile" val="50"/>
        <cfvo type="max"/>
        <color rgb="FF7BBE63"/>
        <color rgb="FF84EBFF"/>
        <color rgb="FF6B69F8"/>
      </colorScale>
    </cfRule>
  </conditionalFormatting>
  <dataValidations count="1">
    <dataValidation type="whole" operator="greaterThanOrEqual" showInputMessage="1" showErrorMessage="1" sqref="BQ4 CA4 BV4" xr:uid="{89031633-23C7-4F62-A319-245F7E0B47FD}">
      <formula1>2</formula1>
    </dataValidation>
  </dataValidations>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BA75B-87F4-4628-B7E7-F0884A29927C}">
  <sheetPr>
    <tabColor rgb="FFD9D9D9"/>
  </sheetPr>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562</v>
      </c>
      <c r="B1" t="s">
        <v>563</v>
      </c>
      <c r="C1" t="s">
        <v>564</v>
      </c>
      <c r="D1" t="s">
        <v>565</v>
      </c>
      <c r="E1" t="s">
        <v>566</v>
      </c>
      <c r="F1" t="s">
        <v>567</v>
      </c>
      <c r="G1" t="s">
        <v>568</v>
      </c>
      <c r="H1" t="s">
        <v>569</v>
      </c>
      <c r="I1" t="s">
        <v>570</v>
      </c>
      <c r="J1" t="s">
        <v>571</v>
      </c>
      <c r="K1" t="s">
        <v>572</v>
      </c>
      <c r="L1" t="s">
        <v>573</v>
      </c>
      <c r="M1" t="s">
        <v>574</v>
      </c>
      <c r="N1" t="s">
        <v>575</v>
      </c>
      <c r="O1" t="s">
        <v>576</v>
      </c>
      <c r="P1" t="s">
        <v>577</v>
      </c>
      <c r="Q1" t="s">
        <v>578</v>
      </c>
      <c r="R1" t="s">
        <v>579</v>
      </c>
      <c r="S1" t="s">
        <v>580</v>
      </c>
      <c r="T1" t="s">
        <v>581</v>
      </c>
      <c r="U1" t="s">
        <v>582</v>
      </c>
      <c r="V1" t="s">
        <v>583</v>
      </c>
      <c r="W1" t="s">
        <v>584</v>
      </c>
    </row>
    <row r="2" spans="1:23" x14ac:dyDescent="0.25">
      <c r="A2" t="s">
        <v>585</v>
      </c>
      <c r="B2">
        <v>2015</v>
      </c>
      <c r="C2" t="s">
        <v>586</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585</v>
      </c>
      <c r="B3">
        <v>2014</v>
      </c>
      <c r="C3" t="s">
        <v>586</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585</v>
      </c>
      <c r="B4">
        <v>2013</v>
      </c>
      <c r="C4" t="s">
        <v>586</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585</v>
      </c>
      <c r="B5">
        <v>2012</v>
      </c>
      <c r="C5" t="s">
        <v>586</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585</v>
      </c>
      <c r="B6">
        <v>2011</v>
      </c>
      <c r="C6" t="s">
        <v>586</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585</v>
      </c>
      <c r="B7">
        <v>2010</v>
      </c>
      <c r="C7" t="s">
        <v>586</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585</v>
      </c>
      <c r="B8">
        <v>2009</v>
      </c>
      <c r="C8" t="s">
        <v>586</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585</v>
      </c>
      <c r="B9">
        <v>2008</v>
      </c>
      <c r="C9" t="s">
        <v>586</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585</v>
      </c>
      <c r="B10">
        <v>2007</v>
      </c>
      <c r="C10" t="s">
        <v>586</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585</v>
      </c>
      <c r="B11">
        <v>2006</v>
      </c>
      <c r="C11" t="s">
        <v>586</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585</v>
      </c>
      <c r="B12">
        <v>2005</v>
      </c>
      <c r="C12" t="s">
        <v>586</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585</v>
      </c>
      <c r="B13">
        <v>2004</v>
      </c>
      <c r="C13" t="s">
        <v>586</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585</v>
      </c>
      <c r="B14">
        <v>2003</v>
      </c>
      <c r="C14" t="s">
        <v>586</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585</v>
      </c>
      <c r="B15">
        <v>2002</v>
      </c>
      <c r="C15" t="s">
        <v>586</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585</v>
      </c>
      <c r="B16">
        <v>2001</v>
      </c>
      <c r="C16" t="s">
        <v>586</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585</v>
      </c>
      <c r="B17">
        <v>2000</v>
      </c>
      <c r="C17" t="s">
        <v>586</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587</v>
      </c>
      <c r="B18">
        <v>2015</v>
      </c>
      <c r="C18" t="s">
        <v>586</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587</v>
      </c>
      <c r="B19">
        <v>2014</v>
      </c>
      <c r="C19" t="s">
        <v>586</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587</v>
      </c>
      <c r="B20">
        <v>2013</v>
      </c>
      <c r="C20" t="s">
        <v>586</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587</v>
      </c>
      <c r="B21">
        <v>2012</v>
      </c>
      <c r="C21" t="s">
        <v>586</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587</v>
      </c>
      <c r="B22">
        <v>2011</v>
      </c>
      <c r="C22" t="s">
        <v>586</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587</v>
      </c>
      <c r="B23">
        <v>2010</v>
      </c>
      <c r="C23" t="s">
        <v>586</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587</v>
      </c>
      <c r="B24">
        <v>2009</v>
      </c>
      <c r="C24" t="s">
        <v>586</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587</v>
      </c>
      <c r="B25">
        <v>2008</v>
      </c>
      <c r="C25" t="s">
        <v>586</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587</v>
      </c>
      <c r="B26">
        <v>2007</v>
      </c>
      <c r="C26" t="s">
        <v>586</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587</v>
      </c>
      <c r="B27">
        <v>2006</v>
      </c>
      <c r="C27" t="s">
        <v>586</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587</v>
      </c>
      <c r="B28">
        <v>2005</v>
      </c>
      <c r="C28" t="s">
        <v>586</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587</v>
      </c>
      <c r="B29">
        <v>2004</v>
      </c>
      <c r="C29" t="s">
        <v>586</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587</v>
      </c>
      <c r="B30">
        <v>2003</v>
      </c>
      <c r="C30" t="s">
        <v>586</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587</v>
      </c>
      <c r="B31">
        <v>2002</v>
      </c>
      <c r="C31" t="s">
        <v>586</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587</v>
      </c>
      <c r="B32">
        <v>2001</v>
      </c>
      <c r="C32" t="s">
        <v>586</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587</v>
      </c>
      <c r="B33">
        <v>2000</v>
      </c>
      <c r="C33" t="s">
        <v>586</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588</v>
      </c>
      <c r="B34">
        <v>2015</v>
      </c>
      <c r="C34" t="s">
        <v>586</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588</v>
      </c>
      <c r="B35">
        <v>2014</v>
      </c>
      <c r="C35" t="s">
        <v>586</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588</v>
      </c>
      <c r="B36">
        <v>2013</v>
      </c>
      <c r="C36" t="s">
        <v>586</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588</v>
      </c>
      <c r="B37">
        <v>2012</v>
      </c>
      <c r="C37" t="s">
        <v>586</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588</v>
      </c>
      <c r="B38">
        <v>2011</v>
      </c>
      <c r="C38" t="s">
        <v>586</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588</v>
      </c>
      <c r="B39">
        <v>2010</v>
      </c>
      <c r="C39" t="s">
        <v>586</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588</v>
      </c>
      <c r="B40">
        <v>2009</v>
      </c>
      <c r="C40" t="s">
        <v>586</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588</v>
      </c>
      <c r="B41">
        <v>2008</v>
      </c>
      <c r="C41" t="s">
        <v>586</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588</v>
      </c>
      <c r="B42">
        <v>2007</v>
      </c>
      <c r="C42" t="s">
        <v>586</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588</v>
      </c>
      <c r="B43">
        <v>2006</v>
      </c>
      <c r="C43" t="s">
        <v>586</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588</v>
      </c>
      <c r="B44">
        <v>2005</v>
      </c>
      <c r="C44" t="s">
        <v>586</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588</v>
      </c>
      <c r="B45">
        <v>2004</v>
      </c>
      <c r="C45" t="s">
        <v>586</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588</v>
      </c>
      <c r="B46">
        <v>2003</v>
      </c>
      <c r="C46" t="s">
        <v>586</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588</v>
      </c>
      <c r="B47">
        <v>2002</v>
      </c>
      <c r="C47" t="s">
        <v>586</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588</v>
      </c>
      <c r="B48">
        <v>2001</v>
      </c>
      <c r="C48" t="s">
        <v>586</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588</v>
      </c>
      <c r="B49">
        <v>2000</v>
      </c>
      <c r="C49" t="s">
        <v>586</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589</v>
      </c>
      <c r="B50">
        <v>2015</v>
      </c>
      <c r="C50" t="s">
        <v>586</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589</v>
      </c>
      <c r="B51">
        <v>2014</v>
      </c>
      <c r="C51" t="s">
        <v>586</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589</v>
      </c>
      <c r="B52">
        <v>2013</v>
      </c>
      <c r="C52" t="s">
        <v>586</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589</v>
      </c>
      <c r="B53">
        <v>2012</v>
      </c>
      <c r="C53" t="s">
        <v>586</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589</v>
      </c>
      <c r="B54">
        <v>2011</v>
      </c>
      <c r="C54" t="s">
        <v>586</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589</v>
      </c>
      <c r="B55">
        <v>2010</v>
      </c>
      <c r="C55" t="s">
        <v>586</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589</v>
      </c>
      <c r="B56">
        <v>2009</v>
      </c>
      <c r="C56" t="s">
        <v>586</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589</v>
      </c>
      <c r="B57">
        <v>2008</v>
      </c>
      <c r="C57" t="s">
        <v>586</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589</v>
      </c>
      <c r="B58">
        <v>2007</v>
      </c>
      <c r="C58" t="s">
        <v>586</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589</v>
      </c>
      <c r="B59">
        <v>2006</v>
      </c>
      <c r="C59" t="s">
        <v>586</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589</v>
      </c>
      <c r="B60">
        <v>2005</v>
      </c>
      <c r="C60" t="s">
        <v>586</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589</v>
      </c>
      <c r="B61">
        <v>2004</v>
      </c>
      <c r="C61" t="s">
        <v>586</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589</v>
      </c>
      <c r="B62">
        <v>2003</v>
      </c>
      <c r="C62" t="s">
        <v>586</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589</v>
      </c>
      <c r="B63">
        <v>2002</v>
      </c>
      <c r="C63" t="s">
        <v>586</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589</v>
      </c>
      <c r="B64">
        <v>2001</v>
      </c>
      <c r="C64" t="s">
        <v>586</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589</v>
      </c>
      <c r="B65">
        <v>2000</v>
      </c>
      <c r="C65" t="s">
        <v>586</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590</v>
      </c>
      <c r="B66">
        <v>2015</v>
      </c>
      <c r="C66" t="s">
        <v>586</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590</v>
      </c>
      <c r="B67">
        <v>2014</v>
      </c>
      <c r="C67" t="s">
        <v>586</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590</v>
      </c>
      <c r="B68">
        <v>2013</v>
      </c>
      <c r="C68" t="s">
        <v>586</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590</v>
      </c>
      <c r="B69">
        <v>2012</v>
      </c>
      <c r="C69" t="s">
        <v>586</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590</v>
      </c>
      <c r="B70">
        <v>2011</v>
      </c>
      <c r="C70" t="s">
        <v>586</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590</v>
      </c>
      <c r="B71">
        <v>2010</v>
      </c>
      <c r="C71" t="s">
        <v>586</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590</v>
      </c>
      <c r="B72">
        <v>2009</v>
      </c>
      <c r="C72" t="s">
        <v>586</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590</v>
      </c>
      <c r="B73">
        <v>2008</v>
      </c>
      <c r="C73" t="s">
        <v>586</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590</v>
      </c>
      <c r="B74">
        <v>2007</v>
      </c>
      <c r="C74" t="s">
        <v>586</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590</v>
      </c>
      <c r="B75">
        <v>2006</v>
      </c>
      <c r="C75" t="s">
        <v>586</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590</v>
      </c>
      <c r="B76">
        <v>2005</v>
      </c>
      <c r="C76" t="s">
        <v>586</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590</v>
      </c>
      <c r="B77">
        <v>2004</v>
      </c>
      <c r="C77" t="s">
        <v>586</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590</v>
      </c>
      <c r="B78">
        <v>2003</v>
      </c>
      <c r="C78" t="s">
        <v>586</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590</v>
      </c>
      <c r="B79">
        <v>2002</v>
      </c>
      <c r="C79" t="s">
        <v>586</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590</v>
      </c>
      <c r="B80">
        <v>2001</v>
      </c>
      <c r="C80" t="s">
        <v>586</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590</v>
      </c>
      <c r="B81">
        <v>2000</v>
      </c>
      <c r="C81" t="s">
        <v>586</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591</v>
      </c>
      <c r="B82">
        <v>2015</v>
      </c>
      <c r="C82" t="s">
        <v>586</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591</v>
      </c>
      <c r="B83">
        <v>2014</v>
      </c>
      <c r="C83" t="s">
        <v>586</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591</v>
      </c>
      <c r="B84">
        <v>2013</v>
      </c>
      <c r="C84" t="s">
        <v>586</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591</v>
      </c>
      <c r="B85">
        <v>2012</v>
      </c>
      <c r="C85" t="s">
        <v>586</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591</v>
      </c>
      <c r="B86">
        <v>2011</v>
      </c>
      <c r="C86" t="s">
        <v>586</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591</v>
      </c>
      <c r="B87">
        <v>2010</v>
      </c>
      <c r="C87" t="s">
        <v>586</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591</v>
      </c>
      <c r="B88">
        <v>2009</v>
      </c>
      <c r="C88" t="s">
        <v>586</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591</v>
      </c>
      <c r="B89">
        <v>2008</v>
      </c>
      <c r="C89" t="s">
        <v>586</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591</v>
      </c>
      <c r="B90">
        <v>2007</v>
      </c>
      <c r="C90" t="s">
        <v>586</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591</v>
      </c>
      <c r="B91">
        <v>2006</v>
      </c>
      <c r="C91" t="s">
        <v>586</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591</v>
      </c>
      <c r="B92">
        <v>2005</v>
      </c>
      <c r="C92" t="s">
        <v>586</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591</v>
      </c>
      <c r="B93">
        <v>2004</v>
      </c>
      <c r="C93" t="s">
        <v>586</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591</v>
      </c>
      <c r="B94">
        <v>2003</v>
      </c>
      <c r="C94" t="s">
        <v>586</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591</v>
      </c>
      <c r="B95">
        <v>2002</v>
      </c>
      <c r="C95" t="s">
        <v>586</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591</v>
      </c>
      <c r="B96">
        <v>2001</v>
      </c>
      <c r="C96" t="s">
        <v>586</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591</v>
      </c>
      <c r="B97">
        <v>2000</v>
      </c>
      <c r="C97" t="s">
        <v>586</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592</v>
      </c>
      <c r="B98">
        <v>2015</v>
      </c>
      <c r="C98" t="s">
        <v>586</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592</v>
      </c>
      <c r="B99">
        <v>2014</v>
      </c>
      <c r="C99" t="s">
        <v>586</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592</v>
      </c>
      <c r="B100">
        <v>2013</v>
      </c>
      <c r="C100" t="s">
        <v>586</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592</v>
      </c>
      <c r="B101">
        <v>2012</v>
      </c>
      <c r="C101" t="s">
        <v>586</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592</v>
      </c>
      <c r="B102">
        <v>2011</v>
      </c>
      <c r="C102" t="s">
        <v>586</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592</v>
      </c>
      <c r="B103">
        <v>2010</v>
      </c>
      <c r="C103" t="s">
        <v>586</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592</v>
      </c>
      <c r="B104">
        <v>2009</v>
      </c>
      <c r="C104" t="s">
        <v>586</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592</v>
      </c>
      <c r="B105">
        <v>2008</v>
      </c>
      <c r="C105" t="s">
        <v>586</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592</v>
      </c>
      <c r="B106">
        <v>2007</v>
      </c>
      <c r="C106" t="s">
        <v>586</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592</v>
      </c>
      <c r="B107">
        <v>2006</v>
      </c>
      <c r="C107" t="s">
        <v>586</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592</v>
      </c>
      <c r="B108">
        <v>2005</v>
      </c>
      <c r="C108" t="s">
        <v>586</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592</v>
      </c>
      <c r="B109">
        <v>2004</v>
      </c>
      <c r="C109" t="s">
        <v>586</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592</v>
      </c>
      <c r="B110">
        <v>2003</v>
      </c>
      <c r="C110" t="s">
        <v>586</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592</v>
      </c>
      <c r="B111">
        <v>2002</v>
      </c>
      <c r="C111" t="s">
        <v>586</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592</v>
      </c>
      <c r="B112">
        <v>2001</v>
      </c>
      <c r="C112" t="s">
        <v>586</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592</v>
      </c>
      <c r="B113">
        <v>2000</v>
      </c>
      <c r="C113" t="s">
        <v>586</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593</v>
      </c>
      <c r="B114">
        <v>2015</v>
      </c>
      <c r="C114" t="s">
        <v>594</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593</v>
      </c>
      <c r="B115">
        <v>2014</v>
      </c>
      <c r="C115" t="s">
        <v>594</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593</v>
      </c>
      <c r="B116">
        <v>2013</v>
      </c>
      <c r="C116" t="s">
        <v>594</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593</v>
      </c>
      <c r="B117">
        <v>2012</v>
      </c>
      <c r="C117" t="s">
        <v>594</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593</v>
      </c>
      <c r="B118">
        <v>2011</v>
      </c>
      <c r="C118" t="s">
        <v>594</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593</v>
      </c>
      <c r="B119">
        <v>2010</v>
      </c>
      <c r="C119" t="s">
        <v>594</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593</v>
      </c>
      <c r="B120">
        <v>2009</v>
      </c>
      <c r="C120" t="s">
        <v>594</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593</v>
      </c>
      <c r="B121">
        <v>2008</v>
      </c>
      <c r="C121" t="s">
        <v>594</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593</v>
      </c>
      <c r="B122">
        <v>2007</v>
      </c>
      <c r="C122" t="s">
        <v>594</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593</v>
      </c>
      <c r="B123">
        <v>2006</v>
      </c>
      <c r="C123" t="s">
        <v>594</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593</v>
      </c>
      <c r="B124">
        <v>2005</v>
      </c>
      <c r="C124" t="s">
        <v>594</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593</v>
      </c>
      <c r="B125">
        <v>2004</v>
      </c>
      <c r="C125" t="s">
        <v>594</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593</v>
      </c>
      <c r="B126">
        <v>2003</v>
      </c>
      <c r="C126" t="s">
        <v>594</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593</v>
      </c>
      <c r="B127">
        <v>2002</v>
      </c>
      <c r="C127" t="s">
        <v>594</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593</v>
      </c>
      <c r="B128">
        <v>2001</v>
      </c>
      <c r="C128" t="s">
        <v>594</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593</v>
      </c>
      <c r="B129">
        <v>2000</v>
      </c>
      <c r="C129" t="s">
        <v>594</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595</v>
      </c>
      <c r="B130">
        <v>2015</v>
      </c>
      <c r="C130" t="s">
        <v>594</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595</v>
      </c>
      <c r="B131">
        <v>2014</v>
      </c>
      <c r="C131" t="s">
        <v>594</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595</v>
      </c>
      <c r="B132">
        <v>2013</v>
      </c>
      <c r="C132" t="s">
        <v>594</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595</v>
      </c>
      <c r="B133">
        <v>2012</v>
      </c>
      <c r="C133" t="s">
        <v>594</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595</v>
      </c>
      <c r="B134">
        <v>2011</v>
      </c>
      <c r="C134" t="s">
        <v>594</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595</v>
      </c>
      <c r="B135">
        <v>2010</v>
      </c>
      <c r="C135" t="s">
        <v>594</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595</v>
      </c>
      <c r="B136">
        <v>2009</v>
      </c>
      <c r="C136" t="s">
        <v>594</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595</v>
      </c>
      <c r="B137">
        <v>2008</v>
      </c>
      <c r="C137" t="s">
        <v>594</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595</v>
      </c>
      <c r="B138">
        <v>2007</v>
      </c>
      <c r="C138" t="s">
        <v>594</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595</v>
      </c>
      <c r="B139">
        <v>2006</v>
      </c>
      <c r="C139" t="s">
        <v>594</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595</v>
      </c>
      <c r="B140">
        <v>2005</v>
      </c>
      <c r="C140" t="s">
        <v>594</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595</v>
      </c>
      <c r="B141">
        <v>2004</v>
      </c>
      <c r="C141" t="s">
        <v>594</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595</v>
      </c>
      <c r="B142">
        <v>2003</v>
      </c>
      <c r="C142" t="s">
        <v>594</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595</v>
      </c>
      <c r="B143">
        <v>2002</v>
      </c>
      <c r="C143" t="s">
        <v>594</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595</v>
      </c>
      <c r="B144">
        <v>2001</v>
      </c>
      <c r="C144" t="s">
        <v>594</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595</v>
      </c>
      <c r="B145">
        <v>2000</v>
      </c>
      <c r="C145" t="s">
        <v>594</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596</v>
      </c>
      <c r="B146">
        <v>2015</v>
      </c>
      <c r="C146" t="s">
        <v>586</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596</v>
      </c>
      <c r="B147">
        <v>2014</v>
      </c>
      <c r="C147" t="s">
        <v>586</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596</v>
      </c>
      <c r="B148">
        <v>2013</v>
      </c>
      <c r="C148" t="s">
        <v>586</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596</v>
      </c>
      <c r="B149">
        <v>2012</v>
      </c>
      <c r="C149" t="s">
        <v>586</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596</v>
      </c>
      <c r="B150">
        <v>2011</v>
      </c>
      <c r="C150" t="s">
        <v>586</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596</v>
      </c>
      <c r="B151">
        <v>2010</v>
      </c>
      <c r="C151" t="s">
        <v>586</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596</v>
      </c>
      <c r="B152">
        <v>2009</v>
      </c>
      <c r="C152" t="s">
        <v>586</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596</v>
      </c>
      <c r="B153">
        <v>2008</v>
      </c>
      <c r="C153" t="s">
        <v>586</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596</v>
      </c>
      <c r="B154">
        <v>2007</v>
      </c>
      <c r="C154" t="s">
        <v>586</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596</v>
      </c>
      <c r="B155">
        <v>2006</v>
      </c>
      <c r="C155" t="s">
        <v>586</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596</v>
      </c>
      <c r="B156">
        <v>2005</v>
      </c>
      <c r="C156" t="s">
        <v>586</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596</v>
      </c>
      <c r="B157">
        <v>2004</v>
      </c>
      <c r="C157" t="s">
        <v>586</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596</v>
      </c>
      <c r="B158">
        <v>2003</v>
      </c>
      <c r="C158" t="s">
        <v>586</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596</v>
      </c>
      <c r="B159">
        <v>2002</v>
      </c>
      <c r="C159" t="s">
        <v>586</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596</v>
      </c>
      <c r="B160">
        <v>2001</v>
      </c>
      <c r="C160" t="s">
        <v>586</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596</v>
      </c>
      <c r="B161">
        <v>2000</v>
      </c>
      <c r="C161" t="s">
        <v>586</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597</v>
      </c>
      <c r="B162">
        <v>2015</v>
      </c>
      <c r="C162" t="s">
        <v>586</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597</v>
      </c>
      <c r="B163">
        <v>2014</v>
      </c>
      <c r="C163" t="s">
        <v>586</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597</v>
      </c>
      <c r="B164">
        <v>2013</v>
      </c>
      <c r="C164" t="s">
        <v>586</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597</v>
      </c>
      <c r="B165">
        <v>2012</v>
      </c>
      <c r="C165" t="s">
        <v>586</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597</v>
      </c>
      <c r="B166">
        <v>2011</v>
      </c>
      <c r="C166" t="s">
        <v>586</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597</v>
      </c>
      <c r="B167">
        <v>2010</v>
      </c>
      <c r="C167" t="s">
        <v>586</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597</v>
      </c>
      <c r="B168">
        <v>2009</v>
      </c>
      <c r="C168" t="s">
        <v>586</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597</v>
      </c>
      <c r="B169">
        <v>2008</v>
      </c>
      <c r="C169" t="s">
        <v>586</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597</v>
      </c>
      <c r="B170">
        <v>2007</v>
      </c>
      <c r="C170" t="s">
        <v>586</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597</v>
      </c>
      <c r="B171">
        <v>2006</v>
      </c>
      <c r="C171" t="s">
        <v>586</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597</v>
      </c>
      <c r="B172">
        <v>2005</v>
      </c>
      <c r="C172" t="s">
        <v>586</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597</v>
      </c>
      <c r="B173">
        <v>2004</v>
      </c>
      <c r="C173" t="s">
        <v>586</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597</v>
      </c>
      <c r="B174">
        <v>2003</v>
      </c>
      <c r="C174" t="s">
        <v>586</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597</v>
      </c>
      <c r="B175">
        <v>2002</v>
      </c>
      <c r="C175" t="s">
        <v>586</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597</v>
      </c>
      <c r="B176">
        <v>2001</v>
      </c>
      <c r="C176" t="s">
        <v>586</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597</v>
      </c>
      <c r="B177">
        <v>2000</v>
      </c>
      <c r="C177" t="s">
        <v>586</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598</v>
      </c>
      <c r="B178">
        <v>2015</v>
      </c>
      <c r="C178" t="s">
        <v>586</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598</v>
      </c>
      <c r="B179">
        <v>2014</v>
      </c>
      <c r="C179" t="s">
        <v>586</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598</v>
      </c>
      <c r="B180">
        <v>2013</v>
      </c>
      <c r="C180" t="s">
        <v>586</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598</v>
      </c>
      <c r="B181">
        <v>2012</v>
      </c>
      <c r="C181" t="s">
        <v>586</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598</v>
      </c>
      <c r="B182">
        <v>2011</v>
      </c>
      <c r="C182" t="s">
        <v>586</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598</v>
      </c>
      <c r="B183">
        <v>2010</v>
      </c>
      <c r="C183" t="s">
        <v>586</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598</v>
      </c>
      <c r="B184">
        <v>2009</v>
      </c>
      <c r="C184" t="s">
        <v>586</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598</v>
      </c>
      <c r="B185">
        <v>2008</v>
      </c>
      <c r="C185" t="s">
        <v>586</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598</v>
      </c>
      <c r="B186">
        <v>2007</v>
      </c>
      <c r="C186" t="s">
        <v>586</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598</v>
      </c>
      <c r="B187">
        <v>2006</v>
      </c>
      <c r="C187" t="s">
        <v>586</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598</v>
      </c>
      <c r="B188">
        <v>2005</v>
      </c>
      <c r="C188" t="s">
        <v>586</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598</v>
      </c>
      <c r="B189">
        <v>2004</v>
      </c>
      <c r="C189" t="s">
        <v>586</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598</v>
      </c>
      <c r="B190">
        <v>2003</v>
      </c>
      <c r="C190" t="s">
        <v>586</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598</v>
      </c>
      <c r="B191">
        <v>2002</v>
      </c>
      <c r="C191" t="s">
        <v>586</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598</v>
      </c>
      <c r="B192">
        <v>2001</v>
      </c>
      <c r="C192" t="s">
        <v>586</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598</v>
      </c>
      <c r="B193">
        <v>2000</v>
      </c>
      <c r="C193" t="s">
        <v>586</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599</v>
      </c>
      <c r="B194">
        <v>2015</v>
      </c>
      <c r="C194" t="s">
        <v>586</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599</v>
      </c>
      <c r="B195">
        <v>2014</v>
      </c>
      <c r="C195" t="s">
        <v>586</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599</v>
      </c>
      <c r="B196">
        <v>2013</v>
      </c>
      <c r="C196" t="s">
        <v>586</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599</v>
      </c>
      <c r="B197">
        <v>2012</v>
      </c>
      <c r="C197" t="s">
        <v>586</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599</v>
      </c>
      <c r="B198">
        <v>2011</v>
      </c>
      <c r="C198" t="s">
        <v>586</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599</v>
      </c>
      <c r="B199">
        <v>2010</v>
      </c>
      <c r="C199" t="s">
        <v>586</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599</v>
      </c>
      <c r="B200">
        <v>2009</v>
      </c>
      <c r="C200" t="s">
        <v>586</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599</v>
      </c>
      <c r="B201">
        <v>2008</v>
      </c>
      <c r="C201" t="s">
        <v>586</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599</v>
      </c>
      <c r="B202">
        <v>2007</v>
      </c>
      <c r="C202" t="s">
        <v>586</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599</v>
      </c>
      <c r="B203">
        <v>2006</v>
      </c>
      <c r="C203" t="s">
        <v>586</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599</v>
      </c>
      <c r="B204">
        <v>2005</v>
      </c>
      <c r="C204" t="s">
        <v>586</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599</v>
      </c>
      <c r="B205">
        <v>2004</v>
      </c>
      <c r="C205" t="s">
        <v>586</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599</v>
      </c>
      <c r="B206">
        <v>2003</v>
      </c>
      <c r="C206" t="s">
        <v>586</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599</v>
      </c>
      <c r="B207">
        <v>2002</v>
      </c>
      <c r="C207" t="s">
        <v>586</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599</v>
      </c>
      <c r="B208">
        <v>2001</v>
      </c>
      <c r="C208" t="s">
        <v>586</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599</v>
      </c>
      <c r="B209">
        <v>2000</v>
      </c>
      <c r="C209" t="s">
        <v>586</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600</v>
      </c>
      <c r="B210">
        <v>2015</v>
      </c>
      <c r="C210" t="s">
        <v>586</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600</v>
      </c>
      <c r="B211">
        <v>2014</v>
      </c>
      <c r="C211" t="s">
        <v>586</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600</v>
      </c>
      <c r="B212">
        <v>2013</v>
      </c>
      <c r="C212" t="s">
        <v>586</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600</v>
      </c>
      <c r="B213">
        <v>2012</v>
      </c>
      <c r="C213" t="s">
        <v>586</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600</v>
      </c>
      <c r="B214">
        <v>2011</v>
      </c>
      <c r="C214" t="s">
        <v>586</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600</v>
      </c>
      <c r="B215">
        <v>2010</v>
      </c>
      <c r="C215" t="s">
        <v>586</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600</v>
      </c>
      <c r="B216">
        <v>2009</v>
      </c>
      <c r="C216" t="s">
        <v>586</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600</v>
      </c>
      <c r="B217">
        <v>2008</v>
      </c>
      <c r="C217" t="s">
        <v>586</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600</v>
      </c>
      <c r="B218">
        <v>2007</v>
      </c>
      <c r="C218" t="s">
        <v>586</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600</v>
      </c>
      <c r="B219">
        <v>2006</v>
      </c>
      <c r="C219" t="s">
        <v>586</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600</v>
      </c>
      <c r="B220">
        <v>2005</v>
      </c>
      <c r="C220" t="s">
        <v>586</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600</v>
      </c>
      <c r="B221">
        <v>2004</v>
      </c>
      <c r="C221" t="s">
        <v>586</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600</v>
      </c>
      <c r="B222">
        <v>2003</v>
      </c>
      <c r="C222" t="s">
        <v>586</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600</v>
      </c>
      <c r="B223">
        <v>2002</v>
      </c>
      <c r="C223" t="s">
        <v>586</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600</v>
      </c>
      <c r="B224">
        <v>2001</v>
      </c>
      <c r="C224" t="s">
        <v>586</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600</v>
      </c>
      <c r="B225">
        <v>2000</v>
      </c>
      <c r="C225" t="s">
        <v>586</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601</v>
      </c>
      <c r="B226">
        <v>2015</v>
      </c>
      <c r="C226" t="s">
        <v>586</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601</v>
      </c>
      <c r="B227">
        <v>2014</v>
      </c>
      <c r="C227" t="s">
        <v>586</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601</v>
      </c>
      <c r="B228">
        <v>2013</v>
      </c>
      <c r="C228" t="s">
        <v>586</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601</v>
      </c>
      <c r="B229">
        <v>2012</v>
      </c>
      <c r="C229" t="s">
        <v>586</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601</v>
      </c>
      <c r="B230">
        <v>2011</v>
      </c>
      <c r="C230" t="s">
        <v>586</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601</v>
      </c>
      <c r="B231">
        <v>2010</v>
      </c>
      <c r="C231" t="s">
        <v>586</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601</v>
      </c>
      <c r="B232">
        <v>2009</v>
      </c>
      <c r="C232" t="s">
        <v>586</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601</v>
      </c>
      <c r="B233">
        <v>2008</v>
      </c>
      <c r="C233" t="s">
        <v>586</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601</v>
      </c>
      <c r="B234">
        <v>2007</v>
      </c>
      <c r="C234" t="s">
        <v>586</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601</v>
      </c>
      <c r="B235">
        <v>2006</v>
      </c>
      <c r="C235" t="s">
        <v>586</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601</v>
      </c>
      <c r="B236">
        <v>2005</v>
      </c>
      <c r="C236" t="s">
        <v>586</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601</v>
      </c>
      <c r="B237">
        <v>2004</v>
      </c>
      <c r="C237" t="s">
        <v>586</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601</v>
      </c>
      <c r="B238">
        <v>2003</v>
      </c>
      <c r="C238" t="s">
        <v>586</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601</v>
      </c>
      <c r="B239">
        <v>2002</v>
      </c>
      <c r="C239" t="s">
        <v>586</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601</v>
      </c>
      <c r="B240">
        <v>2001</v>
      </c>
      <c r="C240" t="s">
        <v>586</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601</v>
      </c>
      <c r="B241">
        <v>2000</v>
      </c>
      <c r="C241" t="s">
        <v>586</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602</v>
      </c>
      <c r="B242">
        <v>2015</v>
      </c>
      <c r="C242" t="s">
        <v>594</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602</v>
      </c>
      <c r="B243">
        <v>2014</v>
      </c>
      <c r="C243" t="s">
        <v>594</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602</v>
      </c>
      <c r="B244">
        <v>2013</v>
      </c>
      <c r="C244" t="s">
        <v>594</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602</v>
      </c>
      <c r="B245">
        <v>2012</v>
      </c>
      <c r="C245" t="s">
        <v>594</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602</v>
      </c>
      <c r="B246">
        <v>2011</v>
      </c>
      <c r="C246" t="s">
        <v>594</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602</v>
      </c>
      <c r="B247">
        <v>2010</v>
      </c>
      <c r="C247" t="s">
        <v>594</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602</v>
      </c>
      <c r="B248">
        <v>2009</v>
      </c>
      <c r="C248" t="s">
        <v>594</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602</v>
      </c>
      <c r="B249">
        <v>2008</v>
      </c>
      <c r="C249" t="s">
        <v>594</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602</v>
      </c>
      <c r="B250">
        <v>2007</v>
      </c>
      <c r="C250" t="s">
        <v>594</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602</v>
      </c>
      <c r="B251">
        <v>2006</v>
      </c>
      <c r="C251" t="s">
        <v>594</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602</v>
      </c>
      <c r="B252">
        <v>2005</v>
      </c>
      <c r="C252" t="s">
        <v>594</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602</v>
      </c>
      <c r="B253">
        <v>2004</v>
      </c>
      <c r="C253" t="s">
        <v>594</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602</v>
      </c>
      <c r="B254">
        <v>2003</v>
      </c>
      <c r="C254" t="s">
        <v>594</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602</v>
      </c>
      <c r="B255">
        <v>2002</v>
      </c>
      <c r="C255" t="s">
        <v>594</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602</v>
      </c>
      <c r="B256">
        <v>2001</v>
      </c>
      <c r="C256" t="s">
        <v>594</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602</v>
      </c>
      <c r="B257">
        <v>2000</v>
      </c>
      <c r="C257" t="s">
        <v>594</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603</v>
      </c>
      <c r="B258">
        <v>2015</v>
      </c>
      <c r="C258" t="s">
        <v>586</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603</v>
      </c>
      <c r="B259">
        <v>2014</v>
      </c>
      <c r="C259" t="s">
        <v>586</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603</v>
      </c>
      <c r="B260">
        <v>2013</v>
      </c>
      <c r="C260" t="s">
        <v>586</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603</v>
      </c>
      <c r="B261">
        <v>2012</v>
      </c>
      <c r="C261" t="s">
        <v>586</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603</v>
      </c>
      <c r="B262">
        <v>2011</v>
      </c>
      <c r="C262" t="s">
        <v>586</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603</v>
      </c>
      <c r="B263">
        <v>2010</v>
      </c>
      <c r="C263" t="s">
        <v>586</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603</v>
      </c>
      <c r="B264">
        <v>2009</v>
      </c>
      <c r="C264" t="s">
        <v>586</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603</v>
      </c>
      <c r="B265">
        <v>2008</v>
      </c>
      <c r="C265" t="s">
        <v>586</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603</v>
      </c>
      <c r="B266">
        <v>2007</v>
      </c>
      <c r="C266" t="s">
        <v>586</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603</v>
      </c>
      <c r="B267">
        <v>2006</v>
      </c>
      <c r="C267" t="s">
        <v>586</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603</v>
      </c>
      <c r="B268">
        <v>2005</v>
      </c>
      <c r="C268" t="s">
        <v>586</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603</v>
      </c>
      <c r="B269">
        <v>2004</v>
      </c>
      <c r="C269" t="s">
        <v>586</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603</v>
      </c>
      <c r="B270">
        <v>2003</v>
      </c>
      <c r="C270" t="s">
        <v>586</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603</v>
      </c>
      <c r="B271">
        <v>2002</v>
      </c>
      <c r="C271" t="s">
        <v>586</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603</v>
      </c>
      <c r="B272">
        <v>2001</v>
      </c>
      <c r="C272" t="s">
        <v>586</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603</v>
      </c>
      <c r="B273">
        <v>2000</v>
      </c>
      <c r="C273" t="s">
        <v>586</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604</v>
      </c>
      <c r="B274">
        <v>2015</v>
      </c>
      <c r="C274" t="s">
        <v>586</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604</v>
      </c>
      <c r="B275">
        <v>2014</v>
      </c>
      <c r="C275" t="s">
        <v>586</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604</v>
      </c>
      <c r="B276">
        <v>2013</v>
      </c>
      <c r="C276" t="s">
        <v>586</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604</v>
      </c>
      <c r="B277">
        <v>2012</v>
      </c>
      <c r="C277" t="s">
        <v>586</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604</v>
      </c>
      <c r="B278">
        <v>2011</v>
      </c>
      <c r="C278" t="s">
        <v>586</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604</v>
      </c>
      <c r="B279">
        <v>2010</v>
      </c>
      <c r="C279" t="s">
        <v>586</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604</v>
      </c>
      <c r="B280">
        <v>2009</v>
      </c>
      <c r="C280" t="s">
        <v>586</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604</v>
      </c>
      <c r="B281">
        <v>2008</v>
      </c>
      <c r="C281" t="s">
        <v>586</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604</v>
      </c>
      <c r="B282">
        <v>2007</v>
      </c>
      <c r="C282" t="s">
        <v>586</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604</v>
      </c>
      <c r="B283">
        <v>2006</v>
      </c>
      <c r="C283" t="s">
        <v>586</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604</v>
      </c>
      <c r="B284">
        <v>2005</v>
      </c>
      <c r="C284" t="s">
        <v>586</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604</v>
      </c>
      <c r="B285">
        <v>2004</v>
      </c>
      <c r="C285" t="s">
        <v>586</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604</v>
      </c>
      <c r="B286">
        <v>2003</v>
      </c>
      <c r="C286" t="s">
        <v>586</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604</v>
      </c>
      <c r="B287">
        <v>2002</v>
      </c>
      <c r="C287" t="s">
        <v>586</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604</v>
      </c>
      <c r="B288">
        <v>2001</v>
      </c>
      <c r="C288" t="s">
        <v>586</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604</v>
      </c>
      <c r="B289">
        <v>2000</v>
      </c>
      <c r="C289" t="s">
        <v>586</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605</v>
      </c>
      <c r="B290">
        <v>2015</v>
      </c>
      <c r="C290" t="s">
        <v>586</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605</v>
      </c>
      <c r="B291">
        <v>2014</v>
      </c>
      <c r="C291" t="s">
        <v>586</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605</v>
      </c>
      <c r="B292">
        <v>2013</v>
      </c>
      <c r="C292" t="s">
        <v>586</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605</v>
      </c>
      <c r="B293">
        <v>2012</v>
      </c>
      <c r="C293" t="s">
        <v>586</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605</v>
      </c>
      <c r="B294">
        <v>2011</v>
      </c>
      <c r="C294" t="s">
        <v>586</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605</v>
      </c>
      <c r="B295">
        <v>2010</v>
      </c>
      <c r="C295" t="s">
        <v>586</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605</v>
      </c>
      <c r="B296">
        <v>2009</v>
      </c>
      <c r="C296" t="s">
        <v>586</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605</v>
      </c>
      <c r="B297">
        <v>2008</v>
      </c>
      <c r="C297" t="s">
        <v>586</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605</v>
      </c>
      <c r="B298">
        <v>2007</v>
      </c>
      <c r="C298" t="s">
        <v>586</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605</v>
      </c>
      <c r="B299">
        <v>2006</v>
      </c>
      <c r="C299" t="s">
        <v>586</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605</v>
      </c>
      <c r="B300">
        <v>2005</v>
      </c>
      <c r="C300" t="s">
        <v>586</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605</v>
      </c>
      <c r="B301">
        <v>2004</v>
      </c>
      <c r="C301" t="s">
        <v>586</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605</v>
      </c>
      <c r="B302">
        <v>2003</v>
      </c>
      <c r="C302" t="s">
        <v>586</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605</v>
      </c>
      <c r="B303">
        <v>2002</v>
      </c>
      <c r="C303" t="s">
        <v>586</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605</v>
      </c>
      <c r="B304">
        <v>2001</v>
      </c>
      <c r="C304" t="s">
        <v>586</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605</v>
      </c>
      <c r="B305">
        <v>2000</v>
      </c>
      <c r="C305" t="s">
        <v>586</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606</v>
      </c>
      <c r="B306">
        <v>2015</v>
      </c>
      <c r="C306" t="s">
        <v>586</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606</v>
      </c>
      <c r="B307">
        <v>2014</v>
      </c>
      <c r="C307" t="s">
        <v>586</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606</v>
      </c>
      <c r="B308">
        <v>2013</v>
      </c>
      <c r="C308" t="s">
        <v>586</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606</v>
      </c>
      <c r="B309">
        <v>2012</v>
      </c>
      <c r="C309" t="s">
        <v>586</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606</v>
      </c>
      <c r="B310">
        <v>2011</v>
      </c>
      <c r="C310" t="s">
        <v>586</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606</v>
      </c>
      <c r="B311">
        <v>2010</v>
      </c>
      <c r="C311" t="s">
        <v>586</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606</v>
      </c>
      <c r="B312">
        <v>2009</v>
      </c>
      <c r="C312" t="s">
        <v>586</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606</v>
      </c>
      <c r="B313">
        <v>2008</v>
      </c>
      <c r="C313" t="s">
        <v>586</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606</v>
      </c>
      <c r="B314">
        <v>2007</v>
      </c>
      <c r="C314" t="s">
        <v>586</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606</v>
      </c>
      <c r="B315">
        <v>2006</v>
      </c>
      <c r="C315" t="s">
        <v>586</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606</v>
      </c>
      <c r="B316">
        <v>2005</v>
      </c>
      <c r="C316" t="s">
        <v>586</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606</v>
      </c>
      <c r="B317">
        <v>2004</v>
      </c>
      <c r="C317" t="s">
        <v>586</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606</v>
      </c>
      <c r="B318">
        <v>2003</v>
      </c>
      <c r="C318" t="s">
        <v>586</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606</v>
      </c>
      <c r="B319">
        <v>2002</v>
      </c>
      <c r="C319" t="s">
        <v>586</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606</v>
      </c>
      <c r="B320">
        <v>2001</v>
      </c>
      <c r="C320" t="s">
        <v>586</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606</v>
      </c>
      <c r="B321">
        <v>2000</v>
      </c>
      <c r="C321" t="s">
        <v>586</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607</v>
      </c>
      <c r="B322">
        <v>2015</v>
      </c>
      <c r="C322" t="s">
        <v>586</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607</v>
      </c>
      <c r="B323">
        <v>2014</v>
      </c>
      <c r="C323" t="s">
        <v>586</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607</v>
      </c>
      <c r="B324">
        <v>2013</v>
      </c>
      <c r="C324" t="s">
        <v>586</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607</v>
      </c>
      <c r="B325">
        <v>2012</v>
      </c>
      <c r="C325" t="s">
        <v>586</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607</v>
      </c>
      <c r="B326">
        <v>2011</v>
      </c>
      <c r="C326" t="s">
        <v>586</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607</v>
      </c>
      <c r="B327">
        <v>2010</v>
      </c>
      <c r="C327" t="s">
        <v>586</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607</v>
      </c>
      <c r="B328">
        <v>2009</v>
      </c>
      <c r="C328" t="s">
        <v>586</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607</v>
      </c>
      <c r="B329">
        <v>2008</v>
      </c>
      <c r="C329" t="s">
        <v>586</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607</v>
      </c>
      <c r="B330">
        <v>2007</v>
      </c>
      <c r="C330" t="s">
        <v>586</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607</v>
      </c>
      <c r="B331">
        <v>2006</v>
      </c>
      <c r="C331" t="s">
        <v>586</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607</v>
      </c>
      <c r="B332">
        <v>2005</v>
      </c>
      <c r="C332" t="s">
        <v>586</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607</v>
      </c>
      <c r="B333">
        <v>2004</v>
      </c>
      <c r="C333" t="s">
        <v>586</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607</v>
      </c>
      <c r="B334">
        <v>2003</v>
      </c>
      <c r="C334" t="s">
        <v>586</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607</v>
      </c>
      <c r="B335">
        <v>2002</v>
      </c>
      <c r="C335" t="s">
        <v>586</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607</v>
      </c>
      <c r="B336">
        <v>2001</v>
      </c>
      <c r="C336" t="s">
        <v>586</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607</v>
      </c>
      <c r="B337">
        <v>2000</v>
      </c>
      <c r="C337" t="s">
        <v>586</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608</v>
      </c>
      <c r="B338">
        <v>2015</v>
      </c>
      <c r="C338" t="s">
        <v>586</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608</v>
      </c>
      <c r="B339">
        <v>2014</v>
      </c>
      <c r="C339" t="s">
        <v>586</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608</v>
      </c>
      <c r="B340">
        <v>2013</v>
      </c>
      <c r="C340" t="s">
        <v>586</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608</v>
      </c>
      <c r="B341">
        <v>2012</v>
      </c>
      <c r="C341" t="s">
        <v>586</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608</v>
      </c>
      <c r="B342">
        <v>2011</v>
      </c>
      <c r="C342" t="s">
        <v>586</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608</v>
      </c>
      <c r="B343">
        <v>2010</v>
      </c>
      <c r="C343" t="s">
        <v>586</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608</v>
      </c>
      <c r="B344">
        <v>2009</v>
      </c>
      <c r="C344" t="s">
        <v>586</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608</v>
      </c>
      <c r="B345">
        <v>2008</v>
      </c>
      <c r="C345" t="s">
        <v>586</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608</v>
      </c>
      <c r="B346">
        <v>2007</v>
      </c>
      <c r="C346" t="s">
        <v>586</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608</v>
      </c>
      <c r="B347">
        <v>2006</v>
      </c>
      <c r="C347" t="s">
        <v>586</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608</v>
      </c>
      <c r="B348">
        <v>2005</v>
      </c>
      <c r="C348" t="s">
        <v>586</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608</v>
      </c>
      <c r="B349">
        <v>2004</v>
      </c>
      <c r="C349" t="s">
        <v>586</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608</v>
      </c>
      <c r="B350">
        <v>2003</v>
      </c>
      <c r="C350" t="s">
        <v>586</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608</v>
      </c>
      <c r="B351">
        <v>2002</v>
      </c>
      <c r="C351" t="s">
        <v>586</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608</v>
      </c>
      <c r="B352">
        <v>2001</v>
      </c>
      <c r="C352" t="s">
        <v>586</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608</v>
      </c>
      <c r="B353">
        <v>2000</v>
      </c>
      <c r="C353" t="s">
        <v>586</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609</v>
      </c>
      <c r="B354">
        <v>2015</v>
      </c>
      <c r="C354" t="s">
        <v>586</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609</v>
      </c>
      <c r="B355">
        <v>2014</v>
      </c>
      <c r="C355" t="s">
        <v>586</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609</v>
      </c>
      <c r="B356">
        <v>2013</v>
      </c>
      <c r="C356" t="s">
        <v>586</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609</v>
      </c>
      <c r="B357">
        <v>2012</v>
      </c>
      <c r="C357" t="s">
        <v>586</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609</v>
      </c>
      <c r="B358">
        <v>2011</v>
      </c>
      <c r="C358" t="s">
        <v>586</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609</v>
      </c>
      <c r="B359">
        <v>2010</v>
      </c>
      <c r="C359" t="s">
        <v>586</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609</v>
      </c>
      <c r="B360">
        <v>2009</v>
      </c>
      <c r="C360" t="s">
        <v>586</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609</v>
      </c>
      <c r="B361">
        <v>2008</v>
      </c>
      <c r="C361" t="s">
        <v>586</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609</v>
      </c>
      <c r="B362">
        <v>2007</v>
      </c>
      <c r="C362" t="s">
        <v>586</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609</v>
      </c>
      <c r="B363">
        <v>2006</v>
      </c>
      <c r="C363" t="s">
        <v>586</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609</v>
      </c>
      <c r="B364">
        <v>2005</v>
      </c>
      <c r="C364" t="s">
        <v>586</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609</v>
      </c>
      <c r="B365">
        <v>2004</v>
      </c>
      <c r="C365" t="s">
        <v>586</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609</v>
      </c>
      <c r="B366">
        <v>2003</v>
      </c>
      <c r="C366" t="s">
        <v>586</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609</v>
      </c>
      <c r="B367">
        <v>2002</v>
      </c>
      <c r="C367" t="s">
        <v>586</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609</v>
      </c>
      <c r="B368">
        <v>2001</v>
      </c>
      <c r="C368" t="s">
        <v>586</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609</v>
      </c>
      <c r="B369">
        <v>2000</v>
      </c>
      <c r="C369" t="s">
        <v>586</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610</v>
      </c>
      <c r="B370">
        <v>2015</v>
      </c>
      <c r="C370" t="s">
        <v>586</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610</v>
      </c>
      <c r="B371">
        <v>2014</v>
      </c>
      <c r="C371" t="s">
        <v>586</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610</v>
      </c>
      <c r="B372">
        <v>2013</v>
      </c>
      <c r="C372" t="s">
        <v>586</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610</v>
      </c>
      <c r="B373">
        <v>2012</v>
      </c>
      <c r="C373" t="s">
        <v>586</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610</v>
      </c>
      <c r="B374">
        <v>2011</v>
      </c>
      <c r="C374" t="s">
        <v>586</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610</v>
      </c>
      <c r="B375">
        <v>2010</v>
      </c>
      <c r="C375" t="s">
        <v>586</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610</v>
      </c>
      <c r="B376">
        <v>2009</v>
      </c>
      <c r="C376" t="s">
        <v>586</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610</v>
      </c>
      <c r="B377">
        <v>2008</v>
      </c>
      <c r="C377" t="s">
        <v>586</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610</v>
      </c>
      <c r="B378">
        <v>2007</v>
      </c>
      <c r="C378" t="s">
        <v>586</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610</v>
      </c>
      <c r="B379">
        <v>2006</v>
      </c>
      <c r="C379" t="s">
        <v>586</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610</v>
      </c>
      <c r="B380">
        <v>2005</v>
      </c>
      <c r="C380" t="s">
        <v>586</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610</v>
      </c>
      <c r="B381">
        <v>2004</v>
      </c>
      <c r="C381" t="s">
        <v>586</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610</v>
      </c>
      <c r="B382">
        <v>2003</v>
      </c>
      <c r="C382" t="s">
        <v>586</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610</v>
      </c>
      <c r="B383">
        <v>2002</v>
      </c>
      <c r="C383" t="s">
        <v>586</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610</v>
      </c>
      <c r="B384">
        <v>2001</v>
      </c>
      <c r="C384" t="s">
        <v>586</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610</v>
      </c>
      <c r="B385">
        <v>2000</v>
      </c>
      <c r="C385" t="s">
        <v>586</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611</v>
      </c>
      <c r="B386">
        <v>2015</v>
      </c>
      <c r="C386" t="s">
        <v>594</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611</v>
      </c>
      <c r="B387">
        <v>2014</v>
      </c>
      <c r="C387" t="s">
        <v>594</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611</v>
      </c>
      <c r="B388">
        <v>2013</v>
      </c>
      <c r="C388" t="s">
        <v>594</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611</v>
      </c>
      <c r="B389">
        <v>2012</v>
      </c>
      <c r="C389" t="s">
        <v>594</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611</v>
      </c>
      <c r="B390">
        <v>2011</v>
      </c>
      <c r="C390" t="s">
        <v>594</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611</v>
      </c>
      <c r="B391">
        <v>2010</v>
      </c>
      <c r="C391" t="s">
        <v>594</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611</v>
      </c>
      <c r="B392">
        <v>2009</v>
      </c>
      <c r="C392" t="s">
        <v>594</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611</v>
      </c>
      <c r="B393">
        <v>2008</v>
      </c>
      <c r="C393" t="s">
        <v>594</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611</v>
      </c>
      <c r="B394">
        <v>2007</v>
      </c>
      <c r="C394" t="s">
        <v>594</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611</v>
      </c>
      <c r="B395">
        <v>2006</v>
      </c>
      <c r="C395" t="s">
        <v>594</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611</v>
      </c>
      <c r="B396">
        <v>2005</v>
      </c>
      <c r="C396" t="s">
        <v>594</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611</v>
      </c>
      <c r="B397">
        <v>2004</v>
      </c>
      <c r="C397" t="s">
        <v>594</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611</v>
      </c>
      <c r="B398">
        <v>2003</v>
      </c>
      <c r="C398" t="s">
        <v>594</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611</v>
      </c>
      <c r="B399">
        <v>2002</v>
      </c>
      <c r="C399" t="s">
        <v>594</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611</v>
      </c>
      <c r="B400">
        <v>2001</v>
      </c>
      <c r="C400" t="s">
        <v>594</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611</v>
      </c>
      <c r="B401">
        <v>2000</v>
      </c>
      <c r="C401" t="s">
        <v>594</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612</v>
      </c>
      <c r="B402">
        <v>2015</v>
      </c>
      <c r="C402" t="s">
        <v>586</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612</v>
      </c>
      <c r="B403">
        <v>2014</v>
      </c>
      <c r="C403" t="s">
        <v>586</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612</v>
      </c>
      <c r="B404">
        <v>2013</v>
      </c>
      <c r="C404" t="s">
        <v>586</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612</v>
      </c>
      <c r="B405">
        <v>2012</v>
      </c>
      <c r="C405" t="s">
        <v>586</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612</v>
      </c>
      <c r="B406">
        <v>2011</v>
      </c>
      <c r="C406" t="s">
        <v>586</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612</v>
      </c>
      <c r="B407">
        <v>2010</v>
      </c>
      <c r="C407" t="s">
        <v>586</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612</v>
      </c>
      <c r="B408">
        <v>2009</v>
      </c>
      <c r="C408" t="s">
        <v>586</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612</v>
      </c>
      <c r="B409">
        <v>2008</v>
      </c>
      <c r="C409" t="s">
        <v>586</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612</v>
      </c>
      <c r="B410">
        <v>2007</v>
      </c>
      <c r="C410" t="s">
        <v>586</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612</v>
      </c>
      <c r="B411">
        <v>2006</v>
      </c>
      <c r="C411" t="s">
        <v>586</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612</v>
      </c>
      <c r="B412">
        <v>2005</v>
      </c>
      <c r="C412" t="s">
        <v>586</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612</v>
      </c>
      <c r="B413">
        <v>2004</v>
      </c>
      <c r="C413" t="s">
        <v>586</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612</v>
      </c>
      <c r="B414">
        <v>2003</v>
      </c>
      <c r="C414" t="s">
        <v>586</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612</v>
      </c>
      <c r="B415">
        <v>2002</v>
      </c>
      <c r="C415" t="s">
        <v>586</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612</v>
      </c>
      <c r="B416">
        <v>2001</v>
      </c>
      <c r="C416" t="s">
        <v>586</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612</v>
      </c>
      <c r="B417">
        <v>2000</v>
      </c>
      <c r="C417" t="s">
        <v>586</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613</v>
      </c>
      <c r="B418">
        <v>2015</v>
      </c>
      <c r="C418" t="s">
        <v>586</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613</v>
      </c>
      <c r="B419">
        <v>2014</v>
      </c>
      <c r="C419" t="s">
        <v>586</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613</v>
      </c>
      <c r="B420">
        <v>2013</v>
      </c>
      <c r="C420" t="s">
        <v>586</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613</v>
      </c>
      <c r="B421">
        <v>2012</v>
      </c>
      <c r="C421" t="s">
        <v>586</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613</v>
      </c>
      <c r="B422">
        <v>2011</v>
      </c>
      <c r="C422" t="s">
        <v>586</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613</v>
      </c>
      <c r="B423">
        <v>2010</v>
      </c>
      <c r="C423" t="s">
        <v>586</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613</v>
      </c>
      <c r="B424">
        <v>2009</v>
      </c>
      <c r="C424" t="s">
        <v>586</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613</v>
      </c>
      <c r="B425">
        <v>2008</v>
      </c>
      <c r="C425" t="s">
        <v>586</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613</v>
      </c>
      <c r="B426">
        <v>2007</v>
      </c>
      <c r="C426" t="s">
        <v>586</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613</v>
      </c>
      <c r="B427">
        <v>2006</v>
      </c>
      <c r="C427" t="s">
        <v>586</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613</v>
      </c>
      <c r="B428">
        <v>2005</v>
      </c>
      <c r="C428" t="s">
        <v>586</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613</v>
      </c>
      <c r="B429">
        <v>2004</v>
      </c>
      <c r="C429" t="s">
        <v>586</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613</v>
      </c>
      <c r="B430">
        <v>2003</v>
      </c>
      <c r="C430" t="s">
        <v>586</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613</v>
      </c>
      <c r="B431">
        <v>2002</v>
      </c>
      <c r="C431" t="s">
        <v>586</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613</v>
      </c>
      <c r="B432">
        <v>2001</v>
      </c>
      <c r="C432" t="s">
        <v>586</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613</v>
      </c>
      <c r="B433">
        <v>2000</v>
      </c>
      <c r="C433" t="s">
        <v>586</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614</v>
      </c>
      <c r="B434">
        <v>2015</v>
      </c>
      <c r="C434" t="s">
        <v>586</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614</v>
      </c>
      <c r="B435">
        <v>2014</v>
      </c>
      <c r="C435" t="s">
        <v>586</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614</v>
      </c>
      <c r="B436">
        <v>2013</v>
      </c>
      <c r="C436" t="s">
        <v>586</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614</v>
      </c>
      <c r="B437">
        <v>2012</v>
      </c>
      <c r="C437" t="s">
        <v>586</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614</v>
      </c>
      <c r="B438">
        <v>2011</v>
      </c>
      <c r="C438" t="s">
        <v>586</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614</v>
      </c>
      <c r="B439">
        <v>2010</v>
      </c>
      <c r="C439" t="s">
        <v>586</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614</v>
      </c>
      <c r="B440">
        <v>2009</v>
      </c>
      <c r="C440" t="s">
        <v>586</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614</v>
      </c>
      <c r="B441">
        <v>2008</v>
      </c>
      <c r="C441" t="s">
        <v>586</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614</v>
      </c>
      <c r="B442">
        <v>2007</v>
      </c>
      <c r="C442" t="s">
        <v>586</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614</v>
      </c>
      <c r="B443">
        <v>2006</v>
      </c>
      <c r="C443" t="s">
        <v>586</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614</v>
      </c>
      <c r="B444">
        <v>2005</v>
      </c>
      <c r="C444" t="s">
        <v>586</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614</v>
      </c>
      <c r="B445">
        <v>2004</v>
      </c>
      <c r="C445" t="s">
        <v>586</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614</v>
      </c>
      <c r="B446">
        <v>2003</v>
      </c>
      <c r="C446" t="s">
        <v>586</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614</v>
      </c>
      <c r="B447">
        <v>2002</v>
      </c>
      <c r="C447" t="s">
        <v>586</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614</v>
      </c>
      <c r="B448">
        <v>2001</v>
      </c>
      <c r="C448" t="s">
        <v>586</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614</v>
      </c>
      <c r="B449">
        <v>2000</v>
      </c>
      <c r="C449" t="s">
        <v>586</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615</v>
      </c>
      <c r="B450">
        <v>2015</v>
      </c>
      <c r="C450" t="s">
        <v>586</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615</v>
      </c>
      <c r="B451">
        <v>2014</v>
      </c>
      <c r="C451" t="s">
        <v>586</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615</v>
      </c>
      <c r="B452">
        <v>2013</v>
      </c>
      <c r="C452" t="s">
        <v>586</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615</v>
      </c>
      <c r="B453">
        <v>2012</v>
      </c>
      <c r="C453" t="s">
        <v>586</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615</v>
      </c>
      <c r="B454">
        <v>2011</v>
      </c>
      <c r="C454" t="s">
        <v>586</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615</v>
      </c>
      <c r="B455">
        <v>2010</v>
      </c>
      <c r="C455" t="s">
        <v>586</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615</v>
      </c>
      <c r="B456">
        <v>2009</v>
      </c>
      <c r="C456" t="s">
        <v>586</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615</v>
      </c>
      <c r="B457">
        <v>2008</v>
      </c>
      <c r="C457" t="s">
        <v>586</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615</v>
      </c>
      <c r="B458">
        <v>2007</v>
      </c>
      <c r="C458" t="s">
        <v>586</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615</v>
      </c>
      <c r="B459">
        <v>2006</v>
      </c>
      <c r="C459" t="s">
        <v>586</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615</v>
      </c>
      <c r="B460">
        <v>2005</v>
      </c>
      <c r="C460" t="s">
        <v>586</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615</v>
      </c>
      <c r="B461">
        <v>2004</v>
      </c>
      <c r="C461" t="s">
        <v>586</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615</v>
      </c>
      <c r="B462">
        <v>2003</v>
      </c>
      <c r="C462" t="s">
        <v>586</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615</v>
      </c>
      <c r="B463">
        <v>2002</v>
      </c>
      <c r="C463" t="s">
        <v>586</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615</v>
      </c>
      <c r="B464">
        <v>2001</v>
      </c>
      <c r="C464" t="s">
        <v>586</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615</v>
      </c>
      <c r="B465">
        <v>2000</v>
      </c>
      <c r="C465" t="s">
        <v>586</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616</v>
      </c>
      <c r="B466">
        <v>2015</v>
      </c>
      <c r="C466" t="s">
        <v>586</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616</v>
      </c>
      <c r="B467">
        <v>2014</v>
      </c>
      <c r="C467" t="s">
        <v>586</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616</v>
      </c>
      <c r="B468">
        <v>2013</v>
      </c>
      <c r="C468" t="s">
        <v>586</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616</v>
      </c>
      <c r="B469">
        <v>2012</v>
      </c>
      <c r="C469" t="s">
        <v>586</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616</v>
      </c>
      <c r="B470">
        <v>2011</v>
      </c>
      <c r="C470" t="s">
        <v>586</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616</v>
      </c>
      <c r="B471">
        <v>2010</v>
      </c>
      <c r="C471" t="s">
        <v>586</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616</v>
      </c>
      <c r="B472">
        <v>2009</v>
      </c>
      <c r="C472" t="s">
        <v>586</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616</v>
      </c>
      <c r="B473">
        <v>2008</v>
      </c>
      <c r="C473" t="s">
        <v>586</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616</v>
      </c>
      <c r="B474">
        <v>2007</v>
      </c>
      <c r="C474" t="s">
        <v>586</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616</v>
      </c>
      <c r="B475">
        <v>2006</v>
      </c>
      <c r="C475" t="s">
        <v>586</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616</v>
      </c>
      <c r="B476">
        <v>2005</v>
      </c>
      <c r="C476" t="s">
        <v>586</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616</v>
      </c>
      <c r="B477">
        <v>2004</v>
      </c>
      <c r="C477" t="s">
        <v>586</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616</v>
      </c>
      <c r="B478">
        <v>2003</v>
      </c>
      <c r="C478" t="s">
        <v>586</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616</v>
      </c>
      <c r="B479">
        <v>2002</v>
      </c>
      <c r="C479" t="s">
        <v>586</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616</v>
      </c>
      <c r="B480">
        <v>2001</v>
      </c>
      <c r="C480" t="s">
        <v>586</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616</v>
      </c>
      <c r="B481">
        <v>2000</v>
      </c>
      <c r="C481" t="s">
        <v>586</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617</v>
      </c>
      <c r="B482">
        <v>2015</v>
      </c>
      <c r="C482" t="s">
        <v>586</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617</v>
      </c>
      <c r="B483">
        <v>2014</v>
      </c>
      <c r="C483" t="s">
        <v>586</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617</v>
      </c>
      <c r="B484">
        <v>2013</v>
      </c>
      <c r="C484" t="s">
        <v>586</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617</v>
      </c>
      <c r="B485">
        <v>2012</v>
      </c>
      <c r="C485" t="s">
        <v>586</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617</v>
      </c>
      <c r="B486">
        <v>2011</v>
      </c>
      <c r="C486" t="s">
        <v>586</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617</v>
      </c>
      <c r="B487">
        <v>2010</v>
      </c>
      <c r="C487" t="s">
        <v>586</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617</v>
      </c>
      <c r="B488">
        <v>2009</v>
      </c>
      <c r="C488" t="s">
        <v>586</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617</v>
      </c>
      <c r="B489">
        <v>2008</v>
      </c>
      <c r="C489" t="s">
        <v>586</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617</v>
      </c>
      <c r="B490">
        <v>2007</v>
      </c>
      <c r="C490" t="s">
        <v>586</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617</v>
      </c>
      <c r="B491">
        <v>2006</v>
      </c>
      <c r="C491" t="s">
        <v>586</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617</v>
      </c>
      <c r="B492">
        <v>2005</v>
      </c>
      <c r="C492" t="s">
        <v>586</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617</v>
      </c>
      <c r="B493">
        <v>2004</v>
      </c>
      <c r="C493" t="s">
        <v>586</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617</v>
      </c>
      <c r="B494">
        <v>2003</v>
      </c>
      <c r="C494" t="s">
        <v>586</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617</v>
      </c>
      <c r="B495">
        <v>2002</v>
      </c>
      <c r="C495" t="s">
        <v>586</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617</v>
      </c>
      <c r="B496">
        <v>2001</v>
      </c>
      <c r="C496" t="s">
        <v>586</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617</v>
      </c>
      <c r="B497">
        <v>2000</v>
      </c>
      <c r="C497" t="s">
        <v>586</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618</v>
      </c>
      <c r="B498">
        <v>2015</v>
      </c>
      <c r="C498" t="s">
        <v>586</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618</v>
      </c>
      <c r="B499">
        <v>2014</v>
      </c>
      <c r="C499" t="s">
        <v>586</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618</v>
      </c>
      <c r="B500">
        <v>2013</v>
      </c>
      <c r="C500" t="s">
        <v>586</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618</v>
      </c>
      <c r="B501">
        <v>2012</v>
      </c>
      <c r="C501" t="s">
        <v>586</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618</v>
      </c>
      <c r="B502">
        <v>2011</v>
      </c>
      <c r="C502" t="s">
        <v>586</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618</v>
      </c>
      <c r="B503">
        <v>2010</v>
      </c>
      <c r="C503" t="s">
        <v>586</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618</v>
      </c>
      <c r="B504">
        <v>2009</v>
      </c>
      <c r="C504" t="s">
        <v>586</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618</v>
      </c>
      <c r="B505">
        <v>2008</v>
      </c>
      <c r="C505" t="s">
        <v>586</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618</v>
      </c>
      <c r="B506">
        <v>2007</v>
      </c>
      <c r="C506" t="s">
        <v>586</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618</v>
      </c>
      <c r="B507">
        <v>2006</v>
      </c>
      <c r="C507" t="s">
        <v>586</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618</v>
      </c>
      <c r="B508">
        <v>2005</v>
      </c>
      <c r="C508" t="s">
        <v>586</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618</v>
      </c>
      <c r="B509">
        <v>2004</v>
      </c>
      <c r="C509" t="s">
        <v>586</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618</v>
      </c>
      <c r="B510">
        <v>2003</v>
      </c>
      <c r="C510" t="s">
        <v>586</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618</v>
      </c>
      <c r="B511">
        <v>2002</v>
      </c>
      <c r="C511" t="s">
        <v>586</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618</v>
      </c>
      <c r="B512">
        <v>2001</v>
      </c>
      <c r="C512" t="s">
        <v>586</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618</v>
      </c>
      <c r="B513">
        <v>2000</v>
      </c>
      <c r="C513" t="s">
        <v>586</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619</v>
      </c>
      <c r="B514">
        <v>2015</v>
      </c>
      <c r="C514" t="s">
        <v>586</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619</v>
      </c>
      <c r="B515">
        <v>2014</v>
      </c>
      <c r="C515" t="s">
        <v>586</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619</v>
      </c>
      <c r="B516">
        <v>2013</v>
      </c>
      <c r="C516" t="s">
        <v>586</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619</v>
      </c>
      <c r="B517">
        <v>2012</v>
      </c>
      <c r="C517" t="s">
        <v>586</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619</v>
      </c>
      <c r="B518">
        <v>2011</v>
      </c>
      <c r="C518" t="s">
        <v>586</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619</v>
      </c>
      <c r="B519">
        <v>2010</v>
      </c>
      <c r="C519" t="s">
        <v>586</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619</v>
      </c>
      <c r="B520">
        <v>2009</v>
      </c>
      <c r="C520" t="s">
        <v>586</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619</v>
      </c>
      <c r="B521">
        <v>2008</v>
      </c>
      <c r="C521" t="s">
        <v>586</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619</v>
      </c>
      <c r="B522">
        <v>2007</v>
      </c>
      <c r="C522" t="s">
        <v>586</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619</v>
      </c>
      <c r="B523">
        <v>2006</v>
      </c>
      <c r="C523" t="s">
        <v>586</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619</v>
      </c>
      <c r="B524">
        <v>2005</v>
      </c>
      <c r="C524" t="s">
        <v>586</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619</v>
      </c>
      <c r="B525">
        <v>2004</v>
      </c>
      <c r="C525" t="s">
        <v>586</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619</v>
      </c>
      <c r="B526">
        <v>2003</v>
      </c>
      <c r="C526" t="s">
        <v>586</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619</v>
      </c>
      <c r="B527">
        <v>2002</v>
      </c>
      <c r="C527" t="s">
        <v>586</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619</v>
      </c>
      <c r="B528">
        <v>2001</v>
      </c>
      <c r="C528" t="s">
        <v>586</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619</v>
      </c>
      <c r="B529">
        <v>2000</v>
      </c>
      <c r="C529" t="s">
        <v>586</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620</v>
      </c>
      <c r="B530">
        <v>2015</v>
      </c>
      <c r="C530" t="s">
        <v>586</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620</v>
      </c>
      <c r="B531">
        <v>2014</v>
      </c>
      <c r="C531" t="s">
        <v>586</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620</v>
      </c>
      <c r="B532">
        <v>2013</v>
      </c>
      <c r="C532" t="s">
        <v>586</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620</v>
      </c>
      <c r="B533">
        <v>2012</v>
      </c>
      <c r="C533" t="s">
        <v>586</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620</v>
      </c>
      <c r="B534">
        <v>2011</v>
      </c>
      <c r="C534" t="s">
        <v>586</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620</v>
      </c>
      <c r="B535">
        <v>2010</v>
      </c>
      <c r="C535" t="s">
        <v>586</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620</v>
      </c>
      <c r="B536">
        <v>2009</v>
      </c>
      <c r="C536" t="s">
        <v>586</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620</v>
      </c>
      <c r="B537">
        <v>2008</v>
      </c>
      <c r="C537" t="s">
        <v>586</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620</v>
      </c>
      <c r="B538">
        <v>2007</v>
      </c>
      <c r="C538" t="s">
        <v>586</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620</v>
      </c>
      <c r="B539">
        <v>2006</v>
      </c>
      <c r="C539" t="s">
        <v>586</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620</v>
      </c>
      <c r="B540">
        <v>2005</v>
      </c>
      <c r="C540" t="s">
        <v>586</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620</v>
      </c>
      <c r="B541">
        <v>2004</v>
      </c>
      <c r="C541" t="s">
        <v>586</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620</v>
      </c>
      <c r="B542">
        <v>2003</v>
      </c>
      <c r="C542" t="s">
        <v>586</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620</v>
      </c>
      <c r="B543">
        <v>2002</v>
      </c>
      <c r="C543" t="s">
        <v>586</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620</v>
      </c>
      <c r="B544">
        <v>2001</v>
      </c>
      <c r="C544" t="s">
        <v>586</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620</v>
      </c>
      <c r="B545">
        <v>2000</v>
      </c>
      <c r="C545" t="s">
        <v>586</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621</v>
      </c>
      <c r="B546">
        <v>2015</v>
      </c>
      <c r="C546" t="s">
        <v>586</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621</v>
      </c>
      <c r="B547">
        <v>2014</v>
      </c>
      <c r="C547" t="s">
        <v>586</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621</v>
      </c>
      <c r="B548">
        <v>2013</v>
      </c>
      <c r="C548" t="s">
        <v>586</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621</v>
      </c>
      <c r="B549">
        <v>2012</v>
      </c>
      <c r="C549" t="s">
        <v>586</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621</v>
      </c>
      <c r="B550">
        <v>2011</v>
      </c>
      <c r="C550" t="s">
        <v>586</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621</v>
      </c>
      <c r="B551">
        <v>2010</v>
      </c>
      <c r="C551" t="s">
        <v>586</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621</v>
      </c>
      <c r="B552">
        <v>2009</v>
      </c>
      <c r="C552" t="s">
        <v>586</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621</v>
      </c>
      <c r="B553">
        <v>2008</v>
      </c>
      <c r="C553" t="s">
        <v>586</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621</v>
      </c>
      <c r="B554">
        <v>2007</v>
      </c>
      <c r="C554" t="s">
        <v>586</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621</v>
      </c>
      <c r="B555">
        <v>2006</v>
      </c>
      <c r="C555" t="s">
        <v>586</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621</v>
      </c>
      <c r="B556">
        <v>2005</v>
      </c>
      <c r="C556" t="s">
        <v>586</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621</v>
      </c>
      <c r="B557">
        <v>2004</v>
      </c>
      <c r="C557" t="s">
        <v>586</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621</v>
      </c>
      <c r="B558">
        <v>2003</v>
      </c>
      <c r="C558" t="s">
        <v>586</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621</v>
      </c>
      <c r="B559">
        <v>2002</v>
      </c>
      <c r="C559" t="s">
        <v>586</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621</v>
      </c>
      <c r="B560">
        <v>2001</v>
      </c>
      <c r="C560" t="s">
        <v>586</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621</v>
      </c>
      <c r="B561">
        <v>2000</v>
      </c>
      <c r="C561" t="s">
        <v>586</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622</v>
      </c>
      <c r="B562">
        <v>2015</v>
      </c>
      <c r="C562" t="s">
        <v>586</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622</v>
      </c>
      <c r="B563">
        <v>2014</v>
      </c>
      <c r="C563" t="s">
        <v>586</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622</v>
      </c>
      <c r="B564">
        <v>2013</v>
      </c>
      <c r="C564" t="s">
        <v>586</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622</v>
      </c>
      <c r="B565">
        <v>2012</v>
      </c>
      <c r="C565" t="s">
        <v>586</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622</v>
      </c>
      <c r="B566">
        <v>2011</v>
      </c>
      <c r="C566" t="s">
        <v>586</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622</v>
      </c>
      <c r="B567">
        <v>2010</v>
      </c>
      <c r="C567" t="s">
        <v>586</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622</v>
      </c>
      <c r="B568">
        <v>2009</v>
      </c>
      <c r="C568" t="s">
        <v>586</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622</v>
      </c>
      <c r="B569">
        <v>2008</v>
      </c>
      <c r="C569" t="s">
        <v>586</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622</v>
      </c>
      <c r="B570">
        <v>2007</v>
      </c>
      <c r="C570" t="s">
        <v>586</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622</v>
      </c>
      <c r="B571">
        <v>2006</v>
      </c>
      <c r="C571" t="s">
        <v>586</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622</v>
      </c>
      <c r="B572">
        <v>2005</v>
      </c>
      <c r="C572" t="s">
        <v>586</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622</v>
      </c>
      <c r="B573">
        <v>2004</v>
      </c>
      <c r="C573" t="s">
        <v>586</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622</v>
      </c>
      <c r="B574">
        <v>2003</v>
      </c>
      <c r="C574" t="s">
        <v>586</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622</v>
      </c>
      <c r="B575">
        <v>2002</v>
      </c>
      <c r="C575" t="s">
        <v>586</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622</v>
      </c>
      <c r="B576">
        <v>2001</v>
      </c>
      <c r="C576" t="s">
        <v>586</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622</v>
      </c>
      <c r="B577">
        <v>2000</v>
      </c>
      <c r="C577" t="s">
        <v>586</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623</v>
      </c>
      <c r="B578">
        <v>2015</v>
      </c>
      <c r="C578" t="s">
        <v>586</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623</v>
      </c>
      <c r="B579">
        <v>2014</v>
      </c>
      <c r="C579" t="s">
        <v>586</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623</v>
      </c>
      <c r="B580">
        <v>2013</v>
      </c>
      <c r="C580" t="s">
        <v>586</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623</v>
      </c>
      <c r="B581">
        <v>2012</v>
      </c>
      <c r="C581" t="s">
        <v>586</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623</v>
      </c>
      <c r="B582">
        <v>2011</v>
      </c>
      <c r="C582" t="s">
        <v>586</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623</v>
      </c>
      <c r="B583">
        <v>2010</v>
      </c>
      <c r="C583" t="s">
        <v>586</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623</v>
      </c>
      <c r="B584">
        <v>2009</v>
      </c>
      <c r="C584" t="s">
        <v>586</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623</v>
      </c>
      <c r="B585">
        <v>2008</v>
      </c>
      <c r="C585" t="s">
        <v>586</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623</v>
      </c>
      <c r="B586">
        <v>2007</v>
      </c>
      <c r="C586" t="s">
        <v>586</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623</v>
      </c>
      <c r="B587">
        <v>2006</v>
      </c>
      <c r="C587" t="s">
        <v>586</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623</v>
      </c>
      <c r="B588">
        <v>2005</v>
      </c>
      <c r="C588" t="s">
        <v>586</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623</v>
      </c>
      <c r="B589">
        <v>2004</v>
      </c>
      <c r="C589" t="s">
        <v>586</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623</v>
      </c>
      <c r="B590">
        <v>2003</v>
      </c>
      <c r="C590" t="s">
        <v>586</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623</v>
      </c>
      <c r="B591">
        <v>2002</v>
      </c>
      <c r="C591" t="s">
        <v>586</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623</v>
      </c>
      <c r="B592">
        <v>2001</v>
      </c>
      <c r="C592" t="s">
        <v>586</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623</v>
      </c>
      <c r="B593">
        <v>2000</v>
      </c>
      <c r="C593" t="s">
        <v>586</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624</v>
      </c>
      <c r="B594">
        <v>2015</v>
      </c>
      <c r="C594" t="s">
        <v>586</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624</v>
      </c>
      <c r="B595">
        <v>2014</v>
      </c>
      <c r="C595" t="s">
        <v>586</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624</v>
      </c>
      <c r="B596">
        <v>2013</v>
      </c>
      <c r="C596" t="s">
        <v>586</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624</v>
      </c>
      <c r="B597">
        <v>2012</v>
      </c>
      <c r="C597" t="s">
        <v>586</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624</v>
      </c>
      <c r="B598">
        <v>2011</v>
      </c>
      <c r="C598" t="s">
        <v>586</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624</v>
      </c>
      <c r="B599">
        <v>2010</v>
      </c>
      <c r="C599" t="s">
        <v>586</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624</v>
      </c>
      <c r="B600">
        <v>2009</v>
      </c>
      <c r="C600" t="s">
        <v>586</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624</v>
      </c>
      <c r="B601">
        <v>2008</v>
      </c>
      <c r="C601" t="s">
        <v>586</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624</v>
      </c>
      <c r="B602">
        <v>2007</v>
      </c>
      <c r="C602" t="s">
        <v>586</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624</v>
      </c>
      <c r="B603">
        <v>2006</v>
      </c>
      <c r="C603" t="s">
        <v>586</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624</v>
      </c>
      <c r="B604">
        <v>2005</v>
      </c>
      <c r="C604" t="s">
        <v>586</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624</v>
      </c>
      <c r="B605">
        <v>2004</v>
      </c>
      <c r="C605" t="s">
        <v>586</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624</v>
      </c>
      <c r="B606">
        <v>2003</v>
      </c>
      <c r="C606" t="s">
        <v>586</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624</v>
      </c>
      <c r="B607">
        <v>2002</v>
      </c>
      <c r="C607" t="s">
        <v>586</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624</v>
      </c>
      <c r="B608">
        <v>2001</v>
      </c>
      <c r="C608" t="s">
        <v>586</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624</v>
      </c>
      <c r="B609">
        <v>2000</v>
      </c>
      <c r="C609" t="s">
        <v>586</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625</v>
      </c>
      <c r="B610">
        <v>2015</v>
      </c>
      <c r="C610" t="s">
        <v>586</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625</v>
      </c>
      <c r="B611">
        <v>2014</v>
      </c>
      <c r="C611" t="s">
        <v>586</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625</v>
      </c>
      <c r="B612">
        <v>2013</v>
      </c>
      <c r="C612" t="s">
        <v>586</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625</v>
      </c>
      <c r="B613">
        <v>2012</v>
      </c>
      <c r="C613" t="s">
        <v>586</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625</v>
      </c>
      <c r="B614">
        <v>2011</v>
      </c>
      <c r="C614" t="s">
        <v>586</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625</v>
      </c>
      <c r="B615">
        <v>2010</v>
      </c>
      <c r="C615" t="s">
        <v>586</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625</v>
      </c>
      <c r="B616">
        <v>2009</v>
      </c>
      <c r="C616" t="s">
        <v>586</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625</v>
      </c>
      <c r="B617">
        <v>2008</v>
      </c>
      <c r="C617" t="s">
        <v>586</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625</v>
      </c>
      <c r="B618">
        <v>2007</v>
      </c>
      <c r="C618" t="s">
        <v>586</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625</v>
      </c>
      <c r="B619">
        <v>2006</v>
      </c>
      <c r="C619" t="s">
        <v>586</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625</v>
      </c>
      <c r="B620">
        <v>2005</v>
      </c>
      <c r="C620" t="s">
        <v>586</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625</v>
      </c>
      <c r="B621">
        <v>2004</v>
      </c>
      <c r="C621" t="s">
        <v>586</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625</v>
      </c>
      <c r="B622">
        <v>2003</v>
      </c>
      <c r="C622" t="s">
        <v>586</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625</v>
      </c>
      <c r="B623">
        <v>2002</v>
      </c>
      <c r="C623" t="s">
        <v>586</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625</v>
      </c>
      <c r="B624">
        <v>2001</v>
      </c>
      <c r="C624" t="s">
        <v>586</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625</v>
      </c>
      <c r="B625">
        <v>2000</v>
      </c>
      <c r="C625" t="s">
        <v>586</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626</v>
      </c>
      <c r="B626">
        <v>2013</v>
      </c>
      <c r="C626" t="s">
        <v>586</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627</v>
      </c>
      <c r="B627">
        <v>2015</v>
      </c>
      <c r="C627" t="s">
        <v>586</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627</v>
      </c>
      <c r="B628">
        <v>2014</v>
      </c>
      <c r="C628" t="s">
        <v>586</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627</v>
      </c>
      <c r="B629">
        <v>2013</v>
      </c>
      <c r="C629" t="s">
        <v>586</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627</v>
      </c>
      <c r="B630">
        <v>2012</v>
      </c>
      <c r="C630" t="s">
        <v>586</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627</v>
      </c>
      <c r="B631">
        <v>2011</v>
      </c>
      <c r="C631" t="s">
        <v>586</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627</v>
      </c>
      <c r="B632">
        <v>2010</v>
      </c>
      <c r="C632" t="s">
        <v>586</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627</v>
      </c>
      <c r="B633">
        <v>2009</v>
      </c>
      <c r="C633" t="s">
        <v>586</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627</v>
      </c>
      <c r="B634">
        <v>2008</v>
      </c>
      <c r="C634" t="s">
        <v>586</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627</v>
      </c>
      <c r="B635">
        <v>2007</v>
      </c>
      <c r="C635" t="s">
        <v>586</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627</v>
      </c>
      <c r="B636">
        <v>2006</v>
      </c>
      <c r="C636" t="s">
        <v>586</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627</v>
      </c>
      <c r="B637">
        <v>2005</v>
      </c>
      <c r="C637" t="s">
        <v>586</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627</v>
      </c>
      <c r="B638">
        <v>2004</v>
      </c>
      <c r="C638" t="s">
        <v>586</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627</v>
      </c>
      <c r="B639">
        <v>2003</v>
      </c>
      <c r="C639" t="s">
        <v>586</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627</v>
      </c>
      <c r="B640">
        <v>2002</v>
      </c>
      <c r="C640" t="s">
        <v>586</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627</v>
      </c>
      <c r="B641">
        <v>2001</v>
      </c>
      <c r="C641" t="s">
        <v>586</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627</v>
      </c>
      <c r="B642">
        <v>2000</v>
      </c>
      <c r="C642" t="s">
        <v>586</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628</v>
      </c>
      <c r="B643">
        <v>2015</v>
      </c>
      <c r="C643" t="s">
        <v>594</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628</v>
      </c>
      <c r="B644">
        <v>2014</v>
      </c>
      <c r="C644" t="s">
        <v>594</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628</v>
      </c>
      <c r="B645">
        <v>2013</v>
      </c>
      <c r="C645" t="s">
        <v>594</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628</v>
      </c>
      <c r="B646">
        <v>2012</v>
      </c>
      <c r="C646" t="s">
        <v>594</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628</v>
      </c>
      <c r="B647">
        <v>2011</v>
      </c>
      <c r="C647" t="s">
        <v>594</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628</v>
      </c>
      <c r="B648">
        <v>2010</v>
      </c>
      <c r="C648" t="s">
        <v>594</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628</v>
      </c>
      <c r="B649">
        <v>2009</v>
      </c>
      <c r="C649" t="s">
        <v>594</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628</v>
      </c>
      <c r="B650">
        <v>2008</v>
      </c>
      <c r="C650" t="s">
        <v>594</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628</v>
      </c>
      <c r="B651">
        <v>2007</v>
      </c>
      <c r="C651" t="s">
        <v>594</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628</v>
      </c>
      <c r="B652">
        <v>2006</v>
      </c>
      <c r="C652" t="s">
        <v>594</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628</v>
      </c>
      <c r="B653">
        <v>2005</v>
      </c>
      <c r="C653" t="s">
        <v>594</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628</v>
      </c>
      <c r="B654">
        <v>2004</v>
      </c>
      <c r="C654" t="s">
        <v>594</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628</v>
      </c>
      <c r="B655">
        <v>2003</v>
      </c>
      <c r="C655" t="s">
        <v>594</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628</v>
      </c>
      <c r="B656">
        <v>2002</v>
      </c>
      <c r="C656" t="s">
        <v>594</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628</v>
      </c>
      <c r="B657">
        <v>2001</v>
      </c>
      <c r="C657" t="s">
        <v>594</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628</v>
      </c>
      <c r="B658">
        <v>2000</v>
      </c>
      <c r="C658" t="s">
        <v>594</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629</v>
      </c>
      <c r="B659">
        <v>2015</v>
      </c>
      <c r="C659" t="s">
        <v>586</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629</v>
      </c>
      <c r="B660">
        <v>2014</v>
      </c>
      <c r="C660" t="s">
        <v>586</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629</v>
      </c>
      <c r="B661">
        <v>2013</v>
      </c>
      <c r="C661" t="s">
        <v>586</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629</v>
      </c>
      <c r="B662">
        <v>2012</v>
      </c>
      <c r="C662" t="s">
        <v>586</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629</v>
      </c>
      <c r="B663">
        <v>2011</v>
      </c>
      <c r="C663" t="s">
        <v>586</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629</v>
      </c>
      <c r="B664">
        <v>2010</v>
      </c>
      <c r="C664" t="s">
        <v>586</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629</v>
      </c>
      <c r="B665">
        <v>2009</v>
      </c>
      <c r="C665" t="s">
        <v>586</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629</v>
      </c>
      <c r="B666">
        <v>2008</v>
      </c>
      <c r="C666" t="s">
        <v>586</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629</v>
      </c>
      <c r="B667">
        <v>2007</v>
      </c>
      <c r="C667" t="s">
        <v>586</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629</v>
      </c>
      <c r="B668">
        <v>2006</v>
      </c>
      <c r="C668" t="s">
        <v>586</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629</v>
      </c>
      <c r="B669">
        <v>2005</v>
      </c>
      <c r="C669" t="s">
        <v>586</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629</v>
      </c>
      <c r="B670">
        <v>2004</v>
      </c>
      <c r="C670" t="s">
        <v>586</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629</v>
      </c>
      <c r="B671">
        <v>2003</v>
      </c>
      <c r="C671" t="s">
        <v>586</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629</v>
      </c>
      <c r="B672">
        <v>2002</v>
      </c>
      <c r="C672" t="s">
        <v>586</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629</v>
      </c>
      <c r="B673">
        <v>2001</v>
      </c>
      <c r="C673" t="s">
        <v>586</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629</v>
      </c>
      <c r="B674">
        <v>2000</v>
      </c>
      <c r="C674" t="s">
        <v>586</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630</v>
      </c>
      <c r="B675">
        <v>2015</v>
      </c>
      <c r="C675" t="s">
        <v>594</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630</v>
      </c>
      <c r="B676">
        <v>2014</v>
      </c>
      <c r="C676" t="s">
        <v>594</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630</v>
      </c>
      <c r="B677">
        <v>2013</v>
      </c>
      <c r="C677" t="s">
        <v>594</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630</v>
      </c>
      <c r="B678">
        <v>2012</v>
      </c>
      <c r="C678" t="s">
        <v>594</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630</v>
      </c>
      <c r="B679">
        <v>2011</v>
      </c>
      <c r="C679" t="s">
        <v>594</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630</v>
      </c>
      <c r="B680">
        <v>2010</v>
      </c>
      <c r="C680" t="s">
        <v>594</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630</v>
      </c>
      <c r="B681">
        <v>2009</v>
      </c>
      <c r="C681" t="s">
        <v>594</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630</v>
      </c>
      <c r="B682">
        <v>2008</v>
      </c>
      <c r="C682" t="s">
        <v>594</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630</v>
      </c>
      <c r="B683">
        <v>2007</v>
      </c>
      <c r="C683" t="s">
        <v>594</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630</v>
      </c>
      <c r="B684">
        <v>2006</v>
      </c>
      <c r="C684" t="s">
        <v>594</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630</v>
      </c>
      <c r="B685">
        <v>2005</v>
      </c>
      <c r="C685" t="s">
        <v>594</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630</v>
      </c>
      <c r="B686">
        <v>2004</v>
      </c>
      <c r="C686" t="s">
        <v>594</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630</v>
      </c>
      <c r="B687">
        <v>2003</v>
      </c>
      <c r="C687" t="s">
        <v>594</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630</v>
      </c>
      <c r="B688">
        <v>2002</v>
      </c>
      <c r="C688" t="s">
        <v>594</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630</v>
      </c>
      <c r="B689">
        <v>2001</v>
      </c>
      <c r="C689" t="s">
        <v>594</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630</v>
      </c>
      <c r="B690">
        <v>2000</v>
      </c>
      <c r="C690" t="s">
        <v>594</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631</v>
      </c>
      <c r="B691">
        <v>2015</v>
      </c>
      <c r="C691" t="s">
        <v>594</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631</v>
      </c>
      <c r="B692">
        <v>2014</v>
      </c>
      <c r="C692" t="s">
        <v>594</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631</v>
      </c>
      <c r="B693">
        <v>2013</v>
      </c>
      <c r="C693" t="s">
        <v>594</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631</v>
      </c>
      <c r="B694">
        <v>2012</v>
      </c>
      <c r="C694" t="s">
        <v>594</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631</v>
      </c>
      <c r="B695">
        <v>2011</v>
      </c>
      <c r="C695" t="s">
        <v>594</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631</v>
      </c>
      <c r="B696">
        <v>2010</v>
      </c>
      <c r="C696" t="s">
        <v>594</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631</v>
      </c>
      <c r="B697">
        <v>2009</v>
      </c>
      <c r="C697" t="s">
        <v>594</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631</v>
      </c>
      <c r="B698">
        <v>2008</v>
      </c>
      <c r="C698" t="s">
        <v>594</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631</v>
      </c>
      <c r="B699">
        <v>2007</v>
      </c>
      <c r="C699" t="s">
        <v>594</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631</v>
      </c>
      <c r="B700">
        <v>2006</v>
      </c>
      <c r="C700" t="s">
        <v>594</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631</v>
      </c>
      <c r="B701">
        <v>2005</v>
      </c>
      <c r="C701" t="s">
        <v>594</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631</v>
      </c>
      <c r="B702">
        <v>2004</v>
      </c>
      <c r="C702" t="s">
        <v>594</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631</v>
      </c>
      <c r="B703">
        <v>2003</v>
      </c>
      <c r="C703" t="s">
        <v>594</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631</v>
      </c>
      <c r="B704">
        <v>2002</v>
      </c>
      <c r="C704" t="s">
        <v>594</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631</v>
      </c>
      <c r="B705">
        <v>2001</v>
      </c>
      <c r="C705" t="s">
        <v>594</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631</v>
      </c>
      <c r="B706">
        <v>2000</v>
      </c>
      <c r="C706" t="s">
        <v>594</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632</v>
      </c>
      <c r="B707">
        <v>2015</v>
      </c>
      <c r="C707" t="s">
        <v>586</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632</v>
      </c>
      <c r="B708">
        <v>2014</v>
      </c>
      <c r="C708" t="s">
        <v>586</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632</v>
      </c>
      <c r="B709">
        <v>2013</v>
      </c>
      <c r="C709" t="s">
        <v>586</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632</v>
      </c>
      <c r="B710">
        <v>2012</v>
      </c>
      <c r="C710" t="s">
        <v>586</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632</v>
      </c>
      <c r="B711">
        <v>2011</v>
      </c>
      <c r="C711" t="s">
        <v>586</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632</v>
      </c>
      <c r="B712">
        <v>2010</v>
      </c>
      <c r="C712" t="s">
        <v>586</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632</v>
      </c>
      <c r="B713">
        <v>2009</v>
      </c>
      <c r="C713" t="s">
        <v>586</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632</v>
      </c>
      <c r="B714">
        <v>2008</v>
      </c>
      <c r="C714" t="s">
        <v>586</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632</v>
      </c>
      <c r="B715">
        <v>2007</v>
      </c>
      <c r="C715" t="s">
        <v>586</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632</v>
      </c>
      <c r="B716">
        <v>2006</v>
      </c>
      <c r="C716" t="s">
        <v>586</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632</v>
      </c>
      <c r="B717">
        <v>2005</v>
      </c>
      <c r="C717" t="s">
        <v>586</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632</v>
      </c>
      <c r="B718">
        <v>2004</v>
      </c>
      <c r="C718" t="s">
        <v>586</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632</v>
      </c>
      <c r="B719">
        <v>2003</v>
      </c>
      <c r="C719" t="s">
        <v>586</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632</v>
      </c>
      <c r="B720">
        <v>2002</v>
      </c>
      <c r="C720" t="s">
        <v>586</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632</v>
      </c>
      <c r="B721">
        <v>2001</v>
      </c>
      <c r="C721" t="s">
        <v>586</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632</v>
      </c>
      <c r="B722">
        <v>2000</v>
      </c>
      <c r="C722" t="s">
        <v>586</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633</v>
      </c>
      <c r="B723">
        <v>2015</v>
      </c>
      <c r="C723" t="s">
        <v>586</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633</v>
      </c>
      <c r="B724">
        <v>2014</v>
      </c>
      <c r="C724" t="s">
        <v>586</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633</v>
      </c>
      <c r="B725">
        <v>2013</v>
      </c>
      <c r="C725" t="s">
        <v>586</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633</v>
      </c>
      <c r="B726">
        <v>2012</v>
      </c>
      <c r="C726" t="s">
        <v>586</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633</v>
      </c>
      <c r="B727">
        <v>2011</v>
      </c>
      <c r="C727" t="s">
        <v>586</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633</v>
      </c>
      <c r="B728">
        <v>2010</v>
      </c>
      <c r="C728" t="s">
        <v>586</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633</v>
      </c>
      <c r="B729">
        <v>2009</v>
      </c>
      <c r="C729" t="s">
        <v>586</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633</v>
      </c>
      <c r="B730">
        <v>2008</v>
      </c>
      <c r="C730" t="s">
        <v>586</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633</v>
      </c>
      <c r="B731">
        <v>2007</v>
      </c>
      <c r="C731" t="s">
        <v>586</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633</v>
      </c>
      <c r="B732">
        <v>2006</v>
      </c>
      <c r="C732" t="s">
        <v>586</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633</v>
      </c>
      <c r="B733">
        <v>2005</v>
      </c>
      <c r="C733" t="s">
        <v>586</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633</v>
      </c>
      <c r="B734">
        <v>2004</v>
      </c>
      <c r="C734" t="s">
        <v>586</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633</v>
      </c>
      <c r="B735">
        <v>2003</v>
      </c>
      <c r="C735" t="s">
        <v>586</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633</v>
      </c>
      <c r="B736">
        <v>2002</v>
      </c>
      <c r="C736" t="s">
        <v>586</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633</v>
      </c>
      <c r="B737">
        <v>2001</v>
      </c>
      <c r="C737" t="s">
        <v>586</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633</v>
      </c>
      <c r="B738">
        <v>2000</v>
      </c>
      <c r="C738" t="s">
        <v>586</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634</v>
      </c>
      <c r="B739">
        <v>2015</v>
      </c>
      <c r="C739" t="s">
        <v>594</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634</v>
      </c>
      <c r="B740">
        <v>2014</v>
      </c>
      <c r="C740" t="s">
        <v>594</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634</v>
      </c>
      <c r="B741">
        <v>2013</v>
      </c>
      <c r="C741" t="s">
        <v>594</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634</v>
      </c>
      <c r="B742">
        <v>2012</v>
      </c>
      <c r="C742" t="s">
        <v>594</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634</v>
      </c>
      <c r="B743">
        <v>2011</v>
      </c>
      <c r="C743" t="s">
        <v>594</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634</v>
      </c>
      <c r="B744">
        <v>2010</v>
      </c>
      <c r="C744" t="s">
        <v>594</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634</v>
      </c>
      <c r="B745">
        <v>2009</v>
      </c>
      <c r="C745" t="s">
        <v>594</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634</v>
      </c>
      <c r="B746">
        <v>2008</v>
      </c>
      <c r="C746" t="s">
        <v>594</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634</v>
      </c>
      <c r="B747">
        <v>2007</v>
      </c>
      <c r="C747" t="s">
        <v>594</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634</v>
      </c>
      <c r="B748">
        <v>2006</v>
      </c>
      <c r="C748" t="s">
        <v>594</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634</v>
      </c>
      <c r="B749">
        <v>2005</v>
      </c>
      <c r="C749" t="s">
        <v>594</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634</v>
      </c>
      <c r="B750">
        <v>2004</v>
      </c>
      <c r="C750" t="s">
        <v>594</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634</v>
      </c>
      <c r="B751">
        <v>2003</v>
      </c>
      <c r="C751" t="s">
        <v>594</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634</v>
      </c>
      <c r="B752">
        <v>2002</v>
      </c>
      <c r="C752" t="s">
        <v>594</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634</v>
      </c>
      <c r="B753">
        <v>2001</v>
      </c>
      <c r="C753" t="s">
        <v>594</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634</v>
      </c>
      <c r="B754">
        <v>2000</v>
      </c>
      <c r="C754" t="s">
        <v>594</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635</v>
      </c>
      <c r="B755">
        <v>2015</v>
      </c>
      <c r="C755" t="s">
        <v>586</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635</v>
      </c>
      <c r="B756">
        <v>2014</v>
      </c>
      <c r="C756" t="s">
        <v>586</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635</v>
      </c>
      <c r="B757">
        <v>2013</v>
      </c>
      <c r="C757" t="s">
        <v>586</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635</v>
      </c>
      <c r="B758">
        <v>2012</v>
      </c>
      <c r="C758" t="s">
        <v>586</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635</v>
      </c>
      <c r="B759">
        <v>2011</v>
      </c>
      <c r="C759" t="s">
        <v>586</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635</v>
      </c>
      <c r="B760">
        <v>2010</v>
      </c>
      <c r="C760" t="s">
        <v>586</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635</v>
      </c>
      <c r="B761">
        <v>2009</v>
      </c>
      <c r="C761" t="s">
        <v>586</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635</v>
      </c>
      <c r="B762">
        <v>2008</v>
      </c>
      <c r="C762" t="s">
        <v>586</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635</v>
      </c>
      <c r="B763">
        <v>2007</v>
      </c>
      <c r="C763" t="s">
        <v>586</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635</v>
      </c>
      <c r="B764">
        <v>2006</v>
      </c>
      <c r="C764" t="s">
        <v>586</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635</v>
      </c>
      <c r="B765">
        <v>2005</v>
      </c>
      <c r="C765" t="s">
        <v>586</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635</v>
      </c>
      <c r="B766">
        <v>2004</v>
      </c>
      <c r="C766" t="s">
        <v>586</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635</v>
      </c>
      <c r="B767">
        <v>2003</v>
      </c>
      <c r="C767" t="s">
        <v>586</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635</v>
      </c>
      <c r="B768">
        <v>2002</v>
      </c>
      <c r="C768" t="s">
        <v>586</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635</v>
      </c>
      <c r="B769">
        <v>2001</v>
      </c>
      <c r="C769" t="s">
        <v>586</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635</v>
      </c>
      <c r="B770">
        <v>2000</v>
      </c>
      <c r="C770" t="s">
        <v>586</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636</v>
      </c>
      <c r="B771">
        <v>2013</v>
      </c>
      <c r="C771" t="s">
        <v>586</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637</v>
      </c>
      <c r="B772">
        <v>2015</v>
      </c>
      <c r="C772" t="s">
        <v>586</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637</v>
      </c>
      <c r="B773">
        <v>2014</v>
      </c>
      <c r="C773" t="s">
        <v>586</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637</v>
      </c>
      <c r="B774">
        <v>2013</v>
      </c>
      <c r="C774" t="s">
        <v>586</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637</v>
      </c>
      <c r="B775">
        <v>2012</v>
      </c>
      <c r="C775" t="s">
        <v>586</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637</v>
      </c>
      <c r="B776">
        <v>2011</v>
      </c>
      <c r="C776" t="s">
        <v>586</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637</v>
      </c>
      <c r="B777">
        <v>2010</v>
      </c>
      <c r="C777" t="s">
        <v>586</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637</v>
      </c>
      <c r="B778">
        <v>2009</v>
      </c>
      <c r="C778" t="s">
        <v>586</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637</v>
      </c>
      <c r="B779">
        <v>2008</v>
      </c>
      <c r="C779" t="s">
        <v>586</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637</v>
      </c>
      <c r="B780">
        <v>2007</v>
      </c>
      <c r="C780" t="s">
        <v>586</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637</v>
      </c>
      <c r="B781">
        <v>2006</v>
      </c>
      <c r="C781" t="s">
        <v>586</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637</v>
      </c>
      <c r="B782">
        <v>2005</v>
      </c>
      <c r="C782" t="s">
        <v>586</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637</v>
      </c>
      <c r="B783">
        <v>2004</v>
      </c>
      <c r="C783" t="s">
        <v>586</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637</v>
      </c>
      <c r="B784">
        <v>2003</v>
      </c>
      <c r="C784" t="s">
        <v>586</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637</v>
      </c>
      <c r="B785">
        <v>2002</v>
      </c>
      <c r="C785" t="s">
        <v>586</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637</v>
      </c>
      <c r="B786">
        <v>2001</v>
      </c>
      <c r="C786" t="s">
        <v>586</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637</v>
      </c>
      <c r="B787">
        <v>2000</v>
      </c>
      <c r="C787" t="s">
        <v>586</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638</v>
      </c>
      <c r="B788">
        <v>2015</v>
      </c>
      <c r="C788" t="s">
        <v>586</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638</v>
      </c>
      <c r="B789">
        <v>2014</v>
      </c>
      <c r="C789" t="s">
        <v>586</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638</v>
      </c>
      <c r="B790">
        <v>2013</v>
      </c>
      <c r="C790" t="s">
        <v>586</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638</v>
      </c>
      <c r="B791">
        <v>2012</v>
      </c>
      <c r="C791" t="s">
        <v>586</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638</v>
      </c>
      <c r="B792">
        <v>2011</v>
      </c>
      <c r="C792" t="s">
        <v>586</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638</v>
      </c>
      <c r="B793">
        <v>2010</v>
      </c>
      <c r="C793" t="s">
        <v>586</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638</v>
      </c>
      <c r="B794">
        <v>2009</v>
      </c>
      <c r="C794" t="s">
        <v>586</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638</v>
      </c>
      <c r="B795">
        <v>2008</v>
      </c>
      <c r="C795" t="s">
        <v>586</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638</v>
      </c>
      <c r="B796">
        <v>2007</v>
      </c>
      <c r="C796" t="s">
        <v>586</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638</v>
      </c>
      <c r="B797">
        <v>2006</v>
      </c>
      <c r="C797" t="s">
        <v>586</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638</v>
      </c>
      <c r="B798">
        <v>2005</v>
      </c>
      <c r="C798" t="s">
        <v>586</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638</v>
      </c>
      <c r="B799">
        <v>2004</v>
      </c>
      <c r="C799" t="s">
        <v>586</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638</v>
      </c>
      <c r="B800">
        <v>2003</v>
      </c>
      <c r="C800" t="s">
        <v>586</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638</v>
      </c>
      <c r="B801">
        <v>2002</v>
      </c>
      <c r="C801" t="s">
        <v>586</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638</v>
      </c>
      <c r="B802">
        <v>2001</v>
      </c>
      <c r="C802" t="s">
        <v>586</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638</v>
      </c>
      <c r="B803">
        <v>2000</v>
      </c>
      <c r="C803" t="s">
        <v>586</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639</v>
      </c>
      <c r="B804">
        <v>2015</v>
      </c>
      <c r="C804" t="s">
        <v>586</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639</v>
      </c>
      <c r="B805">
        <v>2014</v>
      </c>
      <c r="C805" t="s">
        <v>586</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639</v>
      </c>
      <c r="B806">
        <v>2013</v>
      </c>
      <c r="C806" t="s">
        <v>586</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639</v>
      </c>
      <c r="B807">
        <v>2012</v>
      </c>
      <c r="C807" t="s">
        <v>586</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639</v>
      </c>
      <c r="B808">
        <v>2011</v>
      </c>
      <c r="C808" t="s">
        <v>586</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639</v>
      </c>
      <c r="B809">
        <v>2010</v>
      </c>
      <c r="C809" t="s">
        <v>586</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639</v>
      </c>
      <c r="B810">
        <v>2009</v>
      </c>
      <c r="C810" t="s">
        <v>586</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639</v>
      </c>
      <c r="B811">
        <v>2008</v>
      </c>
      <c r="C811" t="s">
        <v>586</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639</v>
      </c>
      <c r="B812">
        <v>2007</v>
      </c>
      <c r="C812" t="s">
        <v>586</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639</v>
      </c>
      <c r="B813">
        <v>2006</v>
      </c>
      <c r="C813" t="s">
        <v>586</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639</v>
      </c>
      <c r="B814">
        <v>2005</v>
      </c>
      <c r="C814" t="s">
        <v>586</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639</v>
      </c>
      <c r="B815">
        <v>2004</v>
      </c>
      <c r="C815" t="s">
        <v>586</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639</v>
      </c>
      <c r="B816">
        <v>2003</v>
      </c>
      <c r="C816" t="s">
        <v>586</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639</v>
      </c>
      <c r="B817">
        <v>2002</v>
      </c>
      <c r="C817" t="s">
        <v>586</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639</v>
      </c>
      <c r="B818">
        <v>2001</v>
      </c>
      <c r="C818" t="s">
        <v>586</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639</v>
      </c>
      <c r="B819">
        <v>2000</v>
      </c>
      <c r="C819" t="s">
        <v>586</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640</v>
      </c>
      <c r="B820">
        <v>2015</v>
      </c>
      <c r="C820" t="s">
        <v>586</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640</v>
      </c>
      <c r="B821">
        <v>2014</v>
      </c>
      <c r="C821" t="s">
        <v>586</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640</v>
      </c>
      <c r="B822">
        <v>2013</v>
      </c>
      <c r="C822" t="s">
        <v>586</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640</v>
      </c>
      <c r="B823">
        <v>2012</v>
      </c>
      <c r="C823" t="s">
        <v>586</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640</v>
      </c>
      <c r="B824">
        <v>2011</v>
      </c>
      <c r="C824" t="s">
        <v>586</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640</v>
      </c>
      <c r="B825">
        <v>2010</v>
      </c>
      <c r="C825" t="s">
        <v>586</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640</v>
      </c>
      <c r="B826">
        <v>2009</v>
      </c>
      <c r="C826" t="s">
        <v>586</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640</v>
      </c>
      <c r="B827">
        <v>2008</v>
      </c>
      <c r="C827" t="s">
        <v>586</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640</v>
      </c>
      <c r="B828">
        <v>2007</v>
      </c>
      <c r="C828" t="s">
        <v>586</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640</v>
      </c>
      <c r="B829">
        <v>2006</v>
      </c>
      <c r="C829" t="s">
        <v>586</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640</v>
      </c>
      <c r="B830">
        <v>2005</v>
      </c>
      <c r="C830" t="s">
        <v>586</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640</v>
      </c>
      <c r="B831">
        <v>2004</v>
      </c>
      <c r="C831" t="s">
        <v>586</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640</v>
      </c>
      <c r="B832">
        <v>2003</v>
      </c>
      <c r="C832" t="s">
        <v>586</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640</v>
      </c>
      <c r="B833">
        <v>2002</v>
      </c>
      <c r="C833" t="s">
        <v>586</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640</v>
      </c>
      <c r="B834">
        <v>2001</v>
      </c>
      <c r="C834" t="s">
        <v>586</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640</v>
      </c>
      <c r="B835">
        <v>2000</v>
      </c>
      <c r="C835" t="s">
        <v>586</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641</v>
      </c>
      <c r="B836">
        <v>2015</v>
      </c>
      <c r="C836" t="s">
        <v>586</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641</v>
      </c>
      <c r="B837">
        <v>2014</v>
      </c>
      <c r="C837" t="s">
        <v>586</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641</v>
      </c>
      <c r="B838">
        <v>2013</v>
      </c>
      <c r="C838" t="s">
        <v>586</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641</v>
      </c>
      <c r="B839">
        <v>2012</v>
      </c>
      <c r="C839" t="s">
        <v>586</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641</v>
      </c>
      <c r="B840">
        <v>2011</v>
      </c>
      <c r="C840" t="s">
        <v>586</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641</v>
      </c>
      <c r="B841">
        <v>2010</v>
      </c>
      <c r="C841" t="s">
        <v>586</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641</v>
      </c>
      <c r="B842">
        <v>2009</v>
      </c>
      <c r="C842" t="s">
        <v>586</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641</v>
      </c>
      <c r="B843">
        <v>2008</v>
      </c>
      <c r="C843" t="s">
        <v>586</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641</v>
      </c>
      <c r="B844">
        <v>2007</v>
      </c>
      <c r="C844" t="s">
        <v>586</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641</v>
      </c>
      <c r="B845">
        <v>2006</v>
      </c>
      <c r="C845" t="s">
        <v>586</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641</v>
      </c>
      <c r="B846">
        <v>2005</v>
      </c>
      <c r="C846" t="s">
        <v>586</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641</v>
      </c>
      <c r="B847">
        <v>2004</v>
      </c>
      <c r="C847" t="s">
        <v>586</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641</v>
      </c>
      <c r="B848">
        <v>2003</v>
      </c>
      <c r="C848" t="s">
        <v>586</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641</v>
      </c>
      <c r="B849">
        <v>2002</v>
      </c>
      <c r="C849" t="s">
        <v>586</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641</v>
      </c>
      <c r="B850">
        <v>2001</v>
      </c>
      <c r="C850" t="s">
        <v>586</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641</v>
      </c>
      <c r="B851">
        <v>2000</v>
      </c>
      <c r="C851" t="s">
        <v>586</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642</v>
      </c>
      <c r="B852">
        <v>2015</v>
      </c>
      <c r="C852" t="s">
        <v>586</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642</v>
      </c>
      <c r="B853">
        <v>2014</v>
      </c>
      <c r="C853" t="s">
        <v>586</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642</v>
      </c>
      <c r="B854">
        <v>2013</v>
      </c>
      <c r="C854" t="s">
        <v>586</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642</v>
      </c>
      <c r="B855">
        <v>2012</v>
      </c>
      <c r="C855" t="s">
        <v>586</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642</v>
      </c>
      <c r="B856">
        <v>2011</v>
      </c>
      <c r="C856" t="s">
        <v>586</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642</v>
      </c>
      <c r="B857">
        <v>2010</v>
      </c>
      <c r="C857" t="s">
        <v>586</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642</v>
      </c>
      <c r="B858">
        <v>2009</v>
      </c>
      <c r="C858" t="s">
        <v>586</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642</v>
      </c>
      <c r="B859">
        <v>2008</v>
      </c>
      <c r="C859" t="s">
        <v>586</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642</v>
      </c>
      <c r="B860">
        <v>2007</v>
      </c>
      <c r="C860" t="s">
        <v>586</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642</v>
      </c>
      <c r="B861">
        <v>2006</v>
      </c>
      <c r="C861" t="s">
        <v>586</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642</v>
      </c>
      <c r="B862">
        <v>2005</v>
      </c>
      <c r="C862" t="s">
        <v>586</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642</v>
      </c>
      <c r="B863">
        <v>2004</v>
      </c>
      <c r="C863" t="s">
        <v>586</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642</v>
      </c>
      <c r="B864">
        <v>2003</v>
      </c>
      <c r="C864" t="s">
        <v>586</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642</v>
      </c>
      <c r="B865">
        <v>2002</v>
      </c>
      <c r="C865" t="s">
        <v>586</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642</v>
      </c>
      <c r="B866">
        <v>2001</v>
      </c>
      <c r="C866" t="s">
        <v>586</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642</v>
      </c>
      <c r="B867">
        <v>2000</v>
      </c>
      <c r="C867" t="s">
        <v>586</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643</v>
      </c>
      <c r="B868">
        <v>2015</v>
      </c>
      <c r="C868" t="s">
        <v>586</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643</v>
      </c>
      <c r="B869">
        <v>2014</v>
      </c>
      <c r="C869" t="s">
        <v>586</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643</v>
      </c>
      <c r="B870">
        <v>2013</v>
      </c>
      <c r="C870" t="s">
        <v>586</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643</v>
      </c>
      <c r="B871">
        <v>2012</v>
      </c>
      <c r="C871" t="s">
        <v>586</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643</v>
      </c>
      <c r="B872">
        <v>2011</v>
      </c>
      <c r="C872" t="s">
        <v>586</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643</v>
      </c>
      <c r="B873">
        <v>2010</v>
      </c>
      <c r="C873" t="s">
        <v>586</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643</v>
      </c>
      <c r="B874">
        <v>2009</v>
      </c>
      <c r="C874" t="s">
        <v>586</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643</v>
      </c>
      <c r="B875">
        <v>2008</v>
      </c>
      <c r="C875" t="s">
        <v>586</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643</v>
      </c>
      <c r="B876">
        <v>2007</v>
      </c>
      <c r="C876" t="s">
        <v>586</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643</v>
      </c>
      <c r="B877">
        <v>2006</v>
      </c>
      <c r="C877" t="s">
        <v>586</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643</v>
      </c>
      <c r="B878">
        <v>2005</v>
      </c>
      <c r="C878" t="s">
        <v>586</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643</v>
      </c>
      <c r="B879">
        <v>2004</v>
      </c>
      <c r="C879" t="s">
        <v>586</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643</v>
      </c>
      <c r="B880">
        <v>2003</v>
      </c>
      <c r="C880" t="s">
        <v>586</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643</v>
      </c>
      <c r="B881">
        <v>2002</v>
      </c>
      <c r="C881" t="s">
        <v>586</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643</v>
      </c>
      <c r="B882">
        <v>2001</v>
      </c>
      <c r="C882" t="s">
        <v>586</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643</v>
      </c>
      <c r="B883">
        <v>2000</v>
      </c>
      <c r="C883" t="s">
        <v>586</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644</v>
      </c>
      <c r="B884">
        <v>2015</v>
      </c>
      <c r="C884" t="s">
        <v>586</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644</v>
      </c>
      <c r="B885">
        <v>2014</v>
      </c>
      <c r="C885" t="s">
        <v>586</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644</v>
      </c>
      <c r="B886">
        <v>2013</v>
      </c>
      <c r="C886" t="s">
        <v>586</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644</v>
      </c>
      <c r="B887">
        <v>2012</v>
      </c>
      <c r="C887" t="s">
        <v>586</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644</v>
      </c>
      <c r="B888">
        <v>2011</v>
      </c>
      <c r="C888" t="s">
        <v>586</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644</v>
      </c>
      <c r="B889">
        <v>2010</v>
      </c>
      <c r="C889" t="s">
        <v>586</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644</v>
      </c>
      <c r="B890">
        <v>2009</v>
      </c>
      <c r="C890" t="s">
        <v>586</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644</v>
      </c>
      <c r="B891">
        <v>2008</v>
      </c>
      <c r="C891" t="s">
        <v>586</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644</v>
      </c>
      <c r="B892">
        <v>2007</v>
      </c>
      <c r="C892" t="s">
        <v>586</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644</v>
      </c>
      <c r="B893">
        <v>2006</v>
      </c>
      <c r="C893" t="s">
        <v>586</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644</v>
      </c>
      <c r="B894">
        <v>2005</v>
      </c>
      <c r="C894" t="s">
        <v>586</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644</v>
      </c>
      <c r="B895">
        <v>2004</v>
      </c>
      <c r="C895" t="s">
        <v>586</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644</v>
      </c>
      <c r="B896">
        <v>2003</v>
      </c>
      <c r="C896" t="s">
        <v>586</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644</v>
      </c>
      <c r="B897">
        <v>2002</v>
      </c>
      <c r="C897" t="s">
        <v>586</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644</v>
      </c>
      <c r="B898">
        <v>2001</v>
      </c>
      <c r="C898" t="s">
        <v>586</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644</v>
      </c>
      <c r="B899">
        <v>2000</v>
      </c>
      <c r="C899" t="s">
        <v>586</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645</v>
      </c>
      <c r="B900">
        <v>2015</v>
      </c>
      <c r="C900" t="s">
        <v>586</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645</v>
      </c>
      <c r="B901">
        <v>2014</v>
      </c>
      <c r="C901" t="s">
        <v>586</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645</v>
      </c>
      <c r="B902">
        <v>2013</v>
      </c>
      <c r="C902" t="s">
        <v>586</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645</v>
      </c>
      <c r="B903">
        <v>2012</v>
      </c>
      <c r="C903" t="s">
        <v>586</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645</v>
      </c>
      <c r="B904">
        <v>2011</v>
      </c>
      <c r="C904" t="s">
        <v>586</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645</v>
      </c>
      <c r="B905">
        <v>2010</v>
      </c>
      <c r="C905" t="s">
        <v>586</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645</v>
      </c>
      <c r="B906">
        <v>2009</v>
      </c>
      <c r="C906" t="s">
        <v>586</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645</v>
      </c>
      <c r="B907">
        <v>2008</v>
      </c>
      <c r="C907" t="s">
        <v>586</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645</v>
      </c>
      <c r="B908">
        <v>2007</v>
      </c>
      <c r="C908" t="s">
        <v>586</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645</v>
      </c>
      <c r="B909">
        <v>2006</v>
      </c>
      <c r="C909" t="s">
        <v>586</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645</v>
      </c>
      <c r="B910">
        <v>2005</v>
      </c>
      <c r="C910" t="s">
        <v>586</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645</v>
      </c>
      <c r="B911">
        <v>2004</v>
      </c>
      <c r="C911" t="s">
        <v>586</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645</v>
      </c>
      <c r="B912">
        <v>2003</v>
      </c>
      <c r="C912" t="s">
        <v>586</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645</v>
      </c>
      <c r="B913">
        <v>2002</v>
      </c>
      <c r="C913" t="s">
        <v>586</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645</v>
      </c>
      <c r="B914">
        <v>2001</v>
      </c>
      <c r="C914" t="s">
        <v>586</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645</v>
      </c>
      <c r="B915">
        <v>2000</v>
      </c>
      <c r="C915" t="s">
        <v>586</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646</v>
      </c>
      <c r="B916">
        <v>2015</v>
      </c>
      <c r="C916" t="s">
        <v>586</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646</v>
      </c>
      <c r="B917">
        <v>2014</v>
      </c>
      <c r="C917" t="s">
        <v>586</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646</v>
      </c>
      <c r="B918">
        <v>2013</v>
      </c>
      <c r="C918" t="s">
        <v>586</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646</v>
      </c>
      <c r="B919">
        <v>2012</v>
      </c>
      <c r="C919" t="s">
        <v>586</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646</v>
      </c>
      <c r="B920">
        <v>2011</v>
      </c>
      <c r="C920" t="s">
        <v>586</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646</v>
      </c>
      <c r="B921">
        <v>2010</v>
      </c>
      <c r="C921" t="s">
        <v>586</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646</v>
      </c>
      <c r="B922">
        <v>2009</v>
      </c>
      <c r="C922" t="s">
        <v>586</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646</v>
      </c>
      <c r="B923">
        <v>2008</v>
      </c>
      <c r="C923" t="s">
        <v>586</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646</v>
      </c>
      <c r="B924">
        <v>2007</v>
      </c>
      <c r="C924" t="s">
        <v>586</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646</v>
      </c>
      <c r="B925">
        <v>2006</v>
      </c>
      <c r="C925" t="s">
        <v>586</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646</v>
      </c>
      <c r="B926">
        <v>2005</v>
      </c>
      <c r="C926" t="s">
        <v>586</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646</v>
      </c>
      <c r="B927">
        <v>2004</v>
      </c>
      <c r="C927" t="s">
        <v>586</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646</v>
      </c>
      <c r="B928">
        <v>2003</v>
      </c>
      <c r="C928" t="s">
        <v>586</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646</v>
      </c>
      <c r="B929">
        <v>2002</v>
      </c>
      <c r="C929" t="s">
        <v>586</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646</v>
      </c>
      <c r="B930">
        <v>2001</v>
      </c>
      <c r="C930" t="s">
        <v>586</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646</v>
      </c>
      <c r="B931">
        <v>2000</v>
      </c>
      <c r="C931" t="s">
        <v>586</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647</v>
      </c>
      <c r="B932">
        <v>2015</v>
      </c>
      <c r="C932" t="s">
        <v>586</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647</v>
      </c>
      <c r="B933">
        <v>2014</v>
      </c>
      <c r="C933" t="s">
        <v>586</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647</v>
      </c>
      <c r="B934">
        <v>2013</v>
      </c>
      <c r="C934" t="s">
        <v>586</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647</v>
      </c>
      <c r="B935">
        <v>2012</v>
      </c>
      <c r="C935" t="s">
        <v>586</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647</v>
      </c>
      <c r="B936">
        <v>2011</v>
      </c>
      <c r="C936" t="s">
        <v>586</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647</v>
      </c>
      <c r="B937">
        <v>2010</v>
      </c>
      <c r="C937" t="s">
        <v>586</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647</v>
      </c>
      <c r="B938">
        <v>2009</v>
      </c>
      <c r="C938" t="s">
        <v>586</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647</v>
      </c>
      <c r="B939">
        <v>2008</v>
      </c>
      <c r="C939" t="s">
        <v>586</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647</v>
      </c>
      <c r="B940">
        <v>2007</v>
      </c>
      <c r="C940" t="s">
        <v>586</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647</v>
      </c>
      <c r="B941">
        <v>2006</v>
      </c>
      <c r="C941" t="s">
        <v>586</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647</v>
      </c>
      <c r="B942">
        <v>2005</v>
      </c>
      <c r="C942" t="s">
        <v>586</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647</v>
      </c>
      <c r="B943">
        <v>2004</v>
      </c>
      <c r="C943" t="s">
        <v>586</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647</v>
      </c>
      <c r="B944">
        <v>2003</v>
      </c>
      <c r="C944" t="s">
        <v>586</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647</v>
      </c>
      <c r="B945">
        <v>2002</v>
      </c>
      <c r="C945" t="s">
        <v>586</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647</v>
      </c>
      <c r="B946">
        <v>2001</v>
      </c>
      <c r="C946" t="s">
        <v>586</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647</v>
      </c>
      <c r="B947">
        <v>2000</v>
      </c>
      <c r="C947" t="s">
        <v>586</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648</v>
      </c>
      <c r="B948">
        <v>2015</v>
      </c>
      <c r="C948" t="s">
        <v>586</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648</v>
      </c>
      <c r="B949">
        <v>2014</v>
      </c>
      <c r="C949" t="s">
        <v>586</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648</v>
      </c>
      <c r="B950">
        <v>2013</v>
      </c>
      <c r="C950" t="s">
        <v>586</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648</v>
      </c>
      <c r="B951">
        <v>2012</v>
      </c>
      <c r="C951" t="s">
        <v>586</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648</v>
      </c>
      <c r="B952">
        <v>2011</v>
      </c>
      <c r="C952" t="s">
        <v>586</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648</v>
      </c>
      <c r="B953">
        <v>2010</v>
      </c>
      <c r="C953" t="s">
        <v>586</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648</v>
      </c>
      <c r="B954">
        <v>2009</v>
      </c>
      <c r="C954" t="s">
        <v>586</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648</v>
      </c>
      <c r="B955">
        <v>2008</v>
      </c>
      <c r="C955" t="s">
        <v>586</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648</v>
      </c>
      <c r="B956">
        <v>2007</v>
      </c>
      <c r="C956" t="s">
        <v>586</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648</v>
      </c>
      <c r="B957">
        <v>2006</v>
      </c>
      <c r="C957" t="s">
        <v>586</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648</v>
      </c>
      <c r="B958">
        <v>2005</v>
      </c>
      <c r="C958" t="s">
        <v>586</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648</v>
      </c>
      <c r="B959">
        <v>2004</v>
      </c>
      <c r="C959" t="s">
        <v>586</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648</v>
      </c>
      <c r="B960">
        <v>2003</v>
      </c>
      <c r="C960" t="s">
        <v>586</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648</v>
      </c>
      <c r="B961">
        <v>2002</v>
      </c>
      <c r="C961" t="s">
        <v>586</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648</v>
      </c>
      <c r="B962">
        <v>2001</v>
      </c>
      <c r="C962" t="s">
        <v>586</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648</v>
      </c>
      <c r="B963">
        <v>2000</v>
      </c>
      <c r="C963" t="s">
        <v>586</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649</v>
      </c>
      <c r="B964">
        <v>2015</v>
      </c>
      <c r="C964" t="s">
        <v>586</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649</v>
      </c>
      <c r="B965">
        <v>2014</v>
      </c>
      <c r="C965" t="s">
        <v>586</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649</v>
      </c>
      <c r="B966">
        <v>2013</v>
      </c>
      <c r="C966" t="s">
        <v>586</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649</v>
      </c>
      <c r="B967">
        <v>2012</v>
      </c>
      <c r="C967" t="s">
        <v>586</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649</v>
      </c>
      <c r="B968">
        <v>2011</v>
      </c>
      <c r="C968" t="s">
        <v>586</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649</v>
      </c>
      <c r="B969">
        <v>2010</v>
      </c>
      <c r="C969" t="s">
        <v>586</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649</v>
      </c>
      <c r="B970">
        <v>2009</v>
      </c>
      <c r="C970" t="s">
        <v>586</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649</v>
      </c>
      <c r="B971">
        <v>2008</v>
      </c>
      <c r="C971" t="s">
        <v>586</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649</v>
      </c>
      <c r="B972">
        <v>2007</v>
      </c>
      <c r="C972" t="s">
        <v>586</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649</v>
      </c>
      <c r="B973">
        <v>2006</v>
      </c>
      <c r="C973" t="s">
        <v>586</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649</v>
      </c>
      <c r="B974">
        <v>2005</v>
      </c>
      <c r="C974" t="s">
        <v>586</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649</v>
      </c>
      <c r="B975">
        <v>2004</v>
      </c>
      <c r="C975" t="s">
        <v>586</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649</v>
      </c>
      <c r="B976">
        <v>2003</v>
      </c>
      <c r="C976" t="s">
        <v>586</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649</v>
      </c>
      <c r="B977">
        <v>2002</v>
      </c>
      <c r="C977" t="s">
        <v>586</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649</v>
      </c>
      <c r="B978">
        <v>2001</v>
      </c>
      <c r="C978" t="s">
        <v>586</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649</v>
      </c>
      <c r="B979">
        <v>2000</v>
      </c>
      <c r="C979" t="s">
        <v>586</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650</v>
      </c>
      <c r="B980">
        <v>2015</v>
      </c>
      <c r="C980" t="s">
        <v>586</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650</v>
      </c>
      <c r="B981">
        <v>2014</v>
      </c>
      <c r="C981" t="s">
        <v>586</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650</v>
      </c>
      <c r="B982">
        <v>2013</v>
      </c>
      <c r="C982" t="s">
        <v>586</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650</v>
      </c>
      <c r="B983">
        <v>2012</v>
      </c>
      <c r="C983" t="s">
        <v>586</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650</v>
      </c>
      <c r="B984">
        <v>2011</v>
      </c>
      <c r="C984" t="s">
        <v>586</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650</v>
      </c>
      <c r="B985">
        <v>2010</v>
      </c>
      <c r="C985" t="s">
        <v>586</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650</v>
      </c>
      <c r="B986">
        <v>2009</v>
      </c>
      <c r="C986" t="s">
        <v>586</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650</v>
      </c>
      <c r="B987">
        <v>2008</v>
      </c>
      <c r="C987" t="s">
        <v>586</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650</v>
      </c>
      <c r="B988">
        <v>2007</v>
      </c>
      <c r="C988" t="s">
        <v>586</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650</v>
      </c>
      <c r="B989">
        <v>2006</v>
      </c>
      <c r="C989" t="s">
        <v>586</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650</v>
      </c>
      <c r="B990">
        <v>2005</v>
      </c>
      <c r="C990" t="s">
        <v>586</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650</v>
      </c>
      <c r="B991">
        <v>2004</v>
      </c>
      <c r="C991" t="s">
        <v>586</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650</v>
      </c>
      <c r="B992">
        <v>2003</v>
      </c>
      <c r="C992" t="s">
        <v>586</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650</v>
      </c>
      <c r="B993">
        <v>2002</v>
      </c>
      <c r="C993" t="s">
        <v>586</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650</v>
      </c>
      <c r="B994">
        <v>2001</v>
      </c>
      <c r="C994" t="s">
        <v>586</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650</v>
      </c>
      <c r="B995">
        <v>2000</v>
      </c>
      <c r="C995" t="s">
        <v>586</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651</v>
      </c>
      <c r="B996">
        <v>2015</v>
      </c>
      <c r="C996" t="s">
        <v>594</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651</v>
      </c>
      <c r="B997">
        <v>2014</v>
      </c>
      <c r="C997" t="s">
        <v>594</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651</v>
      </c>
      <c r="B998">
        <v>2013</v>
      </c>
      <c r="C998" t="s">
        <v>594</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651</v>
      </c>
      <c r="B999">
        <v>2012</v>
      </c>
      <c r="C999" t="s">
        <v>594</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651</v>
      </c>
      <c r="B1000">
        <v>2011</v>
      </c>
      <c r="C1000" t="s">
        <v>594</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651</v>
      </c>
      <c r="B1001">
        <v>2010</v>
      </c>
      <c r="C1001" t="s">
        <v>594</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651</v>
      </c>
      <c r="B1002">
        <v>2009</v>
      </c>
      <c r="C1002" t="s">
        <v>594</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651</v>
      </c>
      <c r="B1003">
        <v>2008</v>
      </c>
      <c r="C1003" t="s">
        <v>594</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651</v>
      </c>
      <c r="B1004">
        <v>2007</v>
      </c>
      <c r="C1004" t="s">
        <v>594</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651</v>
      </c>
      <c r="B1005">
        <v>2006</v>
      </c>
      <c r="C1005" t="s">
        <v>594</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651</v>
      </c>
      <c r="B1006">
        <v>2005</v>
      </c>
      <c r="C1006" t="s">
        <v>594</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651</v>
      </c>
      <c r="B1007">
        <v>2004</v>
      </c>
      <c r="C1007" t="s">
        <v>594</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651</v>
      </c>
      <c r="B1008">
        <v>2003</v>
      </c>
      <c r="C1008" t="s">
        <v>594</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651</v>
      </c>
      <c r="B1009">
        <v>2002</v>
      </c>
      <c r="C1009" t="s">
        <v>594</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651</v>
      </c>
      <c r="B1010">
        <v>2001</v>
      </c>
      <c r="C1010" t="s">
        <v>594</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651</v>
      </c>
      <c r="B1011">
        <v>2000</v>
      </c>
      <c r="C1011" t="s">
        <v>594</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652</v>
      </c>
      <c r="B1012">
        <v>2015</v>
      </c>
      <c r="C1012" t="s">
        <v>586</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652</v>
      </c>
      <c r="B1013">
        <v>2014</v>
      </c>
      <c r="C1013" t="s">
        <v>586</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652</v>
      </c>
      <c r="B1014">
        <v>2013</v>
      </c>
      <c r="C1014" t="s">
        <v>586</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652</v>
      </c>
      <c r="B1015">
        <v>2012</v>
      </c>
      <c r="C1015" t="s">
        <v>586</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652</v>
      </c>
      <c r="B1016">
        <v>2011</v>
      </c>
      <c r="C1016" t="s">
        <v>586</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652</v>
      </c>
      <c r="B1017">
        <v>2010</v>
      </c>
      <c r="C1017" t="s">
        <v>586</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652</v>
      </c>
      <c r="B1018">
        <v>2009</v>
      </c>
      <c r="C1018" t="s">
        <v>586</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652</v>
      </c>
      <c r="B1019">
        <v>2008</v>
      </c>
      <c r="C1019" t="s">
        <v>586</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652</v>
      </c>
      <c r="B1020">
        <v>2007</v>
      </c>
      <c r="C1020" t="s">
        <v>586</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652</v>
      </c>
      <c r="B1021">
        <v>2006</v>
      </c>
      <c r="C1021" t="s">
        <v>586</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652</v>
      </c>
      <c r="B1022">
        <v>2005</v>
      </c>
      <c r="C1022" t="s">
        <v>586</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652</v>
      </c>
      <c r="B1023">
        <v>2004</v>
      </c>
      <c r="C1023" t="s">
        <v>586</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652</v>
      </c>
      <c r="B1024">
        <v>2003</v>
      </c>
      <c r="C1024" t="s">
        <v>586</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652</v>
      </c>
      <c r="B1025">
        <v>2002</v>
      </c>
      <c r="C1025" t="s">
        <v>586</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652</v>
      </c>
      <c r="B1026">
        <v>2001</v>
      </c>
      <c r="C1026" t="s">
        <v>586</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652</v>
      </c>
      <c r="B1027">
        <v>2000</v>
      </c>
      <c r="C1027" t="s">
        <v>586</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653</v>
      </c>
      <c r="B1028">
        <v>2015</v>
      </c>
      <c r="C1028" t="s">
        <v>586</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653</v>
      </c>
      <c r="B1029">
        <v>2014</v>
      </c>
      <c r="C1029" t="s">
        <v>586</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653</v>
      </c>
      <c r="B1030">
        <v>2013</v>
      </c>
      <c r="C1030" t="s">
        <v>586</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653</v>
      </c>
      <c r="B1031">
        <v>2012</v>
      </c>
      <c r="C1031" t="s">
        <v>586</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653</v>
      </c>
      <c r="B1032">
        <v>2011</v>
      </c>
      <c r="C1032" t="s">
        <v>586</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653</v>
      </c>
      <c r="B1033">
        <v>2010</v>
      </c>
      <c r="C1033" t="s">
        <v>586</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653</v>
      </c>
      <c r="B1034">
        <v>2009</v>
      </c>
      <c r="C1034" t="s">
        <v>586</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653</v>
      </c>
      <c r="B1035">
        <v>2008</v>
      </c>
      <c r="C1035" t="s">
        <v>586</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653</v>
      </c>
      <c r="B1036">
        <v>2007</v>
      </c>
      <c r="C1036" t="s">
        <v>586</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653</v>
      </c>
      <c r="B1037">
        <v>2006</v>
      </c>
      <c r="C1037" t="s">
        <v>586</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653</v>
      </c>
      <c r="B1038">
        <v>2005</v>
      </c>
      <c r="C1038" t="s">
        <v>586</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653</v>
      </c>
      <c r="B1039">
        <v>2004</v>
      </c>
      <c r="C1039" t="s">
        <v>586</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653</v>
      </c>
      <c r="B1040">
        <v>2003</v>
      </c>
      <c r="C1040" t="s">
        <v>586</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653</v>
      </c>
      <c r="B1041">
        <v>2002</v>
      </c>
      <c r="C1041" t="s">
        <v>586</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653</v>
      </c>
      <c r="B1042">
        <v>2001</v>
      </c>
      <c r="C1042" t="s">
        <v>586</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653</v>
      </c>
      <c r="B1043">
        <v>2000</v>
      </c>
      <c r="C1043" t="s">
        <v>586</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654</v>
      </c>
      <c r="B1044">
        <v>2015</v>
      </c>
      <c r="C1044" t="s">
        <v>586</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654</v>
      </c>
      <c r="B1045">
        <v>2014</v>
      </c>
      <c r="C1045" t="s">
        <v>586</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654</v>
      </c>
      <c r="B1046">
        <v>2013</v>
      </c>
      <c r="C1046" t="s">
        <v>586</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654</v>
      </c>
      <c r="B1047">
        <v>2012</v>
      </c>
      <c r="C1047" t="s">
        <v>586</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654</v>
      </c>
      <c r="B1048">
        <v>2011</v>
      </c>
      <c r="C1048" t="s">
        <v>586</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654</v>
      </c>
      <c r="B1049">
        <v>2010</v>
      </c>
      <c r="C1049" t="s">
        <v>586</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654</v>
      </c>
      <c r="B1050">
        <v>2009</v>
      </c>
      <c r="C1050" t="s">
        <v>586</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654</v>
      </c>
      <c r="B1051">
        <v>2008</v>
      </c>
      <c r="C1051" t="s">
        <v>586</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654</v>
      </c>
      <c r="B1052">
        <v>2007</v>
      </c>
      <c r="C1052" t="s">
        <v>586</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654</v>
      </c>
      <c r="B1053">
        <v>2006</v>
      </c>
      <c r="C1053" t="s">
        <v>586</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654</v>
      </c>
      <c r="B1054">
        <v>2005</v>
      </c>
      <c r="C1054" t="s">
        <v>586</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654</v>
      </c>
      <c r="B1055">
        <v>2004</v>
      </c>
      <c r="C1055" t="s">
        <v>586</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654</v>
      </c>
      <c r="B1056">
        <v>2003</v>
      </c>
      <c r="C1056" t="s">
        <v>586</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654</v>
      </c>
      <c r="B1057">
        <v>2002</v>
      </c>
      <c r="C1057" t="s">
        <v>586</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654</v>
      </c>
      <c r="B1058">
        <v>2001</v>
      </c>
      <c r="C1058" t="s">
        <v>586</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654</v>
      </c>
      <c r="B1059">
        <v>2000</v>
      </c>
      <c r="C1059" t="s">
        <v>586</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655</v>
      </c>
      <c r="B1060">
        <v>2015</v>
      </c>
      <c r="C1060" t="s">
        <v>586</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655</v>
      </c>
      <c r="B1061">
        <v>2014</v>
      </c>
      <c r="C1061" t="s">
        <v>586</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655</v>
      </c>
      <c r="B1062">
        <v>2013</v>
      </c>
      <c r="C1062" t="s">
        <v>586</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655</v>
      </c>
      <c r="B1063">
        <v>2012</v>
      </c>
      <c r="C1063" t="s">
        <v>586</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655</v>
      </c>
      <c r="B1064">
        <v>2011</v>
      </c>
      <c r="C1064" t="s">
        <v>586</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655</v>
      </c>
      <c r="B1065">
        <v>2010</v>
      </c>
      <c r="C1065" t="s">
        <v>586</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655</v>
      </c>
      <c r="B1066">
        <v>2009</v>
      </c>
      <c r="C1066" t="s">
        <v>586</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655</v>
      </c>
      <c r="B1067">
        <v>2008</v>
      </c>
      <c r="C1067" t="s">
        <v>586</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655</v>
      </c>
      <c r="B1068">
        <v>2007</v>
      </c>
      <c r="C1068" t="s">
        <v>586</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655</v>
      </c>
      <c r="B1069">
        <v>2006</v>
      </c>
      <c r="C1069" t="s">
        <v>586</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655</v>
      </c>
      <c r="B1070">
        <v>2005</v>
      </c>
      <c r="C1070" t="s">
        <v>586</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655</v>
      </c>
      <c r="B1071">
        <v>2004</v>
      </c>
      <c r="C1071" t="s">
        <v>586</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655</v>
      </c>
      <c r="B1072">
        <v>2003</v>
      </c>
      <c r="C1072" t="s">
        <v>586</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655</v>
      </c>
      <c r="B1073">
        <v>2002</v>
      </c>
      <c r="C1073" t="s">
        <v>586</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655</v>
      </c>
      <c r="B1074">
        <v>2001</v>
      </c>
      <c r="C1074" t="s">
        <v>586</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655</v>
      </c>
      <c r="B1075">
        <v>2000</v>
      </c>
      <c r="C1075" t="s">
        <v>586</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656</v>
      </c>
      <c r="B1076">
        <v>2015</v>
      </c>
      <c r="C1076" t="s">
        <v>586</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656</v>
      </c>
      <c r="B1077">
        <v>2014</v>
      </c>
      <c r="C1077" t="s">
        <v>586</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656</v>
      </c>
      <c r="B1078">
        <v>2013</v>
      </c>
      <c r="C1078" t="s">
        <v>586</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656</v>
      </c>
      <c r="B1079">
        <v>2012</v>
      </c>
      <c r="C1079" t="s">
        <v>586</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656</v>
      </c>
      <c r="B1080">
        <v>2011</v>
      </c>
      <c r="C1080" t="s">
        <v>586</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656</v>
      </c>
      <c r="B1081">
        <v>2010</v>
      </c>
      <c r="C1081" t="s">
        <v>586</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656</v>
      </c>
      <c r="B1082">
        <v>2009</v>
      </c>
      <c r="C1082" t="s">
        <v>586</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656</v>
      </c>
      <c r="B1083">
        <v>2008</v>
      </c>
      <c r="C1083" t="s">
        <v>586</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656</v>
      </c>
      <c r="B1084">
        <v>2007</v>
      </c>
      <c r="C1084" t="s">
        <v>586</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656</v>
      </c>
      <c r="B1085">
        <v>2006</v>
      </c>
      <c r="C1085" t="s">
        <v>586</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656</v>
      </c>
      <c r="B1086">
        <v>2005</v>
      </c>
      <c r="C1086" t="s">
        <v>586</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656</v>
      </c>
      <c r="B1087">
        <v>2004</v>
      </c>
      <c r="C1087" t="s">
        <v>586</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656</v>
      </c>
      <c r="B1088">
        <v>2003</v>
      </c>
      <c r="C1088" t="s">
        <v>586</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656</v>
      </c>
      <c r="B1089">
        <v>2002</v>
      </c>
      <c r="C1089" t="s">
        <v>586</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656</v>
      </c>
      <c r="B1090">
        <v>2001</v>
      </c>
      <c r="C1090" t="s">
        <v>586</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656</v>
      </c>
      <c r="B1091">
        <v>2000</v>
      </c>
      <c r="C1091" t="s">
        <v>586</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657</v>
      </c>
      <c r="B1092">
        <v>2015</v>
      </c>
      <c r="C1092" t="s">
        <v>586</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657</v>
      </c>
      <c r="B1093">
        <v>2014</v>
      </c>
      <c r="C1093" t="s">
        <v>586</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657</v>
      </c>
      <c r="B1094">
        <v>2013</v>
      </c>
      <c r="C1094" t="s">
        <v>586</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657</v>
      </c>
      <c r="B1095">
        <v>2012</v>
      </c>
      <c r="C1095" t="s">
        <v>586</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657</v>
      </c>
      <c r="B1096">
        <v>2011</v>
      </c>
      <c r="C1096" t="s">
        <v>586</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657</v>
      </c>
      <c r="B1097">
        <v>2010</v>
      </c>
      <c r="C1097" t="s">
        <v>586</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657</v>
      </c>
      <c r="B1098">
        <v>2009</v>
      </c>
      <c r="C1098" t="s">
        <v>586</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657</v>
      </c>
      <c r="B1099">
        <v>2008</v>
      </c>
      <c r="C1099" t="s">
        <v>586</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657</v>
      </c>
      <c r="B1100">
        <v>2007</v>
      </c>
      <c r="C1100" t="s">
        <v>586</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657</v>
      </c>
      <c r="B1101">
        <v>2006</v>
      </c>
      <c r="C1101" t="s">
        <v>586</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657</v>
      </c>
      <c r="B1102">
        <v>2005</v>
      </c>
      <c r="C1102" t="s">
        <v>586</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657</v>
      </c>
      <c r="B1103">
        <v>2004</v>
      </c>
      <c r="C1103" t="s">
        <v>586</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657</v>
      </c>
      <c r="B1104">
        <v>2003</v>
      </c>
      <c r="C1104" t="s">
        <v>586</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657</v>
      </c>
      <c r="B1105">
        <v>2002</v>
      </c>
      <c r="C1105" t="s">
        <v>586</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657</v>
      </c>
      <c r="B1106">
        <v>2001</v>
      </c>
      <c r="C1106" t="s">
        <v>586</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657</v>
      </c>
      <c r="B1107">
        <v>2000</v>
      </c>
      <c r="C1107" t="s">
        <v>586</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658</v>
      </c>
      <c r="B1108">
        <v>2015</v>
      </c>
      <c r="C1108" t="s">
        <v>586</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658</v>
      </c>
      <c r="B1109">
        <v>2014</v>
      </c>
      <c r="C1109" t="s">
        <v>586</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658</v>
      </c>
      <c r="B1110">
        <v>2013</v>
      </c>
      <c r="C1110" t="s">
        <v>586</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658</v>
      </c>
      <c r="B1111">
        <v>2012</v>
      </c>
      <c r="C1111" t="s">
        <v>586</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658</v>
      </c>
      <c r="B1112">
        <v>2011</v>
      </c>
      <c r="C1112" t="s">
        <v>586</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658</v>
      </c>
      <c r="B1113">
        <v>2010</v>
      </c>
      <c r="C1113" t="s">
        <v>586</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658</v>
      </c>
      <c r="B1114">
        <v>2009</v>
      </c>
      <c r="C1114" t="s">
        <v>586</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658</v>
      </c>
      <c r="B1115">
        <v>2008</v>
      </c>
      <c r="C1115" t="s">
        <v>586</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658</v>
      </c>
      <c r="B1116">
        <v>2007</v>
      </c>
      <c r="C1116" t="s">
        <v>586</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658</v>
      </c>
      <c r="B1117">
        <v>2006</v>
      </c>
      <c r="C1117" t="s">
        <v>586</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658</v>
      </c>
      <c r="B1118">
        <v>2005</v>
      </c>
      <c r="C1118" t="s">
        <v>586</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658</v>
      </c>
      <c r="B1119">
        <v>2004</v>
      </c>
      <c r="C1119" t="s">
        <v>586</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658</v>
      </c>
      <c r="B1120">
        <v>2003</v>
      </c>
      <c r="C1120" t="s">
        <v>586</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658</v>
      </c>
      <c r="B1121">
        <v>2002</v>
      </c>
      <c r="C1121" t="s">
        <v>586</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658</v>
      </c>
      <c r="B1122">
        <v>2001</v>
      </c>
      <c r="C1122" t="s">
        <v>586</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658</v>
      </c>
      <c r="B1123">
        <v>2000</v>
      </c>
      <c r="C1123" t="s">
        <v>586</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659</v>
      </c>
      <c r="B1124">
        <v>2015</v>
      </c>
      <c r="C1124" t="s">
        <v>586</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659</v>
      </c>
      <c r="B1125">
        <v>2014</v>
      </c>
      <c r="C1125" t="s">
        <v>586</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659</v>
      </c>
      <c r="B1126">
        <v>2013</v>
      </c>
      <c r="C1126" t="s">
        <v>586</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659</v>
      </c>
      <c r="B1127">
        <v>2012</v>
      </c>
      <c r="C1127" t="s">
        <v>586</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659</v>
      </c>
      <c r="B1128">
        <v>2011</v>
      </c>
      <c r="C1128" t="s">
        <v>586</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659</v>
      </c>
      <c r="B1129">
        <v>2010</v>
      </c>
      <c r="C1129" t="s">
        <v>586</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659</v>
      </c>
      <c r="B1130">
        <v>2009</v>
      </c>
      <c r="C1130" t="s">
        <v>586</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659</v>
      </c>
      <c r="B1131">
        <v>2008</v>
      </c>
      <c r="C1131" t="s">
        <v>586</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659</v>
      </c>
      <c r="B1132">
        <v>2007</v>
      </c>
      <c r="C1132" t="s">
        <v>586</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659</v>
      </c>
      <c r="B1133">
        <v>2006</v>
      </c>
      <c r="C1133" t="s">
        <v>586</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659</v>
      </c>
      <c r="B1134">
        <v>2005</v>
      </c>
      <c r="C1134" t="s">
        <v>586</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659</v>
      </c>
      <c r="B1135">
        <v>2004</v>
      </c>
      <c r="C1135" t="s">
        <v>586</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659</v>
      </c>
      <c r="B1136">
        <v>2003</v>
      </c>
      <c r="C1136" t="s">
        <v>586</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659</v>
      </c>
      <c r="B1137">
        <v>2002</v>
      </c>
      <c r="C1137" t="s">
        <v>586</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659</v>
      </c>
      <c r="B1138">
        <v>2001</v>
      </c>
      <c r="C1138" t="s">
        <v>586</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659</v>
      </c>
      <c r="B1139">
        <v>2000</v>
      </c>
      <c r="C1139" t="s">
        <v>586</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660</v>
      </c>
      <c r="B1140">
        <v>2015</v>
      </c>
      <c r="C1140" t="s">
        <v>586</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660</v>
      </c>
      <c r="B1141">
        <v>2014</v>
      </c>
      <c r="C1141" t="s">
        <v>586</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660</v>
      </c>
      <c r="B1142">
        <v>2013</v>
      </c>
      <c r="C1142" t="s">
        <v>586</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660</v>
      </c>
      <c r="B1143">
        <v>2012</v>
      </c>
      <c r="C1143" t="s">
        <v>586</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660</v>
      </c>
      <c r="B1144">
        <v>2011</v>
      </c>
      <c r="C1144" t="s">
        <v>586</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660</v>
      </c>
      <c r="B1145">
        <v>2010</v>
      </c>
      <c r="C1145" t="s">
        <v>586</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660</v>
      </c>
      <c r="B1146">
        <v>2009</v>
      </c>
      <c r="C1146" t="s">
        <v>586</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660</v>
      </c>
      <c r="B1147">
        <v>2008</v>
      </c>
      <c r="C1147" t="s">
        <v>586</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660</v>
      </c>
      <c r="B1148">
        <v>2007</v>
      </c>
      <c r="C1148" t="s">
        <v>586</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660</v>
      </c>
      <c r="B1149">
        <v>2006</v>
      </c>
      <c r="C1149" t="s">
        <v>586</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660</v>
      </c>
      <c r="B1150">
        <v>2005</v>
      </c>
      <c r="C1150" t="s">
        <v>586</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660</v>
      </c>
      <c r="B1151">
        <v>2004</v>
      </c>
      <c r="C1151" t="s">
        <v>586</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660</v>
      </c>
      <c r="B1152">
        <v>2003</v>
      </c>
      <c r="C1152" t="s">
        <v>586</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660</v>
      </c>
      <c r="B1153">
        <v>2002</v>
      </c>
      <c r="C1153" t="s">
        <v>586</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660</v>
      </c>
      <c r="B1154">
        <v>2001</v>
      </c>
      <c r="C1154" t="s">
        <v>586</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660</v>
      </c>
      <c r="B1155">
        <v>2000</v>
      </c>
      <c r="C1155" t="s">
        <v>586</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661</v>
      </c>
      <c r="B1156">
        <v>2015</v>
      </c>
      <c r="C1156" t="s">
        <v>594</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661</v>
      </c>
      <c r="B1157">
        <v>2014</v>
      </c>
      <c r="C1157" t="s">
        <v>594</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661</v>
      </c>
      <c r="B1158">
        <v>2013</v>
      </c>
      <c r="C1158" t="s">
        <v>594</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661</v>
      </c>
      <c r="B1159">
        <v>2012</v>
      </c>
      <c r="C1159" t="s">
        <v>594</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661</v>
      </c>
      <c r="B1160">
        <v>2011</v>
      </c>
      <c r="C1160" t="s">
        <v>594</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661</v>
      </c>
      <c r="B1161">
        <v>2010</v>
      </c>
      <c r="C1161" t="s">
        <v>594</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661</v>
      </c>
      <c r="B1162">
        <v>2009</v>
      </c>
      <c r="C1162" t="s">
        <v>594</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661</v>
      </c>
      <c r="B1163">
        <v>2008</v>
      </c>
      <c r="C1163" t="s">
        <v>594</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661</v>
      </c>
      <c r="B1164">
        <v>2007</v>
      </c>
      <c r="C1164" t="s">
        <v>594</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661</v>
      </c>
      <c r="B1165">
        <v>2006</v>
      </c>
      <c r="C1165" t="s">
        <v>594</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661</v>
      </c>
      <c r="B1166">
        <v>2005</v>
      </c>
      <c r="C1166" t="s">
        <v>594</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661</v>
      </c>
      <c r="B1167">
        <v>2004</v>
      </c>
      <c r="C1167" t="s">
        <v>594</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661</v>
      </c>
      <c r="B1168">
        <v>2003</v>
      </c>
      <c r="C1168" t="s">
        <v>594</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661</v>
      </c>
      <c r="B1169">
        <v>2002</v>
      </c>
      <c r="C1169" t="s">
        <v>594</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661</v>
      </c>
      <c r="B1170">
        <v>2001</v>
      </c>
      <c r="C1170" t="s">
        <v>594</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661</v>
      </c>
      <c r="B1171">
        <v>2000</v>
      </c>
      <c r="C1171" t="s">
        <v>594</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662</v>
      </c>
      <c r="B1172">
        <v>2015</v>
      </c>
      <c r="C1172" t="s">
        <v>594</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662</v>
      </c>
      <c r="B1173">
        <v>2014</v>
      </c>
      <c r="C1173" t="s">
        <v>594</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662</v>
      </c>
      <c r="B1174">
        <v>2013</v>
      </c>
      <c r="C1174" t="s">
        <v>594</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662</v>
      </c>
      <c r="B1175">
        <v>2012</v>
      </c>
      <c r="C1175" t="s">
        <v>594</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662</v>
      </c>
      <c r="B1176">
        <v>2011</v>
      </c>
      <c r="C1176" t="s">
        <v>594</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662</v>
      </c>
      <c r="B1177">
        <v>2010</v>
      </c>
      <c r="C1177" t="s">
        <v>594</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662</v>
      </c>
      <c r="B1178">
        <v>2009</v>
      </c>
      <c r="C1178" t="s">
        <v>594</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662</v>
      </c>
      <c r="B1179">
        <v>2008</v>
      </c>
      <c r="C1179" t="s">
        <v>594</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662</v>
      </c>
      <c r="B1180">
        <v>2007</v>
      </c>
      <c r="C1180" t="s">
        <v>594</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662</v>
      </c>
      <c r="B1181">
        <v>2006</v>
      </c>
      <c r="C1181" t="s">
        <v>594</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662</v>
      </c>
      <c r="B1182">
        <v>2005</v>
      </c>
      <c r="C1182" t="s">
        <v>594</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662</v>
      </c>
      <c r="B1183">
        <v>2004</v>
      </c>
      <c r="C1183" t="s">
        <v>594</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662</v>
      </c>
      <c r="B1184">
        <v>2003</v>
      </c>
      <c r="C1184" t="s">
        <v>594</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662</v>
      </c>
      <c r="B1185">
        <v>2002</v>
      </c>
      <c r="C1185" t="s">
        <v>594</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662</v>
      </c>
      <c r="B1186">
        <v>2001</v>
      </c>
      <c r="C1186" t="s">
        <v>594</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662</v>
      </c>
      <c r="B1187">
        <v>2000</v>
      </c>
      <c r="C1187" t="s">
        <v>594</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663</v>
      </c>
      <c r="B1188">
        <v>2015</v>
      </c>
      <c r="C1188" t="s">
        <v>586</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663</v>
      </c>
      <c r="B1189">
        <v>2014</v>
      </c>
      <c r="C1189" t="s">
        <v>586</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663</v>
      </c>
      <c r="B1190">
        <v>2013</v>
      </c>
      <c r="C1190" t="s">
        <v>586</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663</v>
      </c>
      <c r="B1191">
        <v>2012</v>
      </c>
      <c r="C1191" t="s">
        <v>586</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663</v>
      </c>
      <c r="B1192">
        <v>2011</v>
      </c>
      <c r="C1192" t="s">
        <v>586</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663</v>
      </c>
      <c r="B1193">
        <v>2010</v>
      </c>
      <c r="C1193" t="s">
        <v>586</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663</v>
      </c>
      <c r="B1194">
        <v>2009</v>
      </c>
      <c r="C1194" t="s">
        <v>586</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663</v>
      </c>
      <c r="B1195">
        <v>2008</v>
      </c>
      <c r="C1195" t="s">
        <v>586</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663</v>
      </c>
      <c r="B1196">
        <v>2007</v>
      </c>
      <c r="C1196" t="s">
        <v>586</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663</v>
      </c>
      <c r="B1197">
        <v>2006</v>
      </c>
      <c r="C1197" t="s">
        <v>586</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663</v>
      </c>
      <c r="B1198">
        <v>2005</v>
      </c>
      <c r="C1198" t="s">
        <v>586</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663</v>
      </c>
      <c r="B1199">
        <v>2004</v>
      </c>
      <c r="C1199" t="s">
        <v>586</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663</v>
      </c>
      <c r="B1200">
        <v>2003</v>
      </c>
      <c r="C1200" t="s">
        <v>586</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663</v>
      </c>
      <c r="B1201">
        <v>2002</v>
      </c>
      <c r="C1201" t="s">
        <v>586</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663</v>
      </c>
      <c r="B1202">
        <v>2001</v>
      </c>
      <c r="C1202" t="s">
        <v>586</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663</v>
      </c>
      <c r="B1203">
        <v>2000</v>
      </c>
      <c r="C1203" t="s">
        <v>586</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664</v>
      </c>
      <c r="B1204">
        <v>2015</v>
      </c>
      <c r="C1204" t="s">
        <v>586</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664</v>
      </c>
      <c r="B1205">
        <v>2014</v>
      </c>
      <c r="C1205" t="s">
        <v>586</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664</v>
      </c>
      <c r="B1206">
        <v>2013</v>
      </c>
      <c r="C1206" t="s">
        <v>586</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664</v>
      </c>
      <c r="B1207">
        <v>2012</v>
      </c>
      <c r="C1207" t="s">
        <v>586</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664</v>
      </c>
      <c r="B1208">
        <v>2011</v>
      </c>
      <c r="C1208" t="s">
        <v>586</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664</v>
      </c>
      <c r="B1209">
        <v>2010</v>
      </c>
      <c r="C1209" t="s">
        <v>586</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664</v>
      </c>
      <c r="B1210">
        <v>2009</v>
      </c>
      <c r="C1210" t="s">
        <v>586</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664</v>
      </c>
      <c r="B1211">
        <v>2008</v>
      </c>
      <c r="C1211" t="s">
        <v>586</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664</v>
      </c>
      <c r="B1212">
        <v>2007</v>
      </c>
      <c r="C1212" t="s">
        <v>586</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664</v>
      </c>
      <c r="B1213">
        <v>2006</v>
      </c>
      <c r="C1213" t="s">
        <v>586</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664</v>
      </c>
      <c r="B1214">
        <v>2005</v>
      </c>
      <c r="C1214" t="s">
        <v>586</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664</v>
      </c>
      <c r="B1215">
        <v>2004</v>
      </c>
      <c r="C1215" t="s">
        <v>586</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664</v>
      </c>
      <c r="B1216">
        <v>2003</v>
      </c>
      <c r="C1216" t="s">
        <v>586</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664</v>
      </c>
      <c r="B1217">
        <v>2002</v>
      </c>
      <c r="C1217" t="s">
        <v>586</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664</v>
      </c>
      <c r="B1218">
        <v>2001</v>
      </c>
      <c r="C1218" t="s">
        <v>586</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664</v>
      </c>
      <c r="B1219">
        <v>2000</v>
      </c>
      <c r="C1219" t="s">
        <v>586</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665</v>
      </c>
      <c r="B1220">
        <v>2015</v>
      </c>
      <c r="C1220" t="s">
        <v>586</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665</v>
      </c>
      <c r="B1221">
        <v>2014</v>
      </c>
      <c r="C1221" t="s">
        <v>586</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665</v>
      </c>
      <c r="B1222">
        <v>2013</v>
      </c>
      <c r="C1222" t="s">
        <v>586</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665</v>
      </c>
      <c r="B1223">
        <v>2012</v>
      </c>
      <c r="C1223" t="s">
        <v>586</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665</v>
      </c>
      <c r="B1224">
        <v>2011</v>
      </c>
      <c r="C1224" t="s">
        <v>586</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665</v>
      </c>
      <c r="B1225">
        <v>2010</v>
      </c>
      <c r="C1225" t="s">
        <v>586</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665</v>
      </c>
      <c r="B1226">
        <v>2009</v>
      </c>
      <c r="C1226" t="s">
        <v>586</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665</v>
      </c>
      <c r="B1227">
        <v>2008</v>
      </c>
      <c r="C1227" t="s">
        <v>586</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665</v>
      </c>
      <c r="B1228">
        <v>2007</v>
      </c>
      <c r="C1228" t="s">
        <v>586</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665</v>
      </c>
      <c r="B1229">
        <v>2006</v>
      </c>
      <c r="C1229" t="s">
        <v>586</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665</v>
      </c>
      <c r="B1230">
        <v>2005</v>
      </c>
      <c r="C1230" t="s">
        <v>586</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665</v>
      </c>
      <c r="B1231">
        <v>2004</v>
      </c>
      <c r="C1231" t="s">
        <v>586</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665</v>
      </c>
      <c r="B1232">
        <v>2003</v>
      </c>
      <c r="C1232" t="s">
        <v>586</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665</v>
      </c>
      <c r="B1233">
        <v>2002</v>
      </c>
      <c r="C1233" t="s">
        <v>586</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665</v>
      </c>
      <c r="B1234">
        <v>2001</v>
      </c>
      <c r="C1234" t="s">
        <v>586</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665</v>
      </c>
      <c r="B1235">
        <v>2000</v>
      </c>
      <c r="C1235" t="s">
        <v>586</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666</v>
      </c>
      <c r="B1236">
        <v>2015</v>
      </c>
      <c r="C1236" t="s">
        <v>586</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666</v>
      </c>
      <c r="B1237">
        <v>2014</v>
      </c>
      <c r="C1237" t="s">
        <v>586</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666</v>
      </c>
      <c r="B1238">
        <v>2013</v>
      </c>
      <c r="C1238" t="s">
        <v>586</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666</v>
      </c>
      <c r="B1239">
        <v>2012</v>
      </c>
      <c r="C1239" t="s">
        <v>586</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666</v>
      </c>
      <c r="B1240">
        <v>2011</v>
      </c>
      <c r="C1240" t="s">
        <v>586</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666</v>
      </c>
      <c r="B1241">
        <v>2010</v>
      </c>
      <c r="C1241" t="s">
        <v>586</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666</v>
      </c>
      <c r="B1242">
        <v>2009</v>
      </c>
      <c r="C1242" t="s">
        <v>586</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666</v>
      </c>
      <c r="B1243">
        <v>2008</v>
      </c>
      <c r="C1243" t="s">
        <v>586</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666</v>
      </c>
      <c r="B1244">
        <v>2007</v>
      </c>
      <c r="C1244" t="s">
        <v>586</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666</v>
      </c>
      <c r="B1245">
        <v>2006</v>
      </c>
      <c r="C1245" t="s">
        <v>586</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666</v>
      </c>
      <c r="B1246">
        <v>2005</v>
      </c>
      <c r="C1246" t="s">
        <v>586</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666</v>
      </c>
      <c r="B1247">
        <v>2004</v>
      </c>
      <c r="C1247" t="s">
        <v>586</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666</v>
      </c>
      <c r="B1248">
        <v>2003</v>
      </c>
      <c r="C1248" t="s">
        <v>586</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666</v>
      </c>
      <c r="B1249">
        <v>2002</v>
      </c>
      <c r="C1249" t="s">
        <v>586</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666</v>
      </c>
      <c r="B1250">
        <v>2001</v>
      </c>
      <c r="C1250" t="s">
        <v>586</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666</v>
      </c>
      <c r="B1251">
        <v>2000</v>
      </c>
      <c r="C1251" t="s">
        <v>586</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667</v>
      </c>
      <c r="B1252">
        <v>2015</v>
      </c>
      <c r="C1252" t="s">
        <v>594</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667</v>
      </c>
      <c r="B1253">
        <v>2014</v>
      </c>
      <c r="C1253" t="s">
        <v>594</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667</v>
      </c>
      <c r="B1254">
        <v>2013</v>
      </c>
      <c r="C1254" t="s">
        <v>594</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667</v>
      </c>
      <c r="B1255">
        <v>2012</v>
      </c>
      <c r="C1255" t="s">
        <v>594</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667</v>
      </c>
      <c r="B1256">
        <v>2011</v>
      </c>
      <c r="C1256" t="s">
        <v>594</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667</v>
      </c>
      <c r="B1257">
        <v>2010</v>
      </c>
      <c r="C1257" t="s">
        <v>594</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667</v>
      </c>
      <c r="B1258">
        <v>2009</v>
      </c>
      <c r="C1258" t="s">
        <v>594</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667</v>
      </c>
      <c r="B1259">
        <v>2008</v>
      </c>
      <c r="C1259" t="s">
        <v>594</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667</v>
      </c>
      <c r="B1260">
        <v>2007</v>
      </c>
      <c r="C1260" t="s">
        <v>594</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667</v>
      </c>
      <c r="B1261">
        <v>2006</v>
      </c>
      <c r="C1261" t="s">
        <v>594</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667</v>
      </c>
      <c r="B1262">
        <v>2005</v>
      </c>
      <c r="C1262" t="s">
        <v>594</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667</v>
      </c>
      <c r="B1263">
        <v>2004</v>
      </c>
      <c r="C1263" t="s">
        <v>594</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667</v>
      </c>
      <c r="B1264">
        <v>2003</v>
      </c>
      <c r="C1264" t="s">
        <v>594</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667</v>
      </c>
      <c r="B1265">
        <v>2002</v>
      </c>
      <c r="C1265" t="s">
        <v>594</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667</v>
      </c>
      <c r="B1266">
        <v>2001</v>
      </c>
      <c r="C1266" t="s">
        <v>594</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667</v>
      </c>
      <c r="B1267">
        <v>2000</v>
      </c>
      <c r="C1267" t="s">
        <v>594</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668</v>
      </c>
      <c r="B1268">
        <v>2015</v>
      </c>
      <c r="C1268" t="s">
        <v>586</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668</v>
      </c>
      <c r="B1269">
        <v>2014</v>
      </c>
      <c r="C1269" t="s">
        <v>586</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668</v>
      </c>
      <c r="B1270">
        <v>2013</v>
      </c>
      <c r="C1270" t="s">
        <v>586</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668</v>
      </c>
      <c r="B1271">
        <v>2012</v>
      </c>
      <c r="C1271" t="s">
        <v>586</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668</v>
      </c>
      <c r="B1272">
        <v>2011</v>
      </c>
      <c r="C1272" t="s">
        <v>586</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668</v>
      </c>
      <c r="B1273">
        <v>2010</v>
      </c>
      <c r="C1273" t="s">
        <v>586</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668</v>
      </c>
      <c r="B1274">
        <v>2009</v>
      </c>
      <c r="C1274" t="s">
        <v>586</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668</v>
      </c>
      <c r="B1275">
        <v>2008</v>
      </c>
      <c r="C1275" t="s">
        <v>586</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668</v>
      </c>
      <c r="B1276">
        <v>2007</v>
      </c>
      <c r="C1276" t="s">
        <v>586</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668</v>
      </c>
      <c r="B1277">
        <v>2006</v>
      </c>
      <c r="C1277" t="s">
        <v>586</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668</v>
      </c>
      <c r="B1278">
        <v>2005</v>
      </c>
      <c r="C1278" t="s">
        <v>586</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668</v>
      </c>
      <c r="B1279">
        <v>2004</v>
      </c>
      <c r="C1279" t="s">
        <v>586</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668</v>
      </c>
      <c r="B1280">
        <v>2003</v>
      </c>
      <c r="C1280" t="s">
        <v>586</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668</v>
      </c>
      <c r="B1281">
        <v>2002</v>
      </c>
      <c r="C1281" t="s">
        <v>586</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668</v>
      </c>
      <c r="B1282">
        <v>2001</v>
      </c>
      <c r="C1282" t="s">
        <v>586</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668</v>
      </c>
      <c r="B1283">
        <v>2000</v>
      </c>
      <c r="C1283" t="s">
        <v>586</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669</v>
      </c>
      <c r="B1284">
        <v>2015</v>
      </c>
      <c r="C1284" t="s">
        <v>594</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669</v>
      </c>
      <c r="B1285">
        <v>2014</v>
      </c>
      <c r="C1285" t="s">
        <v>594</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669</v>
      </c>
      <c r="B1286">
        <v>2013</v>
      </c>
      <c r="C1286" t="s">
        <v>594</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669</v>
      </c>
      <c r="B1287">
        <v>2012</v>
      </c>
      <c r="C1287" t="s">
        <v>594</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669</v>
      </c>
      <c r="B1288">
        <v>2011</v>
      </c>
      <c r="C1288" t="s">
        <v>594</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669</v>
      </c>
      <c r="B1289">
        <v>2010</v>
      </c>
      <c r="C1289" t="s">
        <v>594</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669</v>
      </c>
      <c r="B1290">
        <v>2009</v>
      </c>
      <c r="C1290" t="s">
        <v>594</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669</v>
      </c>
      <c r="B1291">
        <v>2008</v>
      </c>
      <c r="C1291" t="s">
        <v>594</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669</v>
      </c>
      <c r="B1292">
        <v>2007</v>
      </c>
      <c r="C1292" t="s">
        <v>594</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669</v>
      </c>
      <c r="B1293">
        <v>2006</v>
      </c>
      <c r="C1293" t="s">
        <v>594</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669</v>
      </c>
      <c r="B1294">
        <v>2005</v>
      </c>
      <c r="C1294" t="s">
        <v>594</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669</v>
      </c>
      <c r="B1295">
        <v>2004</v>
      </c>
      <c r="C1295" t="s">
        <v>594</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669</v>
      </c>
      <c r="B1296">
        <v>2003</v>
      </c>
      <c r="C1296" t="s">
        <v>594</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669</v>
      </c>
      <c r="B1297">
        <v>2002</v>
      </c>
      <c r="C1297" t="s">
        <v>594</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669</v>
      </c>
      <c r="B1298">
        <v>2001</v>
      </c>
      <c r="C1298" t="s">
        <v>594</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669</v>
      </c>
      <c r="B1299">
        <v>2000</v>
      </c>
      <c r="C1299" t="s">
        <v>594</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670</v>
      </c>
      <c r="B1300">
        <v>2015</v>
      </c>
      <c r="C1300" t="s">
        <v>586</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670</v>
      </c>
      <c r="B1301">
        <v>2014</v>
      </c>
      <c r="C1301" t="s">
        <v>586</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670</v>
      </c>
      <c r="B1302">
        <v>2013</v>
      </c>
      <c r="C1302" t="s">
        <v>586</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670</v>
      </c>
      <c r="B1303">
        <v>2012</v>
      </c>
      <c r="C1303" t="s">
        <v>586</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670</v>
      </c>
      <c r="B1304">
        <v>2011</v>
      </c>
      <c r="C1304" t="s">
        <v>586</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670</v>
      </c>
      <c r="B1305">
        <v>2010</v>
      </c>
      <c r="C1305" t="s">
        <v>586</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670</v>
      </c>
      <c r="B1306">
        <v>2009</v>
      </c>
      <c r="C1306" t="s">
        <v>586</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670</v>
      </c>
      <c r="B1307">
        <v>2008</v>
      </c>
      <c r="C1307" t="s">
        <v>586</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670</v>
      </c>
      <c r="B1308">
        <v>2007</v>
      </c>
      <c r="C1308" t="s">
        <v>586</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670</v>
      </c>
      <c r="B1309">
        <v>2006</v>
      </c>
      <c r="C1309" t="s">
        <v>586</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670</v>
      </c>
      <c r="B1310">
        <v>2005</v>
      </c>
      <c r="C1310" t="s">
        <v>586</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670</v>
      </c>
      <c r="B1311">
        <v>2004</v>
      </c>
      <c r="C1311" t="s">
        <v>586</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670</v>
      </c>
      <c r="B1312">
        <v>2003</v>
      </c>
      <c r="C1312" t="s">
        <v>586</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670</v>
      </c>
      <c r="B1313">
        <v>2002</v>
      </c>
      <c r="C1313" t="s">
        <v>586</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670</v>
      </c>
      <c r="B1314">
        <v>2001</v>
      </c>
      <c r="C1314" t="s">
        <v>586</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670</v>
      </c>
      <c r="B1315">
        <v>2000</v>
      </c>
      <c r="C1315" t="s">
        <v>586</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671</v>
      </c>
      <c r="B1316">
        <v>2015</v>
      </c>
      <c r="C1316" t="s">
        <v>594</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671</v>
      </c>
      <c r="B1317">
        <v>2014</v>
      </c>
      <c r="C1317" t="s">
        <v>594</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671</v>
      </c>
      <c r="B1318">
        <v>2013</v>
      </c>
      <c r="C1318" t="s">
        <v>594</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671</v>
      </c>
      <c r="B1319">
        <v>2012</v>
      </c>
      <c r="C1319" t="s">
        <v>594</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671</v>
      </c>
      <c r="B1320">
        <v>2011</v>
      </c>
      <c r="C1320" t="s">
        <v>594</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671</v>
      </c>
      <c r="B1321">
        <v>2010</v>
      </c>
      <c r="C1321" t="s">
        <v>594</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671</v>
      </c>
      <c r="B1322">
        <v>2009</v>
      </c>
      <c r="C1322" t="s">
        <v>594</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671</v>
      </c>
      <c r="B1323">
        <v>2008</v>
      </c>
      <c r="C1323" t="s">
        <v>594</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671</v>
      </c>
      <c r="B1324">
        <v>2007</v>
      </c>
      <c r="C1324" t="s">
        <v>594</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671</v>
      </c>
      <c r="B1325">
        <v>2006</v>
      </c>
      <c r="C1325" t="s">
        <v>594</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671</v>
      </c>
      <c r="B1326">
        <v>2005</v>
      </c>
      <c r="C1326" t="s">
        <v>594</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671</v>
      </c>
      <c r="B1327">
        <v>2004</v>
      </c>
      <c r="C1327" t="s">
        <v>594</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671</v>
      </c>
      <c r="B1328">
        <v>2003</v>
      </c>
      <c r="C1328" t="s">
        <v>594</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671</v>
      </c>
      <c r="B1329">
        <v>2002</v>
      </c>
      <c r="C1329" t="s">
        <v>594</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671</v>
      </c>
      <c r="B1330">
        <v>2001</v>
      </c>
      <c r="C1330" t="s">
        <v>594</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671</v>
      </c>
      <c r="B1331">
        <v>2000</v>
      </c>
      <c r="C1331" t="s">
        <v>594</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672</v>
      </c>
      <c r="B1332">
        <v>2015</v>
      </c>
      <c r="C1332" t="s">
        <v>586</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672</v>
      </c>
      <c r="B1333">
        <v>2014</v>
      </c>
      <c r="C1333" t="s">
        <v>586</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672</v>
      </c>
      <c r="B1334">
        <v>2013</v>
      </c>
      <c r="C1334" t="s">
        <v>586</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672</v>
      </c>
      <c r="B1335">
        <v>2012</v>
      </c>
      <c r="C1335" t="s">
        <v>586</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672</v>
      </c>
      <c r="B1336">
        <v>2011</v>
      </c>
      <c r="C1336" t="s">
        <v>586</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672</v>
      </c>
      <c r="B1337">
        <v>2010</v>
      </c>
      <c r="C1337" t="s">
        <v>586</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672</v>
      </c>
      <c r="B1338">
        <v>2009</v>
      </c>
      <c r="C1338" t="s">
        <v>586</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672</v>
      </c>
      <c r="B1339">
        <v>2008</v>
      </c>
      <c r="C1339" t="s">
        <v>586</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672</v>
      </c>
      <c r="B1340">
        <v>2007</v>
      </c>
      <c r="C1340" t="s">
        <v>586</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672</v>
      </c>
      <c r="B1341">
        <v>2006</v>
      </c>
      <c r="C1341" t="s">
        <v>586</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672</v>
      </c>
      <c r="B1342">
        <v>2005</v>
      </c>
      <c r="C1342" t="s">
        <v>586</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672</v>
      </c>
      <c r="B1343">
        <v>2004</v>
      </c>
      <c r="C1343" t="s">
        <v>586</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672</v>
      </c>
      <c r="B1344">
        <v>2003</v>
      </c>
      <c r="C1344" t="s">
        <v>586</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672</v>
      </c>
      <c r="B1345">
        <v>2002</v>
      </c>
      <c r="C1345" t="s">
        <v>586</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672</v>
      </c>
      <c r="B1346">
        <v>2001</v>
      </c>
      <c r="C1346" t="s">
        <v>586</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672</v>
      </c>
      <c r="B1347">
        <v>2000</v>
      </c>
      <c r="C1347" t="s">
        <v>586</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673</v>
      </c>
      <c r="B1348">
        <v>2015</v>
      </c>
      <c r="C1348" t="s">
        <v>586</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673</v>
      </c>
      <c r="B1349">
        <v>2014</v>
      </c>
      <c r="C1349" t="s">
        <v>586</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673</v>
      </c>
      <c r="B1350">
        <v>2013</v>
      </c>
      <c r="C1350" t="s">
        <v>586</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673</v>
      </c>
      <c r="B1351">
        <v>2012</v>
      </c>
      <c r="C1351" t="s">
        <v>586</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673</v>
      </c>
      <c r="B1352">
        <v>2011</v>
      </c>
      <c r="C1352" t="s">
        <v>586</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673</v>
      </c>
      <c r="B1353">
        <v>2010</v>
      </c>
      <c r="C1353" t="s">
        <v>586</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673</v>
      </c>
      <c r="B1354">
        <v>2009</v>
      </c>
      <c r="C1354" t="s">
        <v>586</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673</v>
      </c>
      <c r="B1355">
        <v>2008</v>
      </c>
      <c r="C1355" t="s">
        <v>586</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673</v>
      </c>
      <c r="B1356">
        <v>2007</v>
      </c>
      <c r="C1356" t="s">
        <v>586</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673</v>
      </c>
      <c r="B1357">
        <v>2006</v>
      </c>
      <c r="C1357" t="s">
        <v>586</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673</v>
      </c>
      <c r="B1358">
        <v>2005</v>
      </c>
      <c r="C1358" t="s">
        <v>586</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673</v>
      </c>
      <c r="B1359">
        <v>2004</v>
      </c>
      <c r="C1359" t="s">
        <v>586</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673</v>
      </c>
      <c r="B1360">
        <v>2003</v>
      </c>
      <c r="C1360" t="s">
        <v>586</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673</v>
      </c>
      <c r="B1361">
        <v>2002</v>
      </c>
      <c r="C1361" t="s">
        <v>586</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673</v>
      </c>
      <c r="B1362">
        <v>2001</v>
      </c>
      <c r="C1362" t="s">
        <v>586</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673</v>
      </c>
      <c r="B1363">
        <v>2000</v>
      </c>
      <c r="C1363" t="s">
        <v>586</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674</v>
      </c>
      <c r="B1364">
        <v>2015</v>
      </c>
      <c r="C1364" t="s">
        <v>586</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674</v>
      </c>
      <c r="B1365">
        <v>2014</v>
      </c>
      <c r="C1365" t="s">
        <v>586</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674</v>
      </c>
      <c r="B1366">
        <v>2013</v>
      </c>
      <c r="C1366" t="s">
        <v>586</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674</v>
      </c>
      <c r="B1367">
        <v>2012</v>
      </c>
      <c r="C1367" t="s">
        <v>586</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674</v>
      </c>
      <c r="B1368">
        <v>2011</v>
      </c>
      <c r="C1368" t="s">
        <v>586</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674</v>
      </c>
      <c r="B1369">
        <v>2010</v>
      </c>
      <c r="C1369" t="s">
        <v>586</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674</v>
      </c>
      <c r="B1370">
        <v>2009</v>
      </c>
      <c r="C1370" t="s">
        <v>586</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674</v>
      </c>
      <c r="B1371">
        <v>2008</v>
      </c>
      <c r="C1371" t="s">
        <v>586</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674</v>
      </c>
      <c r="B1372">
        <v>2007</v>
      </c>
      <c r="C1372" t="s">
        <v>586</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674</v>
      </c>
      <c r="B1373">
        <v>2006</v>
      </c>
      <c r="C1373" t="s">
        <v>586</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674</v>
      </c>
      <c r="B1374">
        <v>2005</v>
      </c>
      <c r="C1374" t="s">
        <v>586</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674</v>
      </c>
      <c r="B1375">
        <v>2004</v>
      </c>
      <c r="C1375" t="s">
        <v>586</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674</v>
      </c>
      <c r="B1376">
        <v>2003</v>
      </c>
      <c r="C1376" t="s">
        <v>586</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674</v>
      </c>
      <c r="B1377">
        <v>2002</v>
      </c>
      <c r="C1377" t="s">
        <v>586</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674</v>
      </c>
      <c r="B1378">
        <v>2001</v>
      </c>
      <c r="C1378" t="s">
        <v>586</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674</v>
      </c>
      <c r="B1379">
        <v>2000</v>
      </c>
      <c r="C1379" t="s">
        <v>586</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675</v>
      </c>
      <c r="B1380">
        <v>2015</v>
      </c>
      <c r="C1380" t="s">
        <v>586</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675</v>
      </c>
      <c r="B1381">
        <v>2014</v>
      </c>
      <c r="C1381" t="s">
        <v>586</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675</v>
      </c>
      <c r="B1382">
        <v>2013</v>
      </c>
      <c r="C1382" t="s">
        <v>586</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675</v>
      </c>
      <c r="B1383">
        <v>2012</v>
      </c>
      <c r="C1383" t="s">
        <v>586</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675</v>
      </c>
      <c r="B1384">
        <v>2011</v>
      </c>
      <c r="C1384" t="s">
        <v>586</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675</v>
      </c>
      <c r="B1385">
        <v>2010</v>
      </c>
      <c r="C1385" t="s">
        <v>586</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675</v>
      </c>
      <c r="B1386">
        <v>2009</v>
      </c>
      <c r="C1386" t="s">
        <v>586</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675</v>
      </c>
      <c r="B1387">
        <v>2008</v>
      </c>
      <c r="C1387" t="s">
        <v>586</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675</v>
      </c>
      <c r="B1388">
        <v>2007</v>
      </c>
      <c r="C1388" t="s">
        <v>586</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675</v>
      </c>
      <c r="B1389">
        <v>2006</v>
      </c>
      <c r="C1389" t="s">
        <v>586</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675</v>
      </c>
      <c r="B1390">
        <v>2005</v>
      </c>
      <c r="C1390" t="s">
        <v>586</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675</v>
      </c>
      <c r="B1391">
        <v>2004</v>
      </c>
      <c r="C1391" t="s">
        <v>586</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675</v>
      </c>
      <c r="B1392">
        <v>2003</v>
      </c>
      <c r="C1392" t="s">
        <v>586</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675</v>
      </c>
      <c r="B1393">
        <v>2002</v>
      </c>
      <c r="C1393" t="s">
        <v>586</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675</v>
      </c>
      <c r="B1394">
        <v>2001</v>
      </c>
      <c r="C1394" t="s">
        <v>586</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675</v>
      </c>
      <c r="B1395">
        <v>2000</v>
      </c>
      <c r="C1395" t="s">
        <v>586</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676</v>
      </c>
      <c r="B1396">
        <v>2015</v>
      </c>
      <c r="C1396" t="s">
        <v>586</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676</v>
      </c>
      <c r="B1397">
        <v>2014</v>
      </c>
      <c r="C1397" t="s">
        <v>586</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676</v>
      </c>
      <c r="B1398">
        <v>2013</v>
      </c>
      <c r="C1398" t="s">
        <v>586</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676</v>
      </c>
      <c r="B1399">
        <v>2012</v>
      </c>
      <c r="C1399" t="s">
        <v>586</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676</v>
      </c>
      <c r="B1400">
        <v>2011</v>
      </c>
      <c r="C1400" t="s">
        <v>586</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676</v>
      </c>
      <c r="B1401">
        <v>2010</v>
      </c>
      <c r="C1401" t="s">
        <v>586</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676</v>
      </c>
      <c r="B1402">
        <v>2009</v>
      </c>
      <c r="C1402" t="s">
        <v>586</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676</v>
      </c>
      <c r="B1403">
        <v>2008</v>
      </c>
      <c r="C1403" t="s">
        <v>586</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676</v>
      </c>
      <c r="B1404">
        <v>2007</v>
      </c>
      <c r="C1404" t="s">
        <v>586</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676</v>
      </c>
      <c r="B1405">
        <v>2006</v>
      </c>
      <c r="C1405" t="s">
        <v>586</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676</v>
      </c>
      <c r="B1406">
        <v>2005</v>
      </c>
      <c r="C1406" t="s">
        <v>586</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676</v>
      </c>
      <c r="B1407">
        <v>2004</v>
      </c>
      <c r="C1407" t="s">
        <v>586</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676</v>
      </c>
      <c r="B1408">
        <v>2003</v>
      </c>
      <c r="C1408" t="s">
        <v>586</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676</v>
      </c>
      <c r="B1409">
        <v>2002</v>
      </c>
      <c r="C1409" t="s">
        <v>586</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676</v>
      </c>
      <c r="B1410">
        <v>2001</v>
      </c>
      <c r="C1410" t="s">
        <v>586</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676</v>
      </c>
      <c r="B1411">
        <v>2000</v>
      </c>
      <c r="C1411" t="s">
        <v>586</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677</v>
      </c>
      <c r="B1412">
        <v>2015</v>
      </c>
      <c r="C1412" t="s">
        <v>586</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677</v>
      </c>
      <c r="B1413">
        <v>2014</v>
      </c>
      <c r="C1413" t="s">
        <v>586</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677</v>
      </c>
      <c r="B1414">
        <v>2013</v>
      </c>
      <c r="C1414" t="s">
        <v>586</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677</v>
      </c>
      <c r="B1415">
        <v>2012</v>
      </c>
      <c r="C1415" t="s">
        <v>586</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677</v>
      </c>
      <c r="B1416">
        <v>2011</v>
      </c>
      <c r="C1416" t="s">
        <v>586</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677</v>
      </c>
      <c r="B1417">
        <v>2010</v>
      </c>
      <c r="C1417" t="s">
        <v>586</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677</v>
      </c>
      <c r="B1418">
        <v>2009</v>
      </c>
      <c r="C1418" t="s">
        <v>586</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677</v>
      </c>
      <c r="B1419">
        <v>2008</v>
      </c>
      <c r="C1419" t="s">
        <v>586</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677</v>
      </c>
      <c r="B1420">
        <v>2007</v>
      </c>
      <c r="C1420" t="s">
        <v>586</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677</v>
      </c>
      <c r="B1421">
        <v>2006</v>
      </c>
      <c r="C1421" t="s">
        <v>586</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677</v>
      </c>
      <c r="B1422">
        <v>2005</v>
      </c>
      <c r="C1422" t="s">
        <v>586</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677</v>
      </c>
      <c r="B1423">
        <v>2004</v>
      </c>
      <c r="C1423" t="s">
        <v>586</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677</v>
      </c>
      <c r="B1424">
        <v>2003</v>
      </c>
      <c r="C1424" t="s">
        <v>586</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677</v>
      </c>
      <c r="B1425">
        <v>2002</v>
      </c>
      <c r="C1425" t="s">
        <v>586</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677</v>
      </c>
      <c r="B1426">
        <v>2001</v>
      </c>
      <c r="C1426" t="s">
        <v>586</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677</v>
      </c>
      <c r="B1427">
        <v>2000</v>
      </c>
      <c r="C1427" t="s">
        <v>586</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678</v>
      </c>
      <c r="B1428">
        <v>2015</v>
      </c>
      <c r="C1428" t="s">
        <v>586</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678</v>
      </c>
      <c r="B1429">
        <v>2014</v>
      </c>
      <c r="C1429" t="s">
        <v>586</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678</v>
      </c>
      <c r="B1430">
        <v>2013</v>
      </c>
      <c r="C1430" t="s">
        <v>586</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678</v>
      </c>
      <c r="B1431">
        <v>2012</v>
      </c>
      <c r="C1431" t="s">
        <v>586</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678</v>
      </c>
      <c r="B1432">
        <v>2011</v>
      </c>
      <c r="C1432" t="s">
        <v>586</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678</v>
      </c>
      <c r="B1433">
        <v>2010</v>
      </c>
      <c r="C1433" t="s">
        <v>586</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678</v>
      </c>
      <c r="B1434">
        <v>2009</v>
      </c>
      <c r="C1434" t="s">
        <v>586</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678</v>
      </c>
      <c r="B1435">
        <v>2008</v>
      </c>
      <c r="C1435" t="s">
        <v>586</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678</v>
      </c>
      <c r="B1436">
        <v>2007</v>
      </c>
      <c r="C1436" t="s">
        <v>586</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678</v>
      </c>
      <c r="B1437">
        <v>2006</v>
      </c>
      <c r="C1437" t="s">
        <v>586</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678</v>
      </c>
      <c r="B1438">
        <v>2005</v>
      </c>
      <c r="C1438" t="s">
        <v>586</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678</v>
      </c>
      <c r="B1439">
        <v>2004</v>
      </c>
      <c r="C1439" t="s">
        <v>586</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678</v>
      </c>
      <c r="B1440">
        <v>2003</v>
      </c>
      <c r="C1440" t="s">
        <v>586</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678</v>
      </c>
      <c r="B1441">
        <v>2002</v>
      </c>
      <c r="C1441" t="s">
        <v>586</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678</v>
      </c>
      <c r="B1442">
        <v>2001</v>
      </c>
      <c r="C1442" t="s">
        <v>586</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678</v>
      </c>
      <c r="B1443">
        <v>2000</v>
      </c>
      <c r="C1443" t="s">
        <v>586</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679</v>
      </c>
      <c r="B1444">
        <v>2015</v>
      </c>
      <c r="C1444" t="s">
        <v>594</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679</v>
      </c>
      <c r="B1445">
        <v>2014</v>
      </c>
      <c r="C1445" t="s">
        <v>594</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679</v>
      </c>
      <c r="B1446">
        <v>2013</v>
      </c>
      <c r="C1446" t="s">
        <v>594</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679</v>
      </c>
      <c r="B1447">
        <v>2012</v>
      </c>
      <c r="C1447" t="s">
        <v>594</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679</v>
      </c>
      <c r="B1448">
        <v>2011</v>
      </c>
      <c r="C1448" t="s">
        <v>594</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679</v>
      </c>
      <c r="B1449">
        <v>2010</v>
      </c>
      <c r="C1449" t="s">
        <v>594</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679</v>
      </c>
      <c r="B1450">
        <v>2009</v>
      </c>
      <c r="C1450" t="s">
        <v>594</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679</v>
      </c>
      <c r="B1451">
        <v>2008</v>
      </c>
      <c r="C1451" t="s">
        <v>594</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679</v>
      </c>
      <c r="B1452">
        <v>2007</v>
      </c>
      <c r="C1452" t="s">
        <v>594</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679</v>
      </c>
      <c r="B1453">
        <v>2006</v>
      </c>
      <c r="C1453" t="s">
        <v>594</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679</v>
      </c>
      <c r="B1454">
        <v>2005</v>
      </c>
      <c r="C1454" t="s">
        <v>594</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679</v>
      </c>
      <c r="B1455">
        <v>2004</v>
      </c>
      <c r="C1455" t="s">
        <v>594</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679</v>
      </c>
      <c r="B1456">
        <v>2003</v>
      </c>
      <c r="C1456" t="s">
        <v>594</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679</v>
      </c>
      <c r="B1457">
        <v>2002</v>
      </c>
      <c r="C1457" t="s">
        <v>594</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679</v>
      </c>
      <c r="B1458">
        <v>2001</v>
      </c>
      <c r="C1458" t="s">
        <v>594</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679</v>
      </c>
      <c r="B1459">
        <v>2000</v>
      </c>
      <c r="C1459" t="s">
        <v>594</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680</v>
      </c>
      <c r="B1460">
        <v>2015</v>
      </c>
      <c r="C1460" t="s">
        <v>586</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680</v>
      </c>
      <c r="B1461">
        <v>2014</v>
      </c>
      <c r="C1461" t="s">
        <v>586</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680</v>
      </c>
      <c r="B1462">
        <v>2013</v>
      </c>
      <c r="C1462" t="s">
        <v>586</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680</v>
      </c>
      <c r="B1463">
        <v>2012</v>
      </c>
      <c r="C1463" t="s">
        <v>586</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680</v>
      </c>
      <c r="B1464">
        <v>2011</v>
      </c>
      <c r="C1464" t="s">
        <v>586</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680</v>
      </c>
      <c r="B1465">
        <v>2010</v>
      </c>
      <c r="C1465" t="s">
        <v>586</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680</v>
      </c>
      <c r="B1466">
        <v>2009</v>
      </c>
      <c r="C1466" t="s">
        <v>586</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680</v>
      </c>
      <c r="B1467">
        <v>2008</v>
      </c>
      <c r="C1467" t="s">
        <v>586</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680</v>
      </c>
      <c r="B1468">
        <v>2007</v>
      </c>
      <c r="C1468" t="s">
        <v>586</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680</v>
      </c>
      <c r="B1469">
        <v>2006</v>
      </c>
      <c r="C1469" t="s">
        <v>586</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680</v>
      </c>
      <c r="B1470">
        <v>2005</v>
      </c>
      <c r="C1470" t="s">
        <v>586</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680</v>
      </c>
      <c r="B1471">
        <v>2004</v>
      </c>
      <c r="C1471" t="s">
        <v>586</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680</v>
      </c>
      <c r="B1472">
        <v>2003</v>
      </c>
      <c r="C1472" t="s">
        <v>586</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680</v>
      </c>
      <c r="B1473">
        <v>2002</v>
      </c>
      <c r="C1473" t="s">
        <v>586</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680</v>
      </c>
      <c r="B1474">
        <v>2001</v>
      </c>
      <c r="C1474" t="s">
        <v>586</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680</v>
      </c>
      <c r="B1475">
        <v>2000</v>
      </c>
      <c r="C1475" t="s">
        <v>586</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681</v>
      </c>
      <c r="B1476">
        <v>2015</v>
      </c>
      <c r="C1476" t="s">
        <v>586</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681</v>
      </c>
      <c r="B1477">
        <v>2014</v>
      </c>
      <c r="C1477" t="s">
        <v>586</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681</v>
      </c>
      <c r="B1478">
        <v>2013</v>
      </c>
      <c r="C1478" t="s">
        <v>586</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681</v>
      </c>
      <c r="B1479">
        <v>2012</v>
      </c>
      <c r="C1479" t="s">
        <v>586</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681</v>
      </c>
      <c r="B1480">
        <v>2011</v>
      </c>
      <c r="C1480" t="s">
        <v>586</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681</v>
      </c>
      <c r="B1481">
        <v>2010</v>
      </c>
      <c r="C1481" t="s">
        <v>586</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681</v>
      </c>
      <c r="B1482">
        <v>2009</v>
      </c>
      <c r="C1482" t="s">
        <v>586</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681</v>
      </c>
      <c r="B1483">
        <v>2008</v>
      </c>
      <c r="C1483" t="s">
        <v>586</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681</v>
      </c>
      <c r="B1484">
        <v>2007</v>
      </c>
      <c r="C1484" t="s">
        <v>586</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681</v>
      </c>
      <c r="B1485">
        <v>2006</v>
      </c>
      <c r="C1485" t="s">
        <v>586</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681</v>
      </c>
      <c r="B1486">
        <v>2005</v>
      </c>
      <c r="C1486" t="s">
        <v>586</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681</v>
      </c>
      <c r="B1487">
        <v>2004</v>
      </c>
      <c r="C1487" t="s">
        <v>586</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681</v>
      </c>
      <c r="B1488">
        <v>2003</v>
      </c>
      <c r="C1488" t="s">
        <v>586</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681</v>
      </c>
      <c r="B1489">
        <v>2002</v>
      </c>
      <c r="C1489" t="s">
        <v>586</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681</v>
      </c>
      <c r="B1490">
        <v>2001</v>
      </c>
      <c r="C1490" t="s">
        <v>586</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681</v>
      </c>
      <c r="B1491">
        <v>2000</v>
      </c>
      <c r="C1491" t="s">
        <v>586</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682</v>
      </c>
      <c r="B1492">
        <v>2015</v>
      </c>
      <c r="C1492" t="s">
        <v>586</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682</v>
      </c>
      <c r="B1493">
        <v>2014</v>
      </c>
      <c r="C1493" t="s">
        <v>586</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682</v>
      </c>
      <c r="B1494">
        <v>2013</v>
      </c>
      <c r="C1494" t="s">
        <v>586</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682</v>
      </c>
      <c r="B1495">
        <v>2012</v>
      </c>
      <c r="C1495" t="s">
        <v>586</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682</v>
      </c>
      <c r="B1496">
        <v>2011</v>
      </c>
      <c r="C1496" t="s">
        <v>586</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682</v>
      </c>
      <c r="B1497">
        <v>2010</v>
      </c>
      <c r="C1497" t="s">
        <v>586</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682</v>
      </c>
      <c r="B1498">
        <v>2009</v>
      </c>
      <c r="C1498" t="s">
        <v>586</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682</v>
      </c>
      <c r="B1499">
        <v>2008</v>
      </c>
      <c r="C1499" t="s">
        <v>586</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682</v>
      </c>
      <c r="B1500">
        <v>2007</v>
      </c>
      <c r="C1500" t="s">
        <v>586</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682</v>
      </c>
      <c r="B1501">
        <v>2006</v>
      </c>
      <c r="C1501" t="s">
        <v>586</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682</v>
      </c>
      <c r="B1502">
        <v>2005</v>
      </c>
      <c r="C1502" t="s">
        <v>586</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682</v>
      </c>
      <c r="B1503">
        <v>2004</v>
      </c>
      <c r="C1503" t="s">
        <v>586</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682</v>
      </c>
      <c r="B1504">
        <v>2003</v>
      </c>
      <c r="C1504" t="s">
        <v>586</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682</v>
      </c>
      <c r="B1505">
        <v>2002</v>
      </c>
      <c r="C1505" t="s">
        <v>586</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682</v>
      </c>
      <c r="B1506">
        <v>2001</v>
      </c>
      <c r="C1506" t="s">
        <v>586</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682</v>
      </c>
      <c r="B1507">
        <v>2000</v>
      </c>
      <c r="C1507" t="s">
        <v>586</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683</v>
      </c>
      <c r="B1508">
        <v>2015</v>
      </c>
      <c r="C1508" t="s">
        <v>586</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683</v>
      </c>
      <c r="B1509">
        <v>2014</v>
      </c>
      <c r="C1509" t="s">
        <v>586</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683</v>
      </c>
      <c r="B1510">
        <v>2013</v>
      </c>
      <c r="C1510" t="s">
        <v>586</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683</v>
      </c>
      <c r="B1511">
        <v>2012</v>
      </c>
      <c r="C1511" t="s">
        <v>586</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683</v>
      </c>
      <c r="B1512">
        <v>2011</v>
      </c>
      <c r="C1512" t="s">
        <v>586</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683</v>
      </c>
      <c r="B1513">
        <v>2010</v>
      </c>
      <c r="C1513" t="s">
        <v>586</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683</v>
      </c>
      <c r="B1514">
        <v>2009</v>
      </c>
      <c r="C1514" t="s">
        <v>586</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683</v>
      </c>
      <c r="B1515">
        <v>2008</v>
      </c>
      <c r="C1515" t="s">
        <v>586</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683</v>
      </c>
      <c r="B1516">
        <v>2007</v>
      </c>
      <c r="C1516" t="s">
        <v>586</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683</v>
      </c>
      <c r="B1517">
        <v>2006</v>
      </c>
      <c r="C1517" t="s">
        <v>586</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683</v>
      </c>
      <c r="B1518">
        <v>2005</v>
      </c>
      <c r="C1518" t="s">
        <v>586</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683</v>
      </c>
      <c r="B1519">
        <v>2004</v>
      </c>
      <c r="C1519" t="s">
        <v>586</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683</v>
      </c>
      <c r="B1520">
        <v>2003</v>
      </c>
      <c r="C1520" t="s">
        <v>586</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683</v>
      </c>
      <c r="B1521">
        <v>2002</v>
      </c>
      <c r="C1521" t="s">
        <v>586</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683</v>
      </c>
      <c r="B1522">
        <v>2001</v>
      </c>
      <c r="C1522" t="s">
        <v>586</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683</v>
      </c>
      <c r="B1523">
        <v>2000</v>
      </c>
      <c r="C1523" t="s">
        <v>586</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684</v>
      </c>
      <c r="B1524">
        <v>2015</v>
      </c>
      <c r="C1524" t="s">
        <v>594</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684</v>
      </c>
      <c r="B1525">
        <v>2014</v>
      </c>
      <c r="C1525" t="s">
        <v>594</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684</v>
      </c>
      <c r="B1526">
        <v>2013</v>
      </c>
      <c r="C1526" t="s">
        <v>594</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684</v>
      </c>
      <c r="B1527">
        <v>2012</v>
      </c>
      <c r="C1527" t="s">
        <v>594</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684</v>
      </c>
      <c r="B1528">
        <v>2011</v>
      </c>
      <c r="C1528" t="s">
        <v>594</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684</v>
      </c>
      <c r="B1529">
        <v>2010</v>
      </c>
      <c r="C1529" t="s">
        <v>594</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684</v>
      </c>
      <c r="B1530">
        <v>2009</v>
      </c>
      <c r="C1530" t="s">
        <v>594</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684</v>
      </c>
      <c r="B1531">
        <v>2008</v>
      </c>
      <c r="C1531" t="s">
        <v>594</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684</v>
      </c>
      <c r="B1532">
        <v>2007</v>
      </c>
      <c r="C1532" t="s">
        <v>594</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684</v>
      </c>
      <c r="B1533">
        <v>2006</v>
      </c>
      <c r="C1533" t="s">
        <v>594</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684</v>
      </c>
      <c r="B1534">
        <v>2005</v>
      </c>
      <c r="C1534" t="s">
        <v>594</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684</v>
      </c>
      <c r="B1535">
        <v>2004</v>
      </c>
      <c r="C1535" t="s">
        <v>594</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684</v>
      </c>
      <c r="B1536">
        <v>2003</v>
      </c>
      <c r="C1536" t="s">
        <v>594</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684</v>
      </c>
      <c r="B1537">
        <v>2002</v>
      </c>
      <c r="C1537" t="s">
        <v>594</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684</v>
      </c>
      <c r="B1538">
        <v>2001</v>
      </c>
      <c r="C1538" t="s">
        <v>594</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684</v>
      </c>
      <c r="B1539">
        <v>2000</v>
      </c>
      <c r="C1539" t="s">
        <v>594</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685</v>
      </c>
      <c r="B1540">
        <v>2015</v>
      </c>
      <c r="C1540" t="s">
        <v>594</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685</v>
      </c>
      <c r="B1541">
        <v>2014</v>
      </c>
      <c r="C1541" t="s">
        <v>594</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685</v>
      </c>
      <c r="B1542">
        <v>2013</v>
      </c>
      <c r="C1542" t="s">
        <v>594</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685</v>
      </c>
      <c r="B1543">
        <v>2012</v>
      </c>
      <c r="C1543" t="s">
        <v>594</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685</v>
      </c>
      <c r="B1544">
        <v>2011</v>
      </c>
      <c r="C1544" t="s">
        <v>594</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685</v>
      </c>
      <c r="B1545">
        <v>2010</v>
      </c>
      <c r="C1545" t="s">
        <v>594</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685</v>
      </c>
      <c r="B1546">
        <v>2009</v>
      </c>
      <c r="C1546" t="s">
        <v>594</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685</v>
      </c>
      <c r="B1547">
        <v>2008</v>
      </c>
      <c r="C1547" t="s">
        <v>594</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685</v>
      </c>
      <c r="B1548">
        <v>2007</v>
      </c>
      <c r="C1548" t="s">
        <v>594</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685</v>
      </c>
      <c r="B1549">
        <v>2006</v>
      </c>
      <c r="C1549" t="s">
        <v>594</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685</v>
      </c>
      <c r="B1550">
        <v>2005</v>
      </c>
      <c r="C1550" t="s">
        <v>594</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685</v>
      </c>
      <c r="B1551">
        <v>2004</v>
      </c>
      <c r="C1551" t="s">
        <v>594</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685</v>
      </c>
      <c r="B1552">
        <v>2003</v>
      </c>
      <c r="C1552" t="s">
        <v>594</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685</v>
      </c>
      <c r="B1553">
        <v>2002</v>
      </c>
      <c r="C1553" t="s">
        <v>594</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685</v>
      </c>
      <c r="B1554">
        <v>2001</v>
      </c>
      <c r="C1554" t="s">
        <v>594</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685</v>
      </c>
      <c r="B1555">
        <v>2000</v>
      </c>
      <c r="C1555" t="s">
        <v>594</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686</v>
      </c>
      <c r="B1556">
        <v>2015</v>
      </c>
      <c r="C1556" t="s">
        <v>586</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686</v>
      </c>
      <c r="B1557">
        <v>2014</v>
      </c>
      <c r="C1557" t="s">
        <v>586</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686</v>
      </c>
      <c r="B1558">
        <v>2013</v>
      </c>
      <c r="C1558" t="s">
        <v>586</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686</v>
      </c>
      <c r="B1559">
        <v>2012</v>
      </c>
      <c r="C1559" t="s">
        <v>586</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686</v>
      </c>
      <c r="B1560">
        <v>2011</v>
      </c>
      <c r="C1560" t="s">
        <v>586</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686</v>
      </c>
      <c r="B1561">
        <v>2010</v>
      </c>
      <c r="C1561" t="s">
        <v>586</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686</v>
      </c>
      <c r="B1562">
        <v>2009</v>
      </c>
      <c r="C1562" t="s">
        <v>586</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686</v>
      </c>
      <c r="B1563">
        <v>2008</v>
      </c>
      <c r="C1563" t="s">
        <v>586</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686</v>
      </c>
      <c r="B1564">
        <v>2007</v>
      </c>
      <c r="C1564" t="s">
        <v>586</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686</v>
      </c>
      <c r="B1565">
        <v>2006</v>
      </c>
      <c r="C1565" t="s">
        <v>586</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686</v>
      </c>
      <c r="B1566">
        <v>2005</v>
      </c>
      <c r="C1566" t="s">
        <v>586</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686</v>
      </c>
      <c r="B1567">
        <v>2004</v>
      </c>
      <c r="C1567" t="s">
        <v>586</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686</v>
      </c>
      <c r="B1568">
        <v>2003</v>
      </c>
      <c r="C1568" t="s">
        <v>586</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686</v>
      </c>
      <c r="B1569">
        <v>2002</v>
      </c>
      <c r="C1569" t="s">
        <v>586</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686</v>
      </c>
      <c r="B1570">
        <v>2001</v>
      </c>
      <c r="C1570" t="s">
        <v>586</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686</v>
      </c>
      <c r="B1571">
        <v>2000</v>
      </c>
      <c r="C1571" t="s">
        <v>586</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687</v>
      </c>
      <c r="B1572">
        <v>2015</v>
      </c>
      <c r="C1572" t="s">
        <v>586</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687</v>
      </c>
      <c r="B1573">
        <v>2014</v>
      </c>
      <c r="C1573" t="s">
        <v>586</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687</v>
      </c>
      <c r="B1574">
        <v>2013</v>
      </c>
      <c r="C1574" t="s">
        <v>586</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687</v>
      </c>
      <c r="B1575">
        <v>2012</v>
      </c>
      <c r="C1575" t="s">
        <v>586</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687</v>
      </c>
      <c r="B1576">
        <v>2011</v>
      </c>
      <c r="C1576" t="s">
        <v>586</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687</v>
      </c>
      <c r="B1577">
        <v>2010</v>
      </c>
      <c r="C1577" t="s">
        <v>586</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687</v>
      </c>
      <c r="B1578">
        <v>2009</v>
      </c>
      <c r="C1578" t="s">
        <v>586</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687</v>
      </c>
      <c r="B1579">
        <v>2008</v>
      </c>
      <c r="C1579" t="s">
        <v>586</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687</v>
      </c>
      <c r="B1580">
        <v>2007</v>
      </c>
      <c r="C1580" t="s">
        <v>586</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687</v>
      </c>
      <c r="B1581">
        <v>2006</v>
      </c>
      <c r="C1581" t="s">
        <v>586</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687</v>
      </c>
      <c r="B1582">
        <v>2005</v>
      </c>
      <c r="C1582" t="s">
        <v>586</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687</v>
      </c>
      <c r="B1583">
        <v>2004</v>
      </c>
      <c r="C1583" t="s">
        <v>586</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687</v>
      </c>
      <c r="B1584">
        <v>2003</v>
      </c>
      <c r="C1584" t="s">
        <v>586</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687</v>
      </c>
      <c r="B1585">
        <v>2002</v>
      </c>
      <c r="C1585" t="s">
        <v>586</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687</v>
      </c>
      <c r="B1586">
        <v>2001</v>
      </c>
      <c r="C1586" t="s">
        <v>586</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687</v>
      </c>
      <c r="B1587">
        <v>2000</v>
      </c>
      <c r="C1587" t="s">
        <v>586</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688</v>
      </c>
      <c r="B1588">
        <v>2015</v>
      </c>
      <c r="C1588" t="s">
        <v>586</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688</v>
      </c>
      <c r="B1589">
        <v>2014</v>
      </c>
      <c r="C1589" t="s">
        <v>586</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688</v>
      </c>
      <c r="B1590">
        <v>2013</v>
      </c>
      <c r="C1590" t="s">
        <v>586</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688</v>
      </c>
      <c r="B1591">
        <v>2012</v>
      </c>
      <c r="C1591" t="s">
        <v>586</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688</v>
      </c>
      <c r="B1592">
        <v>2011</v>
      </c>
      <c r="C1592" t="s">
        <v>586</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688</v>
      </c>
      <c r="B1593">
        <v>2010</v>
      </c>
      <c r="C1593" t="s">
        <v>586</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688</v>
      </c>
      <c r="B1594">
        <v>2009</v>
      </c>
      <c r="C1594" t="s">
        <v>586</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688</v>
      </c>
      <c r="B1595">
        <v>2008</v>
      </c>
      <c r="C1595" t="s">
        <v>586</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688</v>
      </c>
      <c r="B1596">
        <v>2007</v>
      </c>
      <c r="C1596" t="s">
        <v>586</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688</v>
      </c>
      <c r="B1597">
        <v>2006</v>
      </c>
      <c r="C1597" t="s">
        <v>586</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688</v>
      </c>
      <c r="B1598">
        <v>2005</v>
      </c>
      <c r="C1598" t="s">
        <v>586</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688</v>
      </c>
      <c r="B1599">
        <v>2004</v>
      </c>
      <c r="C1599" t="s">
        <v>586</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688</v>
      </c>
      <c r="B1600">
        <v>2003</v>
      </c>
      <c r="C1600" t="s">
        <v>586</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688</v>
      </c>
      <c r="B1601">
        <v>2002</v>
      </c>
      <c r="C1601" t="s">
        <v>586</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688</v>
      </c>
      <c r="B1602">
        <v>2001</v>
      </c>
      <c r="C1602" t="s">
        <v>586</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688</v>
      </c>
      <c r="B1603">
        <v>2000</v>
      </c>
      <c r="C1603" t="s">
        <v>586</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689</v>
      </c>
      <c r="B1604">
        <v>2015</v>
      </c>
      <c r="C1604" t="s">
        <v>586</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689</v>
      </c>
      <c r="B1605">
        <v>2014</v>
      </c>
      <c r="C1605" t="s">
        <v>586</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689</v>
      </c>
      <c r="B1606">
        <v>2013</v>
      </c>
      <c r="C1606" t="s">
        <v>586</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689</v>
      </c>
      <c r="B1607">
        <v>2012</v>
      </c>
      <c r="C1607" t="s">
        <v>586</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689</v>
      </c>
      <c r="B1608">
        <v>2011</v>
      </c>
      <c r="C1608" t="s">
        <v>586</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689</v>
      </c>
      <c r="B1609">
        <v>2010</v>
      </c>
      <c r="C1609" t="s">
        <v>586</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689</v>
      </c>
      <c r="B1610">
        <v>2009</v>
      </c>
      <c r="C1610" t="s">
        <v>586</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689</v>
      </c>
      <c r="B1611">
        <v>2008</v>
      </c>
      <c r="C1611" t="s">
        <v>586</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689</v>
      </c>
      <c r="B1612">
        <v>2007</v>
      </c>
      <c r="C1612" t="s">
        <v>586</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689</v>
      </c>
      <c r="B1613">
        <v>2006</v>
      </c>
      <c r="C1613" t="s">
        <v>586</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689</v>
      </c>
      <c r="B1614">
        <v>2005</v>
      </c>
      <c r="C1614" t="s">
        <v>586</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689</v>
      </c>
      <c r="B1615">
        <v>2004</v>
      </c>
      <c r="C1615" t="s">
        <v>586</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689</v>
      </c>
      <c r="B1616">
        <v>2003</v>
      </c>
      <c r="C1616" t="s">
        <v>586</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689</v>
      </c>
      <c r="B1617">
        <v>2002</v>
      </c>
      <c r="C1617" t="s">
        <v>586</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689</v>
      </c>
      <c r="B1618">
        <v>2001</v>
      </c>
      <c r="C1618" t="s">
        <v>586</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689</v>
      </c>
      <c r="B1619">
        <v>2000</v>
      </c>
      <c r="C1619" t="s">
        <v>586</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690</v>
      </c>
      <c r="B1620">
        <v>2015</v>
      </c>
      <c r="C1620" t="s">
        <v>586</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690</v>
      </c>
      <c r="B1621">
        <v>2014</v>
      </c>
      <c r="C1621" t="s">
        <v>586</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690</v>
      </c>
      <c r="B1622">
        <v>2013</v>
      </c>
      <c r="C1622" t="s">
        <v>586</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690</v>
      </c>
      <c r="B1623">
        <v>2012</v>
      </c>
      <c r="C1623" t="s">
        <v>586</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690</v>
      </c>
      <c r="B1624">
        <v>2011</v>
      </c>
      <c r="C1624" t="s">
        <v>586</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690</v>
      </c>
      <c r="B1625">
        <v>2010</v>
      </c>
      <c r="C1625" t="s">
        <v>586</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690</v>
      </c>
      <c r="B1626">
        <v>2009</v>
      </c>
      <c r="C1626" t="s">
        <v>586</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690</v>
      </c>
      <c r="B1627">
        <v>2008</v>
      </c>
      <c r="C1627" t="s">
        <v>586</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690</v>
      </c>
      <c r="B1628">
        <v>2007</v>
      </c>
      <c r="C1628" t="s">
        <v>586</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690</v>
      </c>
      <c r="B1629">
        <v>2006</v>
      </c>
      <c r="C1629" t="s">
        <v>586</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690</v>
      </c>
      <c r="B1630">
        <v>2005</v>
      </c>
      <c r="C1630" t="s">
        <v>586</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690</v>
      </c>
      <c r="B1631">
        <v>2004</v>
      </c>
      <c r="C1631" t="s">
        <v>586</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690</v>
      </c>
      <c r="B1632">
        <v>2003</v>
      </c>
      <c r="C1632" t="s">
        <v>586</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690</v>
      </c>
      <c r="B1633">
        <v>2002</v>
      </c>
      <c r="C1633" t="s">
        <v>586</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690</v>
      </c>
      <c r="B1634">
        <v>2001</v>
      </c>
      <c r="C1634" t="s">
        <v>586</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690</v>
      </c>
      <c r="B1635">
        <v>2000</v>
      </c>
      <c r="C1635" t="s">
        <v>586</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691</v>
      </c>
      <c r="B1636">
        <v>2015</v>
      </c>
      <c r="C1636" t="s">
        <v>594</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691</v>
      </c>
      <c r="B1637">
        <v>2014</v>
      </c>
      <c r="C1637" t="s">
        <v>594</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691</v>
      </c>
      <c r="B1638">
        <v>2013</v>
      </c>
      <c r="C1638" t="s">
        <v>594</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691</v>
      </c>
      <c r="B1639">
        <v>2012</v>
      </c>
      <c r="C1639" t="s">
        <v>594</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691</v>
      </c>
      <c r="B1640">
        <v>2011</v>
      </c>
      <c r="C1640" t="s">
        <v>594</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691</v>
      </c>
      <c r="B1641">
        <v>2010</v>
      </c>
      <c r="C1641" t="s">
        <v>594</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691</v>
      </c>
      <c r="B1642">
        <v>2009</v>
      </c>
      <c r="C1642" t="s">
        <v>594</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691</v>
      </c>
      <c r="B1643">
        <v>2008</v>
      </c>
      <c r="C1643" t="s">
        <v>594</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691</v>
      </c>
      <c r="B1644">
        <v>2007</v>
      </c>
      <c r="C1644" t="s">
        <v>594</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691</v>
      </c>
      <c r="B1645">
        <v>2006</v>
      </c>
      <c r="C1645" t="s">
        <v>594</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691</v>
      </c>
      <c r="B1646">
        <v>2005</v>
      </c>
      <c r="C1646" t="s">
        <v>594</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691</v>
      </c>
      <c r="B1647">
        <v>2004</v>
      </c>
      <c r="C1647" t="s">
        <v>594</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691</v>
      </c>
      <c r="B1648">
        <v>2003</v>
      </c>
      <c r="C1648" t="s">
        <v>594</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691</v>
      </c>
      <c r="B1649">
        <v>2002</v>
      </c>
      <c r="C1649" t="s">
        <v>594</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691</v>
      </c>
      <c r="B1650">
        <v>2001</v>
      </c>
      <c r="C1650" t="s">
        <v>594</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691</v>
      </c>
      <c r="B1651">
        <v>2000</v>
      </c>
      <c r="C1651" t="s">
        <v>594</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692</v>
      </c>
      <c r="B1652">
        <v>2013</v>
      </c>
      <c r="C1652" t="s">
        <v>586</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693</v>
      </c>
      <c r="B1653">
        <v>2015</v>
      </c>
      <c r="C1653" t="s">
        <v>586</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693</v>
      </c>
      <c r="B1654">
        <v>2014</v>
      </c>
      <c r="C1654" t="s">
        <v>586</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693</v>
      </c>
      <c r="B1655">
        <v>2013</v>
      </c>
      <c r="C1655" t="s">
        <v>586</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693</v>
      </c>
      <c r="B1656">
        <v>2012</v>
      </c>
      <c r="C1656" t="s">
        <v>586</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693</v>
      </c>
      <c r="B1657">
        <v>2011</v>
      </c>
      <c r="C1657" t="s">
        <v>586</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693</v>
      </c>
      <c r="B1658">
        <v>2010</v>
      </c>
      <c r="C1658" t="s">
        <v>586</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693</v>
      </c>
      <c r="B1659">
        <v>2009</v>
      </c>
      <c r="C1659" t="s">
        <v>586</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693</v>
      </c>
      <c r="B1660">
        <v>2008</v>
      </c>
      <c r="C1660" t="s">
        <v>586</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693</v>
      </c>
      <c r="B1661">
        <v>2007</v>
      </c>
      <c r="C1661" t="s">
        <v>586</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693</v>
      </c>
      <c r="B1662">
        <v>2006</v>
      </c>
      <c r="C1662" t="s">
        <v>586</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693</v>
      </c>
      <c r="B1663">
        <v>2005</v>
      </c>
      <c r="C1663" t="s">
        <v>586</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693</v>
      </c>
      <c r="B1664">
        <v>2004</v>
      </c>
      <c r="C1664" t="s">
        <v>586</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693</v>
      </c>
      <c r="B1665">
        <v>2003</v>
      </c>
      <c r="C1665" t="s">
        <v>586</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693</v>
      </c>
      <c r="B1666">
        <v>2002</v>
      </c>
      <c r="C1666" t="s">
        <v>586</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693</v>
      </c>
      <c r="B1667">
        <v>2001</v>
      </c>
      <c r="C1667" t="s">
        <v>586</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693</v>
      </c>
      <c r="B1668">
        <v>2000</v>
      </c>
      <c r="C1668" t="s">
        <v>586</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694</v>
      </c>
      <c r="B1669">
        <v>2015</v>
      </c>
      <c r="C1669" t="s">
        <v>586</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694</v>
      </c>
      <c r="B1670">
        <v>2014</v>
      </c>
      <c r="C1670" t="s">
        <v>586</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694</v>
      </c>
      <c r="B1671">
        <v>2013</v>
      </c>
      <c r="C1671" t="s">
        <v>586</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694</v>
      </c>
      <c r="B1672">
        <v>2012</v>
      </c>
      <c r="C1672" t="s">
        <v>586</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694</v>
      </c>
      <c r="B1673">
        <v>2011</v>
      </c>
      <c r="C1673" t="s">
        <v>586</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694</v>
      </c>
      <c r="B1674">
        <v>2010</v>
      </c>
      <c r="C1674" t="s">
        <v>586</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694</v>
      </c>
      <c r="B1675">
        <v>2009</v>
      </c>
      <c r="C1675" t="s">
        <v>586</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694</v>
      </c>
      <c r="B1676">
        <v>2008</v>
      </c>
      <c r="C1676" t="s">
        <v>586</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694</v>
      </c>
      <c r="B1677">
        <v>2007</v>
      </c>
      <c r="C1677" t="s">
        <v>586</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694</v>
      </c>
      <c r="B1678">
        <v>2006</v>
      </c>
      <c r="C1678" t="s">
        <v>586</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694</v>
      </c>
      <c r="B1679">
        <v>2005</v>
      </c>
      <c r="C1679" t="s">
        <v>586</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694</v>
      </c>
      <c r="B1680">
        <v>2004</v>
      </c>
      <c r="C1680" t="s">
        <v>586</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694</v>
      </c>
      <c r="B1681">
        <v>2003</v>
      </c>
      <c r="C1681" t="s">
        <v>586</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694</v>
      </c>
      <c r="B1682">
        <v>2002</v>
      </c>
      <c r="C1682" t="s">
        <v>586</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694</v>
      </c>
      <c r="B1683">
        <v>2001</v>
      </c>
      <c r="C1683" t="s">
        <v>586</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694</v>
      </c>
      <c r="B1684">
        <v>2000</v>
      </c>
      <c r="C1684" t="s">
        <v>586</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695</v>
      </c>
      <c r="B1685">
        <v>2015</v>
      </c>
      <c r="C1685" t="s">
        <v>586</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695</v>
      </c>
      <c r="B1686">
        <v>2014</v>
      </c>
      <c r="C1686" t="s">
        <v>586</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695</v>
      </c>
      <c r="B1687">
        <v>2013</v>
      </c>
      <c r="C1687" t="s">
        <v>586</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695</v>
      </c>
      <c r="B1688">
        <v>2012</v>
      </c>
      <c r="C1688" t="s">
        <v>586</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695</v>
      </c>
      <c r="B1689">
        <v>2011</v>
      </c>
      <c r="C1689" t="s">
        <v>586</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695</v>
      </c>
      <c r="B1690">
        <v>2010</v>
      </c>
      <c r="C1690" t="s">
        <v>586</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695</v>
      </c>
      <c r="B1691">
        <v>2009</v>
      </c>
      <c r="C1691" t="s">
        <v>586</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695</v>
      </c>
      <c r="B1692">
        <v>2008</v>
      </c>
      <c r="C1692" t="s">
        <v>586</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695</v>
      </c>
      <c r="B1693">
        <v>2007</v>
      </c>
      <c r="C1693" t="s">
        <v>586</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695</v>
      </c>
      <c r="B1694">
        <v>2006</v>
      </c>
      <c r="C1694" t="s">
        <v>586</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695</v>
      </c>
      <c r="B1695">
        <v>2005</v>
      </c>
      <c r="C1695" t="s">
        <v>586</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695</v>
      </c>
      <c r="B1696">
        <v>2004</v>
      </c>
      <c r="C1696" t="s">
        <v>586</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695</v>
      </c>
      <c r="B1697">
        <v>2003</v>
      </c>
      <c r="C1697" t="s">
        <v>586</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695</v>
      </c>
      <c r="B1698">
        <v>2002</v>
      </c>
      <c r="C1698" t="s">
        <v>586</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695</v>
      </c>
      <c r="B1699">
        <v>2001</v>
      </c>
      <c r="C1699" t="s">
        <v>586</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695</v>
      </c>
      <c r="B1700">
        <v>2000</v>
      </c>
      <c r="C1700" t="s">
        <v>586</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696</v>
      </c>
      <c r="B1701">
        <v>2015</v>
      </c>
      <c r="C1701" t="s">
        <v>586</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696</v>
      </c>
      <c r="B1702">
        <v>2014</v>
      </c>
      <c r="C1702" t="s">
        <v>586</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696</v>
      </c>
      <c r="B1703">
        <v>2013</v>
      </c>
      <c r="C1703" t="s">
        <v>586</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696</v>
      </c>
      <c r="B1704">
        <v>2012</v>
      </c>
      <c r="C1704" t="s">
        <v>586</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696</v>
      </c>
      <c r="B1705">
        <v>2011</v>
      </c>
      <c r="C1705" t="s">
        <v>586</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696</v>
      </c>
      <c r="B1706">
        <v>2010</v>
      </c>
      <c r="C1706" t="s">
        <v>586</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696</v>
      </c>
      <c r="B1707">
        <v>2009</v>
      </c>
      <c r="C1707" t="s">
        <v>586</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696</v>
      </c>
      <c r="B1708">
        <v>2008</v>
      </c>
      <c r="C1708" t="s">
        <v>586</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696</v>
      </c>
      <c r="B1709">
        <v>2007</v>
      </c>
      <c r="C1709" t="s">
        <v>586</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696</v>
      </c>
      <c r="B1710">
        <v>2006</v>
      </c>
      <c r="C1710" t="s">
        <v>586</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696</v>
      </c>
      <c r="B1711">
        <v>2005</v>
      </c>
      <c r="C1711" t="s">
        <v>586</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696</v>
      </c>
      <c r="B1712">
        <v>2004</v>
      </c>
      <c r="C1712" t="s">
        <v>586</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696</v>
      </c>
      <c r="B1713">
        <v>2003</v>
      </c>
      <c r="C1713" t="s">
        <v>586</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696</v>
      </c>
      <c r="B1714">
        <v>2002</v>
      </c>
      <c r="C1714" t="s">
        <v>586</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696</v>
      </c>
      <c r="B1715">
        <v>2001</v>
      </c>
      <c r="C1715" t="s">
        <v>586</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696</v>
      </c>
      <c r="B1716">
        <v>2000</v>
      </c>
      <c r="C1716" t="s">
        <v>586</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697</v>
      </c>
      <c r="B1717">
        <v>2013</v>
      </c>
      <c r="C1717" t="s">
        <v>586</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698</v>
      </c>
      <c r="B1718">
        <v>2015</v>
      </c>
      <c r="C1718" t="s">
        <v>586</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698</v>
      </c>
      <c r="B1719">
        <v>2014</v>
      </c>
      <c r="C1719" t="s">
        <v>586</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698</v>
      </c>
      <c r="B1720">
        <v>2013</v>
      </c>
      <c r="C1720" t="s">
        <v>586</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698</v>
      </c>
      <c r="B1721">
        <v>2012</v>
      </c>
      <c r="C1721" t="s">
        <v>586</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698</v>
      </c>
      <c r="B1722">
        <v>2011</v>
      </c>
      <c r="C1722" t="s">
        <v>586</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698</v>
      </c>
      <c r="B1723">
        <v>2010</v>
      </c>
      <c r="C1723" t="s">
        <v>586</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698</v>
      </c>
      <c r="B1724">
        <v>2009</v>
      </c>
      <c r="C1724" t="s">
        <v>586</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698</v>
      </c>
      <c r="B1725">
        <v>2008</v>
      </c>
      <c r="C1725" t="s">
        <v>586</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698</v>
      </c>
      <c r="B1726">
        <v>2007</v>
      </c>
      <c r="C1726" t="s">
        <v>586</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698</v>
      </c>
      <c r="B1727">
        <v>2006</v>
      </c>
      <c r="C1727" t="s">
        <v>586</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698</v>
      </c>
      <c r="B1728">
        <v>2005</v>
      </c>
      <c r="C1728" t="s">
        <v>586</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698</v>
      </c>
      <c r="B1729">
        <v>2004</v>
      </c>
      <c r="C1729" t="s">
        <v>586</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698</v>
      </c>
      <c r="B1730">
        <v>2003</v>
      </c>
      <c r="C1730" t="s">
        <v>586</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698</v>
      </c>
      <c r="B1731">
        <v>2002</v>
      </c>
      <c r="C1731" t="s">
        <v>586</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698</v>
      </c>
      <c r="B1732">
        <v>2001</v>
      </c>
      <c r="C1732" t="s">
        <v>586</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698</v>
      </c>
      <c r="B1733">
        <v>2000</v>
      </c>
      <c r="C1733" t="s">
        <v>586</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699</v>
      </c>
      <c r="B1734">
        <v>2015</v>
      </c>
      <c r="C1734" t="s">
        <v>586</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699</v>
      </c>
      <c r="B1735">
        <v>2014</v>
      </c>
      <c r="C1735" t="s">
        <v>586</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699</v>
      </c>
      <c r="B1736">
        <v>2013</v>
      </c>
      <c r="C1736" t="s">
        <v>586</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699</v>
      </c>
      <c r="B1737">
        <v>2012</v>
      </c>
      <c r="C1737" t="s">
        <v>586</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699</v>
      </c>
      <c r="B1738">
        <v>2011</v>
      </c>
      <c r="C1738" t="s">
        <v>586</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699</v>
      </c>
      <c r="B1739">
        <v>2010</v>
      </c>
      <c r="C1739" t="s">
        <v>586</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699</v>
      </c>
      <c r="B1740">
        <v>2009</v>
      </c>
      <c r="C1740" t="s">
        <v>586</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699</v>
      </c>
      <c r="B1741">
        <v>2008</v>
      </c>
      <c r="C1741" t="s">
        <v>586</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699</v>
      </c>
      <c r="B1742">
        <v>2007</v>
      </c>
      <c r="C1742" t="s">
        <v>586</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699</v>
      </c>
      <c r="B1743">
        <v>2006</v>
      </c>
      <c r="C1743" t="s">
        <v>586</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699</v>
      </c>
      <c r="B1744">
        <v>2005</v>
      </c>
      <c r="C1744" t="s">
        <v>586</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699</v>
      </c>
      <c r="B1745">
        <v>2004</v>
      </c>
      <c r="C1745" t="s">
        <v>586</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699</v>
      </c>
      <c r="B1746">
        <v>2003</v>
      </c>
      <c r="C1746" t="s">
        <v>586</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699</v>
      </c>
      <c r="B1747">
        <v>2002</v>
      </c>
      <c r="C1747" t="s">
        <v>586</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699</v>
      </c>
      <c r="B1748">
        <v>2001</v>
      </c>
      <c r="C1748" t="s">
        <v>586</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699</v>
      </c>
      <c r="B1749">
        <v>2000</v>
      </c>
      <c r="C1749" t="s">
        <v>586</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700</v>
      </c>
      <c r="B1750">
        <v>2015</v>
      </c>
      <c r="C1750" t="s">
        <v>586</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700</v>
      </c>
      <c r="B1751">
        <v>2014</v>
      </c>
      <c r="C1751" t="s">
        <v>586</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700</v>
      </c>
      <c r="B1752">
        <v>2013</v>
      </c>
      <c r="C1752" t="s">
        <v>586</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700</v>
      </c>
      <c r="B1753">
        <v>2012</v>
      </c>
      <c r="C1753" t="s">
        <v>586</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700</v>
      </c>
      <c r="B1754">
        <v>2011</v>
      </c>
      <c r="C1754" t="s">
        <v>586</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700</v>
      </c>
      <c r="B1755">
        <v>2010</v>
      </c>
      <c r="C1755" t="s">
        <v>586</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700</v>
      </c>
      <c r="B1756">
        <v>2009</v>
      </c>
      <c r="C1756" t="s">
        <v>586</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700</v>
      </c>
      <c r="B1757">
        <v>2008</v>
      </c>
      <c r="C1757" t="s">
        <v>586</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700</v>
      </c>
      <c r="B1758">
        <v>2007</v>
      </c>
      <c r="C1758" t="s">
        <v>586</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700</v>
      </c>
      <c r="B1759">
        <v>2006</v>
      </c>
      <c r="C1759" t="s">
        <v>586</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700</v>
      </c>
      <c r="B1760">
        <v>2005</v>
      </c>
      <c r="C1760" t="s">
        <v>586</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700</v>
      </c>
      <c r="B1761">
        <v>2004</v>
      </c>
      <c r="C1761" t="s">
        <v>586</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700</v>
      </c>
      <c r="B1762">
        <v>2003</v>
      </c>
      <c r="C1762" t="s">
        <v>586</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700</v>
      </c>
      <c r="B1763">
        <v>2002</v>
      </c>
      <c r="C1763" t="s">
        <v>586</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700</v>
      </c>
      <c r="B1764">
        <v>2001</v>
      </c>
      <c r="C1764" t="s">
        <v>586</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700</v>
      </c>
      <c r="B1765">
        <v>2000</v>
      </c>
      <c r="C1765" t="s">
        <v>586</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701</v>
      </c>
      <c r="B1766">
        <v>2015</v>
      </c>
      <c r="C1766" t="s">
        <v>586</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701</v>
      </c>
      <c r="B1767">
        <v>2014</v>
      </c>
      <c r="C1767" t="s">
        <v>586</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701</v>
      </c>
      <c r="B1768">
        <v>2013</v>
      </c>
      <c r="C1768" t="s">
        <v>586</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701</v>
      </c>
      <c r="B1769">
        <v>2012</v>
      </c>
      <c r="C1769" t="s">
        <v>586</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701</v>
      </c>
      <c r="B1770">
        <v>2011</v>
      </c>
      <c r="C1770" t="s">
        <v>586</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701</v>
      </c>
      <c r="B1771">
        <v>2010</v>
      </c>
      <c r="C1771" t="s">
        <v>586</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701</v>
      </c>
      <c r="B1772">
        <v>2009</v>
      </c>
      <c r="C1772" t="s">
        <v>586</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701</v>
      </c>
      <c r="B1773">
        <v>2008</v>
      </c>
      <c r="C1773" t="s">
        <v>586</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701</v>
      </c>
      <c r="B1774">
        <v>2007</v>
      </c>
      <c r="C1774" t="s">
        <v>586</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701</v>
      </c>
      <c r="B1775">
        <v>2006</v>
      </c>
      <c r="C1775" t="s">
        <v>586</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701</v>
      </c>
      <c r="B1776">
        <v>2005</v>
      </c>
      <c r="C1776" t="s">
        <v>586</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701</v>
      </c>
      <c r="B1777">
        <v>2004</v>
      </c>
      <c r="C1777" t="s">
        <v>586</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701</v>
      </c>
      <c r="B1778">
        <v>2003</v>
      </c>
      <c r="C1778" t="s">
        <v>586</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701</v>
      </c>
      <c r="B1779">
        <v>2002</v>
      </c>
      <c r="C1779" t="s">
        <v>586</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701</v>
      </c>
      <c r="B1780">
        <v>2001</v>
      </c>
      <c r="C1780" t="s">
        <v>586</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701</v>
      </c>
      <c r="B1781">
        <v>2000</v>
      </c>
      <c r="C1781" t="s">
        <v>586</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702</v>
      </c>
      <c r="B1782">
        <v>2015</v>
      </c>
      <c r="C1782" t="s">
        <v>586</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702</v>
      </c>
      <c r="B1783">
        <v>2014</v>
      </c>
      <c r="C1783" t="s">
        <v>586</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702</v>
      </c>
      <c r="B1784">
        <v>2013</v>
      </c>
      <c r="C1784" t="s">
        <v>586</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702</v>
      </c>
      <c r="B1785">
        <v>2012</v>
      </c>
      <c r="C1785" t="s">
        <v>586</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702</v>
      </c>
      <c r="B1786">
        <v>2011</v>
      </c>
      <c r="C1786" t="s">
        <v>586</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702</v>
      </c>
      <c r="B1787">
        <v>2010</v>
      </c>
      <c r="C1787" t="s">
        <v>586</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702</v>
      </c>
      <c r="B1788">
        <v>2009</v>
      </c>
      <c r="C1788" t="s">
        <v>586</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702</v>
      </c>
      <c r="B1789">
        <v>2008</v>
      </c>
      <c r="C1789" t="s">
        <v>586</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702</v>
      </c>
      <c r="B1790">
        <v>2007</v>
      </c>
      <c r="C1790" t="s">
        <v>586</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702</v>
      </c>
      <c r="B1791">
        <v>2006</v>
      </c>
      <c r="C1791" t="s">
        <v>586</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702</v>
      </c>
      <c r="B1792">
        <v>2005</v>
      </c>
      <c r="C1792" t="s">
        <v>586</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702</v>
      </c>
      <c r="B1793">
        <v>2004</v>
      </c>
      <c r="C1793" t="s">
        <v>586</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702</v>
      </c>
      <c r="B1794">
        <v>2003</v>
      </c>
      <c r="C1794" t="s">
        <v>586</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702</v>
      </c>
      <c r="B1795">
        <v>2002</v>
      </c>
      <c r="C1795" t="s">
        <v>586</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702</v>
      </c>
      <c r="B1796">
        <v>2001</v>
      </c>
      <c r="C1796" t="s">
        <v>586</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702</v>
      </c>
      <c r="B1797">
        <v>2000</v>
      </c>
      <c r="C1797" t="s">
        <v>586</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703</v>
      </c>
      <c r="B1798">
        <v>2015</v>
      </c>
      <c r="C1798" t="s">
        <v>586</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703</v>
      </c>
      <c r="B1799">
        <v>2014</v>
      </c>
      <c r="C1799" t="s">
        <v>586</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703</v>
      </c>
      <c r="B1800">
        <v>2013</v>
      </c>
      <c r="C1800" t="s">
        <v>586</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703</v>
      </c>
      <c r="B1801">
        <v>2012</v>
      </c>
      <c r="C1801" t="s">
        <v>586</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703</v>
      </c>
      <c r="B1802">
        <v>2011</v>
      </c>
      <c r="C1802" t="s">
        <v>586</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703</v>
      </c>
      <c r="B1803">
        <v>2010</v>
      </c>
      <c r="C1803" t="s">
        <v>586</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703</v>
      </c>
      <c r="B1804">
        <v>2009</v>
      </c>
      <c r="C1804" t="s">
        <v>586</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703</v>
      </c>
      <c r="B1805">
        <v>2008</v>
      </c>
      <c r="C1805" t="s">
        <v>586</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703</v>
      </c>
      <c r="B1806">
        <v>2007</v>
      </c>
      <c r="C1806" t="s">
        <v>586</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703</v>
      </c>
      <c r="B1807">
        <v>2006</v>
      </c>
      <c r="C1807" t="s">
        <v>586</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703</v>
      </c>
      <c r="B1808">
        <v>2005</v>
      </c>
      <c r="C1808" t="s">
        <v>586</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703</v>
      </c>
      <c r="B1809">
        <v>2004</v>
      </c>
      <c r="C1809" t="s">
        <v>586</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703</v>
      </c>
      <c r="B1810">
        <v>2003</v>
      </c>
      <c r="C1810" t="s">
        <v>586</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703</v>
      </c>
      <c r="B1811">
        <v>2002</v>
      </c>
      <c r="C1811" t="s">
        <v>586</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703</v>
      </c>
      <c r="B1812">
        <v>2001</v>
      </c>
      <c r="C1812" t="s">
        <v>586</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703</v>
      </c>
      <c r="B1813">
        <v>2000</v>
      </c>
      <c r="C1813" t="s">
        <v>586</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704</v>
      </c>
      <c r="B1814">
        <v>2013</v>
      </c>
      <c r="C1814" t="s">
        <v>586</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705</v>
      </c>
      <c r="B1815">
        <v>2015</v>
      </c>
      <c r="C1815" t="s">
        <v>586</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705</v>
      </c>
      <c r="B1816">
        <v>2014</v>
      </c>
      <c r="C1816" t="s">
        <v>586</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705</v>
      </c>
      <c r="B1817">
        <v>2013</v>
      </c>
      <c r="C1817" t="s">
        <v>586</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705</v>
      </c>
      <c r="B1818">
        <v>2012</v>
      </c>
      <c r="C1818" t="s">
        <v>586</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705</v>
      </c>
      <c r="B1819">
        <v>2011</v>
      </c>
      <c r="C1819" t="s">
        <v>586</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705</v>
      </c>
      <c r="B1820">
        <v>2010</v>
      </c>
      <c r="C1820" t="s">
        <v>586</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705</v>
      </c>
      <c r="B1821">
        <v>2009</v>
      </c>
      <c r="C1821" t="s">
        <v>586</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705</v>
      </c>
      <c r="B1822">
        <v>2008</v>
      </c>
      <c r="C1822" t="s">
        <v>586</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705</v>
      </c>
      <c r="B1823">
        <v>2007</v>
      </c>
      <c r="C1823" t="s">
        <v>586</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705</v>
      </c>
      <c r="B1824">
        <v>2006</v>
      </c>
      <c r="C1824" t="s">
        <v>586</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705</v>
      </c>
      <c r="B1825">
        <v>2005</v>
      </c>
      <c r="C1825" t="s">
        <v>586</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705</v>
      </c>
      <c r="B1826">
        <v>2004</v>
      </c>
      <c r="C1826" t="s">
        <v>586</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705</v>
      </c>
      <c r="B1827">
        <v>2003</v>
      </c>
      <c r="C1827" t="s">
        <v>586</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705</v>
      </c>
      <c r="B1828">
        <v>2002</v>
      </c>
      <c r="C1828" t="s">
        <v>586</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705</v>
      </c>
      <c r="B1829">
        <v>2001</v>
      </c>
      <c r="C1829" t="s">
        <v>586</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705</v>
      </c>
      <c r="B1830">
        <v>2000</v>
      </c>
      <c r="C1830" t="s">
        <v>586</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706</v>
      </c>
      <c r="B1831">
        <v>2015</v>
      </c>
      <c r="C1831" t="s">
        <v>594</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706</v>
      </c>
      <c r="B1832">
        <v>2014</v>
      </c>
      <c r="C1832" t="s">
        <v>594</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706</v>
      </c>
      <c r="B1833">
        <v>2013</v>
      </c>
      <c r="C1833" t="s">
        <v>594</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706</v>
      </c>
      <c r="B1834">
        <v>2012</v>
      </c>
      <c r="C1834" t="s">
        <v>594</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706</v>
      </c>
      <c r="B1835">
        <v>2011</v>
      </c>
      <c r="C1835" t="s">
        <v>594</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706</v>
      </c>
      <c r="B1836">
        <v>2010</v>
      </c>
      <c r="C1836" t="s">
        <v>594</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706</v>
      </c>
      <c r="B1837">
        <v>2009</v>
      </c>
      <c r="C1837" t="s">
        <v>594</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706</v>
      </c>
      <c r="B1838">
        <v>2008</v>
      </c>
      <c r="C1838" t="s">
        <v>594</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706</v>
      </c>
      <c r="B1839">
        <v>2007</v>
      </c>
      <c r="C1839" t="s">
        <v>594</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706</v>
      </c>
      <c r="B1840">
        <v>2006</v>
      </c>
      <c r="C1840" t="s">
        <v>594</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706</v>
      </c>
      <c r="B1841">
        <v>2005</v>
      </c>
      <c r="C1841" t="s">
        <v>594</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706</v>
      </c>
      <c r="B1842">
        <v>2004</v>
      </c>
      <c r="C1842" t="s">
        <v>594</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706</v>
      </c>
      <c r="B1843">
        <v>2003</v>
      </c>
      <c r="C1843" t="s">
        <v>594</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706</v>
      </c>
      <c r="B1844">
        <v>2002</v>
      </c>
      <c r="C1844" t="s">
        <v>594</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706</v>
      </c>
      <c r="B1845">
        <v>2001</v>
      </c>
      <c r="C1845" t="s">
        <v>594</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706</v>
      </c>
      <c r="B1846">
        <v>2000</v>
      </c>
      <c r="C1846" t="s">
        <v>594</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707</v>
      </c>
      <c r="B1847">
        <v>2015</v>
      </c>
      <c r="C1847" t="s">
        <v>594</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707</v>
      </c>
      <c r="B1848">
        <v>2014</v>
      </c>
      <c r="C1848" t="s">
        <v>594</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707</v>
      </c>
      <c r="B1849">
        <v>2013</v>
      </c>
      <c r="C1849" t="s">
        <v>594</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707</v>
      </c>
      <c r="B1850">
        <v>2012</v>
      </c>
      <c r="C1850" t="s">
        <v>594</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707</v>
      </c>
      <c r="B1851">
        <v>2011</v>
      </c>
      <c r="C1851" t="s">
        <v>594</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707</v>
      </c>
      <c r="B1852">
        <v>2010</v>
      </c>
      <c r="C1852" t="s">
        <v>594</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707</v>
      </c>
      <c r="B1853">
        <v>2009</v>
      </c>
      <c r="C1853" t="s">
        <v>594</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707</v>
      </c>
      <c r="B1854">
        <v>2008</v>
      </c>
      <c r="C1854" t="s">
        <v>594</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707</v>
      </c>
      <c r="B1855">
        <v>2007</v>
      </c>
      <c r="C1855" t="s">
        <v>594</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707</v>
      </c>
      <c r="B1856">
        <v>2006</v>
      </c>
      <c r="C1856" t="s">
        <v>594</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707</v>
      </c>
      <c r="B1857">
        <v>2005</v>
      </c>
      <c r="C1857" t="s">
        <v>594</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707</v>
      </c>
      <c r="B1858">
        <v>2004</v>
      </c>
      <c r="C1858" t="s">
        <v>594</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707</v>
      </c>
      <c r="B1859">
        <v>2003</v>
      </c>
      <c r="C1859" t="s">
        <v>594</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707</v>
      </c>
      <c r="B1860">
        <v>2002</v>
      </c>
      <c r="C1860" t="s">
        <v>594</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707</v>
      </c>
      <c r="B1861">
        <v>2001</v>
      </c>
      <c r="C1861" t="s">
        <v>594</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707</v>
      </c>
      <c r="B1862">
        <v>2000</v>
      </c>
      <c r="C1862" t="s">
        <v>594</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708</v>
      </c>
      <c r="B1863">
        <v>2015</v>
      </c>
      <c r="C1863" t="s">
        <v>586</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708</v>
      </c>
      <c r="B1864">
        <v>2014</v>
      </c>
      <c r="C1864" t="s">
        <v>586</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708</v>
      </c>
      <c r="B1865">
        <v>2013</v>
      </c>
      <c r="C1865" t="s">
        <v>586</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708</v>
      </c>
      <c r="B1866">
        <v>2012</v>
      </c>
      <c r="C1866" t="s">
        <v>586</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708</v>
      </c>
      <c r="B1867">
        <v>2011</v>
      </c>
      <c r="C1867" t="s">
        <v>586</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708</v>
      </c>
      <c r="B1868">
        <v>2010</v>
      </c>
      <c r="C1868" t="s">
        <v>586</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708</v>
      </c>
      <c r="B1869">
        <v>2009</v>
      </c>
      <c r="C1869" t="s">
        <v>586</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708</v>
      </c>
      <c r="B1870">
        <v>2008</v>
      </c>
      <c r="C1870" t="s">
        <v>586</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708</v>
      </c>
      <c r="B1871">
        <v>2007</v>
      </c>
      <c r="C1871" t="s">
        <v>586</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708</v>
      </c>
      <c r="B1872">
        <v>2006</v>
      </c>
      <c r="C1872" t="s">
        <v>586</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708</v>
      </c>
      <c r="B1873">
        <v>2005</v>
      </c>
      <c r="C1873" t="s">
        <v>586</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708</v>
      </c>
      <c r="B1874">
        <v>2004</v>
      </c>
      <c r="C1874" t="s">
        <v>586</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708</v>
      </c>
      <c r="B1875">
        <v>2003</v>
      </c>
      <c r="C1875" t="s">
        <v>586</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708</v>
      </c>
      <c r="B1876">
        <v>2002</v>
      </c>
      <c r="C1876" t="s">
        <v>586</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708</v>
      </c>
      <c r="B1877">
        <v>2001</v>
      </c>
      <c r="C1877" t="s">
        <v>586</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708</v>
      </c>
      <c r="B1878">
        <v>2000</v>
      </c>
      <c r="C1878" t="s">
        <v>586</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709</v>
      </c>
      <c r="B1879">
        <v>2015</v>
      </c>
      <c r="C1879" t="s">
        <v>586</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709</v>
      </c>
      <c r="B1880">
        <v>2014</v>
      </c>
      <c r="C1880" t="s">
        <v>586</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709</v>
      </c>
      <c r="B1881">
        <v>2013</v>
      </c>
      <c r="C1881" t="s">
        <v>586</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709</v>
      </c>
      <c r="B1882">
        <v>2012</v>
      </c>
      <c r="C1882" t="s">
        <v>586</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709</v>
      </c>
      <c r="B1883">
        <v>2011</v>
      </c>
      <c r="C1883" t="s">
        <v>586</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709</v>
      </c>
      <c r="B1884">
        <v>2010</v>
      </c>
      <c r="C1884" t="s">
        <v>586</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709</v>
      </c>
      <c r="B1885">
        <v>2009</v>
      </c>
      <c r="C1885" t="s">
        <v>586</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709</v>
      </c>
      <c r="B1886">
        <v>2008</v>
      </c>
      <c r="C1886" t="s">
        <v>586</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709</v>
      </c>
      <c r="B1887">
        <v>2007</v>
      </c>
      <c r="C1887" t="s">
        <v>586</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709</v>
      </c>
      <c r="B1888">
        <v>2006</v>
      </c>
      <c r="C1888" t="s">
        <v>586</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709</v>
      </c>
      <c r="B1889">
        <v>2005</v>
      </c>
      <c r="C1889" t="s">
        <v>586</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709</v>
      </c>
      <c r="B1890">
        <v>2004</v>
      </c>
      <c r="C1890" t="s">
        <v>586</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709</v>
      </c>
      <c r="B1891">
        <v>2003</v>
      </c>
      <c r="C1891" t="s">
        <v>586</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709</v>
      </c>
      <c r="B1892">
        <v>2002</v>
      </c>
      <c r="C1892" t="s">
        <v>586</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709</v>
      </c>
      <c r="B1893">
        <v>2001</v>
      </c>
      <c r="C1893" t="s">
        <v>586</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709</v>
      </c>
      <c r="B1894">
        <v>2000</v>
      </c>
      <c r="C1894" t="s">
        <v>586</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710</v>
      </c>
      <c r="B1895">
        <v>2015</v>
      </c>
      <c r="C1895" t="s">
        <v>586</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710</v>
      </c>
      <c r="B1896">
        <v>2014</v>
      </c>
      <c r="C1896" t="s">
        <v>586</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710</v>
      </c>
      <c r="B1897">
        <v>2013</v>
      </c>
      <c r="C1897" t="s">
        <v>586</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710</v>
      </c>
      <c r="B1898">
        <v>2012</v>
      </c>
      <c r="C1898" t="s">
        <v>586</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710</v>
      </c>
      <c r="B1899">
        <v>2011</v>
      </c>
      <c r="C1899" t="s">
        <v>586</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710</v>
      </c>
      <c r="B1900">
        <v>2010</v>
      </c>
      <c r="C1900" t="s">
        <v>586</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710</v>
      </c>
      <c r="B1901">
        <v>2009</v>
      </c>
      <c r="C1901" t="s">
        <v>586</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710</v>
      </c>
      <c r="B1902">
        <v>2008</v>
      </c>
      <c r="C1902" t="s">
        <v>586</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710</v>
      </c>
      <c r="B1903">
        <v>2007</v>
      </c>
      <c r="C1903" t="s">
        <v>586</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710</v>
      </c>
      <c r="B1904">
        <v>2006</v>
      </c>
      <c r="C1904" t="s">
        <v>586</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710</v>
      </c>
      <c r="B1905">
        <v>2005</v>
      </c>
      <c r="C1905" t="s">
        <v>586</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710</v>
      </c>
      <c r="B1906">
        <v>2004</v>
      </c>
      <c r="C1906" t="s">
        <v>586</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710</v>
      </c>
      <c r="B1907">
        <v>2003</v>
      </c>
      <c r="C1907" t="s">
        <v>586</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710</v>
      </c>
      <c r="B1908">
        <v>2002</v>
      </c>
      <c r="C1908" t="s">
        <v>586</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710</v>
      </c>
      <c r="B1909">
        <v>2001</v>
      </c>
      <c r="C1909" t="s">
        <v>586</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710</v>
      </c>
      <c r="B1910">
        <v>2000</v>
      </c>
      <c r="C1910" t="s">
        <v>586</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711</v>
      </c>
      <c r="B1911">
        <v>2013</v>
      </c>
      <c r="C1911" t="s">
        <v>586</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712</v>
      </c>
      <c r="B1912">
        <v>2015</v>
      </c>
      <c r="C1912" t="s">
        <v>594</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712</v>
      </c>
      <c r="B1913">
        <v>2014</v>
      </c>
      <c r="C1913" t="s">
        <v>594</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712</v>
      </c>
      <c r="B1914">
        <v>2013</v>
      </c>
      <c r="C1914" t="s">
        <v>594</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712</v>
      </c>
      <c r="B1915">
        <v>2012</v>
      </c>
      <c r="C1915" t="s">
        <v>594</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712</v>
      </c>
      <c r="B1916">
        <v>2011</v>
      </c>
      <c r="C1916" t="s">
        <v>594</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712</v>
      </c>
      <c r="B1917">
        <v>2010</v>
      </c>
      <c r="C1917" t="s">
        <v>594</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712</v>
      </c>
      <c r="B1918">
        <v>2009</v>
      </c>
      <c r="C1918" t="s">
        <v>594</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712</v>
      </c>
      <c r="B1919">
        <v>2008</v>
      </c>
      <c r="C1919" t="s">
        <v>594</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712</v>
      </c>
      <c r="B1920">
        <v>2007</v>
      </c>
      <c r="C1920" t="s">
        <v>594</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712</v>
      </c>
      <c r="B1921">
        <v>2006</v>
      </c>
      <c r="C1921" t="s">
        <v>594</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712</v>
      </c>
      <c r="B1922">
        <v>2005</v>
      </c>
      <c r="C1922" t="s">
        <v>594</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712</v>
      </c>
      <c r="B1923">
        <v>2004</v>
      </c>
      <c r="C1923" t="s">
        <v>594</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712</v>
      </c>
      <c r="B1924">
        <v>2003</v>
      </c>
      <c r="C1924" t="s">
        <v>594</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712</v>
      </c>
      <c r="B1925">
        <v>2002</v>
      </c>
      <c r="C1925" t="s">
        <v>594</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712</v>
      </c>
      <c r="B1926">
        <v>2001</v>
      </c>
      <c r="C1926" t="s">
        <v>594</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712</v>
      </c>
      <c r="B1927">
        <v>2000</v>
      </c>
      <c r="C1927" t="s">
        <v>594</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713</v>
      </c>
      <c r="B1928">
        <v>2015</v>
      </c>
      <c r="C1928" t="s">
        <v>586</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713</v>
      </c>
      <c r="B1929">
        <v>2014</v>
      </c>
      <c r="C1929" t="s">
        <v>586</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713</v>
      </c>
      <c r="B1930">
        <v>2013</v>
      </c>
      <c r="C1930" t="s">
        <v>586</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713</v>
      </c>
      <c r="B1931">
        <v>2012</v>
      </c>
      <c r="C1931" t="s">
        <v>586</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713</v>
      </c>
      <c r="B1932">
        <v>2011</v>
      </c>
      <c r="C1932" t="s">
        <v>586</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713</v>
      </c>
      <c r="B1933">
        <v>2010</v>
      </c>
      <c r="C1933" t="s">
        <v>586</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713</v>
      </c>
      <c r="B1934">
        <v>2009</v>
      </c>
      <c r="C1934" t="s">
        <v>586</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713</v>
      </c>
      <c r="B1935">
        <v>2008</v>
      </c>
      <c r="C1935" t="s">
        <v>586</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713</v>
      </c>
      <c r="B1936">
        <v>2007</v>
      </c>
      <c r="C1936" t="s">
        <v>586</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713</v>
      </c>
      <c r="B1937">
        <v>2006</v>
      </c>
      <c r="C1937" t="s">
        <v>586</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713</v>
      </c>
      <c r="B1938">
        <v>2005</v>
      </c>
      <c r="C1938" t="s">
        <v>586</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713</v>
      </c>
      <c r="B1939">
        <v>2004</v>
      </c>
      <c r="C1939" t="s">
        <v>586</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713</v>
      </c>
      <c r="B1940">
        <v>2003</v>
      </c>
      <c r="C1940" t="s">
        <v>586</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713</v>
      </c>
      <c r="B1941">
        <v>2002</v>
      </c>
      <c r="C1941" t="s">
        <v>586</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713</v>
      </c>
      <c r="B1942">
        <v>2001</v>
      </c>
      <c r="C1942" t="s">
        <v>586</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713</v>
      </c>
      <c r="B1943">
        <v>2000</v>
      </c>
      <c r="C1943" t="s">
        <v>586</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714</v>
      </c>
      <c r="B1944">
        <v>2015</v>
      </c>
      <c r="C1944" t="s">
        <v>586</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714</v>
      </c>
      <c r="B1945">
        <v>2014</v>
      </c>
      <c r="C1945" t="s">
        <v>586</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714</v>
      </c>
      <c r="B1946">
        <v>2013</v>
      </c>
      <c r="C1946" t="s">
        <v>586</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714</v>
      </c>
      <c r="B1947">
        <v>2012</v>
      </c>
      <c r="C1947" t="s">
        <v>586</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714</v>
      </c>
      <c r="B1948">
        <v>2011</v>
      </c>
      <c r="C1948" t="s">
        <v>586</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714</v>
      </c>
      <c r="B1949">
        <v>2010</v>
      </c>
      <c r="C1949" t="s">
        <v>586</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714</v>
      </c>
      <c r="B1950">
        <v>2009</v>
      </c>
      <c r="C1950" t="s">
        <v>586</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714</v>
      </c>
      <c r="B1951">
        <v>2008</v>
      </c>
      <c r="C1951" t="s">
        <v>586</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714</v>
      </c>
      <c r="B1952">
        <v>2007</v>
      </c>
      <c r="C1952" t="s">
        <v>586</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714</v>
      </c>
      <c r="B1953">
        <v>2006</v>
      </c>
      <c r="C1953" t="s">
        <v>586</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714</v>
      </c>
      <c r="B1954">
        <v>2005</v>
      </c>
      <c r="C1954" t="s">
        <v>586</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714</v>
      </c>
      <c r="B1955">
        <v>2004</v>
      </c>
      <c r="C1955" t="s">
        <v>586</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714</v>
      </c>
      <c r="B1956">
        <v>2003</v>
      </c>
      <c r="C1956" t="s">
        <v>586</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714</v>
      </c>
      <c r="B1957">
        <v>2002</v>
      </c>
      <c r="C1957" t="s">
        <v>586</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714</v>
      </c>
      <c r="B1958">
        <v>2001</v>
      </c>
      <c r="C1958" t="s">
        <v>586</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714</v>
      </c>
      <c r="B1959">
        <v>2000</v>
      </c>
      <c r="C1959" t="s">
        <v>586</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715</v>
      </c>
      <c r="B1960">
        <v>2013</v>
      </c>
      <c r="C1960" t="s">
        <v>586</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716</v>
      </c>
      <c r="B1961">
        <v>2015</v>
      </c>
      <c r="C1961" t="s">
        <v>586</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716</v>
      </c>
      <c r="B1962">
        <v>2014</v>
      </c>
      <c r="C1962" t="s">
        <v>586</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716</v>
      </c>
      <c r="B1963">
        <v>2013</v>
      </c>
      <c r="C1963" t="s">
        <v>586</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716</v>
      </c>
      <c r="B1964">
        <v>2012</v>
      </c>
      <c r="C1964" t="s">
        <v>586</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716</v>
      </c>
      <c r="B1965">
        <v>2011</v>
      </c>
      <c r="C1965" t="s">
        <v>586</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716</v>
      </c>
      <c r="B1966">
        <v>2010</v>
      </c>
      <c r="C1966" t="s">
        <v>586</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716</v>
      </c>
      <c r="B1967">
        <v>2009</v>
      </c>
      <c r="C1967" t="s">
        <v>586</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716</v>
      </c>
      <c r="B1968">
        <v>2008</v>
      </c>
      <c r="C1968" t="s">
        <v>586</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716</v>
      </c>
      <c r="B1969">
        <v>2007</v>
      </c>
      <c r="C1969" t="s">
        <v>586</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716</v>
      </c>
      <c r="B1970">
        <v>2006</v>
      </c>
      <c r="C1970" t="s">
        <v>586</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716</v>
      </c>
      <c r="B1971">
        <v>2005</v>
      </c>
      <c r="C1971" t="s">
        <v>586</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716</v>
      </c>
      <c r="B1972">
        <v>2004</v>
      </c>
      <c r="C1972" t="s">
        <v>586</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716</v>
      </c>
      <c r="B1973">
        <v>2003</v>
      </c>
      <c r="C1973" t="s">
        <v>586</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716</v>
      </c>
      <c r="B1974">
        <v>2002</v>
      </c>
      <c r="C1974" t="s">
        <v>586</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716</v>
      </c>
      <c r="B1975">
        <v>2001</v>
      </c>
      <c r="C1975" t="s">
        <v>586</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716</v>
      </c>
      <c r="B1976">
        <v>2000</v>
      </c>
      <c r="C1976" t="s">
        <v>586</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717</v>
      </c>
      <c r="B1977">
        <v>2015</v>
      </c>
      <c r="C1977" t="s">
        <v>586</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717</v>
      </c>
      <c r="B1978">
        <v>2014</v>
      </c>
      <c r="C1978" t="s">
        <v>586</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717</v>
      </c>
      <c r="B1979">
        <v>2013</v>
      </c>
      <c r="C1979" t="s">
        <v>586</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717</v>
      </c>
      <c r="B1980">
        <v>2012</v>
      </c>
      <c r="C1980" t="s">
        <v>586</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717</v>
      </c>
      <c r="B1981">
        <v>2011</v>
      </c>
      <c r="C1981" t="s">
        <v>586</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717</v>
      </c>
      <c r="B1982">
        <v>2010</v>
      </c>
      <c r="C1982" t="s">
        <v>586</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717</v>
      </c>
      <c r="B1983">
        <v>2009</v>
      </c>
      <c r="C1983" t="s">
        <v>586</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717</v>
      </c>
      <c r="B1984">
        <v>2008</v>
      </c>
      <c r="C1984" t="s">
        <v>586</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717</v>
      </c>
      <c r="B1985">
        <v>2007</v>
      </c>
      <c r="C1985" t="s">
        <v>586</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717</v>
      </c>
      <c r="B1986">
        <v>2006</v>
      </c>
      <c r="C1986" t="s">
        <v>586</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717</v>
      </c>
      <c r="B1987">
        <v>2005</v>
      </c>
      <c r="C1987" t="s">
        <v>586</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717</v>
      </c>
      <c r="B1988">
        <v>2004</v>
      </c>
      <c r="C1988" t="s">
        <v>586</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717</v>
      </c>
      <c r="B1989">
        <v>2003</v>
      </c>
      <c r="C1989" t="s">
        <v>586</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717</v>
      </c>
      <c r="B1990">
        <v>2002</v>
      </c>
      <c r="C1990" t="s">
        <v>586</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717</v>
      </c>
      <c r="B1991">
        <v>2001</v>
      </c>
      <c r="C1991" t="s">
        <v>586</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717</v>
      </c>
      <c r="B1992">
        <v>2000</v>
      </c>
      <c r="C1992" t="s">
        <v>586</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718</v>
      </c>
      <c r="B1993">
        <v>2015</v>
      </c>
      <c r="C1993" t="s">
        <v>586</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718</v>
      </c>
      <c r="B1994">
        <v>2014</v>
      </c>
      <c r="C1994" t="s">
        <v>586</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718</v>
      </c>
      <c r="B1995">
        <v>2013</v>
      </c>
      <c r="C1995" t="s">
        <v>586</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718</v>
      </c>
      <c r="B1996">
        <v>2012</v>
      </c>
      <c r="C1996" t="s">
        <v>586</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718</v>
      </c>
      <c r="B1997">
        <v>2011</v>
      </c>
      <c r="C1997" t="s">
        <v>586</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718</v>
      </c>
      <c r="B1998">
        <v>2010</v>
      </c>
      <c r="C1998" t="s">
        <v>586</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718</v>
      </c>
      <c r="B1999">
        <v>2009</v>
      </c>
      <c r="C1999" t="s">
        <v>586</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718</v>
      </c>
      <c r="B2000">
        <v>2008</v>
      </c>
      <c r="C2000" t="s">
        <v>586</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718</v>
      </c>
      <c r="B2001">
        <v>2007</v>
      </c>
      <c r="C2001" t="s">
        <v>586</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718</v>
      </c>
      <c r="B2002">
        <v>2006</v>
      </c>
      <c r="C2002" t="s">
        <v>586</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718</v>
      </c>
      <c r="B2003">
        <v>2005</v>
      </c>
      <c r="C2003" t="s">
        <v>586</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718</v>
      </c>
      <c r="B2004">
        <v>2004</v>
      </c>
      <c r="C2004" t="s">
        <v>586</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718</v>
      </c>
      <c r="B2005">
        <v>2003</v>
      </c>
      <c r="C2005" t="s">
        <v>586</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718</v>
      </c>
      <c r="B2006">
        <v>2002</v>
      </c>
      <c r="C2006" t="s">
        <v>586</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718</v>
      </c>
      <c r="B2007">
        <v>2001</v>
      </c>
      <c r="C2007" t="s">
        <v>586</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718</v>
      </c>
      <c r="B2008">
        <v>2000</v>
      </c>
      <c r="C2008" t="s">
        <v>586</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719</v>
      </c>
      <c r="B2009">
        <v>2015</v>
      </c>
      <c r="C2009" t="s">
        <v>586</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719</v>
      </c>
      <c r="B2010">
        <v>2014</v>
      </c>
      <c r="C2010" t="s">
        <v>586</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719</v>
      </c>
      <c r="B2011">
        <v>2013</v>
      </c>
      <c r="C2011" t="s">
        <v>586</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719</v>
      </c>
      <c r="B2012">
        <v>2012</v>
      </c>
      <c r="C2012" t="s">
        <v>586</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719</v>
      </c>
      <c r="B2013">
        <v>2011</v>
      </c>
      <c r="C2013" t="s">
        <v>586</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719</v>
      </c>
      <c r="B2014">
        <v>2010</v>
      </c>
      <c r="C2014" t="s">
        <v>586</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719</v>
      </c>
      <c r="B2015">
        <v>2009</v>
      </c>
      <c r="C2015" t="s">
        <v>586</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719</v>
      </c>
      <c r="B2016">
        <v>2008</v>
      </c>
      <c r="C2016" t="s">
        <v>586</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719</v>
      </c>
      <c r="B2017">
        <v>2007</v>
      </c>
      <c r="C2017" t="s">
        <v>586</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719</v>
      </c>
      <c r="B2018">
        <v>2006</v>
      </c>
      <c r="C2018" t="s">
        <v>586</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719</v>
      </c>
      <c r="B2019">
        <v>2005</v>
      </c>
      <c r="C2019" t="s">
        <v>586</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719</v>
      </c>
      <c r="B2020">
        <v>2004</v>
      </c>
      <c r="C2020" t="s">
        <v>586</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719</v>
      </c>
      <c r="B2021">
        <v>2003</v>
      </c>
      <c r="C2021" t="s">
        <v>586</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719</v>
      </c>
      <c r="B2022">
        <v>2002</v>
      </c>
      <c r="C2022" t="s">
        <v>586</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719</v>
      </c>
      <c r="B2023">
        <v>2001</v>
      </c>
      <c r="C2023" t="s">
        <v>586</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719</v>
      </c>
      <c r="B2024">
        <v>2000</v>
      </c>
      <c r="C2024" t="s">
        <v>586</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720</v>
      </c>
      <c r="B2025">
        <v>2015</v>
      </c>
      <c r="C2025" t="s">
        <v>586</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720</v>
      </c>
      <c r="B2026">
        <v>2014</v>
      </c>
      <c r="C2026" t="s">
        <v>586</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720</v>
      </c>
      <c r="B2027">
        <v>2013</v>
      </c>
      <c r="C2027" t="s">
        <v>586</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720</v>
      </c>
      <c r="B2028">
        <v>2012</v>
      </c>
      <c r="C2028" t="s">
        <v>586</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720</v>
      </c>
      <c r="B2029">
        <v>2011</v>
      </c>
      <c r="C2029" t="s">
        <v>586</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720</v>
      </c>
      <c r="B2030">
        <v>2010</v>
      </c>
      <c r="C2030" t="s">
        <v>586</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720</v>
      </c>
      <c r="B2031">
        <v>2009</v>
      </c>
      <c r="C2031" t="s">
        <v>586</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720</v>
      </c>
      <c r="B2032">
        <v>2008</v>
      </c>
      <c r="C2032" t="s">
        <v>586</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720</v>
      </c>
      <c r="B2033">
        <v>2007</v>
      </c>
      <c r="C2033" t="s">
        <v>586</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720</v>
      </c>
      <c r="B2034">
        <v>2006</v>
      </c>
      <c r="C2034" t="s">
        <v>586</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720</v>
      </c>
      <c r="B2035">
        <v>2005</v>
      </c>
      <c r="C2035" t="s">
        <v>586</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720</v>
      </c>
      <c r="B2036">
        <v>2004</v>
      </c>
      <c r="C2036" t="s">
        <v>586</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720</v>
      </c>
      <c r="B2037">
        <v>2003</v>
      </c>
      <c r="C2037" t="s">
        <v>586</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720</v>
      </c>
      <c r="B2038">
        <v>2002</v>
      </c>
      <c r="C2038" t="s">
        <v>586</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720</v>
      </c>
      <c r="B2039">
        <v>2001</v>
      </c>
      <c r="C2039" t="s">
        <v>586</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720</v>
      </c>
      <c r="B2040">
        <v>2000</v>
      </c>
      <c r="C2040" t="s">
        <v>586</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721</v>
      </c>
      <c r="B2041">
        <v>2015</v>
      </c>
      <c r="C2041" t="s">
        <v>594</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721</v>
      </c>
      <c r="B2042">
        <v>2014</v>
      </c>
      <c r="C2042" t="s">
        <v>594</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721</v>
      </c>
      <c r="B2043">
        <v>2013</v>
      </c>
      <c r="C2043" t="s">
        <v>594</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721</v>
      </c>
      <c r="B2044">
        <v>2012</v>
      </c>
      <c r="C2044" t="s">
        <v>594</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721</v>
      </c>
      <c r="B2045">
        <v>2011</v>
      </c>
      <c r="C2045" t="s">
        <v>594</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721</v>
      </c>
      <c r="B2046">
        <v>2010</v>
      </c>
      <c r="C2046" t="s">
        <v>594</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721</v>
      </c>
      <c r="B2047">
        <v>2009</v>
      </c>
      <c r="C2047" t="s">
        <v>594</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721</v>
      </c>
      <c r="B2048">
        <v>2008</v>
      </c>
      <c r="C2048" t="s">
        <v>594</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721</v>
      </c>
      <c r="B2049">
        <v>2007</v>
      </c>
      <c r="C2049" t="s">
        <v>594</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721</v>
      </c>
      <c r="B2050">
        <v>2006</v>
      </c>
      <c r="C2050" t="s">
        <v>594</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721</v>
      </c>
      <c r="B2051">
        <v>2005</v>
      </c>
      <c r="C2051" t="s">
        <v>594</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721</v>
      </c>
      <c r="B2052">
        <v>2004</v>
      </c>
      <c r="C2052" t="s">
        <v>594</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721</v>
      </c>
      <c r="B2053">
        <v>2003</v>
      </c>
      <c r="C2053" t="s">
        <v>594</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721</v>
      </c>
      <c r="B2054">
        <v>2002</v>
      </c>
      <c r="C2054" t="s">
        <v>594</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721</v>
      </c>
      <c r="B2055">
        <v>2001</v>
      </c>
      <c r="C2055" t="s">
        <v>594</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721</v>
      </c>
      <c r="B2056">
        <v>2000</v>
      </c>
      <c r="C2056" t="s">
        <v>594</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722</v>
      </c>
      <c r="B2057">
        <v>2015</v>
      </c>
      <c r="C2057" t="s">
        <v>594</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722</v>
      </c>
      <c r="B2058">
        <v>2014</v>
      </c>
      <c r="C2058" t="s">
        <v>594</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722</v>
      </c>
      <c r="B2059">
        <v>2013</v>
      </c>
      <c r="C2059" t="s">
        <v>594</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722</v>
      </c>
      <c r="B2060">
        <v>2012</v>
      </c>
      <c r="C2060" t="s">
        <v>594</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722</v>
      </c>
      <c r="B2061">
        <v>2011</v>
      </c>
      <c r="C2061" t="s">
        <v>594</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722</v>
      </c>
      <c r="B2062">
        <v>2010</v>
      </c>
      <c r="C2062" t="s">
        <v>594</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722</v>
      </c>
      <c r="B2063">
        <v>2009</v>
      </c>
      <c r="C2063" t="s">
        <v>594</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722</v>
      </c>
      <c r="B2064">
        <v>2008</v>
      </c>
      <c r="C2064" t="s">
        <v>594</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722</v>
      </c>
      <c r="B2065">
        <v>2007</v>
      </c>
      <c r="C2065" t="s">
        <v>594</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722</v>
      </c>
      <c r="B2066">
        <v>2006</v>
      </c>
      <c r="C2066" t="s">
        <v>594</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722</v>
      </c>
      <c r="B2067">
        <v>2005</v>
      </c>
      <c r="C2067" t="s">
        <v>594</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722</v>
      </c>
      <c r="B2068">
        <v>2004</v>
      </c>
      <c r="C2068" t="s">
        <v>594</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722</v>
      </c>
      <c r="B2069">
        <v>2003</v>
      </c>
      <c r="C2069" t="s">
        <v>594</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722</v>
      </c>
      <c r="B2070">
        <v>2002</v>
      </c>
      <c r="C2070" t="s">
        <v>594</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722</v>
      </c>
      <c r="B2071">
        <v>2001</v>
      </c>
      <c r="C2071" t="s">
        <v>594</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722</v>
      </c>
      <c r="B2072">
        <v>2000</v>
      </c>
      <c r="C2072" t="s">
        <v>594</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723</v>
      </c>
      <c r="B2073">
        <v>2015</v>
      </c>
      <c r="C2073" t="s">
        <v>586</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723</v>
      </c>
      <c r="B2074">
        <v>2014</v>
      </c>
      <c r="C2074" t="s">
        <v>586</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723</v>
      </c>
      <c r="B2075">
        <v>2013</v>
      </c>
      <c r="C2075" t="s">
        <v>586</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723</v>
      </c>
      <c r="B2076">
        <v>2012</v>
      </c>
      <c r="C2076" t="s">
        <v>586</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723</v>
      </c>
      <c r="B2077">
        <v>2011</v>
      </c>
      <c r="C2077" t="s">
        <v>586</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723</v>
      </c>
      <c r="B2078">
        <v>2010</v>
      </c>
      <c r="C2078" t="s">
        <v>586</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723</v>
      </c>
      <c r="B2079">
        <v>2009</v>
      </c>
      <c r="C2079" t="s">
        <v>586</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723</v>
      </c>
      <c r="B2080">
        <v>2008</v>
      </c>
      <c r="C2080" t="s">
        <v>586</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723</v>
      </c>
      <c r="B2081">
        <v>2007</v>
      </c>
      <c r="C2081" t="s">
        <v>586</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723</v>
      </c>
      <c r="B2082">
        <v>2006</v>
      </c>
      <c r="C2082" t="s">
        <v>586</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723</v>
      </c>
      <c r="B2083">
        <v>2005</v>
      </c>
      <c r="C2083" t="s">
        <v>586</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723</v>
      </c>
      <c r="B2084">
        <v>2004</v>
      </c>
      <c r="C2084" t="s">
        <v>586</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723</v>
      </c>
      <c r="B2085">
        <v>2003</v>
      </c>
      <c r="C2085" t="s">
        <v>586</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723</v>
      </c>
      <c r="B2086">
        <v>2002</v>
      </c>
      <c r="C2086" t="s">
        <v>586</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723</v>
      </c>
      <c r="B2087">
        <v>2001</v>
      </c>
      <c r="C2087" t="s">
        <v>586</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723</v>
      </c>
      <c r="B2088">
        <v>2000</v>
      </c>
      <c r="C2088" t="s">
        <v>586</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724</v>
      </c>
      <c r="B2089">
        <v>2015</v>
      </c>
      <c r="C2089" t="s">
        <v>586</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724</v>
      </c>
      <c r="B2090">
        <v>2014</v>
      </c>
      <c r="C2090" t="s">
        <v>586</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724</v>
      </c>
      <c r="B2091">
        <v>2013</v>
      </c>
      <c r="C2091" t="s">
        <v>586</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724</v>
      </c>
      <c r="B2092">
        <v>2012</v>
      </c>
      <c r="C2092" t="s">
        <v>586</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724</v>
      </c>
      <c r="B2093">
        <v>2011</v>
      </c>
      <c r="C2093" t="s">
        <v>586</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724</v>
      </c>
      <c r="B2094">
        <v>2010</v>
      </c>
      <c r="C2094" t="s">
        <v>586</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724</v>
      </c>
      <c r="B2095">
        <v>2009</v>
      </c>
      <c r="C2095" t="s">
        <v>586</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724</v>
      </c>
      <c r="B2096">
        <v>2008</v>
      </c>
      <c r="C2096" t="s">
        <v>586</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724</v>
      </c>
      <c r="B2097">
        <v>2007</v>
      </c>
      <c r="C2097" t="s">
        <v>586</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724</v>
      </c>
      <c r="B2098">
        <v>2006</v>
      </c>
      <c r="C2098" t="s">
        <v>586</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724</v>
      </c>
      <c r="B2099">
        <v>2005</v>
      </c>
      <c r="C2099" t="s">
        <v>586</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724</v>
      </c>
      <c r="B2100">
        <v>2004</v>
      </c>
      <c r="C2100" t="s">
        <v>586</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724</v>
      </c>
      <c r="B2101">
        <v>2003</v>
      </c>
      <c r="C2101" t="s">
        <v>586</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724</v>
      </c>
      <c r="B2102">
        <v>2002</v>
      </c>
      <c r="C2102" t="s">
        <v>586</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724</v>
      </c>
      <c r="B2103">
        <v>2001</v>
      </c>
      <c r="C2103" t="s">
        <v>586</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724</v>
      </c>
      <c r="B2104">
        <v>2000</v>
      </c>
      <c r="C2104" t="s">
        <v>586</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725</v>
      </c>
      <c r="B2105">
        <v>2015</v>
      </c>
      <c r="C2105" t="s">
        <v>586</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725</v>
      </c>
      <c r="B2106">
        <v>2014</v>
      </c>
      <c r="C2106" t="s">
        <v>586</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725</v>
      </c>
      <c r="B2107">
        <v>2013</v>
      </c>
      <c r="C2107" t="s">
        <v>586</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725</v>
      </c>
      <c r="B2108">
        <v>2012</v>
      </c>
      <c r="C2108" t="s">
        <v>586</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725</v>
      </c>
      <c r="B2109">
        <v>2011</v>
      </c>
      <c r="C2109" t="s">
        <v>586</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725</v>
      </c>
      <c r="B2110">
        <v>2010</v>
      </c>
      <c r="C2110" t="s">
        <v>586</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725</v>
      </c>
      <c r="B2111">
        <v>2009</v>
      </c>
      <c r="C2111" t="s">
        <v>586</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725</v>
      </c>
      <c r="B2112">
        <v>2008</v>
      </c>
      <c r="C2112" t="s">
        <v>586</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725</v>
      </c>
      <c r="B2113">
        <v>2007</v>
      </c>
      <c r="C2113" t="s">
        <v>586</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725</v>
      </c>
      <c r="B2114">
        <v>2006</v>
      </c>
      <c r="C2114" t="s">
        <v>586</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725</v>
      </c>
      <c r="B2115">
        <v>2005</v>
      </c>
      <c r="C2115" t="s">
        <v>586</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725</v>
      </c>
      <c r="B2116">
        <v>2004</v>
      </c>
      <c r="C2116" t="s">
        <v>586</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725</v>
      </c>
      <c r="B2117">
        <v>2003</v>
      </c>
      <c r="C2117" t="s">
        <v>586</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725</v>
      </c>
      <c r="B2118">
        <v>2002</v>
      </c>
      <c r="C2118" t="s">
        <v>586</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725</v>
      </c>
      <c r="B2119">
        <v>2001</v>
      </c>
      <c r="C2119" t="s">
        <v>586</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725</v>
      </c>
      <c r="B2120">
        <v>2000</v>
      </c>
      <c r="C2120" t="s">
        <v>586</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726</v>
      </c>
      <c r="B2121">
        <v>2015</v>
      </c>
      <c r="C2121" t="s">
        <v>594</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726</v>
      </c>
      <c r="B2122">
        <v>2014</v>
      </c>
      <c r="C2122" t="s">
        <v>594</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726</v>
      </c>
      <c r="B2123">
        <v>2013</v>
      </c>
      <c r="C2123" t="s">
        <v>594</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726</v>
      </c>
      <c r="B2124">
        <v>2012</v>
      </c>
      <c r="C2124" t="s">
        <v>594</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726</v>
      </c>
      <c r="B2125">
        <v>2011</v>
      </c>
      <c r="C2125" t="s">
        <v>594</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726</v>
      </c>
      <c r="B2126">
        <v>2010</v>
      </c>
      <c r="C2126" t="s">
        <v>594</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726</v>
      </c>
      <c r="B2127">
        <v>2009</v>
      </c>
      <c r="C2127" t="s">
        <v>594</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726</v>
      </c>
      <c r="B2128">
        <v>2008</v>
      </c>
      <c r="C2128" t="s">
        <v>594</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726</v>
      </c>
      <c r="B2129">
        <v>2007</v>
      </c>
      <c r="C2129" t="s">
        <v>594</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726</v>
      </c>
      <c r="B2130">
        <v>2006</v>
      </c>
      <c r="C2130" t="s">
        <v>594</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726</v>
      </c>
      <c r="B2131">
        <v>2005</v>
      </c>
      <c r="C2131" t="s">
        <v>594</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726</v>
      </c>
      <c r="B2132">
        <v>2004</v>
      </c>
      <c r="C2132" t="s">
        <v>594</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726</v>
      </c>
      <c r="B2133">
        <v>2003</v>
      </c>
      <c r="C2133" t="s">
        <v>594</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726</v>
      </c>
      <c r="B2134">
        <v>2002</v>
      </c>
      <c r="C2134" t="s">
        <v>594</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726</v>
      </c>
      <c r="B2135">
        <v>2001</v>
      </c>
      <c r="C2135" t="s">
        <v>594</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726</v>
      </c>
      <c r="B2136">
        <v>2000</v>
      </c>
      <c r="C2136" t="s">
        <v>594</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727</v>
      </c>
      <c r="B2137">
        <v>2015</v>
      </c>
      <c r="C2137" t="s">
        <v>586</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727</v>
      </c>
      <c r="B2138">
        <v>2014</v>
      </c>
      <c r="C2138" t="s">
        <v>586</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727</v>
      </c>
      <c r="B2139">
        <v>2013</v>
      </c>
      <c r="C2139" t="s">
        <v>586</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727</v>
      </c>
      <c r="B2140">
        <v>2012</v>
      </c>
      <c r="C2140" t="s">
        <v>586</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727</v>
      </c>
      <c r="B2141">
        <v>2011</v>
      </c>
      <c r="C2141" t="s">
        <v>586</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727</v>
      </c>
      <c r="B2142">
        <v>2010</v>
      </c>
      <c r="C2142" t="s">
        <v>586</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727</v>
      </c>
      <c r="B2143">
        <v>2009</v>
      </c>
      <c r="C2143" t="s">
        <v>586</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727</v>
      </c>
      <c r="B2144">
        <v>2008</v>
      </c>
      <c r="C2144" t="s">
        <v>586</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727</v>
      </c>
      <c r="B2145">
        <v>2007</v>
      </c>
      <c r="C2145" t="s">
        <v>586</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727</v>
      </c>
      <c r="B2146">
        <v>2006</v>
      </c>
      <c r="C2146" t="s">
        <v>586</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727</v>
      </c>
      <c r="B2147">
        <v>2005</v>
      </c>
      <c r="C2147" t="s">
        <v>586</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727</v>
      </c>
      <c r="B2148">
        <v>2004</v>
      </c>
      <c r="C2148" t="s">
        <v>586</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727</v>
      </c>
      <c r="B2149">
        <v>2003</v>
      </c>
      <c r="C2149" t="s">
        <v>586</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727</v>
      </c>
      <c r="B2150">
        <v>2002</v>
      </c>
      <c r="C2150" t="s">
        <v>586</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727</v>
      </c>
      <c r="B2151">
        <v>2001</v>
      </c>
      <c r="C2151" t="s">
        <v>586</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727</v>
      </c>
      <c r="B2152">
        <v>2000</v>
      </c>
      <c r="C2152" t="s">
        <v>586</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728</v>
      </c>
      <c r="B2153">
        <v>2015</v>
      </c>
      <c r="C2153" t="s">
        <v>586</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728</v>
      </c>
      <c r="B2154">
        <v>2014</v>
      </c>
      <c r="C2154" t="s">
        <v>586</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728</v>
      </c>
      <c r="B2155">
        <v>2013</v>
      </c>
      <c r="C2155" t="s">
        <v>586</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728</v>
      </c>
      <c r="B2156">
        <v>2012</v>
      </c>
      <c r="C2156" t="s">
        <v>586</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728</v>
      </c>
      <c r="B2157">
        <v>2011</v>
      </c>
      <c r="C2157" t="s">
        <v>586</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728</v>
      </c>
      <c r="B2158">
        <v>2010</v>
      </c>
      <c r="C2158" t="s">
        <v>586</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728</v>
      </c>
      <c r="B2159">
        <v>2009</v>
      </c>
      <c r="C2159" t="s">
        <v>586</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728</v>
      </c>
      <c r="B2160">
        <v>2008</v>
      </c>
      <c r="C2160" t="s">
        <v>586</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728</v>
      </c>
      <c r="B2161">
        <v>2007</v>
      </c>
      <c r="C2161" t="s">
        <v>586</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728</v>
      </c>
      <c r="B2162">
        <v>2006</v>
      </c>
      <c r="C2162" t="s">
        <v>586</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728</v>
      </c>
      <c r="B2163">
        <v>2005</v>
      </c>
      <c r="C2163" t="s">
        <v>586</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728</v>
      </c>
      <c r="B2164">
        <v>2004</v>
      </c>
      <c r="C2164" t="s">
        <v>586</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728</v>
      </c>
      <c r="B2165">
        <v>2003</v>
      </c>
      <c r="C2165" t="s">
        <v>586</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728</v>
      </c>
      <c r="B2166">
        <v>2002</v>
      </c>
      <c r="C2166" t="s">
        <v>586</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728</v>
      </c>
      <c r="B2167">
        <v>2001</v>
      </c>
      <c r="C2167" t="s">
        <v>586</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728</v>
      </c>
      <c r="B2168">
        <v>2000</v>
      </c>
      <c r="C2168" t="s">
        <v>586</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729</v>
      </c>
      <c r="B2169">
        <v>2013</v>
      </c>
      <c r="C2169" t="s">
        <v>586</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730</v>
      </c>
      <c r="B2170">
        <v>2015</v>
      </c>
      <c r="C2170" t="s">
        <v>586</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730</v>
      </c>
      <c r="B2171">
        <v>2014</v>
      </c>
      <c r="C2171" t="s">
        <v>586</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730</v>
      </c>
      <c r="B2172">
        <v>2013</v>
      </c>
      <c r="C2172" t="s">
        <v>586</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730</v>
      </c>
      <c r="B2173">
        <v>2012</v>
      </c>
      <c r="C2173" t="s">
        <v>586</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730</v>
      </c>
      <c r="B2174">
        <v>2011</v>
      </c>
      <c r="C2174" t="s">
        <v>586</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730</v>
      </c>
      <c r="B2175">
        <v>2010</v>
      </c>
      <c r="C2175" t="s">
        <v>586</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730</v>
      </c>
      <c r="B2176">
        <v>2009</v>
      </c>
      <c r="C2176" t="s">
        <v>586</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730</v>
      </c>
      <c r="B2177">
        <v>2008</v>
      </c>
      <c r="C2177" t="s">
        <v>586</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730</v>
      </c>
      <c r="B2178">
        <v>2007</v>
      </c>
      <c r="C2178" t="s">
        <v>586</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730</v>
      </c>
      <c r="B2179">
        <v>2006</v>
      </c>
      <c r="C2179" t="s">
        <v>586</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730</v>
      </c>
      <c r="B2180">
        <v>2005</v>
      </c>
      <c r="C2180" t="s">
        <v>586</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730</v>
      </c>
      <c r="B2181">
        <v>2004</v>
      </c>
      <c r="C2181" t="s">
        <v>586</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730</v>
      </c>
      <c r="B2182">
        <v>2003</v>
      </c>
      <c r="C2182" t="s">
        <v>586</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730</v>
      </c>
      <c r="B2183">
        <v>2002</v>
      </c>
      <c r="C2183" t="s">
        <v>586</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730</v>
      </c>
      <c r="B2184">
        <v>2001</v>
      </c>
      <c r="C2184" t="s">
        <v>586</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730</v>
      </c>
      <c r="B2185">
        <v>2000</v>
      </c>
      <c r="C2185" t="s">
        <v>586</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731</v>
      </c>
      <c r="B2186">
        <v>2015</v>
      </c>
      <c r="C2186" t="s">
        <v>586</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731</v>
      </c>
      <c r="B2187">
        <v>2014</v>
      </c>
      <c r="C2187" t="s">
        <v>586</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731</v>
      </c>
      <c r="B2188">
        <v>2013</v>
      </c>
      <c r="C2188" t="s">
        <v>586</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731</v>
      </c>
      <c r="B2189">
        <v>2012</v>
      </c>
      <c r="C2189" t="s">
        <v>586</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731</v>
      </c>
      <c r="B2190">
        <v>2011</v>
      </c>
      <c r="C2190" t="s">
        <v>586</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731</v>
      </c>
      <c r="B2191">
        <v>2010</v>
      </c>
      <c r="C2191" t="s">
        <v>586</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731</v>
      </c>
      <c r="B2192">
        <v>2009</v>
      </c>
      <c r="C2192" t="s">
        <v>586</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731</v>
      </c>
      <c r="B2193">
        <v>2008</v>
      </c>
      <c r="C2193" t="s">
        <v>586</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731</v>
      </c>
      <c r="B2194">
        <v>2007</v>
      </c>
      <c r="C2194" t="s">
        <v>586</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731</v>
      </c>
      <c r="B2195">
        <v>2006</v>
      </c>
      <c r="C2195" t="s">
        <v>586</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731</v>
      </c>
      <c r="B2196">
        <v>2005</v>
      </c>
      <c r="C2196" t="s">
        <v>586</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731</v>
      </c>
      <c r="B2197">
        <v>2004</v>
      </c>
      <c r="C2197" t="s">
        <v>586</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731</v>
      </c>
      <c r="B2198">
        <v>2003</v>
      </c>
      <c r="C2198" t="s">
        <v>586</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731</v>
      </c>
      <c r="B2199">
        <v>2002</v>
      </c>
      <c r="C2199" t="s">
        <v>586</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731</v>
      </c>
      <c r="B2200">
        <v>2001</v>
      </c>
      <c r="C2200" t="s">
        <v>586</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731</v>
      </c>
      <c r="B2201">
        <v>2000</v>
      </c>
      <c r="C2201" t="s">
        <v>586</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732</v>
      </c>
      <c r="B2202">
        <v>2015</v>
      </c>
      <c r="C2202" t="s">
        <v>586</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732</v>
      </c>
      <c r="B2203">
        <v>2014</v>
      </c>
      <c r="C2203" t="s">
        <v>586</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732</v>
      </c>
      <c r="B2204">
        <v>2013</v>
      </c>
      <c r="C2204" t="s">
        <v>586</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732</v>
      </c>
      <c r="B2205">
        <v>2012</v>
      </c>
      <c r="C2205" t="s">
        <v>586</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732</v>
      </c>
      <c r="B2206">
        <v>2011</v>
      </c>
      <c r="C2206" t="s">
        <v>586</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732</v>
      </c>
      <c r="B2207">
        <v>2010</v>
      </c>
      <c r="C2207" t="s">
        <v>586</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732</v>
      </c>
      <c r="B2208">
        <v>2009</v>
      </c>
      <c r="C2208" t="s">
        <v>586</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732</v>
      </c>
      <c r="B2209">
        <v>2008</v>
      </c>
      <c r="C2209" t="s">
        <v>586</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732</v>
      </c>
      <c r="B2210">
        <v>2007</v>
      </c>
      <c r="C2210" t="s">
        <v>586</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732</v>
      </c>
      <c r="B2211">
        <v>2006</v>
      </c>
      <c r="C2211" t="s">
        <v>586</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732</v>
      </c>
      <c r="B2212">
        <v>2005</v>
      </c>
      <c r="C2212" t="s">
        <v>586</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732</v>
      </c>
      <c r="B2213">
        <v>2004</v>
      </c>
      <c r="C2213" t="s">
        <v>586</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732</v>
      </c>
      <c r="B2214">
        <v>2003</v>
      </c>
      <c r="C2214" t="s">
        <v>586</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732</v>
      </c>
      <c r="B2215">
        <v>2002</v>
      </c>
      <c r="C2215" t="s">
        <v>586</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732</v>
      </c>
      <c r="B2216">
        <v>2001</v>
      </c>
      <c r="C2216" t="s">
        <v>586</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732</v>
      </c>
      <c r="B2217">
        <v>2000</v>
      </c>
      <c r="C2217" t="s">
        <v>586</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733</v>
      </c>
      <c r="B2218">
        <v>2013</v>
      </c>
      <c r="C2218" t="s">
        <v>586</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734</v>
      </c>
      <c r="B2219">
        <v>2015</v>
      </c>
      <c r="C2219" t="s">
        <v>586</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734</v>
      </c>
      <c r="B2220">
        <v>2014</v>
      </c>
      <c r="C2220" t="s">
        <v>586</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734</v>
      </c>
      <c r="B2221">
        <v>2013</v>
      </c>
      <c r="C2221" t="s">
        <v>586</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734</v>
      </c>
      <c r="B2222">
        <v>2012</v>
      </c>
      <c r="C2222" t="s">
        <v>586</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734</v>
      </c>
      <c r="B2223">
        <v>2011</v>
      </c>
      <c r="C2223" t="s">
        <v>586</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734</v>
      </c>
      <c r="B2224">
        <v>2010</v>
      </c>
      <c r="C2224" t="s">
        <v>586</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734</v>
      </c>
      <c r="B2225">
        <v>2009</v>
      </c>
      <c r="C2225" t="s">
        <v>586</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734</v>
      </c>
      <c r="B2226">
        <v>2008</v>
      </c>
      <c r="C2226" t="s">
        <v>586</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734</v>
      </c>
      <c r="B2227">
        <v>2007</v>
      </c>
      <c r="C2227" t="s">
        <v>586</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734</v>
      </c>
      <c r="B2228">
        <v>2006</v>
      </c>
      <c r="C2228" t="s">
        <v>586</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734</v>
      </c>
      <c r="B2229">
        <v>2005</v>
      </c>
      <c r="C2229" t="s">
        <v>586</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734</v>
      </c>
      <c r="B2230">
        <v>2004</v>
      </c>
      <c r="C2230" t="s">
        <v>586</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734</v>
      </c>
      <c r="B2231">
        <v>2003</v>
      </c>
      <c r="C2231" t="s">
        <v>586</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734</v>
      </c>
      <c r="B2232">
        <v>2002</v>
      </c>
      <c r="C2232" t="s">
        <v>586</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734</v>
      </c>
      <c r="B2233">
        <v>2001</v>
      </c>
      <c r="C2233" t="s">
        <v>586</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734</v>
      </c>
      <c r="B2234">
        <v>2000</v>
      </c>
      <c r="C2234" t="s">
        <v>586</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735</v>
      </c>
      <c r="B2235">
        <v>2015</v>
      </c>
      <c r="C2235" t="s">
        <v>586</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735</v>
      </c>
      <c r="B2236">
        <v>2014</v>
      </c>
      <c r="C2236" t="s">
        <v>586</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735</v>
      </c>
      <c r="B2237">
        <v>2013</v>
      </c>
      <c r="C2237" t="s">
        <v>586</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735</v>
      </c>
      <c r="B2238">
        <v>2012</v>
      </c>
      <c r="C2238" t="s">
        <v>586</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735</v>
      </c>
      <c r="B2239">
        <v>2011</v>
      </c>
      <c r="C2239" t="s">
        <v>586</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735</v>
      </c>
      <c r="B2240">
        <v>2010</v>
      </c>
      <c r="C2240" t="s">
        <v>586</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735</v>
      </c>
      <c r="B2241">
        <v>2009</v>
      </c>
      <c r="C2241" t="s">
        <v>586</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735</v>
      </c>
      <c r="B2242">
        <v>2008</v>
      </c>
      <c r="C2242" t="s">
        <v>586</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735</v>
      </c>
      <c r="B2243">
        <v>2007</v>
      </c>
      <c r="C2243" t="s">
        <v>586</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735</v>
      </c>
      <c r="B2244">
        <v>2006</v>
      </c>
      <c r="C2244" t="s">
        <v>586</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735</v>
      </c>
      <c r="B2245">
        <v>2005</v>
      </c>
      <c r="C2245" t="s">
        <v>586</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735</v>
      </c>
      <c r="B2246">
        <v>2004</v>
      </c>
      <c r="C2246" t="s">
        <v>586</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735</v>
      </c>
      <c r="B2247">
        <v>2003</v>
      </c>
      <c r="C2247" t="s">
        <v>586</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735</v>
      </c>
      <c r="B2248">
        <v>2002</v>
      </c>
      <c r="C2248" t="s">
        <v>586</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735</v>
      </c>
      <c r="B2249">
        <v>2001</v>
      </c>
      <c r="C2249" t="s">
        <v>586</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735</v>
      </c>
      <c r="B2250">
        <v>2000</v>
      </c>
      <c r="C2250" t="s">
        <v>586</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736</v>
      </c>
      <c r="B2251">
        <v>2015</v>
      </c>
      <c r="C2251" t="s">
        <v>586</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736</v>
      </c>
      <c r="B2252">
        <v>2014</v>
      </c>
      <c r="C2252" t="s">
        <v>586</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736</v>
      </c>
      <c r="B2253">
        <v>2013</v>
      </c>
      <c r="C2253" t="s">
        <v>586</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736</v>
      </c>
      <c r="B2254">
        <v>2012</v>
      </c>
      <c r="C2254" t="s">
        <v>586</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736</v>
      </c>
      <c r="B2255">
        <v>2011</v>
      </c>
      <c r="C2255" t="s">
        <v>586</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736</v>
      </c>
      <c r="B2256">
        <v>2010</v>
      </c>
      <c r="C2256" t="s">
        <v>586</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736</v>
      </c>
      <c r="B2257">
        <v>2009</v>
      </c>
      <c r="C2257" t="s">
        <v>586</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736</v>
      </c>
      <c r="B2258">
        <v>2008</v>
      </c>
      <c r="C2258" t="s">
        <v>586</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736</v>
      </c>
      <c r="B2259">
        <v>2007</v>
      </c>
      <c r="C2259" t="s">
        <v>586</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736</v>
      </c>
      <c r="B2260">
        <v>2006</v>
      </c>
      <c r="C2260" t="s">
        <v>586</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736</v>
      </c>
      <c r="B2261">
        <v>2005</v>
      </c>
      <c r="C2261" t="s">
        <v>586</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736</v>
      </c>
      <c r="B2262">
        <v>2004</v>
      </c>
      <c r="C2262" t="s">
        <v>586</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736</v>
      </c>
      <c r="B2263">
        <v>2003</v>
      </c>
      <c r="C2263" t="s">
        <v>586</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736</v>
      </c>
      <c r="B2264">
        <v>2002</v>
      </c>
      <c r="C2264" t="s">
        <v>586</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736</v>
      </c>
      <c r="B2265">
        <v>2001</v>
      </c>
      <c r="C2265" t="s">
        <v>586</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736</v>
      </c>
      <c r="B2266">
        <v>2000</v>
      </c>
      <c r="C2266" t="s">
        <v>586</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737</v>
      </c>
      <c r="B2267">
        <v>2015</v>
      </c>
      <c r="C2267" t="s">
        <v>586</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737</v>
      </c>
      <c r="B2268">
        <v>2014</v>
      </c>
      <c r="C2268" t="s">
        <v>586</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737</v>
      </c>
      <c r="B2269">
        <v>2013</v>
      </c>
      <c r="C2269" t="s">
        <v>586</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737</v>
      </c>
      <c r="B2270">
        <v>2012</v>
      </c>
      <c r="C2270" t="s">
        <v>586</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737</v>
      </c>
      <c r="B2271">
        <v>2011</v>
      </c>
      <c r="C2271" t="s">
        <v>586</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737</v>
      </c>
      <c r="B2272">
        <v>2010</v>
      </c>
      <c r="C2272" t="s">
        <v>586</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737</v>
      </c>
      <c r="B2273">
        <v>2009</v>
      </c>
      <c r="C2273" t="s">
        <v>586</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737</v>
      </c>
      <c r="B2274">
        <v>2008</v>
      </c>
      <c r="C2274" t="s">
        <v>586</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737</v>
      </c>
      <c r="B2275">
        <v>2007</v>
      </c>
      <c r="C2275" t="s">
        <v>586</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737</v>
      </c>
      <c r="B2276">
        <v>2006</v>
      </c>
      <c r="C2276" t="s">
        <v>586</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737</v>
      </c>
      <c r="B2277">
        <v>2005</v>
      </c>
      <c r="C2277" t="s">
        <v>586</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737</v>
      </c>
      <c r="B2278">
        <v>2004</v>
      </c>
      <c r="C2278" t="s">
        <v>586</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737</v>
      </c>
      <c r="B2279">
        <v>2003</v>
      </c>
      <c r="C2279" t="s">
        <v>586</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737</v>
      </c>
      <c r="B2280">
        <v>2002</v>
      </c>
      <c r="C2280" t="s">
        <v>586</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737</v>
      </c>
      <c r="B2281">
        <v>2001</v>
      </c>
      <c r="C2281" t="s">
        <v>586</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737</v>
      </c>
      <c r="B2282">
        <v>2000</v>
      </c>
      <c r="C2282" t="s">
        <v>586</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738</v>
      </c>
      <c r="B2283">
        <v>2015</v>
      </c>
      <c r="C2283" t="s">
        <v>586</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738</v>
      </c>
      <c r="B2284">
        <v>2014</v>
      </c>
      <c r="C2284" t="s">
        <v>586</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738</v>
      </c>
      <c r="B2285">
        <v>2013</v>
      </c>
      <c r="C2285" t="s">
        <v>586</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738</v>
      </c>
      <c r="B2286">
        <v>2012</v>
      </c>
      <c r="C2286" t="s">
        <v>586</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738</v>
      </c>
      <c r="B2287">
        <v>2011</v>
      </c>
      <c r="C2287" t="s">
        <v>586</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738</v>
      </c>
      <c r="B2288">
        <v>2010</v>
      </c>
      <c r="C2288" t="s">
        <v>586</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738</v>
      </c>
      <c r="B2289">
        <v>2009</v>
      </c>
      <c r="C2289" t="s">
        <v>586</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738</v>
      </c>
      <c r="B2290">
        <v>2008</v>
      </c>
      <c r="C2290" t="s">
        <v>586</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738</v>
      </c>
      <c r="B2291">
        <v>2007</v>
      </c>
      <c r="C2291" t="s">
        <v>586</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738</v>
      </c>
      <c r="B2292">
        <v>2006</v>
      </c>
      <c r="C2292" t="s">
        <v>586</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738</v>
      </c>
      <c r="B2293">
        <v>2005</v>
      </c>
      <c r="C2293" t="s">
        <v>586</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738</v>
      </c>
      <c r="B2294">
        <v>2004</v>
      </c>
      <c r="C2294" t="s">
        <v>586</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738</v>
      </c>
      <c r="B2295">
        <v>2003</v>
      </c>
      <c r="C2295" t="s">
        <v>586</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738</v>
      </c>
      <c r="B2296">
        <v>2002</v>
      </c>
      <c r="C2296" t="s">
        <v>586</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738</v>
      </c>
      <c r="B2297">
        <v>2001</v>
      </c>
      <c r="C2297" t="s">
        <v>586</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738</v>
      </c>
      <c r="B2298">
        <v>2000</v>
      </c>
      <c r="C2298" t="s">
        <v>586</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739</v>
      </c>
      <c r="B2299">
        <v>2015</v>
      </c>
      <c r="C2299" t="s">
        <v>586</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739</v>
      </c>
      <c r="B2300">
        <v>2014</v>
      </c>
      <c r="C2300" t="s">
        <v>586</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739</v>
      </c>
      <c r="B2301">
        <v>2013</v>
      </c>
      <c r="C2301" t="s">
        <v>586</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739</v>
      </c>
      <c r="B2302">
        <v>2012</v>
      </c>
      <c r="C2302" t="s">
        <v>586</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739</v>
      </c>
      <c r="B2303">
        <v>2011</v>
      </c>
      <c r="C2303" t="s">
        <v>586</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739</v>
      </c>
      <c r="B2304">
        <v>2010</v>
      </c>
      <c r="C2304" t="s">
        <v>586</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739</v>
      </c>
      <c r="B2305">
        <v>2009</v>
      </c>
      <c r="C2305" t="s">
        <v>586</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739</v>
      </c>
      <c r="B2306">
        <v>2008</v>
      </c>
      <c r="C2306" t="s">
        <v>586</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739</v>
      </c>
      <c r="B2307">
        <v>2007</v>
      </c>
      <c r="C2307" t="s">
        <v>586</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739</v>
      </c>
      <c r="B2308">
        <v>2006</v>
      </c>
      <c r="C2308" t="s">
        <v>586</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739</v>
      </c>
      <c r="B2309">
        <v>2005</v>
      </c>
      <c r="C2309" t="s">
        <v>586</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739</v>
      </c>
      <c r="B2310">
        <v>2004</v>
      </c>
      <c r="C2310" t="s">
        <v>586</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739</v>
      </c>
      <c r="B2311">
        <v>2003</v>
      </c>
      <c r="C2311" t="s">
        <v>586</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739</v>
      </c>
      <c r="B2312">
        <v>2002</v>
      </c>
      <c r="C2312" t="s">
        <v>586</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739</v>
      </c>
      <c r="B2313">
        <v>2001</v>
      </c>
      <c r="C2313" t="s">
        <v>586</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739</v>
      </c>
      <c r="B2314">
        <v>2000</v>
      </c>
      <c r="C2314" t="s">
        <v>586</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740</v>
      </c>
      <c r="B2315">
        <v>2015</v>
      </c>
      <c r="C2315" t="s">
        <v>594</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740</v>
      </c>
      <c r="B2316">
        <v>2014</v>
      </c>
      <c r="C2316" t="s">
        <v>594</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740</v>
      </c>
      <c r="B2317">
        <v>2013</v>
      </c>
      <c r="C2317" t="s">
        <v>594</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740</v>
      </c>
      <c r="B2318">
        <v>2012</v>
      </c>
      <c r="C2318" t="s">
        <v>594</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740</v>
      </c>
      <c r="B2319">
        <v>2011</v>
      </c>
      <c r="C2319" t="s">
        <v>594</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740</v>
      </c>
      <c r="B2320">
        <v>2010</v>
      </c>
      <c r="C2320" t="s">
        <v>594</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740</v>
      </c>
      <c r="B2321">
        <v>2009</v>
      </c>
      <c r="C2321" t="s">
        <v>594</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740</v>
      </c>
      <c r="B2322">
        <v>2008</v>
      </c>
      <c r="C2322" t="s">
        <v>594</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740</v>
      </c>
      <c r="B2323">
        <v>2007</v>
      </c>
      <c r="C2323" t="s">
        <v>594</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740</v>
      </c>
      <c r="B2324">
        <v>2006</v>
      </c>
      <c r="C2324" t="s">
        <v>594</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740</v>
      </c>
      <c r="B2325">
        <v>2005</v>
      </c>
      <c r="C2325" t="s">
        <v>594</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740</v>
      </c>
      <c r="B2326">
        <v>2004</v>
      </c>
      <c r="C2326" t="s">
        <v>594</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740</v>
      </c>
      <c r="B2327">
        <v>2003</v>
      </c>
      <c r="C2327" t="s">
        <v>594</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740</v>
      </c>
      <c r="B2328">
        <v>2002</v>
      </c>
      <c r="C2328" t="s">
        <v>594</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740</v>
      </c>
      <c r="B2329">
        <v>2001</v>
      </c>
      <c r="C2329" t="s">
        <v>594</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740</v>
      </c>
      <c r="B2330">
        <v>2000</v>
      </c>
      <c r="C2330" t="s">
        <v>594</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741</v>
      </c>
      <c r="B2331">
        <v>2015</v>
      </c>
      <c r="C2331" t="s">
        <v>594</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741</v>
      </c>
      <c r="B2332">
        <v>2014</v>
      </c>
      <c r="C2332" t="s">
        <v>594</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741</v>
      </c>
      <c r="B2333">
        <v>2013</v>
      </c>
      <c r="C2333" t="s">
        <v>594</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741</v>
      </c>
      <c r="B2334">
        <v>2012</v>
      </c>
      <c r="C2334" t="s">
        <v>594</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741</v>
      </c>
      <c r="B2335">
        <v>2011</v>
      </c>
      <c r="C2335" t="s">
        <v>594</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741</v>
      </c>
      <c r="B2336">
        <v>2010</v>
      </c>
      <c r="C2336" t="s">
        <v>594</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741</v>
      </c>
      <c r="B2337">
        <v>2009</v>
      </c>
      <c r="C2337" t="s">
        <v>594</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741</v>
      </c>
      <c r="B2338">
        <v>2008</v>
      </c>
      <c r="C2338" t="s">
        <v>594</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741</v>
      </c>
      <c r="B2339">
        <v>2007</v>
      </c>
      <c r="C2339" t="s">
        <v>594</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741</v>
      </c>
      <c r="B2340">
        <v>2006</v>
      </c>
      <c r="C2340" t="s">
        <v>594</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741</v>
      </c>
      <c r="B2341">
        <v>2005</v>
      </c>
      <c r="C2341" t="s">
        <v>594</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741</v>
      </c>
      <c r="B2342">
        <v>2004</v>
      </c>
      <c r="C2342" t="s">
        <v>594</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741</v>
      </c>
      <c r="B2343">
        <v>2003</v>
      </c>
      <c r="C2343" t="s">
        <v>594</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741</v>
      </c>
      <c r="B2344">
        <v>2002</v>
      </c>
      <c r="C2344" t="s">
        <v>594</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741</v>
      </c>
      <c r="B2345">
        <v>2001</v>
      </c>
      <c r="C2345" t="s">
        <v>594</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741</v>
      </c>
      <c r="B2346">
        <v>2000</v>
      </c>
      <c r="C2346" t="s">
        <v>594</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742</v>
      </c>
      <c r="B2347">
        <v>2015</v>
      </c>
      <c r="C2347" t="s">
        <v>594</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742</v>
      </c>
      <c r="B2348">
        <v>2014</v>
      </c>
      <c r="C2348" t="s">
        <v>594</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742</v>
      </c>
      <c r="B2349">
        <v>2013</v>
      </c>
      <c r="C2349" t="s">
        <v>594</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742</v>
      </c>
      <c r="B2350">
        <v>2012</v>
      </c>
      <c r="C2350" t="s">
        <v>594</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742</v>
      </c>
      <c r="B2351">
        <v>2011</v>
      </c>
      <c r="C2351" t="s">
        <v>594</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742</v>
      </c>
      <c r="B2352">
        <v>2010</v>
      </c>
      <c r="C2352" t="s">
        <v>594</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742</v>
      </c>
      <c r="B2353">
        <v>2009</v>
      </c>
      <c r="C2353" t="s">
        <v>594</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742</v>
      </c>
      <c r="B2354">
        <v>2008</v>
      </c>
      <c r="C2354" t="s">
        <v>594</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742</v>
      </c>
      <c r="B2355">
        <v>2007</v>
      </c>
      <c r="C2355" t="s">
        <v>594</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742</v>
      </c>
      <c r="B2356">
        <v>2006</v>
      </c>
      <c r="C2356" t="s">
        <v>594</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742</v>
      </c>
      <c r="B2357">
        <v>2005</v>
      </c>
      <c r="C2357" t="s">
        <v>594</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742</v>
      </c>
      <c r="B2358">
        <v>2004</v>
      </c>
      <c r="C2358" t="s">
        <v>594</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742</v>
      </c>
      <c r="B2359">
        <v>2003</v>
      </c>
      <c r="C2359" t="s">
        <v>594</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742</v>
      </c>
      <c r="B2360">
        <v>2002</v>
      </c>
      <c r="C2360" t="s">
        <v>594</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742</v>
      </c>
      <c r="B2361">
        <v>2001</v>
      </c>
      <c r="C2361" t="s">
        <v>594</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742</v>
      </c>
      <c r="B2362">
        <v>2000</v>
      </c>
      <c r="C2362" t="s">
        <v>594</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743</v>
      </c>
      <c r="B2363">
        <v>2015</v>
      </c>
      <c r="C2363" t="s">
        <v>586</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743</v>
      </c>
      <c r="B2364">
        <v>2014</v>
      </c>
      <c r="C2364" t="s">
        <v>586</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743</v>
      </c>
      <c r="B2365">
        <v>2013</v>
      </c>
      <c r="C2365" t="s">
        <v>586</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743</v>
      </c>
      <c r="B2366">
        <v>2012</v>
      </c>
      <c r="C2366" t="s">
        <v>586</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743</v>
      </c>
      <c r="B2367">
        <v>2011</v>
      </c>
      <c r="C2367" t="s">
        <v>586</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743</v>
      </c>
      <c r="B2368">
        <v>2010</v>
      </c>
      <c r="C2368" t="s">
        <v>586</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743</v>
      </c>
      <c r="B2369">
        <v>2009</v>
      </c>
      <c r="C2369" t="s">
        <v>586</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743</v>
      </c>
      <c r="B2370">
        <v>2008</v>
      </c>
      <c r="C2370" t="s">
        <v>586</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743</v>
      </c>
      <c r="B2371">
        <v>2007</v>
      </c>
      <c r="C2371" t="s">
        <v>586</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743</v>
      </c>
      <c r="B2372">
        <v>2006</v>
      </c>
      <c r="C2372" t="s">
        <v>586</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743</v>
      </c>
      <c r="B2373">
        <v>2005</v>
      </c>
      <c r="C2373" t="s">
        <v>586</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743</v>
      </c>
      <c r="B2374">
        <v>2004</v>
      </c>
      <c r="C2374" t="s">
        <v>586</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743</v>
      </c>
      <c r="B2375">
        <v>2003</v>
      </c>
      <c r="C2375" t="s">
        <v>586</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743</v>
      </c>
      <c r="B2376">
        <v>2002</v>
      </c>
      <c r="C2376" t="s">
        <v>586</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743</v>
      </c>
      <c r="B2377">
        <v>2001</v>
      </c>
      <c r="C2377" t="s">
        <v>586</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743</v>
      </c>
      <c r="B2378">
        <v>2000</v>
      </c>
      <c r="C2378" t="s">
        <v>586</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744</v>
      </c>
      <c r="B2379">
        <v>2015</v>
      </c>
      <c r="C2379" t="s">
        <v>586</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744</v>
      </c>
      <c r="B2380">
        <v>2014</v>
      </c>
      <c r="C2380" t="s">
        <v>586</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744</v>
      </c>
      <c r="B2381">
        <v>2013</v>
      </c>
      <c r="C2381" t="s">
        <v>586</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744</v>
      </c>
      <c r="B2382">
        <v>2012</v>
      </c>
      <c r="C2382" t="s">
        <v>586</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744</v>
      </c>
      <c r="B2383">
        <v>2011</v>
      </c>
      <c r="C2383" t="s">
        <v>586</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744</v>
      </c>
      <c r="B2384">
        <v>2010</v>
      </c>
      <c r="C2384" t="s">
        <v>586</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744</v>
      </c>
      <c r="B2385">
        <v>2009</v>
      </c>
      <c r="C2385" t="s">
        <v>586</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744</v>
      </c>
      <c r="B2386">
        <v>2008</v>
      </c>
      <c r="C2386" t="s">
        <v>586</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744</v>
      </c>
      <c r="B2387">
        <v>2007</v>
      </c>
      <c r="C2387" t="s">
        <v>586</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744</v>
      </c>
      <c r="B2388">
        <v>2006</v>
      </c>
      <c r="C2388" t="s">
        <v>586</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744</v>
      </c>
      <c r="B2389">
        <v>2005</v>
      </c>
      <c r="C2389" t="s">
        <v>586</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744</v>
      </c>
      <c r="B2390">
        <v>2004</v>
      </c>
      <c r="C2390" t="s">
        <v>586</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744</v>
      </c>
      <c r="B2391">
        <v>2003</v>
      </c>
      <c r="C2391" t="s">
        <v>586</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744</v>
      </c>
      <c r="B2392">
        <v>2002</v>
      </c>
      <c r="C2392" t="s">
        <v>586</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744</v>
      </c>
      <c r="B2393">
        <v>2001</v>
      </c>
      <c r="C2393" t="s">
        <v>586</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744</v>
      </c>
      <c r="B2394">
        <v>2000</v>
      </c>
      <c r="C2394" t="s">
        <v>586</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745</v>
      </c>
      <c r="B2395">
        <v>2015</v>
      </c>
      <c r="C2395" t="s">
        <v>586</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745</v>
      </c>
      <c r="B2396">
        <v>2014</v>
      </c>
      <c r="C2396" t="s">
        <v>586</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745</v>
      </c>
      <c r="B2397">
        <v>2013</v>
      </c>
      <c r="C2397" t="s">
        <v>586</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745</v>
      </c>
      <c r="B2398">
        <v>2012</v>
      </c>
      <c r="C2398" t="s">
        <v>586</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745</v>
      </c>
      <c r="B2399">
        <v>2011</v>
      </c>
      <c r="C2399" t="s">
        <v>586</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745</v>
      </c>
      <c r="B2400">
        <v>2010</v>
      </c>
      <c r="C2400" t="s">
        <v>586</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745</v>
      </c>
      <c r="B2401">
        <v>2009</v>
      </c>
      <c r="C2401" t="s">
        <v>586</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745</v>
      </c>
      <c r="B2402">
        <v>2008</v>
      </c>
      <c r="C2402" t="s">
        <v>586</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745</v>
      </c>
      <c r="B2403">
        <v>2007</v>
      </c>
      <c r="C2403" t="s">
        <v>586</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745</v>
      </c>
      <c r="B2404">
        <v>2006</v>
      </c>
      <c r="C2404" t="s">
        <v>586</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745</v>
      </c>
      <c r="B2405">
        <v>2005</v>
      </c>
      <c r="C2405" t="s">
        <v>586</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745</v>
      </c>
      <c r="B2406">
        <v>2004</v>
      </c>
      <c r="C2406" t="s">
        <v>586</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745</v>
      </c>
      <c r="B2407">
        <v>2003</v>
      </c>
      <c r="C2407" t="s">
        <v>586</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745</v>
      </c>
      <c r="B2408">
        <v>2002</v>
      </c>
      <c r="C2408" t="s">
        <v>586</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745</v>
      </c>
      <c r="B2409">
        <v>2001</v>
      </c>
      <c r="C2409" t="s">
        <v>586</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745</v>
      </c>
      <c r="B2410">
        <v>2000</v>
      </c>
      <c r="C2410" t="s">
        <v>586</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746</v>
      </c>
      <c r="B2411">
        <v>2015</v>
      </c>
      <c r="C2411" t="s">
        <v>586</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746</v>
      </c>
      <c r="B2412">
        <v>2014</v>
      </c>
      <c r="C2412" t="s">
        <v>586</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746</v>
      </c>
      <c r="B2413">
        <v>2013</v>
      </c>
      <c r="C2413" t="s">
        <v>586</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746</v>
      </c>
      <c r="B2414">
        <v>2012</v>
      </c>
      <c r="C2414" t="s">
        <v>586</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746</v>
      </c>
      <c r="B2415">
        <v>2011</v>
      </c>
      <c r="C2415" t="s">
        <v>586</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746</v>
      </c>
      <c r="B2416">
        <v>2010</v>
      </c>
      <c r="C2416" t="s">
        <v>586</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746</v>
      </c>
      <c r="B2417">
        <v>2009</v>
      </c>
      <c r="C2417" t="s">
        <v>586</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746</v>
      </c>
      <c r="B2418">
        <v>2008</v>
      </c>
      <c r="C2418" t="s">
        <v>586</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746</v>
      </c>
      <c r="B2419">
        <v>2007</v>
      </c>
      <c r="C2419" t="s">
        <v>586</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746</v>
      </c>
      <c r="B2420">
        <v>2006</v>
      </c>
      <c r="C2420" t="s">
        <v>586</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746</v>
      </c>
      <c r="B2421">
        <v>2005</v>
      </c>
      <c r="C2421" t="s">
        <v>586</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746</v>
      </c>
      <c r="B2422">
        <v>2004</v>
      </c>
      <c r="C2422" t="s">
        <v>586</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746</v>
      </c>
      <c r="B2423">
        <v>2003</v>
      </c>
      <c r="C2423" t="s">
        <v>586</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746</v>
      </c>
      <c r="B2424">
        <v>2002</v>
      </c>
      <c r="C2424" t="s">
        <v>586</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746</v>
      </c>
      <c r="B2425">
        <v>2001</v>
      </c>
      <c r="C2425" t="s">
        <v>586</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746</v>
      </c>
      <c r="B2426">
        <v>2000</v>
      </c>
      <c r="C2426" t="s">
        <v>586</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747</v>
      </c>
      <c r="B2427">
        <v>2015</v>
      </c>
      <c r="C2427" t="s">
        <v>594</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747</v>
      </c>
      <c r="B2428">
        <v>2014</v>
      </c>
      <c r="C2428" t="s">
        <v>594</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747</v>
      </c>
      <c r="B2429">
        <v>2013</v>
      </c>
      <c r="C2429" t="s">
        <v>594</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747</v>
      </c>
      <c r="B2430">
        <v>2012</v>
      </c>
      <c r="C2430" t="s">
        <v>594</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747</v>
      </c>
      <c r="B2431">
        <v>2011</v>
      </c>
      <c r="C2431" t="s">
        <v>594</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747</v>
      </c>
      <c r="B2432">
        <v>2010</v>
      </c>
      <c r="C2432" t="s">
        <v>594</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747</v>
      </c>
      <c r="B2433">
        <v>2009</v>
      </c>
      <c r="C2433" t="s">
        <v>594</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747</v>
      </c>
      <c r="B2434">
        <v>2008</v>
      </c>
      <c r="C2434" t="s">
        <v>594</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747</v>
      </c>
      <c r="B2435">
        <v>2007</v>
      </c>
      <c r="C2435" t="s">
        <v>594</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747</v>
      </c>
      <c r="B2436">
        <v>2006</v>
      </c>
      <c r="C2436" t="s">
        <v>594</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747</v>
      </c>
      <c r="B2437">
        <v>2005</v>
      </c>
      <c r="C2437" t="s">
        <v>594</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747</v>
      </c>
      <c r="B2438">
        <v>2004</v>
      </c>
      <c r="C2438" t="s">
        <v>594</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747</v>
      </c>
      <c r="B2439">
        <v>2003</v>
      </c>
      <c r="C2439" t="s">
        <v>594</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747</v>
      </c>
      <c r="B2440">
        <v>2002</v>
      </c>
      <c r="C2440" t="s">
        <v>594</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747</v>
      </c>
      <c r="B2441">
        <v>2001</v>
      </c>
      <c r="C2441" t="s">
        <v>594</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747</v>
      </c>
      <c r="B2442">
        <v>2000</v>
      </c>
      <c r="C2442" t="s">
        <v>594</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748</v>
      </c>
      <c r="B2443">
        <v>2015</v>
      </c>
      <c r="C2443" t="s">
        <v>586</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748</v>
      </c>
      <c r="B2444">
        <v>2014</v>
      </c>
      <c r="C2444" t="s">
        <v>586</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748</v>
      </c>
      <c r="B2445">
        <v>2013</v>
      </c>
      <c r="C2445" t="s">
        <v>586</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748</v>
      </c>
      <c r="B2446">
        <v>2012</v>
      </c>
      <c r="C2446" t="s">
        <v>586</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748</v>
      </c>
      <c r="B2447">
        <v>2011</v>
      </c>
      <c r="C2447" t="s">
        <v>586</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748</v>
      </c>
      <c r="B2448">
        <v>2010</v>
      </c>
      <c r="C2448" t="s">
        <v>586</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748</v>
      </c>
      <c r="B2449">
        <v>2009</v>
      </c>
      <c r="C2449" t="s">
        <v>586</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748</v>
      </c>
      <c r="B2450">
        <v>2008</v>
      </c>
      <c r="C2450" t="s">
        <v>586</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748</v>
      </c>
      <c r="B2451">
        <v>2007</v>
      </c>
      <c r="C2451" t="s">
        <v>586</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748</v>
      </c>
      <c r="B2452">
        <v>2006</v>
      </c>
      <c r="C2452" t="s">
        <v>586</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748</v>
      </c>
      <c r="B2453">
        <v>2005</v>
      </c>
      <c r="C2453" t="s">
        <v>586</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748</v>
      </c>
      <c r="B2454">
        <v>2004</v>
      </c>
      <c r="C2454" t="s">
        <v>586</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748</v>
      </c>
      <c r="B2455">
        <v>2003</v>
      </c>
      <c r="C2455" t="s">
        <v>586</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748</v>
      </c>
      <c r="B2456">
        <v>2002</v>
      </c>
      <c r="C2456" t="s">
        <v>586</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748</v>
      </c>
      <c r="B2457">
        <v>2001</v>
      </c>
      <c r="C2457" t="s">
        <v>586</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748</v>
      </c>
      <c r="B2458">
        <v>2000</v>
      </c>
      <c r="C2458" t="s">
        <v>586</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749</v>
      </c>
      <c r="B2459">
        <v>2015</v>
      </c>
      <c r="C2459" t="s">
        <v>586</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749</v>
      </c>
      <c r="B2460">
        <v>2014</v>
      </c>
      <c r="C2460" t="s">
        <v>586</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749</v>
      </c>
      <c r="B2461">
        <v>2013</v>
      </c>
      <c r="C2461" t="s">
        <v>586</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749</v>
      </c>
      <c r="B2462">
        <v>2012</v>
      </c>
      <c r="C2462" t="s">
        <v>586</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749</v>
      </c>
      <c r="B2463">
        <v>2011</v>
      </c>
      <c r="C2463" t="s">
        <v>586</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749</v>
      </c>
      <c r="B2464">
        <v>2010</v>
      </c>
      <c r="C2464" t="s">
        <v>586</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749</v>
      </c>
      <c r="B2465">
        <v>2009</v>
      </c>
      <c r="C2465" t="s">
        <v>586</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749</v>
      </c>
      <c r="B2466">
        <v>2008</v>
      </c>
      <c r="C2466" t="s">
        <v>586</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749</v>
      </c>
      <c r="B2467">
        <v>2007</v>
      </c>
      <c r="C2467" t="s">
        <v>586</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749</v>
      </c>
      <c r="B2468">
        <v>2006</v>
      </c>
      <c r="C2468" t="s">
        <v>586</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749</v>
      </c>
      <c r="B2469">
        <v>2005</v>
      </c>
      <c r="C2469" t="s">
        <v>586</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749</v>
      </c>
      <c r="B2470">
        <v>2004</v>
      </c>
      <c r="C2470" t="s">
        <v>586</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749</v>
      </c>
      <c r="B2471">
        <v>2003</v>
      </c>
      <c r="C2471" t="s">
        <v>586</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749</v>
      </c>
      <c r="B2472">
        <v>2002</v>
      </c>
      <c r="C2472" t="s">
        <v>586</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749</v>
      </c>
      <c r="B2473">
        <v>2001</v>
      </c>
      <c r="C2473" t="s">
        <v>586</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749</v>
      </c>
      <c r="B2474">
        <v>2000</v>
      </c>
      <c r="C2474" t="s">
        <v>586</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750</v>
      </c>
      <c r="B2475">
        <v>2015</v>
      </c>
      <c r="C2475" t="s">
        <v>586</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750</v>
      </c>
      <c r="B2476">
        <v>2014</v>
      </c>
      <c r="C2476" t="s">
        <v>586</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750</v>
      </c>
      <c r="B2477">
        <v>2013</v>
      </c>
      <c r="C2477" t="s">
        <v>586</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750</v>
      </c>
      <c r="B2478">
        <v>2012</v>
      </c>
      <c r="C2478" t="s">
        <v>586</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750</v>
      </c>
      <c r="B2479">
        <v>2011</v>
      </c>
      <c r="C2479" t="s">
        <v>586</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750</v>
      </c>
      <c r="B2480">
        <v>2010</v>
      </c>
      <c r="C2480" t="s">
        <v>586</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750</v>
      </c>
      <c r="B2481">
        <v>2009</v>
      </c>
      <c r="C2481" t="s">
        <v>586</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750</v>
      </c>
      <c r="B2482">
        <v>2008</v>
      </c>
      <c r="C2482" t="s">
        <v>586</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750</v>
      </c>
      <c r="B2483">
        <v>2007</v>
      </c>
      <c r="C2483" t="s">
        <v>586</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750</v>
      </c>
      <c r="B2484">
        <v>2006</v>
      </c>
      <c r="C2484" t="s">
        <v>586</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750</v>
      </c>
      <c r="B2485">
        <v>2005</v>
      </c>
      <c r="C2485" t="s">
        <v>586</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750</v>
      </c>
      <c r="B2486">
        <v>2004</v>
      </c>
      <c r="C2486" t="s">
        <v>586</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750</v>
      </c>
      <c r="B2487">
        <v>2003</v>
      </c>
      <c r="C2487" t="s">
        <v>586</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750</v>
      </c>
      <c r="B2488">
        <v>2002</v>
      </c>
      <c r="C2488" t="s">
        <v>586</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750</v>
      </c>
      <c r="B2489">
        <v>2001</v>
      </c>
      <c r="C2489" t="s">
        <v>586</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750</v>
      </c>
      <c r="B2490">
        <v>2000</v>
      </c>
      <c r="C2490" t="s">
        <v>586</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751</v>
      </c>
      <c r="B2491">
        <v>2015</v>
      </c>
      <c r="C2491" t="s">
        <v>586</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751</v>
      </c>
      <c r="B2492">
        <v>2014</v>
      </c>
      <c r="C2492" t="s">
        <v>586</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751</v>
      </c>
      <c r="B2493">
        <v>2013</v>
      </c>
      <c r="C2493" t="s">
        <v>586</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751</v>
      </c>
      <c r="B2494">
        <v>2012</v>
      </c>
      <c r="C2494" t="s">
        <v>586</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751</v>
      </c>
      <c r="B2495">
        <v>2011</v>
      </c>
      <c r="C2495" t="s">
        <v>586</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751</v>
      </c>
      <c r="B2496">
        <v>2010</v>
      </c>
      <c r="C2496" t="s">
        <v>586</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751</v>
      </c>
      <c r="B2497">
        <v>2009</v>
      </c>
      <c r="C2497" t="s">
        <v>586</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751</v>
      </c>
      <c r="B2498">
        <v>2008</v>
      </c>
      <c r="C2498" t="s">
        <v>586</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751</v>
      </c>
      <c r="B2499">
        <v>2007</v>
      </c>
      <c r="C2499" t="s">
        <v>586</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751</v>
      </c>
      <c r="B2500">
        <v>2006</v>
      </c>
      <c r="C2500" t="s">
        <v>586</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751</v>
      </c>
      <c r="B2501">
        <v>2005</v>
      </c>
      <c r="C2501" t="s">
        <v>586</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751</v>
      </c>
      <c r="B2502">
        <v>2004</v>
      </c>
      <c r="C2502" t="s">
        <v>586</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751</v>
      </c>
      <c r="B2503">
        <v>2003</v>
      </c>
      <c r="C2503" t="s">
        <v>586</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751</v>
      </c>
      <c r="B2504">
        <v>2002</v>
      </c>
      <c r="C2504" t="s">
        <v>586</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751</v>
      </c>
      <c r="B2505">
        <v>2001</v>
      </c>
      <c r="C2505" t="s">
        <v>586</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751</v>
      </c>
      <c r="B2506">
        <v>2000</v>
      </c>
      <c r="C2506" t="s">
        <v>586</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752</v>
      </c>
      <c r="B2507">
        <v>2015</v>
      </c>
      <c r="C2507" t="s">
        <v>594</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752</v>
      </c>
      <c r="B2508">
        <v>2014</v>
      </c>
      <c r="C2508" t="s">
        <v>594</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752</v>
      </c>
      <c r="B2509">
        <v>2013</v>
      </c>
      <c r="C2509" t="s">
        <v>594</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752</v>
      </c>
      <c r="B2510">
        <v>2012</v>
      </c>
      <c r="C2510" t="s">
        <v>594</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752</v>
      </c>
      <c r="B2511">
        <v>2011</v>
      </c>
      <c r="C2511" t="s">
        <v>594</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752</v>
      </c>
      <c r="B2512">
        <v>2010</v>
      </c>
      <c r="C2512" t="s">
        <v>594</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752</v>
      </c>
      <c r="B2513">
        <v>2009</v>
      </c>
      <c r="C2513" t="s">
        <v>594</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752</v>
      </c>
      <c r="B2514">
        <v>2008</v>
      </c>
      <c r="C2514" t="s">
        <v>594</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752</v>
      </c>
      <c r="B2515">
        <v>2007</v>
      </c>
      <c r="C2515" t="s">
        <v>594</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752</v>
      </c>
      <c r="B2516">
        <v>2006</v>
      </c>
      <c r="C2516" t="s">
        <v>594</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752</v>
      </c>
      <c r="B2517">
        <v>2005</v>
      </c>
      <c r="C2517" t="s">
        <v>594</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752</v>
      </c>
      <c r="B2518">
        <v>2004</v>
      </c>
      <c r="C2518" t="s">
        <v>594</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752</v>
      </c>
      <c r="B2519">
        <v>2003</v>
      </c>
      <c r="C2519" t="s">
        <v>594</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752</v>
      </c>
      <c r="B2520">
        <v>2002</v>
      </c>
      <c r="C2520" t="s">
        <v>594</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752</v>
      </c>
      <c r="B2521">
        <v>2001</v>
      </c>
      <c r="C2521" t="s">
        <v>594</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752</v>
      </c>
      <c r="B2522">
        <v>2000</v>
      </c>
      <c r="C2522" t="s">
        <v>594</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753</v>
      </c>
      <c r="B2523">
        <v>2015</v>
      </c>
      <c r="C2523" t="s">
        <v>594</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753</v>
      </c>
      <c r="B2524">
        <v>2014</v>
      </c>
      <c r="C2524" t="s">
        <v>594</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753</v>
      </c>
      <c r="B2525">
        <v>2013</v>
      </c>
      <c r="C2525" t="s">
        <v>594</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753</v>
      </c>
      <c r="B2526">
        <v>2012</v>
      </c>
      <c r="C2526" t="s">
        <v>594</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753</v>
      </c>
      <c r="B2527">
        <v>2011</v>
      </c>
      <c r="C2527" t="s">
        <v>594</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753</v>
      </c>
      <c r="B2528">
        <v>2010</v>
      </c>
      <c r="C2528" t="s">
        <v>594</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753</v>
      </c>
      <c r="B2529">
        <v>2009</v>
      </c>
      <c r="C2529" t="s">
        <v>594</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753</v>
      </c>
      <c r="B2530">
        <v>2008</v>
      </c>
      <c r="C2530" t="s">
        <v>594</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753</v>
      </c>
      <c r="B2531">
        <v>2007</v>
      </c>
      <c r="C2531" t="s">
        <v>594</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753</v>
      </c>
      <c r="B2532">
        <v>2006</v>
      </c>
      <c r="C2532" t="s">
        <v>594</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753</v>
      </c>
      <c r="B2533">
        <v>2005</v>
      </c>
      <c r="C2533" t="s">
        <v>594</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753</v>
      </c>
      <c r="B2534">
        <v>2004</v>
      </c>
      <c r="C2534" t="s">
        <v>594</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753</v>
      </c>
      <c r="B2535">
        <v>2003</v>
      </c>
      <c r="C2535" t="s">
        <v>594</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753</v>
      </c>
      <c r="B2536">
        <v>2002</v>
      </c>
      <c r="C2536" t="s">
        <v>594</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753</v>
      </c>
      <c r="B2537">
        <v>2001</v>
      </c>
      <c r="C2537" t="s">
        <v>594</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753</v>
      </c>
      <c r="B2538">
        <v>2000</v>
      </c>
      <c r="C2538" t="s">
        <v>594</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754</v>
      </c>
      <c r="B2539">
        <v>2015</v>
      </c>
      <c r="C2539" t="s">
        <v>586</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754</v>
      </c>
      <c r="B2540">
        <v>2014</v>
      </c>
      <c r="C2540" t="s">
        <v>586</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754</v>
      </c>
      <c r="B2541">
        <v>2013</v>
      </c>
      <c r="C2541" t="s">
        <v>586</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754</v>
      </c>
      <c r="B2542">
        <v>2012</v>
      </c>
      <c r="C2542" t="s">
        <v>586</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754</v>
      </c>
      <c r="B2543">
        <v>2011</v>
      </c>
      <c r="C2543" t="s">
        <v>586</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754</v>
      </c>
      <c r="B2544">
        <v>2010</v>
      </c>
      <c r="C2544" t="s">
        <v>586</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754</v>
      </c>
      <c r="B2545">
        <v>2009</v>
      </c>
      <c r="C2545" t="s">
        <v>586</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754</v>
      </c>
      <c r="B2546">
        <v>2008</v>
      </c>
      <c r="C2546" t="s">
        <v>586</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754</v>
      </c>
      <c r="B2547">
        <v>2007</v>
      </c>
      <c r="C2547" t="s">
        <v>586</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754</v>
      </c>
      <c r="B2548">
        <v>2006</v>
      </c>
      <c r="C2548" t="s">
        <v>586</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754</v>
      </c>
      <c r="B2549">
        <v>2005</v>
      </c>
      <c r="C2549" t="s">
        <v>586</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754</v>
      </c>
      <c r="B2550">
        <v>2004</v>
      </c>
      <c r="C2550" t="s">
        <v>586</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754</v>
      </c>
      <c r="B2551">
        <v>2003</v>
      </c>
      <c r="C2551" t="s">
        <v>586</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754</v>
      </c>
      <c r="B2552">
        <v>2002</v>
      </c>
      <c r="C2552" t="s">
        <v>586</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754</v>
      </c>
      <c r="B2553">
        <v>2001</v>
      </c>
      <c r="C2553" t="s">
        <v>586</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754</v>
      </c>
      <c r="B2554">
        <v>2000</v>
      </c>
      <c r="C2554" t="s">
        <v>586</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755</v>
      </c>
      <c r="B2555">
        <v>2015</v>
      </c>
      <c r="C2555" t="s">
        <v>586</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755</v>
      </c>
      <c r="B2556">
        <v>2014</v>
      </c>
      <c r="C2556" t="s">
        <v>586</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755</v>
      </c>
      <c r="B2557">
        <v>2013</v>
      </c>
      <c r="C2557" t="s">
        <v>586</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755</v>
      </c>
      <c r="B2558">
        <v>2012</v>
      </c>
      <c r="C2558" t="s">
        <v>586</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755</v>
      </c>
      <c r="B2559">
        <v>2011</v>
      </c>
      <c r="C2559" t="s">
        <v>586</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755</v>
      </c>
      <c r="B2560">
        <v>2010</v>
      </c>
      <c r="C2560" t="s">
        <v>586</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755</v>
      </c>
      <c r="B2561">
        <v>2009</v>
      </c>
      <c r="C2561" t="s">
        <v>586</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755</v>
      </c>
      <c r="B2562">
        <v>2008</v>
      </c>
      <c r="C2562" t="s">
        <v>586</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755</v>
      </c>
      <c r="B2563">
        <v>2007</v>
      </c>
      <c r="C2563" t="s">
        <v>586</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755</v>
      </c>
      <c r="B2564">
        <v>2006</v>
      </c>
      <c r="C2564" t="s">
        <v>586</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755</v>
      </c>
      <c r="B2565">
        <v>2005</v>
      </c>
      <c r="C2565" t="s">
        <v>586</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755</v>
      </c>
      <c r="B2566">
        <v>2004</v>
      </c>
      <c r="C2566" t="s">
        <v>586</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755</v>
      </c>
      <c r="B2567">
        <v>2003</v>
      </c>
      <c r="C2567" t="s">
        <v>586</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755</v>
      </c>
      <c r="B2568">
        <v>2002</v>
      </c>
      <c r="C2568" t="s">
        <v>586</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755</v>
      </c>
      <c r="B2569">
        <v>2001</v>
      </c>
      <c r="C2569" t="s">
        <v>586</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755</v>
      </c>
      <c r="B2570">
        <v>2000</v>
      </c>
      <c r="C2570" t="s">
        <v>586</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756</v>
      </c>
      <c r="B2571">
        <v>2015</v>
      </c>
      <c r="C2571" t="s">
        <v>586</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756</v>
      </c>
      <c r="B2572">
        <v>2014</v>
      </c>
      <c r="C2572" t="s">
        <v>586</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756</v>
      </c>
      <c r="B2573">
        <v>2013</v>
      </c>
      <c r="C2573" t="s">
        <v>586</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756</v>
      </c>
      <c r="B2574">
        <v>2012</v>
      </c>
      <c r="C2574" t="s">
        <v>586</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756</v>
      </c>
      <c r="B2575">
        <v>2011</v>
      </c>
      <c r="C2575" t="s">
        <v>586</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756</v>
      </c>
      <c r="B2576">
        <v>2010</v>
      </c>
      <c r="C2576" t="s">
        <v>586</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756</v>
      </c>
      <c r="B2577">
        <v>2009</v>
      </c>
      <c r="C2577" t="s">
        <v>586</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756</v>
      </c>
      <c r="B2578">
        <v>2008</v>
      </c>
      <c r="C2578" t="s">
        <v>586</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756</v>
      </c>
      <c r="B2579">
        <v>2007</v>
      </c>
      <c r="C2579" t="s">
        <v>586</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756</v>
      </c>
      <c r="B2580">
        <v>2006</v>
      </c>
      <c r="C2580" t="s">
        <v>586</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756</v>
      </c>
      <c r="B2581">
        <v>2005</v>
      </c>
      <c r="C2581" t="s">
        <v>586</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756</v>
      </c>
      <c r="B2582">
        <v>2004</v>
      </c>
      <c r="C2582" t="s">
        <v>586</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756</v>
      </c>
      <c r="B2583">
        <v>2003</v>
      </c>
      <c r="C2583" t="s">
        <v>586</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756</v>
      </c>
      <c r="B2584">
        <v>2002</v>
      </c>
      <c r="C2584" t="s">
        <v>586</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756</v>
      </c>
      <c r="B2585">
        <v>2001</v>
      </c>
      <c r="C2585" t="s">
        <v>586</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756</v>
      </c>
      <c r="B2586">
        <v>2000</v>
      </c>
      <c r="C2586" t="s">
        <v>586</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757</v>
      </c>
      <c r="B2587">
        <v>2015</v>
      </c>
      <c r="C2587" t="s">
        <v>586</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757</v>
      </c>
      <c r="B2588">
        <v>2014</v>
      </c>
      <c r="C2588" t="s">
        <v>586</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757</v>
      </c>
      <c r="B2589">
        <v>2013</v>
      </c>
      <c r="C2589" t="s">
        <v>586</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757</v>
      </c>
      <c r="B2590">
        <v>2012</v>
      </c>
      <c r="C2590" t="s">
        <v>586</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757</v>
      </c>
      <c r="B2591">
        <v>2011</v>
      </c>
      <c r="C2591" t="s">
        <v>586</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757</v>
      </c>
      <c r="B2592">
        <v>2010</v>
      </c>
      <c r="C2592" t="s">
        <v>586</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757</v>
      </c>
      <c r="B2593">
        <v>2009</v>
      </c>
      <c r="C2593" t="s">
        <v>586</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757</v>
      </c>
      <c r="B2594">
        <v>2008</v>
      </c>
      <c r="C2594" t="s">
        <v>586</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757</v>
      </c>
      <c r="B2595">
        <v>2007</v>
      </c>
      <c r="C2595" t="s">
        <v>586</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757</v>
      </c>
      <c r="B2596">
        <v>2006</v>
      </c>
      <c r="C2596" t="s">
        <v>586</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757</v>
      </c>
      <c r="B2597">
        <v>2005</v>
      </c>
      <c r="C2597" t="s">
        <v>586</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757</v>
      </c>
      <c r="B2598">
        <v>2004</v>
      </c>
      <c r="C2598" t="s">
        <v>586</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757</v>
      </c>
      <c r="B2599">
        <v>2003</v>
      </c>
      <c r="C2599" t="s">
        <v>586</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757</v>
      </c>
      <c r="B2600">
        <v>2002</v>
      </c>
      <c r="C2600" t="s">
        <v>586</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757</v>
      </c>
      <c r="B2601">
        <v>2001</v>
      </c>
      <c r="C2601" t="s">
        <v>586</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757</v>
      </c>
      <c r="B2602">
        <v>2000</v>
      </c>
      <c r="C2602" t="s">
        <v>586</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758</v>
      </c>
      <c r="B2603">
        <v>2015</v>
      </c>
      <c r="C2603" t="s">
        <v>586</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758</v>
      </c>
      <c r="B2604">
        <v>2014</v>
      </c>
      <c r="C2604" t="s">
        <v>586</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758</v>
      </c>
      <c r="B2605">
        <v>2013</v>
      </c>
      <c r="C2605" t="s">
        <v>586</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758</v>
      </c>
      <c r="B2606">
        <v>2012</v>
      </c>
      <c r="C2606" t="s">
        <v>586</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758</v>
      </c>
      <c r="B2607">
        <v>2011</v>
      </c>
      <c r="C2607" t="s">
        <v>586</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758</v>
      </c>
      <c r="B2608">
        <v>2010</v>
      </c>
      <c r="C2608" t="s">
        <v>586</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758</v>
      </c>
      <c r="B2609">
        <v>2009</v>
      </c>
      <c r="C2609" t="s">
        <v>586</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758</v>
      </c>
      <c r="B2610">
        <v>2008</v>
      </c>
      <c r="C2610" t="s">
        <v>586</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758</v>
      </c>
      <c r="B2611">
        <v>2007</v>
      </c>
      <c r="C2611" t="s">
        <v>586</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758</v>
      </c>
      <c r="B2612">
        <v>2006</v>
      </c>
      <c r="C2612" t="s">
        <v>586</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758</v>
      </c>
      <c r="B2613">
        <v>2005</v>
      </c>
      <c r="C2613" t="s">
        <v>586</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758</v>
      </c>
      <c r="B2614">
        <v>2004</v>
      </c>
      <c r="C2614" t="s">
        <v>586</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758</v>
      </c>
      <c r="B2615">
        <v>2003</v>
      </c>
      <c r="C2615" t="s">
        <v>586</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758</v>
      </c>
      <c r="B2616">
        <v>2002</v>
      </c>
      <c r="C2616" t="s">
        <v>586</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758</v>
      </c>
      <c r="B2617">
        <v>2001</v>
      </c>
      <c r="C2617" t="s">
        <v>586</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758</v>
      </c>
      <c r="B2618">
        <v>2000</v>
      </c>
      <c r="C2618" t="s">
        <v>586</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759</v>
      </c>
      <c r="B2619">
        <v>2015</v>
      </c>
      <c r="C2619" t="s">
        <v>586</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759</v>
      </c>
      <c r="B2620">
        <v>2014</v>
      </c>
      <c r="C2620" t="s">
        <v>586</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759</v>
      </c>
      <c r="B2621">
        <v>2013</v>
      </c>
      <c r="C2621" t="s">
        <v>586</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759</v>
      </c>
      <c r="B2622">
        <v>2012</v>
      </c>
      <c r="C2622" t="s">
        <v>586</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759</v>
      </c>
      <c r="B2623">
        <v>2011</v>
      </c>
      <c r="C2623" t="s">
        <v>586</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759</v>
      </c>
      <c r="B2624">
        <v>2010</v>
      </c>
      <c r="C2624" t="s">
        <v>586</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759</v>
      </c>
      <c r="B2625">
        <v>2009</v>
      </c>
      <c r="C2625" t="s">
        <v>586</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759</v>
      </c>
      <c r="B2626">
        <v>2008</v>
      </c>
      <c r="C2626" t="s">
        <v>586</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759</v>
      </c>
      <c r="B2627">
        <v>2007</v>
      </c>
      <c r="C2627" t="s">
        <v>586</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759</v>
      </c>
      <c r="B2628">
        <v>2006</v>
      </c>
      <c r="C2628" t="s">
        <v>586</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759</v>
      </c>
      <c r="B2629">
        <v>2005</v>
      </c>
      <c r="C2629" t="s">
        <v>586</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759</v>
      </c>
      <c r="B2630">
        <v>2004</v>
      </c>
      <c r="C2630" t="s">
        <v>586</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759</v>
      </c>
      <c r="B2631">
        <v>2003</v>
      </c>
      <c r="C2631" t="s">
        <v>586</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759</v>
      </c>
      <c r="B2632">
        <v>2002</v>
      </c>
      <c r="C2632" t="s">
        <v>586</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759</v>
      </c>
      <c r="B2633">
        <v>2001</v>
      </c>
      <c r="C2633" t="s">
        <v>586</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759</v>
      </c>
      <c r="B2634">
        <v>2000</v>
      </c>
      <c r="C2634" t="s">
        <v>586</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760</v>
      </c>
      <c r="B2635">
        <v>2015</v>
      </c>
      <c r="C2635" t="s">
        <v>586</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760</v>
      </c>
      <c r="B2636">
        <v>2014</v>
      </c>
      <c r="C2636" t="s">
        <v>586</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760</v>
      </c>
      <c r="B2637">
        <v>2013</v>
      </c>
      <c r="C2637" t="s">
        <v>586</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760</v>
      </c>
      <c r="B2638">
        <v>2012</v>
      </c>
      <c r="C2638" t="s">
        <v>586</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760</v>
      </c>
      <c r="B2639">
        <v>2011</v>
      </c>
      <c r="C2639" t="s">
        <v>586</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760</v>
      </c>
      <c r="B2640">
        <v>2010</v>
      </c>
      <c r="C2640" t="s">
        <v>586</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760</v>
      </c>
      <c r="B2641">
        <v>2009</v>
      </c>
      <c r="C2641" t="s">
        <v>586</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760</v>
      </c>
      <c r="B2642">
        <v>2008</v>
      </c>
      <c r="C2642" t="s">
        <v>586</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760</v>
      </c>
      <c r="B2643">
        <v>2007</v>
      </c>
      <c r="C2643" t="s">
        <v>586</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760</v>
      </c>
      <c r="B2644">
        <v>2006</v>
      </c>
      <c r="C2644" t="s">
        <v>586</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760</v>
      </c>
      <c r="B2645">
        <v>2005</v>
      </c>
      <c r="C2645" t="s">
        <v>586</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760</v>
      </c>
      <c r="B2646">
        <v>2004</v>
      </c>
      <c r="C2646" t="s">
        <v>586</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760</v>
      </c>
      <c r="B2647">
        <v>2003</v>
      </c>
      <c r="C2647" t="s">
        <v>586</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760</v>
      </c>
      <c r="B2648">
        <v>2002</v>
      </c>
      <c r="C2648" t="s">
        <v>586</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760</v>
      </c>
      <c r="B2649">
        <v>2001</v>
      </c>
      <c r="C2649" t="s">
        <v>586</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760</v>
      </c>
      <c r="B2650">
        <v>2000</v>
      </c>
      <c r="C2650" t="s">
        <v>586</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761</v>
      </c>
      <c r="B2651">
        <v>2015</v>
      </c>
      <c r="C2651" t="s">
        <v>586</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761</v>
      </c>
      <c r="B2652">
        <v>2014</v>
      </c>
      <c r="C2652" t="s">
        <v>586</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761</v>
      </c>
      <c r="B2653">
        <v>2013</v>
      </c>
      <c r="C2653" t="s">
        <v>586</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761</v>
      </c>
      <c r="B2654">
        <v>2012</v>
      </c>
      <c r="C2654" t="s">
        <v>586</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761</v>
      </c>
      <c r="B2655">
        <v>2011</v>
      </c>
      <c r="C2655" t="s">
        <v>586</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761</v>
      </c>
      <c r="B2656">
        <v>2010</v>
      </c>
      <c r="C2656" t="s">
        <v>586</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761</v>
      </c>
      <c r="B2657">
        <v>2009</v>
      </c>
      <c r="C2657" t="s">
        <v>586</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761</v>
      </c>
      <c r="B2658">
        <v>2008</v>
      </c>
      <c r="C2658" t="s">
        <v>586</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761</v>
      </c>
      <c r="B2659">
        <v>2007</v>
      </c>
      <c r="C2659" t="s">
        <v>586</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761</v>
      </c>
      <c r="B2660">
        <v>2006</v>
      </c>
      <c r="C2660" t="s">
        <v>586</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761</v>
      </c>
      <c r="B2661">
        <v>2005</v>
      </c>
      <c r="C2661" t="s">
        <v>586</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761</v>
      </c>
      <c r="B2662">
        <v>2004</v>
      </c>
      <c r="C2662" t="s">
        <v>586</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761</v>
      </c>
      <c r="B2663">
        <v>2003</v>
      </c>
      <c r="C2663" t="s">
        <v>586</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761</v>
      </c>
      <c r="B2664">
        <v>2002</v>
      </c>
      <c r="C2664" t="s">
        <v>586</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761</v>
      </c>
      <c r="B2665">
        <v>2001</v>
      </c>
      <c r="C2665" t="s">
        <v>586</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761</v>
      </c>
      <c r="B2666">
        <v>2000</v>
      </c>
      <c r="C2666" t="s">
        <v>586</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762</v>
      </c>
      <c r="B2667">
        <v>2015</v>
      </c>
      <c r="C2667" t="s">
        <v>586</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762</v>
      </c>
      <c r="B2668">
        <v>2014</v>
      </c>
      <c r="C2668" t="s">
        <v>586</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762</v>
      </c>
      <c r="B2669">
        <v>2013</v>
      </c>
      <c r="C2669" t="s">
        <v>586</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762</v>
      </c>
      <c r="B2670">
        <v>2012</v>
      </c>
      <c r="C2670" t="s">
        <v>586</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762</v>
      </c>
      <c r="B2671">
        <v>2011</v>
      </c>
      <c r="C2671" t="s">
        <v>586</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762</v>
      </c>
      <c r="B2672">
        <v>2010</v>
      </c>
      <c r="C2672" t="s">
        <v>586</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762</v>
      </c>
      <c r="B2673">
        <v>2009</v>
      </c>
      <c r="C2673" t="s">
        <v>586</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762</v>
      </c>
      <c r="B2674">
        <v>2008</v>
      </c>
      <c r="C2674" t="s">
        <v>586</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762</v>
      </c>
      <c r="B2675">
        <v>2007</v>
      </c>
      <c r="C2675" t="s">
        <v>586</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762</v>
      </c>
      <c r="B2676">
        <v>2006</v>
      </c>
      <c r="C2676" t="s">
        <v>586</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762</v>
      </c>
      <c r="B2677">
        <v>2005</v>
      </c>
      <c r="C2677" t="s">
        <v>586</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762</v>
      </c>
      <c r="B2678">
        <v>2004</v>
      </c>
      <c r="C2678" t="s">
        <v>586</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762</v>
      </c>
      <c r="B2679">
        <v>2003</v>
      </c>
      <c r="C2679" t="s">
        <v>586</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762</v>
      </c>
      <c r="B2680">
        <v>2002</v>
      </c>
      <c r="C2680" t="s">
        <v>586</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762</v>
      </c>
      <c r="B2681">
        <v>2001</v>
      </c>
      <c r="C2681" t="s">
        <v>586</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762</v>
      </c>
      <c r="B2682">
        <v>2000</v>
      </c>
      <c r="C2682" t="s">
        <v>586</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763</v>
      </c>
      <c r="B2683">
        <v>2015</v>
      </c>
      <c r="C2683" t="s">
        <v>586</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763</v>
      </c>
      <c r="B2684">
        <v>2014</v>
      </c>
      <c r="C2684" t="s">
        <v>586</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763</v>
      </c>
      <c r="B2685">
        <v>2013</v>
      </c>
      <c r="C2685" t="s">
        <v>586</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763</v>
      </c>
      <c r="B2686">
        <v>2012</v>
      </c>
      <c r="C2686" t="s">
        <v>586</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763</v>
      </c>
      <c r="B2687">
        <v>2011</v>
      </c>
      <c r="C2687" t="s">
        <v>586</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763</v>
      </c>
      <c r="B2688">
        <v>2010</v>
      </c>
      <c r="C2688" t="s">
        <v>586</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763</v>
      </c>
      <c r="B2689">
        <v>2009</v>
      </c>
      <c r="C2689" t="s">
        <v>586</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763</v>
      </c>
      <c r="B2690">
        <v>2008</v>
      </c>
      <c r="C2690" t="s">
        <v>586</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763</v>
      </c>
      <c r="B2691">
        <v>2007</v>
      </c>
      <c r="C2691" t="s">
        <v>586</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763</v>
      </c>
      <c r="B2692">
        <v>2006</v>
      </c>
      <c r="C2692" t="s">
        <v>586</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763</v>
      </c>
      <c r="B2693">
        <v>2005</v>
      </c>
      <c r="C2693" t="s">
        <v>586</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763</v>
      </c>
      <c r="B2694">
        <v>2004</v>
      </c>
      <c r="C2694" t="s">
        <v>586</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763</v>
      </c>
      <c r="B2695">
        <v>2003</v>
      </c>
      <c r="C2695" t="s">
        <v>586</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763</v>
      </c>
      <c r="B2696">
        <v>2002</v>
      </c>
      <c r="C2696" t="s">
        <v>586</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763</v>
      </c>
      <c r="B2697">
        <v>2001</v>
      </c>
      <c r="C2697" t="s">
        <v>586</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763</v>
      </c>
      <c r="B2698">
        <v>2000</v>
      </c>
      <c r="C2698" t="s">
        <v>586</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764</v>
      </c>
      <c r="B2699">
        <v>2015</v>
      </c>
      <c r="C2699" t="s">
        <v>586</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764</v>
      </c>
      <c r="B2700">
        <v>2014</v>
      </c>
      <c r="C2700" t="s">
        <v>586</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764</v>
      </c>
      <c r="B2701">
        <v>2013</v>
      </c>
      <c r="C2701" t="s">
        <v>586</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764</v>
      </c>
      <c r="B2702">
        <v>2012</v>
      </c>
      <c r="C2702" t="s">
        <v>586</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764</v>
      </c>
      <c r="B2703">
        <v>2011</v>
      </c>
      <c r="C2703" t="s">
        <v>586</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764</v>
      </c>
      <c r="B2704">
        <v>2010</v>
      </c>
      <c r="C2704" t="s">
        <v>586</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764</v>
      </c>
      <c r="B2705">
        <v>2009</v>
      </c>
      <c r="C2705" t="s">
        <v>586</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764</v>
      </c>
      <c r="B2706">
        <v>2008</v>
      </c>
      <c r="C2706" t="s">
        <v>586</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764</v>
      </c>
      <c r="B2707">
        <v>2007</v>
      </c>
      <c r="C2707" t="s">
        <v>586</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764</v>
      </c>
      <c r="B2708">
        <v>2006</v>
      </c>
      <c r="C2708" t="s">
        <v>586</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764</v>
      </c>
      <c r="B2709">
        <v>2005</v>
      </c>
      <c r="C2709" t="s">
        <v>586</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764</v>
      </c>
      <c r="B2710">
        <v>2004</v>
      </c>
      <c r="C2710" t="s">
        <v>586</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764</v>
      </c>
      <c r="B2711">
        <v>2003</v>
      </c>
      <c r="C2711" t="s">
        <v>586</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764</v>
      </c>
      <c r="B2712">
        <v>2002</v>
      </c>
      <c r="C2712" t="s">
        <v>586</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764</v>
      </c>
      <c r="B2713">
        <v>2001</v>
      </c>
      <c r="C2713" t="s">
        <v>586</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764</v>
      </c>
      <c r="B2714">
        <v>2000</v>
      </c>
      <c r="C2714" t="s">
        <v>586</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765</v>
      </c>
      <c r="B2715">
        <v>2013</v>
      </c>
      <c r="C2715" t="s">
        <v>586</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766</v>
      </c>
      <c r="B2716">
        <v>2015</v>
      </c>
      <c r="C2716" t="s">
        <v>586</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766</v>
      </c>
      <c r="B2717">
        <v>2014</v>
      </c>
      <c r="C2717" t="s">
        <v>586</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766</v>
      </c>
      <c r="B2718">
        <v>2013</v>
      </c>
      <c r="C2718" t="s">
        <v>586</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766</v>
      </c>
      <c r="B2719">
        <v>2012</v>
      </c>
      <c r="C2719" t="s">
        <v>586</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766</v>
      </c>
      <c r="B2720">
        <v>2011</v>
      </c>
      <c r="C2720" t="s">
        <v>586</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766</v>
      </c>
      <c r="B2721">
        <v>2010</v>
      </c>
      <c r="C2721" t="s">
        <v>586</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766</v>
      </c>
      <c r="B2722">
        <v>2009</v>
      </c>
      <c r="C2722" t="s">
        <v>586</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766</v>
      </c>
      <c r="B2723">
        <v>2008</v>
      </c>
      <c r="C2723" t="s">
        <v>586</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766</v>
      </c>
      <c r="B2724">
        <v>2007</v>
      </c>
      <c r="C2724" t="s">
        <v>586</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766</v>
      </c>
      <c r="B2725">
        <v>2006</v>
      </c>
      <c r="C2725" t="s">
        <v>586</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766</v>
      </c>
      <c r="B2726">
        <v>2005</v>
      </c>
      <c r="C2726" t="s">
        <v>586</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766</v>
      </c>
      <c r="B2727">
        <v>2004</v>
      </c>
      <c r="C2727" t="s">
        <v>586</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766</v>
      </c>
      <c r="B2728">
        <v>2003</v>
      </c>
      <c r="C2728" t="s">
        <v>586</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766</v>
      </c>
      <c r="B2729">
        <v>2002</v>
      </c>
      <c r="C2729" t="s">
        <v>586</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766</v>
      </c>
      <c r="B2730">
        <v>2001</v>
      </c>
      <c r="C2730" t="s">
        <v>586</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766</v>
      </c>
      <c r="B2731">
        <v>2000</v>
      </c>
      <c r="C2731" t="s">
        <v>586</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767</v>
      </c>
      <c r="B2732">
        <v>2015</v>
      </c>
      <c r="C2732" t="s">
        <v>586</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767</v>
      </c>
      <c r="B2733">
        <v>2014</v>
      </c>
      <c r="C2733" t="s">
        <v>586</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767</v>
      </c>
      <c r="B2734">
        <v>2013</v>
      </c>
      <c r="C2734" t="s">
        <v>586</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767</v>
      </c>
      <c r="B2735">
        <v>2012</v>
      </c>
      <c r="C2735" t="s">
        <v>586</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767</v>
      </c>
      <c r="B2736">
        <v>2011</v>
      </c>
      <c r="C2736" t="s">
        <v>586</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767</v>
      </c>
      <c r="B2737">
        <v>2010</v>
      </c>
      <c r="C2737" t="s">
        <v>586</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767</v>
      </c>
      <c r="B2738">
        <v>2009</v>
      </c>
      <c r="C2738" t="s">
        <v>586</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767</v>
      </c>
      <c r="B2739">
        <v>2008</v>
      </c>
      <c r="C2739" t="s">
        <v>586</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767</v>
      </c>
      <c r="B2740">
        <v>2007</v>
      </c>
      <c r="C2740" t="s">
        <v>586</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767</v>
      </c>
      <c r="B2741">
        <v>2006</v>
      </c>
      <c r="C2741" t="s">
        <v>586</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767</v>
      </c>
      <c r="B2742">
        <v>2005</v>
      </c>
      <c r="C2742" t="s">
        <v>586</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767</v>
      </c>
      <c r="B2743">
        <v>2004</v>
      </c>
      <c r="C2743" t="s">
        <v>586</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767</v>
      </c>
      <c r="B2744">
        <v>2003</v>
      </c>
      <c r="C2744" t="s">
        <v>586</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767</v>
      </c>
      <c r="B2745">
        <v>2002</v>
      </c>
      <c r="C2745" t="s">
        <v>586</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767</v>
      </c>
      <c r="B2746">
        <v>2001</v>
      </c>
      <c r="C2746" t="s">
        <v>586</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767</v>
      </c>
      <c r="B2747">
        <v>2000</v>
      </c>
      <c r="C2747" t="s">
        <v>586</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768</v>
      </c>
      <c r="B2748">
        <v>2015</v>
      </c>
      <c r="C2748" t="s">
        <v>586</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768</v>
      </c>
      <c r="B2749">
        <v>2014</v>
      </c>
      <c r="C2749" t="s">
        <v>586</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768</v>
      </c>
      <c r="B2750">
        <v>2013</v>
      </c>
      <c r="C2750" t="s">
        <v>586</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768</v>
      </c>
      <c r="B2751">
        <v>2012</v>
      </c>
      <c r="C2751" t="s">
        <v>586</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768</v>
      </c>
      <c r="B2752">
        <v>2011</v>
      </c>
      <c r="C2752" t="s">
        <v>586</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768</v>
      </c>
      <c r="B2753">
        <v>2010</v>
      </c>
      <c r="C2753" t="s">
        <v>586</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768</v>
      </c>
      <c r="B2754">
        <v>2009</v>
      </c>
      <c r="C2754" t="s">
        <v>586</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768</v>
      </c>
      <c r="B2755">
        <v>2008</v>
      </c>
      <c r="C2755" t="s">
        <v>586</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768</v>
      </c>
      <c r="B2756">
        <v>2007</v>
      </c>
      <c r="C2756" t="s">
        <v>586</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768</v>
      </c>
      <c r="B2757">
        <v>2006</v>
      </c>
      <c r="C2757" t="s">
        <v>586</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768</v>
      </c>
      <c r="B2758">
        <v>2005</v>
      </c>
      <c r="C2758" t="s">
        <v>586</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768</v>
      </c>
      <c r="B2759">
        <v>2004</v>
      </c>
      <c r="C2759" t="s">
        <v>586</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768</v>
      </c>
      <c r="B2760">
        <v>2003</v>
      </c>
      <c r="C2760" t="s">
        <v>586</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768</v>
      </c>
      <c r="B2761">
        <v>2002</v>
      </c>
      <c r="C2761" t="s">
        <v>586</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768</v>
      </c>
      <c r="B2762">
        <v>2001</v>
      </c>
      <c r="C2762" t="s">
        <v>586</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768</v>
      </c>
      <c r="B2763">
        <v>2000</v>
      </c>
      <c r="C2763" t="s">
        <v>586</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769</v>
      </c>
      <c r="B2764">
        <v>2015</v>
      </c>
      <c r="C2764" t="s">
        <v>594</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769</v>
      </c>
      <c r="B2765">
        <v>2014</v>
      </c>
      <c r="C2765" t="s">
        <v>594</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769</v>
      </c>
      <c r="B2766">
        <v>2013</v>
      </c>
      <c r="C2766" t="s">
        <v>594</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769</v>
      </c>
      <c r="B2767">
        <v>2012</v>
      </c>
      <c r="C2767" t="s">
        <v>594</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769</v>
      </c>
      <c r="B2768">
        <v>2011</v>
      </c>
      <c r="C2768" t="s">
        <v>594</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769</v>
      </c>
      <c r="B2769">
        <v>2010</v>
      </c>
      <c r="C2769" t="s">
        <v>594</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769</v>
      </c>
      <c r="B2770">
        <v>2009</v>
      </c>
      <c r="C2770" t="s">
        <v>594</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769</v>
      </c>
      <c r="B2771">
        <v>2008</v>
      </c>
      <c r="C2771" t="s">
        <v>594</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769</v>
      </c>
      <c r="B2772">
        <v>2007</v>
      </c>
      <c r="C2772" t="s">
        <v>594</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769</v>
      </c>
      <c r="B2773">
        <v>2006</v>
      </c>
      <c r="C2773" t="s">
        <v>594</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769</v>
      </c>
      <c r="B2774">
        <v>2005</v>
      </c>
      <c r="C2774" t="s">
        <v>594</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769</v>
      </c>
      <c r="B2775">
        <v>2004</v>
      </c>
      <c r="C2775" t="s">
        <v>594</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769</v>
      </c>
      <c r="B2776">
        <v>2003</v>
      </c>
      <c r="C2776" t="s">
        <v>594</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769</v>
      </c>
      <c r="B2777">
        <v>2002</v>
      </c>
      <c r="C2777" t="s">
        <v>594</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769</v>
      </c>
      <c r="B2778">
        <v>2001</v>
      </c>
      <c r="C2778" t="s">
        <v>594</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769</v>
      </c>
      <c r="B2779">
        <v>2000</v>
      </c>
      <c r="C2779" t="s">
        <v>594</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770</v>
      </c>
      <c r="B2780">
        <v>2015</v>
      </c>
      <c r="C2780" t="s">
        <v>586</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770</v>
      </c>
      <c r="B2781">
        <v>2014</v>
      </c>
      <c r="C2781" t="s">
        <v>586</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770</v>
      </c>
      <c r="B2782">
        <v>2013</v>
      </c>
      <c r="C2782" t="s">
        <v>586</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770</v>
      </c>
      <c r="B2783">
        <v>2012</v>
      </c>
      <c r="C2783" t="s">
        <v>586</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770</v>
      </c>
      <c r="B2784">
        <v>2011</v>
      </c>
      <c r="C2784" t="s">
        <v>586</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770</v>
      </c>
      <c r="B2785">
        <v>2010</v>
      </c>
      <c r="C2785" t="s">
        <v>586</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770</v>
      </c>
      <c r="B2786">
        <v>2009</v>
      </c>
      <c r="C2786" t="s">
        <v>586</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770</v>
      </c>
      <c r="B2787">
        <v>2008</v>
      </c>
      <c r="C2787" t="s">
        <v>586</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770</v>
      </c>
      <c r="B2788">
        <v>2007</v>
      </c>
      <c r="C2788" t="s">
        <v>586</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770</v>
      </c>
      <c r="B2789">
        <v>2006</v>
      </c>
      <c r="C2789" t="s">
        <v>586</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770</v>
      </c>
      <c r="B2790">
        <v>2005</v>
      </c>
      <c r="C2790" t="s">
        <v>586</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770</v>
      </c>
      <c r="B2791">
        <v>2004</v>
      </c>
      <c r="C2791" t="s">
        <v>586</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770</v>
      </c>
      <c r="B2792">
        <v>2003</v>
      </c>
      <c r="C2792" t="s">
        <v>586</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770</v>
      </c>
      <c r="B2793">
        <v>2002</v>
      </c>
      <c r="C2793" t="s">
        <v>586</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770</v>
      </c>
      <c r="B2794">
        <v>2001</v>
      </c>
      <c r="C2794" t="s">
        <v>586</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770</v>
      </c>
      <c r="B2795">
        <v>2000</v>
      </c>
      <c r="C2795" t="s">
        <v>586</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771</v>
      </c>
      <c r="B2796">
        <v>2015</v>
      </c>
      <c r="C2796" t="s">
        <v>594</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771</v>
      </c>
      <c r="B2797">
        <v>2014</v>
      </c>
      <c r="C2797" t="s">
        <v>594</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771</v>
      </c>
      <c r="B2798">
        <v>2013</v>
      </c>
      <c r="C2798" t="s">
        <v>594</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771</v>
      </c>
      <c r="B2799">
        <v>2012</v>
      </c>
      <c r="C2799" t="s">
        <v>594</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771</v>
      </c>
      <c r="B2800">
        <v>2011</v>
      </c>
      <c r="C2800" t="s">
        <v>594</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771</v>
      </c>
      <c r="B2801">
        <v>2010</v>
      </c>
      <c r="C2801" t="s">
        <v>594</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771</v>
      </c>
      <c r="B2802">
        <v>2009</v>
      </c>
      <c r="C2802" t="s">
        <v>594</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771</v>
      </c>
      <c r="B2803">
        <v>2008</v>
      </c>
      <c r="C2803" t="s">
        <v>594</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771</v>
      </c>
      <c r="B2804">
        <v>2007</v>
      </c>
      <c r="C2804" t="s">
        <v>594</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771</v>
      </c>
      <c r="B2805">
        <v>2006</v>
      </c>
      <c r="C2805" t="s">
        <v>594</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771</v>
      </c>
      <c r="B2806">
        <v>2005</v>
      </c>
      <c r="C2806" t="s">
        <v>594</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771</v>
      </c>
      <c r="B2807">
        <v>2004</v>
      </c>
      <c r="C2807" t="s">
        <v>594</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771</v>
      </c>
      <c r="B2808">
        <v>2003</v>
      </c>
      <c r="C2808" t="s">
        <v>594</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771</v>
      </c>
      <c r="B2809">
        <v>2002</v>
      </c>
      <c r="C2809" t="s">
        <v>594</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771</v>
      </c>
      <c r="B2810">
        <v>2001</v>
      </c>
      <c r="C2810" t="s">
        <v>594</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771</v>
      </c>
      <c r="B2811">
        <v>2000</v>
      </c>
      <c r="C2811" t="s">
        <v>594</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772</v>
      </c>
      <c r="B2812">
        <v>2015</v>
      </c>
      <c r="C2812" t="s">
        <v>586</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772</v>
      </c>
      <c r="B2813">
        <v>2014</v>
      </c>
      <c r="C2813" t="s">
        <v>586</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772</v>
      </c>
      <c r="B2814">
        <v>2013</v>
      </c>
      <c r="C2814" t="s">
        <v>586</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772</v>
      </c>
      <c r="B2815">
        <v>2012</v>
      </c>
      <c r="C2815" t="s">
        <v>586</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772</v>
      </c>
      <c r="B2816">
        <v>2011</v>
      </c>
      <c r="C2816" t="s">
        <v>586</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772</v>
      </c>
      <c r="B2817">
        <v>2010</v>
      </c>
      <c r="C2817" t="s">
        <v>586</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772</v>
      </c>
      <c r="B2818">
        <v>2009</v>
      </c>
      <c r="C2818" t="s">
        <v>586</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772</v>
      </c>
      <c r="B2819">
        <v>2008</v>
      </c>
      <c r="C2819" t="s">
        <v>586</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772</v>
      </c>
      <c r="B2820">
        <v>2007</v>
      </c>
      <c r="C2820" t="s">
        <v>586</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772</v>
      </c>
      <c r="B2821">
        <v>2006</v>
      </c>
      <c r="C2821" t="s">
        <v>586</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772</v>
      </c>
      <c r="B2822">
        <v>2005</v>
      </c>
      <c r="C2822" t="s">
        <v>586</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772</v>
      </c>
      <c r="B2823">
        <v>2004</v>
      </c>
      <c r="C2823" t="s">
        <v>586</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772</v>
      </c>
      <c r="B2824">
        <v>2003</v>
      </c>
      <c r="C2824" t="s">
        <v>586</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772</v>
      </c>
      <c r="B2825">
        <v>2002</v>
      </c>
      <c r="C2825" t="s">
        <v>586</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772</v>
      </c>
      <c r="B2826">
        <v>2001</v>
      </c>
      <c r="C2826" t="s">
        <v>586</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772</v>
      </c>
      <c r="B2827">
        <v>2000</v>
      </c>
      <c r="C2827" t="s">
        <v>586</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773</v>
      </c>
      <c r="B2828">
        <v>2015</v>
      </c>
      <c r="C2828" t="s">
        <v>586</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773</v>
      </c>
      <c r="B2829">
        <v>2014</v>
      </c>
      <c r="C2829" t="s">
        <v>586</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773</v>
      </c>
      <c r="B2830">
        <v>2013</v>
      </c>
      <c r="C2830" t="s">
        <v>586</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773</v>
      </c>
      <c r="B2831">
        <v>2012</v>
      </c>
      <c r="C2831" t="s">
        <v>586</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773</v>
      </c>
      <c r="B2832">
        <v>2011</v>
      </c>
      <c r="C2832" t="s">
        <v>586</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773</v>
      </c>
      <c r="B2833">
        <v>2010</v>
      </c>
      <c r="C2833" t="s">
        <v>586</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773</v>
      </c>
      <c r="B2834">
        <v>2009</v>
      </c>
      <c r="C2834" t="s">
        <v>586</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773</v>
      </c>
      <c r="B2835">
        <v>2008</v>
      </c>
      <c r="C2835" t="s">
        <v>586</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773</v>
      </c>
      <c r="B2836">
        <v>2007</v>
      </c>
      <c r="C2836" t="s">
        <v>586</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773</v>
      </c>
      <c r="B2837">
        <v>2006</v>
      </c>
      <c r="C2837" t="s">
        <v>586</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773</v>
      </c>
      <c r="B2838">
        <v>2005</v>
      </c>
      <c r="C2838" t="s">
        <v>586</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773</v>
      </c>
      <c r="B2839">
        <v>2004</v>
      </c>
      <c r="C2839" t="s">
        <v>586</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773</v>
      </c>
      <c r="B2840">
        <v>2003</v>
      </c>
      <c r="C2840" t="s">
        <v>586</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773</v>
      </c>
      <c r="B2841">
        <v>2002</v>
      </c>
      <c r="C2841" t="s">
        <v>586</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773</v>
      </c>
      <c r="B2842">
        <v>2001</v>
      </c>
      <c r="C2842" t="s">
        <v>586</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773</v>
      </c>
      <c r="B2843">
        <v>2000</v>
      </c>
      <c r="C2843" t="s">
        <v>586</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774</v>
      </c>
      <c r="B2844">
        <v>2015</v>
      </c>
      <c r="C2844" t="s">
        <v>586</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774</v>
      </c>
      <c r="B2845">
        <v>2014</v>
      </c>
      <c r="C2845" t="s">
        <v>586</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774</v>
      </c>
      <c r="B2846">
        <v>2013</v>
      </c>
      <c r="C2846" t="s">
        <v>586</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774</v>
      </c>
      <c r="B2847">
        <v>2012</v>
      </c>
      <c r="C2847" t="s">
        <v>586</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774</v>
      </c>
      <c r="B2848">
        <v>2011</v>
      </c>
      <c r="C2848" t="s">
        <v>586</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774</v>
      </c>
      <c r="B2849">
        <v>2010</v>
      </c>
      <c r="C2849" t="s">
        <v>586</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774</v>
      </c>
      <c r="B2850">
        <v>2009</v>
      </c>
      <c r="C2850" t="s">
        <v>586</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774</v>
      </c>
      <c r="B2851">
        <v>2008</v>
      </c>
      <c r="C2851" t="s">
        <v>586</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774</v>
      </c>
      <c r="B2852">
        <v>2007</v>
      </c>
      <c r="C2852" t="s">
        <v>586</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774</v>
      </c>
      <c r="B2853">
        <v>2006</v>
      </c>
      <c r="C2853" t="s">
        <v>586</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774</v>
      </c>
      <c r="B2854">
        <v>2005</v>
      </c>
      <c r="C2854" t="s">
        <v>586</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774</v>
      </c>
      <c r="B2855">
        <v>2004</v>
      </c>
      <c r="C2855" t="s">
        <v>586</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774</v>
      </c>
      <c r="B2856">
        <v>2003</v>
      </c>
      <c r="C2856" t="s">
        <v>586</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774</v>
      </c>
      <c r="B2857">
        <v>2002</v>
      </c>
      <c r="C2857" t="s">
        <v>586</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774</v>
      </c>
      <c r="B2858">
        <v>2001</v>
      </c>
      <c r="C2858" t="s">
        <v>586</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774</v>
      </c>
      <c r="B2859">
        <v>2000</v>
      </c>
      <c r="C2859" t="s">
        <v>586</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775</v>
      </c>
      <c r="B2860">
        <v>2015</v>
      </c>
      <c r="C2860" t="s">
        <v>586</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775</v>
      </c>
      <c r="B2861">
        <v>2014</v>
      </c>
      <c r="C2861" t="s">
        <v>586</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775</v>
      </c>
      <c r="B2862">
        <v>2013</v>
      </c>
      <c r="C2862" t="s">
        <v>586</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775</v>
      </c>
      <c r="B2863">
        <v>2012</v>
      </c>
      <c r="C2863" t="s">
        <v>586</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775</v>
      </c>
      <c r="B2864">
        <v>2011</v>
      </c>
      <c r="C2864" t="s">
        <v>586</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775</v>
      </c>
      <c r="B2865">
        <v>2010</v>
      </c>
      <c r="C2865" t="s">
        <v>586</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775</v>
      </c>
      <c r="B2866">
        <v>2009</v>
      </c>
      <c r="C2866" t="s">
        <v>586</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775</v>
      </c>
      <c r="B2867">
        <v>2008</v>
      </c>
      <c r="C2867" t="s">
        <v>586</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775</v>
      </c>
      <c r="B2868">
        <v>2007</v>
      </c>
      <c r="C2868" t="s">
        <v>586</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775</v>
      </c>
      <c r="B2869">
        <v>2006</v>
      </c>
      <c r="C2869" t="s">
        <v>586</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775</v>
      </c>
      <c r="B2870">
        <v>2005</v>
      </c>
      <c r="C2870" t="s">
        <v>586</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775</v>
      </c>
      <c r="B2871">
        <v>2004</v>
      </c>
      <c r="C2871" t="s">
        <v>586</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775</v>
      </c>
      <c r="B2872">
        <v>2003</v>
      </c>
      <c r="C2872" t="s">
        <v>586</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775</v>
      </c>
      <c r="B2873">
        <v>2002</v>
      </c>
      <c r="C2873" t="s">
        <v>586</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775</v>
      </c>
      <c r="B2874">
        <v>2001</v>
      </c>
      <c r="C2874" t="s">
        <v>586</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775</v>
      </c>
      <c r="B2875">
        <v>2000</v>
      </c>
      <c r="C2875" t="s">
        <v>586</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776</v>
      </c>
      <c r="B2876">
        <v>2015</v>
      </c>
      <c r="C2876" t="s">
        <v>586</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776</v>
      </c>
      <c r="B2877">
        <v>2014</v>
      </c>
      <c r="C2877" t="s">
        <v>586</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776</v>
      </c>
      <c r="B2878">
        <v>2013</v>
      </c>
      <c r="C2878" t="s">
        <v>586</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776</v>
      </c>
      <c r="B2879">
        <v>2012</v>
      </c>
      <c r="C2879" t="s">
        <v>586</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776</v>
      </c>
      <c r="B2880">
        <v>2011</v>
      </c>
      <c r="C2880" t="s">
        <v>586</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776</v>
      </c>
      <c r="B2881">
        <v>2010</v>
      </c>
      <c r="C2881" t="s">
        <v>586</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776</v>
      </c>
      <c r="B2882">
        <v>2009</v>
      </c>
      <c r="C2882" t="s">
        <v>586</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776</v>
      </c>
      <c r="B2883">
        <v>2008</v>
      </c>
      <c r="C2883" t="s">
        <v>586</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776</v>
      </c>
      <c r="B2884">
        <v>2007</v>
      </c>
      <c r="C2884" t="s">
        <v>586</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776</v>
      </c>
      <c r="B2885">
        <v>2006</v>
      </c>
      <c r="C2885" t="s">
        <v>586</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776</v>
      </c>
      <c r="B2886">
        <v>2005</v>
      </c>
      <c r="C2886" t="s">
        <v>586</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776</v>
      </c>
      <c r="B2887">
        <v>2004</v>
      </c>
      <c r="C2887" t="s">
        <v>586</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776</v>
      </c>
      <c r="B2888">
        <v>2003</v>
      </c>
      <c r="C2888" t="s">
        <v>586</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776</v>
      </c>
      <c r="B2889">
        <v>2002</v>
      </c>
      <c r="C2889" t="s">
        <v>586</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776</v>
      </c>
      <c r="B2890">
        <v>2001</v>
      </c>
      <c r="C2890" t="s">
        <v>586</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776</v>
      </c>
      <c r="B2891">
        <v>2000</v>
      </c>
      <c r="C2891" t="s">
        <v>586</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777</v>
      </c>
      <c r="B2892">
        <v>2015</v>
      </c>
      <c r="C2892" t="s">
        <v>586</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777</v>
      </c>
      <c r="B2893">
        <v>2014</v>
      </c>
      <c r="C2893" t="s">
        <v>586</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777</v>
      </c>
      <c r="B2894">
        <v>2013</v>
      </c>
      <c r="C2894" t="s">
        <v>586</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777</v>
      </c>
      <c r="B2895">
        <v>2012</v>
      </c>
      <c r="C2895" t="s">
        <v>586</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777</v>
      </c>
      <c r="B2896">
        <v>2011</v>
      </c>
      <c r="C2896" t="s">
        <v>586</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777</v>
      </c>
      <c r="B2897">
        <v>2010</v>
      </c>
      <c r="C2897" t="s">
        <v>586</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777</v>
      </c>
      <c r="B2898">
        <v>2009</v>
      </c>
      <c r="C2898" t="s">
        <v>586</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777</v>
      </c>
      <c r="B2899">
        <v>2008</v>
      </c>
      <c r="C2899" t="s">
        <v>586</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777</v>
      </c>
      <c r="B2900">
        <v>2007</v>
      </c>
      <c r="C2900" t="s">
        <v>586</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777</v>
      </c>
      <c r="B2901">
        <v>2006</v>
      </c>
      <c r="C2901" t="s">
        <v>586</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777</v>
      </c>
      <c r="B2902">
        <v>2005</v>
      </c>
      <c r="C2902" t="s">
        <v>586</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777</v>
      </c>
      <c r="B2903">
        <v>2004</v>
      </c>
      <c r="C2903" t="s">
        <v>586</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777</v>
      </c>
      <c r="B2904">
        <v>2003</v>
      </c>
      <c r="C2904" t="s">
        <v>586</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777</v>
      </c>
      <c r="B2905">
        <v>2002</v>
      </c>
      <c r="C2905" t="s">
        <v>586</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777</v>
      </c>
      <c r="B2906">
        <v>2001</v>
      </c>
      <c r="C2906" t="s">
        <v>586</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777</v>
      </c>
      <c r="B2907">
        <v>2000</v>
      </c>
      <c r="C2907" t="s">
        <v>586</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778</v>
      </c>
      <c r="B2908">
        <v>2015</v>
      </c>
      <c r="C2908" t="s">
        <v>586</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778</v>
      </c>
      <c r="B2909">
        <v>2014</v>
      </c>
      <c r="C2909" t="s">
        <v>586</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778</v>
      </c>
      <c r="B2910">
        <v>2013</v>
      </c>
      <c r="C2910" t="s">
        <v>586</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778</v>
      </c>
      <c r="B2911">
        <v>2012</v>
      </c>
      <c r="C2911" t="s">
        <v>586</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778</v>
      </c>
      <c r="B2912">
        <v>2011</v>
      </c>
      <c r="C2912" t="s">
        <v>586</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778</v>
      </c>
      <c r="B2913">
        <v>2010</v>
      </c>
      <c r="C2913" t="s">
        <v>586</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778</v>
      </c>
      <c r="B2914">
        <v>2009</v>
      </c>
      <c r="C2914" t="s">
        <v>586</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778</v>
      </c>
      <c r="B2915">
        <v>2008</v>
      </c>
      <c r="C2915" t="s">
        <v>586</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778</v>
      </c>
      <c r="B2916">
        <v>2007</v>
      </c>
      <c r="C2916" t="s">
        <v>586</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778</v>
      </c>
      <c r="B2917">
        <v>2006</v>
      </c>
      <c r="C2917" t="s">
        <v>586</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778</v>
      </c>
      <c r="B2918">
        <v>2005</v>
      </c>
      <c r="C2918" t="s">
        <v>586</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778</v>
      </c>
      <c r="B2919">
        <v>2004</v>
      </c>
      <c r="C2919" t="s">
        <v>586</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778</v>
      </c>
      <c r="B2920">
        <v>2003</v>
      </c>
      <c r="C2920" t="s">
        <v>586</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778</v>
      </c>
      <c r="B2921">
        <v>2002</v>
      </c>
      <c r="C2921" t="s">
        <v>586</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778</v>
      </c>
      <c r="B2922">
        <v>2001</v>
      </c>
      <c r="C2922" t="s">
        <v>586</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778</v>
      </c>
      <c r="B2923">
        <v>2000</v>
      </c>
      <c r="C2923" t="s">
        <v>586</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779</v>
      </c>
      <c r="B2924">
        <v>2015</v>
      </c>
      <c r="C2924" t="s">
        <v>586</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779</v>
      </c>
      <c r="B2925">
        <v>2014</v>
      </c>
      <c r="C2925" t="s">
        <v>586</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779</v>
      </c>
      <c r="B2926">
        <v>2013</v>
      </c>
      <c r="C2926" t="s">
        <v>586</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779</v>
      </c>
      <c r="B2927">
        <v>2012</v>
      </c>
      <c r="C2927" t="s">
        <v>586</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779</v>
      </c>
      <c r="B2928">
        <v>2011</v>
      </c>
      <c r="C2928" t="s">
        <v>586</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779</v>
      </c>
      <c r="B2929">
        <v>2010</v>
      </c>
      <c r="C2929" t="s">
        <v>586</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779</v>
      </c>
      <c r="B2930">
        <v>2009</v>
      </c>
      <c r="C2930" t="s">
        <v>586</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779</v>
      </c>
      <c r="B2931">
        <v>2008</v>
      </c>
      <c r="C2931" t="s">
        <v>586</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779</v>
      </c>
      <c r="B2932">
        <v>2007</v>
      </c>
      <c r="C2932" t="s">
        <v>586</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779</v>
      </c>
      <c r="B2933">
        <v>2006</v>
      </c>
      <c r="C2933" t="s">
        <v>586</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779</v>
      </c>
      <c r="B2934">
        <v>2005</v>
      </c>
      <c r="C2934" t="s">
        <v>586</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779</v>
      </c>
      <c r="B2935">
        <v>2004</v>
      </c>
      <c r="C2935" t="s">
        <v>586</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779</v>
      </c>
      <c r="B2936">
        <v>2003</v>
      </c>
      <c r="C2936" t="s">
        <v>586</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779</v>
      </c>
      <c r="B2937">
        <v>2002</v>
      </c>
      <c r="C2937" t="s">
        <v>586</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779</v>
      </c>
      <c r="B2938">
        <v>2001</v>
      </c>
      <c r="C2938" t="s">
        <v>586</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779</v>
      </c>
      <c r="B2939">
        <v>2000</v>
      </c>
      <c r="C2939" t="s">
        <v>586</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54419-388A-43F0-A054-7E67201732D4}">
  <sheetPr>
    <tabColor rgb="FF808080"/>
  </sheetPr>
  <dimension ref="A1:D4"/>
  <sheetViews>
    <sheetView workbookViewId="0"/>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832</v>
      </c>
      <c r="B1" s="16"/>
      <c r="C1" s="16"/>
      <c r="D1" s="16"/>
    </row>
    <row r="2" spans="1:4" x14ac:dyDescent="0.25">
      <c r="A2" s="8" t="s">
        <v>833</v>
      </c>
      <c r="B2" s="8" t="s">
        <v>834</v>
      </c>
      <c r="C2" s="8" t="s">
        <v>835</v>
      </c>
      <c r="D2" s="8" t="s">
        <v>836</v>
      </c>
    </row>
    <row r="3" spans="1:4" ht="105" x14ac:dyDescent="0.25">
      <c r="A3" t="s">
        <v>837</v>
      </c>
      <c r="B3" s="25">
        <v>46236</v>
      </c>
      <c r="C3" t="s">
        <v>838</v>
      </c>
      <c r="D3" s="2" t="s">
        <v>986</v>
      </c>
    </row>
    <row r="4" spans="1:4" ht="360" x14ac:dyDescent="0.25">
      <c r="A4" t="s">
        <v>996</v>
      </c>
      <c r="B4" s="25">
        <v>46237</v>
      </c>
      <c r="C4" t="s">
        <v>997</v>
      </c>
      <c r="D4" s="2" t="s">
        <v>998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BD58C-0E17-40AD-A926-D1B0AA4BBFA7}">
  <dimension ref="A1:G142"/>
  <sheetViews>
    <sheetView workbookViewId="0">
      <pane ySplit="1" topLeftCell="A2" activePane="bottomLeft" state="frozenSplit"/>
      <selection pane="bottomLeft"/>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1</v>
      </c>
      <c r="C1" s="2" t="s">
        <v>2</v>
      </c>
      <c r="D1" s="2" t="s">
        <v>3</v>
      </c>
      <c r="E1" s="2" t="s">
        <v>4</v>
      </c>
      <c r="F1" s="2" t="s">
        <v>5</v>
      </c>
      <c r="G1" s="2" t="s">
        <v>6</v>
      </c>
    </row>
    <row r="2" spans="1:7" ht="90" x14ac:dyDescent="0.25">
      <c r="A2" s="2" t="s">
        <v>7</v>
      </c>
      <c r="B2" s="2" t="s">
        <v>8</v>
      </c>
      <c r="C2" s="1" t="s">
        <v>9</v>
      </c>
      <c r="D2" s="2" t="s">
        <v>10</v>
      </c>
      <c r="E2" s="2" t="s">
        <v>11</v>
      </c>
      <c r="F2" s="2" t="s">
        <v>12</v>
      </c>
      <c r="G2" s="2" t="s">
        <v>839</v>
      </c>
    </row>
    <row r="3" spans="1:7" ht="195" x14ac:dyDescent="0.25">
      <c r="A3" s="2" t="s">
        <v>13</v>
      </c>
      <c r="B3" s="2" t="s">
        <v>8</v>
      </c>
      <c r="C3" s="1" t="s">
        <v>840</v>
      </c>
      <c r="D3" s="2" t="s">
        <v>841</v>
      </c>
      <c r="E3" s="2" t="s">
        <v>14</v>
      </c>
      <c r="F3" s="2" t="s">
        <v>15</v>
      </c>
      <c r="G3" s="2" t="s">
        <v>842</v>
      </c>
    </row>
    <row r="4" spans="1:7" ht="195" x14ac:dyDescent="0.25">
      <c r="A4" s="2" t="s">
        <v>16</v>
      </c>
      <c r="B4" s="2" t="s">
        <v>8</v>
      </c>
      <c r="C4" s="1" t="s">
        <v>843</v>
      </c>
      <c r="D4" s="2" t="s">
        <v>844</v>
      </c>
      <c r="E4" s="2" t="s">
        <v>17</v>
      </c>
      <c r="F4" s="2" t="s">
        <v>18</v>
      </c>
      <c r="G4" s="2" t="s">
        <v>845</v>
      </c>
    </row>
    <row r="5" spans="1:7" ht="255" x14ac:dyDescent="0.25">
      <c r="A5" s="2" t="s">
        <v>19</v>
      </c>
      <c r="B5" s="2" t="s">
        <v>8</v>
      </c>
      <c r="C5" s="1" t="s">
        <v>846</v>
      </c>
      <c r="D5" s="2" t="s">
        <v>847</v>
      </c>
      <c r="E5" s="2" t="s">
        <v>20</v>
      </c>
      <c r="F5" s="2" t="s">
        <v>21</v>
      </c>
      <c r="G5" s="2" t="s">
        <v>848</v>
      </c>
    </row>
    <row r="6" spans="1:7" ht="255" x14ac:dyDescent="0.25">
      <c r="A6" s="2" t="s">
        <v>22</v>
      </c>
      <c r="B6" s="2" t="s">
        <v>8</v>
      </c>
      <c r="C6" s="1" t="s">
        <v>849</v>
      </c>
      <c r="D6" s="2" t="s">
        <v>847</v>
      </c>
      <c r="E6" s="2" t="s">
        <v>23</v>
      </c>
      <c r="F6" s="2" t="s">
        <v>24</v>
      </c>
      <c r="G6" s="2" t="s">
        <v>850</v>
      </c>
    </row>
    <row r="7" spans="1:7" ht="255" x14ac:dyDescent="0.25">
      <c r="A7" s="2" t="s">
        <v>25</v>
      </c>
      <c r="B7" s="2" t="s">
        <v>8</v>
      </c>
      <c r="C7" s="1" t="s">
        <v>851</v>
      </c>
      <c r="D7" s="2" t="s">
        <v>847</v>
      </c>
      <c r="E7" s="2" t="s">
        <v>26</v>
      </c>
      <c r="F7" s="2" t="s">
        <v>27</v>
      </c>
      <c r="G7" s="2" t="s">
        <v>28</v>
      </c>
    </row>
    <row r="8" spans="1:7" ht="255" x14ac:dyDescent="0.25">
      <c r="A8" s="2" t="s">
        <v>29</v>
      </c>
      <c r="B8" s="2" t="s">
        <v>8</v>
      </c>
      <c r="C8" s="1" t="s">
        <v>852</v>
      </c>
      <c r="D8" s="2" t="s">
        <v>847</v>
      </c>
      <c r="E8" s="2" t="s">
        <v>30</v>
      </c>
      <c r="F8" s="2" t="s">
        <v>31</v>
      </c>
      <c r="G8" s="2" t="s">
        <v>853</v>
      </c>
    </row>
    <row r="9" spans="1:7" ht="255" x14ac:dyDescent="0.25">
      <c r="A9" s="2" t="s">
        <v>32</v>
      </c>
      <c r="B9" s="2" t="s">
        <v>8</v>
      </c>
      <c r="C9" s="1" t="s">
        <v>854</v>
      </c>
      <c r="D9" s="2" t="s">
        <v>847</v>
      </c>
      <c r="E9" s="2" t="s">
        <v>33</v>
      </c>
      <c r="F9" s="2" t="s">
        <v>34</v>
      </c>
      <c r="G9" s="2" t="s">
        <v>855</v>
      </c>
    </row>
    <row r="10" spans="1:7" ht="120" x14ac:dyDescent="0.25">
      <c r="A10" s="2" t="s">
        <v>35</v>
      </c>
      <c r="B10" s="2" t="s">
        <v>8</v>
      </c>
      <c r="C10" s="1" t="s">
        <v>856</v>
      </c>
      <c r="D10" s="2" t="s">
        <v>857</v>
      </c>
      <c r="E10" s="2" t="s">
        <v>36</v>
      </c>
      <c r="F10" s="2" t="s">
        <v>37</v>
      </c>
      <c r="G10" s="2" t="s">
        <v>858</v>
      </c>
    </row>
    <row r="11" spans="1:7" ht="255" x14ac:dyDescent="0.25">
      <c r="A11" s="2" t="s">
        <v>38</v>
      </c>
      <c r="B11" s="2" t="s">
        <v>8</v>
      </c>
      <c r="C11" s="1" t="s">
        <v>859</v>
      </c>
      <c r="D11" s="2" t="s">
        <v>847</v>
      </c>
      <c r="E11" s="2" t="s">
        <v>39</v>
      </c>
      <c r="F11" s="2" t="s">
        <v>40</v>
      </c>
      <c r="G11" s="2" t="s">
        <v>860</v>
      </c>
    </row>
    <row r="12" spans="1:7" ht="255" x14ac:dyDescent="0.25">
      <c r="A12" s="2" t="s">
        <v>41</v>
      </c>
      <c r="B12" s="2" t="s">
        <v>8</v>
      </c>
      <c r="C12" s="1" t="s">
        <v>861</v>
      </c>
      <c r="D12" s="2" t="s">
        <v>847</v>
      </c>
      <c r="E12" s="2" t="s">
        <v>42</v>
      </c>
      <c r="F12" s="2" t="s">
        <v>43</v>
      </c>
      <c r="G12" s="2" t="s">
        <v>44</v>
      </c>
    </row>
    <row r="13" spans="1:7" ht="255" x14ac:dyDescent="0.25">
      <c r="A13" s="2" t="s">
        <v>45</v>
      </c>
      <c r="B13" s="2" t="s">
        <v>8</v>
      </c>
      <c r="C13" s="1" t="s">
        <v>862</v>
      </c>
      <c r="D13" s="2" t="s">
        <v>847</v>
      </c>
      <c r="E13" s="2" t="s">
        <v>46</v>
      </c>
      <c r="F13" s="2" t="s">
        <v>47</v>
      </c>
      <c r="G13" s="2" t="s">
        <v>48</v>
      </c>
    </row>
    <row r="14" spans="1:7" ht="255" x14ac:dyDescent="0.25">
      <c r="A14" s="2" t="s">
        <v>49</v>
      </c>
      <c r="B14" s="2" t="s">
        <v>8</v>
      </c>
      <c r="C14" s="1" t="s">
        <v>863</v>
      </c>
      <c r="D14" s="2" t="s">
        <v>847</v>
      </c>
      <c r="E14" s="2" t="s">
        <v>50</v>
      </c>
      <c r="F14" s="2" t="s">
        <v>51</v>
      </c>
      <c r="G14" s="2" t="s">
        <v>52</v>
      </c>
    </row>
    <row r="15" spans="1:7" ht="120" x14ac:dyDescent="0.25">
      <c r="A15" s="2" t="s">
        <v>53</v>
      </c>
      <c r="B15" s="2" t="s">
        <v>8</v>
      </c>
      <c r="C15" s="1" t="s">
        <v>864</v>
      </c>
      <c r="D15" s="2" t="s">
        <v>857</v>
      </c>
      <c r="E15" s="2" t="s">
        <v>54</v>
      </c>
      <c r="F15" s="2" t="s">
        <v>55</v>
      </c>
      <c r="G15" s="2" t="s">
        <v>56</v>
      </c>
    </row>
    <row r="16" spans="1:7" ht="255" x14ac:dyDescent="0.25">
      <c r="A16" s="2" t="s">
        <v>57</v>
      </c>
      <c r="B16" s="2" t="s">
        <v>8</v>
      </c>
      <c r="C16" s="1" t="s">
        <v>865</v>
      </c>
      <c r="D16" s="2" t="s">
        <v>847</v>
      </c>
      <c r="E16" s="2" t="s">
        <v>58</v>
      </c>
      <c r="F16" s="2" t="s">
        <v>59</v>
      </c>
      <c r="G16" s="2" t="s">
        <v>866</v>
      </c>
    </row>
    <row r="17" spans="1:7" ht="255" x14ac:dyDescent="0.25">
      <c r="A17" s="2" t="s">
        <v>60</v>
      </c>
      <c r="B17" s="2" t="s">
        <v>8</v>
      </c>
      <c r="C17" s="1" t="s">
        <v>867</v>
      </c>
      <c r="D17" s="2" t="s">
        <v>847</v>
      </c>
      <c r="E17" s="2" t="s">
        <v>61</v>
      </c>
      <c r="F17" s="2" t="s">
        <v>62</v>
      </c>
      <c r="G17" s="2" t="s">
        <v>63</v>
      </c>
    </row>
    <row r="18" spans="1:7" ht="255" x14ac:dyDescent="0.25">
      <c r="A18" s="2" t="s">
        <v>64</v>
      </c>
      <c r="B18" s="2" t="s">
        <v>8</v>
      </c>
      <c r="C18" s="1" t="s">
        <v>868</v>
      </c>
      <c r="D18" s="2" t="s">
        <v>847</v>
      </c>
      <c r="E18" s="2" t="s">
        <v>65</v>
      </c>
      <c r="F18" s="2" t="s">
        <v>66</v>
      </c>
      <c r="G18" s="2" t="s">
        <v>67</v>
      </c>
    </row>
    <row r="19" spans="1:7" ht="135" x14ac:dyDescent="0.25">
      <c r="A19" s="2" t="s">
        <v>68</v>
      </c>
      <c r="B19" s="2" t="s">
        <v>8</v>
      </c>
      <c r="C19" s="1" t="s">
        <v>869</v>
      </c>
      <c r="D19" s="2" t="s">
        <v>857</v>
      </c>
      <c r="E19" s="2" t="s">
        <v>69</v>
      </c>
      <c r="F19" s="2" t="s">
        <v>70</v>
      </c>
      <c r="G19" s="2" t="s">
        <v>71</v>
      </c>
    </row>
    <row r="20" spans="1:7" ht="375" x14ac:dyDescent="0.25">
      <c r="A20" s="2" t="s">
        <v>72</v>
      </c>
      <c r="B20" s="2" t="s">
        <v>8</v>
      </c>
      <c r="C20" s="1" t="s">
        <v>870</v>
      </c>
      <c r="D20" s="2" t="s">
        <v>871</v>
      </c>
      <c r="E20" s="2" t="s">
        <v>73</v>
      </c>
      <c r="F20" s="2" t="s">
        <v>74</v>
      </c>
      <c r="G20" s="2" t="s">
        <v>75</v>
      </c>
    </row>
    <row r="21" spans="1:7" ht="409.5" x14ac:dyDescent="0.25">
      <c r="A21" s="2" t="s">
        <v>76</v>
      </c>
      <c r="B21" s="2" t="s">
        <v>8</v>
      </c>
      <c r="C21" s="1" t="s">
        <v>872</v>
      </c>
      <c r="D21" s="2" t="s">
        <v>873</v>
      </c>
      <c r="E21" s="2" t="s">
        <v>77</v>
      </c>
      <c r="F21" s="2" t="s">
        <v>78</v>
      </c>
      <c r="G21" s="2" t="s">
        <v>79</v>
      </c>
    </row>
    <row r="22" spans="1:7" ht="255" x14ac:dyDescent="0.25">
      <c r="A22" s="2" t="s">
        <v>80</v>
      </c>
      <c r="B22" s="2" t="s">
        <v>8</v>
      </c>
      <c r="C22" s="1" t="s">
        <v>874</v>
      </c>
      <c r="D22" s="2" t="s">
        <v>847</v>
      </c>
      <c r="E22" s="2" t="s">
        <v>81</v>
      </c>
      <c r="F22" s="2" t="s">
        <v>82</v>
      </c>
      <c r="G22" s="2" t="s">
        <v>83</v>
      </c>
    </row>
    <row r="23" spans="1:7" ht="135" x14ac:dyDescent="0.25">
      <c r="A23" s="2" t="s">
        <v>84</v>
      </c>
      <c r="B23" s="2" t="s">
        <v>8</v>
      </c>
      <c r="C23" s="1" t="s">
        <v>875</v>
      </c>
      <c r="D23" s="2" t="s">
        <v>857</v>
      </c>
      <c r="E23" s="2" t="s">
        <v>85</v>
      </c>
      <c r="F23" s="2" t="s">
        <v>86</v>
      </c>
      <c r="G23" s="2" t="s">
        <v>876</v>
      </c>
    </row>
    <row r="24" spans="1:7" ht="255" x14ac:dyDescent="0.25">
      <c r="A24" s="2" t="s">
        <v>87</v>
      </c>
      <c r="B24" s="2" t="s">
        <v>8</v>
      </c>
      <c r="C24" s="1" t="s">
        <v>877</v>
      </c>
      <c r="D24" s="2" t="s">
        <v>847</v>
      </c>
      <c r="E24" s="2" t="s">
        <v>88</v>
      </c>
      <c r="F24" s="2" t="s">
        <v>89</v>
      </c>
      <c r="G24" s="2" t="s">
        <v>878</v>
      </c>
    </row>
    <row r="25" spans="1:7" ht="255" x14ac:dyDescent="0.25">
      <c r="A25" s="2" t="s">
        <v>90</v>
      </c>
      <c r="B25" s="2" t="s">
        <v>8</v>
      </c>
      <c r="C25" s="1" t="s">
        <v>879</v>
      </c>
      <c r="D25" s="2" t="s">
        <v>847</v>
      </c>
      <c r="E25" s="2" t="s">
        <v>91</v>
      </c>
      <c r="F25" s="2" t="s">
        <v>92</v>
      </c>
      <c r="G25" s="2" t="s">
        <v>93</v>
      </c>
    </row>
    <row r="26" spans="1:7" ht="255" x14ac:dyDescent="0.25">
      <c r="A26" s="2" t="s">
        <v>94</v>
      </c>
      <c r="B26" s="2" t="s">
        <v>8</v>
      </c>
      <c r="C26" s="1" t="s">
        <v>880</v>
      </c>
      <c r="D26" s="2" t="s">
        <v>847</v>
      </c>
      <c r="E26" s="2" t="s">
        <v>95</v>
      </c>
      <c r="F26" s="2" t="s">
        <v>96</v>
      </c>
      <c r="G26" s="2" t="s">
        <v>97</v>
      </c>
    </row>
    <row r="27" spans="1:7" ht="285" x14ac:dyDescent="0.25">
      <c r="A27" s="2" t="s">
        <v>98</v>
      </c>
      <c r="B27" s="2" t="s">
        <v>8</v>
      </c>
      <c r="C27" s="1" t="s">
        <v>881</v>
      </c>
      <c r="D27" s="2" t="s">
        <v>882</v>
      </c>
      <c r="E27" s="2" t="s">
        <v>99</v>
      </c>
      <c r="F27" s="2" t="s">
        <v>100</v>
      </c>
      <c r="G27" s="2" t="s">
        <v>101</v>
      </c>
    </row>
    <row r="28" spans="1:7" ht="285" x14ac:dyDescent="0.25">
      <c r="A28" s="2" t="s">
        <v>102</v>
      </c>
      <c r="B28" s="2" t="s">
        <v>8</v>
      </c>
      <c r="C28" s="1" t="s">
        <v>883</v>
      </c>
      <c r="D28" s="2" t="s">
        <v>882</v>
      </c>
      <c r="E28" s="2" t="s">
        <v>103</v>
      </c>
      <c r="F28" s="2" t="s">
        <v>104</v>
      </c>
      <c r="G28" s="2" t="s">
        <v>105</v>
      </c>
    </row>
    <row r="29" spans="1:7" ht="255" x14ac:dyDescent="0.25">
      <c r="A29" s="2" t="s">
        <v>106</v>
      </c>
      <c r="B29" s="2" t="s">
        <v>8</v>
      </c>
      <c r="C29" s="1" t="s">
        <v>884</v>
      </c>
      <c r="D29" s="2" t="s">
        <v>847</v>
      </c>
      <c r="E29" s="2" t="s">
        <v>107</v>
      </c>
      <c r="F29" s="2" t="s">
        <v>108</v>
      </c>
      <c r="G29" s="2" t="s">
        <v>109</v>
      </c>
    </row>
    <row r="30" spans="1:7" ht="255" x14ac:dyDescent="0.25">
      <c r="A30" s="2" t="s">
        <v>110</v>
      </c>
      <c r="B30" s="2" t="s">
        <v>8</v>
      </c>
      <c r="C30" s="1" t="s">
        <v>885</v>
      </c>
      <c r="D30" s="2" t="s">
        <v>847</v>
      </c>
      <c r="E30" s="2" t="s">
        <v>111</v>
      </c>
      <c r="F30" s="2" t="s">
        <v>112</v>
      </c>
      <c r="G30" s="2" t="s">
        <v>113</v>
      </c>
    </row>
    <row r="31" spans="1:7" ht="255" x14ac:dyDescent="0.25">
      <c r="A31" s="2" t="s">
        <v>114</v>
      </c>
      <c r="B31" s="2" t="s">
        <v>8</v>
      </c>
      <c r="C31" s="1" t="s">
        <v>886</v>
      </c>
      <c r="D31" s="2" t="s">
        <v>847</v>
      </c>
      <c r="E31" s="2" t="s">
        <v>115</v>
      </c>
      <c r="F31" s="2" t="s">
        <v>116</v>
      </c>
      <c r="G31" s="2" t="s">
        <v>887</v>
      </c>
    </row>
    <row r="32" spans="1:7" ht="315" x14ac:dyDescent="0.25">
      <c r="A32" s="2" t="s">
        <v>117</v>
      </c>
      <c r="B32" s="2" t="s">
        <v>8</v>
      </c>
      <c r="C32" s="1" t="s">
        <v>888</v>
      </c>
      <c r="D32" s="2" t="s">
        <v>889</v>
      </c>
      <c r="E32" s="2" t="s">
        <v>118</v>
      </c>
      <c r="F32" s="2" t="s">
        <v>119</v>
      </c>
      <c r="G32" s="2" t="s">
        <v>890</v>
      </c>
    </row>
    <row r="33" spans="1:7" ht="105" x14ac:dyDescent="0.25">
      <c r="A33" s="2" t="s">
        <v>120</v>
      </c>
      <c r="B33" s="2" t="s">
        <v>8</v>
      </c>
      <c r="C33" s="1" t="s">
        <v>891</v>
      </c>
      <c r="D33" s="2" t="s">
        <v>889</v>
      </c>
      <c r="E33" s="2" t="s">
        <v>121</v>
      </c>
      <c r="F33" s="2" t="s">
        <v>122</v>
      </c>
      <c r="G33" s="2" t="s">
        <v>892</v>
      </c>
    </row>
    <row r="34" spans="1:7" ht="345" x14ac:dyDescent="0.25">
      <c r="A34" s="2" t="s">
        <v>123</v>
      </c>
      <c r="B34" s="2" t="s">
        <v>8</v>
      </c>
      <c r="C34" s="1" t="s">
        <v>893</v>
      </c>
      <c r="D34" s="2" t="s">
        <v>894</v>
      </c>
      <c r="E34" s="2" t="s">
        <v>895</v>
      </c>
      <c r="F34" s="2" t="s">
        <v>124</v>
      </c>
      <c r="G34" s="2" t="s">
        <v>896</v>
      </c>
    </row>
    <row r="35" spans="1:7" ht="225" x14ac:dyDescent="0.25">
      <c r="A35" s="2" t="s">
        <v>125</v>
      </c>
      <c r="B35" s="2" t="s">
        <v>8</v>
      </c>
      <c r="C35" s="1" t="s">
        <v>897</v>
      </c>
      <c r="D35" s="2" t="s">
        <v>894</v>
      </c>
      <c r="E35" s="2" t="s">
        <v>898</v>
      </c>
      <c r="F35" s="2" t="s">
        <v>126</v>
      </c>
      <c r="G35" s="2" t="s">
        <v>127</v>
      </c>
    </row>
    <row r="36" spans="1:7" ht="409.5" x14ac:dyDescent="0.25">
      <c r="A36" s="2" t="s">
        <v>128</v>
      </c>
      <c r="B36" s="2" t="s">
        <v>8</v>
      </c>
      <c r="C36" s="1" t="s">
        <v>899</v>
      </c>
      <c r="D36" s="2" t="s">
        <v>900</v>
      </c>
      <c r="E36" s="2" t="s">
        <v>129</v>
      </c>
      <c r="F36" s="2" t="s">
        <v>130</v>
      </c>
      <c r="G36" s="2" t="s">
        <v>901</v>
      </c>
    </row>
    <row r="37" spans="1:7" ht="409.5" x14ac:dyDescent="0.25">
      <c r="A37" s="2" t="s">
        <v>131</v>
      </c>
      <c r="B37" s="2" t="s">
        <v>8</v>
      </c>
      <c r="C37" s="1" t="s">
        <v>902</v>
      </c>
      <c r="D37" s="2" t="s">
        <v>903</v>
      </c>
      <c r="E37" s="2" t="s">
        <v>132</v>
      </c>
      <c r="F37" s="2" t="s">
        <v>133</v>
      </c>
      <c r="G37" s="2" t="s">
        <v>1053</v>
      </c>
    </row>
    <row r="38" spans="1:7" ht="60" x14ac:dyDescent="0.25">
      <c r="A38" s="2" t="s">
        <v>134</v>
      </c>
      <c r="B38" s="2" t="s">
        <v>8</v>
      </c>
      <c r="C38" s="1" t="s">
        <v>135</v>
      </c>
      <c r="D38" s="2" t="s">
        <v>10</v>
      </c>
      <c r="E38" s="2" t="s">
        <v>136</v>
      </c>
      <c r="F38" s="2" t="s">
        <v>137</v>
      </c>
      <c r="G38" s="2" t="s">
        <v>138</v>
      </c>
    </row>
    <row r="39" spans="1:7" ht="90" x14ac:dyDescent="0.25">
      <c r="A39" s="2" t="s">
        <v>139</v>
      </c>
      <c r="B39" s="2" t="s">
        <v>8</v>
      </c>
      <c r="C39" s="1" t="s">
        <v>140</v>
      </c>
      <c r="D39" s="2" t="s">
        <v>10</v>
      </c>
      <c r="E39" s="2" t="s">
        <v>141</v>
      </c>
      <c r="F39" s="2" t="s">
        <v>142</v>
      </c>
      <c r="G39" s="2" t="s">
        <v>143</v>
      </c>
    </row>
    <row r="40" spans="1:7" ht="60" x14ac:dyDescent="0.25">
      <c r="A40" s="2" t="s">
        <v>144</v>
      </c>
      <c r="B40" s="2" t="s">
        <v>8</v>
      </c>
      <c r="C40" s="1" t="s">
        <v>145</v>
      </c>
      <c r="D40" s="2" t="s">
        <v>10</v>
      </c>
      <c r="E40" s="2" t="s">
        <v>146</v>
      </c>
      <c r="F40" s="2" t="s">
        <v>147</v>
      </c>
      <c r="G40" s="2" t="s">
        <v>148</v>
      </c>
    </row>
    <row r="41" spans="1:7" ht="90" x14ac:dyDescent="0.25">
      <c r="A41" s="2" t="s">
        <v>149</v>
      </c>
      <c r="B41" s="2" t="s">
        <v>8</v>
      </c>
      <c r="C41" s="1" t="s">
        <v>150</v>
      </c>
      <c r="D41" s="2" t="s">
        <v>10</v>
      </c>
      <c r="E41" s="2" t="s">
        <v>151</v>
      </c>
      <c r="F41" s="2" t="s">
        <v>152</v>
      </c>
      <c r="G41" s="2" t="s">
        <v>153</v>
      </c>
    </row>
    <row r="42" spans="1:7" ht="120" x14ac:dyDescent="0.25">
      <c r="A42" s="2" t="s">
        <v>154</v>
      </c>
      <c r="B42" s="2" t="s">
        <v>8</v>
      </c>
      <c r="C42" s="1" t="s">
        <v>155</v>
      </c>
      <c r="D42" s="2" t="s">
        <v>10</v>
      </c>
      <c r="E42" s="2" t="s">
        <v>156</v>
      </c>
      <c r="F42" s="2" t="s">
        <v>157</v>
      </c>
      <c r="G42" s="2" t="s">
        <v>158</v>
      </c>
    </row>
    <row r="43" spans="1:7" ht="135" x14ac:dyDescent="0.25">
      <c r="A43" s="2" t="s">
        <v>159</v>
      </c>
      <c r="B43" s="2" t="s">
        <v>8</v>
      </c>
      <c r="C43" s="1" t="s">
        <v>904</v>
      </c>
      <c r="D43" s="2" t="s">
        <v>905</v>
      </c>
      <c r="E43" s="2" t="s">
        <v>160</v>
      </c>
      <c r="F43" s="2" t="s">
        <v>161</v>
      </c>
      <c r="G43" s="2" t="s">
        <v>906</v>
      </c>
    </row>
    <row r="44" spans="1:7" ht="105" x14ac:dyDescent="0.25">
      <c r="A44" s="2" t="s">
        <v>162</v>
      </c>
      <c r="B44" s="2" t="s">
        <v>8</v>
      </c>
      <c r="C44" s="1" t="s">
        <v>163</v>
      </c>
      <c r="D44" s="2" t="s">
        <v>164</v>
      </c>
      <c r="E44" s="2" t="s">
        <v>165</v>
      </c>
      <c r="F44" s="2" t="s">
        <v>166</v>
      </c>
      <c r="G44" s="2" t="s">
        <v>167</v>
      </c>
    </row>
    <row r="45" spans="1:7" ht="120" x14ac:dyDescent="0.25">
      <c r="A45" s="2" t="s">
        <v>168</v>
      </c>
      <c r="B45" s="2" t="s">
        <v>8</v>
      </c>
      <c r="C45" s="1" t="s">
        <v>907</v>
      </c>
      <c r="D45" s="2" t="s">
        <v>857</v>
      </c>
      <c r="E45" s="2" t="s">
        <v>169</v>
      </c>
      <c r="F45" s="2" t="s">
        <v>170</v>
      </c>
      <c r="G45" s="2" t="s">
        <v>171</v>
      </c>
    </row>
    <row r="46" spans="1:7" ht="120" x14ac:dyDescent="0.25">
      <c r="A46" s="2" t="s">
        <v>172</v>
      </c>
      <c r="B46" s="2" t="s">
        <v>8</v>
      </c>
      <c r="C46" s="1" t="s">
        <v>908</v>
      </c>
      <c r="D46" s="2" t="s">
        <v>857</v>
      </c>
      <c r="E46" s="2" t="s">
        <v>173</v>
      </c>
      <c r="F46" s="2" t="s">
        <v>174</v>
      </c>
      <c r="G46" s="2" t="s">
        <v>175</v>
      </c>
    </row>
    <row r="47" spans="1:7" ht="270" x14ac:dyDescent="0.25">
      <c r="A47" s="2" t="s">
        <v>176</v>
      </c>
      <c r="B47" s="2" t="s">
        <v>8</v>
      </c>
      <c r="C47" s="1" t="s">
        <v>909</v>
      </c>
      <c r="D47" s="2" t="s">
        <v>847</v>
      </c>
      <c r="E47" s="2" t="s">
        <v>177</v>
      </c>
      <c r="F47" s="2" t="s">
        <v>178</v>
      </c>
      <c r="G47" s="2" t="s">
        <v>179</v>
      </c>
    </row>
    <row r="48" spans="1:7" ht="105" x14ac:dyDescent="0.25">
      <c r="A48" s="2" t="s">
        <v>180</v>
      </c>
      <c r="B48" s="2" t="s">
        <v>8</v>
      </c>
      <c r="C48" s="1" t="s">
        <v>181</v>
      </c>
      <c r="D48" s="2" t="s">
        <v>182</v>
      </c>
      <c r="E48" s="2" t="s">
        <v>183</v>
      </c>
      <c r="F48" s="2" t="s">
        <v>184</v>
      </c>
      <c r="G48" s="2" t="s">
        <v>185</v>
      </c>
    </row>
    <row r="49" spans="1:7" ht="210" x14ac:dyDescent="0.25">
      <c r="A49" s="2" t="s">
        <v>186</v>
      </c>
      <c r="B49" s="2" t="s">
        <v>8</v>
      </c>
      <c r="C49" s="1" t="s">
        <v>187</v>
      </c>
      <c r="D49" s="2" t="s">
        <v>188</v>
      </c>
      <c r="E49" s="2" t="s">
        <v>189</v>
      </c>
      <c r="F49" s="2" t="s">
        <v>190</v>
      </c>
      <c r="G49" s="2" t="s">
        <v>191</v>
      </c>
    </row>
    <row r="50" spans="1:7" ht="180" x14ac:dyDescent="0.25">
      <c r="A50" s="2" t="s">
        <v>192</v>
      </c>
      <c r="B50" s="2" t="s">
        <v>8</v>
      </c>
      <c r="C50" s="1" t="s">
        <v>910</v>
      </c>
      <c r="D50" s="2" t="s">
        <v>911</v>
      </c>
      <c r="E50" s="2" t="s">
        <v>912</v>
      </c>
      <c r="F50" s="2" t="s">
        <v>193</v>
      </c>
      <c r="G50" s="2" t="s">
        <v>194</v>
      </c>
    </row>
    <row r="51" spans="1:7" ht="135" x14ac:dyDescent="0.25">
      <c r="A51" s="2" t="s">
        <v>195</v>
      </c>
      <c r="B51" s="2" t="s">
        <v>8</v>
      </c>
      <c r="C51" s="1" t="s">
        <v>913</v>
      </c>
      <c r="D51" s="2" t="s">
        <v>857</v>
      </c>
      <c r="E51" s="2" t="s">
        <v>196</v>
      </c>
      <c r="F51" s="2" t="s">
        <v>197</v>
      </c>
      <c r="G51" s="2" t="s">
        <v>198</v>
      </c>
    </row>
    <row r="52" spans="1:7" ht="120" x14ac:dyDescent="0.25">
      <c r="A52" s="2" t="s">
        <v>199</v>
      </c>
      <c r="B52" s="2" t="s">
        <v>8</v>
      </c>
      <c r="C52" s="1" t="s">
        <v>914</v>
      </c>
      <c r="D52" s="2" t="s">
        <v>857</v>
      </c>
      <c r="E52" s="2" t="s">
        <v>200</v>
      </c>
      <c r="F52" s="2" t="s">
        <v>201</v>
      </c>
      <c r="G52" s="2" t="s">
        <v>202</v>
      </c>
    </row>
    <row r="53" spans="1:7" ht="135" x14ac:dyDescent="0.25">
      <c r="A53" s="2" t="s">
        <v>203</v>
      </c>
      <c r="B53" s="2" t="s">
        <v>8</v>
      </c>
      <c r="C53" s="1" t="s">
        <v>915</v>
      </c>
      <c r="D53" s="2" t="s">
        <v>905</v>
      </c>
      <c r="E53" s="2" t="s">
        <v>204</v>
      </c>
      <c r="F53" s="2" t="s">
        <v>205</v>
      </c>
      <c r="G53" s="2" t="s">
        <v>206</v>
      </c>
    </row>
    <row r="54" spans="1:7" ht="270" x14ac:dyDescent="0.25">
      <c r="A54" s="2" t="s">
        <v>207</v>
      </c>
      <c r="B54" s="2" t="s">
        <v>8</v>
      </c>
      <c r="C54" s="1" t="s">
        <v>916</v>
      </c>
      <c r="D54" s="2" t="s">
        <v>847</v>
      </c>
      <c r="E54" s="2" t="s">
        <v>208</v>
      </c>
      <c r="F54" s="2" t="s">
        <v>209</v>
      </c>
      <c r="G54" s="2" t="s">
        <v>210</v>
      </c>
    </row>
    <row r="55" spans="1:7" ht="270" x14ac:dyDescent="0.25">
      <c r="A55" s="2" t="s">
        <v>211</v>
      </c>
      <c r="B55" s="2" t="s">
        <v>8</v>
      </c>
      <c r="C55" s="1" t="s">
        <v>917</v>
      </c>
      <c r="D55" s="2" t="s">
        <v>847</v>
      </c>
      <c r="E55" s="2" t="s">
        <v>212</v>
      </c>
      <c r="F55" s="2" t="s">
        <v>213</v>
      </c>
      <c r="G55" s="2" t="s">
        <v>214</v>
      </c>
    </row>
    <row r="56" spans="1:7" ht="270" x14ac:dyDescent="0.25">
      <c r="A56" s="2" t="s">
        <v>215</v>
      </c>
      <c r="B56" s="2" t="s">
        <v>8</v>
      </c>
      <c r="C56" s="1" t="s">
        <v>918</v>
      </c>
      <c r="D56" s="2" t="s">
        <v>847</v>
      </c>
      <c r="E56" s="2" t="s">
        <v>216</v>
      </c>
      <c r="F56" s="2" t="s">
        <v>217</v>
      </c>
      <c r="G56" s="2" t="s">
        <v>218</v>
      </c>
    </row>
    <row r="57" spans="1:7" ht="270" x14ac:dyDescent="0.25">
      <c r="A57" s="2" t="s">
        <v>219</v>
      </c>
      <c r="B57" s="2" t="s">
        <v>8</v>
      </c>
      <c r="C57" s="1" t="s">
        <v>919</v>
      </c>
      <c r="D57" s="2" t="s">
        <v>847</v>
      </c>
      <c r="E57" s="2" t="s">
        <v>220</v>
      </c>
      <c r="F57" s="2" t="s">
        <v>221</v>
      </c>
      <c r="G57" s="2" t="s">
        <v>222</v>
      </c>
    </row>
    <row r="58" spans="1:7" ht="135" x14ac:dyDescent="0.25">
      <c r="A58" s="2" t="s">
        <v>223</v>
      </c>
      <c r="B58" s="2" t="s">
        <v>8</v>
      </c>
      <c r="C58" s="1" t="s">
        <v>224</v>
      </c>
      <c r="D58" s="2" t="s">
        <v>225</v>
      </c>
      <c r="E58" s="2" t="s">
        <v>226</v>
      </c>
      <c r="F58" s="2" t="s">
        <v>227</v>
      </c>
      <c r="G58" s="2" t="s">
        <v>920</v>
      </c>
    </row>
    <row r="59" spans="1:7" ht="165" x14ac:dyDescent="0.25">
      <c r="A59" s="2" t="s">
        <v>228</v>
      </c>
      <c r="B59" s="2" t="s">
        <v>8</v>
      </c>
      <c r="C59" s="1" t="s">
        <v>921</v>
      </c>
      <c r="D59" s="2" t="s">
        <v>922</v>
      </c>
      <c r="E59" s="2" t="s">
        <v>229</v>
      </c>
      <c r="F59" s="2" t="s">
        <v>230</v>
      </c>
      <c r="G59" s="2" t="s">
        <v>923</v>
      </c>
    </row>
    <row r="60" spans="1:7" ht="210" x14ac:dyDescent="0.25">
      <c r="A60" s="2" t="s">
        <v>231</v>
      </c>
      <c r="B60" s="2" t="s">
        <v>8</v>
      </c>
      <c r="C60" s="1" t="s">
        <v>232</v>
      </c>
      <c r="D60" s="2" t="s">
        <v>233</v>
      </c>
      <c r="E60" s="2" t="s">
        <v>234</v>
      </c>
      <c r="F60" s="2" t="s">
        <v>235</v>
      </c>
      <c r="G60" s="2" t="s">
        <v>236</v>
      </c>
    </row>
    <row r="61" spans="1:7" ht="150" x14ac:dyDescent="0.25">
      <c r="A61" s="2" t="s">
        <v>237</v>
      </c>
      <c r="B61" s="2" t="s">
        <v>8</v>
      </c>
      <c r="C61" s="1" t="s">
        <v>924</v>
      </c>
      <c r="D61" s="2" t="s">
        <v>925</v>
      </c>
      <c r="E61" s="2" t="s">
        <v>238</v>
      </c>
      <c r="F61" s="2" t="s">
        <v>239</v>
      </c>
      <c r="G61" s="2" t="s">
        <v>926</v>
      </c>
    </row>
    <row r="62" spans="1:7" ht="315" x14ac:dyDescent="0.25">
      <c r="A62" s="2" t="s">
        <v>240</v>
      </c>
      <c r="B62" s="2" t="s">
        <v>8</v>
      </c>
      <c r="C62" s="1" t="s">
        <v>241</v>
      </c>
      <c r="D62" s="2" t="s">
        <v>242</v>
      </c>
      <c r="E62" s="2" t="s">
        <v>243</v>
      </c>
      <c r="F62" s="2" t="s">
        <v>244</v>
      </c>
      <c r="G62" s="2" t="s">
        <v>245</v>
      </c>
    </row>
    <row r="63" spans="1:7" ht="135" x14ac:dyDescent="0.25">
      <c r="A63" s="2" t="s">
        <v>246</v>
      </c>
      <c r="B63" s="2" t="s">
        <v>8</v>
      </c>
      <c r="C63" s="1" t="s">
        <v>927</v>
      </c>
      <c r="D63" s="2" t="s">
        <v>889</v>
      </c>
      <c r="E63" s="2" t="s">
        <v>928</v>
      </c>
      <c r="F63" s="2" t="s">
        <v>247</v>
      </c>
      <c r="G63" s="2" t="s">
        <v>929</v>
      </c>
    </row>
    <row r="64" spans="1:7" ht="150" x14ac:dyDescent="0.25">
      <c r="A64" s="2" t="s">
        <v>248</v>
      </c>
      <c r="B64" s="2" t="s">
        <v>8</v>
      </c>
      <c r="C64" s="1" t="s">
        <v>930</v>
      </c>
      <c r="D64" s="2" t="s">
        <v>889</v>
      </c>
      <c r="E64" s="2" t="s">
        <v>931</v>
      </c>
      <c r="F64" s="2" t="s">
        <v>249</v>
      </c>
      <c r="G64" s="2" t="s">
        <v>932</v>
      </c>
    </row>
    <row r="65" spans="1:7" ht="270" x14ac:dyDescent="0.25">
      <c r="A65" s="2" t="s">
        <v>250</v>
      </c>
      <c r="B65" s="2" t="s">
        <v>8</v>
      </c>
      <c r="C65" s="1" t="s">
        <v>933</v>
      </c>
      <c r="D65" s="2" t="s">
        <v>847</v>
      </c>
      <c r="E65" s="2" t="s">
        <v>251</v>
      </c>
      <c r="F65" s="2" t="s">
        <v>252</v>
      </c>
      <c r="G65" s="2" t="s">
        <v>253</v>
      </c>
    </row>
    <row r="66" spans="1:7" ht="270" x14ac:dyDescent="0.25">
      <c r="A66" s="2" t="s">
        <v>254</v>
      </c>
      <c r="B66" s="2" t="s">
        <v>8</v>
      </c>
      <c r="C66" s="1" t="s">
        <v>934</v>
      </c>
      <c r="D66" s="2" t="s">
        <v>847</v>
      </c>
      <c r="E66" s="2" t="s">
        <v>255</v>
      </c>
      <c r="F66" s="2" t="s">
        <v>256</v>
      </c>
      <c r="G66" s="2" t="s">
        <v>257</v>
      </c>
    </row>
    <row r="67" spans="1:7" ht="150" x14ac:dyDescent="0.25">
      <c r="A67" s="2" t="s">
        <v>258</v>
      </c>
      <c r="B67" s="2" t="s">
        <v>8</v>
      </c>
      <c r="C67" s="1" t="s">
        <v>935</v>
      </c>
      <c r="D67" s="2" t="s">
        <v>889</v>
      </c>
      <c r="E67" s="2" t="s">
        <v>259</v>
      </c>
      <c r="F67" s="2" t="s">
        <v>260</v>
      </c>
      <c r="G67" s="2" t="s">
        <v>936</v>
      </c>
    </row>
    <row r="68" spans="1:7" ht="120" x14ac:dyDescent="0.25">
      <c r="A68" s="2" t="s">
        <v>261</v>
      </c>
      <c r="B68" s="2" t="s">
        <v>8</v>
      </c>
      <c r="C68" s="1" t="s">
        <v>262</v>
      </c>
      <c r="D68" s="2" t="s">
        <v>263</v>
      </c>
      <c r="E68" s="2" t="s">
        <v>264</v>
      </c>
      <c r="F68" s="2" t="s">
        <v>265</v>
      </c>
      <c r="G68" s="2" t="s">
        <v>266</v>
      </c>
    </row>
    <row r="69" spans="1:7" ht="330" x14ac:dyDescent="0.25">
      <c r="A69" s="2" t="s">
        <v>267</v>
      </c>
      <c r="B69" s="2" t="s">
        <v>8</v>
      </c>
      <c r="C69" s="1" t="s">
        <v>268</v>
      </c>
      <c r="D69" s="2" t="s">
        <v>269</v>
      </c>
      <c r="E69" s="2" t="s">
        <v>270</v>
      </c>
      <c r="F69" s="2" t="s">
        <v>271</v>
      </c>
      <c r="G69" s="2" t="s">
        <v>272</v>
      </c>
    </row>
    <row r="70" spans="1:7" ht="120" x14ac:dyDescent="0.25">
      <c r="A70" s="2" t="s">
        <v>273</v>
      </c>
      <c r="B70" s="2" t="s">
        <v>8</v>
      </c>
      <c r="C70" s="1" t="s">
        <v>274</v>
      </c>
      <c r="D70" s="2" t="s">
        <v>275</v>
      </c>
      <c r="E70" s="2" t="s">
        <v>276</v>
      </c>
      <c r="F70" s="2" t="s">
        <v>277</v>
      </c>
      <c r="G70" s="2" t="s">
        <v>278</v>
      </c>
    </row>
    <row r="71" spans="1:7" ht="150" x14ac:dyDescent="0.25">
      <c r="A71" s="2" t="s">
        <v>279</v>
      </c>
      <c r="B71" s="2" t="s">
        <v>8</v>
      </c>
      <c r="C71" s="1" t="s">
        <v>280</v>
      </c>
      <c r="D71" s="2" t="s">
        <v>275</v>
      </c>
      <c r="E71" s="2" t="s">
        <v>281</v>
      </c>
      <c r="F71" s="2" t="s">
        <v>282</v>
      </c>
      <c r="G71" s="2" t="s">
        <v>283</v>
      </c>
    </row>
    <row r="72" spans="1:7" ht="150" x14ac:dyDescent="0.25">
      <c r="A72" s="2" t="s">
        <v>284</v>
      </c>
      <c r="B72" s="2" t="s">
        <v>8</v>
      </c>
      <c r="C72" s="1" t="s">
        <v>285</v>
      </c>
      <c r="D72" s="2" t="s">
        <v>275</v>
      </c>
      <c r="E72" s="2" t="s">
        <v>286</v>
      </c>
      <c r="F72" s="2" t="s">
        <v>287</v>
      </c>
      <c r="G72" s="2" t="s">
        <v>288</v>
      </c>
    </row>
    <row r="73" spans="1:7" ht="330" x14ac:dyDescent="0.25">
      <c r="A73" s="2" t="s">
        <v>289</v>
      </c>
      <c r="B73" s="2" t="s">
        <v>8</v>
      </c>
      <c r="C73" s="1" t="s">
        <v>290</v>
      </c>
      <c r="D73" s="2" t="s">
        <v>291</v>
      </c>
      <c r="E73" s="2" t="s">
        <v>292</v>
      </c>
      <c r="F73" s="2" t="s">
        <v>293</v>
      </c>
      <c r="G73" s="2" t="s">
        <v>294</v>
      </c>
    </row>
    <row r="74" spans="1:7" ht="165" x14ac:dyDescent="0.25">
      <c r="A74" s="2" t="s">
        <v>295</v>
      </c>
      <c r="B74" s="2" t="s">
        <v>8</v>
      </c>
      <c r="C74" s="1" t="s">
        <v>296</v>
      </c>
      <c r="D74" s="2" t="s">
        <v>291</v>
      </c>
      <c r="E74" s="2" t="s">
        <v>297</v>
      </c>
      <c r="F74" s="2" t="s">
        <v>298</v>
      </c>
      <c r="G74" s="2" t="s">
        <v>299</v>
      </c>
    </row>
    <row r="75" spans="1:7" ht="105" x14ac:dyDescent="0.25">
      <c r="A75" s="2" t="s">
        <v>300</v>
      </c>
      <c r="B75" s="2" t="s">
        <v>8</v>
      </c>
      <c r="C75" s="1" t="s">
        <v>301</v>
      </c>
      <c r="D75" s="2" t="s">
        <v>291</v>
      </c>
      <c r="E75" s="2" t="s">
        <v>302</v>
      </c>
      <c r="F75" s="2" t="s">
        <v>303</v>
      </c>
      <c r="G75" s="2" t="s">
        <v>304</v>
      </c>
    </row>
    <row r="76" spans="1:7" ht="105" x14ac:dyDescent="0.25">
      <c r="A76" s="2" t="s">
        <v>305</v>
      </c>
      <c r="B76" s="2" t="s">
        <v>8</v>
      </c>
      <c r="C76" s="1" t="s">
        <v>306</v>
      </c>
      <c r="D76" s="2" t="s">
        <v>291</v>
      </c>
      <c r="E76" s="2" t="s">
        <v>307</v>
      </c>
      <c r="F76" s="2" t="s">
        <v>308</v>
      </c>
      <c r="G76" s="2" t="s">
        <v>309</v>
      </c>
    </row>
    <row r="77" spans="1:7" ht="90" x14ac:dyDescent="0.25">
      <c r="A77" s="2" t="s">
        <v>310</v>
      </c>
      <c r="B77" s="2" t="s">
        <v>8</v>
      </c>
      <c r="C77" s="1" t="s">
        <v>311</v>
      </c>
      <c r="D77" s="2" t="s">
        <v>291</v>
      </c>
      <c r="E77" s="2" t="s">
        <v>312</v>
      </c>
      <c r="F77" s="2" t="s">
        <v>313</v>
      </c>
      <c r="G77" s="2" t="s">
        <v>314</v>
      </c>
    </row>
    <row r="78" spans="1:7" ht="105" x14ac:dyDescent="0.25">
      <c r="A78" s="2" t="s">
        <v>315</v>
      </c>
      <c r="B78" s="2" t="s">
        <v>8</v>
      </c>
      <c r="C78" s="1" t="s">
        <v>316</v>
      </c>
      <c r="D78" s="2" t="s">
        <v>291</v>
      </c>
      <c r="E78" s="2" t="s">
        <v>317</v>
      </c>
      <c r="F78" s="2" t="s">
        <v>318</v>
      </c>
      <c r="G78" s="2" t="s">
        <v>319</v>
      </c>
    </row>
    <row r="79" spans="1:7" ht="120" x14ac:dyDescent="0.25">
      <c r="A79" s="2" t="s">
        <v>320</v>
      </c>
      <c r="B79" s="2" t="s">
        <v>8</v>
      </c>
      <c r="C79" s="1" t="s">
        <v>321</v>
      </c>
      <c r="D79" s="2" t="s">
        <v>322</v>
      </c>
      <c r="E79" s="2" t="s">
        <v>323</v>
      </c>
      <c r="F79" s="2" t="s">
        <v>324</v>
      </c>
      <c r="G79" s="2" t="s">
        <v>325</v>
      </c>
    </row>
    <row r="80" spans="1:7" ht="120" x14ac:dyDescent="0.25">
      <c r="A80" s="2" t="s">
        <v>326</v>
      </c>
      <c r="B80" s="2" t="s">
        <v>8</v>
      </c>
      <c r="C80" s="1" t="s">
        <v>327</v>
      </c>
      <c r="D80" s="2" t="s">
        <v>328</v>
      </c>
      <c r="E80" s="2" t="s">
        <v>329</v>
      </c>
      <c r="F80" s="2" t="s">
        <v>330</v>
      </c>
      <c r="G80" s="2" t="s">
        <v>331</v>
      </c>
    </row>
    <row r="81" spans="1:7" ht="105" x14ac:dyDescent="0.25">
      <c r="A81" s="2" t="s">
        <v>332</v>
      </c>
      <c r="B81" s="2" t="s">
        <v>8</v>
      </c>
      <c r="C81" s="1" t="s">
        <v>333</v>
      </c>
      <c r="D81" s="2" t="s">
        <v>334</v>
      </c>
      <c r="E81" s="2" t="s">
        <v>335</v>
      </c>
      <c r="F81" s="2" t="s">
        <v>336</v>
      </c>
      <c r="G81" s="2" t="s">
        <v>337</v>
      </c>
    </row>
    <row r="82" spans="1:7" ht="135" x14ac:dyDescent="0.25">
      <c r="A82" s="2" t="s">
        <v>338</v>
      </c>
      <c r="B82" s="2" t="s">
        <v>8</v>
      </c>
      <c r="C82" s="1" t="s">
        <v>339</v>
      </c>
      <c r="D82" s="2" t="s">
        <v>340</v>
      </c>
      <c r="E82" s="2" t="s">
        <v>341</v>
      </c>
      <c r="F82" s="2" t="s">
        <v>342</v>
      </c>
      <c r="G82" s="2" t="s">
        <v>343</v>
      </c>
    </row>
    <row r="83" spans="1:7" ht="135" x14ac:dyDescent="0.25">
      <c r="A83" s="2" t="s">
        <v>344</v>
      </c>
      <c r="B83" s="2" t="s">
        <v>8</v>
      </c>
      <c r="C83" s="1" t="s">
        <v>345</v>
      </c>
      <c r="D83" s="2" t="s">
        <v>346</v>
      </c>
      <c r="E83" s="2" t="s">
        <v>347</v>
      </c>
      <c r="F83" s="2" t="s">
        <v>348</v>
      </c>
      <c r="G83" s="2" t="s">
        <v>349</v>
      </c>
    </row>
    <row r="84" spans="1:7" ht="195" x14ac:dyDescent="0.25">
      <c r="A84" s="2" t="s">
        <v>350</v>
      </c>
      <c r="B84" s="2" t="s">
        <v>8</v>
      </c>
      <c r="C84" s="1" t="s">
        <v>351</v>
      </c>
      <c r="D84" s="2" t="s">
        <v>352</v>
      </c>
      <c r="E84" s="2" t="s">
        <v>353</v>
      </c>
      <c r="F84" s="2" t="s">
        <v>354</v>
      </c>
      <c r="G84" s="2" t="s">
        <v>355</v>
      </c>
    </row>
    <row r="85" spans="1:7" ht="255" x14ac:dyDescent="0.25">
      <c r="A85" s="2" t="s">
        <v>356</v>
      </c>
      <c r="B85" s="2" t="s">
        <v>8</v>
      </c>
      <c r="C85" s="1" t="s">
        <v>357</v>
      </c>
      <c r="D85" s="2" t="s">
        <v>358</v>
      </c>
      <c r="E85" s="2" t="s">
        <v>359</v>
      </c>
      <c r="F85" s="2" t="s">
        <v>360</v>
      </c>
      <c r="G85" s="2" t="s">
        <v>361</v>
      </c>
    </row>
    <row r="86" spans="1:7" ht="180" x14ac:dyDescent="0.25">
      <c r="A86" s="2" t="s">
        <v>362</v>
      </c>
      <c r="B86" s="2" t="s">
        <v>8</v>
      </c>
      <c r="C86" s="1" t="s">
        <v>363</v>
      </c>
      <c r="D86" s="2" t="s">
        <v>364</v>
      </c>
      <c r="E86" s="2" t="s">
        <v>365</v>
      </c>
      <c r="F86" s="2" t="s">
        <v>366</v>
      </c>
      <c r="G86" s="2" t="s">
        <v>367</v>
      </c>
    </row>
    <row r="87" spans="1:7" ht="240" x14ac:dyDescent="0.25">
      <c r="A87" s="2" t="s">
        <v>368</v>
      </c>
      <c r="B87" s="2" t="s">
        <v>8</v>
      </c>
      <c r="C87" s="1" t="s">
        <v>369</v>
      </c>
      <c r="D87" s="2" t="s">
        <v>370</v>
      </c>
      <c r="E87" s="2" t="s">
        <v>371</v>
      </c>
      <c r="F87" s="2" t="s">
        <v>372</v>
      </c>
      <c r="G87" s="2" t="s">
        <v>373</v>
      </c>
    </row>
    <row r="88" spans="1:7" ht="120" x14ac:dyDescent="0.25">
      <c r="A88" s="2" t="s">
        <v>1070</v>
      </c>
      <c r="B88" s="2" t="s">
        <v>8</v>
      </c>
      <c r="C88" s="1" t="s">
        <v>1071</v>
      </c>
      <c r="D88" s="2" t="s">
        <v>1072</v>
      </c>
      <c r="E88" s="2" t="s">
        <v>1073</v>
      </c>
      <c r="F88" s="2" t="s">
        <v>1074</v>
      </c>
      <c r="G88" s="2" t="s">
        <v>1075</v>
      </c>
    </row>
    <row r="89" spans="1:7" ht="300" x14ac:dyDescent="0.25">
      <c r="A89" s="2" t="s">
        <v>1054</v>
      </c>
      <c r="B89" s="2" t="s">
        <v>8</v>
      </c>
      <c r="C89" s="1" t="s">
        <v>1067</v>
      </c>
      <c r="D89" s="2" t="s">
        <v>1068</v>
      </c>
      <c r="E89" s="2" t="s">
        <v>1055</v>
      </c>
      <c r="F89" s="2" t="s">
        <v>1056</v>
      </c>
      <c r="G89" s="2" t="s">
        <v>1069</v>
      </c>
    </row>
    <row r="90" spans="1:7" ht="150" x14ac:dyDescent="0.25">
      <c r="A90" s="2" t="s">
        <v>374</v>
      </c>
      <c r="B90" s="2" t="s">
        <v>8</v>
      </c>
      <c r="C90" s="1" t="s">
        <v>375</v>
      </c>
      <c r="D90" s="2" t="s">
        <v>376</v>
      </c>
      <c r="E90" s="2" t="s">
        <v>377</v>
      </c>
      <c r="F90" s="2" t="s">
        <v>378</v>
      </c>
      <c r="G90" s="2" t="s">
        <v>379</v>
      </c>
    </row>
    <row r="91" spans="1:7" ht="135" x14ac:dyDescent="0.25">
      <c r="A91" s="2" t="s">
        <v>380</v>
      </c>
      <c r="B91" s="2" t="s">
        <v>8</v>
      </c>
      <c r="C91" s="1" t="s">
        <v>381</v>
      </c>
      <c r="D91" s="2" t="s">
        <v>382</v>
      </c>
      <c r="E91" s="2" t="s">
        <v>383</v>
      </c>
      <c r="F91" s="2" t="s">
        <v>384</v>
      </c>
      <c r="G91" s="2" t="s">
        <v>385</v>
      </c>
    </row>
    <row r="92" spans="1:7" ht="120" x14ac:dyDescent="0.25">
      <c r="A92" s="2" t="s">
        <v>386</v>
      </c>
      <c r="B92" s="2" t="s">
        <v>8</v>
      </c>
      <c r="C92" s="1" t="s">
        <v>387</v>
      </c>
      <c r="D92" s="2" t="s">
        <v>388</v>
      </c>
      <c r="E92" s="2" t="s">
        <v>389</v>
      </c>
      <c r="F92" s="2" t="s">
        <v>390</v>
      </c>
      <c r="G92" s="2" t="s">
        <v>391</v>
      </c>
    </row>
    <row r="93" spans="1:7" ht="135" x14ac:dyDescent="0.25">
      <c r="A93" s="2" t="s">
        <v>392</v>
      </c>
      <c r="B93" s="2" t="s">
        <v>8</v>
      </c>
      <c r="C93" s="1" t="s">
        <v>393</v>
      </c>
      <c r="D93" s="2" t="s">
        <v>394</v>
      </c>
      <c r="E93" s="2" t="s">
        <v>395</v>
      </c>
      <c r="F93" s="2" t="s">
        <v>396</v>
      </c>
      <c r="G93" s="2" t="s">
        <v>397</v>
      </c>
    </row>
    <row r="94" spans="1:7" ht="120" x14ac:dyDescent="0.25">
      <c r="A94" s="2" t="s">
        <v>398</v>
      </c>
      <c r="B94" s="2" t="s">
        <v>8</v>
      </c>
      <c r="C94" s="1" t="s">
        <v>399</v>
      </c>
      <c r="D94" s="2" t="s">
        <v>400</v>
      </c>
      <c r="E94" s="2" t="s">
        <v>401</v>
      </c>
      <c r="F94" s="2" t="s">
        <v>402</v>
      </c>
      <c r="G94" s="2" t="s">
        <v>403</v>
      </c>
    </row>
    <row r="95" spans="1:7" ht="180" x14ac:dyDescent="0.25">
      <c r="A95" s="2" t="s">
        <v>404</v>
      </c>
      <c r="B95" s="2" t="s">
        <v>8</v>
      </c>
      <c r="C95" s="1" t="s">
        <v>405</v>
      </c>
      <c r="D95" s="2" t="s">
        <v>406</v>
      </c>
      <c r="E95" s="2" t="s">
        <v>407</v>
      </c>
      <c r="F95" s="2" t="s">
        <v>408</v>
      </c>
      <c r="G95" s="2" t="s">
        <v>409</v>
      </c>
    </row>
    <row r="96" spans="1:7" ht="135" x14ac:dyDescent="0.25">
      <c r="A96" s="2" t="s">
        <v>410</v>
      </c>
      <c r="B96" s="2" t="s">
        <v>8</v>
      </c>
      <c r="C96" s="1" t="s">
        <v>411</v>
      </c>
      <c r="D96" s="2" t="s">
        <v>412</v>
      </c>
      <c r="E96" s="2" t="s">
        <v>413</v>
      </c>
      <c r="F96" s="2" t="s">
        <v>414</v>
      </c>
      <c r="G96" s="2" t="s">
        <v>415</v>
      </c>
    </row>
    <row r="97" spans="1:7" ht="180" x14ac:dyDescent="0.25">
      <c r="A97" s="2" t="s">
        <v>416</v>
      </c>
      <c r="B97" s="2" t="s">
        <v>8</v>
      </c>
      <c r="C97" s="1" t="s">
        <v>417</v>
      </c>
      <c r="D97" s="2" t="s">
        <v>418</v>
      </c>
      <c r="E97" s="2" t="s">
        <v>419</v>
      </c>
      <c r="F97" s="2" t="s">
        <v>420</v>
      </c>
      <c r="G97" s="2" t="s">
        <v>421</v>
      </c>
    </row>
    <row r="98" spans="1:7" ht="150" x14ac:dyDescent="0.25">
      <c r="A98" s="2" t="s">
        <v>422</v>
      </c>
      <c r="B98" s="2" t="s">
        <v>8</v>
      </c>
      <c r="C98" s="1" t="s">
        <v>423</v>
      </c>
      <c r="D98" s="2" t="s">
        <v>424</v>
      </c>
      <c r="E98" s="2" t="s">
        <v>425</v>
      </c>
      <c r="F98" s="2" t="s">
        <v>426</v>
      </c>
      <c r="G98" s="2" t="s">
        <v>427</v>
      </c>
    </row>
    <row r="99" spans="1:7" ht="135" x14ac:dyDescent="0.25">
      <c r="A99" s="2" t="s">
        <v>428</v>
      </c>
      <c r="B99" s="2" t="s">
        <v>8</v>
      </c>
      <c r="C99" s="1" t="s">
        <v>429</v>
      </c>
      <c r="D99" s="2" t="s">
        <v>430</v>
      </c>
      <c r="E99" s="2" t="s">
        <v>431</v>
      </c>
      <c r="F99" s="2" t="s">
        <v>432</v>
      </c>
      <c r="G99" s="2" t="s">
        <v>433</v>
      </c>
    </row>
    <row r="100" spans="1:7" ht="240" x14ac:dyDescent="0.25">
      <c r="A100" s="2" t="s">
        <v>434</v>
      </c>
      <c r="B100" s="2" t="s">
        <v>8</v>
      </c>
      <c r="C100" s="1" t="s">
        <v>435</v>
      </c>
      <c r="D100" s="2" t="s">
        <v>436</v>
      </c>
      <c r="E100" s="2" t="s">
        <v>437</v>
      </c>
      <c r="F100" s="2" t="s">
        <v>438</v>
      </c>
      <c r="G100" s="2" t="s">
        <v>439</v>
      </c>
    </row>
    <row r="101" spans="1:7" ht="225" x14ac:dyDescent="0.25">
      <c r="A101" s="2" t="s">
        <v>440</v>
      </c>
      <c r="B101" s="2" t="s">
        <v>8</v>
      </c>
      <c r="C101" s="1" t="s">
        <v>441</v>
      </c>
      <c r="D101" s="2" t="s">
        <v>436</v>
      </c>
      <c r="E101" s="2" t="s">
        <v>442</v>
      </c>
      <c r="F101" s="2" t="s">
        <v>443</v>
      </c>
      <c r="G101" s="2" t="s">
        <v>444</v>
      </c>
    </row>
    <row r="102" spans="1:7" ht="360" x14ac:dyDescent="0.25">
      <c r="A102" s="2" t="s">
        <v>445</v>
      </c>
      <c r="B102" s="2" t="s">
        <v>8</v>
      </c>
      <c r="C102" s="1" t="s">
        <v>446</v>
      </c>
      <c r="D102" s="2" t="s">
        <v>447</v>
      </c>
      <c r="E102" s="2" t="s">
        <v>448</v>
      </c>
      <c r="F102" s="2" t="s">
        <v>449</v>
      </c>
      <c r="G102" s="2" t="s">
        <v>937</v>
      </c>
    </row>
    <row r="103" spans="1:7" ht="409.5" x14ac:dyDescent="0.25">
      <c r="A103" s="2" t="s">
        <v>450</v>
      </c>
      <c r="B103" s="2" t="s">
        <v>8</v>
      </c>
      <c r="C103" s="1" t="s">
        <v>451</v>
      </c>
      <c r="D103" s="2" t="s">
        <v>452</v>
      </c>
      <c r="E103" s="2" t="s">
        <v>453</v>
      </c>
      <c r="F103" s="2" t="s">
        <v>454</v>
      </c>
      <c r="G103" s="2" t="s">
        <v>455</v>
      </c>
    </row>
    <row r="104" spans="1:7" ht="390" x14ac:dyDescent="0.25">
      <c r="A104" s="2" t="s">
        <v>456</v>
      </c>
      <c r="B104" s="2" t="s">
        <v>8</v>
      </c>
      <c r="C104" s="1" t="s">
        <v>457</v>
      </c>
      <c r="D104" s="2" t="s">
        <v>452</v>
      </c>
      <c r="E104" s="2" t="s">
        <v>458</v>
      </c>
      <c r="F104" s="2" t="s">
        <v>459</v>
      </c>
      <c r="G104" s="2" t="s">
        <v>460</v>
      </c>
    </row>
    <row r="105" spans="1:7" ht="409.5" x14ac:dyDescent="0.25">
      <c r="A105" s="2" t="s">
        <v>461</v>
      </c>
      <c r="B105" s="2" t="s">
        <v>505</v>
      </c>
      <c r="C105" s="1" t="s">
        <v>1029</v>
      </c>
      <c r="D105" s="2"/>
      <c r="E105" s="2" t="s">
        <v>462</v>
      </c>
      <c r="F105" s="2" t="s">
        <v>463</v>
      </c>
      <c r="G105" s="2" t="s">
        <v>1030</v>
      </c>
    </row>
    <row r="106" spans="1:7" ht="409.5" x14ac:dyDescent="0.25">
      <c r="A106" s="2" t="s">
        <v>464</v>
      </c>
      <c r="B106" s="2" t="s">
        <v>8</v>
      </c>
      <c r="C106" s="1" t="s">
        <v>465</v>
      </c>
      <c r="D106" s="2" t="s">
        <v>466</v>
      </c>
      <c r="E106" s="2" t="s">
        <v>467</v>
      </c>
      <c r="F106" s="2" t="s">
        <v>468</v>
      </c>
      <c r="G106" s="2" t="s">
        <v>469</v>
      </c>
    </row>
    <row r="107" spans="1:7" ht="409.5" x14ac:dyDescent="0.25">
      <c r="A107" s="2" t="s">
        <v>470</v>
      </c>
      <c r="B107" s="2" t="s">
        <v>8</v>
      </c>
      <c r="C107" s="1" t="s">
        <v>471</v>
      </c>
      <c r="D107" s="2" t="s">
        <v>472</v>
      </c>
      <c r="E107" s="2" t="s">
        <v>473</v>
      </c>
      <c r="F107" s="2" t="s">
        <v>474</v>
      </c>
      <c r="G107" s="2" t="s">
        <v>475</v>
      </c>
    </row>
    <row r="108" spans="1:7" ht="285" x14ac:dyDescent="0.25">
      <c r="A108" s="2" t="s">
        <v>476</v>
      </c>
      <c r="B108" s="2" t="s">
        <v>8</v>
      </c>
      <c r="C108" s="1" t="s">
        <v>477</v>
      </c>
      <c r="D108" s="2" t="s">
        <v>478</v>
      </c>
      <c r="E108" s="2" t="s">
        <v>479</v>
      </c>
      <c r="F108" s="2" t="s">
        <v>480</v>
      </c>
      <c r="G108" s="2" t="s">
        <v>938</v>
      </c>
    </row>
    <row r="109" spans="1:7" ht="330" x14ac:dyDescent="0.25">
      <c r="A109" s="2" t="s">
        <v>481</v>
      </c>
      <c r="B109" s="2" t="s">
        <v>8</v>
      </c>
      <c r="C109" s="1" t="s">
        <v>482</v>
      </c>
      <c r="D109" s="2" t="s">
        <v>483</v>
      </c>
      <c r="E109" s="2" t="s">
        <v>484</v>
      </c>
      <c r="F109" s="2" t="s">
        <v>485</v>
      </c>
      <c r="G109" s="2" t="s">
        <v>486</v>
      </c>
    </row>
    <row r="110" spans="1:7" ht="285" x14ac:dyDescent="0.25">
      <c r="A110" s="2" t="s">
        <v>487</v>
      </c>
      <c r="B110" s="2" t="s">
        <v>8</v>
      </c>
      <c r="C110" s="1" t="s">
        <v>488</v>
      </c>
      <c r="D110" s="2" t="s">
        <v>489</v>
      </c>
      <c r="E110" s="2" t="s">
        <v>490</v>
      </c>
      <c r="F110" s="2" t="s">
        <v>491</v>
      </c>
      <c r="G110" s="2" t="s">
        <v>939</v>
      </c>
    </row>
    <row r="111" spans="1:7" ht="180" x14ac:dyDescent="0.25">
      <c r="A111" s="2" t="s">
        <v>492</v>
      </c>
      <c r="B111" s="2" t="s">
        <v>8</v>
      </c>
      <c r="C111" s="1" t="s">
        <v>493</v>
      </c>
      <c r="D111" s="2" t="s">
        <v>494</v>
      </c>
      <c r="E111" s="2" t="s">
        <v>495</v>
      </c>
      <c r="F111" s="2" t="s">
        <v>496</v>
      </c>
      <c r="G111" s="2" t="s">
        <v>497</v>
      </c>
    </row>
    <row r="112" spans="1:7" ht="135" x14ac:dyDescent="0.25">
      <c r="A112" s="2" t="s">
        <v>498</v>
      </c>
      <c r="B112" s="2" t="s">
        <v>8</v>
      </c>
      <c r="C112" s="1" t="s">
        <v>499</v>
      </c>
      <c r="D112" s="2" t="s">
        <v>500</v>
      </c>
      <c r="E112" s="2" t="s">
        <v>501</v>
      </c>
      <c r="F112" s="2" t="s">
        <v>502</v>
      </c>
      <c r="G112" s="2" t="s">
        <v>503</v>
      </c>
    </row>
    <row r="113" spans="1:7" ht="165" x14ac:dyDescent="0.25">
      <c r="A113" s="2" t="s">
        <v>504</v>
      </c>
      <c r="B113" s="2" t="s">
        <v>505</v>
      </c>
      <c r="C113" s="1" t="s">
        <v>506</v>
      </c>
      <c r="D113" s="2"/>
      <c r="E113" s="2" t="s">
        <v>507</v>
      </c>
      <c r="F113" s="2" t="s">
        <v>508</v>
      </c>
      <c r="G113" s="2" t="s">
        <v>509</v>
      </c>
    </row>
    <row r="114" spans="1:7" ht="345" x14ac:dyDescent="0.25">
      <c r="A114" s="2" t="s">
        <v>510</v>
      </c>
      <c r="B114" s="2" t="s">
        <v>505</v>
      </c>
      <c r="C114" s="1" t="s">
        <v>511</v>
      </c>
      <c r="D114" s="2"/>
      <c r="E114" s="2" t="s">
        <v>512</v>
      </c>
      <c r="F114" s="2" t="s">
        <v>513</v>
      </c>
      <c r="G114" s="2" t="s">
        <v>940</v>
      </c>
    </row>
    <row r="115" spans="1:7" ht="135" x14ac:dyDescent="0.25">
      <c r="A115" s="2" t="s">
        <v>514</v>
      </c>
      <c r="B115" s="2" t="s">
        <v>505</v>
      </c>
      <c r="C115" s="1" t="s">
        <v>515</v>
      </c>
      <c r="D115" s="2"/>
      <c r="E115" s="2" t="s">
        <v>516</v>
      </c>
      <c r="F115" s="2" t="s">
        <v>517</v>
      </c>
      <c r="G115" s="2" t="s">
        <v>941</v>
      </c>
    </row>
    <row r="116" spans="1:7" ht="409.5" x14ac:dyDescent="0.25">
      <c r="A116" s="2" t="s">
        <v>942</v>
      </c>
      <c r="B116" s="2" t="s">
        <v>505</v>
      </c>
      <c r="C116" s="1" t="s">
        <v>987</v>
      </c>
      <c r="D116" s="2"/>
      <c r="E116" s="2" t="s">
        <v>988</v>
      </c>
      <c r="F116" s="2" t="s">
        <v>518</v>
      </c>
      <c r="G116" s="2" t="s">
        <v>989</v>
      </c>
    </row>
    <row r="117" spans="1:7" ht="375" x14ac:dyDescent="0.25">
      <c r="A117" s="2" t="s">
        <v>519</v>
      </c>
      <c r="B117" s="2" t="s">
        <v>505</v>
      </c>
      <c r="C117" s="1" t="s">
        <v>990</v>
      </c>
      <c r="D117" s="2"/>
      <c r="E117" s="2" t="s">
        <v>991</v>
      </c>
      <c r="F117" s="2" t="s">
        <v>520</v>
      </c>
      <c r="G117" s="2" t="s">
        <v>943</v>
      </c>
    </row>
    <row r="118" spans="1:7" ht="409.5" x14ac:dyDescent="0.25">
      <c r="A118" s="2" t="s">
        <v>521</v>
      </c>
      <c r="B118" s="2" t="s">
        <v>505</v>
      </c>
      <c r="C118" s="1" t="s">
        <v>992</v>
      </c>
      <c r="D118" s="2"/>
      <c r="E118" s="2" t="s">
        <v>993</v>
      </c>
      <c r="F118" s="2" t="s">
        <v>522</v>
      </c>
      <c r="G118" s="2" t="s">
        <v>944</v>
      </c>
    </row>
    <row r="119" spans="1:7" ht="255" x14ac:dyDescent="0.25">
      <c r="A119" s="2" t="s">
        <v>523</v>
      </c>
      <c r="B119" s="2" t="s">
        <v>505</v>
      </c>
      <c r="C119" s="1" t="s">
        <v>524</v>
      </c>
      <c r="D119" s="2"/>
      <c r="E119" s="2" t="s">
        <v>525</v>
      </c>
      <c r="F119" s="2" t="s">
        <v>526</v>
      </c>
      <c r="G119" s="2" t="s">
        <v>527</v>
      </c>
    </row>
    <row r="120" spans="1:7" ht="360" x14ac:dyDescent="0.25">
      <c r="A120" s="2" t="s">
        <v>528</v>
      </c>
      <c r="B120" s="2" t="s">
        <v>505</v>
      </c>
      <c r="C120" s="1" t="s">
        <v>529</v>
      </c>
      <c r="D120" s="2"/>
      <c r="E120" s="2" t="s">
        <v>530</v>
      </c>
      <c r="F120" s="2" t="s">
        <v>531</v>
      </c>
      <c r="G120" s="2" t="s">
        <v>532</v>
      </c>
    </row>
    <row r="121" spans="1:7" ht="390" x14ac:dyDescent="0.25">
      <c r="A121" s="2" t="s">
        <v>533</v>
      </c>
      <c r="B121" s="2" t="s">
        <v>505</v>
      </c>
      <c r="C121" s="1" t="s">
        <v>534</v>
      </c>
      <c r="D121" s="2"/>
      <c r="E121" s="2" t="s">
        <v>535</v>
      </c>
      <c r="F121" s="2" t="s">
        <v>536</v>
      </c>
      <c r="G121" s="2" t="s">
        <v>945</v>
      </c>
    </row>
    <row r="122" spans="1:7" ht="330" x14ac:dyDescent="0.25">
      <c r="A122" s="2" t="s">
        <v>537</v>
      </c>
      <c r="B122" s="2" t="s">
        <v>505</v>
      </c>
      <c r="C122" s="1" t="s">
        <v>538</v>
      </c>
      <c r="D122" s="2"/>
      <c r="E122" s="2" t="s">
        <v>539</v>
      </c>
      <c r="F122" s="2" t="s">
        <v>540</v>
      </c>
      <c r="G122" s="2" t="s">
        <v>946</v>
      </c>
    </row>
    <row r="123" spans="1:7" ht="405" x14ac:dyDescent="0.25">
      <c r="A123" s="2" t="s">
        <v>947</v>
      </c>
      <c r="B123" s="2" t="s">
        <v>505</v>
      </c>
      <c r="C123" s="1" t="s">
        <v>541</v>
      </c>
      <c r="D123" s="2"/>
      <c r="E123" s="2" t="s">
        <v>542</v>
      </c>
      <c r="F123" s="2" t="s">
        <v>543</v>
      </c>
      <c r="G123" s="2" t="s">
        <v>948</v>
      </c>
    </row>
    <row r="124" spans="1:7" ht="405" x14ac:dyDescent="0.25">
      <c r="A124" s="2" t="s">
        <v>949</v>
      </c>
      <c r="B124" s="2" t="s">
        <v>505</v>
      </c>
      <c r="C124" s="1" t="s">
        <v>950</v>
      </c>
      <c r="D124" s="2"/>
      <c r="E124" s="2" t="s">
        <v>951</v>
      </c>
      <c r="F124" s="2" t="s">
        <v>544</v>
      </c>
      <c r="G124" s="2" t="s">
        <v>952</v>
      </c>
    </row>
    <row r="125" spans="1:7" ht="409.5" x14ac:dyDescent="0.25">
      <c r="A125" s="2" t="s">
        <v>545</v>
      </c>
      <c r="B125" s="2" t="s">
        <v>505</v>
      </c>
      <c r="C125" s="1" t="s">
        <v>953</v>
      </c>
      <c r="D125" s="2"/>
      <c r="E125" s="2" t="s">
        <v>954</v>
      </c>
      <c r="F125" s="2" t="s">
        <v>546</v>
      </c>
      <c r="G125" s="2" t="s">
        <v>955</v>
      </c>
    </row>
    <row r="126" spans="1:7" ht="409.5" x14ac:dyDescent="0.25">
      <c r="A126" s="2" t="s">
        <v>547</v>
      </c>
      <c r="B126" s="2" t="s">
        <v>505</v>
      </c>
      <c r="C126" s="1" t="s">
        <v>548</v>
      </c>
      <c r="D126" s="2"/>
      <c r="E126" s="2" t="s">
        <v>549</v>
      </c>
      <c r="F126" s="2" t="s">
        <v>550</v>
      </c>
      <c r="G126" s="2" t="s">
        <v>551</v>
      </c>
    </row>
    <row r="127" spans="1:7" ht="315" x14ac:dyDescent="0.25">
      <c r="A127" s="2" t="s">
        <v>552</v>
      </c>
      <c r="B127" s="2" t="s">
        <v>505</v>
      </c>
      <c r="C127" s="1" t="s">
        <v>553</v>
      </c>
      <c r="D127" s="2"/>
      <c r="E127" s="2" t="s">
        <v>554</v>
      </c>
      <c r="F127" s="2" t="s">
        <v>555</v>
      </c>
      <c r="G127" s="2" t="s">
        <v>556</v>
      </c>
    </row>
    <row r="128" spans="1:7" ht="255" x14ac:dyDescent="0.25">
      <c r="A128" s="2" t="s">
        <v>557</v>
      </c>
      <c r="B128" s="2" t="s">
        <v>505</v>
      </c>
      <c r="C128" s="1" t="s">
        <v>558</v>
      </c>
      <c r="D128" s="2"/>
      <c r="E128" s="2" t="s">
        <v>559</v>
      </c>
      <c r="F128" s="2" t="s">
        <v>560</v>
      </c>
      <c r="G128" s="2" t="s">
        <v>561</v>
      </c>
    </row>
    <row r="129" spans="1:7" ht="409.5" x14ac:dyDescent="0.25">
      <c r="A129" s="2" t="s">
        <v>1031</v>
      </c>
      <c r="B129" s="2" t="s">
        <v>505</v>
      </c>
      <c r="C129" s="1" t="s">
        <v>1032</v>
      </c>
      <c r="D129" s="2"/>
      <c r="E129" s="2" t="s">
        <v>1033</v>
      </c>
      <c r="F129" s="2" t="s">
        <v>1034</v>
      </c>
      <c r="G129" s="2" t="s">
        <v>1035</v>
      </c>
    </row>
    <row r="130" spans="1:7" ht="225" x14ac:dyDescent="0.25">
      <c r="A130" s="2" t="s">
        <v>956</v>
      </c>
      <c r="B130" s="2" t="s">
        <v>8</v>
      </c>
      <c r="C130" s="1" t="s">
        <v>957</v>
      </c>
      <c r="D130" s="2" t="s">
        <v>958</v>
      </c>
      <c r="E130" s="2" t="s">
        <v>959</v>
      </c>
      <c r="F130" s="2" t="s">
        <v>960</v>
      </c>
      <c r="G130" s="2" t="s">
        <v>961</v>
      </c>
    </row>
    <row r="131" spans="1:7" ht="60" x14ac:dyDescent="0.25">
      <c r="A131" s="2" t="s">
        <v>962</v>
      </c>
      <c r="B131" s="2" t="s">
        <v>8</v>
      </c>
      <c r="C131" s="1" t="s">
        <v>963</v>
      </c>
      <c r="D131" s="2" t="s">
        <v>964</v>
      </c>
      <c r="E131" s="2" t="s">
        <v>965</v>
      </c>
      <c r="F131" s="2" t="s">
        <v>966</v>
      </c>
      <c r="G131" s="2" t="s">
        <v>967</v>
      </c>
    </row>
    <row r="132" spans="1:7" ht="60" x14ac:dyDescent="0.25">
      <c r="A132" s="2" t="s">
        <v>968</v>
      </c>
      <c r="B132" s="2" t="s">
        <v>8</v>
      </c>
      <c r="C132" s="1" t="s">
        <v>969</v>
      </c>
      <c r="D132" s="2" t="s">
        <v>970</v>
      </c>
      <c r="E132" s="2" t="s">
        <v>971</v>
      </c>
      <c r="F132" s="2" t="s">
        <v>972</v>
      </c>
      <c r="G132" s="2" t="s">
        <v>973</v>
      </c>
    </row>
    <row r="133" spans="1:7" ht="60" x14ac:dyDescent="0.25">
      <c r="A133" s="2" t="s">
        <v>974</v>
      </c>
      <c r="B133" s="2" t="s">
        <v>8</v>
      </c>
      <c r="C133" s="1" t="s">
        <v>975</v>
      </c>
      <c r="D133" s="2" t="s">
        <v>976</v>
      </c>
      <c r="E133" s="2" t="s">
        <v>977</v>
      </c>
      <c r="F133" s="2" t="s">
        <v>978</v>
      </c>
      <c r="G133" s="2" t="s">
        <v>979</v>
      </c>
    </row>
    <row r="134" spans="1:7" ht="60" x14ac:dyDescent="0.25">
      <c r="A134" s="2" t="s">
        <v>980</v>
      </c>
      <c r="B134" s="2" t="s">
        <v>8</v>
      </c>
      <c r="C134" s="1" t="s">
        <v>981</v>
      </c>
      <c r="D134" s="2" t="s">
        <v>982</v>
      </c>
      <c r="E134" s="2" t="s">
        <v>983</v>
      </c>
      <c r="F134" s="2" t="s">
        <v>984</v>
      </c>
      <c r="G134" s="2" t="s">
        <v>985</v>
      </c>
    </row>
    <row r="135" spans="1:7" ht="315" x14ac:dyDescent="0.25">
      <c r="A135" s="2" t="s">
        <v>999</v>
      </c>
      <c r="B135" s="2" t="s">
        <v>8</v>
      </c>
      <c r="C135" s="1" t="s">
        <v>1000</v>
      </c>
      <c r="D135" s="2" t="s">
        <v>1001</v>
      </c>
      <c r="E135" s="2" t="s">
        <v>1002</v>
      </c>
      <c r="F135" s="2" t="s">
        <v>1003</v>
      </c>
      <c r="G135" s="2" t="s">
        <v>1004</v>
      </c>
    </row>
    <row r="136" spans="1:7" ht="360" x14ac:dyDescent="0.25">
      <c r="A136" s="2" t="s">
        <v>1005</v>
      </c>
      <c r="B136" s="2" t="s">
        <v>8</v>
      </c>
      <c r="C136" s="1" t="s">
        <v>1006</v>
      </c>
      <c r="D136" s="2" t="s">
        <v>1007</v>
      </c>
      <c r="E136" s="2" t="s">
        <v>1008</v>
      </c>
      <c r="F136" s="2" t="s">
        <v>1009</v>
      </c>
      <c r="G136" s="2" t="s">
        <v>1010</v>
      </c>
    </row>
    <row r="137" spans="1:7" ht="409.5" x14ac:dyDescent="0.25">
      <c r="A137" s="2" t="s">
        <v>1011</v>
      </c>
      <c r="B137" s="2" t="s">
        <v>8</v>
      </c>
      <c r="C137" s="1" t="s">
        <v>1036</v>
      </c>
      <c r="D137" s="2" t="s">
        <v>1012</v>
      </c>
      <c r="E137" s="2" t="s">
        <v>1013</v>
      </c>
      <c r="F137" s="2" t="s">
        <v>1014</v>
      </c>
      <c r="G137" s="2" t="s">
        <v>1037</v>
      </c>
    </row>
    <row r="138" spans="1:7" ht="300" x14ac:dyDescent="0.25">
      <c r="A138" s="2" t="s">
        <v>1038</v>
      </c>
      <c r="B138" s="2" t="s">
        <v>8</v>
      </c>
      <c r="C138" s="1" t="s">
        <v>1039</v>
      </c>
      <c r="D138" s="2" t="s">
        <v>1040</v>
      </c>
      <c r="E138" s="2" t="s">
        <v>1041</v>
      </c>
      <c r="F138" s="2" t="s">
        <v>1042</v>
      </c>
      <c r="G138" s="2" t="s">
        <v>1043</v>
      </c>
    </row>
    <row r="139" spans="1:7" ht="375" x14ac:dyDescent="0.25">
      <c r="A139" s="2" t="s">
        <v>1015</v>
      </c>
      <c r="B139" s="2" t="s">
        <v>8</v>
      </c>
      <c r="C139" s="1" t="s">
        <v>1044</v>
      </c>
      <c r="D139" s="2" t="s">
        <v>1045</v>
      </c>
      <c r="E139" s="2" t="s">
        <v>1016</v>
      </c>
      <c r="F139" s="2" t="s">
        <v>1017</v>
      </c>
      <c r="G139" s="2" t="s">
        <v>1046</v>
      </c>
    </row>
    <row r="140" spans="1:7" ht="409.5" x14ac:dyDescent="0.25">
      <c r="A140" s="2" t="s">
        <v>1018</v>
      </c>
      <c r="B140" s="2" t="s">
        <v>8</v>
      </c>
      <c r="C140" s="1" t="s">
        <v>1047</v>
      </c>
      <c r="D140" s="2" t="s">
        <v>1048</v>
      </c>
      <c r="E140" s="2" t="s">
        <v>1019</v>
      </c>
      <c r="F140" s="2" t="s">
        <v>1020</v>
      </c>
      <c r="G140" s="2" t="s">
        <v>1049</v>
      </c>
    </row>
    <row r="141" spans="1:7" ht="375" x14ac:dyDescent="0.25">
      <c r="A141" s="2" t="s">
        <v>1021</v>
      </c>
      <c r="B141" s="2" t="s">
        <v>8</v>
      </c>
      <c r="C141" s="1" t="s">
        <v>1022</v>
      </c>
      <c r="D141" s="2" t="s">
        <v>1050</v>
      </c>
      <c r="E141" s="2" t="s">
        <v>1023</v>
      </c>
      <c r="F141" s="2" t="s">
        <v>1024</v>
      </c>
      <c r="G141" s="2" t="s">
        <v>1025</v>
      </c>
    </row>
    <row r="142" spans="1:7" ht="375" x14ac:dyDescent="0.25">
      <c r="A142" s="2" t="s">
        <v>1026</v>
      </c>
      <c r="B142" s="2" t="s">
        <v>8</v>
      </c>
      <c r="C142" s="1" t="s">
        <v>1051</v>
      </c>
      <c r="D142" s="2" t="s">
        <v>1045</v>
      </c>
      <c r="E142" s="2" t="s">
        <v>1027</v>
      </c>
      <c r="F142" s="2" t="s">
        <v>1028</v>
      </c>
      <c r="G142" s="2" t="s">
        <v>1052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Univariate</vt:lpstr>
      <vt:lpstr>Life Expectancy Data</vt:lpstr>
      <vt:lpstr>Version History</vt:lpstr>
      <vt:lpstr>LAMBDA_functions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Stephen Colodner</cp:lastModifiedBy>
  <dcterms:created xsi:type="dcterms:W3CDTF">2026-07-29T12:12:21Z</dcterms:created>
  <dcterms:modified xsi:type="dcterms:W3CDTF">2026-08-07T17:00:04Z</dcterms:modified>
</cp:coreProperties>
</file>